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comments1.xml" ContentType="application/vnd.openxmlformats-officedocument.spreadsheetml.comments+xml"/>
  <Override PartName="/xl/drawings/drawing3.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4.xml" ContentType="application/vnd.openxmlformats-officedocument.drawing+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comments2.xml" ContentType="application/vnd.openxmlformats-officedocument.spreadsheetml.comments+xml"/>
  <Override PartName="/xl/drawings/drawing5.xml" ContentType="application/vnd.openxmlformats-officedocument.drawing+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comments3.xml" ContentType="application/vnd.openxmlformats-officedocument.spreadsheetml.comments+xml"/>
  <Override PartName="/xl/drawings/drawing6.xml" ContentType="application/vnd.openxmlformats-officedocument.drawing+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comments4.xml" ContentType="application/vnd.openxmlformats-officedocument.spreadsheetml.comments+xml"/>
  <Override PartName="/xl/drawings/drawing7.xml" ContentType="application/vnd.openxmlformats-officedocument.drawing+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comments5.xml" ContentType="application/vnd.openxmlformats-officedocument.spreadsheetml.comments+xml"/>
  <Override PartName="/xl/drawings/drawing8.xml" ContentType="application/vnd.openxmlformats-officedocument.drawing+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comments6.xml" ContentType="application/vnd.openxmlformats-officedocument.spreadsheetml.comments+xml"/>
  <Override PartName="/xl/drawings/drawing9.xml" ContentType="application/vnd.openxmlformats-officedocument.drawing+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comments7.xml" ContentType="application/vnd.openxmlformats-officedocument.spreadsheetml.comments+xml"/>
  <Override PartName="/xl/drawings/drawing10.xml" ContentType="application/vnd.openxmlformats-officedocument.drawing+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comments8.xml" ContentType="application/vnd.openxmlformats-officedocument.spreadsheetml.comments+xml"/>
  <Override PartName="/xl/drawings/drawing11.xml" ContentType="application/vnd.openxmlformats-officedocument.drawing+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comments9.xml" ContentType="application/vnd.openxmlformats-officedocument.spreadsheetml.comments+xml"/>
  <Override PartName="/xl/drawings/drawing12.xml" ContentType="application/vnd.openxmlformats-officedocument.drawing+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comments10.xml" ContentType="application/vnd.openxmlformats-officedocument.spreadsheetml.comments+xml"/>
  <Override PartName="/xl/drawings/drawing13.xml" ContentType="application/vnd.openxmlformats-officedocument.drawing+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comments11.xml" ContentType="application/vnd.openxmlformats-officedocument.spreadsheetml.comments+xml"/>
  <Override PartName="/xl/drawings/drawing14.xml" ContentType="application/vnd.openxmlformats-officedocument.drawing+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comments12.xml" ContentType="application/vnd.openxmlformats-officedocument.spreadsheetml.comments+xml"/>
  <Override PartName="/xl/drawings/drawing15.xml" ContentType="application/vnd.openxmlformats-officedocument.drawing+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comments13.xml" ContentType="application/vnd.openxmlformats-officedocument.spreadsheetml.comments+xml"/>
  <Override PartName="/xl/drawings/drawing16.xml" ContentType="application/vnd.openxmlformats-officedocument.drawing+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comments14.xml" ContentType="application/vnd.openxmlformats-officedocument.spreadsheetml.comments+xml"/>
  <Override PartName="/xl/drawings/drawing17.xml" ContentType="application/vnd.openxmlformats-officedocument.drawing+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comments15.xml" ContentType="application/vnd.openxmlformats-officedocument.spreadsheetml.comments+xml"/>
  <Override PartName="/xl/drawings/drawing18.xml" ContentType="application/vnd.openxmlformats-officedocument.drawing+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comments16.xml" ContentType="application/vnd.openxmlformats-officedocument.spreadsheetml.comments+xml"/>
  <Override PartName="/xl/drawings/drawing19.xml" ContentType="application/vnd.openxmlformats-officedocument.drawing+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comments17.xml" ContentType="application/vnd.openxmlformats-officedocument.spreadsheetml.comments+xml"/>
  <Override PartName="/xl/drawings/drawing20.xml" ContentType="application/vnd.openxmlformats-officedocument.drawing+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comments18.xml" ContentType="application/vnd.openxmlformats-officedocument.spreadsheetml.comments+xml"/>
  <Override PartName="/xl/drawings/drawing21.xml" ContentType="application/vnd.openxmlformats-officedocument.drawing+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comments19.xml" ContentType="application/vnd.openxmlformats-officedocument.spreadsheetml.comments+xml"/>
  <Override PartName="/xl/drawings/drawing22.xml" ContentType="application/vnd.openxmlformats-officedocument.drawing+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comments20.xml" ContentType="application/vnd.openxmlformats-officedocument.spreadsheetml.comments+xml"/>
  <Override PartName="/xl/drawings/drawing23.xml" ContentType="application/vnd.openxmlformats-officedocument.drawing+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comments21.xml" ContentType="application/vnd.openxmlformats-officedocument.spreadsheetml.comments+xml"/>
  <Override PartName="/xl/drawings/drawing24.xml" ContentType="application/vnd.openxmlformats-officedocument.drawing+xml"/>
  <Override PartName="/xl/comments2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EstaPastaDeTrabalho"/>
  <mc:AlternateContent xmlns:mc="http://schemas.openxmlformats.org/markup-compatibility/2006">
    <mc:Choice Requires="x15">
      <x15ac:absPath xmlns:x15ac="http://schemas.microsoft.com/office/spreadsheetml/2010/11/ac" url="C:\Users\Dii\Desktop\"/>
    </mc:Choice>
  </mc:AlternateContent>
  <xr:revisionPtr revIDLastSave="0" documentId="8_{FE801DB0-9CCB-42A0-8B47-6FE58E9A3987}" xr6:coauthVersionLast="47" xr6:coauthVersionMax="47" xr10:uidLastSave="{00000000-0000-0000-0000-000000000000}"/>
  <bookViews>
    <workbookView xWindow="-120" yWindow="-120" windowWidth="25440" windowHeight="15390" tabRatio="750" firstSheet="2" activeTab="2" xr2:uid="{00000000-000D-0000-FFFF-FFFF00000000}"/>
  </bookViews>
  <sheets>
    <sheet name="CONFIG" sheetId="35" state="hidden" r:id="rId1"/>
    <sheet name="PADRÃO" sheetId="38" state="hidden" r:id="rId2"/>
    <sheet name="DADOS" sheetId="2" r:id="rId3"/>
    <sheet name="01" sheetId="41" r:id="rId4"/>
    <sheet name="02" sheetId="43" r:id="rId5"/>
    <sheet name="03" sheetId="39" r:id="rId6"/>
    <sheet name="04" sheetId="40" r:id="rId7"/>
    <sheet name="05" sheetId="42" r:id="rId8"/>
    <sheet name="06" sheetId="44" r:id="rId9"/>
    <sheet name="07" sheetId="45" r:id="rId10"/>
    <sheet name="08" sheetId="46" r:id="rId11"/>
    <sheet name="09" sheetId="47" r:id="rId12"/>
    <sheet name="10" sheetId="48" r:id="rId13"/>
    <sheet name="11" sheetId="49" state="hidden" r:id="rId14"/>
    <sheet name="12" sheetId="50" state="hidden" r:id="rId15"/>
    <sheet name="13" sheetId="51" state="hidden" r:id="rId16"/>
    <sheet name="14" sheetId="52" state="hidden" r:id="rId17"/>
    <sheet name="15" sheetId="53" state="hidden" r:id="rId18"/>
    <sheet name="16" sheetId="54" state="hidden" r:id="rId19"/>
    <sheet name="17" sheetId="55" state="hidden" r:id="rId20"/>
    <sheet name="18" sheetId="56" state="hidden" r:id="rId21"/>
    <sheet name="19" sheetId="59" state="hidden" r:id="rId22"/>
    <sheet name="20" sheetId="60" state="hidden" r:id="rId23"/>
    <sheet name="FERIADOS" sheetId="61" state="hidden" r:id="rId24"/>
  </sheets>
  <functionGroups builtInGroupCount="19"/>
  <definedNames>
    <definedName name="_01___10" localSheetId="2">DADOS!$J$1:$N$393</definedName>
    <definedName name="_01___13_set" localSheetId="2">DADOS!$R$187:$S$494</definedName>
    <definedName name="_01___13_set_2" localSheetId="2">DADOS!$A$125:$I$543</definedName>
    <definedName name="_1___4" localSheetId="2">DADOS!#REF!</definedName>
    <definedName name="_100" localSheetId="3">'01'!$F$3:$L$44</definedName>
    <definedName name="_100" localSheetId="4">'02'!$F$3:$L$44</definedName>
    <definedName name="_100" localSheetId="5">'03'!$F$3:$L$44</definedName>
    <definedName name="_100" localSheetId="6">'04'!$F$3:$L$44</definedName>
    <definedName name="_100" localSheetId="7">'05'!$F$3:$L$44</definedName>
    <definedName name="_100" localSheetId="8">'06'!$F$3:$L$44</definedName>
    <definedName name="_100" localSheetId="9">'07'!$F$3:$L$44</definedName>
    <definedName name="_100" localSheetId="10">'08'!$F$3:$L$44</definedName>
    <definedName name="_100" localSheetId="11">'09'!$F$3:$L$44</definedName>
    <definedName name="_100" localSheetId="12">'10'!$F$3:$L$44</definedName>
    <definedName name="_100" localSheetId="13">'11'!$F$3:$L$44</definedName>
    <definedName name="_101" localSheetId="3">'01'!$F$3:$L$44</definedName>
    <definedName name="_101" localSheetId="4">'02'!$F$3:$L$44</definedName>
    <definedName name="_101" localSheetId="5">'03'!$F$3:$L$44</definedName>
    <definedName name="_101" localSheetId="6">'04'!$F$3:$L$44</definedName>
    <definedName name="_101" localSheetId="7">'05'!$F$3:$L$44</definedName>
    <definedName name="_101" localSheetId="8">'06'!$F$3:$L$44</definedName>
    <definedName name="_101" localSheetId="9">'07'!$F$3:$L$44</definedName>
    <definedName name="_101" localSheetId="10">'08'!$F$3:$L$44</definedName>
    <definedName name="_101" localSheetId="11">'09'!$F$3:$L$44</definedName>
    <definedName name="_101" localSheetId="12">'10'!$F$3:$L$44</definedName>
    <definedName name="_101" localSheetId="13">'11'!$F$3:$L$44</definedName>
    <definedName name="_102" localSheetId="3">'01'!$F$3:$L$44</definedName>
    <definedName name="_102" localSheetId="4">'02'!$F$3:$L$44</definedName>
    <definedName name="_102" localSheetId="5">'03'!$F$3:$L$44</definedName>
    <definedName name="_102" localSheetId="6">'04'!$F$3:$L$44</definedName>
    <definedName name="_102" localSheetId="7">'05'!$F$3:$L$44</definedName>
    <definedName name="_102" localSheetId="8">'06'!$F$3:$L$44</definedName>
    <definedName name="_102" localSheetId="9">'07'!$F$3:$L$44</definedName>
    <definedName name="_102" localSheetId="10">'08'!$F$3:$L$44</definedName>
    <definedName name="_102" localSheetId="11">'09'!$F$3:$L$44</definedName>
    <definedName name="_102" localSheetId="12">'10'!$F$3:$L$44</definedName>
    <definedName name="_102" localSheetId="13">'11'!$F$3:$L$44</definedName>
    <definedName name="_103" localSheetId="3">'01'!$F$3:$L$44</definedName>
    <definedName name="_103" localSheetId="4">'02'!$F$3:$L$44</definedName>
    <definedName name="_103" localSheetId="5">'03'!$F$3:$L$44</definedName>
    <definedName name="_103" localSheetId="6">'04'!$F$3:$L$44</definedName>
    <definedName name="_103" localSheetId="7">'05'!$F$3:$L$44</definedName>
    <definedName name="_103" localSheetId="8">'06'!$F$3:$L$44</definedName>
    <definedName name="_103" localSheetId="9">'07'!$F$3:$L$44</definedName>
    <definedName name="_103" localSheetId="10">'08'!$F$3:$L$44</definedName>
    <definedName name="_103" localSheetId="11">'09'!$F$3:$L$44</definedName>
    <definedName name="_103" localSheetId="12">'10'!$F$3:$L$44</definedName>
    <definedName name="_103" localSheetId="13">'11'!$F$3:$L$44</definedName>
    <definedName name="_104" localSheetId="3">'01'!$F$3:$L$44</definedName>
    <definedName name="_104" localSheetId="4">'02'!$F$3:$L$44</definedName>
    <definedName name="_104" localSheetId="5">'03'!$F$3:$L$44</definedName>
    <definedName name="_104" localSheetId="6">'04'!$F$3:$L$44</definedName>
    <definedName name="_104" localSheetId="7">'05'!$F$3:$L$44</definedName>
    <definedName name="_104" localSheetId="8">'06'!$F$3:$L$44</definedName>
    <definedName name="_104" localSheetId="9">'07'!$F$3:$L$44</definedName>
    <definedName name="_104" localSheetId="10">'08'!$F$3:$L$44</definedName>
    <definedName name="_104" localSheetId="11">'09'!$F$3:$L$44</definedName>
    <definedName name="_104" localSheetId="12">'10'!$F$3:$L$44</definedName>
    <definedName name="_104" localSheetId="13">'11'!$F$3:$L$44</definedName>
    <definedName name="_105" localSheetId="3">'01'!$F$3:$L$44</definedName>
    <definedName name="_105" localSheetId="4">'02'!$F$3:$L$44</definedName>
    <definedName name="_105" localSheetId="5">'03'!$F$3:$L$44</definedName>
    <definedName name="_105" localSheetId="6">'04'!$F$3:$L$44</definedName>
    <definedName name="_105" localSheetId="7">'05'!$F$3:$L$44</definedName>
    <definedName name="_105" localSheetId="8">'06'!$F$3:$L$44</definedName>
    <definedName name="_105" localSheetId="9">'07'!$F$3:$L$44</definedName>
    <definedName name="_105" localSheetId="10">'08'!$F$3:$L$44</definedName>
    <definedName name="_105" localSheetId="11">'09'!$F$3:$L$44</definedName>
    <definedName name="_105" localSheetId="12">'10'!$F$3:$L$44</definedName>
    <definedName name="_105" localSheetId="13">'11'!$F$3:$L$44</definedName>
    <definedName name="_106" localSheetId="3">'01'!$F$3:$L$44</definedName>
    <definedName name="_106" localSheetId="4">'02'!$F$3:$L$44</definedName>
    <definedName name="_106" localSheetId="5">'03'!$F$3:$L$44</definedName>
    <definedName name="_106" localSheetId="6">'04'!$F$3:$L$44</definedName>
    <definedName name="_106" localSheetId="7">'05'!$F$3:$L$44</definedName>
    <definedName name="_106" localSheetId="8">'06'!$F$3:$L$44</definedName>
    <definedName name="_106" localSheetId="9">'07'!$F$3:$L$44</definedName>
    <definedName name="_106" localSheetId="10">'08'!$F$3:$L$44</definedName>
    <definedName name="_106" localSheetId="11">'09'!$F$3:$L$44</definedName>
    <definedName name="_106" localSheetId="12">'10'!$F$3:$L$44</definedName>
    <definedName name="_106" localSheetId="13">'11'!$F$3:$L$44</definedName>
    <definedName name="_107" localSheetId="3">'01'!$F$3:$L$44</definedName>
    <definedName name="_107" localSheetId="4">'02'!$F$3:$L$44</definedName>
    <definedName name="_107" localSheetId="5">'03'!$F$3:$L$44</definedName>
    <definedName name="_107" localSheetId="6">'04'!$F$3:$L$44</definedName>
    <definedName name="_107" localSheetId="7">'05'!$F$3:$L$44</definedName>
    <definedName name="_107" localSheetId="8">'06'!$F$3:$L$44</definedName>
    <definedName name="_107" localSheetId="9">'07'!$F$3:$L$44</definedName>
    <definedName name="_107" localSheetId="10">'08'!$F$3:$L$44</definedName>
    <definedName name="_107" localSheetId="11">'09'!$F$3:$L$44</definedName>
    <definedName name="_107" localSheetId="12">'10'!$F$3:$L$44</definedName>
    <definedName name="_107" localSheetId="13">'11'!$F$3:$L$44</definedName>
    <definedName name="_108" localSheetId="3">'01'!$F$3:$L$44</definedName>
    <definedName name="_108" localSheetId="4">'02'!$F$3:$L$44</definedName>
    <definedName name="_108" localSheetId="5">'03'!$F$3:$L$44</definedName>
    <definedName name="_108" localSheetId="6">'04'!$F$3:$L$44</definedName>
    <definedName name="_108" localSheetId="7">'05'!$F$3:$L$44</definedName>
    <definedName name="_108" localSheetId="8">'06'!$F$3:$L$44</definedName>
    <definedName name="_108" localSheetId="9">'07'!$F$3:$L$44</definedName>
    <definedName name="_108" localSheetId="10">'08'!$F$3:$L$44</definedName>
    <definedName name="_108" localSheetId="11">'09'!$F$3:$L$44</definedName>
    <definedName name="_108" localSheetId="12">'10'!$F$3:$L$44</definedName>
    <definedName name="_108" localSheetId="13">'11'!$F$3:$L$44</definedName>
    <definedName name="_109" localSheetId="3">'01'!$F$3:$L$44</definedName>
    <definedName name="_109" localSheetId="4">'02'!$F$3:$L$44</definedName>
    <definedName name="_109" localSheetId="5">'03'!$F$3:$L$44</definedName>
    <definedName name="_109" localSheetId="6">'04'!$F$3:$L$44</definedName>
    <definedName name="_109" localSheetId="7">'05'!$F$3:$L$44</definedName>
    <definedName name="_109" localSheetId="8">'06'!$F$3:$L$44</definedName>
    <definedName name="_109" localSheetId="9">'07'!$F$3:$L$44</definedName>
    <definedName name="_109" localSheetId="10">'08'!$F$3:$L$44</definedName>
    <definedName name="_109" localSheetId="11">'09'!$F$3:$L$44</definedName>
    <definedName name="_109" localSheetId="12">'10'!$F$3:$L$44</definedName>
    <definedName name="_109" localSheetId="13">'11'!$F$3:$L$44</definedName>
    <definedName name="_11_16" localSheetId="2">DADOS!$A$2:$E$263</definedName>
    <definedName name="_110" localSheetId="3">'01'!$F$3:$L$44</definedName>
    <definedName name="_110" localSheetId="4">'02'!$F$3:$L$44</definedName>
    <definedName name="_110" localSheetId="5">'03'!$F$3:$L$44</definedName>
    <definedName name="_110" localSheetId="6">'04'!$F$3:$L$44</definedName>
    <definedName name="_110" localSheetId="7">'05'!$F$3:$L$44</definedName>
    <definedName name="_110" localSheetId="8">'06'!$F$3:$L$44</definedName>
    <definedName name="_110" localSheetId="9">'07'!$F$3:$L$44</definedName>
    <definedName name="_110" localSheetId="10">'08'!$F$3:$L$44</definedName>
    <definedName name="_110" localSheetId="11">'09'!$F$3:$L$44</definedName>
    <definedName name="_110" localSheetId="12">'10'!$F$3:$L$44</definedName>
    <definedName name="_110" localSheetId="13">'11'!$F$3:$L$44</definedName>
    <definedName name="_111" localSheetId="3">'01'!$F$3:$L$44</definedName>
    <definedName name="_111" localSheetId="4">'02'!$F$3:$L$44</definedName>
    <definedName name="_111" localSheetId="5">'03'!$F$3:$L$44</definedName>
    <definedName name="_111" localSheetId="6">'04'!$F$3:$L$44</definedName>
    <definedName name="_111" localSheetId="7">'05'!$F$3:$L$44</definedName>
    <definedName name="_111" localSheetId="8">'06'!$F$3:$L$44</definedName>
    <definedName name="_111" localSheetId="9">'07'!$F$3:$L$44</definedName>
    <definedName name="_111" localSheetId="10">'08'!$F$3:$L$44</definedName>
    <definedName name="_111" localSheetId="11">'09'!$F$3:$L$44</definedName>
    <definedName name="_111" localSheetId="12">'10'!$F$3:$L$44</definedName>
    <definedName name="_111" localSheetId="13">'11'!$F$3:$L$44</definedName>
    <definedName name="_112" localSheetId="3">'01'!$F$3:$L$44</definedName>
    <definedName name="_112" localSheetId="4">'02'!$F$3:$L$44</definedName>
    <definedName name="_112" localSheetId="5">'03'!$F$3:$L$44</definedName>
    <definedName name="_112" localSheetId="6">'04'!$F$3:$L$44</definedName>
    <definedName name="_112" localSheetId="7">'05'!$F$3:$L$44</definedName>
    <definedName name="_112" localSheetId="8">'06'!$F$3:$L$44</definedName>
    <definedName name="_112" localSheetId="9">'07'!$F$3:$L$44</definedName>
    <definedName name="_112" localSheetId="10">'08'!$F$3:$L$44</definedName>
    <definedName name="_112" localSheetId="11">'09'!$F$3:$L$44</definedName>
    <definedName name="_112" localSheetId="12">'10'!$F$3:$L$44</definedName>
    <definedName name="_112" localSheetId="13">'11'!$F$3:$L$44</definedName>
    <definedName name="_113" localSheetId="3">'01'!$F$3:$L$44</definedName>
    <definedName name="_113" localSheetId="4">'02'!$F$3:$L$44</definedName>
    <definedName name="_113" localSheetId="5">'03'!$F$3:$L$44</definedName>
    <definedName name="_113" localSheetId="6">'04'!$F$3:$L$44</definedName>
    <definedName name="_113" localSheetId="7">'05'!$F$3:$L$44</definedName>
    <definedName name="_113" localSheetId="8">'06'!$F$3:$L$44</definedName>
    <definedName name="_113" localSheetId="9">'07'!$F$3:$L$44</definedName>
    <definedName name="_113" localSheetId="10">'08'!$F$3:$L$44</definedName>
    <definedName name="_113" localSheetId="11">'09'!$F$3:$L$44</definedName>
    <definedName name="_113" localSheetId="12">'10'!$F$3:$L$44</definedName>
    <definedName name="_113" localSheetId="13">'11'!$F$3:$L$44</definedName>
    <definedName name="_114" localSheetId="3">'01'!$F$3:$L$44</definedName>
    <definedName name="_114" localSheetId="4">'02'!$F$3:$L$44</definedName>
    <definedName name="_114" localSheetId="5">'03'!$F$3:$L$44</definedName>
    <definedName name="_114" localSheetId="6">'04'!$F$3:$L$44</definedName>
    <definedName name="_114" localSheetId="7">'05'!$F$3:$L$44</definedName>
    <definedName name="_114" localSheetId="8">'06'!$F$3:$L$44</definedName>
    <definedName name="_114" localSheetId="9">'07'!$F$3:$L$44</definedName>
    <definedName name="_114" localSheetId="10">'08'!$F$3:$L$44</definedName>
    <definedName name="_114" localSheetId="11">'09'!$F$3:$L$44</definedName>
    <definedName name="_114" localSheetId="12">'10'!$F$3:$L$44</definedName>
    <definedName name="_114" localSheetId="13">'11'!$F$3:$L$44</definedName>
    <definedName name="_115" localSheetId="3">'01'!$F$3:$L$44</definedName>
    <definedName name="_115" localSheetId="4">'02'!$F$3:$L$44</definedName>
    <definedName name="_115" localSheetId="5">'03'!$F$3:$L$44</definedName>
    <definedName name="_115" localSheetId="6">'04'!$F$3:$L$44</definedName>
    <definedName name="_115" localSheetId="7">'05'!$F$3:$L$44</definedName>
    <definedName name="_115" localSheetId="8">'06'!$F$3:$L$44</definedName>
    <definedName name="_115" localSheetId="9">'07'!$F$3:$L$44</definedName>
    <definedName name="_115" localSheetId="10">'08'!$F$3:$L$44</definedName>
    <definedName name="_115" localSheetId="11">'09'!$F$3:$L$44</definedName>
    <definedName name="_115" localSheetId="12">'10'!$F$3:$L$44</definedName>
    <definedName name="_115" localSheetId="13">'11'!$F$3:$L$44</definedName>
    <definedName name="_116" localSheetId="3">'01'!$F$3:$L$44</definedName>
    <definedName name="_116" localSheetId="4">'02'!$F$3:$L$44</definedName>
    <definedName name="_116" localSheetId="5">'03'!$F$3:$L$44</definedName>
    <definedName name="_116" localSheetId="6">'04'!$F$3:$L$44</definedName>
    <definedName name="_116" localSheetId="7">'05'!$F$3:$L$44</definedName>
    <definedName name="_116" localSheetId="8">'06'!$F$3:$L$44</definedName>
    <definedName name="_116" localSheetId="9">'07'!$F$3:$L$44</definedName>
    <definedName name="_116" localSheetId="10">'08'!$F$3:$L$44</definedName>
    <definedName name="_116" localSheetId="11">'09'!$F$3:$L$44</definedName>
    <definedName name="_116" localSheetId="12">'10'!$F$3:$L$44</definedName>
    <definedName name="_116" localSheetId="13">'11'!$F$3:$L$44</definedName>
    <definedName name="_117" localSheetId="3">'01'!$F$3:$L$44</definedName>
    <definedName name="_117" localSheetId="4">'02'!$F$3:$L$44</definedName>
    <definedName name="_117" localSheetId="5">'03'!$F$3:$L$44</definedName>
    <definedName name="_117" localSheetId="6">'04'!$F$3:$L$44</definedName>
    <definedName name="_117" localSheetId="7">'05'!$F$3:$L$44</definedName>
    <definedName name="_117" localSheetId="8">'06'!$F$3:$L$44</definedName>
    <definedName name="_117" localSheetId="9">'07'!$F$3:$L$44</definedName>
    <definedName name="_117" localSheetId="10">'08'!$F$3:$L$44</definedName>
    <definedName name="_117" localSheetId="11">'09'!$F$3:$L$44</definedName>
    <definedName name="_117" localSheetId="12">'10'!$F$3:$L$44</definedName>
    <definedName name="_117" localSheetId="13">'11'!$F$3:$L$44</definedName>
    <definedName name="_118" localSheetId="3">'01'!$F$3:$L$44</definedName>
    <definedName name="_118" localSheetId="4">'02'!$F$3:$L$44</definedName>
    <definedName name="_118" localSheetId="5">'03'!$F$3:$L$44</definedName>
    <definedName name="_118" localSheetId="6">'04'!$F$3:$L$44</definedName>
    <definedName name="_118" localSheetId="7">'05'!$F$3:$L$44</definedName>
    <definedName name="_118" localSheetId="8">'06'!$F$3:$L$44</definedName>
    <definedName name="_118" localSheetId="9">'07'!$F$3:$L$44</definedName>
    <definedName name="_118" localSheetId="10">'08'!$F$3:$L$44</definedName>
    <definedName name="_118" localSheetId="11">'09'!$F$3:$L$44</definedName>
    <definedName name="_118" localSheetId="12">'10'!$F$3:$L$44</definedName>
    <definedName name="_118" localSheetId="13">'11'!$F$3:$L$44</definedName>
    <definedName name="_119" localSheetId="3">'01'!$F$3:$L$44</definedName>
    <definedName name="_119" localSheetId="4">'02'!$F$3:$L$44</definedName>
    <definedName name="_119" localSheetId="5">'03'!$F$3:$L$44</definedName>
    <definedName name="_119" localSheetId="6">'04'!$F$3:$L$44</definedName>
    <definedName name="_119" localSheetId="7">'05'!$F$3:$L$44</definedName>
    <definedName name="_119" localSheetId="8">'06'!$F$3:$L$44</definedName>
    <definedName name="_119" localSheetId="9">'07'!$F$3:$L$44</definedName>
    <definedName name="_119" localSheetId="10">'08'!$F$3:$L$44</definedName>
    <definedName name="_119" localSheetId="11">'09'!$F$3:$L$44</definedName>
    <definedName name="_119" localSheetId="12">'10'!$F$3:$L$44</definedName>
    <definedName name="_119" localSheetId="13">'11'!$F$3:$L$44</definedName>
    <definedName name="_120" localSheetId="3">'01'!$F$3:$L$44</definedName>
    <definedName name="_120" localSheetId="4">'02'!$F$3:$L$44</definedName>
    <definedName name="_120" localSheetId="5">'03'!$F$3:$L$44</definedName>
    <definedName name="_120" localSheetId="6">'04'!$F$3:$L$44</definedName>
    <definedName name="_120" localSheetId="7">'05'!$F$3:$L$44</definedName>
    <definedName name="_120" localSheetId="8">'06'!$F$3:$L$44</definedName>
    <definedName name="_120" localSheetId="9">'07'!$F$3:$L$44</definedName>
    <definedName name="_120" localSheetId="10">'08'!$F$3:$L$44</definedName>
    <definedName name="_120" localSheetId="11">'09'!$F$3:$L$44</definedName>
    <definedName name="_120" localSheetId="12">'10'!$F$3:$L$44</definedName>
    <definedName name="_120" localSheetId="13">'11'!$F$3:$L$44</definedName>
    <definedName name="_121" localSheetId="3">'01'!$F$3:$L$44</definedName>
    <definedName name="_121" localSheetId="4">'02'!$F$3:$L$44</definedName>
    <definedName name="_121" localSheetId="5">'03'!$F$3:$L$44</definedName>
    <definedName name="_121" localSheetId="6">'04'!$F$3:$L$44</definedName>
    <definedName name="_121" localSheetId="7">'05'!$F$3:$L$44</definedName>
    <definedName name="_121" localSheetId="8">'06'!$F$3:$L$44</definedName>
    <definedName name="_121" localSheetId="9">'07'!$F$3:$L$44</definedName>
    <definedName name="_121" localSheetId="10">'08'!$F$3:$L$44</definedName>
    <definedName name="_121" localSheetId="11">'09'!$F$3:$L$44</definedName>
    <definedName name="_121" localSheetId="12">'10'!$F$3:$L$44</definedName>
    <definedName name="_121" localSheetId="13">'11'!$F$3:$L$44</definedName>
    <definedName name="_122" localSheetId="3">'01'!$F$3:$L$44</definedName>
    <definedName name="_122" localSheetId="4">'02'!$F$3:$L$44</definedName>
    <definedName name="_122" localSheetId="5">'03'!$F$3:$L$44</definedName>
    <definedName name="_122" localSheetId="6">'04'!$F$3:$L$44</definedName>
    <definedName name="_122" localSheetId="7">'05'!$F$3:$L$44</definedName>
    <definedName name="_122" localSheetId="8">'06'!$F$3:$L$44</definedName>
    <definedName name="_122" localSheetId="9">'07'!$F$3:$L$44</definedName>
    <definedName name="_122" localSheetId="10">'08'!$F$3:$L$44</definedName>
    <definedName name="_122" localSheetId="11">'09'!$F$3:$L$44</definedName>
    <definedName name="_122" localSheetId="12">'10'!$F$3:$L$44</definedName>
    <definedName name="_122" localSheetId="13">'11'!$F$3:$L$44</definedName>
    <definedName name="_123" localSheetId="3">'01'!$F$3:$L$44</definedName>
    <definedName name="_123" localSheetId="4">'02'!$F$3:$L$44</definedName>
    <definedName name="_123" localSheetId="5">'03'!$F$3:$L$44</definedName>
    <definedName name="_123" localSheetId="6">'04'!$F$3:$L$44</definedName>
    <definedName name="_123" localSheetId="7">'05'!$F$3:$L$44</definedName>
    <definedName name="_123" localSheetId="8">'06'!$F$3:$L$44</definedName>
    <definedName name="_123" localSheetId="9">'07'!$F$3:$L$44</definedName>
    <definedName name="_123" localSheetId="10">'08'!$F$3:$L$44</definedName>
    <definedName name="_123" localSheetId="11">'09'!$F$3:$L$44</definedName>
    <definedName name="_123" localSheetId="12">'10'!$F$3:$L$44</definedName>
    <definedName name="_123" localSheetId="13">'11'!$F$3:$L$44</definedName>
    <definedName name="_124" localSheetId="3">'01'!$F$3:$L$44</definedName>
    <definedName name="_124" localSheetId="4">'02'!$F$3:$L$44</definedName>
    <definedName name="_124" localSheetId="5">'03'!$F$3:$L$44</definedName>
    <definedName name="_124" localSheetId="6">'04'!$F$3:$L$44</definedName>
    <definedName name="_124" localSheetId="7">'05'!$F$3:$L$44</definedName>
    <definedName name="_124" localSheetId="8">'06'!$F$3:$L$44</definedName>
    <definedName name="_124" localSheetId="9">'07'!$F$3:$L$44</definedName>
    <definedName name="_124" localSheetId="10">'08'!$F$3:$L$44</definedName>
    <definedName name="_124" localSheetId="11">'09'!$F$3:$L$44</definedName>
    <definedName name="_124" localSheetId="12">'10'!$F$3:$L$44</definedName>
    <definedName name="_124" localSheetId="13">'11'!$F$3:$L$44</definedName>
    <definedName name="_125" localSheetId="3">'01'!$F$3:$L$44</definedName>
    <definedName name="_125" localSheetId="4">'02'!$F$3:$L$44</definedName>
    <definedName name="_125" localSheetId="5">'03'!$F$3:$L$44</definedName>
    <definedName name="_125" localSheetId="6">'04'!$F$3:$L$44</definedName>
    <definedName name="_125" localSheetId="7">'05'!$F$3:$L$44</definedName>
    <definedName name="_125" localSheetId="8">'06'!$F$3:$L$44</definedName>
    <definedName name="_125" localSheetId="9">'07'!$F$3:$L$44</definedName>
    <definedName name="_125" localSheetId="10">'08'!$F$3:$L$44</definedName>
    <definedName name="_125" localSheetId="11">'09'!$F$3:$L$44</definedName>
    <definedName name="_125" localSheetId="12">'10'!$F$3:$L$44</definedName>
    <definedName name="_125" localSheetId="13">'11'!$F$3:$L$44</definedName>
    <definedName name="_126" localSheetId="3">'01'!$F$3:$L$44</definedName>
    <definedName name="_126" localSheetId="4">'02'!$F$3:$L$44</definedName>
    <definedName name="_126" localSheetId="5">'03'!$F$3:$L$44</definedName>
    <definedName name="_126" localSheetId="6">'04'!$F$3:$L$44</definedName>
    <definedName name="_126" localSheetId="7">'05'!$F$3:$L$44</definedName>
    <definedName name="_126" localSheetId="8">'06'!$F$3:$L$44</definedName>
    <definedName name="_126" localSheetId="9">'07'!$F$3:$L$44</definedName>
    <definedName name="_126" localSheetId="10">'08'!$F$3:$L$44</definedName>
    <definedName name="_126" localSheetId="11">'09'!$F$3:$L$44</definedName>
    <definedName name="_126" localSheetId="12">'10'!$F$3:$L$44</definedName>
    <definedName name="_126" localSheetId="13">'11'!$F$3:$L$44</definedName>
    <definedName name="_127" localSheetId="3">'01'!$F$3:$L$44</definedName>
    <definedName name="_127" localSheetId="4">'02'!$F$3:$L$44</definedName>
    <definedName name="_127" localSheetId="5">'03'!$F$3:$L$44</definedName>
    <definedName name="_127" localSheetId="6">'04'!$F$3:$L$44</definedName>
    <definedName name="_127" localSheetId="7">'05'!$F$3:$L$44</definedName>
    <definedName name="_127" localSheetId="8">'06'!$F$3:$L$44</definedName>
    <definedName name="_127" localSheetId="9">'07'!$F$3:$L$44</definedName>
    <definedName name="_127" localSheetId="10">'08'!$F$3:$L$44</definedName>
    <definedName name="_127" localSheetId="11">'09'!$F$3:$L$44</definedName>
    <definedName name="_127" localSheetId="12">'10'!$F$3:$L$44</definedName>
    <definedName name="_127" localSheetId="13">'11'!$F$3:$L$44</definedName>
    <definedName name="_128" localSheetId="3">'01'!$F$3:$L$44</definedName>
    <definedName name="_128" localSheetId="4">'02'!$F$3:$L$44</definedName>
    <definedName name="_128" localSheetId="5">'03'!$F$3:$L$44</definedName>
    <definedName name="_128" localSheetId="6">'04'!$F$3:$L$44</definedName>
    <definedName name="_128" localSheetId="7">'05'!$F$3:$L$44</definedName>
    <definedName name="_128" localSheetId="8">'06'!$F$3:$L$44</definedName>
    <definedName name="_128" localSheetId="9">'07'!$F$3:$L$44</definedName>
    <definedName name="_128" localSheetId="10">'08'!$F$3:$L$44</definedName>
    <definedName name="_128" localSheetId="11">'09'!$F$3:$L$44</definedName>
    <definedName name="_128" localSheetId="12">'10'!$F$3:$L$44</definedName>
    <definedName name="_128" localSheetId="13">'11'!$F$3:$L$44</definedName>
    <definedName name="_129" localSheetId="3">'01'!$F$3:$L$44</definedName>
    <definedName name="_129" localSheetId="4">'02'!$F$3:$L$44</definedName>
    <definedName name="_129" localSheetId="5">'03'!$F$3:$L$44</definedName>
    <definedName name="_129" localSheetId="6">'04'!$F$3:$L$44</definedName>
    <definedName name="_129" localSheetId="7">'05'!$F$3:$L$44</definedName>
    <definedName name="_129" localSheetId="8">'06'!$F$3:$L$44</definedName>
    <definedName name="_129" localSheetId="9">'07'!$F$3:$L$44</definedName>
    <definedName name="_129" localSheetId="10">'08'!$F$3:$L$44</definedName>
    <definedName name="_129" localSheetId="11">'09'!$F$3:$L$44</definedName>
    <definedName name="_129" localSheetId="12">'10'!$F$3:$L$44</definedName>
    <definedName name="_129" localSheetId="13">'11'!$F$3:$L$44</definedName>
    <definedName name="_130" localSheetId="3">'01'!$F$3:$L$44</definedName>
    <definedName name="_130" localSheetId="4">'02'!$F$3:$L$44</definedName>
    <definedName name="_130" localSheetId="5">'03'!$F$3:$L$44</definedName>
    <definedName name="_130" localSheetId="6">'04'!$F$3:$L$44</definedName>
    <definedName name="_130" localSheetId="7">'05'!$F$3:$L$44</definedName>
    <definedName name="_130" localSheetId="8">'06'!$F$3:$L$44</definedName>
    <definedName name="_130" localSheetId="9">'07'!$F$3:$L$44</definedName>
    <definedName name="_130" localSheetId="10">'08'!$F$3:$L$44</definedName>
    <definedName name="_130" localSheetId="11">'09'!$F$3:$L$44</definedName>
    <definedName name="_130" localSheetId="12">'10'!$F$3:$L$44</definedName>
    <definedName name="_130" localSheetId="13">'11'!$F$3:$L$44</definedName>
    <definedName name="_131" localSheetId="3">'01'!$F$3:$L$44</definedName>
    <definedName name="_131" localSheetId="4">'02'!$F$3:$L$44</definedName>
    <definedName name="_131" localSheetId="5">'03'!$F$3:$L$44</definedName>
    <definedName name="_131" localSheetId="6">'04'!$F$3:$L$44</definedName>
    <definedName name="_131" localSheetId="7">'05'!$F$3:$L$44</definedName>
    <definedName name="_131" localSheetId="8">'06'!$F$3:$L$44</definedName>
    <definedName name="_131" localSheetId="9">'07'!$F$3:$L$44</definedName>
    <definedName name="_131" localSheetId="10">'08'!$F$3:$L$44</definedName>
    <definedName name="_131" localSheetId="11">'09'!$F$3:$L$44</definedName>
    <definedName name="_131" localSheetId="12">'10'!$F$3:$L$44</definedName>
    <definedName name="_131" localSheetId="13">'11'!$F$3:$L$44</definedName>
    <definedName name="_132" localSheetId="3">'01'!$F$3:$L$44</definedName>
    <definedName name="_132" localSheetId="4">'02'!$F$3:$L$44</definedName>
    <definedName name="_132" localSheetId="5">'03'!$F$3:$L$44</definedName>
    <definedName name="_132" localSheetId="6">'04'!$F$3:$L$44</definedName>
    <definedName name="_132" localSheetId="7">'05'!$F$3:$L$44</definedName>
    <definedName name="_132" localSheetId="8">'06'!$F$3:$L$44</definedName>
    <definedName name="_132" localSheetId="9">'07'!$F$3:$L$44</definedName>
    <definedName name="_132" localSheetId="10">'08'!$F$3:$L$44</definedName>
    <definedName name="_132" localSheetId="11">'09'!$F$3:$L$44</definedName>
    <definedName name="_132" localSheetId="12">'10'!$F$3:$L$44</definedName>
    <definedName name="_132" localSheetId="13">'11'!$F$3:$L$44</definedName>
    <definedName name="_133" localSheetId="3">'01'!$F$3:$L$44</definedName>
    <definedName name="_133" localSheetId="4">'02'!$F$3:$L$44</definedName>
    <definedName name="_133" localSheetId="5">'03'!$F$3:$L$44</definedName>
    <definedName name="_133" localSheetId="6">'04'!$F$3:$L$44</definedName>
    <definedName name="_133" localSheetId="7">'05'!$F$3:$L$44</definedName>
    <definedName name="_133" localSheetId="8">'06'!$F$3:$L$44</definedName>
    <definedName name="_133" localSheetId="9">'07'!$F$3:$L$44</definedName>
    <definedName name="_133" localSheetId="10">'08'!$F$3:$L$44</definedName>
    <definedName name="_133" localSheetId="11">'09'!$F$3:$L$44</definedName>
    <definedName name="_133" localSheetId="12">'10'!$F$3:$L$44</definedName>
    <definedName name="_133" localSheetId="13">'11'!$F$3:$L$44</definedName>
    <definedName name="_134" localSheetId="3">'01'!$F$3:$L$44</definedName>
    <definedName name="_134" localSheetId="4">'02'!$F$3:$L$44</definedName>
    <definedName name="_134" localSheetId="5">'03'!$F$3:$L$44</definedName>
    <definedName name="_134" localSheetId="6">'04'!$F$3:$L$44</definedName>
    <definedName name="_134" localSheetId="7">'05'!$F$3:$L$44</definedName>
    <definedName name="_134" localSheetId="8">'06'!$F$3:$L$44</definedName>
    <definedName name="_134" localSheetId="9">'07'!$F$3:$L$44</definedName>
    <definedName name="_134" localSheetId="10">'08'!$F$3:$L$44</definedName>
    <definedName name="_134" localSheetId="11">'09'!$F$3:$L$44</definedName>
    <definedName name="_134" localSheetId="12">'10'!$F$3:$L$44</definedName>
    <definedName name="_134" localSheetId="13">'11'!$F$3:$L$44</definedName>
    <definedName name="_135" localSheetId="3">'01'!$F$3:$L$44</definedName>
    <definedName name="_135" localSheetId="4">'02'!$F$3:$L$44</definedName>
    <definedName name="_135" localSheetId="5">'03'!$F$3:$L$44</definedName>
    <definedName name="_135" localSheetId="6">'04'!$F$3:$L$44</definedName>
    <definedName name="_135" localSheetId="7">'05'!$F$3:$L$44</definedName>
    <definedName name="_135" localSheetId="8">'06'!$F$3:$L$44</definedName>
    <definedName name="_135" localSheetId="9">'07'!$F$3:$L$44</definedName>
    <definedName name="_135" localSheetId="10">'08'!$F$3:$L$44</definedName>
    <definedName name="_135" localSheetId="11">'09'!$F$3:$L$44</definedName>
    <definedName name="_135" localSheetId="12">'10'!$F$3:$L$44</definedName>
    <definedName name="_135" localSheetId="13">'11'!$F$3:$L$44</definedName>
    <definedName name="_136" localSheetId="3">'01'!$F$3:$L$44</definedName>
    <definedName name="_136" localSheetId="4">'02'!$F$3:$L$44</definedName>
    <definedName name="_136" localSheetId="5">'03'!$F$3:$L$44</definedName>
    <definedName name="_136" localSheetId="6">'04'!$F$3:$L$44</definedName>
    <definedName name="_136" localSheetId="7">'05'!$F$3:$L$44</definedName>
    <definedName name="_136" localSheetId="8">'06'!$F$3:$L$44</definedName>
    <definedName name="_136" localSheetId="9">'07'!$F$3:$L$44</definedName>
    <definedName name="_136" localSheetId="10">'08'!$F$3:$L$44</definedName>
    <definedName name="_136" localSheetId="11">'09'!$F$3:$L$44</definedName>
    <definedName name="_137" localSheetId="3">'01'!$F$3:$L$44</definedName>
    <definedName name="_137" localSheetId="4">'02'!$F$3:$L$44</definedName>
    <definedName name="_137" localSheetId="5">'03'!$F$3:$L$44</definedName>
    <definedName name="_137" localSheetId="6">'04'!$F$3:$L$44</definedName>
    <definedName name="_137" localSheetId="7">'05'!$F$3:$L$44</definedName>
    <definedName name="_137" localSheetId="8">'06'!$F$3:$L$44</definedName>
    <definedName name="_137" localSheetId="9">'07'!$F$3:$L$44</definedName>
    <definedName name="_137" localSheetId="10">'08'!$F$3:$L$44</definedName>
    <definedName name="_137" localSheetId="11">'09'!$F$3:$L$44</definedName>
    <definedName name="_138" localSheetId="4">'02'!$F$3:$L$44</definedName>
    <definedName name="_138" localSheetId="5">'03'!$F$3:$L$44</definedName>
    <definedName name="_139" localSheetId="4">'02'!$F$3:$L$44</definedName>
    <definedName name="_139" localSheetId="5">'03'!$F$3:$L$44</definedName>
    <definedName name="_14___20" localSheetId="2">DADOS!$F$2:$K$200</definedName>
    <definedName name="_14_21_agosto_21" localSheetId="2">DADOS!$O$2:$P$224</definedName>
    <definedName name="_140" localSheetId="4">'02'!$F$3:$L$44</definedName>
    <definedName name="_140" localSheetId="5">'03'!$F$3:$L$44</definedName>
    <definedName name="_141" localSheetId="4">'02'!$F$3:$L$44</definedName>
    <definedName name="_141" localSheetId="5">'03'!$F$3:$L$44</definedName>
    <definedName name="_142" localSheetId="4">'02'!$F$3:$L$44</definedName>
    <definedName name="_142" localSheetId="5">'03'!$F$3:$L$44</definedName>
    <definedName name="_143" localSheetId="4">'02'!$F$3:$L$44</definedName>
    <definedName name="_143" localSheetId="5">'03'!$F$3:$L$44</definedName>
    <definedName name="_144" localSheetId="4">'02'!$F$3:$L$44</definedName>
    <definedName name="_144" localSheetId="5">'03'!$F$3:$L$44</definedName>
    <definedName name="_145" localSheetId="4">'02'!$F$3:$L$44</definedName>
    <definedName name="_145" localSheetId="5">'03'!$F$3:$L$44</definedName>
    <definedName name="_146" localSheetId="4">'02'!$F$3:$L$44</definedName>
    <definedName name="_146" localSheetId="5">'03'!$F$3:$L$44</definedName>
    <definedName name="_147" localSheetId="4">'02'!$F$3:$L$44</definedName>
    <definedName name="_147" localSheetId="5">'03'!$F$3:$L$44</definedName>
    <definedName name="_148" localSheetId="4">'02'!$F$3:$L$44</definedName>
    <definedName name="_148" localSheetId="5">'03'!$F$3:$L$44</definedName>
    <definedName name="_149" localSheetId="4">'02'!$F$3:$L$44</definedName>
    <definedName name="_149" localSheetId="5">'03'!$F$3:$L$44</definedName>
    <definedName name="_150" localSheetId="4">'02'!$F$3:$L$44</definedName>
    <definedName name="_150" localSheetId="5">'03'!$F$3:$L$44</definedName>
    <definedName name="_151" localSheetId="4">'02'!$F$3:$L$44</definedName>
    <definedName name="_151" localSheetId="5">'03'!$F$3:$L$44</definedName>
    <definedName name="_152" localSheetId="4">'02'!$F$3:$L$44</definedName>
    <definedName name="_152" localSheetId="5">'03'!$F$3:$L$44</definedName>
    <definedName name="_153" localSheetId="4">'02'!$F$3:$L$44</definedName>
    <definedName name="_153" localSheetId="5">'03'!$F$3:$L$44</definedName>
    <definedName name="_154" localSheetId="4">'02'!$F$3:$L$44</definedName>
    <definedName name="_154" localSheetId="5">'03'!$F$3:$L$44</definedName>
    <definedName name="_155" localSheetId="4">'02'!$F$3:$L$44</definedName>
    <definedName name="_155" localSheetId="5">'03'!$F$3:$L$44</definedName>
    <definedName name="_156" localSheetId="4">'02'!$F$3:$L$44</definedName>
    <definedName name="_156" localSheetId="5">'03'!$F$3:$L$44</definedName>
    <definedName name="_157" localSheetId="4">'02'!$F$3:$L$44</definedName>
    <definedName name="_157" localSheetId="5">'03'!$F$3:$L$44</definedName>
    <definedName name="_158" localSheetId="4">'02'!$F$3:$L$44</definedName>
    <definedName name="_158" localSheetId="5">'03'!$F$3:$L$44</definedName>
    <definedName name="_159" localSheetId="4">'02'!$F$3:$L$44</definedName>
    <definedName name="_159" localSheetId="5">'03'!$F$3:$L$44</definedName>
    <definedName name="_160" localSheetId="4">'02'!$F$3:$L$44</definedName>
    <definedName name="_160" localSheetId="5">'03'!$F$3:$L$44</definedName>
    <definedName name="_161" localSheetId="4">'02'!$F$3:$L$44</definedName>
    <definedName name="_161" localSheetId="5">'03'!$F$3:$L$44</definedName>
    <definedName name="_162" localSheetId="4">'02'!$F$3:$L$44</definedName>
    <definedName name="_162" localSheetId="5">'03'!$F$3:$L$44</definedName>
    <definedName name="_163" localSheetId="4">'02'!$F$3:$L$44</definedName>
    <definedName name="_163" localSheetId="5">'03'!$F$3:$L$44</definedName>
    <definedName name="_164" localSheetId="4">'02'!$F$3:$L$44</definedName>
    <definedName name="_164" localSheetId="5">'03'!$F$3:$L$44</definedName>
    <definedName name="_165" localSheetId="4">'02'!$F$3:$L$44</definedName>
    <definedName name="_165" localSheetId="5">'03'!$F$3:$L$44</definedName>
    <definedName name="_166" localSheetId="4">'02'!$F$3:$L$44</definedName>
    <definedName name="_166" localSheetId="5">'03'!$F$3:$L$44</definedName>
    <definedName name="_167" localSheetId="4">'02'!$F$3:$L$44</definedName>
    <definedName name="_167" localSheetId="5">'03'!$F$3:$L$44</definedName>
    <definedName name="_168" localSheetId="4">'02'!$F$3:$L$44</definedName>
    <definedName name="_168" localSheetId="5">'03'!$F$3:$L$44</definedName>
    <definedName name="_169" localSheetId="4">'02'!$F$3:$L$44</definedName>
    <definedName name="_169" localSheetId="5">'03'!$F$3:$L$44</definedName>
    <definedName name="_17_23" localSheetId="2">DADOS!$O$12:$Q$263</definedName>
    <definedName name="_170" localSheetId="4">'02'!$F$3:$L$44</definedName>
    <definedName name="_170" localSheetId="5">'03'!$F$3:$L$44</definedName>
    <definedName name="_171" localSheetId="4">'02'!$F$3:$L$44</definedName>
    <definedName name="_171" localSheetId="5">'03'!$F$3:$L$44</definedName>
    <definedName name="_172" localSheetId="4">'02'!$F$3:$L$44</definedName>
    <definedName name="_172" localSheetId="5">'03'!$F$3:$L$44</definedName>
    <definedName name="_173" localSheetId="4">'02'!$F$3:$L$44</definedName>
    <definedName name="_173" localSheetId="5">'03'!$F$3:$L$44</definedName>
    <definedName name="_174" localSheetId="4">'02'!$F$3:$L$44</definedName>
    <definedName name="_174" localSheetId="5">'03'!$F$3:$L$44</definedName>
    <definedName name="_175" localSheetId="4">'02'!$F$3:$L$44</definedName>
    <definedName name="_175" localSheetId="5">'03'!$F$3:$L$44</definedName>
    <definedName name="_176" localSheetId="4">'02'!$F$3:$L$44</definedName>
    <definedName name="_176" localSheetId="5">'03'!$F$3:$L$44</definedName>
    <definedName name="_177" localSheetId="4">'02'!$F$3:$L$44</definedName>
    <definedName name="_177" localSheetId="5">'03'!$F$3:$L$44</definedName>
    <definedName name="_178" localSheetId="4">'02'!$F$3:$L$44</definedName>
    <definedName name="_178" localSheetId="5">'03'!$F$3:$L$44</definedName>
    <definedName name="_179" localSheetId="4">'02'!$F$3:$L$44</definedName>
    <definedName name="_179" localSheetId="5">'03'!$F$3:$L$44</definedName>
    <definedName name="_180" localSheetId="4">'02'!$F$3:$L$44</definedName>
    <definedName name="_180" localSheetId="5">'03'!$F$3:$L$44</definedName>
    <definedName name="_181" localSheetId="4">'02'!$F$3:$L$44</definedName>
    <definedName name="_181" localSheetId="5">'03'!$F$3:$L$44</definedName>
    <definedName name="_182" localSheetId="4">'02'!$F$3:$L$44</definedName>
    <definedName name="_182" localSheetId="5">'03'!$F$3:$L$44</definedName>
    <definedName name="_183" localSheetId="4">'02'!$F$3:$L$44</definedName>
    <definedName name="_183" localSheetId="5">'03'!$F$3:$L$44</definedName>
    <definedName name="_184" localSheetId="4">'02'!$F$3:$L$44</definedName>
    <definedName name="_184" localSheetId="5">'03'!$F$3:$L$44</definedName>
    <definedName name="_185" localSheetId="4">'02'!$F$3:$L$44</definedName>
    <definedName name="_185" localSheetId="5">'03'!$F$3:$L$44</definedName>
    <definedName name="_186" localSheetId="4">'02'!$F$3:$L$44</definedName>
    <definedName name="_186" localSheetId="5">'03'!$F$3:$L$44</definedName>
    <definedName name="_187" localSheetId="4">'02'!$F$3:$L$44</definedName>
    <definedName name="_187" localSheetId="5">'03'!$F$3:$L$44</definedName>
    <definedName name="_188" localSheetId="4">'02'!$F$3:$L$44</definedName>
    <definedName name="_188" localSheetId="5">'03'!$F$3:$L$44</definedName>
    <definedName name="_189" localSheetId="4">'02'!$F$3:$L$44</definedName>
    <definedName name="_189" localSheetId="5">'03'!$F$3:$L$44</definedName>
    <definedName name="_190" localSheetId="4">'02'!$F$3:$L$44</definedName>
    <definedName name="_190" localSheetId="5">'03'!$F$3:$L$44</definedName>
    <definedName name="_191" localSheetId="4">'02'!$F$3:$L$44</definedName>
    <definedName name="_191" localSheetId="5">'03'!$F$3:$L$44</definedName>
    <definedName name="_192" localSheetId="4">'02'!$F$3:$L$44</definedName>
    <definedName name="_192" localSheetId="5">'03'!$F$3:$L$44</definedName>
    <definedName name="_193" localSheetId="4">'02'!$F$3:$L$44</definedName>
    <definedName name="_193" localSheetId="5">'03'!$F$3:$L$44</definedName>
    <definedName name="_194" localSheetId="4">'02'!$F$3:$L$44</definedName>
    <definedName name="_194" localSheetId="5">'03'!$F$3:$L$44</definedName>
    <definedName name="_195" localSheetId="4">'02'!$F$3:$L$44</definedName>
    <definedName name="_195" localSheetId="5">'03'!$F$3:$L$44</definedName>
    <definedName name="_196" localSheetId="4">'02'!$F$3:$L$44</definedName>
    <definedName name="_196" localSheetId="5">'03'!$F$3:$L$44</definedName>
    <definedName name="_197" localSheetId="4">'02'!$F$3:$L$44</definedName>
    <definedName name="_197" localSheetId="5">'03'!$F$3:$L$44</definedName>
    <definedName name="_198" localSheetId="4">'02'!$F$3:$L$44</definedName>
    <definedName name="_198" localSheetId="5">'03'!$F$3:$L$44</definedName>
    <definedName name="_199" localSheetId="4">'02'!$F$3:$L$44</definedName>
    <definedName name="_199" localSheetId="5">'03'!$F$3:$L$44</definedName>
    <definedName name="_2_9_agosto_21" localSheetId="2">DADOS!#REF!</definedName>
    <definedName name="_200" localSheetId="4">'02'!$F$3:$L$44</definedName>
    <definedName name="_200" localSheetId="5">'03'!$F$3:$L$44</definedName>
    <definedName name="_201" localSheetId="4">'02'!$F$3:$L$44</definedName>
    <definedName name="_201" localSheetId="5">'03'!$F$3:$L$44</definedName>
    <definedName name="_202" localSheetId="4">'02'!$F$3:$L$44</definedName>
    <definedName name="_202" localSheetId="5">'03'!$F$3:$L$44</definedName>
    <definedName name="_203" localSheetId="4">'02'!$F$3:$L$44</definedName>
    <definedName name="_203" localSheetId="5">'03'!$F$3:$L$44</definedName>
    <definedName name="_204" localSheetId="4">'02'!$F$3:$L$44</definedName>
    <definedName name="_204" localSheetId="5">'03'!$F$3:$L$44</definedName>
    <definedName name="_205" localSheetId="4">'02'!$F$3:$L$44</definedName>
    <definedName name="_205" localSheetId="5">'03'!$F$3:$L$44</definedName>
    <definedName name="_206" localSheetId="4">'02'!$F$3:$L$44</definedName>
    <definedName name="_206" localSheetId="5">'03'!$F$3:$L$44</definedName>
    <definedName name="_207" localSheetId="4">'02'!$F$3:$L$44</definedName>
    <definedName name="_207" localSheetId="5">'03'!$F$3:$L$44</definedName>
    <definedName name="_208" localSheetId="4">'02'!$F$3:$L$44</definedName>
    <definedName name="_208" localSheetId="5">'03'!$F$3:$L$44</definedName>
    <definedName name="_209" localSheetId="4">'02'!$F$3:$L$44</definedName>
    <definedName name="_209" localSheetId="5">'03'!$F$3:$L$44</definedName>
    <definedName name="_21___26" localSheetId="2">DADOS!$S$6:$V$247</definedName>
    <definedName name="_210" localSheetId="4">'02'!$F$3:$L$44</definedName>
    <definedName name="_210" localSheetId="5">'03'!$F$3:$L$44</definedName>
    <definedName name="_211" localSheetId="4">'02'!$F$3:$L$44</definedName>
    <definedName name="_211" localSheetId="5">'03'!$F$3:$L$44</definedName>
    <definedName name="_212" localSheetId="4">'02'!$F$3:$L$44</definedName>
    <definedName name="_212" localSheetId="5">'03'!$F$3:$L$44</definedName>
    <definedName name="_213" localSheetId="4">'02'!$F$3:$L$44</definedName>
    <definedName name="_213" localSheetId="5">'03'!$F$3:$L$44</definedName>
    <definedName name="_22.07_1" localSheetId="3">'01'!#REF!</definedName>
    <definedName name="_22.07_1" localSheetId="4">'02'!#REF!</definedName>
    <definedName name="_22.07_1" localSheetId="5">'03'!#REF!</definedName>
    <definedName name="_22.07_1" localSheetId="6">'04'!#REF!</definedName>
    <definedName name="_22.07_1" localSheetId="7">'05'!#REF!</definedName>
    <definedName name="_22.07_1" localSheetId="8">'06'!#REF!</definedName>
    <definedName name="_22.07_1" localSheetId="9">'07'!#REF!</definedName>
    <definedName name="_22.07_1" localSheetId="10">'08'!#REF!</definedName>
    <definedName name="_22.07_1" localSheetId="11">'09'!#REF!</definedName>
    <definedName name="_22.07_1" localSheetId="12">'10'!#REF!</definedName>
    <definedName name="_22.07_1" localSheetId="13">'11'!#REF!</definedName>
    <definedName name="_22.07_1" localSheetId="14">'12'!#REF!</definedName>
    <definedName name="_22.07_1" localSheetId="15">'13'!#REF!</definedName>
    <definedName name="_22.07_1" localSheetId="16">'14'!#REF!</definedName>
    <definedName name="_22.07_1" localSheetId="17">'15'!#REF!</definedName>
    <definedName name="_22.07_1" localSheetId="18">'16'!#REF!</definedName>
    <definedName name="_22.07_1" localSheetId="19">'17'!#REF!</definedName>
    <definedName name="_22.07_1" localSheetId="20">'18'!#REF!</definedName>
    <definedName name="_22.07_1" localSheetId="21">'19'!#REF!</definedName>
    <definedName name="_22.07_1" localSheetId="22">'20'!#REF!</definedName>
    <definedName name="_22.07_1" localSheetId="1">PADRÃO!#REF!</definedName>
    <definedName name="_23" localSheetId="3">'01'!$F$3:$L$44</definedName>
    <definedName name="_23" localSheetId="4">'02'!$F$3:$L$44</definedName>
    <definedName name="_23" localSheetId="5">'03'!$F$3:$L$44</definedName>
    <definedName name="_23" localSheetId="6">'04'!$F$3:$L$44</definedName>
    <definedName name="_23" localSheetId="7">'05'!$F$3:$L$44</definedName>
    <definedName name="_23" localSheetId="8">'06'!$F$3:$L$44</definedName>
    <definedName name="_23" localSheetId="9">'07'!$F$3:$L$44</definedName>
    <definedName name="_23" localSheetId="10">'08'!$F$3:$L$44</definedName>
    <definedName name="_23" localSheetId="11">'09'!$F$3:$L$44</definedName>
    <definedName name="_23" localSheetId="12">'10'!$F$3:$L$44</definedName>
    <definedName name="_23" localSheetId="13">'11'!$F$3:$L$44</definedName>
    <definedName name="_23" localSheetId="14">'12'!$F$3:$L$44</definedName>
    <definedName name="_23" localSheetId="15">'13'!$F$3:$L$44</definedName>
    <definedName name="_23" localSheetId="16">'14'!$F$3:$L$44</definedName>
    <definedName name="_23" localSheetId="17">'15'!$F$3:$L$44</definedName>
    <definedName name="_23" localSheetId="18">'16'!$F$3:$L$44</definedName>
    <definedName name="_23" localSheetId="19">'17'!$F$3:$L$44</definedName>
    <definedName name="_23" localSheetId="20">'18'!$F$3:$L$44</definedName>
    <definedName name="_23" localSheetId="21">'19'!$F$3:$L$44</definedName>
    <definedName name="_23" localSheetId="22">'20'!$F$3:$L$44</definedName>
    <definedName name="_23" localSheetId="1">PADRÃO!$F$3:$L$44</definedName>
    <definedName name="_23.07_1" localSheetId="3">'01'!$F$3:$L$44</definedName>
    <definedName name="_23.07_1" localSheetId="4">'02'!$F$3:$L$44</definedName>
    <definedName name="_23.07_1" localSheetId="5">'03'!$F$3:$L$44</definedName>
    <definedName name="_23.07_1" localSheetId="6">'04'!$F$3:$L$44</definedName>
    <definedName name="_23.07_1" localSheetId="7">'05'!$F$3:$L$44</definedName>
    <definedName name="_23.07_1" localSheetId="8">'06'!$F$3:$L$44</definedName>
    <definedName name="_23.07_1" localSheetId="9">'07'!$F$3:$L$44</definedName>
    <definedName name="_23.07_1" localSheetId="10">'08'!$F$3:$L$44</definedName>
    <definedName name="_23.07_1" localSheetId="11">'09'!$F$3:$L$44</definedName>
    <definedName name="_23.07_1" localSheetId="12">'10'!$F$3:$L$44</definedName>
    <definedName name="_23.07_1" localSheetId="13">'11'!$F$3:$L$44</definedName>
    <definedName name="_23.07_1" localSheetId="14">'12'!$F$3:$L$44</definedName>
    <definedName name="_23.07_1" localSheetId="15">'13'!$F$3:$L$44</definedName>
    <definedName name="_23.07_1" localSheetId="16">'14'!$F$3:$L$44</definedName>
    <definedName name="_23.07_1" localSheetId="17">'15'!$F$3:$L$44</definedName>
    <definedName name="_23.07_1" localSheetId="18">'16'!$F$3:$L$44</definedName>
    <definedName name="_23.07_1" localSheetId="19">'17'!$F$3:$L$44</definedName>
    <definedName name="_23.07_1" localSheetId="20">'18'!$F$3:$L$44</definedName>
    <definedName name="_23.07_1" localSheetId="21">'19'!$F$3:$L$44</definedName>
    <definedName name="_23.07_1" localSheetId="22">'20'!$F$3:$L$44</definedName>
    <definedName name="_23.07_1" localSheetId="1">PADRÃO!$F$3:$L$44</definedName>
    <definedName name="_23_1" localSheetId="3">'01'!#REF!</definedName>
    <definedName name="_23_1" localSheetId="4">'02'!#REF!</definedName>
    <definedName name="_23_1" localSheetId="5">'03'!#REF!</definedName>
    <definedName name="_23_1" localSheetId="6">'04'!#REF!</definedName>
    <definedName name="_23_1" localSheetId="7">'05'!#REF!</definedName>
    <definedName name="_23_1" localSheetId="8">'06'!#REF!</definedName>
    <definedName name="_23_1" localSheetId="9">'07'!#REF!</definedName>
    <definedName name="_23_1" localSheetId="10">'08'!#REF!</definedName>
    <definedName name="_23_1" localSheetId="11">'09'!#REF!</definedName>
    <definedName name="_23_1" localSheetId="12">'10'!#REF!</definedName>
    <definedName name="_23_1" localSheetId="13">'11'!#REF!</definedName>
    <definedName name="_23_1" localSheetId="14">'12'!#REF!</definedName>
    <definedName name="_23_1" localSheetId="15">'13'!#REF!</definedName>
    <definedName name="_23_1" localSheetId="16">'14'!#REF!</definedName>
    <definedName name="_23_1" localSheetId="17">'15'!#REF!</definedName>
    <definedName name="_23_1" localSheetId="18">'16'!#REF!</definedName>
    <definedName name="_23_1" localSheetId="19">'17'!#REF!</definedName>
    <definedName name="_23_1" localSheetId="20">'18'!#REF!</definedName>
    <definedName name="_23_1" localSheetId="21">'19'!#REF!</definedName>
    <definedName name="_23_1" localSheetId="22">'20'!#REF!</definedName>
    <definedName name="_23_1" localSheetId="1">PADRÃO!#REF!</definedName>
    <definedName name="_23_10" localSheetId="3">'01'!#REF!</definedName>
    <definedName name="_23_10" localSheetId="4">'02'!#REF!</definedName>
    <definedName name="_23_10" localSheetId="5">'03'!#REF!</definedName>
    <definedName name="_23_10" localSheetId="6">'04'!#REF!</definedName>
    <definedName name="_23_10" localSheetId="7">'05'!#REF!</definedName>
    <definedName name="_23_10" localSheetId="8">'06'!#REF!</definedName>
    <definedName name="_23_10" localSheetId="9">'07'!#REF!</definedName>
    <definedName name="_23_10" localSheetId="10">'08'!#REF!</definedName>
    <definedName name="_23_10" localSheetId="11">'09'!#REF!</definedName>
    <definedName name="_23_10" localSheetId="12">'10'!#REF!</definedName>
    <definedName name="_23_10" localSheetId="13">'11'!#REF!</definedName>
    <definedName name="_23_10" localSheetId="14">'12'!#REF!</definedName>
    <definedName name="_23_10" localSheetId="15">'13'!#REF!</definedName>
    <definedName name="_23_10" localSheetId="16">'14'!#REF!</definedName>
    <definedName name="_23_10" localSheetId="17">'15'!#REF!</definedName>
    <definedName name="_23_10" localSheetId="18">'16'!#REF!</definedName>
    <definedName name="_23_10" localSheetId="19">'17'!#REF!</definedName>
    <definedName name="_23_10" localSheetId="20">'18'!#REF!</definedName>
    <definedName name="_23_10" localSheetId="21">'19'!#REF!</definedName>
    <definedName name="_23_10" localSheetId="22">'20'!#REF!</definedName>
    <definedName name="_23_10" localSheetId="1">PADRÃO!#REF!</definedName>
    <definedName name="_23_11" localSheetId="3">'01'!#REF!</definedName>
    <definedName name="_23_11" localSheetId="4">'02'!#REF!</definedName>
    <definedName name="_23_11" localSheetId="5">'03'!#REF!</definedName>
    <definedName name="_23_11" localSheetId="6">'04'!#REF!</definedName>
    <definedName name="_23_11" localSheetId="7">'05'!#REF!</definedName>
    <definedName name="_23_11" localSheetId="8">'06'!#REF!</definedName>
    <definedName name="_23_11" localSheetId="9">'07'!#REF!</definedName>
    <definedName name="_23_11" localSheetId="10">'08'!#REF!</definedName>
    <definedName name="_23_11" localSheetId="11">'09'!#REF!</definedName>
    <definedName name="_23_11" localSheetId="12">'10'!#REF!</definedName>
    <definedName name="_23_11" localSheetId="13">'11'!#REF!</definedName>
    <definedName name="_23_11" localSheetId="14">'12'!#REF!</definedName>
    <definedName name="_23_11" localSheetId="15">'13'!#REF!</definedName>
    <definedName name="_23_11" localSheetId="16">'14'!#REF!</definedName>
    <definedName name="_23_11" localSheetId="17">'15'!#REF!</definedName>
    <definedName name="_23_11" localSheetId="18">'16'!#REF!</definedName>
    <definedName name="_23_11" localSheetId="19">'17'!#REF!</definedName>
    <definedName name="_23_11" localSheetId="20">'18'!#REF!</definedName>
    <definedName name="_23_11" localSheetId="21">'19'!#REF!</definedName>
    <definedName name="_23_11" localSheetId="22">'20'!#REF!</definedName>
    <definedName name="_23_11" localSheetId="1">PADRÃO!#REF!</definedName>
    <definedName name="_23_12" localSheetId="3">'01'!#REF!</definedName>
    <definedName name="_23_12" localSheetId="4">'02'!#REF!</definedName>
    <definedName name="_23_12" localSheetId="5">'03'!#REF!</definedName>
    <definedName name="_23_12" localSheetId="6">'04'!#REF!</definedName>
    <definedName name="_23_12" localSheetId="7">'05'!#REF!</definedName>
    <definedName name="_23_12" localSheetId="8">'06'!#REF!</definedName>
    <definedName name="_23_12" localSheetId="9">'07'!#REF!</definedName>
    <definedName name="_23_12" localSheetId="10">'08'!#REF!</definedName>
    <definedName name="_23_12" localSheetId="11">'09'!#REF!</definedName>
    <definedName name="_23_12" localSheetId="12">'10'!#REF!</definedName>
    <definedName name="_23_12" localSheetId="13">'11'!#REF!</definedName>
    <definedName name="_23_12" localSheetId="14">'12'!#REF!</definedName>
    <definedName name="_23_12" localSheetId="15">'13'!#REF!</definedName>
    <definedName name="_23_12" localSheetId="16">'14'!#REF!</definedName>
    <definedName name="_23_12" localSheetId="17">'15'!#REF!</definedName>
    <definedName name="_23_12" localSheetId="18">'16'!#REF!</definedName>
    <definedName name="_23_12" localSheetId="19">'17'!#REF!</definedName>
    <definedName name="_23_12" localSheetId="20">'18'!#REF!</definedName>
    <definedName name="_23_12" localSheetId="21">'19'!#REF!</definedName>
    <definedName name="_23_12" localSheetId="22">'20'!#REF!</definedName>
    <definedName name="_23_12" localSheetId="1">PADRÃO!#REF!</definedName>
    <definedName name="_23_13" localSheetId="3">'01'!#REF!</definedName>
    <definedName name="_23_13" localSheetId="4">'02'!#REF!</definedName>
    <definedName name="_23_13" localSheetId="5">'03'!#REF!</definedName>
    <definedName name="_23_13" localSheetId="6">'04'!#REF!</definedName>
    <definedName name="_23_13" localSheetId="7">'05'!#REF!</definedName>
    <definedName name="_23_13" localSheetId="8">'06'!#REF!</definedName>
    <definedName name="_23_13" localSheetId="9">'07'!#REF!</definedName>
    <definedName name="_23_13" localSheetId="10">'08'!#REF!</definedName>
    <definedName name="_23_13" localSheetId="11">'09'!#REF!</definedName>
    <definedName name="_23_13" localSheetId="12">'10'!#REF!</definedName>
    <definedName name="_23_13" localSheetId="13">'11'!#REF!</definedName>
    <definedName name="_23_13" localSheetId="14">'12'!#REF!</definedName>
    <definedName name="_23_13" localSheetId="15">'13'!#REF!</definedName>
    <definedName name="_23_13" localSheetId="16">'14'!#REF!</definedName>
    <definedName name="_23_13" localSheetId="17">'15'!#REF!</definedName>
    <definedName name="_23_13" localSheetId="18">'16'!#REF!</definedName>
    <definedName name="_23_13" localSheetId="19">'17'!#REF!</definedName>
    <definedName name="_23_13" localSheetId="20">'18'!#REF!</definedName>
    <definedName name="_23_13" localSheetId="21">'19'!#REF!</definedName>
    <definedName name="_23_13" localSheetId="22">'20'!#REF!</definedName>
    <definedName name="_23_13" localSheetId="1">PADRÃO!#REF!</definedName>
    <definedName name="_23_14" localSheetId="3">'01'!#REF!</definedName>
    <definedName name="_23_14" localSheetId="4">'02'!#REF!</definedName>
    <definedName name="_23_14" localSheetId="5">'03'!#REF!</definedName>
    <definedName name="_23_14" localSheetId="6">'04'!#REF!</definedName>
    <definedName name="_23_14" localSheetId="7">'05'!#REF!</definedName>
    <definedName name="_23_14" localSheetId="8">'06'!#REF!</definedName>
    <definedName name="_23_14" localSheetId="9">'07'!#REF!</definedName>
    <definedName name="_23_14" localSheetId="10">'08'!#REF!</definedName>
    <definedName name="_23_14" localSheetId="11">'09'!#REF!</definedName>
    <definedName name="_23_14" localSheetId="12">'10'!#REF!</definedName>
    <definedName name="_23_14" localSheetId="13">'11'!#REF!</definedName>
    <definedName name="_23_14" localSheetId="14">'12'!#REF!</definedName>
    <definedName name="_23_14" localSheetId="15">'13'!#REF!</definedName>
    <definedName name="_23_14" localSheetId="16">'14'!#REF!</definedName>
    <definedName name="_23_14" localSheetId="17">'15'!#REF!</definedName>
    <definedName name="_23_14" localSheetId="18">'16'!#REF!</definedName>
    <definedName name="_23_14" localSheetId="19">'17'!#REF!</definedName>
    <definedName name="_23_14" localSheetId="20">'18'!#REF!</definedName>
    <definedName name="_23_14" localSheetId="21">'19'!#REF!</definedName>
    <definedName name="_23_14" localSheetId="22">'20'!#REF!</definedName>
    <definedName name="_23_14" localSheetId="1">PADRÃO!#REF!</definedName>
    <definedName name="_23_15" localSheetId="3">'01'!#REF!</definedName>
    <definedName name="_23_15" localSheetId="4">'02'!#REF!</definedName>
    <definedName name="_23_15" localSheetId="5">'03'!#REF!</definedName>
    <definedName name="_23_15" localSheetId="6">'04'!#REF!</definedName>
    <definedName name="_23_15" localSheetId="7">'05'!#REF!</definedName>
    <definedName name="_23_15" localSheetId="8">'06'!#REF!</definedName>
    <definedName name="_23_15" localSheetId="9">'07'!#REF!</definedName>
    <definedName name="_23_15" localSheetId="10">'08'!#REF!</definedName>
    <definedName name="_23_15" localSheetId="11">'09'!#REF!</definedName>
    <definedName name="_23_15" localSheetId="12">'10'!#REF!</definedName>
    <definedName name="_23_15" localSheetId="13">'11'!#REF!</definedName>
    <definedName name="_23_15" localSheetId="14">'12'!#REF!</definedName>
    <definedName name="_23_15" localSheetId="15">'13'!#REF!</definedName>
    <definedName name="_23_15" localSheetId="16">'14'!#REF!</definedName>
    <definedName name="_23_15" localSheetId="17">'15'!#REF!</definedName>
    <definedName name="_23_15" localSheetId="18">'16'!#REF!</definedName>
    <definedName name="_23_15" localSheetId="19">'17'!#REF!</definedName>
    <definedName name="_23_15" localSheetId="20">'18'!#REF!</definedName>
    <definedName name="_23_15" localSheetId="21">'19'!#REF!</definedName>
    <definedName name="_23_15" localSheetId="22">'20'!#REF!</definedName>
    <definedName name="_23_15" localSheetId="1">PADRÃO!#REF!</definedName>
    <definedName name="_23_16" localSheetId="3">'01'!#REF!</definedName>
    <definedName name="_23_16" localSheetId="4">'02'!#REF!</definedName>
    <definedName name="_23_16" localSheetId="5">'03'!#REF!</definedName>
    <definedName name="_23_16" localSheetId="6">'04'!#REF!</definedName>
    <definedName name="_23_16" localSheetId="7">'05'!#REF!</definedName>
    <definedName name="_23_16" localSheetId="8">'06'!#REF!</definedName>
    <definedName name="_23_16" localSheetId="9">'07'!#REF!</definedName>
    <definedName name="_23_16" localSheetId="10">'08'!#REF!</definedName>
    <definedName name="_23_16" localSheetId="11">'09'!#REF!</definedName>
    <definedName name="_23_16" localSheetId="12">'10'!#REF!</definedName>
    <definedName name="_23_16" localSheetId="13">'11'!#REF!</definedName>
    <definedName name="_23_16" localSheetId="14">'12'!#REF!</definedName>
    <definedName name="_23_16" localSheetId="15">'13'!#REF!</definedName>
    <definedName name="_23_16" localSheetId="16">'14'!#REF!</definedName>
    <definedName name="_23_16" localSheetId="17">'15'!#REF!</definedName>
    <definedName name="_23_16" localSheetId="18">'16'!#REF!</definedName>
    <definedName name="_23_16" localSheetId="19">'17'!#REF!</definedName>
    <definedName name="_23_16" localSheetId="20">'18'!#REF!</definedName>
    <definedName name="_23_16" localSheetId="21">'19'!#REF!</definedName>
    <definedName name="_23_16" localSheetId="22">'20'!#REF!</definedName>
    <definedName name="_23_16" localSheetId="1">PADRÃO!#REF!</definedName>
    <definedName name="_23_17" localSheetId="3">'01'!#REF!</definedName>
    <definedName name="_23_17" localSheetId="4">'02'!#REF!</definedName>
    <definedName name="_23_17" localSheetId="5">'03'!#REF!</definedName>
    <definedName name="_23_17" localSheetId="6">'04'!#REF!</definedName>
    <definedName name="_23_17" localSheetId="7">'05'!#REF!</definedName>
    <definedName name="_23_17" localSheetId="8">'06'!#REF!</definedName>
    <definedName name="_23_17" localSheetId="9">'07'!#REF!</definedName>
    <definedName name="_23_17" localSheetId="10">'08'!#REF!</definedName>
    <definedName name="_23_17" localSheetId="11">'09'!#REF!</definedName>
    <definedName name="_23_17" localSheetId="12">'10'!#REF!</definedName>
    <definedName name="_23_17" localSheetId="13">'11'!#REF!</definedName>
    <definedName name="_23_17" localSheetId="14">'12'!#REF!</definedName>
    <definedName name="_23_17" localSheetId="15">'13'!#REF!</definedName>
    <definedName name="_23_17" localSheetId="16">'14'!#REF!</definedName>
    <definedName name="_23_17" localSheetId="17">'15'!#REF!</definedName>
    <definedName name="_23_17" localSheetId="18">'16'!#REF!</definedName>
    <definedName name="_23_17" localSheetId="19">'17'!#REF!</definedName>
    <definedName name="_23_17" localSheetId="20">'18'!#REF!</definedName>
    <definedName name="_23_17" localSheetId="21">'19'!#REF!</definedName>
    <definedName name="_23_17" localSheetId="22">'20'!#REF!</definedName>
    <definedName name="_23_17" localSheetId="1">PADRÃO!#REF!</definedName>
    <definedName name="_23_18" localSheetId="3">'01'!#REF!</definedName>
    <definedName name="_23_18" localSheetId="4">'02'!#REF!</definedName>
    <definedName name="_23_18" localSheetId="5">'03'!#REF!</definedName>
    <definedName name="_23_18" localSheetId="6">'04'!#REF!</definedName>
    <definedName name="_23_18" localSheetId="7">'05'!#REF!</definedName>
    <definedName name="_23_18" localSheetId="8">'06'!#REF!</definedName>
    <definedName name="_23_18" localSheetId="9">'07'!#REF!</definedName>
    <definedName name="_23_18" localSheetId="10">'08'!#REF!</definedName>
    <definedName name="_23_18" localSheetId="11">'09'!#REF!</definedName>
    <definedName name="_23_18" localSheetId="12">'10'!#REF!</definedName>
    <definedName name="_23_18" localSheetId="13">'11'!#REF!</definedName>
    <definedName name="_23_18" localSheetId="14">'12'!#REF!</definedName>
    <definedName name="_23_18" localSheetId="15">'13'!#REF!</definedName>
    <definedName name="_23_18" localSheetId="16">'14'!#REF!</definedName>
    <definedName name="_23_18" localSheetId="17">'15'!#REF!</definedName>
    <definedName name="_23_18" localSheetId="18">'16'!#REF!</definedName>
    <definedName name="_23_18" localSheetId="19">'17'!#REF!</definedName>
    <definedName name="_23_18" localSheetId="20">'18'!#REF!</definedName>
    <definedName name="_23_18" localSheetId="21">'19'!#REF!</definedName>
    <definedName name="_23_18" localSheetId="22">'20'!#REF!</definedName>
    <definedName name="_23_18" localSheetId="1">PADRÃO!#REF!</definedName>
    <definedName name="_23_19" localSheetId="3">'01'!#REF!</definedName>
    <definedName name="_23_19" localSheetId="4">'02'!#REF!</definedName>
    <definedName name="_23_19" localSheetId="5">'03'!#REF!</definedName>
    <definedName name="_23_19" localSheetId="6">'04'!#REF!</definedName>
    <definedName name="_23_19" localSheetId="7">'05'!#REF!</definedName>
    <definedName name="_23_19" localSheetId="8">'06'!#REF!</definedName>
    <definedName name="_23_19" localSheetId="9">'07'!#REF!</definedName>
    <definedName name="_23_19" localSheetId="10">'08'!#REF!</definedName>
    <definedName name="_23_19" localSheetId="11">'09'!#REF!</definedName>
    <definedName name="_23_19" localSheetId="12">'10'!#REF!</definedName>
    <definedName name="_23_19" localSheetId="13">'11'!#REF!</definedName>
    <definedName name="_23_19" localSheetId="14">'12'!#REF!</definedName>
    <definedName name="_23_19" localSheetId="15">'13'!#REF!</definedName>
    <definedName name="_23_19" localSheetId="16">'14'!#REF!</definedName>
    <definedName name="_23_19" localSheetId="17">'15'!#REF!</definedName>
    <definedName name="_23_19" localSheetId="18">'16'!#REF!</definedName>
    <definedName name="_23_19" localSheetId="19">'17'!#REF!</definedName>
    <definedName name="_23_19" localSheetId="20">'18'!#REF!</definedName>
    <definedName name="_23_19" localSheetId="21">'19'!#REF!</definedName>
    <definedName name="_23_19" localSheetId="22">'20'!#REF!</definedName>
    <definedName name="_23_19" localSheetId="1">PADRÃO!#REF!</definedName>
    <definedName name="_23_2" localSheetId="3">'01'!#REF!</definedName>
    <definedName name="_23_2" localSheetId="4">'02'!#REF!</definedName>
    <definedName name="_23_2" localSheetId="5">'03'!#REF!</definedName>
    <definedName name="_23_2" localSheetId="6">'04'!#REF!</definedName>
    <definedName name="_23_2" localSheetId="7">'05'!#REF!</definedName>
    <definedName name="_23_2" localSheetId="8">'06'!#REF!</definedName>
    <definedName name="_23_2" localSheetId="9">'07'!#REF!</definedName>
    <definedName name="_23_2" localSheetId="10">'08'!#REF!</definedName>
    <definedName name="_23_2" localSheetId="11">'09'!#REF!</definedName>
    <definedName name="_23_2" localSheetId="12">'10'!#REF!</definedName>
    <definedName name="_23_2" localSheetId="13">'11'!#REF!</definedName>
    <definedName name="_23_2" localSheetId="14">'12'!#REF!</definedName>
    <definedName name="_23_2" localSheetId="15">'13'!#REF!</definedName>
    <definedName name="_23_2" localSheetId="16">'14'!#REF!</definedName>
    <definedName name="_23_2" localSheetId="17">'15'!#REF!</definedName>
    <definedName name="_23_2" localSheetId="18">'16'!#REF!</definedName>
    <definedName name="_23_2" localSheetId="19">'17'!#REF!</definedName>
    <definedName name="_23_2" localSheetId="20">'18'!#REF!</definedName>
    <definedName name="_23_2" localSheetId="21">'19'!#REF!</definedName>
    <definedName name="_23_2" localSheetId="22">'20'!#REF!</definedName>
    <definedName name="_23_2" localSheetId="1">PADRÃO!#REF!</definedName>
    <definedName name="_23_20" localSheetId="3">'01'!#REF!</definedName>
    <definedName name="_23_20" localSheetId="4">'02'!#REF!</definedName>
    <definedName name="_23_20" localSheetId="5">'03'!#REF!</definedName>
    <definedName name="_23_20" localSheetId="6">'04'!#REF!</definedName>
    <definedName name="_23_20" localSheetId="7">'05'!#REF!</definedName>
    <definedName name="_23_20" localSheetId="8">'06'!#REF!</definedName>
    <definedName name="_23_20" localSheetId="9">'07'!#REF!</definedName>
    <definedName name="_23_20" localSheetId="10">'08'!#REF!</definedName>
    <definedName name="_23_20" localSheetId="11">'09'!#REF!</definedName>
    <definedName name="_23_20" localSheetId="12">'10'!#REF!</definedName>
    <definedName name="_23_20" localSheetId="13">'11'!#REF!</definedName>
    <definedName name="_23_20" localSheetId="14">'12'!#REF!</definedName>
    <definedName name="_23_20" localSheetId="15">'13'!#REF!</definedName>
    <definedName name="_23_20" localSheetId="16">'14'!#REF!</definedName>
    <definedName name="_23_20" localSheetId="17">'15'!#REF!</definedName>
    <definedName name="_23_20" localSheetId="18">'16'!#REF!</definedName>
    <definedName name="_23_20" localSheetId="19">'17'!#REF!</definedName>
    <definedName name="_23_20" localSheetId="20">'18'!#REF!</definedName>
    <definedName name="_23_20" localSheetId="21">'19'!#REF!</definedName>
    <definedName name="_23_20" localSheetId="22">'20'!#REF!</definedName>
    <definedName name="_23_20" localSheetId="1">PADRÃO!#REF!</definedName>
    <definedName name="_23_21" localSheetId="3">'01'!#REF!</definedName>
    <definedName name="_23_21" localSheetId="4">'02'!#REF!</definedName>
    <definedName name="_23_21" localSheetId="5">'03'!#REF!</definedName>
    <definedName name="_23_21" localSheetId="6">'04'!#REF!</definedName>
    <definedName name="_23_21" localSheetId="7">'05'!#REF!</definedName>
    <definedName name="_23_21" localSheetId="8">'06'!#REF!</definedName>
    <definedName name="_23_21" localSheetId="9">'07'!#REF!</definedName>
    <definedName name="_23_21" localSheetId="10">'08'!#REF!</definedName>
    <definedName name="_23_21" localSheetId="11">'09'!#REF!</definedName>
    <definedName name="_23_21" localSheetId="12">'10'!#REF!</definedName>
    <definedName name="_23_21" localSheetId="13">'11'!#REF!</definedName>
    <definedName name="_23_21" localSheetId="14">'12'!#REF!</definedName>
    <definedName name="_23_21" localSheetId="15">'13'!#REF!</definedName>
    <definedName name="_23_21" localSheetId="16">'14'!#REF!</definedName>
    <definedName name="_23_21" localSheetId="17">'15'!#REF!</definedName>
    <definedName name="_23_21" localSheetId="18">'16'!#REF!</definedName>
    <definedName name="_23_21" localSheetId="19">'17'!#REF!</definedName>
    <definedName name="_23_21" localSheetId="20">'18'!#REF!</definedName>
    <definedName name="_23_21" localSheetId="21">'19'!#REF!</definedName>
    <definedName name="_23_21" localSheetId="22">'20'!#REF!</definedName>
    <definedName name="_23_21" localSheetId="1">PADRÃO!#REF!</definedName>
    <definedName name="_23_22" localSheetId="3">'01'!#REF!</definedName>
    <definedName name="_23_22" localSheetId="4">'02'!#REF!</definedName>
    <definedName name="_23_22" localSheetId="5">'03'!#REF!</definedName>
    <definedName name="_23_22" localSheetId="6">'04'!#REF!</definedName>
    <definedName name="_23_22" localSheetId="7">'05'!#REF!</definedName>
    <definedName name="_23_22" localSheetId="8">'06'!#REF!</definedName>
    <definedName name="_23_22" localSheetId="9">'07'!#REF!</definedName>
    <definedName name="_23_22" localSheetId="10">'08'!#REF!</definedName>
    <definedName name="_23_22" localSheetId="11">'09'!#REF!</definedName>
    <definedName name="_23_22" localSheetId="12">'10'!#REF!</definedName>
    <definedName name="_23_22" localSheetId="13">'11'!#REF!</definedName>
    <definedName name="_23_22" localSheetId="14">'12'!#REF!</definedName>
    <definedName name="_23_22" localSheetId="15">'13'!#REF!</definedName>
    <definedName name="_23_22" localSheetId="16">'14'!#REF!</definedName>
    <definedName name="_23_22" localSheetId="17">'15'!#REF!</definedName>
    <definedName name="_23_22" localSheetId="18">'16'!#REF!</definedName>
    <definedName name="_23_22" localSheetId="19">'17'!#REF!</definedName>
    <definedName name="_23_22" localSheetId="20">'18'!#REF!</definedName>
    <definedName name="_23_22" localSheetId="21">'19'!#REF!</definedName>
    <definedName name="_23_22" localSheetId="22">'20'!#REF!</definedName>
    <definedName name="_23_22" localSheetId="1">PADRÃO!#REF!</definedName>
    <definedName name="_23_23" localSheetId="3">'01'!#REF!</definedName>
    <definedName name="_23_23" localSheetId="4">'02'!#REF!</definedName>
    <definedName name="_23_23" localSheetId="5">'03'!#REF!</definedName>
    <definedName name="_23_23" localSheetId="6">'04'!#REF!</definedName>
    <definedName name="_23_23" localSheetId="7">'05'!#REF!</definedName>
    <definedName name="_23_23" localSheetId="8">'06'!#REF!</definedName>
    <definedName name="_23_23" localSheetId="9">'07'!#REF!</definedName>
    <definedName name="_23_23" localSheetId="10">'08'!#REF!</definedName>
    <definedName name="_23_23" localSheetId="11">'09'!#REF!</definedName>
    <definedName name="_23_23" localSheetId="12">'10'!#REF!</definedName>
    <definedName name="_23_23" localSheetId="13">'11'!#REF!</definedName>
    <definedName name="_23_23" localSheetId="14">'12'!#REF!</definedName>
    <definedName name="_23_23" localSheetId="15">'13'!#REF!</definedName>
    <definedName name="_23_23" localSheetId="16">'14'!#REF!</definedName>
    <definedName name="_23_23" localSheetId="17">'15'!#REF!</definedName>
    <definedName name="_23_23" localSheetId="18">'16'!#REF!</definedName>
    <definedName name="_23_23" localSheetId="19">'17'!#REF!</definedName>
    <definedName name="_23_23" localSheetId="20">'18'!#REF!</definedName>
    <definedName name="_23_23" localSheetId="21">'19'!#REF!</definedName>
    <definedName name="_23_23" localSheetId="22">'20'!#REF!</definedName>
    <definedName name="_23_23" localSheetId="1">PADRÃO!#REF!</definedName>
    <definedName name="_23_24" localSheetId="3">'01'!#REF!</definedName>
    <definedName name="_23_24" localSheetId="4">'02'!#REF!</definedName>
    <definedName name="_23_24" localSheetId="5">'03'!#REF!</definedName>
    <definedName name="_23_24" localSheetId="6">'04'!#REF!</definedName>
    <definedName name="_23_24" localSheetId="7">'05'!#REF!</definedName>
    <definedName name="_23_24" localSheetId="8">'06'!#REF!</definedName>
    <definedName name="_23_24" localSheetId="9">'07'!#REF!</definedName>
    <definedName name="_23_24" localSheetId="10">'08'!#REF!</definedName>
    <definedName name="_23_24" localSheetId="11">'09'!#REF!</definedName>
    <definedName name="_23_24" localSheetId="12">'10'!#REF!</definedName>
    <definedName name="_23_24" localSheetId="13">'11'!#REF!</definedName>
    <definedName name="_23_24" localSheetId="14">'12'!#REF!</definedName>
    <definedName name="_23_24" localSheetId="15">'13'!#REF!</definedName>
    <definedName name="_23_24" localSheetId="16">'14'!#REF!</definedName>
    <definedName name="_23_24" localSheetId="17">'15'!#REF!</definedName>
    <definedName name="_23_24" localSheetId="18">'16'!#REF!</definedName>
    <definedName name="_23_24" localSheetId="19">'17'!#REF!</definedName>
    <definedName name="_23_24" localSheetId="20">'18'!#REF!</definedName>
    <definedName name="_23_24" localSheetId="21">'19'!#REF!</definedName>
    <definedName name="_23_24" localSheetId="22">'20'!#REF!</definedName>
    <definedName name="_23_24" localSheetId="1">PADRÃO!#REF!</definedName>
    <definedName name="_23_25" localSheetId="3">'01'!#REF!</definedName>
    <definedName name="_23_25" localSheetId="4">'02'!#REF!</definedName>
    <definedName name="_23_25" localSheetId="5">'03'!#REF!</definedName>
    <definedName name="_23_25" localSheetId="6">'04'!#REF!</definedName>
    <definedName name="_23_25" localSheetId="7">'05'!#REF!</definedName>
    <definedName name="_23_25" localSheetId="8">'06'!#REF!</definedName>
    <definedName name="_23_25" localSheetId="9">'07'!#REF!</definedName>
    <definedName name="_23_25" localSheetId="10">'08'!#REF!</definedName>
    <definedName name="_23_25" localSheetId="11">'09'!#REF!</definedName>
    <definedName name="_23_25" localSheetId="12">'10'!#REF!</definedName>
    <definedName name="_23_25" localSheetId="13">'11'!#REF!</definedName>
    <definedName name="_23_25" localSheetId="14">'12'!#REF!</definedName>
    <definedName name="_23_25" localSheetId="15">'13'!#REF!</definedName>
    <definedName name="_23_25" localSheetId="16">'14'!#REF!</definedName>
    <definedName name="_23_25" localSheetId="17">'15'!#REF!</definedName>
    <definedName name="_23_25" localSheetId="18">'16'!#REF!</definedName>
    <definedName name="_23_25" localSheetId="19">'17'!#REF!</definedName>
    <definedName name="_23_25" localSheetId="20">'18'!#REF!</definedName>
    <definedName name="_23_25" localSheetId="21">'19'!#REF!</definedName>
    <definedName name="_23_25" localSheetId="22">'20'!#REF!</definedName>
    <definedName name="_23_25" localSheetId="1">PADRÃO!#REF!</definedName>
    <definedName name="_23_26" localSheetId="3">'01'!#REF!</definedName>
    <definedName name="_23_26" localSheetId="4">'02'!#REF!</definedName>
    <definedName name="_23_26" localSheetId="5">'03'!#REF!</definedName>
    <definedName name="_23_26" localSheetId="6">'04'!#REF!</definedName>
    <definedName name="_23_26" localSheetId="7">'05'!#REF!</definedName>
    <definedName name="_23_26" localSheetId="8">'06'!#REF!</definedName>
    <definedName name="_23_26" localSheetId="9">'07'!#REF!</definedName>
    <definedName name="_23_26" localSheetId="10">'08'!#REF!</definedName>
    <definedName name="_23_26" localSheetId="11">'09'!#REF!</definedName>
    <definedName name="_23_26" localSheetId="12">'10'!#REF!</definedName>
    <definedName name="_23_26" localSheetId="13">'11'!#REF!</definedName>
    <definedName name="_23_26" localSheetId="14">'12'!#REF!</definedName>
    <definedName name="_23_26" localSheetId="15">'13'!#REF!</definedName>
    <definedName name="_23_26" localSheetId="16">'14'!#REF!</definedName>
    <definedName name="_23_26" localSheetId="17">'15'!#REF!</definedName>
    <definedName name="_23_26" localSheetId="18">'16'!#REF!</definedName>
    <definedName name="_23_26" localSheetId="19">'17'!#REF!</definedName>
    <definedName name="_23_26" localSheetId="20">'18'!#REF!</definedName>
    <definedName name="_23_26" localSheetId="21">'19'!#REF!</definedName>
    <definedName name="_23_26" localSheetId="22">'20'!#REF!</definedName>
    <definedName name="_23_26" localSheetId="1">PADRÃO!#REF!</definedName>
    <definedName name="_23_27" localSheetId="3">'01'!#REF!</definedName>
    <definedName name="_23_27" localSheetId="4">'02'!#REF!</definedName>
    <definedName name="_23_27" localSheetId="5">'03'!#REF!</definedName>
    <definedName name="_23_27" localSheetId="6">'04'!#REF!</definedName>
    <definedName name="_23_27" localSheetId="7">'05'!#REF!</definedName>
    <definedName name="_23_27" localSheetId="8">'06'!#REF!</definedName>
    <definedName name="_23_27" localSheetId="9">'07'!#REF!</definedName>
    <definedName name="_23_27" localSheetId="10">'08'!#REF!</definedName>
    <definedName name="_23_27" localSheetId="11">'09'!#REF!</definedName>
    <definedName name="_23_27" localSheetId="12">'10'!#REF!</definedName>
    <definedName name="_23_27" localSheetId="13">'11'!#REF!</definedName>
    <definedName name="_23_27" localSheetId="14">'12'!#REF!</definedName>
    <definedName name="_23_27" localSheetId="15">'13'!#REF!</definedName>
    <definedName name="_23_27" localSheetId="16">'14'!#REF!</definedName>
    <definedName name="_23_27" localSheetId="17">'15'!#REF!</definedName>
    <definedName name="_23_27" localSheetId="18">'16'!#REF!</definedName>
    <definedName name="_23_27" localSheetId="19">'17'!#REF!</definedName>
    <definedName name="_23_27" localSheetId="20">'18'!#REF!</definedName>
    <definedName name="_23_27" localSheetId="21">'19'!#REF!</definedName>
    <definedName name="_23_27" localSheetId="22">'20'!#REF!</definedName>
    <definedName name="_23_27" localSheetId="1">PADRÃO!#REF!</definedName>
    <definedName name="_23_28" localSheetId="3">'01'!#REF!</definedName>
    <definedName name="_23_28" localSheetId="4">'02'!#REF!</definedName>
    <definedName name="_23_28" localSheetId="5">'03'!#REF!</definedName>
    <definedName name="_23_28" localSheetId="6">'04'!#REF!</definedName>
    <definedName name="_23_28" localSheetId="7">'05'!#REF!</definedName>
    <definedName name="_23_28" localSheetId="8">'06'!#REF!</definedName>
    <definedName name="_23_28" localSheetId="9">'07'!#REF!</definedName>
    <definedName name="_23_28" localSheetId="10">'08'!#REF!</definedName>
    <definedName name="_23_28" localSheetId="11">'09'!#REF!</definedName>
    <definedName name="_23_28" localSheetId="12">'10'!#REF!</definedName>
    <definedName name="_23_28" localSheetId="13">'11'!#REF!</definedName>
    <definedName name="_23_28" localSheetId="14">'12'!#REF!</definedName>
    <definedName name="_23_28" localSheetId="15">'13'!#REF!</definedName>
    <definedName name="_23_28" localSheetId="16">'14'!#REF!</definedName>
    <definedName name="_23_28" localSheetId="17">'15'!#REF!</definedName>
    <definedName name="_23_28" localSheetId="18">'16'!#REF!</definedName>
    <definedName name="_23_28" localSheetId="19">'17'!#REF!</definedName>
    <definedName name="_23_28" localSheetId="20">'18'!#REF!</definedName>
    <definedName name="_23_28" localSheetId="21">'19'!#REF!</definedName>
    <definedName name="_23_28" localSheetId="22">'20'!#REF!</definedName>
    <definedName name="_23_28" localSheetId="1">PADRÃO!#REF!</definedName>
    <definedName name="_23_29" localSheetId="3">'01'!#REF!</definedName>
    <definedName name="_23_29" localSheetId="4">'02'!#REF!</definedName>
    <definedName name="_23_29" localSheetId="5">'03'!#REF!</definedName>
    <definedName name="_23_29" localSheetId="6">'04'!#REF!</definedName>
    <definedName name="_23_29" localSheetId="7">'05'!#REF!</definedName>
    <definedName name="_23_29" localSheetId="8">'06'!#REF!</definedName>
    <definedName name="_23_29" localSheetId="9">'07'!#REF!</definedName>
    <definedName name="_23_29" localSheetId="10">'08'!#REF!</definedName>
    <definedName name="_23_29" localSheetId="11">'09'!#REF!</definedName>
    <definedName name="_23_29" localSheetId="12">'10'!#REF!</definedName>
    <definedName name="_23_29" localSheetId="13">'11'!#REF!</definedName>
    <definedName name="_23_29" localSheetId="14">'12'!#REF!</definedName>
    <definedName name="_23_29" localSheetId="15">'13'!#REF!</definedName>
    <definedName name="_23_29" localSheetId="16">'14'!#REF!</definedName>
    <definedName name="_23_29" localSheetId="17">'15'!#REF!</definedName>
    <definedName name="_23_29" localSheetId="18">'16'!#REF!</definedName>
    <definedName name="_23_29" localSheetId="19">'17'!#REF!</definedName>
    <definedName name="_23_29" localSheetId="20">'18'!#REF!</definedName>
    <definedName name="_23_29" localSheetId="21">'19'!#REF!</definedName>
    <definedName name="_23_29" localSheetId="22">'20'!#REF!</definedName>
    <definedName name="_23_29" localSheetId="1">PADRÃO!#REF!</definedName>
    <definedName name="_23_3" localSheetId="3">'01'!#REF!</definedName>
    <definedName name="_23_3" localSheetId="4">'02'!#REF!</definedName>
    <definedName name="_23_3" localSheetId="5">'03'!#REF!</definedName>
    <definedName name="_23_3" localSheetId="6">'04'!#REF!</definedName>
    <definedName name="_23_3" localSheetId="7">'05'!#REF!</definedName>
    <definedName name="_23_3" localSheetId="8">'06'!#REF!</definedName>
    <definedName name="_23_3" localSheetId="9">'07'!#REF!</definedName>
    <definedName name="_23_3" localSheetId="10">'08'!#REF!</definedName>
    <definedName name="_23_3" localSheetId="11">'09'!#REF!</definedName>
    <definedName name="_23_3" localSheetId="12">'10'!#REF!</definedName>
    <definedName name="_23_3" localSheetId="13">'11'!#REF!</definedName>
    <definedName name="_23_3" localSheetId="14">'12'!#REF!</definedName>
    <definedName name="_23_3" localSheetId="15">'13'!#REF!</definedName>
    <definedName name="_23_3" localSheetId="16">'14'!#REF!</definedName>
    <definedName name="_23_3" localSheetId="17">'15'!#REF!</definedName>
    <definedName name="_23_3" localSheetId="18">'16'!#REF!</definedName>
    <definedName name="_23_3" localSheetId="19">'17'!#REF!</definedName>
    <definedName name="_23_3" localSheetId="20">'18'!#REF!</definedName>
    <definedName name="_23_3" localSheetId="21">'19'!#REF!</definedName>
    <definedName name="_23_3" localSheetId="22">'20'!#REF!</definedName>
    <definedName name="_23_3" localSheetId="1">PADRÃO!#REF!</definedName>
    <definedName name="_23_30" localSheetId="3">'01'!#REF!</definedName>
    <definedName name="_23_30" localSheetId="4">'02'!#REF!</definedName>
    <definedName name="_23_30" localSheetId="5">'03'!#REF!</definedName>
    <definedName name="_23_30" localSheetId="6">'04'!#REF!</definedName>
    <definedName name="_23_30" localSheetId="7">'05'!#REF!</definedName>
    <definedName name="_23_30" localSheetId="8">'06'!#REF!</definedName>
    <definedName name="_23_30" localSheetId="9">'07'!#REF!</definedName>
    <definedName name="_23_30" localSheetId="10">'08'!#REF!</definedName>
    <definedName name="_23_30" localSheetId="11">'09'!#REF!</definedName>
    <definedName name="_23_30" localSheetId="12">'10'!#REF!</definedName>
    <definedName name="_23_30" localSheetId="13">'11'!#REF!</definedName>
    <definedName name="_23_30" localSheetId="14">'12'!#REF!</definedName>
    <definedName name="_23_30" localSheetId="15">'13'!#REF!</definedName>
    <definedName name="_23_30" localSheetId="16">'14'!#REF!</definedName>
    <definedName name="_23_30" localSheetId="17">'15'!#REF!</definedName>
    <definedName name="_23_30" localSheetId="18">'16'!#REF!</definedName>
    <definedName name="_23_30" localSheetId="19">'17'!#REF!</definedName>
    <definedName name="_23_30" localSheetId="20">'18'!#REF!</definedName>
    <definedName name="_23_30" localSheetId="21">'19'!#REF!</definedName>
    <definedName name="_23_30" localSheetId="22">'20'!#REF!</definedName>
    <definedName name="_23_30" localSheetId="1">PADRÃO!#REF!</definedName>
    <definedName name="_23_31" localSheetId="3">'01'!#REF!</definedName>
    <definedName name="_23_31" localSheetId="4">'02'!#REF!</definedName>
    <definedName name="_23_31" localSheetId="5">'03'!#REF!</definedName>
    <definedName name="_23_31" localSheetId="6">'04'!#REF!</definedName>
    <definedName name="_23_31" localSheetId="7">'05'!#REF!</definedName>
    <definedName name="_23_31" localSheetId="8">'06'!#REF!</definedName>
    <definedName name="_23_31" localSheetId="9">'07'!#REF!</definedName>
    <definedName name="_23_31" localSheetId="10">'08'!#REF!</definedName>
    <definedName name="_23_31" localSheetId="11">'09'!#REF!</definedName>
    <definedName name="_23_31" localSheetId="12">'10'!#REF!</definedName>
    <definedName name="_23_31" localSheetId="13">'11'!#REF!</definedName>
    <definedName name="_23_31" localSheetId="14">'12'!#REF!</definedName>
    <definedName name="_23_31" localSheetId="15">'13'!#REF!</definedName>
    <definedName name="_23_31" localSheetId="16">'14'!#REF!</definedName>
    <definedName name="_23_31" localSheetId="17">'15'!#REF!</definedName>
    <definedName name="_23_31" localSheetId="18">'16'!#REF!</definedName>
    <definedName name="_23_31" localSheetId="19">'17'!#REF!</definedName>
    <definedName name="_23_31" localSheetId="20">'18'!#REF!</definedName>
    <definedName name="_23_31" localSheetId="21">'19'!#REF!</definedName>
    <definedName name="_23_31" localSheetId="22">'20'!#REF!</definedName>
    <definedName name="_23_31" localSheetId="1">PADRÃO!#REF!</definedName>
    <definedName name="_23_32" localSheetId="3">'01'!#REF!</definedName>
    <definedName name="_23_32" localSheetId="4">'02'!#REF!</definedName>
    <definedName name="_23_32" localSheetId="5">'03'!#REF!</definedName>
    <definedName name="_23_32" localSheetId="6">'04'!#REF!</definedName>
    <definedName name="_23_32" localSheetId="7">'05'!#REF!</definedName>
    <definedName name="_23_32" localSheetId="8">'06'!#REF!</definedName>
    <definedName name="_23_32" localSheetId="9">'07'!#REF!</definedName>
    <definedName name="_23_32" localSheetId="10">'08'!#REF!</definedName>
    <definedName name="_23_32" localSheetId="11">'09'!#REF!</definedName>
    <definedName name="_23_32" localSheetId="12">'10'!#REF!</definedName>
    <definedName name="_23_32" localSheetId="13">'11'!#REF!</definedName>
    <definedName name="_23_32" localSheetId="14">'12'!#REF!</definedName>
    <definedName name="_23_32" localSheetId="15">'13'!#REF!</definedName>
    <definedName name="_23_32" localSheetId="16">'14'!#REF!</definedName>
    <definedName name="_23_32" localSheetId="17">'15'!#REF!</definedName>
    <definedName name="_23_32" localSheetId="18">'16'!#REF!</definedName>
    <definedName name="_23_32" localSheetId="19">'17'!#REF!</definedName>
    <definedName name="_23_32" localSheetId="20">'18'!#REF!</definedName>
    <definedName name="_23_32" localSheetId="21">'19'!#REF!</definedName>
    <definedName name="_23_32" localSheetId="22">'20'!#REF!</definedName>
    <definedName name="_23_32" localSheetId="1">PADRÃO!#REF!</definedName>
    <definedName name="_23_33" localSheetId="3">'01'!#REF!</definedName>
    <definedName name="_23_33" localSheetId="4">'02'!#REF!</definedName>
    <definedName name="_23_33" localSheetId="5">'03'!#REF!</definedName>
    <definedName name="_23_33" localSheetId="6">'04'!#REF!</definedName>
    <definedName name="_23_33" localSheetId="7">'05'!#REF!</definedName>
    <definedName name="_23_33" localSheetId="8">'06'!#REF!</definedName>
    <definedName name="_23_33" localSheetId="9">'07'!#REF!</definedName>
    <definedName name="_23_33" localSheetId="10">'08'!#REF!</definedName>
    <definedName name="_23_33" localSheetId="11">'09'!#REF!</definedName>
    <definedName name="_23_33" localSheetId="12">'10'!#REF!</definedName>
    <definedName name="_23_33" localSheetId="13">'11'!#REF!</definedName>
    <definedName name="_23_33" localSheetId="14">'12'!#REF!</definedName>
    <definedName name="_23_33" localSheetId="15">'13'!#REF!</definedName>
    <definedName name="_23_33" localSheetId="16">'14'!#REF!</definedName>
    <definedName name="_23_33" localSheetId="17">'15'!#REF!</definedName>
    <definedName name="_23_33" localSheetId="18">'16'!#REF!</definedName>
    <definedName name="_23_33" localSheetId="19">'17'!#REF!</definedName>
    <definedName name="_23_33" localSheetId="20">'18'!#REF!</definedName>
    <definedName name="_23_33" localSheetId="21">'19'!#REF!</definedName>
    <definedName name="_23_33" localSheetId="22">'20'!#REF!</definedName>
    <definedName name="_23_33" localSheetId="1">PADRÃO!#REF!</definedName>
    <definedName name="_23_34" localSheetId="3">'01'!#REF!</definedName>
    <definedName name="_23_34" localSheetId="4">'02'!#REF!</definedName>
    <definedName name="_23_34" localSheetId="5">'03'!#REF!</definedName>
    <definedName name="_23_34" localSheetId="6">'04'!#REF!</definedName>
    <definedName name="_23_34" localSheetId="7">'05'!#REF!</definedName>
    <definedName name="_23_34" localSheetId="8">'06'!#REF!</definedName>
    <definedName name="_23_34" localSheetId="9">'07'!#REF!</definedName>
    <definedName name="_23_34" localSheetId="10">'08'!#REF!</definedName>
    <definedName name="_23_34" localSheetId="11">'09'!#REF!</definedName>
    <definedName name="_23_34" localSheetId="12">'10'!#REF!</definedName>
    <definedName name="_23_34" localSheetId="13">'11'!#REF!</definedName>
    <definedName name="_23_34" localSheetId="14">'12'!#REF!</definedName>
    <definedName name="_23_34" localSheetId="15">'13'!#REF!</definedName>
    <definedName name="_23_34" localSheetId="16">'14'!#REF!</definedName>
    <definedName name="_23_34" localSheetId="17">'15'!#REF!</definedName>
    <definedName name="_23_34" localSheetId="18">'16'!#REF!</definedName>
    <definedName name="_23_34" localSheetId="19">'17'!#REF!</definedName>
    <definedName name="_23_34" localSheetId="20">'18'!#REF!</definedName>
    <definedName name="_23_34" localSheetId="21">'19'!#REF!</definedName>
    <definedName name="_23_34" localSheetId="22">'20'!#REF!</definedName>
    <definedName name="_23_34" localSheetId="1">PADRÃO!#REF!</definedName>
    <definedName name="_23_35" localSheetId="3">'01'!#REF!</definedName>
    <definedName name="_23_35" localSheetId="4">'02'!#REF!</definedName>
    <definedName name="_23_35" localSheetId="5">'03'!#REF!</definedName>
    <definedName name="_23_35" localSheetId="6">'04'!#REF!</definedName>
    <definedName name="_23_35" localSheetId="7">'05'!#REF!</definedName>
    <definedName name="_23_35" localSheetId="8">'06'!#REF!</definedName>
    <definedName name="_23_35" localSheetId="9">'07'!#REF!</definedName>
    <definedName name="_23_35" localSheetId="10">'08'!#REF!</definedName>
    <definedName name="_23_35" localSheetId="11">'09'!#REF!</definedName>
    <definedName name="_23_35" localSheetId="12">'10'!#REF!</definedName>
    <definedName name="_23_35" localSheetId="13">'11'!#REF!</definedName>
    <definedName name="_23_35" localSheetId="14">'12'!#REF!</definedName>
    <definedName name="_23_35" localSheetId="15">'13'!#REF!</definedName>
    <definedName name="_23_35" localSheetId="16">'14'!#REF!</definedName>
    <definedName name="_23_35" localSheetId="17">'15'!#REF!</definedName>
    <definedName name="_23_35" localSheetId="18">'16'!#REF!</definedName>
    <definedName name="_23_35" localSheetId="19">'17'!#REF!</definedName>
    <definedName name="_23_35" localSheetId="20">'18'!#REF!</definedName>
    <definedName name="_23_35" localSheetId="21">'19'!#REF!</definedName>
    <definedName name="_23_35" localSheetId="22">'20'!#REF!</definedName>
    <definedName name="_23_35" localSheetId="1">PADRÃO!#REF!</definedName>
    <definedName name="_23_36" localSheetId="3">'01'!#REF!</definedName>
    <definedName name="_23_36" localSheetId="4">'02'!#REF!</definedName>
    <definedName name="_23_36" localSheetId="5">'03'!#REF!</definedName>
    <definedName name="_23_36" localSheetId="6">'04'!#REF!</definedName>
    <definedName name="_23_36" localSheetId="7">'05'!#REF!</definedName>
    <definedName name="_23_36" localSheetId="8">'06'!#REF!</definedName>
    <definedName name="_23_36" localSheetId="9">'07'!#REF!</definedName>
    <definedName name="_23_36" localSheetId="10">'08'!#REF!</definedName>
    <definedName name="_23_36" localSheetId="11">'09'!#REF!</definedName>
    <definedName name="_23_36" localSheetId="12">'10'!#REF!</definedName>
    <definedName name="_23_36" localSheetId="13">'11'!#REF!</definedName>
    <definedName name="_23_36" localSheetId="14">'12'!#REF!</definedName>
    <definedName name="_23_36" localSheetId="15">'13'!#REF!</definedName>
    <definedName name="_23_36" localSheetId="16">'14'!#REF!</definedName>
    <definedName name="_23_36" localSheetId="17">'15'!#REF!</definedName>
    <definedName name="_23_36" localSheetId="18">'16'!#REF!</definedName>
    <definedName name="_23_36" localSheetId="19">'17'!#REF!</definedName>
    <definedName name="_23_36" localSheetId="20">'18'!#REF!</definedName>
    <definedName name="_23_36" localSheetId="21">'19'!#REF!</definedName>
    <definedName name="_23_36" localSheetId="22">'20'!#REF!</definedName>
    <definedName name="_23_36" localSheetId="1">PADRÃO!#REF!</definedName>
    <definedName name="_23_37" localSheetId="3">'01'!#REF!</definedName>
    <definedName name="_23_37" localSheetId="4">'02'!#REF!</definedName>
    <definedName name="_23_37" localSheetId="5">'03'!#REF!</definedName>
    <definedName name="_23_37" localSheetId="6">'04'!#REF!</definedName>
    <definedName name="_23_37" localSheetId="7">'05'!#REF!</definedName>
    <definedName name="_23_37" localSheetId="8">'06'!#REF!</definedName>
    <definedName name="_23_37" localSheetId="9">'07'!#REF!</definedName>
    <definedName name="_23_37" localSheetId="10">'08'!#REF!</definedName>
    <definedName name="_23_37" localSheetId="11">'09'!#REF!</definedName>
    <definedName name="_23_37" localSheetId="12">'10'!#REF!</definedName>
    <definedName name="_23_37" localSheetId="13">'11'!#REF!</definedName>
    <definedName name="_23_37" localSheetId="14">'12'!#REF!</definedName>
    <definedName name="_23_37" localSheetId="15">'13'!#REF!</definedName>
    <definedName name="_23_37" localSheetId="16">'14'!#REF!</definedName>
    <definedName name="_23_37" localSheetId="17">'15'!#REF!</definedName>
    <definedName name="_23_37" localSheetId="18">'16'!#REF!</definedName>
    <definedName name="_23_37" localSheetId="19">'17'!#REF!</definedName>
    <definedName name="_23_37" localSheetId="20">'18'!#REF!</definedName>
    <definedName name="_23_37" localSheetId="21">'19'!#REF!</definedName>
    <definedName name="_23_37" localSheetId="22">'20'!#REF!</definedName>
    <definedName name="_23_37" localSheetId="1">PADRÃO!#REF!</definedName>
    <definedName name="_23_38" localSheetId="3">'01'!$F$3:$L$44</definedName>
    <definedName name="_23_38" localSheetId="4">'02'!$F$3:$L$44</definedName>
    <definedName name="_23_38" localSheetId="5">'03'!$F$3:$L$44</definedName>
    <definedName name="_23_38" localSheetId="6">'04'!$F$3:$L$44</definedName>
    <definedName name="_23_38" localSheetId="7">'05'!$F$3:$L$44</definedName>
    <definedName name="_23_38" localSheetId="8">'06'!$F$3:$L$44</definedName>
    <definedName name="_23_38" localSheetId="9">'07'!$F$3:$L$44</definedName>
    <definedName name="_23_38" localSheetId="10">'08'!$F$3:$L$44</definedName>
    <definedName name="_23_38" localSheetId="11">'09'!$F$3:$L$44</definedName>
    <definedName name="_23_38" localSheetId="12">'10'!$F$3:$L$44</definedName>
    <definedName name="_23_38" localSheetId="13">'11'!$F$3:$L$44</definedName>
    <definedName name="_23_38" localSheetId="14">'12'!$F$3:$L$44</definedName>
    <definedName name="_23_38" localSheetId="15">'13'!$F$3:$L$44</definedName>
    <definedName name="_23_38" localSheetId="16">'14'!$F$3:$L$44</definedName>
    <definedName name="_23_38" localSheetId="17">'15'!$F$3:$L$44</definedName>
    <definedName name="_23_38" localSheetId="18">'16'!$F$3:$L$44</definedName>
    <definedName name="_23_38" localSheetId="19">'17'!$F$3:$L$44</definedName>
    <definedName name="_23_38" localSheetId="20">'18'!$F$3:$L$44</definedName>
    <definedName name="_23_38" localSheetId="21">'19'!$F$3:$L$44</definedName>
    <definedName name="_23_38" localSheetId="22">'20'!$F$3:$L$44</definedName>
    <definedName name="_23_38_3" localSheetId="4">'02'!$F$3:$L$44</definedName>
    <definedName name="_23_38_3" localSheetId="5">'03'!$F$3:$L$44</definedName>
    <definedName name="_23_39" localSheetId="3">'01'!$F$3:$L$44</definedName>
    <definedName name="_23_39" localSheetId="4">'02'!$F$3:$L$44</definedName>
    <definedName name="_23_39" localSheetId="5">'03'!$F$3:$L$44</definedName>
    <definedName name="_23_39" localSheetId="6">'04'!$F$3:$L$44</definedName>
    <definedName name="_23_39" localSheetId="7">'05'!$F$3:$L$44</definedName>
    <definedName name="_23_39" localSheetId="8">'06'!$F$3:$L$44</definedName>
    <definedName name="_23_39" localSheetId="9">'07'!$F$3:$L$44</definedName>
    <definedName name="_23_39" localSheetId="10">'08'!$F$3:$L$44</definedName>
    <definedName name="_23_39" localSheetId="11">'09'!$F$3:$L$44</definedName>
    <definedName name="_23_39" localSheetId="12">'10'!$F$3:$L$44</definedName>
    <definedName name="_23_39" localSheetId="13">'11'!$F$3:$L$44</definedName>
    <definedName name="_23_39" localSheetId="14">'12'!$F$3:$L$44</definedName>
    <definedName name="_23_39" localSheetId="15">'13'!$F$3:$L$44</definedName>
    <definedName name="_23_39" localSheetId="16">'14'!$F$3:$L$44</definedName>
    <definedName name="_23_39" localSheetId="17">'15'!$F$3:$L$44</definedName>
    <definedName name="_23_39" localSheetId="18">'16'!$F$3:$L$44</definedName>
    <definedName name="_23_39" localSheetId="19">'17'!$F$3:$L$44</definedName>
    <definedName name="_23_39" localSheetId="20">'18'!$F$3:$L$44</definedName>
    <definedName name="_23_39" localSheetId="21">'19'!$F$3:$L$44</definedName>
    <definedName name="_23_39" localSheetId="22">'20'!$F$3:$L$44</definedName>
    <definedName name="_23_39_3" localSheetId="4">'02'!$F$3:$L$44</definedName>
    <definedName name="_23_39_3" localSheetId="5">'03'!$F$3:$L$44</definedName>
    <definedName name="_23_4" localSheetId="3">'01'!#REF!</definedName>
    <definedName name="_23_4" localSheetId="4">'02'!#REF!</definedName>
    <definedName name="_23_4" localSheetId="5">'03'!#REF!</definedName>
    <definedName name="_23_4" localSheetId="6">'04'!#REF!</definedName>
    <definedName name="_23_4" localSheetId="7">'05'!#REF!</definedName>
    <definedName name="_23_4" localSheetId="8">'06'!#REF!</definedName>
    <definedName name="_23_4" localSheetId="9">'07'!#REF!</definedName>
    <definedName name="_23_4" localSheetId="10">'08'!#REF!</definedName>
    <definedName name="_23_4" localSheetId="11">'09'!#REF!</definedName>
    <definedName name="_23_4" localSheetId="12">'10'!#REF!</definedName>
    <definedName name="_23_4" localSheetId="13">'11'!#REF!</definedName>
    <definedName name="_23_4" localSheetId="14">'12'!#REF!</definedName>
    <definedName name="_23_4" localSheetId="15">'13'!#REF!</definedName>
    <definedName name="_23_4" localSheetId="16">'14'!#REF!</definedName>
    <definedName name="_23_4" localSheetId="17">'15'!#REF!</definedName>
    <definedName name="_23_4" localSheetId="18">'16'!#REF!</definedName>
    <definedName name="_23_4" localSheetId="19">'17'!#REF!</definedName>
    <definedName name="_23_4" localSheetId="20">'18'!#REF!</definedName>
    <definedName name="_23_4" localSheetId="21">'19'!#REF!</definedName>
    <definedName name="_23_4" localSheetId="22">'20'!#REF!</definedName>
    <definedName name="_23_4" localSheetId="1">PADRÃO!#REF!</definedName>
    <definedName name="_23_40" localSheetId="4">'02'!$F$3:$L$44</definedName>
    <definedName name="_23_40" localSheetId="5">'03'!$F$3:$L$44</definedName>
    <definedName name="_23_40" localSheetId="6">'04'!$F$3:$L$44</definedName>
    <definedName name="_23_40" localSheetId="7">'05'!$F$3:$L$44</definedName>
    <definedName name="_23_40" localSheetId="8">'06'!$F$3:$L$44</definedName>
    <definedName name="_23_40" localSheetId="9">'07'!$F$3:$L$44</definedName>
    <definedName name="_23_40" localSheetId="10">'08'!$F$3:$L$44</definedName>
    <definedName name="_23_40" localSheetId="11">'09'!$F$3:$L$44</definedName>
    <definedName name="_23_40" localSheetId="12">'10'!$F$3:$L$44</definedName>
    <definedName name="_23_40" localSheetId="13">'11'!$F$3:$L$44</definedName>
    <definedName name="_23_41" localSheetId="4">'02'!$F$3:$L$44</definedName>
    <definedName name="_23_41" localSheetId="5">'03'!$F$3:$L$44</definedName>
    <definedName name="_23_41" localSheetId="6">'04'!$F$3:$L$44</definedName>
    <definedName name="_23_41" localSheetId="7">'05'!$F$3:$L$44</definedName>
    <definedName name="_23_41" localSheetId="8">'06'!$F$3:$L$44</definedName>
    <definedName name="_23_41" localSheetId="9">'07'!$F$3:$L$44</definedName>
    <definedName name="_23_41" localSheetId="10">'08'!$F$3:$L$44</definedName>
    <definedName name="_23_41" localSheetId="11">'09'!$F$3:$L$44</definedName>
    <definedName name="_23_41" localSheetId="12">'10'!$F$3:$L$44</definedName>
    <definedName name="_23_41" localSheetId="13">'11'!$F$3:$L$44</definedName>
    <definedName name="_23_42" localSheetId="4">'02'!$F$3:$L$44</definedName>
    <definedName name="_23_42" localSheetId="5">'03'!$F$3:$L$44</definedName>
    <definedName name="_23_42" localSheetId="6">'04'!$F$3:$L$44</definedName>
    <definedName name="_23_42" localSheetId="7">'05'!$F$3:$L$44</definedName>
    <definedName name="_23_42" localSheetId="8">'06'!$F$3:$L$44</definedName>
    <definedName name="_23_42" localSheetId="9">'07'!$F$3:$L$44</definedName>
    <definedName name="_23_42" localSheetId="10">'08'!$F$3:$L$44</definedName>
    <definedName name="_23_42" localSheetId="11">'09'!$F$3:$L$44</definedName>
    <definedName name="_23_42" localSheetId="12">'10'!$F$3:$L$44</definedName>
    <definedName name="_23_42" localSheetId="13">'11'!$F$3:$L$44</definedName>
    <definedName name="_23_43" localSheetId="4">'02'!$F$3:$L$44</definedName>
    <definedName name="_23_43" localSheetId="5">'03'!$F$3:$L$44</definedName>
    <definedName name="_23_43" localSheetId="6">'04'!$F$3:$L$44</definedName>
    <definedName name="_23_43" localSheetId="7">'05'!$F$3:$L$44</definedName>
    <definedName name="_23_43" localSheetId="8">'06'!$F$3:$L$44</definedName>
    <definedName name="_23_43" localSheetId="9">'07'!$F$3:$L$44</definedName>
    <definedName name="_23_43" localSheetId="10">'08'!$F$3:$L$44</definedName>
    <definedName name="_23_43" localSheetId="11">'09'!$F$3:$L$44</definedName>
    <definedName name="_23_43" localSheetId="12">'10'!$F$3:$L$44</definedName>
    <definedName name="_23_43" localSheetId="13">'11'!$F$3:$L$44</definedName>
    <definedName name="_23_5" localSheetId="3">'01'!#REF!</definedName>
    <definedName name="_23_5" localSheetId="4">'02'!#REF!</definedName>
    <definedName name="_23_5" localSheetId="5">'03'!#REF!</definedName>
    <definedName name="_23_5" localSheetId="6">'04'!#REF!</definedName>
    <definedName name="_23_5" localSheetId="7">'05'!#REF!</definedName>
    <definedName name="_23_5" localSheetId="8">'06'!#REF!</definedName>
    <definedName name="_23_5" localSheetId="9">'07'!#REF!</definedName>
    <definedName name="_23_5" localSheetId="10">'08'!#REF!</definedName>
    <definedName name="_23_5" localSheetId="11">'09'!#REF!</definedName>
    <definedName name="_23_5" localSheetId="12">'10'!#REF!</definedName>
    <definedName name="_23_5" localSheetId="13">'11'!#REF!</definedName>
    <definedName name="_23_5" localSheetId="14">'12'!#REF!</definedName>
    <definedName name="_23_5" localSheetId="15">'13'!#REF!</definedName>
    <definedName name="_23_5" localSheetId="16">'14'!#REF!</definedName>
    <definedName name="_23_5" localSheetId="17">'15'!#REF!</definedName>
    <definedName name="_23_5" localSheetId="18">'16'!#REF!</definedName>
    <definedName name="_23_5" localSheetId="19">'17'!#REF!</definedName>
    <definedName name="_23_5" localSheetId="20">'18'!#REF!</definedName>
    <definedName name="_23_5" localSheetId="21">'19'!#REF!</definedName>
    <definedName name="_23_5" localSheetId="22">'20'!#REF!</definedName>
    <definedName name="_23_5" localSheetId="1">PADRÃO!#REF!</definedName>
    <definedName name="_23_6" localSheetId="3">'01'!#REF!</definedName>
    <definedName name="_23_6" localSheetId="4">'02'!#REF!</definedName>
    <definedName name="_23_6" localSheetId="5">'03'!#REF!</definedName>
    <definedName name="_23_6" localSheetId="6">'04'!#REF!</definedName>
    <definedName name="_23_6" localSheetId="7">'05'!#REF!</definedName>
    <definedName name="_23_6" localSheetId="8">'06'!#REF!</definedName>
    <definedName name="_23_6" localSheetId="9">'07'!#REF!</definedName>
    <definedName name="_23_6" localSheetId="10">'08'!#REF!</definedName>
    <definedName name="_23_6" localSheetId="11">'09'!#REF!</definedName>
    <definedName name="_23_6" localSheetId="12">'10'!#REF!</definedName>
    <definedName name="_23_6" localSheetId="13">'11'!#REF!</definedName>
    <definedName name="_23_6" localSheetId="14">'12'!#REF!</definedName>
    <definedName name="_23_6" localSheetId="15">'13'!#REF!</definedName>
    <definedName name="_23_6" localSheetId="16">'14'!#REF!</definedName>
    <definedName name="_23_6" localSheetId="17">'15'!#REF!</definedName>
    <definedName name="_23_6" localSheetId="18">'16'!#REF!</definedName>
    <definedName name="_23_6" localSheetId="19">'17'!#REF!</definedName>
    <definedName name="_23_6" localSheetId="20">'18'!#REF!</definedName>
    <definedName name="_23_6" localSheetId="21">'19'!#REF!</definedName>
    <definedName name="_23_6" localSheetId="22">'20'!#REF!</definedName>
    <definedName name="_23_6" localSheetId="1">PADRÃO!#REF!</definedName>
    <definedName name="_23_7" localSheetId="3">'01'!#REF!</definedName>
    <definedName name="_23_7" localSheetId="4">'02'!#REF!</definedName>
    <definedName name="_23_7" localSheetId="5">'03'!#REF!</definedName>
    <definedName name="_23_7" localSheetId="6">'04'!#REF!</definedName>
    <definedName name="_23_7" localSheetId="7">'05'!#REF!</definedName>
    <definedName name="_23_7" localSheetId="8">'06'!#REF!</definedName>
    <definedName name="_23_7" localSheetId="9">'07'!#REF!</definedName>
    <definedName name="_23_7" localSheetId="10">'08'!#REF!</definedName>
    <definedName name="_23_7" localSheetId="11">'09'!#REF!</definedName>
    <definedName name="_23_7" localSheetId="12">'10'!#REF!</definedName>
    <definedName name="_23_7" localSheetId="13">'11'!#REF!</definedName>
    <definedName name="_23_7" localSheetId="14">'12'!#REF!</definedName>
    <definedName name="_23_7" localSheetId="15">'13'!#REF!</definedName>
    <definedName name="_23_7" localSheetId="16">'14'!#REF!</definedName>
    <definedName name="_23_7" localSheetId="17">'15'!#REF!</definedName>
    <definedName name="_23_7" localSheetId="18">'16'!#REF!</definedName>
    <definedName name="_23_7" localSheetId="19">'17'!#REF!</definedName>
    <definedName name="_23_7" localSheetId="20">'18'!#REF!</definedName>
    <definedName name="_23_7" localSheetId="21">'19'!#REF!</definedName>
    <definedName name="_23_7" localSheetId="22">'20'!#REF!</definedName>
    <definedName name="_23_7" localSheetId="1">PADRÃO!#REF!</definedName>
    <definedName name="_23_8" localSheetId="3">'01'!#REF!</definedName>
    <definedName name="_23_8" localSheetId="4">'02'!#REF!</definedName>
    <definedName name="_23_8" localSheetId="5">'03'!#REF!</definedName>
    <definedName name="_23_8" localSheetId="6">'04'!#REF!</definedName>
    <definedName name="_23_8" localSheetId="7">'05'!#REF!</definedName>
    <definedName name="_23_8" localSheetId="8">'06'!#REF!</definedName>
    <definedName name="_23_8" localSheetId="9">'07'!#REF!</definedName>
    <definedName name="_23_8" localSheetId="10">'08'!#REF!</definedName>
    <definedName name="_23_8" localSheetId="11">'09'!#REF!</definedName>
    <definedName name="_23_8" localSheetId="12">'10'!#REF!</definedName>
    <definedName name="_23_8" localSheetId="13">'11'!#REF!</definedName>
    <definedName name="_23_8" localSheetId="14">'12'!#REF!</definedName>
    <definedName name="_23_8" localSheetId="15">'13'!#REF!</definedName>
    <definedName name="_23_8" localSheetId="16">'14'!#REF!</definedName>
    <definedName name="_23_8" localSheetId="17">'15'!#REF!</definedName>
    <definedName name="_23_8" localSheetId="18">'16'!#REF!</definedName>
    <definedName name="_23_8" localSheetId="19">'17'!#REF!</definedName>
    <definedName name="_23_8" localSheetId="20">'18'!#REF!</definedName>
    <definedName name="_23_8" localSheetId="21">'19'!#REF!</definedName>
    <definedName name="_23_8" localSheetId="22">'20'!#REF!</definedName>
    <definedName name="_23_8" localSheetId="1">PADRÃO!#REF!</definedName>
    <definedName name="_23_9" localSheetId="3">'01'!#REF!</definedName>
    <definedName name="_23_9" localSheetId="4">'02'!#REF!</definedName>
    <definedName name="_23_9" localSheetId="5">'03'!#REF!</definedName>
    <definedName name="_23_9" localSheetId="6">'04'!#REF!</definedName>
    <definedName name="_23_9" localSheetId="7">'05'!#REF!</definedName>
    <definedName name="_23_9" localSheetId="8">'06'!#REF!</definedName>
    <definedName name="_23_9" localSheetId="9">'07'!#REF!</definedName>
    <definedName name="_23_9" localSheetId="10">'08'!#REF!</definedName>
    <definedName name="_23_9" localSheetId="11">'09'!#REF!</definedName>
    <definedName name="_23_9" localSheetId="12">'10'!#REF!</definedName>
    <definedName name="_23_9" localSheetId="13">'11'!#REF!</definedName>
    <definedName name="_23_9" localSheetId="14">'12'!#REF!</definedName>
    <definedName name="_23_9" localSheetId="15">'13'!#REF!</definedName>
    <definedName name="_23_9" localSheetId="16">'14'!#REF!</definedName>
    <definedName name="_23_9" localSheetId="17">'15'!#REF!</definedName>
    <definedName name="_23_9" localSheetId="18">'16'!#REF!</definedName>
    <definedName name="_23_9" localSheetId="19">'17'!#REF!</definedName>
    <definedName name="_23_9" localSheetId="20">'18'!#REF!</definedName>
    <definedName name="_23_9" localSheetId="21">'19'!#REF!</definedName>
    <definedName name="_23_9" localSheetId="22">'20'!#REF!</definedName>
    <definedName name="_23_9" localSheetId="1">PADRÃO!#REF!</definedName>
    <definedName name="_24" localSheetId="3">'01'!$F$3:$L$44</definedName>
    <definedName name="_24" localSheetId="4">'02'!$F$3:$L$44</definedName>
    <definedName name="_24" localSheetId="5">'03'!$F$3:$L$44</definedName>
    <definedName name="_24" localSheetId="6">'04'!$F$3:$L$44</definedName>
    <definedName name="_24" localSheetId="7">'05'!$F$3:$L$44</definedName>
    <definedName name="_24" localSheetId="8">'06'!$F$3:$L$44</definedName>
    <definedName name="_24" localSheetId="9">'07'!$F$3:$L$44</definedName>
    <definedName name="_24" localSheetId="10">'08'!$F$3:$L$44</definedName>
    <definedName name="_24" localSheetId="11">'09'!$F$3:$L$44</definedName>
    <definedName name="_24" localSheetId="12">'10'!$F$3:$L$44</definedName>
    <definedName name="_24" localSheetId="13">'11'!$F$3:$L$44</definedName>
    <definedName name="_24" localSheetId="14">'12'!$F$3:$L$44</definedName>
    <definedName name="_24" localSheetId="15">'13'!$F$3:$L$44</definedName>
    <definedName name="_24" localSheetId="16">'14'!$F$3:$L$44</definedName>
    <definedName name="_24" localSheetId="17">'15'!$F$3:$L$44</definedName>
    <definedName name="_24" localSheetId="18">'16'!$F$3:$L$44</definedName>
    <definedName name="_24" localSheetId="19">'17'!$F$3:$L$44</definedName>
    <definedName name="_24" localSheetId="20">'18'!$F$3:$L$44</definedName>
    <definedName name="_24" localSheetId="21">'19'!$F$3:$L$44</definedName>
    <definedName name="_24" localSheetId="22">'20'!$F$3:$L$44</definedName>
    <definedName name="_25" localSheetId="3">'01'!$F$3:$L$44</definedName>
    <definedName name="_25" localSheetId="4">'02'!$F$3:$L$44</definedName>
    <definedName name="_25" localSheetId="5">'03'!$F$3:$L$44</definedName>
    <definedName name="_25" localSheetId="6">'04'!$F$3:$L$44</definedName>
    <definedName name="_25" localSheetId="7">'05'!$F$3:$L$44</definedName>
    <definedName name="_25" localSheetId="8">'06'!$F$3:$L$44</definedName>
    <definedName name="_25" localSheetId="9">'07'!$F$3:$L$44</definedName>
    <definedName name="_25" localSheetId="10">'08'!$F$3:$L$44</definedName>
    <definedName name="_25" localSheetId="11">'09'!$F$3:$L$44</definedName>
    <definedName name="_25" localSheetId="12">'10'!$F$3:$L$44</definedName>
    <definedName name="_25" localSheetId="13">'11'!$F$3:$L$44</definedName>
    <definedName name="_25" localSheetId="14">'12'!$F$3:$L$44</definedName>
    <definedName name="_25" localSheetId="15">'13'!$F$3:$L$44</definedName>
    <definedName name="_25" localSheetId="16">'14'!$F$3:$L$44</definedName>
    <definedName name="_25" localSheetId="17">'15'!$F$3:$L$44</definedName>
    <definedName name="_25" localSheetId="18">'16'!$F$3:$L$44</definedName>
    <definedName name="_25" localSheetId="19">'17'!$F$3:$L$44</definedName>
    <definedName name="_25" localSheetId="20">'18'!$F$3:$L$44</definedName>
    <definedName name="_25" localSheetId="21">'19'!$F$3:$L$44</definedName>
    <definedName name="_25" localSheetId="22">'20'!$F$3:$L$44</definedName>
    <definedName name="_25_26" localSheetId="2">DADOS!$L$4:$O$106</definedName>
    <definedName name="_26" localSheetId="3">'01'!$F$3:$L$44</definedName>
    <definedName name="_26" localSheetId="4">'02'!$F$3:$L$44</definedName>
    <definedName name="_26" localSheetId="5">'03'!$F$3:$L$44</definedName>
    <definedName name="_26" localSheetId="6">'04'!$F$3:$L$44</definedName>
    <definedName name="_26" localSheetId="7">'05'!$F$3:$L$44</definedName>
    <definedName name="_26" localSheetId="8">'06'!$F$3:$L$44</definedName>
    <definedName name="_26" localSheetId="9">'07'!$F$3:$L$44</definedName>
    <definedName name="_26" localSheetId="10">'08'!$F$3:$L$44</definedName>
    <definedName name="_26" localSheetId="11">'09'!$F$3:$L$44</definedName>
    <definedName name="_26" localSheetId="12">'10'!$F$3:$L$44</definedName>
    <definedName name="_26" localSheetId="13">'11'!$F$3:$L$44</definedName>
    <definedName name="_26" localSheetId="14">'12'!$F$3:$L$44</definedName>
    <definedName name="_26" localSheetId="15">'13'!$F$3:$L$44</definedName>
    <definedName name="_26" localSheetId="16">'14'!$F$3:$L$44</definedName>
    <definedName name="_26" localSheetId="17">'15'!$F$3:$L$44</definedName>
    <definedName name="_26" localSheetId="18">'16'!$F$3:$L$44</definedName>
    <definedName name="_26" localSheetId="19">'17'!$F$3:$L$44</definedName>
    <definedName name="_26" localSheetId="20">'18'!$F$3:$L$44</definedName>
    <definedName name="_26" localSheetId="21">'19'!$F$3:$L$44</definedName>
    <definedName name="_26" localSheetId="22">'20'!$F$3:$L$44</definedName>
    <definedName name="_27" localSheetId="3">'01'!$F$3:$L$44</definedName>
    <definedName name="_27" localSheetId="4">'02'!$F$3:$L$44</definedName>
    <definedName name="_27" localSheetId="5">'03'!$F$3:$L$44</definedName>
    <definedName name="_27" localSheetId="6">'04'!$F$3:$L$44</definedName>
    <definedName name="_27" localSheetId="7">'05'!$F$3:$L$44</definedName>
    <definedName name="_27" localSheetId="8">'06'!$F$3:$L$44</definedName>
    <definedName name="_27" localSheetId="9">'07'!$F$3:$L$44</definedName>
    <definedName name="_27" localSheetId="10">'08'!$F$3:$L$44</definedName>
    <definedName name="_27" localSheetId="11">'09'!$F$3:$L$44</definedName>
    <definedName name="_27" localSheetId="12">'10'!$F$3:$L$44</definedName>
    <definedName name="_27" localSheetId="13">'11'!$F$3:$L$44</definedName>
    <definedName name="_27" localSheetId="14">'12'!$F$3:$L$44</definedName>
    <definedName name="_27" localSheetId="15">'13'!$F$3:$L$44</definedName>
    <definedName name="_27" localSheetId="16">'14'!$F$3:$L$44</definedName>
    <definedName name="_27" localSheetId="17">'15'!$F$3:$L$44</definedName>
    <definedName name="_27" localSheetId="18">'16'!$F$3:$L$44</definedName>
    <definedName name="_27" localSheetId="19">'17'!$F$3:$L$44</definedName>
    <definedName name="_27" localSheetId="20">'18'!$F$3:$L$44</definedName>
    <definedName name="_27" localSheetId="21">'19'!$F$3:$L$44</definedName>
    <definedName name="_27" localSheetId="22">'20'!$F$3:$L$44</definedName>
    <definedName name="_28" localSheetId="3">'01'!$F$3:$L$44</definedName>
    <definedName name="_28" localSheetId="4">'02'!$F$3:$L$44</definedName>
    <definedName name="_28" localSheetId="5">'03'!$F$3:$L$44</definedName>
    <definedName name="_28" localSheetId="6">'04'!$F$3:$L$44</definedName>
    <definedName name="_28" localSheetId="7">'05'!$F$3:$L$44</definedName>
    <definedName name="_28" localSheetId="8">'06'!$F$3:$L$44</definedName>
    <definedName name="_28" localSheetId="9">'07'!$F$3:$L$44</definedName>
    <definedName name="_28" localSheetId="10">'08'!$F$3:$L$44</definedName>
    <definedName name="_28" localSheetId="11">'09'!$F$3:$L$44</definedName>
    <definedName name="_28" localSheetId="12">'10'!$F$3:$L$44</definedName>
    <definedName name="_28" localSheetId="13">'11'!$F$3:$L$44</definedName>
    <definedName name="_28" localSheetId="14">'12'!$F$3:$L$44</definedName>
    <definedName name="_28" localSheetId="15">'13'!$F$3:$L$44</definedName>
    <definedName name="_28" localSheetId="16">'14'!$F$3:$L$44</definedName>
    <definedName name="_28" localSheetId="17">'15'!$F$3:$L$44</definedName>
    <definedName name="_28" localSheetId="18">'16'!$F$3:$L$44</definedName>
    <definedName name="_28" localSheetId="19">'17'!$F$3:$L$44</definedName>
    <definedName name="_28" localSheetId="20">'18'!$F$3:$L$44</definedName>
    <definedName name="_28" localSheetId="21">'19'!$F$3:$L$44</definedName>
    <definedName name="_28" localSheetId="22">'20'!$F$3:$L$44</definedName>
    <definedName name="_29" localSheetId="3">'01'!$F$3:$L$44</definedName>
    <definedName name="_29" localSheetId="4">'02'!$F$3:$L$44</definedName>
    <definedName name="_29" localSheetId="5">'03'!$F$3:$L$44</definedName>
    <definedName name="_29" localSheetId="6">'04'!$F$3:$L$44</definedName>
    <definedName name="_29" localSheetId="7">'05'!$F$3:$L$44</definedName>
    <definedName name="_29" localSheetId="8">'06'!$F$3:$L$44</definedName>
    <definedName name="_29" localSheetId="9">'07'!$F$3:$L$44</definedName>
    <definedName name="_29" localSheetId="10">'08'!$F$3:$L$44</definedName>
    <definedName name="_29" localSheetId="11">'09'!$F$3:$L$44</definedName>
    <definedName name="_29" localSheetId="12">'10'!$F$3:$L$44</definedName>
    <definedName name="_29" localSheetId="13">'11'!$F$3:$L$44</definedName>
    <definedName name="_29" localSheetId="14">'12'!$F$3:$L$44</definedName>
    <definedName name="_29" localSheetId="15">'13'!$F$3:$L$44</definedName>
    <definedName name="_29" localSheetId="16">'14'!$F$3:$L$44</definedName>
    <definedName name="_29" localSheetId="17">'15'!$F$3:$L$44</definedName>
    <definedName name="_29" localSheetId="18">'16'!$F$3:$L$44</definedName>
    <definedName name="_29" localSheetId="19">'17'!$F$3:$L$44</definedName>
    <definedName name="_29" localSheetId="20">'18'!$F$3:$L$44</definedName>
    <definedName name="_29" localSheetId="21">'19'!$F$3:$L$44</definedName>
    <definedName name="_29" localSheetId="22">'20'!$F$3:$L$44</definedName>
    <definedName name="_30" localSheetId="3">'01'!$F$3:$L$44</definedName>
    <definedName name="_30" localSheetId="4">'02'!$F$3:$L$44</definedName>
    <definedName name="_30" localSheetId="5">'03'!$F$3:$L$44</definedName>
    <definedName name="_30" localSheetId="6">'04'!$F$3:$L$44</definedName>
    <definedName name="_30" localSheetId="7">'05'!$F$3:$L$44</definedName>
    <definedName name="_30" localSheetId="8">'06'!$F$3:$L$44</definedName>
    <definedName name="_30" localSheetId="9">'07'!$F$3:$L$44</definedName>
    <definedName name="_30" localSheetId="10">'08'!$F$3:$L$44</definedName>
    <definedName name="_30" localSheetId="11">'09'!$F$3:$L$44</definedName>
    <definedName name="_30" localSheetId="12">'10'!$F$3:$L$44</definedName>
    <definedName name="_30" localSheetId="13">'11'!$F$3:$L$44</definedName>
    <definedName name="_30" localSheetId="14">'12'!$F$3:$L$44</definedName>
    <definedName name="_30" localSheetId="15">'13'!$F$3:$L$44</definedName>
    <definedName name="_30" localSheetId="16">'14'!$F$3:$L$44</definedName>
    <definedName name="_30" localSheetId="17">'15'!$F$3:$L$44</definedName>
    <definedName name="_30" localSheetId="18">'16'!$F$3:$L$44</definedName>
    <definedName name="_30" localSheetId="19">'17'!$F$3:$L$44</definedName>
    <definedName name="_30" localSheetId="20">'18'!$F$3:$L$44</definedName>
    <definedName name="_30" localSheetId="21">'19'!$F$3:$L$44</definedName>
    <definedName name="_30" localSheetId="22">'20'!$F$3:$L$44</definedName>
    <definedName name="_31" localSheetId="3">'01'!$F$3:$L$44</definedName>
    <definedName name="_31" localSheetId="4">'02'!$F$3:$L$44</definedName>
    <definedName name="_31" localSheetId="5">'03'!$F$3:$L$44</definedName>
    <definedName name="_31" localSheetId="6">'04'!$F$3:$L$44</definedName>
    <definedName name="_31" localSheetId="7">'05'!$F$3:$L$44</definedName>
    <definedName name="_31" localSheetId="8">'06'!$F$3:$L$44</definedName>
    <definedName name="_31" localSheetId="9">'07'!$F$3:$L$44</definedName>
    <definedName name="_31" localSheetId="10">'08'!$F$3:$L$44</definedName>
    <definedName name="_31" localSheetId="11">'09'!$F$3:$L$44</definedName>
    <definedName name="_31" localSheetId="12">'10'!$F$3:$L$44</definedName>
    <definedName name="_31" localSheetId="13">'11'!$F$3:$L$44</definedName>
    <definedName name="_31" localSheetId="14">'12'!$F$3:$L$44</definedName>
    <definedName name="_31" localSheetId="15">'13'!$F$3:$L$44</definedName>
    <definedName name="_31" localSheetId="16">'14'!$F$3:$L$44</definedName>
    <definedName name="_31" localSheetId="17">'15'!$F$3:$L$44</definedName>
    <definedName name="_31" localSheetId="18">'16'!$F$3:$L$44</definedName>
    <definedName name="_31" localSheetId="19">'17'!$F$3:$L$44</definedName>
    <definedName name="_31" localSheetId="20">'18'!$F$3:$L$44</definedName>
    <definedName name="_31" localSheetId="21">'19'!$F$3:$L$44</definedName>
    <definedName name="_31" localSheetId="22">'20'!$F$3:$L$44</definedName>
    <definedName name="_32" localSheetId="3">'01'!$F$3:$L$44</definedName>
    <definedName name="_32" localSheetId="4">'02'!$F$3:$L$44</definedName>
    <definedName name="_32" localSheetId="5">'03'!$F$3:$L$44</definedName>
    <definedName name="_32" localSheetId="6">'04'!$F$3:$L$44</definedName>
    <definedName name="_32" localSheetId="7">'05'!$F$3:$L$44</definedName>
    <definedName name="_32" localSheetId="8">'06'!$F$3:$L$44</definedName>
    <definedName name="_32" localSheetId="9">'07'!$F$3:$L$44</definedName>
    <definedName name="_32" localSheetId="10">'08'!$F$3:$L$44</definedName>
    <definedName name="_32" localSheetId="11">'09'!$F$3:$L$44</definedName>
    <definedName name="_32" localSheetId="12">'10'!$F$3:$L$44</definedName>
    <definedName name="_32" localSheetId="13">'11'!$F$3:$L$44</definedName>
    <definedName name="_32" localSheetId="14">'12'!$F$3:$L$44</definedName>
    <definedName name="_32" localSheetId="15">'13'!$F$3:$L$44</definedName>
    <definedName name="_32" localSheetId="16">'14'!$F$3:$L$44</definedName>
    <definedName name="_32" localSheetId="17">'15'!$F$3:$L$44</definedName>
    <definedName name="_32" localSheetId="18">'16'!$F$3:$L$44</definedName>
    <definedName name="_32" localSheetId="19">'17'!$F$3:$L$44</definedName>
    <definedName name="_32" localSheetId="20">'18'!$F$3:$L$44</definedName>
    <definedName name="_32" localSheetId="21">'19'!$F$3:$L$44</definedName>
    <definedName name="_32" localSheetId="22">'20'!$F$3:$L$44</definedName>
    <definedName name="_33" localSheetId="3">'01'!$F$3:$L$44</definedName>
    <definedName name="_33" localSheetId="4">'02'!$F$3:$L$44</definedName>
    <definedName name="_33" localSheetId="5">'03'!$F$3:$L$44</definedName>
    <definedName name="_33" localSheetId="6">'04'!$F$3:$L$44</definedName>
    <definedName name="_33" localSheetId="7">'05'!$F$3:$L$44</definedName>
    <definedName name="_33" localSheetId="8">'06'!$F$3:$L$44</definedName>
    <definedName name="_33" localSheetId="9">'07'!$F$3:$L$44</definedName>
    <definedName name="_33" localSheetId="10">'08'!$F$3:$L$44</definedName>
    <definedName name="_33" localSheetId="11">'09'!$F$3:$L$44</definedName>
    <definedName name="_33" localSheetId="12">'10'!$F$3:$L$44</definedName>
    <definedName name="_33" localSheetId="13">'11'!$F$3:$L$44</definedName>
    <definedName name="_33" localSheetId="14">'12'!$F$3:$L$44</definedName>
    <definedName name="_33" localSheetId="15">'13'!$F$3:$L$44</definedName>
    <definedName name="_33" localSheetId="16">'14'!$F$3:$L$44</definedName>
    <definedName name="_33" localSheetId="17">'15'!$F$3:$L$44</definedName>
    <definedName name="_33" localSheetId="18">'16'!$F$3:$L$44</definedName>
    <definedName name="_33" localSheetId="19">'17'!$F$3:$L$44</definedName>
    <definedName name="_33" localSheetId="20">'18'!$F$3:$L$44</definedName>
    <definedName name="_33" localSheetId="21">'19'!$F$3:$L$44</definedName>
    <definedName name="_33" localSheetId="22">'20'!$F$3:$L$44</definedName>
    <definedName name="_34" localSheetId="3">'01'!$F$3:$L$44</definedName>
    <definedName name="_34" localSheetId="4">'02'!$F$3:$L$44</definedName>
    <definedName name="_34" localSheetId="5">'03'!$F$3:$L$44</definedName>
    <definedName name="_34" localSheetId="6">'04'!$F$3:$L$44</definedName>
    <definedName name="_34" localSheetId="7">'05'!$F$3:$L$44</definedName>
    <definedName name="_34" localSheetId="8">'06'!$F$3:$L$44</definedName>
    <definedName name="_34" localSheetId="9">'07'!$F$3:$L$44</definedName>
    <definedName name="_34" localSheetId="10">'08'!$F$3:$L$44</definedName>
    <definedName name="_34" localSheetId="11">'09'!$F$3:$L$44</definedName>
    <definedName name="_34" localSheetId="12">'10'!$F$3:$L$44</definedName>
    <definedName name="_34" localSheetId="13">'11'!$F$3:$L$44</definedName>
    <definedName name="_35" localSheetId="3">'01'!$F$3:$L$44</definedName>
    <definedName name="_35" localSheetId="4">'02'!$F$3:$L$44</definedName>
    <definedName name="_35" localSheetId="5">'03'!$F$3:$L$44</definedName>
    <definedName name="_35" localSheetId="6">'04'!$F$3:$L$44</definedName>
    <definedName name="_35" localSheetId="7">'05'!$F$3:$L$44</definedName>
    <definedName name="_35" localSheetId="8">'06'!$F$3:$L$44</definedName>
    <definedName name="_35" localSheetId="9">'07'!$F$3:$L$44</definedName>
    <definedName name="_35" localSheetId="10">'08'!$F$3:$L$44</definedName>
    <definedName name="_35" localSheetId="11">'09'!$F$3:$L$44</definedName>
    <definedName name="_35" localSheetId="12">'10'!$F$3:$L$44</definedName>
    <definedName name="_35" localSheetId="13">'11'!$F$3:$L$44</definedName>
    <definedName name="_36" localSheetId="3">'01'!$F$3:$L$44</definedName>
    <definedName name="_36" localSheetId="4">'02'!$F$3:$L$44</definedName>
    <definedName name="_36" localSheetId="5">'03'!$F$3:$L$44</definedName>
    <definedName name="_36" localSheetId="6">'04'!$F$3:$L$44</definedName>
    <definedName name="_36" localSheetId="7">'05'!$F$3:$L$44</definedName>
    <definedName name="_36" localSheetId="8">'06'!$F$3:$L$44</definedName>
    <definedName name="_36" localSheetId="9">'07'!$F$3:$L$44</definedName>
    <definedName name="_36" localSheetId="10">'08'!$F$3:$L$44</definedName>
    <definedName name="_36" localSheetId="11">'09'!$F$3:$L$44</definedName>
    <definedName name="_36" localSheetId="12">'10'!$F$3:$L$44</definedName>
    <definedName name="_36" localSheetId="13">'11'!$F$3:$L$44</definedName>
    <definedName name="_37" localSheetId="3">'01'!$F$3:$L$44</definedName>
    <definedName name="_37" localSheetId="4">'02'!$F$3:$L$44</definedName>
    <definedName name="_37" localSheetId="5">'03'!$F$3:$L$44</definedName>
    <definedName name="_37" localSheetId="6">'04'!$F$3:$L$44</definedName>
    <definedName name="_37" localSheetId="7">'05'!$F$3:$L$44</definedName>
    <definedName name="_37" localSheetId="8">'06'!$F$3:$L$44</definedName>
    <definedName name="_37" localSheetId="9">'07'!$F$3:$L$44</definedName>
    <definedName name="_37" localSheetId="10">'08'!$F$3:$L$44</definedName>
    <definedName name="_37" localSheetId="11">'09'!$F$3:$L$44</definedName>
    <definedName name="_37" localSheetId="12">'10'!$F$3:$L$44</definedName>
    <definedName name="_37" localSheetId="13">'11'!$F$3:$L$44</definedName>
    <definedName name="_38" localSheetId="3">'01'!$F$3:$L$44</definedName>
    <definedName name="_38" localSheetId="4">'02'!$F$3:$L$44</definedName>
    <definedName name="_38" localSheetId="5">'03'!$F$3:$L$44</definedName>
    <definedName name="_38" localSheetId="6">'04'!$F$3:$L$44</definedName>
    <definedName name="_38" localSheetId="7">'05'!$F$3:$L$44</definedName>
    <definedName name="_38" localSheetId="8">'06'!$F$3:$L$44</definedName>
    <definedName name="_38" localSheetId="9">'07'!$F$3:$L$44</definedName>
    <definedName name="_38" localSheetId="10">'08'!$F$3:$L$44</definedName>
    <definedName name="_38" localSheetId="11">'09'!$F$3:$L$44</definedName>
    <definedName name="_38" localSheetId="12">'10'!$F$3:$L$44</definedName>
    <definedName name="_38" localSheetId="13">'11'!$F$3:$L$44</definedName>
    <definedName name="_39" localSheetId="3">'01'!$F$3:$L$44</definedName>
    <definedName name="_39" localSheetId="4">'02'!$F$3:$L$44</definedName>
    <definedName name="_39" localSheetId="5">'03'!$F$3:$L$44</definedName>
    <definedName name="_39" localSheetId="6">'04'!$F$3:$L$44</definedName>
    <definedName name="_39" localSheetId="7">'05'!$F$3:$L$44</definedName>
    <definedName name="_39" localSheetId="8">'06'!$F$3:$L$44</definedName>
    <definedName name="_39" localSheetId="9">'07'!$F$3:$L$44</definedName>
    <definedName name="_39" localSheetId="10">'08'!$F$3:$L$44</definedName>
    <definedName name="_39" localSheetId="11">'09'!$F$3:$L$44</definedName>
    <definedName name="_39" localSheetId="12">'10'!$F$3:$L$44</definedName>
    <definedName name="_39" localSheetId="13">'11'!$F$3:$L$44</definedName>
    <definedName name="_40" localSheetId="3">'01'!$F$3:$L$44</definedName>
    <definedName name="_40" localSheetId="4">'02'!$F$3:$L$44</definedName>
    <definedName name="_40" localSheetId="5">'03'!$F$3:$L$44</definedName>
    <definedName name="_40" localSheetId="6">'04'!$F$3:$L$44</definedName>
    <definedName name="_40" localSheetId="7">'05'!$F$3:$L$44</definedName>
    <definedName name="_40" localSheetId="8">'06'!$F$3:$L$44</definedName>
    <definedName name="_40" localSheetId="9">'07'!$F$3:$L$44</definedName>
    <definedName name="_40" localSheetId="10">'08'!$F$3:$L$44</definedName>
    <definedName name="_40" localSheetId="11">'09'!$F$3:$L$44</definedName>
    <definedName name="_40" localSheetId="12">'10'!$F$3:$L$44</definedName>
    <definedName name="_40" localSheetId="13">'11'!$F$3:$L$44</definedName>
    <definedName name="_41" localSheetId="3">'01'!$F$3:$L$44</definedName>
    <definedName name="_41" localSheetId="4">'02'!$F$3:$L$44</definedName>
    <definedName name="_41" localSheetId="5">'03'!$F$3:$L$44</definedName>
    <definedName name="_41" localSheetId="6">'04'!$F$3:$L$44</definedName>
    <definedName name="_41" localSheetId="7">'05'!$F$3:$L$44</definedName>
    <definedName name="_41" localSheetId="8">'06'!$F$3:$L$44</definedName>
    <definedName name="_41" localSheetId="9">'07'!$F$3:$L$44</definedName>
    <definedName name="_41" localSheetId="10">'08'!$F$3:$L$44</definedName>
    <definedName name="_41" localSheetId="11">'09'!$F$3:$L$44</definedName>
    <definedName name="_41" localSheetId="12">'10'!$F$3:$L$44</definedName>
    <definedName name="_41" localSheetId="13">'11'!$F$3:$L$44</definedName>
    <definedName name="_42" localSheetId="3">'01'!$F$3:$L$44</definedName>
    <definedName name="_42" localSheetId="4">'02'!$F$3:$L$44</definedName>
    <definedName name="_42" localSheetId="5">'03'!$F$3:$L$44</definedName>
    <definedName name="_42" localSheetId="6">'04'!$F$3:$L$44</definedName>
    <definedName name="_42" localSheetId="7">'05'!$F$3:$L$44</definedName>
    <definedName name="_42" localSheetId="8">'06'!$F$3:$L$44</definedName>
    <definedName name="_42" localSheetId="9">'07'!$F$3:$L$44</definedName>
    <definedName name="_42" localSheetId="10">'08'!$F$3:$L$44</definedName>
    <definedName name="_42" localSheetId="11">'09'!$F$3:$L$44</definedName>
    <definedName name="_42" localSheetId="12">'10'!$F$3:$L$44</definedName>
    <definedName name="_42" localSheetId="13">'11'!$F$3:$L$44</definedName>
    <definedName name="_43" localSheetId="3">'01'!$F$3:$L$44</definedName>
    <definedName name="_43" localSheetId="4">'02'!$F$3:$L$44</definedName>
    <definedName name="_43" localSheetId="5">'03'!$F$3:$L$44</definedName>
    <definedName name="_43" localSheetId="6">'04'!$F$3:$L$44</definedName>
    <definedName name="_43" localSheetId="7">'05'!$F$3:$L$44</definedName>
    <definedName name="_43" localSheetId="8">'06'!$F$3:$L$44</definedName>
    <definedName name="_43" localSheetId="9">'07'!$F$3:$L$44</definedName>
    <definedName name="_43" localSheetId="10">'08'!$F$3:$L$44</definedName>
    <definedName name="_43" localSheetId="11">'09'!$F$3:$L$44</definedName>
    <definedName name="_43" localSheetId="12">'10'!$F$3:$L$44</definedName>
    <definedName name="_43" localSheetId="13">'11'!$F$3:$L$44</definedName>
    <definedName name="_44" localSheetId="3">'01'!$F$3:$L$44</definedName>
    <definedName name="_44" localSheetId="4">'02'!$F$3:$L$44</definedName>
    <definedName name="_44" localSheetId="5">'03'!$F$3:$L$44</definedName>
    <definedName name="_44" localSheetId="6">'04'!$F$3:$L$44</definedName>
    <definedName name="_44" localSheetId="7">'05'!$F$3:$L$44</definedName>
    <definedName name="_44" localSheetId="8">'06'!$F$3:$L$44</definedName>
    <definedName name="_44" localSheetId="9">'07'!$F$3:$L$44</definedName>
    <definedName name="_44" localSheetId="10">'08'!$F$3:$L$44</definedName>
    <definedName name="_44" localSheetId="11">'09'!$F$3:$L$44</definedName>
    <definedName name="_44" localSheetId="12">'10'!$F$3:$L$44</definedName>
    <definedName name="_44" localSheetId="13">'11'!$F$3:$L$44</definedName>
    <definedName name="_45" localSheetId="3">'01'!$F$3:$L$44</definedName>
    <definedName name="_45" localSheetId="4">'02'!$F$3:$L$44</definedName>
    <definedName name="_45" localSheetId="5">'03'!$F$3:$L$44</definedName>
    <definedName name="_45" localSheetId="6">'04'!$F$3:$L$44</definedName>
    <definedName name="_45" localSheetId="7">'05'!$F$3:$L$44</definedName>
    <definedName name="_45" localSheetId="8">'06'!$F$3:$L$44</definedName>
    <definedName name="_45" localSheetId="9">'07'!$F$3:$L$44</definedName>
    <definedName name="_45" localSheetId="10">'08'!$F$3:$L$44</definedName>
    <definedName name="_45" localSheetId="11">'09'!$F$3:$L$44</definedName>
    <definedName name="_45" localSheetId="12">'10'!$F$3:$L$44</definedName>
    <definedName name="_45" localSheetId="13">'11'!$F$3:$L$44</definedName>
    <definedName name="_46" localSheetId="3">'01'!$F$3:$L$44</definedName>
    <definedName name="_46" localSheetId="4">'02'!$F$3:$L$44</definedName>
    <definedName name="_46" localSheetId="5">'03'!$F$3:$L$44</definedName>
    <definedName name="_46" localSheetId="6">'04'!$F$3:$L$44</definedName>
    <definedName name="_46" localSheetId="7">'05'!$F$3:$L$44</definedName>
    <definedName name="_46" localSheetId="8">'06'!$F$3:$L$44</definedName>
    <definedName name="_46" localSheetId="9">'07'!$F$3:$L$44</definedName>
    <definedName name="_46" localSheetId="10">'08'!$F$3:$L$44</definedName>
    <definedName name="_46" localSheetId="11">'09'!$F$3:$L$44</definedName>
    <definedName name="_46" localSheetId="12">'10'!$F$3:$L$44</definedName>
    <definedName name="_46" localSheetId="13">'11'!$F$3:$L$44</definedName>
    <definedName name="_47" localSheetId="3">'01'!$F$3:$L$44</definedName>
    <definedName name="_47" localSheetId="4">'02'!$F$3:$L$44</definedName>
    <definedName name="_47" localSheetId="5">'03'!$F$3:$L$44</definedName>
    <definedName name="_47" localSheetId="6">'04'!$F$3:$L$44</definedName>
    <definedName name="_47" localSheetId="7">'05'!$F$3:$L$44</definedName>
    <definedName name="_47" localSheetId="8">'06'!$F$3:$L$44</definedName>
    <definedName name="_47" localSheetId="9">'07'!$F$3:$L$44</definedName>
    <definedName name="_47" localSheetId="10">'08'!$F$3:$L$44</definedName>
    <definedName name="_47" localSheetId="11">'09'!$F$3:$L$44</definedName>
    <definedName name="_47" localSheetId="12">'10'!$F$3:$L$44</definedName>
    <definedName name="_47" localSheetId="13">'11'!$F$3:$L$44</definedName>
    <definedName name="_48" localSheetId="3">'01'!$F$3:$L$44</definedName>
    <definedName name="_48" localSheetId="4">'02'!$F$3:$L$44</definedName>
    <definedName name="_48" localSheetId="5">'03'!$F$3:$L$44</definedName>
    <definedName name="_48" localSheetId="6">'04'!$F$3:$L$44</definedName>
    <definedName name="_48" localSheetId="7">'05'!$F$3:$L$44</definedName>
    <definedName name="_48" localSheetId="8">'06'!$F$3:$L$44</definedName>
    <definedName name="_48" localSheetId="9">'07'!$F$3:$L$44</definedName>
    <definedName name="_48" localSheetId="10">'08'!$F$3:$L$44</definedName>
    <definedName name="_48" localSheetId="11">'09'!$F$3:$L$44</definedName>
    <definedName name="_48" localSheetId="12">'10'!$F$3:$L$44</definedName>
    <definedName name="_48" localSheetId="13">'11'!$F$3:$L$44</definedName>
    <definedName name="_49" localSheetId="3">'01'!$F$3:$L$44</definedName>
    <definedName name="_49" localSheetId="4">'02'!$F$3:$L$44</definedName>
    <definedName name="_49" localSheetId="5">'03'!$F$3:$L$44</definedName>
    <definedName name="_49" localSheetId="6">'04'!$F$3:$L$44</definedName>
    <definedName name="_49" localSheetId="7">'05'!$F$3:$L$44</definedName>
    <definedName name="_49" localSheetId="8">'06'!$F$3:$L$44</definedName>
    <definedName name="_49" localSheetId="9">'07'!$F$3:$L$44</definedName>
    <definedName name="_49" localSheetId="10">'08'!$F$3:$L$44</definedName>
    <definedName name="_49" localSheetId="11">'09'!$F$3:$L$44</definedName>
    <definedName name="_49" localSheetId="12">'10'!$F$3:$L$44</definedName>
    <definedName name="_49" localSheetId="13">'11'!$F$3:$L$44</definedName>
    <definedName name="_50" localSheetId="3">'01'!$F$3:$L$44</definedName>
    <definedName name="_50" localSheetId="4">'02'!$F$3:$L$44</definedName>
    <definedName name="_50" localSheetId="5">'03'!$F$3:$L$44</definedName>
    <definedName name="_50" localSheetId="6">'04'!$F$3:$L$44</definedName>
    <definedName name="_50" localSheetId="7">'05'!$F$3:$L$44</definedName>
    <definedName name="_50" localSheetId="8">'06'!$F$3:$L$44</definedName>
    <definedName name="_50" localSheetId="9">'07'!$F$3:$L$44</definedName>
    <definedName name="_50" localSheetId="10">'08'!$F$3:$L$44</definedName>
    <definedName name="_50" localSheetId="11">'09'!$F$3:$L$44</definedName>
    <definedName name="_50" localSheetId="12">'10'!$F$3:$L$44</definedName>
    <definedName name="_50" localSheetId="13">'11'!$F$3:$L$44</definedName>
    <definedName name="_51" localSheetId="3">'01'!$F$3:$L$44</definedName>
    <definedName name="_51" localSheetId="4">'02'!$F$3:$L$44</definedName>
    <definedName name="_51" localSheetId="5">'03'!$F$3:$L$44</definedName>
    <definedName name="_51" localSheetId="6">'04'!$F$3:$L$44</definedName>
    <definedName name="_51" localSheetId="7">'05'!$F$3:$L$44</definedName>
    <definedName name="_51" localSheetId="8">'06'!$F$3:$L$44</definedName>
    <definedName name="_51" localSheetId="9">'07'!$F$3:$L$44</definedName>
    <definedName name="_51" localSheetId="10">'08'!$F$3:$L$44</definedName>
    <definedName name="_51" localSheetId="11">'09'!$F$3:$L$44</definedName>
    <definedName name="_51" localSheetId="12">'10'!$F$3:$L$44</definedName>
    <definedName name="_51" localSheetId="13">'11'!$F$3:$L$44</definedName>
    <definedName name="_52" localSheetId="3">'01'!$F$3:$L$44</definedName>
    <definedName name="_52" localSheetId="4">'02'!$F$3:$L$44</definedName>
    <definedName name="_52" localSheetId="5">'03'!$F$3:$L$44</definedName>
    <definedName name="_52" localSheetId="6">'04'!$F$3:$L$44</definedName>
    <definedName name="_52" localSheetId="7">'05'!$F$3:$L$44</definedName>
    <definedName name="_52" localSheetId="8">'06'!$F$3:$L$44</definedName>
    <definedName name="_52" localSheetId="9">'07'!$F$3:$L$44</definedName>
    <definedName name="_52" localSheetId="10">'08'!$F$3:$L$44</definedName>
    <definedName name="_52" localSheetId="11">'09'!$F$3:$L$44</definedName>
    <definedName name="_52" localSheetId="12">'10'!$F$3:$L$44</definedName>
    <definedName name="_52" localSheetId="13">'11'!$F$3:$L$44</definedName>
    <definedName name="_53" localSheetId="3">'01'!$F$3:$L$44</definedName>
    <definedName name="_53" localSheetId="4">'02'!$F$3:$L$44</definedName>
    <definedName name="_53" localSheetId="5">'03'!$F$3:$L$44</definedName>
    <definedName name="_53" localSheetId="6">'04'!$F$3:$L$44</definedName>
    <definedName name="_53" localSheetId="7">'05'!$F$3:$L$44</definedName>
    <definedName name="_53" localSheetId="8">'06'!$F$3:$L$44</definedName>
    <definedName name="_53" localSheetId="9">'07'!$F$3:$L$44</definedName>
    <definedName name="_53" localSheetId="10">'08'!$F$3:$L$44</definedName>
    <definedName name="_53" localSheetId="11">'09'!$F$3:$L$44</definedName>
    <definedName name="_53" localSheetId="12">'10'!$F$3:$L$44</definedName>
    <definedName name="_53" localSheetId="13">'11'!$F$3:$L$44</definedName>
    <definedName name="_54" localSheetId="3">'01'!$F$3:$L$44</definedName>
    <definedName name="_54" localSheetId="4">'02'!$F$3:$L$44</definedName>
    <definedName name="_54" localSheetId="5">'03'!$F$3:$L$44</definedName>
    <definedName name="_54" localSheetId="6">'04'!$F$3:$L$44</definedName>
    <definedName name="_54" localSheetId="7">'05'!$F$3:$L$44</definedName>
    <definedName name="_54" localSheetId="8">'06'!$F$3:$L$44</definedName>
    <definedName name="_54" localSheetId="9">'07'!$F$3:$L$44</definedName>
    <definedName name="_54" localSheetId="10">'08'!$F$3:$L$44</definedName>
    <definedName name="_54" localSheetId="11">'09'!$F$3:$L$44</definedName>
    <definedName name="_54" localSheetId="12">'10'!$F$3:$L$44</definedName>
    <definedName name="_54" localSheetId="13">'11'!$F$3:$L$44</definedName>
    <definedName name="_55" localSheetId="3">'01'!$F$3:$L$44</definedName>
    <definedName name="_55" localSheetId="4">'02'!$F$3:$L$44</definedName>
    <definedName name="_55" localSheetId="5">'03'!$F$3:$L$44</definedName>
    <definedName name="_55" localSheetId="6">'04'!$F$3:$L$44</definedName>
    <definedName name="_55" localSheetId="7">'05'!$F$3:$L$44</definedName>
    <definedName name="_55" localSheetId="8">'06'!$F$3:$L$44</definedName>
    <definedName name="_55" localSheetId="9">'07'!$F$3:$L$44</definedName>
    <definedName name="_55" localSheetId="10">'08'!$F$3:$L$44</definedName>
    <definedName name="_55" localSheetId="11">'09'!$F$3:$L$44</definedName>
    <definedName name="_55" localSheetId="12">'10'!$F$3:$L$44</definedName>
    <definedName name="_55" localSheetId="13">'11'!$F$3:$L$44</definedName>
    <definedName name="_56" localSheetId="3">'01'!$F$3:$L$44</definedName>
    <definedName name="_56" localSheetId="4">'02'!$F$3:$L$44</definedName>
    <definedName name="_56" localSheetId="5">'03'!$F$3:$L$44</definedName>
    <definedName name="_56" localSheetId="6">'04'!$F$3:$L$44</definedName>
    <definedName name="_56" localSheetId="7">'05'!$F$3:$L$44</definedName>
    <definedName name="_56" localSheetId="8">'06'!$F$3:$L$44</definedName>
    <definedName name="_56" localSheetId="9">'07'!$F$3:$L$44</definedName>
    <definedName name="_56" localSheetId="10">'08'!$F$3:$L$44</definedName>
    <definedName name="_56" localSheetId="11">'09'!$F$3:$L$44</definedName>
    <definedName name="_56" localSheetId="12">'10'!$F$3:$L$44</definedName>
    <definedName name="_56" localSheetId="13">'11'!$F$3:$L$44</definedName>
    <definedName name="_57" localSheetId="3">'01'!$F$3:$L$44</definedName>
    <definedName name="_57" localSheetId="4">'02'!$F$3:$L$44</definedName>
    <definedName name="_57" localSheetId="5">'03'!$F$3:$L$44</definedName>
    <definedName name="_57" localSheetId="6">'04'!$F$3:$L$44</definedName>
    <definedName name="_57" localSheetId="7">'05'!$F$3:$L$44</definedName>
    <definedName name="_57" localSheetId="8">'06'!$F$3:$L$44</definedName>
    <definedName name="_57" localSheetId="9">'07'!$F$3:$L$44</definedName>
    <definedName name="_57" localSheetId="10">'08'!$F$3:$L$44</definedName>
    <definedName name="_57" localSheetId="11">'09'!$F$3:$L$44</definedName>
    <definedName name="_57" localSheetId="12">'10'!$F$3:$L$44</definedName>
    <definedName name="_57" localSheetId="13">'11'!$F$3:$L$44</definedName>
    <definedName name="_58" localSheetId="3">'01'!$F$3:$L$44</definedName>
    <definedName name="_58" localSheetId="4">'02'!$F$3:$L$44</definedName>
    <definedName name="_58" localSheetId="5">'03'!$F$3:$L$44</definedName>
    <definedName name="_58" localSheetId="6">'04'!$F$3:$L$44</definedName>
    <definedName name="_58" localSheetId="7">'05'!$F$3:$L$44</definedName>
    <definedName name="_58" localSheetId="8">'06'!$F$3:$L$44</definedName>
    <definedName name="_58" localSheetId="9">'07'!$F$3:$L$44</definedName>
    <definedName name="_58" localSheetId="10">'08'!$F$3:$L$44</definedName>
    <definedName name="_58" localSheetId="11">'09'!$F$3:$L$44</definedName>
    <definedName name="_58" localSheetId="12">'10'!$F$3:$L$44</definedName>
    <definedName name="_58" localSheetId="13">'11'!$F$3:$L$44</definedName>
    <definedName name="_59" localSheetId="3">'01'!$F$3:$L$44</definedName>
    <definedName name="_59" localSheetId="4">'02'!$F$3:$L$44</definedName>
    <definedName name="_59" localSheetId="5">'03'!$F$3:$L$44</definedName>
    <definedName name="_59" localSheetId="6">'04'!$F$3:$L$44</definedName>
    <definedName name="_59" localSheetId="7">'05'!$F$3:$L$44</definedName>
    <definedName name="_59" localSheetId="8">'06'!$F$3:$L$44</definedName>
    <definedName name="_59" localSheetId="9">'07'!$F$3:$L$44</definedName>
    <definedName name="_59" localSheetId="10">'08'!$F$3:$L$44</definedName>
    <definedName name="_59" localSheetId="11">'09'!$F$3:$L$44</definedName>
    <definedName name="_59" localSheetId="12">'10'!$F$3:$L$44</definedName>
    <definedName name="_59" localSheetId="13">'11'!$F$3:$L$44</definedName>
    <definedName name="_60" localSheetId="3">'01'!$F$3:$L$44</definedName>
    <definedName name="_60" localSheetId="4">'02'!$F$3:$L$44</definedName>
    <definedName name="_60" localSheetId="5">'03'!$F$3:$L$44</definedName>
    <definedName name="_60" localSheetId="6">'04'!$F$3:$L$44</definedName>
    <definedName name="_60" localSheetId="7">'05'!$F$3:$L$44</definedName>
    <definedName name="_60" localSheetId="8">'06'!$F$3:$L$44</definedName>
    <definedName name="_60" localSheetId="9">'07'!$F$3:$L$44</definedName>
    <definedName name="_60" localSheetId="10">'08'!$F$3:$L$44</definedName>
    <definedName name="_60" localSheetId="11">'09'!$F$3:$L$44</definedName>
    <definedName name="_60" localSheetId="12">'10'!$F$3:$L$44</definedName>
    <definedName name="_60" localSheetId="13">'11'!$F$3:$L$44</definedName>
    <definedName name="_61" localSheetId="3">'01'!$F$3:$L$44</definedName>
    <definedName name="_61" localSheetId="4">'02'!$F$3:$L$44</definedName>
    <definedName name="_61" localSheetId="5">'03'!$F$3:$L$44</definedName>
    <definedName name="_61" localSheetId="6">'04'!$F$3:$L$44</definedName>
    <definedName name="_61" localSheetId="7">'05'!$F$3:$L$44</definedName>
    <definedName name="_61" localSheetId="8">'06'!$F$3:$L$44</definedName>
    <definedName name="_61" localSheetId="9">'07'!$F$3:$L$44</definedName>
    <definedName name="_61" localSheetId="10">'08'!$F$3:$L$44</definedName>
    <definedName name="_61" localSheetId="11">'09'!$F$3:$L$44</definedName>
    <definedName name="_61" localSheetId="12">'10'!$F$3:$L$44</definedName>
    <definedName name="_61" localSheetId="13">'11'!$F$3:$L$44</definedName>
    <definedName name="_62" localSheetId="3">'01'!$F$3:$L$44</definedName>
    <definedName name="_62" localSheetId="4">'02'!$F$3:$L$44</definedName>
    <definedName name="_62" localSheetId="5">'03'!$F$3:$L$44</definedName>
    <definedName name="_62" localSheetId="6">'04'!$F$3:$L$44</definedName>
    <definedName name="_62" localSheetId="7">'05'!$F$3:$L$44</definedName>
    <definedName name="_62" localSheetId="8">'06'!$F$3:$L$44</definedName>
    <definedName name="_62" localSheetId="9">'07'!$F$3:$L$44</definedName>
    <definedName name="_62" localSheetId="10">'08'!$F$3:$L$44</definedName>
    <definedName name="_62" localSheetId="11">'09'!$F$3:$L$44</definedName>
    <definedName name="_62" localSheetId="12">'10'!$F$3:$L$44</definedName>
    <definedName name="_62" localSheetId="13">'11'!$F$3:$L$44</definedName>
    <definedName name="_63" localSheetId="3">'01'!$F$3:$L$44</definedName>
    <definedName name="_63" localSheetId="4">'02'!$F$3:$L$44</definedName>
    <definedName name="_63" localSheetId="5">'03'!$F$3:$L$44</definedName>
    <definedName name="_63" localSheetId="6">'04'!$F$3:$L$44</definedName>
    <definedName name="_63" localSheetId="7">'05'!$F$3:$L$44</definedName>
    <definedName name="_63" localSheetId="8">'06'!$F$3:$L$44</definedName>
    <definedName name="_63" localSheetId="9">'07'!$F$3:$L$44</definedName>
    <definedName name="_63" localSheetId="10">'08'!$F$3:$L$44</definedName>
    <definedName name="_63" localSheetId="11">'09'!$F$3:$L$44</definedName>
    <definedName name="_63" localSheetId="12">'10'!$F$3:$L$44</definedName>
    <definedName name="_63" localSheetId="13">'11'!$F$3:$L$44</definedName>
    <definedName name="_64" localSheetId="3">'01'!$F$3:$L$44</definedName>
    <definedName name="_64" localSheetId="4">'02'!$F$3:$L$44</definedName>
    <definedName name="_64" localSheetId="5">'03'!$F$3:$L$44</definedName>
    <definedName name="_64" localSheetId="6">'04'!$F$3:$L$44</definedName>
    <definedName name="_64" localSheetId="7">'05'!$F$3:$L$44</definedName>
    <definedName name="_64" localSheetId="8">'06'!$F$3:$L$44</definedName>
    <definedName name="_64" localSheetId="9">'07'!$F$3:$L$44</definedName>
    <definedName name="_64" localSheetId="10">'08'!$F$3:$L$44</definedName>
    <definedName name="_64" localSheetId="11">'09'!$F$3:$L$44</definedName>
    <definedName name="_64" localSheetId="12">'10'!$F$3:$L$44</definedName>
    <definedName name="_64" localSheetId="13">'11'!$F$3:$L$44</definedName>
    <definedName name="_65" localSheetId="3">'01'!$F$3:$L$44</definedName>
    <definedName name="_65" localSheetId="4">'02'!$F$3:$L$44</definedName>
    <definedName name="_65" localSheetId="5">'03'!$F$3:$L$44</definedName>
    <definedName name="_65" localSheetId="6">'04'!$F$3:$L$44</definedName>
    <definedName name="_65" localSheetId="7">'05'!$F$3:$L$44</definedName>
    <definedName name="_65" localSheetId="8">'06'!$F$3:$L$44</definedName>
    <definedName name="_65" localSheetId="9">'07'!$F$3:$L$44</definedName>
    <definedName name="_65" localSheetId="10">'08'!$F$3:$L$44</definedName>
    <definedName name="_65" localSheetId="11">'09'!$F$3:$L$44</definedName>
    <definedName name="_65" localSheetId="12">'10'!$F$3:$L$44</definedName>
    <definedName name="_65" localSheetId="13">'11'!$F$3:$L$44</definedName>
    <definedName name="_66" localSheetId="3">'01'!$F$3:$L$44</definedName>
    <definedName name="_66" localSheetId="4">'02'!$F$3:$L$44</definedName>
    <definedName name="_66" localSheetId="5">'03'!$F$3:$L$44</definedName>
    <definedName name="_66" localSheetId="6">'04'!$F$3:$L$44</definedName>
    <definedName name="_66" localSheetId="7">'05'!$F$3:$L$44</definedName>
    <definedName name="_66" localSheetId="8">'06'!$F$3:$L$44</definedName>
    <definedName name="_66" localSheetId="9">'07'!$F$3:$L$44</definedName>
    <definedName name="_66" localSheetId="10">'08'!$F$3:$L$44</definedName>
    <definedName name="_66" localSheetId="11">'09'!$F$3:$L$44</definedName>
    <definedName name="_66" localSheetId="12">'10'!$F$3:$L$44</definedName>
    <definedName name="_66" localSheetId="13">'11'!$F$3:$L$44</definedName>
    <definedName name="_67" localSheetId="3">'01'!$F$3:$L$44</definedName>
    <definedName name="_67" localSheetId="4">'02'!$F$3:$L$44</definedName>
    <definedName name="_67" localSheetId="5">'03'!$F$3:$L$44</definedName>
    <definedName name="_67" localSheetId="6">'04'!$F$3:$L$44</definedName>
    <definedName name="_67" localSheetId="7">'05'!$F$3:$L$44</definedName>
    <definedName name="_67" localSheetId="8">'06'!$F$3:$L$44</definedName>
    <definedName name="_67" localSheetId="9">'07'!$F$3:$L$44</definedName>
    <definedName name="_67" localSheetId="10">'08'!$F$3:$L$44</definedName>
    <definedName name="_67" localSheetId="11">'09'!$F$3:$L$44</definedName>
    <definedName name="_67" localSheetId="12">'10'!$F$3:$L$44</definedName>
    <definedName name="_67" localSheetId="13">'11'!$F$3:$L$44</definedName>
    <definedName name="_68" localSheetId="3">'01'!$F$3:$L$44</definedName>
    <definedName name="_68" localSheetId="4">'02'!$F$3:$L$44</definedName>
    <definedName name="_68" localSheetId="5">'03'!$F$3:$L$44</definedName>
    <definedName name="_68" localSheetId="6">'04'!$F$3:$L$44</definedName>
    <definedName name="_68" localSheetId="7">'05'!$F$3:$L$44</definedName>
    <definedName name="_68" localSheetId="8">'06'!$F$3:$L$44</definedName>
    <definedName name="_68" localSheetId="9">'07'!$F$3:$L$44</definedName>
    <definedName name="_68" localSheetId="10">'08'!$F$3:$L$44</definedName>
    <definedName name="_68" localSheetId="11">'09'!$F$3:$L$44</definedName>
    <definedName name="_68" localSheetId="12">'10'!$F$3:$L$44</definedName>
    <definedName name="_68" localSheetId="13">'11'!$F$3:$L$44</definedName>
    <definedName name="_69" localSheetId="3">'01'!$F$3:$L$44</definedName>
    <definedName name="_69" localSheetId="4">'02'!$F$3:$L$44</definedName>
    <definedName name="_69" localSheetId="5">'03'!$F$3:$L$44</definedName>
    <definedName name="_69" localSheetId="6">'04'!$F$3:$L$44</definedName>
    <definedName name="_69" localSheetId="7">'05'!$F$3:$L$44</definedName>
    <definedName name="_69" localSheetId="8">'06'!$F$3:$L$44</definedName>
    <definedName name="_69" localSheetId="9">'07'!$F$3:$L$44</definedName>
    <definedName name="_69" localSheetId="10">'08'!$F$3:$L$44</definedName>
    <definedName name="_69" localSheetId="11">'09'!$F$3:$L$44</definedName>
    <definedName name="_69" localSheetId="12">'10'!$F$3:$L$44</definedName>
    <definedName name="_69" localSheetId="13">'11'!$F$3:$L$44</definedName>
    <definedName name="_70" localSheetId="3">'01'!$F$3:$L$44</definedName>
    <definedName name="_70" localSheetId="4">'02'!$F$3:$L$44</definedName>
    <definedName name="_70" localSheetId="5">'03'!$F$3:$L$44</definedName>
    <definedName name="_70" localSheetId="6">'04'!$F$3:$L$44</definedName>
    <definedName name="_70" localSheetId="7">'05'!$F$3:$L$44</definedName>
    <definedName name="_70" localSheetId="8">'06'!$F$3:$L$44</definedName>
    <definedName name="_70" localSheetId="9">'07'!$F$3:$L$44</definedName>
    <definedName name="_70" localSheetId="10">'08'!$F$3:$L$44</definedName>
    <definedName name="_70" localSheetId="11">'09'!$F$3:$L$44</definedName>
    <definedName name="_70" localSheetId="12">'10'!$F$3:$L$44</definedName>
    <definedName name="_70" localSheetId="13">'11'!$F$3:$L$44</definedName>
    <definedName name="_71" localSheetId="3">'01'!$F$3:$L$44</definedName>
    <definedName name="_71" localSheetId="4">'02'!$F$3:$L$44</definedName>
    <definedName name="_71" localSheetId="5">'03'!$F$3:$L$44</definedName>
    <definedName name="_71" localSheetId="6">'04'!$F$3:$L$44</definedName>
    <definedName name="_71" localSheetId="7">'05'!$F$3:$L$44</definedName>
    <definedName name="_71" localSheetId="8">'06'!$F$3:$L$44</definedName>
    <definedName name="_71" localSheetId="9">'07'!$F$3:$L$44</definedName>
    <definedName name="_71" localSheetId="10">'08'!$F$3:$L$44</definedName>
    <definedName name="_71" localSheetId="11">'09'!$F$3:$L$44</definedName>
    <definedName name="_71" localSheetId="12">'10'!$F$3:$L$44</definedName>
    <definedName name="_71" localSheetId="13">'11'!$F$3:$L$44</definedName>
    <definedName name="_72" localSheetId="3">'01'!$F$3:$L$44</definedName>
    <definedName name="_72" localSheetId="4">'02'!$F$3:$L$44</definedName>
    <definedName name="_72" localSheetId="5">'03'!$F$3:$L$44</definedName>
    <definedName name="_72" localSheetId="6">'04'!$F$3:$L$44</definedName>
    <definedName name="_72" localSheetId="7">'05'!$F$3:$L$44</definedName>
    <definedName name="_72" localSheetId="8">'06'!$F$3:$L$44</definedName>
    <definedName name="_72" localSheetId="9">'07'!$F$3:$L$44</definedName>
    <definedName name="_72" localSheetId="10">'08'!$F$3:$L$44</definedName>
    <definedName name="_72" localSheetId="11">'09'!$F$3:$L$44</definedName>
    <definedName name="_72" localSheetId="12">'10'!$F$3:$L$44</definedName>
    <definedName name="_72" localSheetId="13">'11'!$F$3:$L$44</definedName>
    <definedName name="_73" localSheetId="3">'01'!$F$3:$L$44</definedName>
    <definedName name="_73" localSheetId="4">'02'!$F$3:$L$44</definedName>
    <definedName name="_73" localSheetId="5">'03'!$F$3:$L$44</definedName>
    <definedName name="_73" localSheetId="6">'04'!$F$3:$L$44</definedName>
    <definedName name="_73" localSheetId="7">'05'!$F$3:$L$44</definedName>
    <definedName name="_73" localSheetId="8">'06'!$F$3:$L$44</definedName>
    <definedName name="_73" localSheetId="9">'07'!$F$3:$L$44</definedName>
    <definedName name="_73" localSheetId="10">'08'!$F$3:$L$44</definedName>
    <definedName name="_73" localSheetId="11">'09'!$F$3:$L$44</definedName>
    <definedName name="_73" localSheetId="12">'10'!$F$3:$L$44</definedName>
    <definedName name="_73" localSheetId="13">'11'!$F$3:$L$44</definedName>
    <definedName name="_74" localSheetId="3">'01'!$F$3:$L$44</definedName>
    <definedName name="_74" localSheetId="4">'02'!$F$3:$L$44</definedName>
    <definedName name="_74" localSheetId="5">'03'!$F$3:$L$44</definedName>
    <definedName name="_74" localSheetId="6">'04'!$F$3:$L$44</definedName>
    <definedName name="_74" localSheetId="7">'05'!$F$3:$L$44</definedName>
    <definedName name="_74" localSheetId="8">'06'!$F$3:$L$44</definedName>
    <definedName name="_74" localSheetId="9">'07'!$F$3:$L$44</definedName>
    <definedName name="_74" localSheetId="10">'08'!$F$3:$L$44</definedName>
    <definedName name="_74" localSheetId="11">'09'!$F$3:$L$44</definedName>
    <definedName name="_74" localSheetId="12">'10'!$F$3:$L$44</definedName>
    <definedName name="_74" localSheetId="13">'11'!$F$3:$L$44</definedName>
    <definedName name="_75" localSheetId="3">'01'!$F$3:$L$44</definedName>
    <definedName name="_75" localSheetId="4">'02'!$F$3:$L$44</definedName>
    <definedName name="_75" localSheetId="5">'03'!$F$3:$L$44</definedName>
    <definedName name="_75" localSheetId="6">'04'!$F$3:$L$44</definedName>
    <definedName name="_75" localSheetId="7">'05'!$F$3:$L$44</definedName>
    <definedName name="_75" localSheetId="8">'06'!$F$3:$L$44</definedName>
    <definedName name="_75" localSheetId="9">'07'!$F$3:$L$44</definedName>
    <definedName name="_75" localSheetId="10">'08'!$F$3:$L$44</definedName>
    <definedName name="_75" localSheetId="11">'09'!$F$3:$L$44</definedName>
    <definedName name="_75" localSheetId="12">'10'!$F$3:$L$44</definedName>
    <definedName name="_75" localSheetId="13">'11'!$F$3:$L$44</definedName>
    <definedName name="_76" localSheetId="3">'01'!$F$3:$L$44</definedName>
    <definedName name="_76" localSheetId="4">'02'!$F$3:$L$44</definedName>
    <definedName name="_76" localSheetId="5">'03'!$F$3:$L$44</definedName>
    <definedName name="_76" localSheetId="6">'04'!$F$3:$L$44</definedName>
    <definedName name="_76" localSheetId="7">'05'!$F$3:$L$44</definedName>
    <definedName name="_76" localSheetId="8">'06'!$F$3:$L$44</definedName>
    <definedName name="_76" localSheetId="9">'07'!$F$3:$L$44</definedName>
    <definedName name="_76" localSheetId="10">'08'!$F$3:$L$44</definedName>
    <definedName name="_76" localSheetId="11">'09'!$F$3:$L$44</definedName>
    <definedName name="_76" localSheetId="12">'10'!$F$3:$L$44</definedName>
    <definedName name="_76" localSheetId="13">'11'!$F$3:$L$44</definedName>
    <definedName name="_77" localSheetId="3">'01'!$F$3:$L$44</definedName>
    <definedName name="_77" localSheetId="4">'02'!$F$3:$L$44</definedName>
    <definedName name="_77" localSheetId="5">'03'!$F$3:$L$44</definedName>
    <definedName name="_77" localSheetId="6">'04'!$F$3:$L$44</definedName>
    <definedName name="_77" localSheetId="7">'05'!$F$3:$L$44</definedName>
    <definedName name="_77" localSheetId="8">'06'!$F$3:$L$44</definedName>
    <definedName name="_77" localSheetId="9">'07'!$F$3:$L$44</definedName>
    <definedName name="_77" localSheetId="10">'08'!$F$3:$L$44</definedName>
    <definedName name="_77" localSheetId="11">'09'!$F$3:$L$44</definedName>
    <definedName name="_77" localSheetId="12">'10'!$F$3:$L$44</definedName>
    <definedName name="_77" localSheetId="13">'11'!$F$3:$L$44</definedName>
    <definedName name="_78" localSheetId="3">'01'!$F$3:$L$44</definedName>
    <definedName name="_78" localSheetId="4">'02'!$F$3:$L$44</definedName>
    <definedName name="_78" localSheetId="5">'03'!$F$3:$L$44</definedName>
    <definedName name="_78" localSheetId="6">'04'!$F$3:$L$44</definedName>
    <definedName name="_78" localSheetId="7">'05'!$F$3:$L$44</definedName>
    <definedName name="_78" localSheetId="8">'06'!$F$3:$L$44</definedName>
    <definedName name="_78" localSheetId="9">'07'!$F$3:$L$44</definedName>
    <definedName name="_78" localSheetId="10">'08'!$F$3:$L$44</definedName>
    <definedName name="_78" localSheetId="11">'09'!$F$3:$L$44</definedName>
    <definedName name="_78" localSheetId="12">'10'!$F$3:$L$44</definedName>
    <definedName name="_78" localSheetId="13">'11'!$F$3:$L$44</definedName>
    <definedName name="_79" localSheetId="3">'01'!$F$3:$L$44</definedName>
    <definedName name="_79" localSheetId="4">'02'!$F$3:$L$44</definedName>
    <definedName name="_79" localSheetId="5">'03'!$F$3:$L$44</definedName>
    <definedName name="_79" localSheetId="6">'04'!$F$3:$L$44</definedName>
    <definedName name="_79" localSheetId="7">'05'!$F$3:$L$44</definedName>
    <definedName name="_79" localSheetId="8">'06'!$F$3:$L$44</definedName>
    <definedName name="_79" localSheetId="9">'07'!$F$3:$L$44</definedName>
    <definedName name="_79" localSheetId="10">'08'!$F$3:$L$44</definedName>
    <definedName name="_79" localSheetId="11">'09'!$F$3:$L$44</definedName>
    <definedName name="_79" localSheetId="12">'10'!$F$3:$L$44</definedName>
    <definedName name="_79" localSheetId="13">'11'!$F$3:$L$44</definedName>
    <definedName name="_80" localSheetId="3">'01'!$F$3:$L$44</definedName>
    <definedName name="_80" localSheetId="4">'02'!$F$3:$L$44</definedName>
    <definedName name="_80" localSheetId="5">'03'!$F$3:$L$44</definedName>
    <definedName name="_80" localSheetId="6">'04'!$F$3:$L$44</definedName>
    <definedName name="_80" localSheetId="7">'05'!$F$3:$L$44</definedName>
    <definedName name="_80" localSheetId="8">'06'!$F$3:$L$44</definedName>
    <definedName name="_80" localSheetId="9">'07'!$F$3:$L$44</definedName>
    <definedName name="_80" localSheetId="10">'08'!$F$3:$L$44</definedName>
    <definedName name="_80" localSheetId="11">'09'!$F$3:$L$44</definedName>
    <definedName name="_80" localSheetId="12">'10'!$F$3:$L$44</definedName>
    <definedName name="_80" localSheetId="13">'11'!$F$3:$L$44</definedName>
    <definedName name="_81" localSheetId="3">'01'!$F$3:$L$44</definedName>
    <definedName name="_81" localSheetId="4">'02'!$F$3:$L$44</definedName>
    <definedName name="_81" localSheetId="5">'03'!$F$3:$L$44</definedName>
    <definedName name="_81" localSheetId="6">'04'!$F$3:$L$44</definedName>
    <definedName name="_81" localSheetId="7">'05'!$F$3:$L$44</definedName>
    <definedName name="_81" localSheetId="8">'06'!$F$3:$L$44</definedName>
    <definedName name="_81" localSheetId="9">'07'!$F$3:$L$44</definedName>
    <definedName name="_81" localSheetId="10">'08'!$F$3:$L$44</definedName>
    <definedName name="_81" localSheetId="11">'09'!$F$3:$L$44</definedName>
    <definedName name="_81" localSheetId="12">'10'!$F$3:$L$44</definedName>
    <definedName name="_81" localSheetId="13">'11'!$F$3:$L$44</definedName>
    <definedName name="_82" localSheetId="3">'01'!$F$3:$L$44</definedName>
    <definedName name="_82" localSheetId="4">'02'!$F$3:$L$44</definedName>
    <definedName name="_82" localSheetId="5">'03'!$F$3:$L$44</definedName>
    <definedName name="_82" localSheetId="6">'04'!$F$3:$L$44</definedName>
    <definedName name="_82" localSheetId="7">'05'!$F$3:$L$44</definedName>
    <definedName name="_82" localSheetId="8">'06'!$F$3:$L$44</definedName>
    <definedName name="_82" localSheetId="9">'07'!$F$3:$L$44</definedName>
    <definedName name="_82" localSheetId="10">'08'!$F$3:$L$44</definedName>
    <definedName name="_82" localSheetId="11">'09'!$F$3:$L$44</definedName>
    <definedName name="_82" localSheetId="12">'10'!$F$3:$L$44</definedName>
    <definedName name="_82" localSheetId="13">'11'!$F$3:$L$44</definedName>
    <definedName name="_83" localSheetId="3">'01'!$F$3:$L$44</definedName>
    <definedName name="_83" localSheetId="4">'02'!$F$3:$L$44</definedName>
    <definedName name="_83" localSheetId="5">'03'!$F$3:$L$44</definedName>
    <definedName name="_83" localSheetId="6">'04'!$F$3:$L$44</definedName>
    <definedName name="_83" localSheetId="7">'05'!$F$3:$L$44</definedName>
    <definedName name="_83" localSheetId="8">'06'!$F$3:$L$44</definedName>
    <definedName name="_83" localSheetId="9">'07'!$F$3:$L$44</definedName>
    <definedName name="_83" localSheetId="10">'08'!$F$3:$L$44</definedName>
    <definedName name="_83" localSheetId="11">'09'!$F$3:$L$44</definedName>
    <definedName name="_83" localSheetId="12">'10'!$F$3:$L$44</definedName>
    <definedName name="_83" localSheetId="13">'11'!$F$3:$L$44</definedName>
    <definedName name="_84" localSheetId="3">'01'!$F$3:$L$44</definedName>
    <definedName name="_84" localSheetId="4">'02'!$F$3:$L$44</definedName>
    <definedName name="_84" localSheetId="5">'03'!$F$3:$L$44</definedName>
    <definedName name="_84" localSheetId="6">'04'!$F$3:$L$44</definedName>
    <definedName name="_84" localSheetId="7">'05'!$F$3:$L$44</definedName>
    <definedName name="_84" localSheetId="8">'06'!$F$3:$L$44</definedName>
    <definedName name="_84" localSheetId="9">'07'!$F$3:$L$44</definedName>
    <definedName name="_84" localSheetId="10">'08'!$F$3:$L$44</definedName>
    <definedName name="_84" localSheetId="11">'09'!$F$3:$L$44</definedName>
    <definedName name="_84" localSheetId="12">'10'!$F$3:$L$44</definedName>
    <definedName name="_84" localSheetId="13">'11'!$F$3:$L$44</definedName>
    <definedName name="_85" localSheetId="3">'01'!$F$3:$L$44</definedName>
    <definedName name="_85" localSheetId="4">'02'!$F$3:$L$44</definedName>
    <definedName name="_85" localSheetId="5">'03'!$F$3:$L$44</definedName>
    <definedName name="_85" localSheetId="6">'04'!$F$3:$L$44</definedName>
    <definedName name="_85" localSheetId="7">'05'!$F$3:$L$44</definedName>
    <definedName name="_85" localSheetId="8">'06'!$F$3:$L$44</definedName>
    <definedName name="_85" localSheetId="9">'07'!$F$3:$L$44</definedName>
    <definedName name="_85" localSheetId="10">'08'!$F$3:$L$44</definedName>
    <definedName name="_85" localSheetId="11">'09'!$F$3:$L$44</definedName>
    <definedName name="_85" localSheetId="12">'10'!$F$3:$L$44</definedName>
    <definedName name="_85" localSheetId="13">'11'!$F$3:$L$44</definedName>
    <definedName name="_86" localSheetId="3">'01'!$F$3:$L$44</definedName>
    <definedName name="_86" localSheetId="4">'02'!$F$3:$L$44</definedName>
    <definedName name="_86" localSheetId="5">'03'!$F$3:$L$44</definedName>
    <definedName name="_86" localSheetId="6">'04'!$F$3:$L$44</definedName>
    <definedName name="_86" localSheetId="7">'05'!$F$3:$L$44</definedName>
    <definedName name="_86" localSheetId="8">'06'!$F$3:$L$44</definedName>
    <definedName name="_86" localSheetId="9">'07'!$F$3:$L$44</definedName>
    <definedName name="_86" localSheetId="10">'08'!$F$3:$L$44</definedName>
    <definedName name="_86" localSheetId="11">'09'!$F$3:$L$44</definedName>
    <definedName name="_86" localSheetId="12">'10'!$F$3:$L$44</definedName>
    <definedName name="_86" localSheetId="13">'11'!$F$3:$L$44</definedName>
    <definedName name="_87" localSheetId="3">'01'!$F$3:$L$44</definedName>
    <definedName name="_87" localSheetId="4">'02'!$F$3:$L$44</definedName>
    <definedName name="_87" localSheetId="5">'03'!$F$3:$L$44</definedName>
    <definedName name="_87" localSheetId="6">'04'!$F$3:$L$44</definedName>
    <definedName name="_87" localSheetId="7">'05'!$F$3:$L$44</definedName>
    <definedName name="_87" localSheetId="8">'06'!$F$3:$L$44</definedName>
    <definedName name="_87" localSheetId="9">'07'!$F$3:$L$44</definedName>
    <definedName name="_87" localSheetId="10">'08'!$F$3:$L$44</definedName>
    <definedName name="_87" localSheetId="11">'09'!$F$3:$L$44</definedName>
    <definedName name="_87" localSheetId="12">'10'!$F$3:$L$44</definedName>
    <definedName name="_87" localSheetId="13">'11'!$F$3:$L$44</definedName>
    <definedName name="_88" localSheetId="3">'01'!$F$3:$L$44</definedName>
    <definedName name="_88" localSheetId="4">'02'!$F$3:$L$44</definedName>
    <definedName name="_88" localSheetId="5">'03'!$F$3:$L$44</definedName>
    <definedName name="_88" localSheetId="6">'04'!$F$3:$L$44</definedName>
    <definedName name="_88" localSheetId="7">'05'!$F$3:$L$44</definedName>
    <definedName name="_88" localSheetId="8">'06'!$F$3:$L$44</definedName>
    <definedName name="_88" localSheetId="9">'07'!$F$3:$L$44</definedName>
    <definedName name="_88" localSheetId="10">'08'!$F$3:$L$44</definedName>
    <definedName name="_88" localSheetId="11">'09'!$F$3:$L$44</definedName>
    <definedName name="_88" localSheetId="12">'10'!$F$3:$L$44</definedName>
    <definedName name="_88" localSheetId="13">'11'!$F$3:$L$44</definedName>
    <definedName name="_89" localSheetId="3">'01'!$F$3:$L$44</definedName>
    <definedName name="_89" localSheetId="4">'02'!$F$3:$L$44</definedName>
    <definedName name="_89" localSheetId="5">'03'!$F$3:$L$44</definedName>
    <definedName name="_89" localSheetId="6">'04'!$F$3:$L$44</definedName>
    <definedName name="_89" localSheetId="7">'05'!$F$3:$L$44</definedName>
    <definedName name="_89" localSheetId="8">'06'!$F$3:$L$44</definedName>
    <definedName name="_89" localSheetId="9">'07'!$F$3:$L$44</definedName>
    <definedName name="_89" localSheetId="10">'08'!$F$3:$L$44</definedName>
    <definedName name="_89" localSheetId="11">'09'!$F$3:$L$44</definedName>
    <definedName name="_89" localSheetId="12">'10'!$F$3:$L$44</definedName>
    <definedName name="_89" localSheetId="13">'11'!$F$3:$L$44</definedName>
    <definedName name="_9_14_agosto_21" localSheetId="2">DADOS!#REF!</definedName>
    <definedName name="_90" localSheetId="3">'01'!$F$3:$L$44</definedName>
    <definedName name="_90" localSheetId="4">'02'!$F$3:$L$44</definedName>
    <definedName name="_90" localSheetId="5">'03'!$F$3:$L$44</definedName>
    <definedName name="_90" localSheetId="6">'04'!$F$3:$L$44</definedName>
    <definedName name="_90" localSheetId="7">'05'!$F$3:$L$44</definedName>
    <definedName name="_90" localSheetId="8">'06'!$F$3:$L$44</definedName>
    <definedName name="_90" localSheetId="9">'07'!$F$3:$L$44</definedName>
    <definedName name="_90" localSheetId="10">'08'!$F$3:$L$44</definedName>
    <definedName name="_90" localSheetId="11">'09'!$F$3:$L$44</definedName>
    <definedName name="_90" localSheetId="12">'10'!$F$3:$L$44</definedName>
    <definedName name="_90" localSheetId="13">'11'!$F$3:$L$44</definedName>
    <definedName name="_91" localSheetId="3">'01'!$F$3:$L$44</definedName>
    <definedName name="_91" localSheetId="4">'02'!$F$3:$L$44</definedName>
    <definedName name="_91" localSheetId="5">'03'!$F$3:$L$44</definedName>
    <definedName name="_91" localSheetId="6">'04'!$F$3:$L$44</definedName>
    <definedName name="_91" localSheetId="7">'05'!$F$3:$L$44</definedName>
    <definedName name="_91" localSheetId="8">'06'!$F$3:$L$44</definedName>
    <definedName name="_91" localSheetId="9">'07'!$F$3:$L$44</definedName>
    <definedName name="_91" localSheetId="10">'08'!$F$3:$L$44</definedName>
    <definedName name="_91" localSheetId="11">'09'!$F$3:$L$44</definedName>
    <definedName name="_91" localSheetId="12">'10'!$F$3:$L$44</definedName>
    <definedName name="_91" localSheetId="13">'11'!$F$3:$L$44</definedName>
    <definedName name="_92" localSheetId="3">'01'!$F$3:$L$44</definedName>
    <definedName name="_92" localSheetId="4">'02'!$F$3:$L$44</definedName>
    <definedName name="_92" localSheetId="5">'03'!$F$3:$L$44</definedName>
    <definedName name="_92" localSheetId="6">'04'!$F$3:$L$44</definedName>
    <definedName name="_92" localSheetId="7">'05'!$F$3:$L$44</definedName>
    <definedName name="_92" localSheetId="8">'06'!$F$3:$L$44</definedName>
    <definedName name="_92" localSheetId="9">'07'!$F$3:$L$44</definedName>
    <definedName name="_92" localSheetId="10">'08'!$F$3:$L$44</definedName>
    <definedName name="_92" localSheetId="11">'09'!$F$3:$L$44</definedName>
    <definedName name="_92" localSheetId="12">'10'!$F$3:$L$44</definedName>
    <definedName name="_92" localSheetId="13">'11'!$F$3:$L$44</definedName>
    <definedName name="_93" localSheetId="3">'01'!$F$3:$L$44</definedName>
    <definedName name="_93" localSheetId="4">'02'!$F$3:$L$44</definedName>
    <definedName name="_93" localSheetId="5">'03'!$F$3:$L$44</definedName>
    <definedName name="_93" localSheetId="6">'04'!$F$3:$L$44</definedName>
    <definedName name="_93" localSheetId="7">'05'!$F$3:$L$44</definedName>
    <definedName name="_93" localSheetId="8">'06'!$F$3:$L$44</definedName>
    <definedName name="_93" localSheetId="9">'07'!$F$3:$L$44</definedName>
    <definedName name="_93" localSheetId="10">'08'!$F$3:$L$44</definedName>
    <definedName name="_93" localSheetId="11">'09'!$F$3:$L$44</definedName>
    <definedName name="_93" localSheetId="12">'10'!$F$3:$L$44</definedName>
    <definedName name="_93" localSheetId="13">'11'!$F$3:$L$44</definedName>
    <definedName name="_94" localSheetId="3">'01'!$F$3:$L$44</definedName>
    <definedName name="_94" localSheetId="4">'02'!$F$3:$L$44</definedName>
    <definedName name="_94" localSheetId="5">'03'!$F$3:$L$44</definedName>
    <definedName name="_94" localSheetId="6">'04'!$F$3:$L$44</definedName>
    <definedName name="_94" localSheetId="7">'05'!$F$3:$L$44</definedName>
    <definedName name="_94" localSheetId="8">'06'!$F$3:$L$44</definedName>
    <definedName name="_94" localSheetId="9">'07'!$F$3:$L$44</definedName>
    <definedName name="_94" localSheetId="10">'08'!$F$3:$L$44</definedName>
    <definedName name="_94" localSheetId="11">'09'!$F$3:$L$44</definedName>
    <definedName name="_94" localSheetId="12">'10'!$F$3:$L$44</definedName>
    <definedName name="_94" localSheetId="13">'11'!$F$3:$L$44</definedName>
    <definedName name="_95" localSheetId="3">'01'!$F$3:$L$44</definedName>
    <definedName name="_95" localSheetId="4">'02'!$F$3:$L$44</definedName>
    <definedName name="_95" localSheetId="5">'03'!$F$3:$L$44</definedName>
    <definedName name="_95" localSheetId="6">'04'!$F$3:$L$44</definedName>
    <definedName name="_95" localSheetId="7">'05'!$F$3:$L$44</definedName>
    <definedName name="_95" localSheetId="8">'06'!$F$3:$L$44</definedName>
    <definedName name="_95" localSheetId="9">'07'!$F$3:$L$44</definedName>
    <definedName name="_95" localSheetId="10">'08'!$F$3:$L$44</definedName>
    <definedName name="_95" localSheetId="11">'09'!$F$3:$L$44</definedName>
    <definedName name="_95" localSheetId="12">'10'!$F$3:$L$44</definedName>
    <definedName name="_95" localSheetId="13">'11'!$F$3:$L$44</definedName>
    <definedName name="_96" localSheetId="3">'01'!$F$3:$L$44</definedName>
    <definedName name="_96" localSheetId="4">'02'!$F$3:$L$44</definedName>
    <definedName name="_96" localSheetId="5">'03'!$F$3:$L$44</definedName>
    <definedName name="_96" localSheetId="6">'04'!$F$3:$L$44</definedName>
    <definedName name="_96" localSheetId="7">'05'!$F$3:$L$44</definedName>
    <definedName name="_96" localSheetId="8">'06'!$F$3:$L$44</definedName>
    <definedName name="_96" localSheetId="9">'07'!$F$3:$L$44</definedName>
    <definedName name="_96" localSheetId="10">'08'!$F$3:$L$44</definedName>
    <definedName name="_96" localSheetId="11">'09'!$F$3:$L$44</definedName>
    <definedName name="_96" localSheetId="12">'10'!$F$3:$L$44</definedName>
    <definedName name="_96" localSheetId="13">'11'!$F$3:$L$44</definedName>
    <definedName name="_97" localSheetId="3">'01'!$F$3:$L$44</definedName>
    <definedName name="_97" localSheetId="4">'02'!$F$3:$L$44</definedName>
    <definedName name="_97" localSheetId="5">'03'!$F$3:$L$44</definedName>
    <definedName name="_97" localSheetId="6">'04'!$F$3:$L$44</definedName>
    <definedName name="_97" localSheetId="7">'05'!$F$3:$L$44</definedName>
    <definedName name="_97" localSheetId="8">'06'!$F$3:$L$44</definedName>
    <definedName name="_97" localSheetId="9">'07'!$F$3:$L$44</definedName>
    <definedName name="_97" localSheetId="10">'08'!$F$3:$L$44</definedName>
    <definedName name="_97" localSheetId="11">'09'!$F$3:$L$44</definedName>
    <definedName name="_97" localSheetId="12">'10'!$F$3:$L$44</definedName>
    <definedName name="_97" localSheetId="13">'11'!$F$3:$L$44</definedName>
    <definedName name="_98" localSheetId="3">'01'!$F$3:$L$44</definedName>
    <definedName name="_98" localSheetId="4">'02'!$F$3:$L$44</definedName>
    <definedName name="_98" localSheetId="5">'03'!$F$3:$L$44</definedName>
    <definedName name="_98" localSheetId="6">'04'!$F$3:$L$44</definedName>
    <definedName name="_98" localSheetId="7">'05'!$F$3:$L$44</definedName>
    <definedName name="_98" localSheetId="8">'06'!$F$3:$L$44</definedName>
    <definedName name="_98" localSheetId="9">'07'!$F$3:$L$44</definedName>
    <definedName name="_98" localSheetId="10">'08'!$F$3:$L$44</definedName>
    <definedName name="_98" localSheetId="11">'09'!$F$3:$L$44</definedName>
    <definedName name="_98" localSheetId="12">'10'!$F$3:$L$44</definedName>
    <definedName name="_98" localSheetId="13">'11'!$F$3:$L$44</definedName>
    <definedName name="_99" localSheetId="3">'01'!$F$3:$L$44</definedName>
    <definedName name="_99" localSheetId="4">'02'!$F$3:$L$44</definedName>
    <definedName name="_99" localSheetId="5">'03'!$F$3:$L$44</definedName>
    <definedName name="_99" localSheetId="6">'04'!$F$3:$L$44</definedName>
    <definedName name="_99" localSheetId="7">'05'!$F$3:$L$44</definedName>
    <definedName name="_99" localSheetId="8">'06'!$F$3:$L$44</definedName>
    <definedName name="_99" localSheetId="9">'07'!$F$3:$L$44</definedName>
    <definedName name="_99" localSheetId="10">'08'!$F$3:$L$44</definedName>
    <definedName name="_99" localSheetId="11">'09'!$F$3:$L$44</definedName>
    <definedName name="_99" localSheetId="12">'10'!$F$3:$L$44</definedName>
    <definedName name="_99" localSheetId="13">'11'!$F$3:$L$44</definedName>
    <definedName name="_xlnm._FilterDatabase" localSheetId="3" hidden="1">'01'!$F$2:$L$44</definedName>
    <definedName name="_xlnm._FilterDatabase" localSheetId="4" hidden="1">'02'!$F$2:$L$44</definedName>
    <definedName name="_xlnm._FilterDatabase" localSheetId="5" hidden="1">'03'!$F$2:$L$44</definedName>
    <definedName name="_xlnm._FilterDatabase" localSheetId="6" hidden="1">'04'!$F$2:$L$44</definedName>
    <definedName name="_xlnm._FilterDatabase" localSheetId="7" hidden="1">'05'!$F$2:$L$44</definedName>
    <definedName name="_xlnm._FilterDatabase" localSheetId="8" hidden="1">'06'!$F$2:$L$44</definedName>
    <definedName name="_xlnm._FilterDatabase" localSheetId="9" hidden="1">'07'!$F$2:$L$44</definedName>
    <definedName name="_xlnm._FilterDatabase" localSheetId="10" hidden="1">'08'!$F$2:$L$44</definedName>
    <definedName name="_xlnm._FilterDatabase" localSheetId="11" hidden="1">'09'!$F$2:$L$44</definedName>
    <definedName name="_xlnm._FilterDatabase" localSheetId="12" hidden="1">'10'!$F$2:$L$44</definedName>
    <definedName name="_xlnm._FilterDatabase" localSheetId="13" hidden="1">'11'!$F$2:$L$44</definedName>
    <definedName name="_xlnm._FilterDatabase" localSheetId="14" hidden="1">'12'!$F$2:$L$44</definedName>
    <definedName name="_xlnm._FilterDatabase" localSheetId="15" hidden="1">'13'!$F$2:$L$44</definedName>
    <definedName name="_xlnm._FilterDatabase" localSheetId="16" hidden="1">'14'!$F$2:$L$44</definedName>
    <definedName name="_xlnm._FilterDatabase" localSheetId="17" hidden="1">'15'!$F$2:$L$44</definedName>
    <definedName name="_xlnm._FilterDatabase" localSheetId="18" hidden="1">'16'!$F$2:$L$44</definedName>
    <definedName name="_xlnm._FilterDatabase" localSheetId="19" hidden="1">'17'!$F$2:$L$44</definedName>
    <definedName name="_xlnm._FilterDatabase" localSheetId="20" hidden="1">'18'!$F$2:$L$44</definedName>
    <definedName name="_xlnm._FilterDatabase" localSheetId="21" hidden="1">'19'!$F$2:$L$44</definedName>
    <definedName name="_xlnm._FilterDatabase" localSheetId="22" hidden="1">'20'!$F$2:$L$44</definedName>
    <definedName name="_xlnm._FilterDatabase" localSheetId="2" hidden="1">DADOS!$A$2:$E$902</definedName>
    <definedName name="_xlnm._FilterDatabase" localSheetId="1" hidden="1">PADRÃO!$F$2:$L$44</definedName>
    <definedName name="_xlpm.a" hidden="1" xlm="1">#NAME?</definedName>
    <definedName name="_xlpm.alvo" hidden="1" xlm="1">#NAME?</definedName>
    <definedName name="_xlpm.c" hidden="1" xlm="1">#NAME?</definedName>
    <definedName name="_xlpm.dif" hidden="1" xlm="1">#NAME?</definedName>
    <definedName name="_xlpm.limInf" hidden="1" xlm="1">#NAME?</definedName>
    <definedName name="_xlpm.limSup" hidden="1" xlm="1">#NAME?</definedName>
    <definedName name="_xlpm.linhaAnt" hidden="1" xlm="1">#NAME?</definedName>
    <definedName name="_xlpm.real" hidden="1" xlm="1">#NAME?</definedName>
    <definedName name="_xlpm.v" hidden="1" xlm="1">#NAME?</definedName>
    <definedName name="_xlpm.x" hidden="1" xlm="1">#NAME?</definedName>
    <definedName name="_xlpm.y" hidden="1" xlm="1">#NAME?</definedName>
    <definedName name="_xlnm.Print_Area" localSheetId="3">'01'!$A$1:$O$53</definedName>
    <definedName name="_xlnm.Print_Area" localSheetId="4">'02'!$A$1:$O$53</definedName>
    <definedName name="_xlnm.Print_Area" localSheetId="5">'03'!$A$1:$O$53</definedName>
    <definedName name="_xlnm.Print_Area" localSheetId="6">'04'!$A$1:$O$53</definedName>
    <definedName name="_xlnm.Print_Area" localSheetId="7">'05'!$A$1:$O$53</definedName>
    <definedName name="_xlnm.Print_Area" localSheetId="8">'06'!$A$1:$O$53</definedName>
    <definedName name="_xlnm.Print_Area" localSheetId="9">'07'!$A$1:$O$53</definedName>
    <definedName name="_xlnm.Print_Area" localSheetId="10">'08'!$A$1:$O$53</definedName>
    <definedName name="_xlnm.Print_Area" localSheetId="11">'09'!$A$1:$O$53</definedName>
    <definedName name="_xlnm.Print_Area" localSheetId="12">'10'!$A$1:$O$53</definedName>
    <definedName name="_xlnm.Print_Area" localSheetId="13">'11'!$A$1:$O$53</definedName>
    <definedName name="_xlnm.Print_Area" localSheetId="14">'12'!$A$1:$O$53</definedName>
    <definedName name="_xlnm.Print_Area" localSheetId="15">'13'!$A$1:$O$53</definedName>
    <definedName name="_xlnm.Print_Area" localSheetId="16">'14'!$A$1:$O$53</definedName>
    <definedName name="_xlnm.Print_Area" localSheetId="17">'15'!$A$1:$O$53</definedName>
    <definedName name="_xlnm.Print_Area" localSheetId="18">'16'!$A$1:$O$53</definedName>
    <definedName name="_xlnm.Print_Area" localSheetId="19">'17'!$A$1:$O$53</definedName>
    <definedName name="_xlnm.Print_Area" localSheetId="20">'18'!$A$1:$O$53</definedName>
    <definedName name="_xlnm.Print_Area" localSheetId="21">'19'!$A$1:$O$53</definedName>
    <definedName name="_xlnm.Print_Area" localSheetId="22">'20'!$A$1:$O$53</definedName>
    <definedName name="_xlnm.Print_Area" localSheetId="0">CONFIG!$A$1:$O$53</definedName>
    <definedName name="_xlnm.Print_Area" localSheetId="2">DADOS!$A$1:$O$55</definedName>
    <definedName name="_xlnm.Print_Area" localSheetId="1">PADRÃO!$A$1:$O$53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7" i="49" l="1"/>
  <c r="I46" i="49"/>
  <c r="I45" i="49"/>
  <c r="I44" i="49"/>
  <c r="J42" i="49"/>
  <c r="E42" i="49"/>
  <c r="J41" i="49"/>
  <c r="E41" i="49"/>
  <c r="J40" i="49"/>
  <c r="E40" i="49"/>
  <c r="J39" i="49"/>
  <c r="E39" i="49"/>
  <c r="J38" i="49"/>
  <c r="E38" i="49"/>
  <c r="J37" i="49"/>
  <c r="E37" i="49"/>
  <c r="J36" i="49"/>
  <c r="E36" i="49"/>
  <c r="J35" i="49"/>
  <c r="E35" i="49"/>
  <c r="J34" i="49"/>
  <c r="E34" i="49"/>
  <c r="J33" i="49"/>
  <c r="E33" i="49"/>
  <c r="J32" i="49"/>
  <c r="E32" i="49"/>
  <c r="J31" i="49"/>
  <c r="E31" i="49"/>
  <c r="J30" i="49"/>
  <c r="E30" i="49"/>
  <c r="J29" i="49"/>
  <c r="E29" i="49"/>
  <c r="J28" i="49"/>
  <c r="E28" i="49"/>
  <c r="J27" i="49"/>
  <c r="E27" i="49"/>
  <c r="J26" i="49"/>
  <c r="E26" i="49"/>
  <c r="J25" i="49"/>
  <c r="E25" i="49"/>
  <c r="J24" i="49"/>
  <c r="E24" i="49"/>
  <c r="J23" i="49"/>
  <c r="E23" i="49"/>
  <c r="J22" i="49"/>
  <c r="E22" i="49"/>
  <c r="J21" i="49"/>
  <c r="E21" i="49"/>
  <c r="J20" i="49"/>
  <c r="E20" i="49"/>
  <c r="J19" i="49"/>
  <c r="E19" i="49"/>
  <c r="J18" i="49"/>
  <c r="E18" i="49"/>
  <c r="J17" i="49"/>
  <c r="E17" i="49"/>
  <c r="J16" i="49"/>
  <c r="E16" i="49"/>
  <c r="J15" i="49"/>
  <c r="E15" i="49"/>
  <c r="J14" i="49"/>
  <c r="E14" i="49"/>
  <c r="J13" i="49"/>
  <c r="E13" i="49"/>
  <c r="J12" i="49"/>
  <c r="E12" i="49"/>
  <c r="J11" i="49"/>
  <c r="E11" i="49"/>
  <c r="J10" i="49"/>
  <c r="E10" i="49"/>
  <c r="J9" i="49"/>
  <c r="E9" i="49"/>
  <c r="J8" i="49"/>
  <c r="E8" i="49"/>
  <c r="J7" i="49"/>
  <c r="E7" i="49"/>
  <c r="J6" i="49"/>
  <c r="E6" i="49"/>
  <c r="J5" i="49"/>
  <c r="E5" i="49"/>
  <c r="A5" i="49"/>
  <c r="A9" i="49" s="1"/>
  <c r="A13" i="49" s="1"/>
  <c r="A17" i="49" s="1"/>
  <c r="A21" i="49" s="1"/>
  <c r="A25" i="49" s="1"/>
  <c r="A29" i="49" s="1"/>
  <c r="A33" i="49" s="1"/>
  <c r="A37" i="49" s="1"/>
  <c r="A41" i="49" s="1"/>
  <c r="F5" i="49" s="1"/>
  <c r="F9" i="49" s="1"/>
  <c r="F13" i="49" s="1"/>
  <c r="F17" i="49" s="1"/>
  <c r="F21" i="49" s="1"/>
  <c r="F25" i="49" s="1"/>
  <c r="F29" i="49" s="1"/>
  <c r="F33" i="49" s="1"/>
  <c r="F37" i="49" s="1"/>
  <c r="F41" i="49" s="1"/>
  <c r="K5" i="49" s="1"/>
  <c r="K9" i="49" s="1"/>
  <c r="K13" i="49" s="1"/>
  <c r="K17" i="49" s="1"/>
  <c r="K21" i="49" s="1"/>
  <c r="K25" i="49" s="1"/>
  <c r="K29" i="49" s="1"/>
  <c r="K33" i="49" s="1"/>
  <c r="J4" i="49"/>
  <c r="E4" i="49"/>
  <c r="J3" i="49"/>
  <c r="E3" i="49"/>
  <c r="I47" i="48"/>
  <c r="I46" i="48"/>
  <c r="I45" i="48"/>
  <c r="I44" i="48"/>
  <c r="J42" i="48"/>
  <c r="E42" i="48"/>
  <c r="J41" i="48"/>
  <c r="E41" i="48"/>
  <c r="J40" i="48"/>
  <c r="E40" i="48"/>
  <c r="J39" i="48"/>
  <c r="E39" i="48"/>
  <c r="J38" i="48"/>
  <c r="E38" i="48"/>
  <c r="J37" i="48"/>
  <c r="E37" i="48"/>
  <c r="J36" i="48"/>
  <c r="E36" i="48"/>
  <c r="J35" i="48"/>
  <c r="E35" i="48"/>
  <c r="J34" i="48"/>
  <c r="E34" i="48"/>
  <c r="J33" i="48"/>
  <c r="E33" i="48"/>
  <c r="J32" i="48"/>
  <c r="E32" i="48"/>
  <c r="J31" i="48"/>
  <c r="E31" i="48"/>
  <c r="J30" i="48"/>
  <c r="E30" i="48"/>
  <c r="J29" i="48"/>
  <c r="E29" i="48"/>
  <c r="J28" i="48"/>
  <c r="E28" i="48"/>
  <c r="J27" i="48"/>
  <c r="E27" i="48"/>
  <c r="J26" i="48"/>
  <c r="E26" i="48"/>
  <c r="J25" i="48"/>
  <c r="E25" i="48"/>
  <c r="J24" i="48"/>
  <c r="E24" i="48"/>
  <c r="J23" i="48"/>
  <c r="E23" i="48"/>
  <c r="J22" i="48"/>
  <c r="E22" i="48"/>
  <c r="J21" i="48"/>
  <c r="E21" i="48"/>
  <c r="J20" i="48"/>
  <c r="E20" i="48"/>
  <c r="J19" i="48"/>
  <c r="E19" i="48"/>
  <c r="J18" i="48"/>
  <c r="E18" i="48"/>
  <c r="J17" i="48"/>
  <c r="E17" i="48"/>
  <c r="J16" i="48"/>
  <c r="E16" i="48"/>
  <c r="J15" i="48"/>
  <c r="E15" i="48"/>
  <c r="J14" i="48"/>
  <c r="E14" i="48"/>
  <c r="J13" i="48"/>
  <c r="E13" i="48"/>
  <c r="J12" i="48"/>
  <c r="E12" i="48"/>
  <c r="J11" i="48"/>
  <c r="E11" i="48"/>
  <c r="J10" i="48"/>
  <c r="E10" i="48"/>
  <c r="J9" i="48"/>
  <c r="E9" i="48"/>
  <c r="J8" i="48"/>
  <c r="E8" i="48"/>
  <c r="J7" i="48"/>
  <c r="E7" i="48"/>
  <c r="J6" i="48"/>
  <c r="E6" i="48"/>
  <c r="J5" i="48"/>
  <c r="E5" i="48"/>
  <c r="A5" i="48"/>
  <c r="A9" i="48" s="1"/>
  <c r="A13" i="48" s="1"/>
  <c r="A17" i="48" s="1"/>
  <c r="A21" i="48" s="1"/>
  <c r="A25" i="48" s="1"/>
  <c r="A29" i="48" s="1"/>
  <c r="A33" i="48" s="1"/>
  <c r="A37" i="48" s="1"/>
  <c r="A41" i="48" s="1"/>
  <c r="F5" i="48" s="1"/>
  <c r="F9" i="48" s="1"/>
  <c r="F13" i="48" s="1"/>
  <c r="F17" i="48" s="1"/>
  <c r="F21" i="48" s="1"/>
  <c r="F25" i="48" s="1"/>
  <c r="F29" i="48" s="1"/>
  <c r="F33" i="48" s="1"/>
  <c r="F37" i="48" s="1"/>
  <c r="F41" i="48" s="1"/>
  <c r="K5" i="48" s="1"/>
  <c r="K9" i="48" s="1"/>
  <c r="K13" i="48" s="1"/>
  <c r="K17" i="48" s="1"/>
  <c r="K21" i="48" s="1"/>
  <c r="K25" i="48" s="1"/>
  <c r="K29" i="48" s="1"/>
  <c r="K33" i="48" s="1"/>
  <c r="J4" i="48"/>
  <c r="E4" i="48"/>
  <c r="J3" i="48"/>
  <c r="E3" i="48"/>
  <c r="I47" i="47"/>
  <c r="I46" i="47"/>
  <c r="I45" i="47"/>
  <c r="I44" i="47"/>
  <c r="J42" i="47"/>
  <c r="E42" i="47"/>
  <c r="J41" i="47"/>
  <c r="E41" i="47"/>
  <c r="J40" i="47"/>
  <c r="E40" i="47"/>
  <c r="J39" i="47"/>
  <c r="E39" i="47"/>
  <c r="J38" i="47"/>
  <c r="E38" i="47"/>
  <c r="J37" i="47"/>
  <c r="E37" i="47"/>
  <c r="J36" i="47"/>
  <c r="E36" i="47"/>
  <c r="J35" i="47"/>
  <c r="E35" i="47"/>
  <c r="J34" i="47"/>
  <c r="E34" i="47"/>
  <c r="J33" i="47"/>
  <c r="E33" i="47"/>
  <c r="J32" i="47"/>
  <c r="E32" i="47"/>
  <c r="J31" i="47"/>
  <c r="E31" i="47"/>
  <c r="J30" i="47"/>
  <c r="E30" i="47"/>
  <c r="J29" i="47"/>
  <c r="E29" i="47"/>
  <c r="J28" i="47"/>
  <c r="E28" i="47"/>
  <c r="J27" i="47"/>
  <c r="E27" i="47"/>
  <c r="J26" i="47"/>
  <c r="E26" i="47"/>
  <c r="J25" i="47"/>
  <c r="E25" i="47"/>
  <c r="J24" i="47"/>
  <c r="E24" i="47"/>
  <c r="J23" i="47"/>
  <c r="E23" i="47"/>
  <c r="J22" i="47"/>
  <c r="E22" i="47"/>
  <c r="J21" i="47"/>
  <c r="E21" i="47"/>
  <c r="J20" i="47"/>
  <c r="E20" i="47"/>
  <c r="J19" i="47"/>
  <c r="E19" i="47"/>
  <c r="J18" i="47"/>
  <c r="E18" i="47"/>
  <c r="J17" i="47"/>
  <c r="E17" i="47"/>
  <c r="J16" i="47"/>
  <c r="E16" i="47"/>
  <c r="J15" i="47"/>
  <c r="E15" i="47"/>
  <c r="J14" i="47"/>
  <c r="E14" i="47"/>
  <c r="J13" i="47"/>
  <c r="E13" i="47"/>
  <c r="J12" i="47"/>
  <c r="E12" i="47"/>
  <c r="J11" i="47"/>
  <c r="E11" i="47"/>
  <c r="J10" i="47"/>
  <c r="E10" i="47"/>
  <c r="J9" i="47"/>
  <c r="E9" i="47"/>
  <c r="J8" i="47"/>
  <c r="E8" i="47"/>
  <c r="J7" i="47"/>
  <c r="E7" i="47"/>
  <c r="J6" i="47"/>
  <c r="E6" i="47"/>
  <c r="J5" i="47"/>
  <c r="E5" i="47"/>
  <c r="A5" i="47"/>
  <c r="A9" i="47" s="1"/>
  <c r="A13" i="47" s="1"/>
  <c r="A17" i="47" s="1"/>
  <c r="A21" i="47" s="1"/>
  <c r="A25" i="47" s="1"/>
  <c r="A29" i="47" s="1"/>
  <c r="A33" i="47" s="1"/>
  <c r="A37" i="47" s="1"/>
  <c r="A41" i="47" s="1"/>
  <c r="F5" i="47" s="1"/>
  <c r="F9" i="47" s="1"/>
  <c r="F13" i="47" s="1"/>
  <c r="F17" i="47" s="1"/>
  <c r="F21" i="47" s="1"/>
  <c r="F25" i="47" s="1"/>
  <c r="F29" i="47" s="1"/>
  <c r="F33" i="47" s="1"/>
  <c r="F37" i="47" s="1"/>
  <c r="F41" i="47" s="1"/>
  <c r="K5" i="47" s="1"/>
  <c r="K9" i="47" s="1"/>
  <c r="K13" i="47" s="1"/>
  <c r="K17" i="47" s="1"/>
  <c r="K21" i="47" s="1"/>
  <c r="K25" i="47" s="1"/>
  <c r="K29" i="47" s="1"/>
  <c r="K33" i="47" s="1"/>
  <c r="J4" i="47"/>
  <c r="E4" i="47"/>
  <c r="J3" i="47"/>
  <c r="E3" i="47"/>
  <c r="I47" i="46"/>
  <c r="I46" i="46"/>
  <c r="I45" i="46"/>
  <c r="I44" i="46"/>
  <c r="J42" i="46"/>
  <c r="E42" i="46"/>
  <c r="J41" i="46"/>
  <c r="E41" i="46"/>
  <c r="J40" i="46"/>
  <c r="E40" i="46"/>
  <c r="J39" i="46"/>
  <c r="E39" i="46"/>
  <c r="J38" i="46"/>
  <c r="E38" i="46"/>
  <c r="J37" i="46"/>
  <c r="E37" i="46"/>
  <c r="J36" i="46"/>
  <c r="E36" i="46"/>
  <c r="J35" i="46"/>
  <c r="E35" i="46"/>
  <c r="J34" i="46"/>
  <c r="E34" i="46"/>
  <c r="J33" i="46"/>
  <c r="E33" i="46"/>
  <c r="J32" i="46"/>
  <c r="E32" i="46"/>
  <c r="J31" i="46"/>
  <c r="E31" i="46"/>
  <c r="J30" i="46"/>
  <c r="E30" i="46"/>
  <c r="J29" i="46"/>
  <c r="E29" i="46"/>
  <c r="J28" i="46"/>
  <c r="E28" i="46"/>
  <c r="J27" i="46"/>
  <c r="E27" i="46"/>
  <c r="J26" i="46"/>
  <c r="E26" i="46"/>
  <c r="J25" i="46"/>
  <c r="E25" i="46"/>
  <c r="J24" i="46"/>
  <c r="E24" i="46"/>
  <c r="J23" i="46"/>
  <c r="E23" i="46"/>
  <c r="J22" i="46"/>
  <c r="E22" i="46"/>
  <c r="J21" i="46"/>
  <c r="E21" i="46"/>
  <c r="J20" i="46"/>
  <c r="E20" i="46"/>
  <c r="J19" i="46"/>
  <c r="E19" i="46"/>
  <c r="J18" i="46"/>
  <c r="E18" i="46"/>
  <c r="J17" i="46"/>
  <c r="E17" i="46"/>
  <c r="J16" i="46"/>
  <c r="E16" i="46"/>
  <c r="J15" i="46"/>
  <c r="E15" i="46"/>
  <c r="J14" i="46"/>
  <c r="E14" i="46"/>
  <c r="J13" i="46"/>
  <c r="E13" i="46"/>
  <c r="J12" i="46"/>
  <c r="E12" i="46"/>
  <c r="J11" i="46"/>
  <c r="E11" i="46"/>
  <c r="J10" i="46"/>
  <c r="E10" i="46"/>
  <c r="J9" i="46"/>
  <c r="E9" i="46"/>
  <c r="J8" i="46"/>
  <c r="E8" i="46"/>
  <c r="J7" i="46"/>
  <c r="E7" i="46"/>
  <c r="J6" i="46"/>
  <c r="E6" i="46"/>
  <c r="J5" i="46"/>
  <c r="E5" i="46"/>
  <c r="A5" i="46"/>
  <c r="A9" i="46" s="1"/>
  <c r="A13" i="46" s="1"/>
  <c r="A17" i="46" s="1"/>
  <c r="A21" i="46" s="1"/>
  <c r="A25" i="46" s="1"/>
  <c r="A29" i="46" s="1"/>
  <c r="A33" i="46" s="1"/>
  <c r="A37" i="46" s="1"/>
  <c r="A41" i="46" s="1"/>
  <c r="F5" i="46" s="1"/>
  <c r="F9" i="46" s="1"/>
  <c r="F13" i="46" s="1"/>
  <c r="F17" i="46" s="1"/>
  <c r="F21" i="46" s="1"/>
  <c r="F25" i="46" s="1"/>
  <c r="F29" i="46" s="1"/>
  <c r="F33" i="46" s="1"/>
  <c r="F37" i="46" s="1"/>
  <c r="F41" i="46" s="1"/>
  <c r="K5" i="46" s="1"/>
  <c r="K9" i="46" s="1"/>
  <c r="K13" i="46" s="1"/>
  <c r="K17" i="46" s="1"/>
  <c r="K21" i="46" s="1"/>
  <c r="K25" i="46" s="1"/>
  <c r="K29" i="46" s="1"/>
  <c r="K33" i="46" s="1"/>
  <c r="J4" i="46"/>
  <c r="E4" i="46"/>
  <c r="J3" i="46"/>
  <c r="E3" i="46"/>
  <c r="I47" i="45"/>
  <c r="I46" i="45"/>
  <c r="I45" i="45"/>
  <c r="I44" i="45"/>
  <c r="J42" i="45"/>
  <c r="E42" i="45"/>
  <c r="J41" i="45"/>
  <c r="E41" i="45"/>
  <c r="J40" i="45"/>
  <c r="E40" i="45"/>
  <c r="J39" i="45"/>
  <c r="E39" i="45"/>
  <c r="J38" i="45"/>
  <c r="E38" i="45"/>
  <c r="J37" i="45"/>
  <c r="E37" i="45"/>
  <c r="J36" i="45"/>
  <c r="E36" i="45"/>
  <c r="J35" i="45"/>
  <c r="E35" i="45"/>
  <c r="J34" i="45"/>
  <c r="E34" i="45"/>
  <c r="J33" i="45"/>
  <c r="E33" i="45"/>
  <c r="J32" i="45"/>
  <c r="E32" i="45"/>
  <c r="J31" i="45"/>
  <c r="E31" i="45"/>
  <c r="J30" i="45"/>
  <c r="E30" i="45"/>
  <c r="J29" i="45"/>
  <c r="E29" i="45"/>
  <c r="J28" i="45"/>
  <c r="E28" i="45"/>
  <c r="J27" i="45"/>
  <c r="E27" i="45"/>
  <c r="J26" i="45"/>
  <c r="E26" i="45"/>
  <c r="J25" i="45"/>
  <c r="E25" i="45"/>
  <c r="J24" i="45"/>
  <c r="E24" i="45"/>
  <c r="J23" i="45"/>
  <c r="E23" i="45"/>
  <c r="J22" i="45"/>
  <c r="E22" i="45"/>
  <c r="J21" i="45"/>
  <c r="E21" i="45"/>
  <c r="J20" i="45"/>
  <c r="E20" i="45"/>
  <c r="J19" i="45"/>
  <c r="E19" i="45"/>
  <c r="J18" i="45"/>
  <c r="E18" i="45"/>
  <c r="J17" i="45"/>
  <c r="E17" i="45"/>
  <c r="J16" i="45"/>
  <c r="E16" i="45"/>
  <c r="J15" i="45"/>
  <c r="E15" i="45"/>
  <c r="J14" i="45"/>
  <c r="E14" i="45"/>
  <c r="J13" i="45"/>
  <c r="E13" i="45"/>
  <c r="J12" i="45"/>
  <c r="E12" i="45"/>
  <c r="J11" i="45"/>
  <c r="E11" i="45"/>
  <c r="J10" i="45"/>
  <c r="E10" i="45"/>
  <c r="J9" i="45"/>
  <c r="E9" i="45"/>
  <c r="J8" i="45"/>
  <c r="E8" i="45"/>
  <c r="J7" i="45"/>
  <c r="E7" i="45"/>
  <c r="J6" i="45"/>
  <c r="E6" i="45"/>
  <c r="J5" i="45"/>
  <c r="E5" i="45"/>
  <c r="A5" i="45"/>
  <c r="A9" i="45" s="1"/>
  <c r="A13" i="45" s="1"/>
  <c r="A17" i="45" s="1"/>
  <c r="A21" i="45" s="1"/>
  <c r="A25" i="45" s="1"/>
  <c r="A29" i="45" s="1"/>
  <c r="A33" i="45" s="1"/>
  <c r="A37" i="45" s="1"/>
  <c r="A41" i="45" s="1"/>
  <c r="F5" i="45" s="1"/>
  <c r="F9" i="45" s="1"/>
  <c r="F13" i="45" s="1"/>
  <c r="F17" i="45" s="1"/>
  <c r="F21" i="45" s="1"/>
  <c r="F25" i="45" s="1"/>
  <c r="F29" i="45" s="1"/>
  <c r="F33" i="45" s="1"/>
  <c r="F37" i="45" s="1"/>
  <c r="F41" i="45" s="1"/>
  <c r="K5" i="45" s="1"/>
  <c r="K9" i="45" s="1"/>
  <c r="K13" i="45" s="1"/>
  <c r="K17" i="45" s="1"/>
  <c r="K21" i="45" s="1"/>
  <c r="K25" i="45" s="1"/>
  <c r="K29" i="45" s="1"/>
  <c r="K33" i="45" s="1"/>
  <c r="J4" i="45"/>
  <c r="E4" i="45"/>
  <c r="J3" i="45"/>
  <c r="E3" i="45"/>
  <c r="I47" i="44"/>
  <c r="I46" i="44"/>
  <c r="I45" i="44"/>
  <c r="I44" i="44"/>
  <c r="J42" i="44"/>
  <c r="E42" i="44"/>
  <c r="J41" i="44"/>
  <c r="E41" i="44"/>
  <c r="J40" i="44"/>
  <c r="E40" i="44"/>
  <c r="J39" i="44"/>
  <c r="E39" i="44"/>
  <c r="J38" i="44"/>
  <c r="E38" i="44"/>
  <c r="J37" i="44"/>
  <c r="E37" i="44"/>
  <c r="J36" i="44"/>
  <c r="E36" i="44"/>
  <c r="J35" i="44"/>
  <c r="E35" i="44"/>
  <c r="J34" i="44"/>
  <c r="E34" i="44"/>
  <c r="J33" i="44"/>
  <c r="E33" i="44"/>
  <c r="J32" i="44"/>
  <c r="E32" i="44"/>
  <c r="J31" i="44"/>
  <c r="E31" i="44"/>
  <c r="J30" i="44"/>
  <c r="E30" i="44"/>
  <c r="J29" i="44"/>
  <c r="E29" i="44"/>
  <c r="J28" i="44"/>
  <c r="E28" i="44"/>
  <c r="J27" i="44"/>
  <c r="E27" i="44"/>
  <c r="J26" i="44"/>
  <c r="E26" i="44"/>
  <c r="J25" i="44"/>
  <c r="E25" i="44"/>
  <c r="J24" i="44"/>
  <c r="E24" i="44"/>
  <c r="J23" i="44"/>
  <c r="E23" i="44"/>
  <c r="J22" i="44"/>
  <c r="E22" i="44"/>
  <c r="J21" i="44"/>
  <c r="E21" i="44"/>
  <c r="J20" i="44"/>
  <c r="E20" i="44"/>
  <c r="J19" i="44"/>
  <c r="E19" i="44"/>
  <c r="J18" i="44"/>
  <c r="E18" i="44"/>
  <c r="J17" i="44"/>
  <c r="E17" i="44"/>
  <c r="J16" i="44"/>
  <c r="E16" i="44"/>
  <c r="J15" i="44"/>
  <c r="E15" i="44"/>
  <c r="J14" i="44"/>
  <c r="E14" i="44"/>
  <c r="J13" i="44"/>
  <c r="E13" i="44"/>
  <c r="J12" i="44"/>
  <c r="E12" i="44"/>
  <c r="J11" i="44"/>
  <c r="E11" i="44"/>
  <c r="J10" i="44"/>
  <c r="E10" i="44"/>
  <c r="J9" i="44"/>
  <c r="E9" i="44"/>
  <c r="J8" i="44"/>
  <c r="E8" i="44"/>
  <c r="J7" i="44"/>
  <c r="E7" i="44"/>
  <c r="J6" i="44"/>
  <c r="E6" i="44"/>
  <c r="J5" i="44"/>
  <c r="E5" i="44"/>
  <c r="A5" i="44"/>
  <c r="A9" i="44" s="1"/>
  <c r="A13" i="44" s="1"/>
  <c r="A17" i="44" s="1"/>
  <c r="A21" i="44" s="1"/>
  <c r="A25" i="44" s="1"/>
  <c r="A29" i="44" s="1"/>
  <c r="A33" i="44" s="1"/>
  <c r="A37" i="44" s="1"/>
  <c r="A41" i="44" s="1"/>
  <c r="F5" i="44" s="1"/>
  <c r="F9" i="44" s="1"/>
  <c r="F13" i="44" s="1"/>
  <c r="F17" i="44" s="1"/>
  <c r="F21" i="44" s="1"/>
  <c r="F25" i="44" s="1"/>
  <c r="F29" i="44" s="1"/>
  <c r="F33" i="44" s="1"/>
  <c r="F37" i="44" s="1"/>
  <c r="F41" i="44" s="1"/>
  <c r="K5" i="44" s="1"/>
  <c r="K9" i="44" s="1"/>
  <c r="K13" i="44" s="1"/>
  <c r="K17" i="44" s="1"/>
  <c r="K21" i="44" s="1"/>
  <c r="K25" i="44" s="1"/>
  <c r="K29" i="44" s="1"/>
  <c r="K33" i="44" s="1"/>
  <c r="J4" i="44"/>
  <c r="E4" i="44"/>
  <c r="J3" i="44"/>
  <c r="E3" i="44"/>
  <c r="I47" i="42"/>
  <c r="I46" i="42"/>
  <c r="I45" i="42"/>
  <c r="I44" i="42"/>
  <c r="J42" i="42"/>
  <c r="E42" i="42"/>
  <c r="J41" i="42"/>
  <c r="E41" i="42"/>
  <c r="J40" i="42"/>
  <c r="E40" i="42"/>
  <c r="J39" i="42"/>
  <c r="E39" i="42"/>
  <c r="J38" i="42"/>
  <c r="E38" i="42"/>
  <c r="J37" i="42"/>
  <c r="E37" i="42"/>
  <c r="J36" i="42"/>
  <c r="E36" i="42"/>
  <c r="J35" i="42"/>
  <c r="E35" i="42"/>
  <c r="J34" i="42"/>
  <c r="E34" i="42"/>
  <c r="J33" i="42"/>
  <c r="E33" i="42"/>
  <c r="J32" i="42"/>
  <c r="E32" i="42"/>
  <c r="J31" i="42"/>
  <c r="E31" i="42"/>
  <c r="J30" i="42"/>
  <c r="E30" i="42"/>
  <c r="J29" i="42"/>
  <c r="E29" i="42"/>
  <c r="J28" i="42"/>
  <c r="E28" i="42"/>
  <c r="J27" i="42"/>
  <c r="E27" i="42"/>
  <c r="J26" i="42"/>
  <c r="E26" i="42"/>
  <c r="J25" i="42"/>
  <c r="E25" i="42"/>
  <c r="J24" i="42"/>
  <c r="E24" i="42"/>
  <c r="J23" i="42"/>
  <c r="E23" i="42"/>
  <c r="J22" i="42"/>
  <c r="E22" i="42"/>
  <c r="J21" i="42"/>
  <c r="E21" i="42"/>
  <c r="J20" i="42"/>
  <c r="E20" i="42"/>
  <c r="J19" i="42"/>
  <c r="E19" i="42"/>
  <c r="J18" i="42"/>
  <c r="E18" i="42"/>
  <c r="J17" i="42"/>
  <c r="E17" i="42"/>
  <c r="J16" i="42"/>
  <c r="E16" i="42"/>
  <c r="J15" i="42"/>
  <c r="E15" i="42"/>
  <c r="J14" i="42"/>
  <c r="E14" i="42"/>
  <c r="J13" i="42"/>
  <c r="E13" i="42"/>
  <c r="J12" i="42"/>
  <c r="E12" i="42"/>
  <c r="J11" i="42"/>
  <c r="E11" i="42"/>
  <c r="J10" i="42"/>
  <c r="E10" i="42"/>
  <c r="J9" i="42"/>
  <c r="E9" i="42"/>
  <c r="J8" i="42"/>
  <c r="E8" i="42"/>
  <c r="J7" i="42"/>
  <c r="E7" i="42"/>
  <c r="J6" i="42"/>
  <c r="E6" i="42"/>
  <c r="J5" i="42"/>
  <c r="E5" i="42"/>
  <c r="A5" i="42"/>
  <c r="A9" i="42" s="1"/>
  <c r="A13" i="42" s="1"/>
  <c r="A17" i="42" s="1"/>
  <c r="A21" i="42" s="1"/>
  <c r="A25" i="42" s="1"/>
  <c r="A29" i="42" s="1"/>
  <c r="A33" i="42" s="1"/>
  <c r="A37" i="42" s="1"/>
  <c r="A41" i="42" s="1"/>
  <c r="F5" i="42" s="1"/>
  <c r="F9" i="42" s="1"/>
  <c r="F13" i="42" s="1"/>
  <c r="F17" i="42" s="1"/>
  <c r="F21" i="42" s="1"/>
  <c r="F25" i="42" s="1"/>
  <c r="F29" i="42" s="1"/>
  <c r="F33" i="42" s="1"/>
  <c r="F37" i="42" s="1"/>
  <c r="F41" i="42" s="1"/>
  <c r="K5" i="42" s="1"/>
  <c r="K9" i="42" s="1"/>
  <c r="K13" i="42" s="1"/>
  <c r="K17" i="42" s="1"/>
  <c r="K21" i="42" s="1"/>
  <c r="K25" i="42" s="1"/>
  <c r="K29" i="42" s="1"/>
  <c r="K33" i="42" s="1"/>
  <c r="J4" i="42"/>
  <c r="E4" i="42"/>
  <c r="J3" i="42"/>
  <c r="E3" i="42"/>
  <c r="I47" i="40"/>
  <c r="I46" i="40"/>
  <c r="I45" i="40"/>
  <c r="I44" i="40"/>
  <c r="J42" i="40"/>
  <c r="E42" i="40"/>
  <c r="J41" i="40"/>
  <c r="E41" i="40"/>
  <c r="J40" i="40"/>
  <c r="E40" i="40"/>
  <c r="J39" i="40"/>
  <c r="E39" i="40"/>
  <c r="J38" i="40"/>
  <c r="E38" i="40"/>
  <c r="J37" i="40"/>
  <c r="E37" i="40"/>
  <c r="J36" i="40"/>
  <c r="E36" i="40"/>
  <c r="J35" i="40"/>
  <c r="E35" i="40"/>
  <c r="J34" i="40"/>
  <c r="E34" i="40"/>
  <c r="J33" i="40"/>
  <c r="E33" i="40"/>
  <c r="J32" i="40"/>
  <c r="E32" i="40"/>
  <c r="J31" i="40"/>
  <c r="E31" i="40"/>
  <c r="J30" i="40"/>
  <c r="E30" i="40"/>
  <c r="J29" i="40"/>
  <c r="E29" i="40"/>
  <c r="J28" i="40"/>
  <c r="E28" i="40"/>
  <c r="J27" i="40"/>
  <c r="E27" i="40"/>
  <c r="J26" i="40"/>
  <c r="E26" i="40"/>
  <c r="J25" i="40"/>
  <c r="E25" i="40"/>
  <c r="J24" i="40"/>
  <c r="E24" i="40"/>
  <c r="J23" i="40"/>
  <c r="E23" i="40"/>
  <c r="J22" i="40"/>
  <c r="E22" i="40"/>
  <c r="J21" i="40"/>
  <c r="E21" i="40"/>
  <c r="J20" i="40"/>
  <c r="E20" i="40"/>
  <c r="J19" i="40"/>
  <c r="E19" i="40"/>
  <c r="J18" i="40"/>
  <c r="E18" i="40"/>
  <c r="J17" i="40"/>
  <c r="E17" i="40"/>
  <c r="J16" i="40"/>
  <c r="E16" i="40"/>
  <c r="J15" i="40"/>
  <c r="E15" i="40"/>
  <c r="J14" i="40"/>
  <c r="E14" i="40"/>
  <c r="J13" i="40"/>
  <c r="E13" i="40"/>
  <c r="J12" i="40"/>
  <c r="E12" i="40"/>
  <c r="J11" i="40"/>
  <c r="E11" i="40"/>
  <c r="J10" i="40"/>
  <c r="E10" i="40"/>
  <c r="J9" i="40"/>
  <c r="E9" i="40"/>
  <c r="J8" i="40"/>
  <c r="E8" i="40"/>
  <c r="J7" i="40"/>
  <c r="E7" i="40"/>
  <c r="J6" i="40"/>
  <c r="E6" i="40"/>
  <c r="J5" i="40"/>
  <c r="E5" i="40"/>
  <c r="A5" i="40"/>
  <c r="A9" i="40" s="1"/>
  <c r="A13" i="40" s="1"/>
  <c r="A17" i="40" s="1"/>
  <c r="A21" i="40" s="1"/>
  <c r="A25" i="40" s="1"/>
  <c r="A29" i="40" s="1"/>
  <c r="A33" i="40" s="1"/>
  <c r="A37" i="40" s="1"/>
  <c r="A41" i="40" s="1"/>
  <c r="F5" i="40" s="1"/>
  <c r="F9" i="40" s="1"/>
  <c r="F13" i="40" s="1"/>
  <c r="F17" i="40" s="1"/>
  <c r="F21" i="40" s="1"/>
  <c r="F25" i="40" s="1"/>
  <c r="F29" i="40" s="1"/>
  <c r="F33" i="40" s="1"/>
  <c r="F37" i="40" s="1"/>
  <c r="F41" i="40" s="1"/>
  <c r="K5" i="40" s="1"/>
  <c r="K9" i="40" s="1"/>
  <c r="K13" i="40" s="1"/>
  <c r="K17" i="40" s="1"/>
  <c r="K21" i="40" s="1"/>
  <c r="K25" i="40" s="1"/>
  <c r="K29" i="40" s="1"/>
  <c r="K33" i="40" s="1"/>
  <c r="J4" i="40"/>
  <c r="E4" i="40"/>
  <c r="J3" i="40"/>
  <c r="E3" i="40"/>
  <c r="I47" i="39"/>
  <c r="I46" i="39"/>
  <c r="I45" i="39"/>
  <c r="I44" i="39"/>
  <c r="J42" i="39"/>
  <c r="E42" i="39"/>
  <c r="J41" i="39"/>
  <c r="E41" i="39"/>
  <c r="J40" i="39"/>
  <c r="E40" i="39"/>
  <c r="J39" i="39"/>
  <c r="E39" i="39"/>
  <c r="J38" i="39"/>
  <c r="E38" i="39"/>
  <c r="J37" i="39"/>
  <c r="E37" i="39"/>
  <c r="J36" i="39"/>
  <c r="E36" i="39"/>
  <c r="J35" i="39"/>
  <c r="E35" i="39"/>
  <c r="J34" i="39"/>
  <c r="E34" i="39"/>
  <c r="J33" i="39"/>
  <c r="E33" i="39"/>
  <c r="J32" i="39"/>
  <c r="E32" i="39"/>
  <c r="J31" i="39"/>
  <c r="E31" i="39"/>
  <c r="J30" i="39"/>
  <c r="E30" i="39"/>
  <c r="J29" i="39"/>
  <c r="E29" i="39"/>
  <c r="J28" i="39"/>
  <c r="E28" i="39"/>
  <c r="J27" i="39"/>
  <c r="E27" i="39"/>
  <c r="J26" i="39"/>
  <c r="E26" i="39"/>
  <c r="J25" i="39"/>
  <c r="E25" i="39"/>
  <c r="J24" i="39"/>
  <c r="E24" i="39"/>
  <c r="J23" i="39"/>
  <c r="E23" i="39"/>
  <c r="J22" i="39"/>
  <c r="E22" i="39"/>
  <c r="J21" i="39"/>
  <c r="E21" i="39"/>
  <c r="J20" i="39"/>
  <c r="E20" i="39"/>
  <c r="J19" i="39"/>
  <c r="E19" i="39"/>
  <c r="J18" i="39"/>
  <c r="E18" i="39"/>
  <c r="J17" i="39"/>
  <c r="E17" i="39"/>
  <c r="J16" i="39"/>
  <c r="E16" i="39"/>
  <c r="J15" i="39"/>
  <c r="E15" i="39"/>
  <c r="J14" i="39"/>
  <c r="E14" i="39"/>
  <c r="J13" i="39"/>
  <c r="E13" i="39"/>
  <c r="J12" i="39"/>
  <c r="E12" i="39"/>
  <c r="J11" i="39"/>
  <c r="E11" i="39"/>
  <c r="J10" i="39"/>
  <c r="E10" i="39"/>
  <c r="J9" i="39"/>
  <c r="E9" i="39"/>
  <c r="J8" i="39"/>
  <c r="E8" i="39"/>
  <c r="J7" i="39"/>
  <c r="E7" i="39"/>
  <c r="J6" i="39"/>
  <c r="E6" i="39"/>
  <c r="J5" i="39"/>
  <c r="E5" i="39"/>
  <c r="A5" i="39"/>
  <c r="A9" i="39" s="1"/>
  <c r="A13" i="39" s="1"/>
  <c r="A17" i="39" s="1"/>
  <c r="A21" i="39" s="1"/>
  <c r="A25" i="39" s="1"/>
  <c r="A29" i="39" s="1"/>
  <c r="A33" i="39" s="1"/>
  <c r="A37" i="39" s="1"/>
  <c r="A41" i="39" s="1"/>
  <c r="F5" i="39" s="1"/>
  <c r="F9" i="39" s="1"/>
  <c r="F13" i="39" s="1"/>
  <c r="F17" i="39" s="1"/>
  <c r="F21" i="39" s="1"/>
  <c r="F25" i="39" s="1"/>
  <c r="F29" i="39" s="1"/>
  <c r="F33" i="39" s="1"/>
  <c r="F37" i="39" s="1"/>
  <c r="F41" i="39" s="1"/>
  <c r="K5" i="39" s="1"/>
  <c r="K9" i="39" s="1"/>
  <c r="K13" i="39" s="1"/>
  <c r="K17" i="39" s="1"/>
  <c r="K21" i="39" s="1"/>
  <c r="K25" i="39" s="1"/>
  <c r="K29" i="39" s="1"/>
  <c r="K33" i="39" s="1"/>
  <c r="J4" i="39"/>
  <c r="E4" i="39"/>
  <c r="J3" i="39"/>
  <c r="E3" i="39"/>
  <c r="I47" i="43"/>
  <c r="I46" i="43"/>
  <c r="I45" i="43"/>
  <c r="I44" i="43"/>
  <c r="J42" i="43"/>
  <c r="E42" i="43"/>
  <c r="J41" i="43"/>
  <c r="E41" i="43"/>
  <c r="J40" i="43"/>
  <c r="E40" i="43"/>
  <c r="J39" i="43"/>
  <c r="E39" i="43"/>
  <c r="J38" i="43"/>
  <c r="E38" i="43"/>
  <c r="J37" i="43"/>
  <c r="E37" i="43"/>
  <c r="J36" i="43"/>
  <c r="E36" i="43"/>
  <c r="J35" i="43"/>
  <c r="E35" i="43"/>
  <c r="J34" i="43"/>
  <c r="E34" i="43"/>
  <c r="J33" i="43"/>
  <c r="E33" i="43"/>
  <c r="J32" i="43"/>
  <c r="E32" i="43"/>
  <c r="J31" i="43"/>
  <c r="E31" i="43"/>
  <c r="J30" i="43"/>
  <c r="E30" i="43"/>
  <c r="J29" i="43"/>
  <c r="E29" i="43"/>
  <c r="J28" i="43"/>
  <c r="E28" i="43"/>
  <c r="J27" i="43"/>
  <c r="E27" i="43"/>
  <c r="J26" i="43"/>
  <c r="E26" i="43"/>
  <c r="J25" i="43"/>
  <c r="E25" i="43"/>
  <c r="J24" i="43"/>
  <c r="E24" i="43"/>
  <c r="J23" i="43"/>
  <c r="E23" i="43"/>
  <c r="J22" i="43"/>
  <c r="E22" i="43"/>
  <c r="J21" i="43"/>
  <c r="E21" i="43"/>
  <c r="J20" i="43"/>
  <c r="E20" i="43"/>
  <c r="J19" i="43"/>
  <c r="E19" i="43"/>
  <c r="J18" i="43"/>
  <c r="E18" i="43"/>
  <c r="J17" i="43"/>
  <c r="E17" i="43"/>
  <c r="J16" i="43"/>
  <c r="E16" i="43"/>
  <c r="J15" i="43"/>
  <c r="E15" i="43"/>
  <c r="J14" i="43"/>
  <c r="E14" i="43"/>
  <c r="J13" i="43"/>
  <c r="E13" i="43"/>
  <c r="J12" i="43"/>
  <c r="E12" i="43"/>
  <c r="J11" i="43"/>
  <c r="E11" i="43"/>
  <c r="J10" i="43"/>
  <c r="E10" i="43"/>
  <c r="J9" i="43"/>
  <c r="E9" i="43"/>
  <c r="J8" i="43"/>
  <c r="E8" i="43"/>
  <c r="J7" i="43"/>
  <c r="E7" i="43"/>
  <c r="J6" i="43"/>
  <c r="E6" i="43"/>
  <c r="J5" i="43"/>
  <c r="E5" i="43"/>
  <c r="A5" i="43"/>
  <c r="A9" i="43" s="1"/>
  <c r="A13" i="43" s="1"/>
  <c r="A17" i="43" s="1"/>
  <c r="A21" i="43" s="1"/>
  <c r="A25" i="43" s="1"/>
  <c r="A29" i="43" s="1"/>
  <c r="A33" i="43" s="1"/>
  <c r="A37" i="43" s="1"/>
  <c r="A41" i="43" s="1"/>
  <c r="F5" i="43" s="1"/>
  <c r="F9" i="43" s="1"/>
  <c r="F13" i="43" s="1"/>
  <c r="F17" i="43" s="1"/>
  <c r="F21" i="43" s="1"/>
  <c r="F25" i="43" s="1"/>
  <c r="F29" i="43" s="1"/>
  <c r="F33" i="43" s="1"/>
  <c r="F37" i="43" s="1"/>
  <c r="F41" i="43" s="1"/>
  <c r="K5" i="43" s="1"/>
  <c r="K9" i="43" s="1"/>
  <c r="K13" i="43" s="1"/>
  <c r="K17" i="43" s="1"/>
  <c r="K21" i="43" s="1"/>
  <c r="K25" i="43" s="1"/>
  <c r="K29" i="43" s="1"/>
  <c r="K33" i="43" s="1"/>
  <c r="J4" i="43"/>
  <c r="E4" i="43"/>
  <c r="J3" i="43"/>
  <c r="E3" i="43"/>
  <c r="I47" i="41"/>
  <c r="I46" i="41"/>
  <c r="I45" i="41"/>
  <c r="I44" i="41"/>
  <c r="J42" i="41"/>
  <c r="E42" i="41"/>
  <c r="J41" i="41"/>
  <c r="E41" i="41"/>
  <c r="J40" i="41"/>
  <c r="E40" i="41"/>
  <c r="J39" i="41"/>
  <c r="E39" i="41"/>
  <c r="J38" i="41"/>
  <c r="E38" i="41"/>
  <c r="J37" i="41"/>
  <c r="E37" i="41"/>
  <c r="J36" i="41"/>
  <c r="E36" i="41"/>
  <c r="J35" i="41"/>
  <c r="E35" i="41"/>
  <c r="J34" i="41"/>
  <c r="E34" i="41"/>
  <c r="J33" i="41"/>
  <c r="E33" i="41"/>
  <c r="J32" i="41"/>
  <c r="E32" i="41"/>
  <c r="J31" i="41"/>
  <c r="E31" i="41"/>
  <c r="J30" i="41"/>
  <c r="E30" i="41"/>
  <c r="J29" i="41"/>
  <c r="E29" i="41"/>
  <c r="J28" i="41"/>
  <c r="E28" i="41"/>
  <c r="J27" i="41"/>
  <c r="E27" i="41"/>
  <c r="J26" i="41"/>
  <c r="E26" i="41"/>
  <c r="J25" i="41"/>
  <c r="E25" i="41"/>
  <c r="J24" i="41"/>
  <c r="E24" i="41"/>
  <c r="J23" i="41"/>
  <c r="E23" i="41"/>
  <c r="J22" i="41"/>
  <c r="E22" i="41"/>
  <c r="J21" i="41"/>
  <c r="E21" i="41"/>
  <c r="J20" i="41"/>
  <c r="E20" i="41"/>
  <c r="J19" i="41"/>
  <c r="E19" i="41"/>
  <c r="J18" i="41"/>
  <c r="E18" i="41"/>
  <c r="J17" i="41"/>
  <c r="E17" i="41"/>
  <c r="J16" i="41"/>
  <c r="E16" i="41"/>
  <c r="J15" i="41"/>
  <c r="E15" i="41"/>
  <c r="J14" i="41"/>
  <c r="E14" i="41"/>
  <c r="J13" i="41"/>
  <c r="E13" i="41"/>
  <c r="J12" i="41"/>
  <c r="E12" i="41"/>
  <c r="J11" i="41"/>
  <c r="E11" i="41"/>
  <c r="J10" i="41"/>
  <c r="E10" i="41"/>
  <c r="J9" i="41"/>
  <c r="E9" i="41"/>
  <c r="J8" i="41"/>
  <c r="E8" i="41"/>
  <c r="J7" i="41"/>
  <c r="E7" i="41"/>
  <c r="J6" i="41"/>
  <c r="E6" i="41"/>
  <c r="J5" i="41"/>
  <c r="E5" i="41"/>
  <c r="A5" i="41"/>
  <c r="A9" i="41" s="1"/>
  <c r="A13" i="41" s="1"/>
  <c r="A17" i="41" s="1"/>
  <c r="A21" i="41" s="1"/>
  <c r="A25" i="41" s="1"/>
  <c r="A29" i="41" s="1"/>
  <c r="A33" i="41" s="1"/>
  <c r="A37" i="41" s="1"/>
  <c r="A41" i="41" s="1"/>
  <c r="F5" i="41" s="1"/>
  <c r="F9" i="41" s="1"/>
  <c r="F13" i="41" s="1"/>
  <c r="F17" i="41" s="1"/>
  <c r="F21" i="41" s="1"/>
  <c r="F25" i="41" s="1"/>
  <c r="F29" i="41" s="1"/>
  <c r="F33" i="41" s="1"/>
  <c r="F37" i="41" s="1"/>
  <c r="F41" i="41" s="1"/>
  <c r="K5" i="41" s="1"/>
  <c r="K9" i="41" s="1"/>
  <c r="K13" i="41" s="1"/>
  <c r="K17" i="41" s="1"/>
  <c r="K21" i="41" s="1"/>
  <c r="K25" i="41" s="1"/>
  <c r="K29" i="41" s="1"/>
  <c r="K33" i="41" s="1"/>
  <c r="J4" i="41"/>
  <c r="E4" i="41"/>
  <c r="J3" i="41"/>
  <c r="E3" i="41"/>
  <c r="S13" i="41"/>
  <c r="Y9" i="60"/>
  <c r="Y8" i="60"/>
  <c r="Y9" i="59"/>
  <c r="Y8" i="59"/>
  <c r="Y9" i="56"/>
  <c r="Y8" i="56"/>
  <c r="Y9" i="55"/>
  <c r="Y8" i="55"/>
  <c r="Y9" i="54"/>
  <c r="Y8" i="54"/>
  <c r="Y9" i="53"/>
  <c r="Y8" i="53"/>
  <c r="Y9" i="52"/>
  <c r="Y8" i="52"/>
  <c r="Y9" i="51"/>
  <c r="Y8" i="51"/>
  <c r="Y9" i="50"/>
  <c r="Y8" i="50"/>
  <c r="Y9" i="49"/>
  <c r="Y8" i="49"/>
  <c r="Y9" i="48"/>
  <c r="Y8" i="48"/>
  <c r="Y9" i="47"/>
  <c r="Y8" i="47"/>
  <c r="Y9" i="46"/>
  <c r="Y8" i="46"/>
  <c r="Y9" i="44"/>
  <c r="Y8" i="44"/>
  <c r="Y9" i="42"/>
  <c r="Y8" i="42"/>
  <c r="Y9" i="40"/>
  <c r="Y8" i="40"/>
  <c r="Y9" i="39"/>
  <c r="Y8" i="39"/>
  <c r="Y9" i="43"/>
  <c r="Y8" i="43"/>
  <c r="Y9" i="41"/>
  <c r="Y8" i="41"/>
  <c r="O46" i="38"/>
  <c r="O45" i="38"/>
  <c r="O44" i="38"/>
  <c r="O43" i="38"/>
  <c r="O42" i="38"/>
  <c r="O41" i="38"/>
  <c r="O40" i="38"/>
  <c r="O39" i="38"/>
  <c r="O38" i="38"/>
  <c r="O37" i="38"/>
  <c r="O36" i="38"/>
  <c r="O35" i="38"/>
  <c r="O34" i="38"/>
  <c r="O33" i="38"/>
  <c r="O32" i="38"/>
  <c r="O31" i="38"/>
  <c r="O30" i="38"/>
  <c r="O29" i="38"/>
  <c r="O28" i="38"/>
  <c r="O27" i="38"/>
  <c r="O26" i="38"/>
  <c r="O25" i="38"/>
  <c r="O24" i="38"/>
  <c r="O23" i="38"/>
  <c r="O22" i="38"/>
  <c r="O21" i="38"/>
  <c r="O20" i="38"/>
  <c r="O19" i="38"/>
  <c r="O18" i="38"/>
  <c r="O17" i="38"/>
  <c r="O16" i="38"/>
  <c r="O15" i="38"/>
  <c r="O14" i="38"/>
  <c r="O13" i="38"/>
  <c r="O12" i="38"/>
  <c r="O11" i="38"/>
  <c r="O10" i="38"/>
  <c r="O9" i="38"/>
  <c r="O8" i="38"/>
  <c r="O7" i="38"/>
  <c r="O6" i="38"/>
  <c r="O5" i="38"/>
  <c r="O4" i="38"/>
  <c r="O3" i="38"/>
  <c r="J42" i="38"/>
  <c r="J41" i="38"/>
  <c r="J40" i="38"/>
  <c r="J39" i="38"/>
  <c r="J38" i="38"/>
  <c r="J37" i="38"/>
  <c r="J36" i="38"/>
  <c r="J35" i="38"/>
  <c r="J34" i="38"/>
  <c r="J33" i="38"/>
  <c r="J32" i="38"/>
  <c r="J31" i="38"/>
  <c r="J30" i="38"/>
  <c r="J29" i="38"/>
  <c r="J28" i="38"/>
  <c r="J27" i="38"/>
  <c r="J26" i="38"/>
  <c r="J25" i="38"/>
  <c r="J24" i="38"/>
  <c r="J23" i="38"/>
  <c r="J22" i="38"/>
  <c r="J21" i="38"/>
  <c r="J20" i="38"/>
  <c r="J19" i="38"/>
  <c r="J18" i="38"/>
  <c r="J17" i="38"/>
  <c r="J16" i="38"/>
  <c r="J15" i="38"/>
  <c r="J14" i="38"/>
  <c r="J13" i="38"/>
  <c r="J12" i="38"/>
  <c r="J11" i="38"/>
  <c r="J10" i="38"/>
  <c r="J9" i="38"/>
  <c r="J8" i="38"/>
  <c r="J7" i="38"/>
  <c r="J6" i="38"/>
  <c r="J5" i="38"/>
  <c r="J4" i="38"/>
  <c r="J3" i="38"/>
  <c r="E42" i="38"/>
  <c r="E41" i="38"/>
  <c r="E40" i="38"/>
  <c r="E39" i="38"/>
  <c r="E38" i="38"/>
  <c r="E37" i="38"/>
  <c r="E36" i="38"/>
  <c r="E35" i="38"/>
  <c r="E34" i="38"/>
  <c r="E33" i="38"/>
  <c r="E32" i="38"/>
  <c r="E31" i="38"/>
  <c r="E30" i="38"/>
  <c r="E29" i="38"/>
  <c r="E28" i="38"/>
  <c r="E27" i="38"/>
  <c r="E26" i="38"/>
  <c r="E25" i="38"/>
  <c r="E24" i="38"/>
  <c r="E23" i="38"/>
  <c r="E22" i="38"/>
  <c r="E21" i="38"/>
  <c r="E20" i="38"/>
  <c r="E19" i="38"/>
  <c r="E18" i="38"/>
  <c r="E17" i="38"/>
  <c r="E16" i="38"/>
  <c r="E15" i="38"/>
  <c r="E14" i="38"/>
  <c r="E13" i="38"/>
  <c r="E12" i="38"/>
  <c r="E11" i="38"/>
  <c r="E10" i="38"/>
  <c r="E9" i="38"/>
  <c r="E8" i="38"/>
  <c r="E7" i="38"/>
  <c r="E6" i="38"/>
  <c r="E5" i="38"/>
  <c r="E4" i="38"/>
  <c r="E3" i="38"/>
  <c r="O46" i="60" l="1"/>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O10" i="60"/>
  <c r="O9" i="60"/>
  <c r="O8" i="60"/>
  <c r="O7" i="60"/>
  <c r="O6" i="60"/>
  <c r="O5" i="60"/>
  <c r="O4" i="60"/>
  <c r="O3" i="60"/>
  <c r="O46" i="59"/>
  <c r="O45" i="59"/>
  <c r="O44" i="59"/>
  <c r="O43" i="59"/>
  <c r="O42" i="59"/>
  <c r="O41" i="59"/>
  <c r="O40" i="59"/>
  <c r="O39" i="59"/>
  <c r="O38" i="59"/>
  <c r="O37" i="59"/>
  <c r="O36" i="59"/>
  <c r="O35" i="59"/>
  <c r="O34" i="59"/>
  <c r="O33" i="59"/>
  <c r="O32" i="59"/>
  <c r="O31" i="59"/>
  <c r="O30" i="59"/>
  <c r="O29" i="59"/>
  <c r="O28" i="59"/>
  <c r="O27" i="59"/>
  <c r="O26" i="59"/>
  <c r="O25" i="59"/>
  <c r="O24" i="59"/>
  <c r="O23" i="59"/>
  <c r="O22" i="59"/>
  <c r="O21" i="59"/>
  <c r="O20" i="59"/>
  <c r="O19" i="59"/>
  <c r="O18" i="59"/>
  <c r="O17" i="59"/>
  <c r="O16" i="59"/>
  <c r="O15" i="59"/>
  <c r="O14" i="59"/>
  <c r="O13" i="59"/>
  <c r="O12" i="59"/>
  <c r="O11" i="59"/>
  <c r="O10" i="59"/>
  <c r="O9" i="59"/>
  <c r="O8" i="59"/>
  <c r="O7" i="59"/>
  <c r="O6" i="59"/>
  <c r="O5" i="59"/>
  <c r="O4" i="59"/>
  <c r="O3" i="59"/>
  <c r="O46" i="56"/>
  <c r="O45" i="56"/>
  <c r="O44" i="56"/>
  <c r="O43" i="56"/>
  <c r="O42" i="56"/>
  <c r="O41" i="56"/>
  <c r="O40" i="56"/>
  <c r="O39" i="56"/>
  <c r="O38" i="56"/>
  <c r="O37" i="56"/>
  <c r="O36" i="56"/>
  <c r="O35" i="56"/>
  <c r="O34" i="56"/>
  <c r="O33" i="56"/>
  <c r="O32" i="56"/>
  <c r="O31" i="56"/>
  <c r="O30" i="56"/>
  <c r="O29" i="56"/>
  <c r="O28" i="56"/>
  <c r="O27" i="56"/>
  <c r="O26" i="56"/>
  <c r="O25" i="56"/>
  <c r="O24" i="56"/>
  <c r="O23" i="56"/>
  <c r="O22" i="56"/>
  <c r="O21" i="56"/>
  <c r="O20" i="56"/>
  <c r="O19" i="56"/>
  <c r="O18" i="56"/>
  <c r="O17" i="56"/>
  <c r="O16" i="56"/>
  <c r="O15" i="56"/>
  <c r="O14" i="56"/>
  <c r="O13" i="56"/>
  <c r="O12" i="56"/>
  <c r="O11" i="56"/>
  <c r="O10" i="56"/>
  <c r="O9" i="56"/>
  <c r="O8" i="56"/>
  <c r="O7" i="56"/>
  <c r="O6" i="56"/>
  <c r="O5" i="56"/>
  <c r="O4" i="56"/>
  <c r="O3" i="56"/>
  <c r="O46" i="55"/>
  <c r="O45" i="55"/>
  <c r="O44" i="55"/>
  <c r="O43" i="55"/>
  <c r="O42" i="55"/>
  <c r="O41" i="55"/>
  <c r="O40" i="55"/>
  <c r="O39" i="55"/>
  <c r="O38" i="55"/>
  <c r="O37" i="55"/>
  <c r="O36" i="55"/>
  <c r="O35" i="55"/>
  <c r="O34" i="55"/>
  <c r="O33" i="55"/>
  <c r="O32" i="55"/>
  <c r="O31" i="55"/>
  <c r="O30" i="55"/>
  <c r="O29" i="55"/>
  <c r="O28" i="55"/>
  <c r="O27" i="55"/>
  <c r="O26" i="55"/>
  <c r="O25" i="55"/>
  <c r="O24" i="55"/>
  <c r="O23" i="55"/>
  <c r="O22" i="55"/>
  <c r="O21" i="55"/>
  <c r="O20" i="55"/>
  <c r="O19" i="55"/>
  <c r="O18" i="55"/>
  <c r="O17" i="55"/>
  <c r="O16" i="55"/>
  <c r="O15" i="55"/>
  <c r="O14" i="55"/>
  <c r="O13" i="55"/>
  <c r="O12" i="55"/>
  <c r="O11" i="55"/>
  <c r="O10" i="55"/>
  <c r="O9" i="55"/>
  <c r="O8" i="55"/>
  <c r="O7" i="55"/>
  <c r="O6" i="55"/>
  <c r="O5" i="55"/>
  <c r="O4" i="55"/>
  <c r="O3" i="55"/>
  <c r="O46" i="54"/>
  <c r="O45" i="54"/>
  <c r="O44" i="54"/>
  <c r="O43" i="54"/>
  <c r="O42" i="54"/>
  <c r="O41" i="54"/>
  <c r="O40" i="54"/>
  <c r="O39" i="54"/>
  <c r="O38" i="54"/>
  <c r="O37" i="54"/>
  <c r="O36" i="54"/>
  <c r="O35" i="54"/>
  <c r="O34" i="54"/>
  <c r="O33" i="54"/>
  <c r="O32" i="54"/>
  <c r="O31" i="54"/>
  <c r="O30" i="54"/>
  <c r="O29" i="54"/>
  <c r="O28" i="54"/>
  <c r="O27" i="54"/>
  <c r="O26" i="54"/>
  <c r="O25" i="54"/>
  <c r="O24" i="54"/>
  <c r="O23" i="54"/>
  <c r="O22" i="54"/>
  <c r="O21" i="54"/>
  <c r="O20" i="54"/>
  <c r="O19" i="54"/>
  <c r="O18" i="54"/>
  <c r="O17" i="54"/>
  <c r="O16" i="54"/>
  <c r="O15" i="54"/>
  <c r="O14" i="54"/>
  <c r="O13" i="54"/>
  <c r="O12" i="54"/>
  <c r="O11" i="54"/>
  <c r="O10" i="54"/>
  <c r="O9" i="54"/>
  <c r="O8" i="54"/>
  <c r="O7" i="54"/>
  <c r="O6" i="54"/>
  <c r="O5" i="54"/>
  <c r="O4" i="54"/>
  <c r="O3" i="54"/>
  <c r="O46" i="53"/>
  <c r="O45" i="53"/>
  <c r="O44" i="53"/>
  <c r="O43" i="53"/>
  <c r="O42" i="53"/>
  <c r="O41" i="53"/>
  <c r="O40" i="53"/>
  <c r="O39" i="53"/>
  <c r="O38" i="53"/>
  <c r="O37" i="53"/>
  <c r="O36" i="53"/>
  <c r="O35" i="53"/>
  <c r="O34" i="53"/>
  <c r="O33" i="53"/>
  <c r="O32" i="53"/>
  <c r="O31" i="53"/>
  <c r="O30" i="53"/>
  <c r="O29" i="53"/>
  <c r="O28" i="53"/>
  <c r="O27" i="53"/>
  <c r="O26" i="53"/>
  <c r="O25" i="53"/>
  <c r="O24" i="53"/>
  <c r="O23" i="53"/>
  <c r="O22" i="53"/>
  <c r="O21" i="53"/>
  <c r="O20" i="53"/>
  <c r="O19" i="53"/>
  <c r="O18" i="53"/>
  <c r="O17" i="53"/>
  <c r="O16" i="53"/>
  <c r="O15" i="53"/>
  <c r="O14" i="53"/>
  <c r="O13" i="53"/>
  <c r="O12" i="53"/>
  <c r="O11" i="53"/>
  <c r="O10" i="53"/>
  <c r="O9" i="53"/>
  <c r="O8" i="53"/>
  <c r="O7" i="53"/>
  <c r="O6" i="53"/>
  <c r="O5" i="53"/>
  <c r="O4" i="53"/>
  <c r="O3" i="53"/>
  <c r="O46" i="52"/>
  <c r="O45" i="52"/>
  <c r="O44" i="52"/>
  <c r="O43" i="52"/>
  <c r="O42" i="52"/>
  <c r="O41" i="52"/>
  <c r="O40" i="52"/>
  <c r="O39" i="52"/>
  <c r="O38" i="52"/>
  <c r="O37" i="52"/>
  <c r="O36" i="52"/>
  <c r="O35" i="52"/>
  <c r="O34" i="52"/>
  <c r="O33" i="52"/>
  <c r="O32" i="52"/>
  <c r="O31" i="52"/>
  <c r="O30" i="52"/>
  <c r="O29" i="52"/>
  <c r="O28" i="52"/>
  <c r="O27" i="52"/>
  <c r="O26" i="52"/>
  <c r="O25" i="52"/>
  <c r="O24" i="52"/>
  <c r="O23" i="52"/>
  <c r="O22" i="52"/>
  <c r="O21" i="52"/>
  <c r="O20" i="52"/>
  <c r="O19" i="52"/>
  <c r="O18" i="52"/>
  <c r="O17" i="52"/>
  <c r="O16" i="52"/>
  <c r="O15" i="52"/>
  <c r="O14" i="52"/>
  <c r="O13" i="52"/>
  <c r="O12" i="52"/>
  <c r="O11" i="52"/>
  <c r="O10" i="52"/>
  <c r="O9" i="52"/>
  <c r="O8" i="52"/>
  <c r="O7" i="52"/>
  <c r="O6" i="52"/>
  <c r="O5" i="52"/>
  <c r="O4" i="52"/>
  <c r="O3" i="52"/>
  <c r="O46" i="51"/>
  <c r="O45" i="51"/>
  <c r="O44" i="51"/>
  <c r="O43" i="51"/>
  <c r="O42" i="51"/>
  <c r="O41" i="51"/>
  <c r="O40" i="51"/>
  <c r="O39" i="51"/>
  <c r="O38" i="51"/>
  <c r="O37" i="51"/>
  <c r="O36" i="51"/>
  <c r="O35" i="51"/>
  <c r="O34" i="51"/>
  <c r="O33" i="51"/>
  <c r="O32" i="51"/>
  <c r="O31" i="51"/>
  <c r="O30" i="51"/>
  <c r="O29" i="51"/>
  <c r="O28" i="51"/>
  <c r="O27" i="51"/>
  <c r="O26" i="51"/>
  <c r="O25" i="51"/>
  <c r="O24" i="51"/>
  <c r="O23" i="51"/>
  <c r="O22" i="51"/>
  <c r="O21" i="51"/>
  <c r="O20" i="51"/>
  <c r="O19" i="51"/>
  <c r="O18" i="51"/>
  <c r="O17" i="51"/>
  <c r="O16" i="51"/>
  <c r="O15" i="51"/>
  <c r="O14" i="51"/>
  <c r="O13" i="51"/>
  <c r="O12" i="51"/>
  <c r="O11" i="51"/>
  <c r="O10" i="51"/>
  <c r="O9" i="51"/>
  <c r="O8" i="51"/>
  <c r="O7" i="51"/>
  <c r="O6" i="51"/>
  <c r="O5" i="51"/>
  <c r="O4" i="51"/>
  <c r="O3" i="51"/>
  <c r="O46" i="50"/>
  <c r="O45" i="50"/>
  <c r="O44" i="50"/>
  <c r="O43" i="50"/>
  <c r="O42" i="50"/>
  <c r="O41" i="50"/>
  <c r="O40" i="50"/>
  <c r="O39" i="50"/>
  <c r="O38" i="50"/>
  <c r="O37" i="50"/>
  <c r="O36" i="50"/>
  <c r="O35" i="50"/>
  <c r="O34" i="50"/>
  <c r="O33" i="50"/>
  <c r="O32" i="50"/>
  <c r="O31" i="50"/>
  <c r="O30" i="50"/>
  <c r="O29" i="50"/>
  <c r="O28" i="50"/>
  <c r="O27" i="50"/>
  <c r="O26" i="50"/>
  <c r="O25" i="50"/>
  <c r="O24" i="50"/>
  <c r="O23" i="50"/>
  <c r="O22" i="50"/>
  <c r="O21" i="50"/>
  <c r="O20" i="50"/>
  <c r="O19" i="50"/>
  <c r="O18" i="50"/>
  <c r="O17" i="50"/>
  <c r="O16" i="50"/>
  <c r="O15" i="50"/>
  <c r="O14" i="50"/>
  <c r="O13" i="50"/>
  <c r="O12" i="50"/>
  <c r="O11" i="50"/>
  <c r="O10" i="50"/>
  <c r="O9" i="50"/>
  <c r="O8" i="50"/>
  <c r="O7" i="50"/>
  <c r="O6" i="50"/>
  <c r="O5" i="50"/>
  <c r="O4" i="50"/>
  <c r="O3" i="50"/>
  <c r="O46" i="49"/>
  <c r="O45" i="49"/>
  <c r="O44" i="49"/>
  <c r="O43" i="49"/>
  <c r="O42" i="49"/>
  <c r="O41" i="49"/>
  <c r="O40" i="49"/>
  <c r="O39" i="49"/>
  <c r="O38" i="49"/>
  <c r="O37" i="49"/>
  <c r="O36" i="49"/>
  <c r="O35" i="49"/>
  <c r="O34" i="49"/>
  <c r="O33" i="49"/>
  <c r="O32" i="49"/>
  <c r="O31" i="49"/>
  <c r="O30" i="49"/>
  <c r="O29" i="49"/>
  <c r="O28" i="49"/>
  <c r="O27" i="49"/>
  <c r="O26" i="49"/>
  <c r="O25" i="49"/>
  <c r="O24" i="49"/>
  <c r="O23" i="49"/>
  <c r="O22" i="49"/>
  <c r="O21" i="49"/>
  <c r="O20" i="49"/>
  <c r="O19" i="49"/>
  <c r="O18" i="49"/>
  <c r="O17" i="49"/>
  <c r="O16" i="49"/>
  <c r="O15" i="49"/>
  <c r="O14" i="49"/>
  <c r="O13" i="49"/>
  <c r="O12" i="49"/>
  <c r="O11" i="49"/>
  <c r="O10" i="49"/>
  <c r="O9" i="49"/>
  <c r="O8" i="49"/>
  <c r="O7" i="49"/>
  <c r="O6" i="49"/>
  <c r="O5" i="49"/>
  <c r="O4" i="49"/>
  <c r="O3" i="49"/>
  <c r="O46" i="48"/>
  <c r="O45" i="48"/>
  <c r="O44" i="48"/>
  <c r="O43" i="48"/>
  <c r="O42" i="48"/>
  <c r="O41" i="48"/>
  <c r="O40" i="48"/>
  <c r="O39" i="48"/>
  <c r="O38" i="48"/>
  <c r="O37" i="48"/>
  <c r="O36" i="48"/>
  <c r="O35" i="48"/>
  <c r="O34" i="48"/>
  <c r="O33" i="48"/>
  <c r="O32" i="48"/>
  <c r="O31" i="48"/>
  <c r="O30" i="48"/>
  <c r="O29" i="48"/>
  <c r="O28" i="48"/>
  <c r="O27" i="48"/>
  <c r="O26" i="48"/>
  <c r="O22" i="48"/>
  <c r="O21" i="48"/>
  <c r="O20" i="48"/>
  <c r="O19" i="48"/>
  <c r="O18" i="48"/>
  <c r="O17" i="48"/>
  <c r="O15" i="48"/>
  <c r="O46" i="47"/>
  <c r="O45" i="47"/>
  <c r="O44" i="47"/>
  <c r="O43" i="47"/>
  <c r="O42" i="47"/>
  <c r="O41" i="47"/>
  <c r="O40" i="47"/>
  <c r="O39" i="47"/>
  <c r="O38" i="47"/>
  <c r="O37" i="47"/>
  <c r="O36" i="47"/>
  <c r="O35" i="47"/>
  <c r="O34" i="47"/>
  <c r="O33" i="47"/>
  <c r="O32" i="47"/>
  <c r="O31" i="47"/>
  <c r="O30" i="47"/>
  <c r="O29" i="47"/>
  <c r="O28" i="47"/>
  <c r="O27" i="47"/>
  <c r="O26" i="47"/>
  <c r="O25" i="47"/>
  <c r="O24" i="47"/>
  <c r="O23" i="47"/>
  <c r="O22" i="47"/>
  <c r="O21" i="47"/>
  <c r="O20" i="47"/>
  <c r="O19" i="47"/>
  <c r="O18" i="47"/>
  <c r="O17" i="47"/>
  <c r="O16" i="47"/>
  <c r="O15" i="47"/>
  <c r="O14" i="47"/>
  <c r="O13" i="47"/>
  <c r="O12" i="47"/>
  <c r="O11" i="47"/>
  <c r="O10" i="47"/>
  <c r="O9" i="47"/>
  <c r="O8" i="47"/>
  <c r="O7" i="47"/>
  <c r="O6" i="47"/>
  <c r="O5" i="47"/>
  <c r="O4" i="47"/>
  <c r="O3" i="47"/>
  <c r="O46" i="46"/>
  <c r="O45" i="46"/>
  <c r="O44" i="46"/>
  <c r="O43" i="46"/>
  <c r="O42" i="46"/>
  <c r="O41" i="46"/>
  <c r="O40" i="46"/>
  <c r="O39" i="46"/>
  <c r="O38" i="46"/>
  <c r="O37" i="46"/>
  <c r="O36" i="46"/>
  <c r="O35" i="46"/>
  <c r="O34" i="46"/>
  <c r="O33" i="46"/>
  <c r="O32" i="46"/>
  <c r="O31" i="46"/>
  <c r="O30" i="46"/>
  <c r="O29" i="46"/>
  <c r="O28" i="46"/>
  <c r="O27" i="46"/>
  <c r="O26" i="46"/>
  <c r="O25" i="46"/>
  <c r="O24" i="46"/>
  <c r="O23" i="46"/>
  <c r="O22" i="46"/>
  <c r="O21" i="46"/>
  <c r="O20" i="46"/>
  <c r="O19" i="46"/>
  <c r="O18" i="46"/>
  <c r="O17" i="46"/>
  <c r="O16" i="46"/>
  <c r="O15" i="46"/>
  <c r="O14" i="46"/>
  <c r="O13" i="46"/>
  <c r="O12" i="46"/>
  <c r="O11" i="46"/>
  <c r="O10" i="46"/>
  <c r="O9" i="46"/>
  <c r="O8" i="46"/>
  <c r="O7" i="46"/>
  <c r="O6" i="46"/>
  <c r="O5" i="46"/>
  <c r="O4" i="46"/>
  <c r="O3" i="46"/>
  <c r="O46" i="45"/>
  <c r="O45" i="45"/>
  <c r="O44" i="45"/>
  <c r="O43" i="45"/>
  <c r="O42" i="45"/>
  <c r="O41" i="45"/>
  <c r="O40" i="45"/>
  <c r="O39" i="45"/>
  <c r="O38" i="45"/>
  <c r="O37" i="45"/>
  <c r="O36" i="45"/>
  <c r="O35" i="45"/>
  <c r="O34" i="45"/>
  <c r="O33" i="45"/>
  <c r="O32" i="45"/>
  <c r="O31" i="45"/>
  <c r="O30" i="45"/>
  <c r="O29" i="45"/>
  <c r="O28" i="45"/>
  <c r="O27" i="45"/>
  <c r="O26" i="45"/>
  <c r="O25" i="45"/>
  <c r="O24" i="45"/>
  <c r="O23" i="45"/>
  <c r="O22" i="45"/>
  <c r="O21" i="45"/>
  <c r="O20" i="45"/>
  <c r="O19" i="45"/>
  <c r="O18" i="45"/>
  <c r="O17" i="45"/>
  <c r="O16" i="45"/>
  <c r="O15" i="45"/>
  <c r="O14" i="45"/>
  <c r="O13" i="45"/>
  <c r="O12" i="45"/>
  <c r="O11" i="45"/>
  <c r="O10" i="45"/>
  <c r="O9" i="45"/>
  <c r="O8" i="45"/>
  <c r="O7" i="45"/>
  <c r="O46" i="44"/>
  <c r="O45" i="44"/>
  <c r="O44" i="44"/>
  <c r="O43" i="44"/>
  <c r="O42" i="44"/>
  <c r="O41" i="44"/>
  <c r="O40" i="44"/>
  <c r="O39" i="44"/>
  <c r="O38" i="44"/>
  <c r="O37" i="44"/>
  <c r="O36" i="44"/>
  <c r="O35" i="44"/>
  <c r="O34" i="44"/>
  <c r="O33" i="44"/>
  <c r="O32" i="44"/>
  <c r="O31" i="44"/>
  <c r="O30" i="44"/>
  <c r="O29" i="44"/>
  <c r="O28" i="44"/>
  <c r="O27" i="44"/>
  <c r="O26" i="44"/>
  <c r="O25" i="44"/>
  <c r="O24" i="44"/>
  <c r="O23" i="44"/>
  <c r="O22" i="44"/>
  <c r="O21" i="44"/>
  <c r="O20" i="44"/>
  <c r="O19" i="44"/>
  <c r="O18" i="44"/>
  <c r="O17" i="44"/>
  <c r="O16" i="44"/>
  <c r="O15" i="44"/>
  <c r="O14" i="44"/>
  <c r="O13" i="44"/>
  <c r="O12" i="44"/>
  <c r="O11" i="44"/>
  <c r="O10" i="44"/>
  <c r="O9" i="44"/>
  <c r="O8" i="44"/>
  <c r="O7" i="44"/>
  <c r="O6" i="44"/>
  <c r="O5" i="44"/>
  <c r="O4" i="44"/>
  <c r="O3" i="44"/>
  <c r="O46" i="42"/>
  <c r="O45" i="42"/>
  <c r="O44" i="42"/>
  <c r="O43" i="42"/>
  <c r="O42" i="42"/>
  <c r="O41" i="42"/>
  <c r="O40" i="42"/>
  <c r="O39" i="42"/>
  <c r="O38" i="42"/>
  <c r="O37" i="42"/>
  <c r="O36" i="42"/>
  <c r="O35" i="42"/>
  <c r="O34" i="42"/>
  <c r="O33" i="42"/>
  <c r="O32" i="42"/>
  <c r="O31" i="42"/>
  <c r="O30" i="42"/>
  <c r="O29" i="42"/>
  <c r="O28" i="42"/>
  <c r="O27" i="42"/>
  <c r="O26" i="42"/>
  <c r="O25" i="42"/>
  <c r="O24" i="42"/>
  <c r="O23" i="42"/>
  <c r="O22" i="42"/>
  <c r="O21" i="42"/>
  <c r="O20" i="42"/>
  <c r="O19" i="42"/>
  <c r="O18" i="42"/>
  <c r="O17" i="42"/>
  <c r="O16" i="42"/>
  <c r="O15" i="42"/>
  <c r="O14" i="42"/>
  <c r="O13" i="42"/>
  <c r="O12" i="42"/>
  <c r="O11" i="42"/>
  <c r="O10" i="42"/>
  <c r="O9" i="42"/>
  <c r="O8" i="42"/>
  <c r="O7" i="42"/>
  <c r="O6" i="42"/>
  <c r="O5" i="42"/>
  <c r="O4" i="42"/>
  <c r="O3" i="42"/>
  <c r="O46" i="40"/>
  <c r="O45" i="40"/>
  <c r="O44" i="40"/>
  <c r="O43" i="40"/>
  <c r="O42" i="40"/>
  <c r="O41" i="40"/>
  <c r="O40" i="40"/>
  <c r="O39" i="40"/>
  <c r="O38" i="40"/>
  <c r="O37" i="40"/>
  <c r="O36" i="40"/>
  <c r="O35" i="40"/>
  <c r="O34" i="40"/>
  <c r="O33" i="40"/>
  <c r="O32" i="40"/>
  <c r="O31" i="40"/>
  <c r="O30" i="40"/>
  <c r="O29" i="40"/>
  <c r="O28" i="40"/>
  <c r="O27" i="40"/>
  <c r="O26" i="40"/>
  <c r="O25" i="40"/>
  <c r="O24" i="40"/>
  <c r="O23" i="40"/>
  <c r="O22" i="40"/>
  <c r="O21" i="40"/>
  <c r="O20" i="40"/>
  <c r="O19" i="40"/>
  <c r="O18" i="40"/>
  <c r="O17" i="40"/>
  <c r="O16" i="40"/>
  <c r="O15" i="40"/>
  <c r="O14" i="40"/>
  <c r="O13" i="40"/>
  <c r="O12" i="40"/>
  <c r="O11" i="40"/>
  <c r="O10" i="40"/>
  <c r="O9" i="40"/>
  <c r="O8" i="40"/>
  <c r="O7" i="40"/>
  <c r="O6" i="40"/>
  <c r="O5" i="40"/>
  <c r="O4" i="40"/>
  <c r="O3" i="40"/>
  <c r="J42" i="60"/>
  <c r="J41" i="60"/>
  <c r="J40" i="60"/>
  <c r="J39" i="60"/>
  <c r="J38" i="60"/>
  <c r="J37" i="60"/>
  <c r="J36" i="60"/>
  <c r="J35" i="60"/>
  <c r="J34" i="60"/>
  <c r="J33" i="60"/>
  <c r="J32" i="60"/>
  <c r="J31" i="60"/>
  <c r="J30" i="60"/>
  <c r="J29" i="60"/>
  <c r="J28" i="60"/>
  <c r="J27" i="60"/>
  <c r="J26" i="60"/>
  <c r="J25" i="60"/>
  <c r="J24" i="60"/>
  <c r="J23" i="60"/>
  <c r="J22" i="60"/>
  <c r="J21" i="60"/>
  <c r="J20" i="60"/>
  <c r="J19" i="60"/>
  <c r="J18" i="60"/>
  <c r="J17" i="60"/>
  <c r="J16" i="60"/>
  <c r="J15" i="60"/>
  <c r="J14" i="60"/>
  <c r="J13" i="60"/>
  <c r="J12" i="60"/>
  <c r="J11" i="60"/>
  <c r="J10" i="60"/>
  <c r="J9" i="60"/>
  <c r="J8" i="60"/>
  <c r="J7" i="60"/>
  <c r="J6" i="60"/>
  <c r="J5" i="60"/>
  <c r="J4" i="60"/>
  <c r="J3" i="60"/>
  <c r="J42" i="59"/>
  <c r="J41" i="59"/>
  <c r="J40" i="59"/>
  <c r="J39" i="59"/>
  <c r="J38" i="59"/>
  <c r="J37" i="59"/>
  <c r="J36" i="59"/>
  <c r="J35" i="59"/>
  <c r="J34" i="59"/>
  <c r="J33" i="59"/>
  <c r="J32" i="59"/>
  <c r="J31" i="59"/>
  <c r="J30" i="59"/>
  <c r="J29" i="59"/>
  <c r="J28" i="59"/>
  <c r="J27" i="59"/>
  <c r="J26" i="59"/>
  <c r="J25" i="59"/>
  <c r="J24" i="59"/>
  <c r="J23" i="59"/>
  <c r="J22" i="59"/>
  <c r="J21" i="59"/>
  <c r="J20" i="59"/>
  <c r="J19" i="59"/>
  <c r="J18" i="59"/>
  <c r="J17" i="59"/>
  <c r="J16" i="59"/>
  <c r="J15" i="59"/>
  <c r="J14" i="59"/>
  <c r="J13" i="59"/>
  <c r="J12" i="59"/>
  <c r="J11" i="59"/>
  <c r="J10" i="59"/>
  <c r="J9" i="59"/>
  <c r="J8" i="59"/>
  <c r="J7" i="59"/>
  <c r="J6" i="59"/>
  <c r="J5" i="59"/>
  <c r="J4" i="59"/>
  <c r="J3" i="59"/>
  <c r="J42" i="56"/>
  <c r="J41" i="56"/>
  <c r="J40" i="56"/>
  <c r="J39" i="56"/>
  <c r="J38" i="56"/>
  <c r="J37" i="56"/>
  <c r="J36" i="56"/>
  <c r="J35" i="56"/>
  <c r="J34" i="56"/>
  <c r="J33" i="56"/>
  <c r="J32" i="56"/>
  <c r="J31" i="56"/>
  <c r="J30" i="56"/>
  <c r="J29" i="56"/>
  <c r="J28" i="56"/>
  <c r="J27" i="56"/>
  <c r="J26" i="56"/>
  <c r="J25" i="56"/>
  <c r="J24" i="56"/>
  <c r="J23" i="56"/>
  <c r="J22" i="56"/>
  <c r="J21" i="56"/>
  <c r="J20" i="56"/>
  <c r="J19" i="56"/>
  <c r="J18" i="56"/>
  <c r="J17" i="56"/>
  <c r="J16" i="56"/>
  <c r="J15" i="56"/>
  <c r="J14" i="56"/>
  <c r="J13" i="56"/>
  <c r="J12" i="56"/>
  <c r="J11" i="56"/>
  <c r="J10" i="56"/>
  <c r="J9" i="56"/>
  <c r="J8" i="56"/>
  <c r="J7" i="56"/>
  <c r="J6" i="56"/>
  <c r="J5" i="56"/>
  <c r="J4" i="56"/>
  <c r="J3" i="56"/>
  <c r="J42" i="55"/>
  <c r="J41" i="55"/>
  <c r="J40" i="55"/>
  <c r="J39" i="55"/>
  <c r="J38" i="55"/>
  <c r="J37" i="55"/>
  <c r="J36" i="55"/>
  <c r="J35" i="55"/>
  <c r="J34" i="55"/>
  <c r="J33" i="55"/>
  <c r="J32" i="55"/>
  <c r="J31" i="55"/>
  <c r="J30" i="55"/>
  <c r="J29" i="55"/>
  <c r="J28" i="55"/>
  <c r="J27" i="55"/>
  <c r="J26" i="55"/>
  <c r="J25" i="55"/>
  <c r="J24" i="55"/>
  <c r="J23" i="55"/>
  <c r="J22" i="55"/>
  <c r="J21" i="55"/>
  <c r="J20" i="55"/>
  <c r="J19" i="55"/>
  <c r="J18" i="55"/>
  <c r="J17" i="55"/>
  <c r="J16" i="55"/>
  <c r="J15" i="55"/>
  <c r="J14" i="55"/>
  <c r="J13" i="55"/>
  <c r="J12" i="55"/>
  <c r="J11" i="55"/>
  <c r="J10" i="55"/>
  <c r="J9" i="55"/>
  <c r="J8" i="55"/>
  <c r="J7" i="55"/>
  <c r="J6" i="55"/>
  <c r="J5" i="55"/>
  <c r="J4" i="55"/>
  <c r="J3" i="55"/>
  <c r="J42" i="54"/>
  <c r="J41" i="54"/>
  <c r="J40" i="54"/>
  <c r="J39" i="54"/>
  <c r="J38" i="54"/>
  <c r="J37" i="54"/>
  <c r="J36" i="54"/>
  <c r="J35" i="54"/>
  <c r="J34" i="54"/>
  <c r="J33" i="54"/>
  <c r="J32" i="54"/>
  <c r="J31" i="54"/>
  <c r="J30" i="54"/>
  <c r="J29" i="54"/>
  <c r="J28" i="54"/>
  <c r="J27" i="54"/>
  <c r="J26" i="54"/>
  <c r="J25" i="54"/>
  <c r="J24" i="54"/>
  <c r="J23" i="54"/>
  <c r="J22" i="54"/>
  <c r="J21" i="54"/>
  <c r="J20" i="54"/>
  <c r="J19" i="54"/>
  <c r="J18" i="54"/>
  <c r="J17" i="54"/>
  <c r="J16" i="54"/>
  <c r="J15" i="54"/>
  <c r="J14" i="54"/>
  <c r="J13" i="54"/>
  <c r="J12" i="54"/>
  <c r="J11" i="54"/>
  <c r="J10" i="54"/>
  <c r="J9" i="54"/>
  <c r="J8" i="54"/>
  <c r="J7" i="54"/>
  <c r="J6" i="54"/>
  <c r="J5" i="54"/>
  <c r="J4" i="54"/>
  <c r="J3" i="54"/>
  <c r="J42" i="53"/>
  <c r="J41" i="53"/>
  <c r="J40" i="53"/>
  <c r="J39" i="53"/>
  <c r="J38" i="53"/>
  <c r="J37" i="53"/>
  <c r="J36" i="53"/>
  <c r="J35" i="53"/>
  <c r="J34" i="53"/>
  <c r="J33" i="53"/>
  <c r="J32" i="53"/>
  <c r="J31" i="53"/>
  <c r="J30" i="53"/>
  <c r="J29" i="53"/>
  <c r="J28" i="53"/>
  <c r="J27" i="53"/>
  <c r="J26" i="53"/>
  <c r="J25" i="53"/>
  <c r="J24" i="53"/>
  <c r="J23" i="53"/>
  <c r="J22" i="53"/>
  <c r="J21" i="53"/>
  <c r="J20" i="53"/>
  <c r="J19" i="53"/>
  <c r="J18" i="53"/>
  <c r="J17" i="53"/>
  <c r="J16" i="53"/>
  <c r="J15" i="53"/>
  <c r="J14" i="53"/>
  <c r="J13" i="53"/>
  <c r="J12" i="53"/>
  <c r="J11" i="53"/>
  <c r="J10" i="53"/>
  <c r="J9" i="53"/>
  <c r="J8" i="53"/>
  <c r="J7" i="53"/>
  <c r="J6" i="53"/>
  <c r="J5" i="53"/>
  <c r="J4" i="53"/>
  <c r="J3" i="53"/>
  <c r="J42" i="52"/>
  <c r="J41" i="52"/>
  <c r="J40" i="52"/>
  <c r="J39" i="52"/>
  <c r="J38" i="52"/>
  <c r="J37" i="52"/>
  <c r="J36" i="52"/>
  <c r="J35" i="52"/>
  <c r="J34" i="52"/>
  <c r="J33" i="52"/>
  <c r="J32" i="52"/>
  <c r="J31" i="52"/>
  <c r="J30" i="52"/>
  <c r="J29" i="52"/>
  <c r="J28" i="52"/>
  <c r="J27" i="52"/>
  <c r="J26" i="52"/>
  <c r="J25" i="52"/>
  <c r="J24" i="52"/>
  <c r="J23" i="52"/>
  <c r="J22" i="52"/>
  <c r="J21" i="52"/>
  <c r="J20" i="52"/>
  <c r="J19" i="52"/>
  <c r="J18" i="52"/>
  <c r="J17" i="52"/>
  <c r="J16" i="52"/>
  <c r="J15" i="52"/>
  <c r="J14" i="52"/>
  <c r="J13" i="52"/>
  <c r="J12" i="52"/>
  <c r="J11" i="52"/>
  <c r="J10" i="52"/>
  <c r="J9" i="52"/>
  <c r="J8" i="52"/>
  <c r="J7" i="52"/>
  <c r="J6" i="52"/>
  <c r="J5" i="52"/>
  <c r="J4" i="52"/>
  <c r="J3" i="52"/>
  <c r="J42" i="51"/>
  <c r="J41" i="51"/>
  <c r="J40" i="51"/>
  <c r="J39" i="51"/>
  <c r="J38" i="51"/>
  <c r="J37" i="51"/>
  <c r="J36" i="51"/>
  <c r="J35" i="51"/>
  <c r="J34" i="51"/>
  <c r="J33" i="51"/>
  <c r="J32" i="51"/>
  <c r="J31" i="51"/>
  <c r="J30" i="51"/>
  <c r="J29" i="51"/>
  <c r="J28" i="51"/>
  <c r="J27" i="51"/>
  <c r="J26" i="51"/>
  <c r="J25" i="51"/>
  <c r="J24" i="51"/>
  <c r="J23" i="51"/>
  <c r="J22" i="51"/>
  <c r="J21" i="51"/>
  <c r="J20" i="51"/>
  <c r="J19" i="51"/>
  <c r="J18" i="51"/>
  <c r="J17" i="51"/>
  <c r="J16" i="51"/>
  <c r="J15" i="51"/>
  <c r="J14" i="51"/>
  <c r="J13" i="51"/>
  <c r="J12" i="51"/>
  <c r="J11" i="51"/>
  <c r="J10" i="51"/>
  <c r="J9" i="51"/>
  <c r="J8" i="51"/>
  <c r="J7" i="51"/>
  <c r="J6" i="51"/>
  <c r="J5" i="51"/>
  <c r="J4" i="51"/>
  <c r="J3" i="51"/>
  <c r="J42" i="50"/>
  <c r="J41" i="50"/>
  <c r="J40" i="50"/>
  <c r="J39" i="50"/>
  <c r="J38" i="50"/>
  <c r="J37" i="50"/>
  <c r="J36" i="50"/>
  <c r="J35" i="50"/>
  <c r="J34" i="50"/>
  <c r="J33" i="50"/>
  <c r="J32" i="50"/>
  <c r="J31" i="50"/>
  <c r="J30" i="50"/>
  <c r="J29" i="50"/>
  <c r="J28" i="50"/>
  <c r="J27" i="50"/>
  <c r="J26" i="50"/>
  <c r="J25" i="50"/>
  <c r="J24" i="50"/>
  <c r="J23" i="50"/>
  <c r="J22" i="50"/>
  <c r="J21" i="50"/>
  <c r="J20" i="50"/>
  <c r="J19" i="50"/>
  <c r="J18" i="50"/>
  <c r="J17" i="50"/>
  <c r="J16" i="50"/>
  <c r="J15" i="50"/>
  <c r="J14" i="50"/>
  <c r="J13" i="50"/>
  <c r="J12" i="50"/>
  <c r="J11" i="50"/>
  <c r="J10" i="50"/>
  <c r="J9" i="50"/>
  <c r="J8" i="50"/>
  <c r="J7" i="50"/>
  <c r="J6" i="50"/>
  <c r="J5" i="50"/>
  <c r="J4" i="50"/>
  <c r="J3" i="50"/>
  <c r="E42" i="60"/>
  <c r="E41" i="60"/>
  <c r="E40" i="60"/>
  <c r="E39" i="60"/>
  <c r="E38" i="60"/>
  <c r="E37" i="60"/>
  <c r="E36" i="60"/>
  <c r="E35" i="60"/>
  <c r="E34" i="60"/>
  <c r="E33" i="60"/>
  <c r="E32" i="60"/>
  <c r="E31" i="60"/>
  <c r="E30" i="60"/>
  <c r="E29" i="60"/>
  <c r="E28" i="60"/>
  <c r="E27" i="60"/>
  <c r="E26" i="60"/>
  <c r="E25" i="60"/>
  <c r="E24" i="60"/>
  <c r="E23" i="60"/>
  <c r="E22" i="60"/>
  <c r="E21" i="60"/>
  <c r="E20" i="60"/>
  <c r="E19" i="60"/>
  <c r="E18" i="60"/>
  <c r="E17" i="60"/>
  <c r="E16" i="60"/>
  <c r="E15" i="60"/>
  <c r="E14" i="60"/>
  <c r="E13" i="60"/>
  <c r="E12" i="60"/>
  <c r="E11" i="60"/>
  <c r="E10" i="60"/>
  <c r="E9" i="60"/>
  <c r="E8" i="60"/>
  <c r="E7" i="60"/>
  <c r="E6" i="60"/>
  <c r="E5" i="60"/>
  <c r="E4" i="60"/>
  <c r="E3" i="60"/>
  <c r="E42" i="59"/>
  <c r="E41" i="59"/>
  <c r="E40" i="59"/>
  <c r="E39" i="59"/>
  <c r="E38" i="59"/>
  <c r="E37" i="59"/>
  <c r="E36" i="59"/>
  <c r="E35" i="59"/>
  <c r="E34" i="59"/>
  <c r="E33" i="59"/>
  <c r="E32" i="59"/>
  <c r="E31" i="59"/>
  <c r="E30" i="59"/>
  <c r="E29" i="59"/>
  <c r="E28" i="59"/>
  <c r="E27" i="59"/>
  <c r="E26" i="59"/>
  <c r="E25" i="59"/>
  <c r="E24" i="59"/>
  <c r="E23" i="59"/>
  <c r="E22" i="59"/>
  <c r="E21" i="59"/>
  <c r="E20" i="59"/>
  <c r="E19" i="59"/>
  <c r="E18" i="59"/>
  <c r="E17" i="59"/>
  <c r="E16" i="59"/>
  <c r="E15" i="59"/>
  <c r="E14" i="59"/>
  <c r="E13" i="59"/>
  <c r="E12" i="59"/>
  <c r="E11" i="59"/>
  <c r="E10" i="59"/>
  <c r="E9" i="59"/>
  <c r="E8" i="59"/>
  <c r="E7" i="59"/>
  <c r="E6" i="59"/>
  <c r="E5" i="59"/>
  <c r="E4" i="59"/>
  <c r="E3" i="59"/>
  <c r="E42" i="56"/>
  <c r="E41" i="56"/>
  <c r="E40" i="56"/>
  <c r="E39" i="56"/>
  <c r="E38" i="56"/>
  <c r="E37" i="56"/>
  <c r="E36" i="56"/>
  <c r="E35" i="56"/>
  <c r="E34" i="56"/>
  <c r="E33" i="56"/>
  <c r="E32" i="56"/>
  <c r="E31" i="56"/>
  <c r="E30" i="56"/>
  <c r="E29" i="56"/>
  <c r="E28" i="56"/>
  <c r="E27" i="56"/>
  <c r="E26" i="56"/>
  <c r="E25" i="56"/>
  <c r="E24" i="56"/>
  <c r="E23" i="56"/>
  <c r="E22" i="56"/>
  <c r="E21" i="56"/>
  <c r="E20" i="56"/>
  <c r="E19" i="56"/>
  <c r="E18" i="56"/>
  <c r="E17" i="56"/>
  <c r="E16" i="56"/>
  <c r="E15" i="56"/>
  <c r="E14" i="56"/>
  <c r="E13" i="56"/>
  <c r="E12" i="56"/>
  <c r="E11" i="56"/>
  <c r="E10" i="56"/>
  <c r="E9" i="56"/>
  <c r="E8" i="56"/>
  <c r="E7" i="56"/>
  <c r="E6" i="56"/>
  <c r="E5" i="56"/>
  <c r="E4" i="56"/>
  <c r="E3" i="56"/>
  <c r="E42" i="55"/>
  <c r="E41" i="55"/>
  <c r="E40" i="55"/>
  <c r="E39" i="55"/>
  <c r="E38" i="55"/>
  <c r="E37" i="55"/>
  <c r="E36" i="55"/>
  <c r="E35" i="55"/>
  <c r="E34" i="55"/>
  <c r="E33" i="55"/>
  <c r="E32" i="55"/>
  <c r="E31" i="55"/>
  <c r="E30" i="55"/>
  <c r="E29" i="55"/>
  <c r="E28" i="55"/>
  <c r="E27" i="55"/>
  <c r="E26" i="55"/>
  <c r="E25" i="55"/>
  <c r="E24" i="55"/>
  <c r="E23" i="55"/>
  <c r="E22" i="55"/>
  <c r="E21" i="55"/>
  <c r="E20" i="55"/>
  <c r="E19" i="55"/>
  <c r="E18" i="55"/>
  <c r="E17" i="55"/>
  <c r="E16" i="55"/>
  <c r="E15" i="55"/>
  <c r="E14" i="55"/>
  <c r="E13" i="55"/>
  <c r="E12" i="55"/>
  <c r="E11" i="55"/>
  <c r="E10" i="55"/>
  <c r="E9" i="55"/>
  <c r="E8" i="55"/>
  <c r="E7" i="55"/>
  <c r="E6" i="55"/>
  <c r="E5" i="55"/>
  <c r="E4" i="55"/>
  <c r="E3" i="55"/>
  <c r="E42" i="54"/>
  <c r="E41" i="54"/>
  <c r="E40" i="54"/>
  <c r="E39" i="54"/>
  <c r="E38" i="54"/>
  <c r="E37" i="54"/>
  <c r="E36" i="54"/>
  <c r="E35" i="54"/>
  <c r="E34" i="54"/>
  <c r="E33" i="54"/>
  <c r="E32" i="54"/>
  <c r="E31" i="54"/>
  <c r="E30" i="54"/>
  <c r="E29" i="54"/>
  <c r="E28" i="54"/>
  <c r="E27" i="54"/>
  <c r="E26" i="54"/>
  <c r="E25" i="54"/>
  <c r="E24" i="54"/>
  <c r="E23" i="54"/>
  <c r="E22" i="54"/>
  <c r="E21" i="54"/>
  <c r="E20" i="54"/>
  <c r="E19" i="54"/>
  <c r="E18" i="54"/>
  <c r="E17" i="54"/>
  <c r="E16" i="54"/>
  <c r="E15" i="54"/>
  <c r="E14" i="54"/>
  <c r="E13" i="54"/>
  <c r="E12" i="54"/>
  <c r="E11" i="54"/>
  <c r="E10" i="54"/>
  <c r="E9" i="54"/>
  <c r="E8" i="54"/>
  <c r="E7" i="54"/>
  <c r="E6" i="54"/>
  <c r="E5" i="54"/>
  <c r="E4" i="54"/>
  <c r="E3" i="54"/>
  <c r="E42" i="53"/>
  <c r="E41" i="53"/>
  <c r="E40" i="53"/>
  <c r="E39" i="53"/>
  <c r="E38" i="53"/>
  <c r="E37" i="53"/>
  <c r="E36" i="53"/>
  <c r="E35" i="53"/>
  <c r="E34" i="53"/>
  <c r="E33" i="53"/>
  <c r="E32" i="53"/>
  <c r="E31" i="53"/>
  <c r="E30" i="53"/>
  <c r="E29" i="53"/>
  <c r="E28" i="53"/>
  <c r="E27" i="53"/>
  <c r="E26" i="53"/>
  <c r="E25" i="53"/>
  <c r="E24" i="53"/>
  <c r="E23" i="53"/>
  <c r="E22" i="53"/>
  <c r="E21" i="53"/>
  <c r="E20" i="53"/>
  <c r="E19" i="53"/>
  <c r="E18" i="53"/>
  <c r="E17" i="53"/>
  <c r="E16" i="53"/>
  <c r="E15" i="53"/>
  <c r="E14" i="53"/>
  <c r="E13" i="53"/>
  <c r="E12" i="53"/>
  <c r="E11" i="53"/>
  <c r="E10" i="53"/>
  <c r="E9" i="53"/>
  <c r="E8" i="53"/>
  <c r="E7" i="53"/>
  <c r="E6" i="53"/>
  <c r="E5" i="53"/>
  <c r="E4" i="53"/>
  <c r="E3" i="53"/>
  <c r="E42" i="52"/>
  <c r="E41" i="52"/>
  <c r="E40" i="52"/>
  <c r="E39" i="52"/>
  <c r="E38" i="52"/>
  <c r="E37" i="52"/>
  <c r="E36" i="52"/>
  <c r="E35" i="52"/>
  <c r="E34" i="52"/>
  <c r="E33" i="52"/>
  <c r="E32" i="52"/>
  <c r="E31" i="52"/>
  <c r="E30" i="52"/>
  <c r="E29" i="52"/>
  <c r="E28" i="52"/>
  <c r="E27" i="52"/>
  <c r="E26" i="52"/>
  <c r="E25" i="52"/>
  <c r="E24" i="52"/>
  <c r="E23" i="52"/>
  <c r="E22" i="52"/>
  <c r="E21" i="52"/>
  <c r="E20" i="52"/>
  <c r="E19" i="52"/>
  <c r="E18" i="52"/>
  <c r="E17" i="52"/>
  <c r="E16" i="52"/>
  <c r="E15" i="52"/>
  <c r="E14" i="52"/>
  <c r="E13" i="52"/>
  <c r="E12" i="52"/>
  <c r="E11" i="52"/>
  <c r="E10" i="52"/>
  <c r="E9" i="52"/>
  <c r="E8" i="52"/>
  <c r="E7" i="52"/>
  <c r="E6" i="52"/>
  <c r="E5" i="52"/>
  <c r="E4" i="52"/>
  <c r="E3" i="52"/>
  <c r="E42" i="51"/>
  <c r="E41" i="51"/>
  <c r="E40" i="51"/>
  <c r="E39" i="51"/>
  <c r="E38" i="51"/>
  <c r="E37" i="51"/>
  <c r="E36" i="51"/>
  <c r="E35" i="51"/>
  <c r="E34" i="51"/>
  <c r="E33" i="51"/>
  <c r="E32" i="51"/>
  <c r="E31" i="51"/>
  <c r="E30" i="51"/>
  <c r="E29" i="51"/>
  <c r="E28" i="51"/>
  <c r="E27" i="51"/>
  <c r="E26" i="51"/>
  <c r="E25" i="51"/>
  <c r="E24" i="51"/>
  <c r="E23" i="51"/>
  <c r="E22" i="51"/>
  <c r="E21" i="51"/>
  <c r="E20" i="51"/>
  <c r="E19" i="51"/>
  <c r="E18" i="51"/>
  <c r="E17" i="51"/>
  <c r="E16" i="51"/>
  <c r="E15" i="51"/>
  <c r="E14" i="51"/>
  <c r="E13" i="51"/>
  <c r="E12" i="51"/>
  <c r="E11" i="51"/>
  <c r="E10" i="51"/>
  <c r="E9" i="51"/>
  <c r="E8" i="51"/>
  <c r="E7" i="51"/>
  <c r="E6" i="51"/>
  <c r="E5" i="51"/>
  <c r="E4" i="51"/>
  <c r="E3" i="51"/>
  <c r="E42" i="50"/>
  <c r="E41" i="50"/>
  <c r="E40" i="50"/>
  <c r="E39" i="50"/>
  <c r="E38" i="50"/>
  <c r="E37" i="50"/>
  <c r="E36" i="50"/>
  <c r="E35" i="50"/>
  <c r="E34" i="50"/>
  <c r="E33" i="50"/>
  <c r="E32" i="50"/>
  <c r="E31" i="50"/>
  <c r="E30" i="50"/>
  <c r="E29" i="50"/>
  <c r="E28" i="50"/>
  <c r="E27" i="50"/>
  <c r="E26" i="50"/>
  <c r="E25" i="50"/>
  <c r="E24" i="50"/>
  <c r="E23" i="50"/>
  <c r="E22" i="50"/>
  <c r="E21" i="50"/>
  <c r="E20" i="50"/>
  <c r="E19" i="50"/>
  <c r="E18" i="50"/>
  <c r="E17" i="50"/>
  <c r="E16" i="50"/>
  <c r="E15" i="50"/>
  <c r="E14" i="50"/>
  <c r="E13" i="50"/>
  <c r="E12" i="50"/>
  <c r="E11" i="50"/>
  <c r="E10" i="50"/>
  <c r="E9" i="50"/>
  <c r="E8" i="50"/>
  <c r="E7" i="50"/>
  <c r="E6" i="50"/>
  <c r="E5" i="50"/>
  <c r="E4" i="50"/>
  <c r="E3" i="50"/>
  <c r="O46" i="39"/>
  <c r="O45" i="39"/>
  <c r="O44" i="39"/>
  <c r="O43" i="39"/>
  <c r="O42" i="39"/>
  <c r="O41" i="39"/>
  <c r="O40" i="39"/>
  <c r="O39" i="39"/>
  <c r="O38" i="39"/>
  <c r="O37" i="39"/>
  <c r="O36" i="39"/>
  <c r="O35" i="39"/>
  <c r="O34" i="39"/>
  <c r="O33" i="39"/>
  <c r="O32" i="39"/>
  <c r="O31" i="39"/>
  <c r="O30" i="39"/>
  <c r="O29" i="39"/>
  <c r="O28" i="39"/>
  <c r="O27" i="39"/>
  <c r="O26" i="39"/>
  <c r="O25" i="39"/>
  <c r="O24" i="39"/>
  <c r="O23" i="39"/>
  <c r="O22" i="39"/>
  <c r="O21" i="39"/>
  <c r="O20" i="39"/>
  <c r="O19" i="39"/>
  <c r="O18" i="39"/>
  <c r="O17" i="39"/>
  <c r="O16" i="39"/>
  <c r="O15" i="39"/>
  <c r="O14" i="39"/>
  <c r="O13" i="39"/>
  <c r="O12" i="39"/>
  <c r="O11" i="39"/>
  <c r="O10" i="39"/>
  <c r="O9" i="39"/>
  <c r="O8" i="39"/>
  <c r="O7" i="39"/>
  <c r="O6" i="39"/>
  <c r="O5" i="39"/>
  <c r="O4" i="39"/>
  <c r="O3" i="39"/>
  <c r="O46" i="43"/>
  <c r="O45" i="43"/>
  <c r="O44" i="43"/>
  <c r="O43" i="43"/>
  <c r="O42" i="43"/>
  <c r="O41" i="43"/>
  <c r="O40" i="43"/>
  <c r="O39" i="43"/>
  <c r="O38" i="43"/>
  <c r="O37" i="43"/>
  <c r="O36" i="43"/>
  <c r="O35" i="43"/>
  <c r="O34" i="43"/>
  <c r="O33" i="43"/>
  <c r="O32" i="43"/>
  <c r="O31" i="43"/>
  <c r="O30" i="43"/>
  <c r="O29" i="43"/>
  <c r="O28" i="43"/>
  <c r="O27" i="43"/>
  <c r="O26" i="43"/>
  <c r="O25" i="43"/>
  <c r="O24" i="43"/>
  <c r="O23" i="43"/>
  <c r="O22" i="43"/>
  <c r="O21" i="43"/>
  <c r="O20" i="43"/>
  <c r="O19" i="43"/>
  <c r="O18" i="43"/>
  <c r="O17" i="43"/>
  <c r="O16" i="43"/>
  <c r="O15" i="43"/>
  <c r="O14" i="43"/>
  <c r="O13" i="43"/>
  <c r="O12" i="43"/>
  <c r="O11" i="43"/>
  <c r="O10" i="43"/>
  <c r="O9" i="43"/>
  <c r="O8" i="43"/>
  <c r="O7" i="43"/>
  <c r="O6" i="43"/>
  <c r="O5" i="43"/>
  <c r="O4" i="43"/>
  <c r="O3" i="43"/>
  <c r="I47" i="60"/>
  <c r="I46" i="60"/>
  <c r="I45" i="60"/>
  <c r="I44" i="60"/>
  <c r="D6" i="60"/>
  <c r="D5" i="60"/>
  <c r="A5" i="60"/>
  <c r="A9" i="60" s="1"/>
  <c r="A13" i="60" s="1"/>
  <c r="A17" i="60" s="1"/>
  <c r="A21" i="60" s="1"/>
  <c r="A25" i="60" s="1"/>
  <c r="A29" i="60" s="1"/>
  <c r="A33" i="60" s="1"/>
  <c r="A37" i="60" s="1"/>
  <c r="A41" i="60" s="1"/>
  <c r="F5" i="60" s="1"/>
  <c r="F9" i="60" s="1"/>
  <c r="F13" i="60" s="1"/>
  <c r="F17" i="60" s="1"/>
  <c r="F21" i="60" s="1"/>
  <c r="F25" i="60" s="1"/>
  <c r="F29" i="60" s="1"/>
  <c r="F33" i="60" s="1"/>
  <c r="F37" i="60" s="1"/>
  <c r="F41" i="60" s="1"/>
  <c r="K5" i="60" s="1"/>
  <c r="K9" i="60" s="1"/>
  <c r="K13" i="60" s="1"/>
  <c r="K17" i="60" s="1"/>
  <c r="K21" i="60" s="1"/>
  <c r="K25" i="60" s="1"/>
  <c r="K29" i="60" s="1"/>
  <c r="K33" i="60" s="1"/>
  <c r="D4" i="60"/>
  <c r="D3" i="60"/>
  <c r="I47" i="59"/>
  <c r="I46" i="59"/>
  <c r="I45" i="59"/>
  <c r="I44" i="59"/>
  <c r="D6" i="59"/>
  <c r="D5" i="59"/>
  <c r="A5" i="59"/>
  <c r="A9" i="59" s="1"/>
  <c r="A13" i="59" s="1"/>
  <c r="A17" i="59" s="1"/>
  <c r="A21" i="59" s="1"/>
  <c r="A25" i="59" s="1"/>
  <c r="A29" i="59" s="1"/>
  <c r="A33" i="59" s="1"/>
  <c r="A37" i="59" s="1"/>
  <c r="A41" i="59" s="1"/>
  <c r="F5" i="59" s="1"/>
  <c r="F9" i="59" s="1"/>
  <c r="F13" i="59" s="1"/>
  <c r="F17" i="59" s="1"/>
  <c r="F21" i="59" s="1"/>
  <c r="F25" i="59" s="1"/>
  <c r="F29" i="59" s="1"/>
  <c r="F33" i="59" s="1"/>
  <c r="F37" i="59" s="1"/>
  <c r="F41" i="59" s="1"/>
  <c r="K5" i="59" s="1"/>
  <c r="K9" i="59" s="1"/>
  <c r="K13" i="59" s="1"/>
  <c r="K17" i="59" s="1"/>
  <c r="K21" i="59" s="1"/>
  <c r="K25" i="59" s="1"/>
  <c r="K29" i="59" s="1"/>
  <c r="K33" i="59" s="1"/>
  <c r="D4" i="59"/>
  <c r="D3" i="59"/>
  <c r="I47" i="56"/>
  <c r="I46" i="56"/>
  <c r="I45" i="56"/>
  <c r="I44" i="56"/>
  <c r="D6" i="56"/>
  <c r="D5" i="56"/>
  <c r="A5" i="56"/>
  <c r="A9" i="56" s="1"/>
  <c r="A13" i="56" s="1"/>
  <c r="A17" i="56" s="1"/>
  <c r="A21" i="56" s="1"/>
  <c r="A25" i="56" s="1"/>
  <c r="A29" i="56" s="1"/>
  <c r="A33" i="56" s="1"/>
  <c r="A37" i="56" s="1"/>
  <c r="A41" i="56" s="1"/>
  <c r="F5" i="56" s="1"/>
  <c r="F9" i="56" s="1"/>
  <c r="F13" i="56" s="1"/>
  <c r="F17" i="56" s="1"/>
  <c r="F21" i="56" s="1"/>
  <c r="F25" i="56" s="1"/>
  <c r="F29" i="56" s="1"/>
  <c r="F33" i="56" s="1"/>
  <c r="F37" i="56" s="1"/>
  <c r="F41" i="56" s="1"/>
  <c r="K5" i="56" s="1"/>
  <c r="K9" i="56" s="1"/>
  <c r="K13" i="56" s="1"/>
  <c r="K17" i="56" s="1"/>
  <c r="K21" i="56" s="1"/>
  <c r="K25" i="56" s="1"/>
  <c r="K29" i="56" s="1"/>
  <c r="K33" i="56" s="1"/>
  <c r="D4" i="56"/>
  <c r="D3" i="56"/>
  <c r="I47" i="55"/>
  <c r="I46" i="55"/>
  <c r="I45" i="55"/>
  <c r="I44" i="55"/>
  <c r="D6" i="55"/>
  <c r="D5" i="55"/>
  <c r="A5" i="55"/>
  <c r="A9" i="55" s="1"/>
  <c r="A13" i="55" s="1"/>
  <c r="A17" i="55" s="1"/>
  <c r="A21" i="55" s="1"/>
  <c r="A25" i="55" s="1"/>
  <c r="A29" i="55" s="1"/>
  <c r="A33" i="55" s="1"/>
  <c r="A37" i="55" s="1"/>
  <c r="A41" i="55" s="1"/>
  <c r="F5" i="55" s="1"/>
  <c r="F9" i="55" s="1"/>
  <c r="F13" i="55" s="1"/>
  <c r="F17" i="55" s="1"/>
  <c r="F21" i="55" s="1"/>
  <c r="F25" i="55" s="1"/>
  <c r="F29" i="55" s="1"/>
  <c r="F33" i="55" s="1"/>
  <c r="F37" i="55" s="1"/>
  <c r="F41" i="55" s="1"/>
  <c r="K5" i="55" s="1"/>
  <c r="K9" i="55" s="1"/>
  <c r="K13" i="55" s="1"/>
  <c r="K17" i="55" s="1"/>
  <c r="K21" i="55" s="1"/>
  <c r="K25" i="55" s="1"/>
  <c r="K29" i="55" s="1"/>
  <c r="K33" i="55" s="1"/>
  <c r="D4" i="55"/>
  <c r="D3" i="55"/>
  <c r="I47" i="54"/>
  <c r="I46" i="54"/>
  <c r="I45" i="54"/>
  <c r="I44" i="54"/>
  <c r="D6" i="54"/>
  <c r="D5" i="54"/>
  <c r="A5" i="54"/>
  <c r="A9" i="54" s="1"/>
  <c r="A13" i="54" s="1"/>
  <c r="A17" i="54" s="1"/>
  <c r="A21" i="54" s="1"/>
  <c r="A25" i="54" s="1"/>
  <c r="A29" i="54" s="1"/>
  <c r="A33" i="54" s="1"/>
  <c r="A37" i="54" s="1"/>
  <c r="A41" i="54" s="1"/>
  <c r="F5" i="54" s="1"/>
  <c r="F9" i="54" s="1"/>
  <c r="F13" i="54" s="1"/>
  <c r="F17" i="54" s="1"/>
  <c r="F21" i="54" s="1"/>
  <c r="F25" i="54" s="1"/>
  <c r="F29" i="54" s="1"/>
  <c r="F33" i="54" s="1"/>
  <c r="F37" i="54" s="1"/>
  <c r="F41" i="54" s="1"/>
  <c r="K5" i="54" s="1"/>
  <c r="K9" i="54" s="1"/>
  <c r="K13" i="54" s="1"/>
  <c r="K17" i="54" s="1"/>
  <c r="K21" i="54" s="1"/>
  <c r="K25" i="54" s="1"/>
  <c r="K29" i="54" s="1"/>
  <c r="K33" i="54" s="1"/>
  <c r="D4" i="54"/>
  <c r="D3" i="54"/>
  <c r="I47" i="53"/>
  <c r="I46" i="53"/>
  <c r="I45" i="53"/>
  <c r="I44" i="53"/>
  <c r="D6" i="53"/>
  <c r="D5" i="53"/>
  <c r="A5" i="53"/>
  <c r="A9" i="53" s="1"/>
  <c r="A13" i="53" s="1"/>
  <c r="A17" i="53" s="1"/>
  <c r="A21" i="53" s="1"/>
  <c r="A25" i="53" s="1"/>
  <c r="A29" i="53" s="1"/>
  <c r="A33" i="53" s="1"/>
  <c r="A37" i="53" s="1"/>
  <c r="A41" i="53" s="1"/>
  <c r="F5" i="53" s="1"/>
  <c r="F9" i="53" s="1"/>
  <c r="F13" i="53" s="1"/>
  <c r="F17" i="53" s="1"/>
  <c r="F21" i="53" s="1"/>
  <c r="F25" i="53" s="1"/>
  <c r="F29" i="53" s="1"/>
  <c r="F33" i="53" s="1"/>
  <c r="F37" i="53" s="1"/>
  <c r="F41" i="53" s="1"/>
  <c r="K5" i="53" s="1"/>
  <c r="K9" i="53" s="1"/>
  <c r="K13" i="53" s="1"/>
  <c r="K17" i="53" s="1"/>
  <c r="K21" i="53" s="1"/>
  <c r="K25" i="53" s="1"/>
  <c r="K29" i="53" s="1"/>
  <c r="K33" i="53" s="1"/>
  <c r="D4" i="53"/>
  <c r="D3" i="53"/>
  <c r="I47" i="52"/>
  <c r="I46" i="52"/>
  <c r="I45" i="52"/>
  <c r="I44" i="52"/>
  <c r="D6" i="52"/>
  <c r="D5" i="52"/>
  <c r="A5" i="52"/>
  <c r="A9" i="52" s="1"/>
  <c r="A13" i="52" s="1"/>
  <c r="A17" i="52" s="1"/>
  <c r="A21" i="52" s="1"/>
  <c r="A25" i="52" s="1"/>
  <c r="A29" i="52" s="1"/>
  <c r="A33" i="52" s="1"/>
  <c r="A37" i="52" s="1"/>
  <c r="A41" i="52" s="1"/>
  <c r="F5" i="52" s="1"/>
  <c r="F9" i="52" s="1"/>
  <c r="F13" i="52" s="1"/>
  <c r="F17" i="52" s="1"/>
  <c r="F21" i="52" s="1"/>
  <c r="F25" i="52" s="1"/>
  <c r="F29" i="52" s="1"/>
  <c r="F33" i="52" s="1"/>
  <c r="F37" i="52" s="1"/>
  <c r="F41" i="52" s="1"/>
  <c r="K5" i="52" s="1"/>
  <c r="K9" i="52" s="1"/>
  <c r="K13" i="52" s="1"/>
  <c r="K17" i="52" s="1"/>
  <c r="K21" i="52" s="1"/>
  <c r="K25" i="52" s="1"/>
  <c r="K29" i="52" s="1"/>
  <c r="K33" i="52" s="1"/>
  <c r="D4" i="52"/>
  <c r="D3" i="52"/>
  <c r="I47" i="51"/>
  <c r="I46" i="51"/>
  <c r="I45" i="51"/>
  <c r="I44" i="51"/>
  <c r="D6" i="51"/>
  <c r="D5" i="51"/>
  <c r="A5" i="51"/>
  <c r="A9" i="51" s="1"/>
  <c r="A13" i="51" s="1"/>
  <c r="A17" i="51" s="1"/>
  <c r="A21" i="51" s="1"/>
  <c r="A25" i="51" s="1"/>
  <c r="A29" i="51" s="1"/>
  <c r="A33" i="51" s="1"/>
  <c r="A37" i="51" s="1"/>
  <c r="A41" i="51" s="1"/>
  <c r="F5" i="51" s="1"/>
  <c r="F9" i="51" s="1"/>
  <c r="F13" i="51" s="1"/>
  <c r="F17" i="51" s="1"/>
  <c r="F21" i="51" s="1"/>
  <c r="F25" i="51" s="1"/>
  <c r="F29" i="51" s="1"/>
  <c r="F33" i="51" s="1"/>
  <c r="F37" i="51" s="1"/>
  <c r="F41" i="51" s="1"/>
  <c r="K5" i="51" s="1"/>
  <c r="K9" i="51" s="1"/>
  <c r="K13" i="51" s="1"/>
  <c r="K17" i="51" s="1"/>
  <c r="K21" i="51" s="1"/>
  <c r="K25" i="51" s="1"/>
  <c r="K29" i="51" s="1"/>
  <c r="K33" i="51" s="1"/>
  <c r="D4" i="51"/>
  <c r="D3" i="51"/>
  <c r="I47" i="50"/>
  <c r="I46" i="50"/>
  <c r="I45" i="50"/>
  <c r="I44" i="50"/>
  <c r="D6" i="50"/>
  <c r="D5" i="50"/>
  <c r="A5" i="50"/>
  <c r="A9" i="50" s="1"/>
  <c r="A13" i="50" s="1"/>
  <c r="A17" i="50" s="1"/>
  <c r="A21" i="50" s="1"/>
  <c r="A25" i="50" s="1"/>
  <c r="A29" i="50" s="1"/>
  <c r="A33" i="50" s="1"/>
  <c r="A37" i="50" s="1"/>
  <c r="A41" i="50" s="1"/>
  <c r="F5" i="50" s="1"/>
  <c r="F9" i="50" s="1"/>
  <c r="F13" i="50" s="1"/>
  <c r="F17" i="50" s="1"/>
  <c r="F21" i="50" s="1"/>
  <c r="F25" i="50" s="1"/>
  <c r="F29" i="50" s="1"/>
  <c r="F33" i="50" s="1"/>
  <c r="F37" i="50" s="1"/>
  <c r="F41" i="50" s="1"/>
  <c r="K5" i="50" s="1"/>
  <c r="K9" i="50" s="1"/>
  <c r="K13" i="50" s="1"/>
  <c r="K17" i="50" s="1"/>
  <c r="K21" i="50" s="1"/>
  <c r="K25" i="50" s="1"/>
  <c r="K29" i="50" s="1"/>
  <c r="K33" i="50" s="1"/>
  <c r="D4" i="50"/>
  <c r="D3" i="50"/>
  <c r="O46" i="41"/>
  <c r="O45" i="41"/>
  <c r="O44" i="41"/>
  <c r="O43" i="41"/>
  <c r="O42" i="41"/>
  <c r="O41" i="41"/>
  <c r="O40" i="41"/>
  <c r="O39" i="41"/>
  <c r="O38" i="41"/>
  <c r="O37" i="41"/>
  <c r="O36" i="41"/>
  <c r="O35" i="41"/>
  <c r="O34" i="41"/>
  <c r="O33" i="41"/>
  <c r="O32" i="41"/>
  <c r="O31" i="41"/>
  <c r="O30" i="41"/>
  <c r="O29" i="41"/>
  <c r="O28" i="41"/>
  <c r="O27" i="41"/>
  <c r="O26" i="41"/>
  <c r="O25" i="41"/>
  <c r="O24" i="41"/>
  <c r="O23" i="41"/>
  <c r="O22" i="41"/>
  <c r="O21" i="41"/>
  <c r="O20" i="41"/>
  <c r="O19" i="41"/>
  <c r="O18" i="41"/>
  <c r="O17" i="41"/>
  <c r="O16" i="41"/>
  <c r="O15" i="41"/>
  <c r="O14" i="41"/>
  <c r="O13" i="41"/>
  <c r="O12" i="41"/>
  <c r="O11" i="41"/>
  <c r="O10" i="41"/>
  <c r="O9" i="41"/>
  <c r="O8" i="41"/>
  <c r="O7" i="41"/>
  <c r="O6" i="41"/>
  <c r="O5" i="41"/>
  <c r="O4" i="41"/>
  <c r="O3" i="41"/>
  <c r="I50" i="41" l="1"/>
  <c r="I49" i="41"/>
  <c r="I48" i="41"/>
  <c r="A51" i="41" l="1"/>
  <c r="A51" i="38"/>
  <c r="C51" i="41" l="1"/>
  <c r="C51" i="38"/>
  <c r="L53" i="38"/>
  <c r="G51" i="38"/>
  <c r="L50" i="38"/>
  <c r="J50" i="38"/>
  <c r="I50" i="38"/>
  <c r="J49" i="38"/>
  <c r="I49" i="38"/>
  <c r="J48" i="38"/>
  <c r="I48" i="38"/>
  <c r="J47" i="38"/>
  <c r="I47" i="38"/>
  <c r="J46" i="38"/>
  <c r="I46" i="38"/>
  <c r="J45" i="38"/>
  <c r="I45" i="38"/>
  <c r="J44" i="38"/>
  <c r="I44" i="38"/>
  <c r="A5" i="38"/>
  <c r="A9" i="38" s="1"/>
  <c r="A13" i="38" s="1"/>
  <c r="A17" i="38" s="1"/>
  <c r="A21" i="38" s="1"/>
  <c r="A25" i="38" s="1"/>
  <c r="A29" i="38" s="1"/>
  <c r="A33" i="38" s="1"/>
  <c r="A37" i="38" s="1"/>
  <c r="A41" i="38" s="1"/>
  <c r="F5" i="38" s="1"/>
  <c r="F9" i="38" s="1"/>
  <c r="F13" i="38" s="1"/>
  <c r="F17" i="38" s="1"/>
  <c r="F21" i="38" s="1"/>
  <c r="F25" i="38" s="1"/>
  <c r="F29" i="38" s="1"/>
  <c r="F33" i="38" s="1"/>
  <c r="F37" i="38" s="1"/>
  <c r="F41" i="38" s="1"/>
  <c r="K5" i="38" s="1"/>
  <c r="K9" i="38" s="1"/>
  <c r="K13" i="38" s="1"/>
  <c r="K17" i="38" s="1"/>
  <c r="K21" i="38" s="1"/>
  <c r="K25" i="38" s="1"/>
  <c r="K29" i="38" s="1"/>
  <c r="K33" i="38" s="1"/>
  <c r="S10" i="41"/>
  <c r="S18" i="41"/>
  <c r="S19" i="41"/>
  <c r="S20" i="41"/>
  <c r="S23" i="41"/>
  <c r="S24" i="41"/>
  <c r="C51" i="43"/>
  <c r="A51" i="43"/>
  <c r="I50" i="43"/>
  <c r="I49" i="43"/>
  <c r="I48" i="43"/>
  <c r="C51" i="60"/>
  <c r="A51" i="60"/>
  <c r="I50" i="60"/>
  <c r="I49" i="60"/>
  <c r="I48" i="60"/>
  <c r="G51" i="60" s="1"/>
  <c r="C51" i="59"/>
  <c r="A51" i="59"/>
  <c r="I50" i="59"/>
  <c r="I49" i="59"/>
  <c r="I48" i="59"/>
  <c r="C51" i="56"/>
  <c r="A51" i="56"/>
  <c r="I50" i="56"/>
  <c r="I49" i="56"/>
  <c r="I48" i="56"/>
  <c r="C51" i="55"/>
  <c r="A51" i="55"/>
  <c r="I50" i="55"/>
  <c r="I49" i="55"/>
  <c r="I48" i="55"/>
  <c r="C51" i="54"/>
  <c r="A51" i="54"/>
  <c r="I50" i="54"/>
  <c r="I49" i="54"/>
  <c r="I48" i="54"/>
  <c r="G51" i="54" s="1"/>
  <c r="C51" i="53"/>
  <c r="A51" i="53"/>
  <c r="I50" i="53"/>
  <c r="I49" i="53"/>
  <c r="I48" i="53"/>
  <c r="C51" i="52"/>
  <c r="A51" i="52"/>
  <c r="I50" i="52"/>
  <c r="I49" i="52"/>
  <c r="I48" i="52"/>
  <c r="C51" i="51"/>
  <c r="A51" i="51"/>
  <c r="I50" i="51"/>
  <c r="I49" i="51"/>
  <c r="I48" i="51"/>
  <c r="C51" i="50"/>
  <c r="A51" i="50"/>
  <c r="I50" i="50"/>
  <c r="I49" i="50"/>
  <c r="I48" i="50"/>
  <c r="G51" i="50" s="1"/>
  <c r="C51" i="49"/>
  <c r="A51" i="49"/>
  <c r="I50" i="49"/>
  <c r="I49" i="49"/>
  <c r="I48" i="49"/>
  <c r="C51" i="48"/>
  <c r="A51" i="48"/>
  <c r="I50" i="48"/>
  <c r="I49" i="48"/>
  <c r="I48" i="48"/>
  <c r="C51" i="47"/>
  <c r="A51" i="47"/>
  <c r="I50" i="47"/>
  <c r="I49" i="47"/>
  <c r="I48" i="47"/>
  <c r="C51" i="46"/>
  <c r="A51" i="46"/>
  <c r="I50" i="46"/>
  <c r="I49" i="46"/>
  <c r="I48" i="46"/>
  <c r="C51" i="45"/>
  <c r="A51" i="45"/>
  <c r="I50" i="45"/>
  <c r="I49" i="45"/>
  <c r="I48" i="45"/>
  <c r="C51" i="44"/>
  <c r="A51" i="44"/>
  <c r="I50" i="44"/>
  <c r="I49" i="44"/>
  <c r="I48" i="44"/>
  <c r="C51" i="42"/>
  <c r="A51" i="42"/>
  <c r="I50" i="42"/>
  <c r="I49" i="42"/>
  <c r="I48" i="42"/>
  <c r="C51" i="40"/>
  <c r="A51" i="40"/>
  <c r="I50" i="40"/>
  <c r="I49" i="40"/>
  <c r="I48" i="40"/>
  <c r="C51" i="39"/>
  <c r="A51" i="39"/>
  <c r="I50" i="39"/>
  <c r="I49" i="39"/>
  <c r="I48" i="39"/>
  <c r="G51" i="52" l="1"/>
  <c r="G51" i="56"/>
  <c r="G51" i="51"/>
  <c r="G51" i="55"/>
  <c r="G51" i="53"/>
  <c r="G51" i="59"/>
  <c r="C52" i="43"/>
  <c r="A53" i="41"/>
  <c r="C52" i="38"/>
  <c r="C52" i="41"/>
  <c r="A53" i="38"/>
  <c r="L51" i="38"/>
  <c r="L52" i="38" s="1"/>
  <c r="K52" i="38" s="1"/>
  <c r="L51" i="50"/>
  <c r="L51" i="51"/>
  <c r="L51" i="52"/>
  <c r="L51" i="53"/>
  <c r="L51" i="54"/>
  <c r="L51" i="55"/>
  <c r="L51" i="56"/>
  <c r="L51" i="59"/>
  <c r="L51" i="60"/>
  <c r="G51" i="40"/>
  <c r="G51" i="44"/>
  <c r="G51" i="45"/>
  <c r="G51" i="47"/>
  <c r="G51" i="48"/>
  <c r="G51" i="49"/>
  <c r="G51" i="43"/>
  <c r="G51" i="46"/>
  <c r="G51" i="39"/>
  <c r="G51" i="42"/>
  <c r="K53" i="38" l="1"/>
  <c r="G51" i="41"/>
  <c r="A1" i="60"/>
  <c r="X5" i="60" l="1"/>
  <c r="Y5" i="60" s="1"/>
  <c r="O5" i="45" l="1"/>
  <c r="O25" i="48"/>
  <c r="O13" i="48"/>
  <c r="O9" i="48"/>
  <c r="O5" i="48"/>
  <c r="O23" i="48"/>
  <c r="O3" i="48"/>
  <c r="O11" i="48"/>
  <c r="O7" i="48"/>
  <c r="O3" i="45"/>
  <c r="X6" i="43"/>
  <c r="Y6" i="43" s="1"/>
  <c r="X5" i="43"/>
  <c r="Y5" i="43" s="1"/>
  <c r="X4" i="43"/>
  <c r="Y4" i="43" s="1"/>
  <c r="X3" i="43"/>
  <c r="Y3" i="43" s="1"/>
  <c r="X9" i="43"/>
  <c r="X8" i="43"/>
  <c r="S7" i="43"/>
  <c r="X13" i="43" l="1"/>
  <c r="X15" i="43"/>
  <c r="X12" i="43"/>
  <c r="X14" i="43"/>
  <c r="S3" i="2"/>
  <c r="S1" i="2"/>
  <c r="F209" i="2" l="1"/>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8" i="2"/>
  <c r="F599" i="2"/>
  <c r="F600" i="2"/>
  <c r="F601" i="2"/>
  <c r="F602" i="2"/>
  <c r="F603" i="2"/>
  <c r="F604" i="2"/>
  <c r="F605" i="2"/>
  <c r="F606" i="2"/>
  <c r="F607" i="2"/>
  <c r="F608" i="2"/>
  <c r="F609" i="2"/>
  <c r="F610" i="2"/>
  <c r="F611" i="2"/>
  <c r="F612" i="2"/>
  <c r="F613" i="2"/>
  <c r="F614" i="2"/>
  <c r="F615" i="2"/>
  <c r="F616" i="2"/>
  <c r="F617" i="2"/>
  <c r="F618" i="2"/>
  <c r="F619" i="2"/>
  <c r="F620" i="2"/>
  <c r="F621" i="2"/>
  <c r="F622" i="2"/>
  <c r="F623" i="2"/>
  <c r="F624" i="2"/>
  <c r="F625" i="2"/>
  <c r="F626" i="2"/>
  <c r="F627" i="2"/>
  <c r="F628" i="2"/>
  <c r="F629" i="2"/>
  <c r="F630" i="2"/>
  <c r="F631" i="2"/>
  <c r="F632" i="2"/>
  <c r="F633" i="2"/>
  <c r="F634" i="2"/>
  <c r="F635" i="2"/>
  <c r="F636" i="2"/>
  <c r="F637" i="2"/>
  <c r="F638" i="2"/>
  <c r="F639" i="2"/>
  <c r="F640" i="2"/>
  <c r="F641" i="2"/>
  <c r="F642" i="2"/>
  <c r="F643" i="2"/>
  <c r="F644" i="2"/>
  <c r="F645" i="2"/>
  <c r="F646" i="2"/>
  <c r="F647" i="2"/>
  <c r="F648" i="2"/>
  <c r="F649" i="2"/>
  <c r="F650" i="2"/>
  <c r="F651" i="2"/>
  <c r="F652" i="2"/>
  <c r="F653" i="2"/>
  <c r="F654" i="2"/>
  <c r="F655" i="2"/>
  <c r="F656" i="2"/>
  <c r="F657" i="2"/>
  <c r="F658" i="2"/>
  <c r="F659" i="2"/>
  <c r="F660" i="2"/>
  <c r="F661" i="2"/>
  <c r="F662" i="2"/>
  <c r="F663" i="2"/>
  <c r="F664" i="2"/>
  <c r="F665" i="2"/>
  <c r="F666" i="2"/>
  <c r="F667" i="2"/>
  <c r="F668" i="2"/>
  <c r="F669" i="2"/>
  <c r="F670" i="2"/>
  <c r="F671" i="2"/>
  <c r="F672" i="2"/>
  <c r="F673" i="2"/>
  <c r="F674" i="2"/>
  <c r="F675" i="2"/>
  <c r="F676" i="2"/>
  <c r="F677" i="2"/>
  <c r="F678" i="2"/>
  <c r="F679" i="2"/>
  <c r="F680" i="2"/>
  <c r="F681" i="2"/>
  <c r="F682" i="2"/>
  <c r="F683" i="2"/>
  <c r="F684" i="2"/>
  <c r="F685" i="2"/>
  <c r="F686" i="2"/>
  <c r="F687" i="2"/>
  <c r="F688" i="2"/>
  <c r="F689" i="2"/>
  <c r="F690" i="2"/>
  <c r="F691" i="2"/>
  <c r="F692" i="2"/>
  <c r="F693" i="2"/>
  <c r="F694" i="2"/>
  <c r="F695" i="2"/>
  <c r="F696" i="2"/>
  <c r="F697" i="2"/>
  <c r="F698" i="2"/>
  <c r="F699" i="2"/>
  <c r="F700" i="2"/>
  <c r="F701" i="2"/>
  <c r="F702" i="2"/>
  <c r="F703" i="2"/>
  <c r="F704" i="2"/>
  <c r="F705" i="2"/>
  <c r="F706" i="2"/>
  <c r="F707" i="2"/>
  <c r="F708" i="2"/>
  <c r="F709" i="2"/>
  <c r="F710" i="2"/>
  <c r="F711" i="2"/>
  <c r="F712" i="2"/>
  <c r="F713" i="2"/>
  <c r="F714" i="2"/>
  <c r="F715" i="2"/>
  <c r="F716" i="2"/>
  <c r="F717" i="2"/>
  <c r="F718" i="2"/>
  <c r="F719" i="2"/>
  <c r="F720" i="2"/>
  <c r="F721" i="2"/>
  <c r="F722" i="2"/>
  <c r="F723" i="2"/>
  <c r="F724" i="2"/>
  <c r="F725" i="2"/>
  <c r="F726" i="2"/>
  <c r="F727" i="2"/>
  <c r="F728" i="2"/>
  <c r="F729" i="2"/>
  <c r="F730" i="2"/>
  <c r="F731" i="2"/>
  <c r="F732" i="2"/>
  <c r="F733" i="2"/>
  <c r="F734" i="2"/>
  <c r="F735" i="2"/>
  <c r="F736" i="2"/>
  <c r="F737" i="2"/>
  <c r="F738" i="2"/>
  <c r="F739" i="2"/>
  <c r="F740" i="2"/>
  <c r="F741" i="2"/>
  <c r="F742" i="2"/>
  <c r="F743" i="2"/>
  <c r="F744" i="2"/>
  <c r="F745" i="2"/>
  <c r="F746" i="2"/>
  <c r="F747" i="2"/>
  <c r="F748" i="2"/>
  <c r="F749" i="2"/>
  <c r="F750" i="2"/>
  <c r="F751" i="2"/>
  <c r="F752" i="2"/>
  <c r="F753" i="2"/>
  <c r="F754" i="2"/>
  <c r="F755" i="2"/>
  <c r="F756" i="2"/>
  <c r="F757" i="2"/>
  <c r="F758" i="2"/>
  <c r="F759" i="2"/>
  <c r="F760" i="2"/>
  <c r="F761" i="2"/>
  <c r="F762" i="2"/>
  <c r="F763" i="2"/>
  <c r="F764" i="2"/>
  <c r="F765" i="2"/>
  <c r="F766" i="2"/>
  <c r="F767" i="2"/>
  <c r="F768" i="2"/>
  <c r="F769" i="2"/>
  <c r="F770" i="2"/>
  <c r="F771" i="2"/>
  <c r="F772" i="2"/>
  <c r="F773" i="2"/>
  <c r="F774" i="2"/>
  <c r="F775" i="2"/>
  <c r="F776" i="2"/>
  <c r="F777" i="2"/>
  <c r="F778" i="2"/>
  <c r="F779" i="2"/>
  <c r="F780" i="2"/>
  <c r="F781" i="2"/>
  <c r="F782" i="2"/>
  <c r="F783" i="2"/>
  <c r="F784" i="2"/>
  <c r="F785" i="2"/>
  <c r="F786" i="2"/>
  <c r="F787" i="2"/>
  <c r="F788" i="2"/>
  <c r="F789" i="2"/>
  <c r="F790" i="2"/>
  <c r="F791" i="2"/>
  <c r="F792" i="2"/>
  <c r="F793" i="2"/>
  <c r="F794" i="2"/>
  <c r="F795" i="2"/>
  <c r="F796" i="2"/>
  <c r="F797" i="2"/>
  <c r="F798" i="2"/>
  <c r="F799" i="2"/>
  <c r="F800" i="2"/>
  <c r="F801" i="2"/>
  <c r="F802" i="2"/>
  <c r="F803" i="2"/>
  <c r="F804" i="2"/>
  <c r="F805" i="2"/>
  <c r="F806" i="2"/>
  <c r="F807" i="2"/>
  <c r="F808" i="2"/>
  <c r="F809" i="2"/>
  <c r="F810" i="2"/>
  <c r="F811" i="2"/>
  <c r="F812" i="2"/>
  <c r="F813" i="2"/>
  <c r="F814" i="2"/>
  <c r="F815" i="2"/>
  <c r="F816" i="2"/>
  <c r="F817" i="2"/>
  <c r="F818" i="2"/>
  <c r="F819" i="2"/>
  <c r="F820" i="2"/>
  <c r="F821" i="2"/>
  <c r="F822" i="2"/>
  <c r="F823" i="2"/>
  <c r="F824" i="2"/>
  <c r="F825" i="2"/>
  <c r="F826" i="2"/>
  <c r="F827" i="2"/>
  <c r="F828" i="2"/>
  <c r="F829" i="2"/>
  <c r="F830" i="2"/>
  <c r="F831" i="2"/>
  <c r="F832" i="2"/>
  <c r="F833" i="2"/>
  <c r="F834" i="2"/>
  <c r="F835" i="2"/>
  <c r="F836" i="2"/>
  <c r="F837" i="2"/>
  <c r="F838" i="2"/>
  <c r="F839" i="2"/>
  <c r="F840" i="2"/>
  <c r="F841" i="2"/>
  <c r="F842" i="2"/>
  <c r="F843" i="2"/>
  <c r="F844" i="2"/>
  <c r="F845" i="2"/>
  <c r="F846" i="2"/>
  <c r="F847" i="2"/>
  <c r="F848" i="2"/>
  <c r="F849" i="2"/>
  <c r="F850" i="2"/>
  <c r="F851" i="2"/>
  <c r="F852" i="2"/>
  <c r="F853" i="2"/>
  <c r="F854" i="2"/>
  <c r="F855" i="2"/>
  <c r="F856" i="2"/>
  <c r="F857" i="2"/>
  <c r="F858" i="2"/>
  <c r="F859" i="2"/>
  <c r="F860" i="2"/>
  <c r="F861" i="2"/>
  <c r="F862" i="2"/>
  <c r="F863" i="2"/>
  <c r="F864" i="2"/>
  <c r="F865" i="2"/>
  <c r="F866" i="2"/>
  <c r="F867" i="2"/>
  <c r="F868" i="2"/>
  <c r="F869" i="2"/>
  <c r="F870" i="2"/>
  <c r="F871" i="2"/>
  <c r="F872" i="2"/>
  <c r="F873" i="2"/>
  <c r="F874" i="2"/>
  <c r="F875" i="2"/>
  <c r="F876" i="2"/>
  <c r="F877" i="2"/>
  <c r="F878" i="2"/>
  <c r="F879" i="2"/>
  <c r="F880" i="2"/>
  <c r="F881" i="2"/>
  <c r="F882" i="2"/>
  <c r="F883" i="2"/>
  <c r="F884" i="2"/>
  <c r="F885" i="2"/>
  <c r="F886" i="2"/>
  <c r="F887" i="2"/>
  <c r="F888" i="2"/>
  <c r="F889" i="2"/>
  <c r="F890" i="2"/>
  <c r="F891" i="2"/>
  <c r="F892" i="2"/>
  <c r="F893" i="2"/>
  <c r="F894" i="2"/>
  <c r="F895" i="2"/>
  <c r="F896" i="2"/>
  <c r="F897" i="2"/>
  <c r="F898" i="2"/>
  <c r="F899" i="2"/>
  <c r="F900" i="2"/>
  <c r="F901" i="2"/>
  <c r="F902" i="2"/>
  <c r="F2" i="2" l="1"/>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J27" i="2" l="1"/>
  <c r="J30" i="2"/>
  <c r="J29" i="2"/>
  <c r="J24" i="2"/>
  <c r="J23" i="2"/>
  <c r="J25" i="2"/>
  <c r="J28" i="2"/>
  <c r="J11" i="2"/>
  <c r="J26" i="2"/>
  <c r="J20" i="2"/>
  <c r="J19" i="2"/>
  <c r="J18" i="2"/>
  <c r="J17" i="2"/>
  <c r="J16" i="2"/>
  <c r="J15" i="2"/>
  <c r="J14" i="2"/>
  <c r="J13" i="2"/>
  <c r="J21" i="2"/>
  <c r="J12" i="2"/>
  <c r="J22" i="2"/>
  <c r="T106" i="42" l="1"/>
  <c r="S106" i="42"/>
  <c r="T105" i="42"/>
  <c r="S105" i="42"/>
  <c r="T104" i="42"/>
  <c r="S104" i="42"/>
  <c r="T103" i="42"/>
  <c r="S103" i="42"/>
  <c r="T102" i="42"/>
  <c r="S102" i="42"/>
  <c r="T101" i="42"/>
  <c r="S101" i="42"/>
  <c r="T100" i="42"/>
  <c r="S100" i="42"/>
  <c r="T99" i="42"/>
  <c r="S99" i="42"/>
  <c r="T98" i="42"/>
  <c r="S98" i="42"/>
  <c r="T97" i="42"/>
  <c r="S97" i="42"/>
  <c r="T96" i="42"/>
  <c r="S96" i="42"/>
  <c r="T95" i="42"/>
  <c r="S95" i="42"/>
  <c r="T94" i="42"/>
  <c r="S94" i="42"/>
  <c r="T93" i="42"/>
  <c r="S93" i="42"/>
  <c r="T92" i="42"/>
  <c r="S92" i="42"/>
  <c r="T91" i="42"/>
  <c r="S91" i="42"/>
  <c r="T90" i="42"/>
  <c r="S90" i="42"/>
  <c r="T89" i="42"/>
  <c r="S89" i="42"/>
  <c r="T88" i="42"/>
  <c r="S88" i="42"/>
  <c r="T87" i="42"/>
  <c r="S87" i="42"/>
  <c r="T86" i="42"/>
  <c r="S86" i="42"/>
  <c r="T85" i="42"/>
  <c r="S85" i="42"/>
  <c r="T84" i="42"/>
  <c r="S84" i="42"/>
  <c r="T83" i="42"/>
  <c r="S83" i="42"/>
  <c r="T82" i="42"/>
  <c r="S82" i="42"/>
  <c r="T81" i="42"/>
  <c r="S81" i="42"/>
  <c r="T80" i="42"/>
  <c r="S80" i="42"/>
  <c r="T79" i="42"/>
  <c r="S79" i="42"/>
  <c r="T78" i="42"/>
  <c r="S78" i="42"/>
  <c r="T77" i="42"/>
  <c r="S77" i="42"/>
  <c r="T76" i="42"/>
  <c r="S76" i="42"/>
  <c r="T75" i="42"/>
  <c r="S75" i="42"/>
  <c r="T74" i="42"/>
  <c r="S74" i="42"/>
  <c r="S73" i="42"/>
  <c r="T73" i="42" s="1"/>
  <c r="S72" i="42"/>
  <c r="T72" i="42" s="1"/>
  <c r="S71" i="42"/>
  <c r="T71" i="42" s="1"/>
  <c r="S70" i="42"/>
  <c r="T70" i="42" s="1"/>
  <c r="S69" i="42"/>
  <c r="T69" i="42" s="1"/>
  <c r="S68" i="42"/>
  <c r="T68" i="42" s="1"/>
  <c r="S67" i="42"/>
  <c r="T67" i="42" s="1"/>
  <c r="S66" i="42"/>
  <c r="T66" i="42" s="1"/>
  <c r="S65" i="42"/>
  <c r="T65" i="42" s="1"/>
  <c r="S64" i="42"/>
  <c r="T64" i="42" s="1"/>
  <c r="S63" i="42"/>
  <c r="T63" i="42" s="1"/>
  <c r="S62" i="42"/>
  <c r="T62" i="42" s="1"/>
  <c r="S61" i="42"/>
  <c r="T61" i="42" s="1"/>
  <c r="S60" i="42"/>
  <c r="T60" i="42" s="1"/>
  <c r="S59" i="42"/>
  <c r="T59" i="42" s="1"/>
  <c r="S58" i="42"/>
  <c r="T58" i="42" s="1"/>
  <c r="S57" i="42"/>
  <c r="T57" i="42" s="1"/>
  <c r="S56" i="42"/>
  <c r="T56" i="42" s="1"/>
  <c r="S55" i="42"/>
  <c r="T55" i="42" s="1"/>
  <c r="S54" i="42"/>
  <c r="T54" i="42" s="1"/>
  <c r="S53" i="42"/>
  <c r="T53" i="42" s="1"/>
  <c r="S52" i="42"/>
  <c r="T52" i="42" s="1"/>
  <c r="S51" i="42"/>
  <c r="T51" i="42" s="1"/>
  <c r="S50" i="42"/>
  <c r="T50" i="42" s="1"/>
  <c r="S49" i="42"/>
  <c r="T49" i="42" s="1"/>
  <c r="S48" i="42"/>
  <c r="T48" i="42" s="1"/>
  <c r="S47" i="42"/>
  <c r="T47" i="42" s="1"/>
  <c r="S46" i="42"/>
  <c r="T46" i="42" s="1"/>
  <c r="S45" i="42"/>
  <c r="T45" i="42" s="1"/>
  <c r="S44" i="42"/>
  <c r="T44" i="42" s="1"/>
  <c r="S43" i="42"/>
  <c r="T43" i="42" s="1"/>
  <c r="S42" i="42"/>
  <c r="T42" i="42" s="1"/>
  <c r="S41" i="42"/>
  <c r="T41" i="42" s="1"/>
  <c r="S40" i="42"/>
  <c r="T40" i="42" s="1"/>
  <c r="S39" i="42"/>
  <c r="T39" i="42" s="1"/>
  <c r="S38" i="42"/>
  <c r="T38" i="42" s="1"/>
  <c r="S37" i="42"/>
  <c r="T37" i="42" s="1"/>
  <c r="S36" i="42"/>
  <c r="T36" i="42" s="1"/>
  <c r="S35" i="42"/>
  <c r="T35" i="42" s="1"/>
  <c r="S34" i="42"/>
  <c r="T34" i="42" s="1"/>
  <c r="S33" i="42"/>
  <c r="T33" i="42" s="1"/>
  <c r="S32" i="42"/>
  <c r="T32" i="42" s="1"/>
  <c r="S31" i="42"/>
  <c r="T31" i="42" s="1"/>
  <c r="S30" i="42"/>
  <c r="T30" i="42" s="1"/>
  <c r="S29" i="42"/>
  <c r="T29" i="42" s="1"/>
  <c r="S28" i="42"/>
  <c r="T28" i="42" s="1"/>
  <c r="S27" i="42"/>
  <c r="T27" i="42" s="1"/>
  <c r="S26" i="42"/>
  <c r="T26" i="42" s="1"/>
  <c r="S25" i="42"/>
  <c r="T25" i="42" s="1"/>
  <c r="S24" i="42"/>
  <c r="T24" i="42" s="1"/>
  <c r="S23" i="42"/>
  <c r="T23" i="42" s="1"/>
  <c r="S22" i="42"/>
  <c r="T22" i="42" s="1"/>
  <c r="S21" i="42"/>
  <c r="T21" i="42" s="1"/>
  <c r="S20" i="42"/>
  <c r="T20" i="42" s="1"/>
  <c r="S19" i="42"/>
  <c r="T19" i="42" s="1"/>
  <c r="S18" i="42"/>
  <c r="T18" i="42" s="1"/>
  <c r="S17" i="42"/>
  <c r="T17" i="42" s="1"/>
  <c r="S16" i="42"/>
  <c r="T16" i="42" s="1"/>
  <c r="S15" i="42"/>
  <c r="T15" i="42" s="1"/>
  <c r="S14" i="42"/>
  <c r="T14" i="42" s="1"/>
  <c r="S13" i="42"/>
  <c r="T13" i="42" s="1"/>
  <c r="S12" i="42"/>
  <c r="T12" i="42" s="1"/>
  <c r="S11" i="42"/>
  <c r="T11" i="42" s="1"/>
  <c r="S10" i="42"/>
  <c r="T10" i="42" s="1"/>
  <c r="S9" i="42"/>
  <c r="T9" i="42" s="1"/>
  <c r="S8" i="42"/>
  <c r="T8" i="42" s="1"/>
  <c r="S7" i="42"/>
  <c r="T7" i="42" s="1"/>
  <c r="S6" i="42"/>
  <c r="T6" i="42" s="1"/>
  <c r="S5" i="42"/>
  <c r="T5" i="42" s="1"/>
  <c r="S4" i="42"/>
  <c r="T4" i="42" s="1"/>
  <c r="S3" i="42"/>
  <c r="T3" i="42" s="1"/>
  <c r="T106" i="60"/>
  <c r="S106" i="60"/>
  <c r="T105" i="60"/>
  <c r="S105" i="60"/>
  <c r="T104" i="60"/>
  <c r="S104" i="60"/>
  <c r="T103" i="60"/>
  <c r="S103" i="60"/>
  <c r="T102" i="60"/>
  <c r="S102" i="60"/>
  <c r="T101" i="60"/>
  <c r="S101" i="60"/>
  <c r="T100" i="60"/>
  <c r="S100" i="60"/>
  <c r="T99" i="60"/>
  <c r="S99" i="60"/>
  <c r="T98" i="60"/>
  <c r="S98" i="60"/>
  <c r="T97" i="60"/>
  <c r="S97" i="60"/>
  <c r="T96" i="60"/>
  <c r="S96" i="60"/>
  <c r="T95" i="60"/>
  <c r="S95" i="60"/>
  <c r="T94" i="60"/>
  <c r="S94" i="60"/>
  <c r="T93" i="60"/>
  <c r="S93" i="60"/>
  <c r="T92" i="60"/>
  <c r="S92" i="60"/>
  <c r="T91" i="60"/>
  <c r="S91" i="60"/>
  <c r="T90" i="60"/>
  <c r="S90" i="60"/>
  <c r="T89" i="60"/>
  <c r="S89" i="60"/>
  <c r="T88" i="60"/>
  <c r="S88" i="60"/>
  <c r="T87" i="60"/>
  <c r="S87" i="60"/>
  <c r="T86" i="60"/>
  <c r="S86" i="60"/>
  <c r="T85" i="60"/>
  <c r="S85" i="60"/>
  <c r="T84" i="60"/>
  <c r="S84" i="60"/>
  <c r="T83" i="60"/>
  <c r="S83" i="60"/>
  <c r="T82" i="60"/>
  <c r="S82" i="60"/>
  <c r="T81" i="60"/>
  <c r="S81" i="60"/>
  <c r="T80" i="60"/>
  <c r="S80" i="60"/>
  <c r="T79" i="60"/>
  <c r="S79" i="60"/>
  <c r="T78" i="60"/>
  <c r="S78" i="60"/>
  <c r="T77" i="60"/>
  <c r="S77" i="60"/>
  <c r="T76" i="60"/>
  <c r="S76" i="60"/>
  <c r="T75" i="60"/>
  <c r="S75" i="60"/>
  <c r="T74" i="60"/>
  <c r="S74" i="60"/>
  <c r="T73" i="60"/>
  <c r="S73" i="60"/>
  <c r="T72" i="60"/>
  <c r="S72" i="60"/>
  <c r="T71" i="60"/>
  <c r="S71" i="60"/>
  <c r="T70" i="60"/>
  <c r="S70" i="60"/>
  <c r="T69" i="60"/>
  <c r="S69" i="60"/>
  <c r="T68" i="60"/>
  <c r="S68" i="60"/>
  <c r="T67" i="60"/>
  <c r="S67" i="60"/>
  <c r="T66" i="60"/>
  <c r="S66" i="60"/>
  <c r="T65" i="60"/>
  <c r="S65" i="60"/>
  <c r="T64" i="60"/>
  <c r="S64" i="60"/>
  <c r="T63" i="60"/>
  <c r="S63" i="60"/>
  <c r="T62" i="60"/>
  <c r="S62" i="60"/>
  <c r="T61" i="60"/>
  <c r="S61" i="60"/>
  <c r="T60" i="60"/>
  <c r="S60" i="60"/>
  <c r="T59" i="60"/>
  <c r="S59" i="60"/>
  <c r="T58" i="60"/>
  <c r="S58" i="60"/>
  <c r="T57" i="60"/>
  <c r="S57" i="60"/>
  <c r="T56" i="60"/>
  <c r="S56" i="60"/>
  <c r="T55" i="60"/>
  <c r="S55" i="60"/>
  <c r="T54" i="60"/>
  <c r="S54" i="60"/>
  <c r="T53" i="60"/>
  <c r="S53" i="60"/>
  <c r="T52" i="60"/>
  <c r="S52" i="60"/>
  <c r="T51" i="60"/>
  <c r="S51" i="60"/>
  <c r="T50" i="60"/>
  <c r="S50" i="60"/>
  <c r="T49" i="60"/>
  <c r="S49" i="60"/>
  <c r="T48" i="60"/>
  <c r="S48" i="60"/>
  <c r="T47" i="60"/>
  <c r="S47" i="60"/>
  <c r="T46" i="60"/>
  <c r="S46" i="60"/>
  <c r="T45" i="60"/>
  <c r="S45" i="60"/>
  <c r="T44" i="60"/>
  <c r="S44" i="60"/>
  <c r="T43" i="60"/>
  <c r="S43" i="60"/>
  <c r="T42" i="60"/>
  <c r="S42" i="60"/>
  <c r="T41" i="60"/>
  <c r="S41" i="60"/>
  <c r="T40" i="60"/>
  <c r="S40" i="60"/>
  <c r="T39" i="60"/>
  <c r="S39" i="60"/>
  <c r="T38" i="60"/>
  <c r="S38" i="60"/>
  <c r="T37" i="60"/>
  <c r="S37" i="60"/>
  <c r="T36" i="60"/>
  <c r="S36" i="60"/>
  <c r="T35" i="60"/>
  <c r="S35" i="60"/>
  <c r="T34" i="60"/>
  <c r="S34" i="60"/>
  <c r="T33" i="60"/>
  <c r="S33" i="60"/>
  <c r="T32" i="60"/>
  <c r="S32" i="60"/>
  <c r="T31" i="60"/>
  <c r="S31" i="60"/>
  <c r="T30" i="60"/>
  <c r="S30" i="60"/>
  <c r="T29" i="60"/>
  <c r="S29" i="60"/>
  <c r="T28" i="60"/>
  <c r="S28" i="60"/>
  <c r="T27" i="60"/>
  <c r="S27" i="60"/>
  <c r="T26" i="60"/>
  <c r="S26" i="60"/>
  <c r="T25" i="60"/>
  <c r="S25" i="60"/>
  <c r="T24" i="60"/>
  <c r="S24" i="60"/>
  <c r="T23" i="60"/>
  <c r="S23" i="60"/>
  <c r="T22" i="60"/>
  <c r="S22" i="60"/>
  <c r="T21" i="60"/>
  <c r="S21" i="60"/>
  <c r="T20" i="60"/>
  <c r="S20" i="60"/>
  <c r="T19" i="60"/>
  <c r="S19" i="60"/>
  <c r="T18" i="60"/>
  <c r="S18" i="60"/>
  <c r="T17" i="60"/>
  <c r="S17" i="60"/>
  <c r="T16" i="60"/>
  <c r="S16" i="60"/>
  <c r="T15" i="60"/>
  <c r="S15" i="60"/>
  <c r="T14" i="60"/>
  <c r="S14" i="60"/>
  <c r="T13" i="60"/>
  <c r="S13" i="60"/>
  <c r="T12" i="60"/>
  <c r="S12" i="60"/>
  <c r="T11" i="60"/>
  <c r="S11" i="60"/>
  <c r="T10" i="60"/>
  <c r="S10" i="60"/>
  <c r="T9" i="60"/>
  <c r="S9" i="60"/>
  <c r="T8" i="60"/>
  <c r="S8" i="60"/>
  <c r="T7" i="60"/>
  <c r="S7" i="60"/>
  <c r="T6" i="60"/>
  <c r="S6" i="60"/>
  <c r="T5" i="60"/>
  <c r="S5" i="60"/>
  <c r="T4" i="60"/>
  <c r="S4" i="60"/>
  <c r="T3" i="60"/>
  <c r="S3" i="60"/>
  <c r="T106" i="59"/>
  <c r="S106" i="59"/>
  <c r="T105" i="59"/>
  <c r="S105" i="59"/>
  <c r="T104" i="59"/>
  <c r="S104" i="59"/>
  <c r="T103" i="59"/>
  <c r="S103" i="59"/>
  <c r="T102" i="59"/>
  <c r="S102" i="59"/>
  <c r="T101" i="59"/>
  <c r="S101" i="59"/>
  <c r="T100" i="59"/>
  <c r="S100" i="59"/>
  <c r="T99" i="59"/>
  <c r="S99" i="59"/>
  <c r="T98" i="59"/>
  <c r="S98" i="59"/>
  <c r="T97" i="59"/>
  <c r="S97" i="59"/>
  <c r="T96" i="59"/>
  <c r="S96" i="59"/>
  <c r="T95" i="59"/>
  <c r="S95" i="59"/>
  <c r="T94" i="59"/>
  <c r="S94" i="59"/>
  <c r="T93" i="59"/>
  <c r="S93" i="59"/>
  <c r="T92" i="59"/>
  <c r="S92" i="59"/>
  <c r="T91" i="59"/>
  <c r="S91" i="59"/>
  <c r="T90" i="59"/>
  <c r="S90" i="59"/>
  <c r="T89" i="59"/>
  <c r="S89" i="59"/>
  <c r="T88" i="59"/>
  <c r="S88" i="59"/>
  <c r="T87" i="59"/>
  <c r="S87" i="59"/>
  <c r="T86" i="59"/>
  <c r="S86" i="59"/>
  <c r="T85" i="59"/>
  <c r="S85" i="59"/>
  <c r="T84" i="59"/>
  <c r="S84" i="59"/>
  <c r="T83" i="59"/>
  <c r="S83" i="59"/>
  <c r="T82" i="59"/>
  <c r="S82" i="59"/>
  <c r="T81" i="59"/>
  <c r="S81" i="59"/>
  <c r="T80" i="59"/>
  <c r="S80" i="59"/>
  <c r="T79" i="59"/>
  <c r="S79" i="59"/>
  <c r="T78" i="59"/>
  <c r="S78" i="59"/>
  <c r="T77" i="59"/>
  <c r="S77" i="59"/>
  <c r="T76" i="59"/>
  <c r="S76" i="59"/>
  <c r="T75" i="59"/>
  <c r="S75" i="59"/>
  <c r="T74" i="59"/>
  <c r="S74" i="59"/>
  <c r="T73" i="59"/>
  <c r="S73" i="59"/>
  <c r="T72" i="59"/>
  <c r="S72" i="59"/>
  <c r="T71" i="59"/>
  <c r="S71" i="59"/>
  <c r="T70" i="59"/>
  <c r="S70" i="59"/>
  <c r="T69" i="59"/>
  <c r="S69" i="59"/>
  <c r="T68" i="59"/>
  <c r="S68" i="59"/>
  <c r="T67" i="59"/>
  <c r="S67" i="59"/>
  <c r="T66" i="59"/>
  <c r="S66" i="59"/>
  <c r="T65" i="59"/>
  <c r="S65" i="59"/>
  <c r="T64" i="59"/>
  <c r="S64" i="59"/>
  <c r="T63" i="59"/>
  <c r="S63" i="59"/>
  <c r="T62" i="59"/>
  <c r="S62" i="59"/>
  <c r="T61" i="59"/>
  <c r="S61" i="59"/>
  <c r="T60" i="59"/>
  <c r="S60" i="59"/>
  <c r="T59" i="59"/>
  <c r="S59" i="59"/>
  <c r="T58" i="59"/>
  <c r="S58" i="59"/>
  <c r="T57" i="59"/>
  <c r="S57" i="59"/>
  <c r="T56" i="59"/>
  <c r="S56" i="59"/>
  <c r="T55" i="59"/>
  <c r="S55" i="59"/>
  <c r="T54" i="59"/>
  <c r="S54" i="59"/>
  <c r="T53" i="59"/>
  <c r="S53" i="59"/>
  <c r="T52" i="59"/>
  <c r="S52" i="59"/>
  <c r="T51" i="59"/>
  <c r="S51" i="59"/>
  <c r="T50" i="59"/>
  <c r="S50" i="59"/>
  <c r="T49" i="59"/>
  <c r="S49" i="59"/>
  <c r="T48" i="59"/>
  <c r="S48" i="59"/>
  <c r="T47" i="59"/>
  <c r="S47" i="59"/>
  <c r="T46" i="59"/>
  <c r="S46" i="59"/>
  <c r="T45" i="59"/>
  <c r="S45" i="59"/>
  <c r="T44" i="59"/>
  <c r="S44" i="59"/>
  <c r="T43" i="59"/>
  <c r="S43" i="59"/>
  <c r="T42" i="59"/>
  <c r="S42" i="59"/>
  <c r="T41" i="59"/>
  <c r="S41" i="59"/>
  <c r="T40" i="59"/>
  <c r="S40" i="59"/>
  <c r="T39" i="59"/>
  <c r="S39" i="59"/>
  <c r="T38" i="59"/>
  <c r="S38" i="59"/>
  <c r="T37" i="59"/>
  <c r="S37" i="59"/>
  <c r="T36" i="59"/>
  <c r="S36" i="59"/>
  <c r="T35" i="59"/>
  <c r="S35" i="59"/>
  <c r="T34" i="59"/>
  <c r="S34" i="59"/>
  <c r="T33" i="59"/>
  <c r="S33" i="59"/>
  <c r="T32" i="59"/>
  <c r="S32" i="59"/>
  <c r="T31" i="59"/>
  <c r="S31" i="59"/>
  <c r="T30" i="59"/>
  <c r="S30" i="59"/>
  <c r="T29" i="59"/>
  <c r="S29" i="59"/>
  <c r="T28" i="59"/>
  <c r="S28" i="59"/>
  <c r="T27" i="59"/>
  <c r="S27" i="59"/>
  <c r="T26" i="59"/>
  <c r="S26" i="59"/>
  <c r="T25" i="59"/>
  <c r="S25" i="59"/>
  <c r="T24" i="59"/>
  <c r="S24" i="59"/>
  <c r="T23" i="59"/>
  <c r="S23" i="59"/>
  <c r="T22" i="59"/>
  <c r="S22" i="59"/>
  <c r="T21" i="59"/>
  <c r="S21" i="59"/>
  <c r="T20" i="59"/>
  <c r="S20" i="59"/>
  <c r="T19" i="59"/>
  <c r="S19" i="59"/>
  <c r="T18" i="59"/>
  <c r="S18" i="59"/>
  <c r="T17" i="59"/>
  <c r="S17" i="59"/>
  <c r="T16" i="59"/>
  <c r="S16" i="59"/>
  <c r="T15" i="59"/>
  <c r="S15" i="59"/>
  <c r="T14" i="59"/>
  <c r="S14" i="59"/>
  <c r="T13" i="59"/>
  <c r="S13" i="59"/>
  <c r="T12" i="59"/>
  <c r="S12" i="59"/>
  <c r="T11" i="59"/>
  <c r="S11" i="59"/>
  <c r="T10" i="59"/>
  <c r="S10" i="59"/>
  <c r="T9" i="59"/>
  <c r="S9" i="59"/>
  <c r="T8" i="59"/>
  <c r="S8" i="59"/>
  <c r="T7" i="59"/>
  <c r="S7" i="59"/>
  <c r="T6" i="59"/>
  <c r="S6" i="59"/>
  <c r="T5" i="59"/>
  <c r="S5" i="59"/>
  <c r="T4" i="59"/>
  <c r="S4" i="59"/>
  <c r="T3" i="59"/>
  <c r="S3" i="59"/>
  <c r="T106" i="56"/>
  <c r="S106" i="56"/>
  <c r="T105" i="56"/>
  <c r="S105" i="56"/>
  <c r="T104" i="56"/>
  <c r="S104" i="56"/>
  <c r="T103" i="56"/>
  <c r="S103" i="56"/>
  <c r="T102" i="56"/>
  <c r="S102" i="56"/>
  <c r="T101" i="56"/>
  <c r="S101" i="56"/>
  <c r="T100" i="56"/>
  <c r="S100" i="56"/>
  <c r="T99" i="56"/>
  <c r="S99" i="56"/>
  <c r="T98" i="56"/>
  <c r="S98" i="56"/>
  <c r="T97" i="56"/>
  <c r="S97" i="56"/>
  <c r="T96" i="56"/>
  <c r="S96" i="56"/>
  <c r="T95" i="56"/>
  <c r="S95" i="56"/>
  <c r="T94" i="56"/>
  <c r="S94" i="56"/>
  <c r="T93" i="56"/>
  <c r="S93" i="56"/>
  <c r="T92" i="56"/>
  <c r="S92" i="56"/>
  <c r="T91" i="56"/>
  <c r="S91" i="56"/>
  <c r="T90" i="56"/>
  <c r="S90" i="56"/>
  <c r="T89" i="56"/>
  <c r="S89" i="56"/>
  <c r="T88" i="56"/>
  <c r="S88" i="56"/>
  <c r="T87" i="56"/>
  <c r="S87" i="56"/>
  <c r="T86" i="56"/>
  <c r="S86" i="56"/>
  <c r="T85" i="56"/>
  <c r="S85" i="56"/>
  <c r="T84" i="56"/>
  <c r="S84" i="56"/>
  <c r="T83" i="56"/>
  <c r="S83" i="56"/>
  <c r="T82" i="56"/>
  <c r="S82" i="56"/>
  <c r="T81" i="56"/>
  <c r="S81" i="56"/>
  <c r="T80" i="56"/>
  <c r="S80" i="56"/>
  <c r="T79" i="56"/>
  <c r="S79" i="56"/>
  <c r="T78" i="56"/>
  <c r="S78" i="56"/>
  <c r="T77" i="56"/>
  <c r="S77" i="56"/>
  <c r="T76" i="56"/>
  <c r="S76" i="56"/>
  <c r="T75" i="56"/>
  <c r="S75" i="56"/>
  <c r="T74" i="56"/>
  <c r="S74" i="56"/>
  <c r="T73" i="56"/>
  <c r="S73" i="56"/>
  <c r="T72" i="56"/>
  <c r="S72" i="56"/>
  <c r="T71" i="56"/>
  <c r="S71" i="56"/>
  <c r="T70" i="56"/>
  <c r="S70" i="56"/>
  <c r="T69" i="56"/>
  <c r="S69" i="56"/>
  <c r="T68" i="56"/>
  <c r="S68" i="56"/>
  <c r="T67" i="56"/>
  <c r="S67" i="56"/>
  <c r="T66" i="56"/>
  <c r="S66" i="56"/>
  <c r="T65" i="56"/>
  <c r="S65" i="56"/>
  <c r="T64" i="56"/>
  <c r="S64" i="56"/>
  <c r="T63" i="56"/>
  <c r="S63" i="56"/>
  <c r="T62" i="56"/>
  <c r="S62" i="56"/>
  <c r="T61" i="56"/>
  <c r="S61" i="56"/>
  <c r="T60" i="56"/>
  <c r="S60" i="56"/>
  <c r="T59" i="56"/>
  <c r="S59" i="56"/>
  <c r="T58" i="56"/>
  <c r="S58" i="56"/>
  <c r="T57" i="56"/>
  <c r="S57" i="56"/>
  <c r="T56" i="56"/>
  <c r="S56" i="56"/>
  <c r="T55" i="56"/>
  <c r="S55" i="56"/>
  <c r="T54" i="56"/>
  <c r="S54" i="56"/>
  <c r="T53" i="56"/>
  <c r="S53" i="56"/>
  <c r="T52" i="56"/>
  <c r="S52" i="56"/>
  <c r="T51" i="56"/>
  <c r="S51" i="56"/>
  <c r="T50" i="56"/>
  <c r="S50" i="56"/>
  <c r="T49" i="56"/>
  <c r="S49" i="56"/>
  <c r="T48" i="56"/>
  <c r="S48" i="56"/>
  <c r="T47" i="56"/>
  <c r="S47" i="56"/>
  <c r="T46" i="56"/>
  <c r="S46" i="56"/>
  <c r="T45" i="56"/>
  <c r="S45" i="56"/>
  <c r="T44" i="56"/>
  <c r="S44" i="56"/>
  <c r="T43" i="56"/>
  <c r="S43" i="56"/>
  <c r="T42" i="56"/>
  <c r="S42" i="56"/>
  <c r="T41" i="56"/>
  <c r="S41" i="56"/>
  <c r="T40" i="56"/>
  <c r="S40" i="56"/>
  <c r="T39" i="56"/>
  <c r="S39" i="56"/>
  <c r="T38" i="56"/>
  <c r="S38" i="56"/>
  <c r="T37" i="56"/>
  <c r="S37" i="56"/>
  <c r="T36" i="56"/>
  <c r="S36" i="56"/>
  <c r="T35" i="56"/>
  <c r="S35" i="56"/>
  <c r="T34" i="56"/>
  <c r="S34" i="56"/>
  <c r="T33" i="56"/>
  <c r="S33" i="56"/>
  <c r="T32" i="56"/>
  <c r="S32" i="56"/>
  <c r="T31" i="56"/>
  <c r="S31" i="56"/>
  <c r="T30" i="56"/>
  <c r="S30" i="56"/>
  <c r="T29" i="56"/>
  <c r="S29" i="56"/>
  <c r="T28" i="56"/>
  <c r="S28" i="56"/>
  <c r="T27" i="56"/>
  <c r="S27" i="56"/>
  <c r="T26" i="56"/>
  <c r="S26" i="56"/>
  <c r="T25" i="56"/>
  <c r="S25" i="56"/>
  <c r="T24" i="56"/>
  <c r="S24" i="56"/>
  <c r="T23" i="56"/>
  <c r="S23" i="56"/>
  <c r="T22" i="56"/>
  <c r="S22" i="56"/>
  <c r="T21" i="56"/>
  <c r="S21" i="56"/>
  <c r="T20" i="56"/>
  <c r="S20" i="56"/>
  <c r="T19" i="56"/>
  <c r="S19" i="56"/>
  <c r="T18" i="56"/>
  <c r="S18" i="56"/>
  <c r="T17" i="56"/>
  <c r="S17" i="56"/>
  <c r="T16" i="56"/>
  <c r="S16" i="56"/>
  <c r="T15" i="56"/>
  <c r="S15" i="56"/>
  <c r="T14" i="56"/>
  <c r="S14" i="56"/>
  <c r="T13" i="56"/>
  <c r="S13" i="56"/>
  <c r="T12" i="56"/>
  <c r="S12" i="56"/>
  <c r="T11" i="56"/>
  <c r="S11" i="56"/>
  <c r="T10" i="56"/>
  <c r="S10" i="56"/>
  <c r="T9" i="56"/>
  <c r="S9" i="56"/>
  <c r="T8" i="56"/>
  <c r="S8" i="56"/>
  <c r="T7" i="56"/>
  <c r="S7" i="56"/>
  <c r="T6" i="56"/>
  <c r="S6" i="56"/>
  <c r="T5" i="56"/>
  <c r="S5" i="56"/>
  <c r="T4" i="56"/>
  <c r="S4" i="56"/>
  <c r="T3" i="56"/>
  <c r="S3" i="56"/>
  <c r="T106" i="55"/>
  <c r="S106" i="55"/>
  <c r="T105" i="55"/>
  <c r="S105" i="55"/>
  <c r="T104" i="55"/>
  <c r="S104" i="55"/>
  <c r="T103" i="55"/>
  <c r="S103" i="55"/>
  <c r="T102" i="55"/>
  <c r="S102" i="55"/>
  <c r="T101" i="55"/>
  <c r="S101" i="55"/>
  <c r="T100" i="55"/>
  <c r="S100" i="55"/>
  <c r="T99" i="55"/>
  <c r="S99" i="55"/>
  <c r="T98" i="55"/>
  <c r="S98" i="55"/>
  <c r="T97" i="55"/>
  <c r="S97" i="55"/>
  <c r="T96" i="55"/>
  <c r="S96" i="55"/>
  <c r="T95" i="55"/>
  <c r="S95" i="55"/>
  <c r="T94" i="55"/>
  <c r="S94" i="55"/>
  <c r="T93" i="55"/>
  <c r="S93" i="55"/>
  <c r="T92" i="55"/>
  <c r="S92" i="55"/>
  <c r="T91" i="55"/>
  <c r="S91" i="55"/>
  <c r="T90" i="55"/>
  <c r="S90" i="55"/>
  <c r="T89" i="55"/>
  <c r="S89" i="55"/>
  <c r="T88" i="55"/>
  <c r="S88" i="55"/>
  <c r="T87" i="55"/>
  <c r="S87" i="55"/>
  <c r="T86" i="55"/>
  <c r="S86" i="55"/>
  <c r="T85" i="55"/>
  <c r="S85" i="55"/>
  <c r="T84" i="55"/>
  <c r="S84" i="55"/>
  <c r="T83" i="55"/>
  <c r="S83" i="55"/>
  <c r="T82" i="55"/>
  <c r="S82" i="55"/>
  <c r="T81" i="55"/>
  <c r="S81" i="55"/>
  <c r="T80" i="55"/>
  <c r="S80" i="55"/>
  <c r="T79" i="55"/>
  <c r="S79" i="55"/>
  <c r="T78" i="55"/>
  <c r="S78" i="55"/>
  <c r="T77" i="55"/>
  <c r="S77" i="55"/>
  <c r="T76" i="55"/>
  <c r="S76" i="55"/>
  <c r="T75" i="55"/>
  <c r="S75" i="55"/>
  <c r="T74" i="55"/>
  <c r="S74" i="55"/>
  <c r="T73" i="55"/>
  <c r="S73" i="55"/>
  <c r="T72" i="55"/>
  <c r="S72" i="55"/>
  <c r="T71" i="55"/>
  <c r="S71" i="55"/>
  <c r="T70" i="55"/>
  <c r="S70" i="55"/>
  <c r="T69" i="55"/>
  <c r="S69" i="55"/>
  <c r="T68" i="55"/>
  <c r="S68" i="55"/>
  <c r="T67" i="55"/>
  <c r="S67" i="55"/>
  <c r="T66" i="55"/>
  <c r="S66" i="55"/>
  <c r="T65" i="55"/>
  <c r="S65" i="55"/>
  <c r="T64" i="55"/>
  <c r="S64" i="55"/>
  <c r="T63" i="55"/>
  <c r="S63" i="55"/>
  <c r="T62" i="55"/>
  <c r="S62" i="55"/>
  <c r="T61" i="55"/>
  <c r="S61" i="55"/>
  <c r="T60" i="55"/>
  <c r="S60" i="55"/>
  <c r="T59" i="55"/>
  <c r="S59" i="55"/>
  <c r="T58" i="55"/>
  <c r="S58" i="55"/>
  <c r="T57" i="55"/>
  <c r="S57" i="55"/>
  <c r="T56" i="55"/>
  <c r="S56" i="55"/>
  <c r="T55" i="55"/>
  <c r="S55" i="55"/>
  <c r="T54" i="55"/>
  <c r="S54" i="55"/>
  <c r="T53" i="55"/>
  <c r="S53" i="55"/>
  <c r="T52" i="55"/>
  <c r="S52" i="55"/>
  <c r="T51" i="55"/>
  <c r="S51" i="55"/>
  <c r="T50" i="55"/>
  <c r="S50" i="55"/>
  <c r="T49" i="55"/>
  <c r="S49" i="55"/>
  <c r="T48" i="55"/>
  <c r="S48" i="55"/>
  <c r="T47" i="55"/>
  <c r="S47" i="55"/>
  <c r="T46" i="55"/>
  <c r="S46" i="55"/>
  <c r="T45" i="55"/>
  <c r="S45" i="55"/>
  <c r="T44" i="55"/>
  <c r="S44" i="55"/>
  <c r="T43" i="55"/>
  <c r="S43" i="55"/>
  <c r="T42" i="55"/>
  <c r="S42" i="55"/>
  <c r="T41" i="55"/>
  <c r="S41" i="55"/>
  <c r="T40" i="55"/>
  <c r="S40" i="55"/>
  <c r="T39" i="55"/>
  <c r="S39" i="55"/>
  <c r="T38" i="55"/>
  <c r="S38" i="55"/>
  <c r="T37" i="55"/>
  <c r="S37" i="55"/>
  <c r="T36" i="55"/>
  <c r="S36" i="55"/>
  <c r="T35" i="55"/>
  <c r="S35" i="55"/>
  <c r="T34" i="55"/>
  <c r="S34" i="55"/>
  <c r="T33" i="55"/>
  <c r="S33" i="55"/>
  <c r="T32" i="55"/>
  <c r="S32" i="55"/>
  <c r="T31" i="55"/>
  <c r="S31" i="55"/>
  <c r="T30" i="55"/>
  <c r="S30" i="55"/>
  <c r="T29" i="55"/>
  <c r="S29" i="55"/>
  <c r="T28" i="55"/>
  <c r="S28" i="55"/>
  <c r="T27" i="55"/>
  <c r="S27" i="55"/>
  <c r="T26" i="55"/>
  <c r="S26" i="55"/>
  <c r="T25" i="55"/>
  <c r="S25" i="55"/>
  <c r="T24" i="55"/>
  <c r="S24" i="55"/>
  <c r="T23" i="55"/>
  <c r="S23" i="55"/>
  <c r="T22" i="55"/>
  <c r="S22" i="55"/>
  <c r="T21" i="55"/>
  <c r="S21" i="55"/>
  <c r="T20" i="55"/>
  <c r="S20" i="55"/>
  <c r="T19" i="55"/>
  <c r="S19" i="55"/>
  <c r="T18" i="55"/>
  <c r="S18" i="55"/>
  <c r="T17" i="55"/>
  <c r="S17" i="55"/>
  <c r="T16" i="55"/>
  <c r="S16" i="55"/>
  <c r="T15" i="55"/>
  <c r="S15" i="55"/>
  <c r="T14" i="55"/>
  <c r="S14" i="55"/>
  <c r="T13" i="55"/>
  <c r="S13" i="55"/>
  <c r="T12" i="55"/>
  <c r="S12" i="55"/>
  <c r="T11" i="55"/>
  <c r="S11" i="55"/>
  <c r="T10" i="55"/>
  <c r="S10" i="55"/>
  <c r="T9" i="55"/>
  <c r="S9" i="55"/>
  <c r="T8" i="55"/>
  <c r="S8" i="55"/>
  <c r="T7" i="55"/>
  <c r="S7" i="55"/>
  <c r="T6" i="55"/>
  <c r="S6" i="55"/>
  <c r="T5" i="55"/>
  <c r="S5" i="55"/>
  <c r="T4" i="55"/>
  <c r="S4" i="55"/>
  <c r="T3" i="55"/>
  <c r="S3" i="55"/>
  <c r="T106" i="54"/>
  <c r="S106" i="54"/>
  <c r="T105" i="54"/>
  <c r="S105" i="54"/>
  <c r="T104" i="54"/>
  <c r="S104" i="54"/>
  <c r="T103" i="54"/>
  <c r="S103" i="54"/>
  <c r="T102" i="54"/>
  <c r="S102" i="54"/>
  <c r="T101" i="54"/>
  <c r="S101" i="54"/>
  <c r="T100" i="54"/>
  <c r="S100" i="54"/>
  <c r="T99" i="54"/>
  <c r="S99" i="54"/>
  <c r="T98" i="54"/>
  <c r="S98" i="54"/>
  <c r="T97" i="54"/>
  <c r="S97" i="54"/>
  <c r="T96" i="54"/>
  <c r="S96" i="54"/>
  <c r="T95" i="54"/>
  <c r="S95" i="54"/>
  <c r="T94" i="54"/>
  <c r="S94" i="54"/>
  <c r="T93" i="54"/>
  <c r="S93" i="54"/>
  <c r="T92" i="54"/>
  <c r="S92" i="54"/>
  <c r="T91" i="54"/>
  <c r="S91" i="54"/>
  <c r="T90" i="54"/>
  <c r="S90" i="54"/>
  <c r="T89" i="54"/>
  <c r="S89" i="54"/>
  <c r="T88" i="54"/>
  <c r="S88" i="54"/>
  <c r="T87" i="54"/>
  <c r="S87" i="54"/>
  <c r="T86" i="54"/>
  <c r="S86" i="54"/>
  <c r="T85" i="54"/>
  <c r="S85" i="54"/>
  <c r="T84" i="54"/>
  <c r="S84" i="54"/>
  <c r="T83" i="54"/>
  <c r="S83" i="54"/>
  <c r="T82" i="54"/>
  <c r="S82" i="54"/>
  <c r="T81" i="54"/>
  <c r="S81" i="54"/>
  <c r="T80" i="54"/>
  <c r="S80" i="54"/>
  <c r="T79" i="54"/>
  <c r="S79" i="54"/>
  <c r="T78" i="54"/>
  <c r="S78" i="54"/>
  <c r="T77" i="54"/>
  <c r="S77" i="54"/>
  <c r="T76" i="54"/>
  <c r="S76" i="54"/>
  <c r="T75" i="54"/>
  <c r="S75" i="54"/>
  <c r="T74" i="54"/>
  <c r="S74" i="54"/>
  <c r="T73" i="54"/>
  <c r="S73" i="54"/>
  <c r="T72" i="54"/>
  <c r="S72" i="54"/>
  <c r="T71" i="54"/>
  <c r="S71" i="54"/>
  <c r="T70" i="54"/>
  <c r="S70" i="54"/>
  <c r="T69" i="54"/>
  <c r="S69" i="54"/>
  <c r="T68" i="54"/>
  <c r="S68" i="54"/>
  <c r="T67" i="54"/>
  <c r="S67" i="54"/>
  <c r="T66" i="54"/>
  <c r="S66" i="54"/>
  <c r="T65" i="54"/>
  <c r="S65" i="54"/>
  <c r="T64" i="54"/>
  <c r="S64" i="54"/>
  <c r="T63" i="54"/>
  <c r="S63" i="54"/>
  <c r="T62" i="54"/>
  <c r="S62" i="54"/>
  <c r="T61" i="54"/>
  <c r="S61" i="54"/>
  <c r="T60" i="54"/>
  <c r="S60" i="54"/>
  <c r="T59" i="54"/>
  <c r="S59" i="54"/>
  <c r="T58" i="54"/>
  <c r="S58" i="54"/>
  <c r="T57" i="54"/>
  <c r="S57" i="54"/>
  <c r="T56" i="54"/>
  <c r="S56" i="54"/>
  <c r="T55" i="54"/>
  <c r="S55" i="54"/>
  <c r="T54" i="54"/>
  <c r="S54" i="54"/>
  <c r="T53" i="54"/>
  <c r="S53" i="54"/>
  <c r="T52" i="54"/>
  <c r="S52" i="54"/>
  <c r="T51" i="54"/>
  <c r="S51" i="54"/>
  <c r="T50" i="54"/>
  <c r="S50" i="54"/>
  <c r="T49" i="54"/>
  <c r="S49" i="54"/>
  <c r="T48" i="54"/>
  <c r="S48" i="54"/>
  <c r="T47" i="54"/>
  <c r="S47" i="54"/>
  <c r="T46" i="54"/>
  <c r="S46" i="54"/>
  <c r="T45" i="54"/>
  <c r="S45" i="54"/>
  <c r="T44" i="54"/>
  <c r="S44" i="54"/>
  <c r="T43" i="54"/>
  <c r="S43" i="54"/>
  <c r="T42" i="54"/>
  <c r="S42" i="54"/>
  <c r="T41" i="54"/>
  <c r="S41" i="54"/>
  <c r="T40" i="54"/>
  <c r="S40" i="54"/>
  <c r="T39" i="54"/>
  <c r="S39" i="54"/>
  <c r="T38" i="54"/>
  <c r="S38" i="54"/>
  <c r="T37" i="54"/>
  <c r="S37" i="54"/>
  <c r="T36" i="54"/>
  <c r="S36" i="54"/>
  <c r="T35" i="54"/>
  <c r="S35" i="54"/>
  <c r="T34" i="54"/>
  <c r="S34" i="54"/>
  <c r="T33" i="54"/>
  <c r="S33" i="54"/>
  <c r="T32" i="54"/>
  <c r="S32" i="54"/>
  <c r="T31" i="54"/>
  <c r="S31" i="54"/>
  <c r="T30" i="54"/>
  <c r="S30" i="54"/>
  <c r="T29" i="54"/>
  <c r="S29" i="54"/>
  <c r="T28" i="54"/>
  <c r="S28" i="54"/>
  <c r="T27" i="54"/>
  <c r="S27" i="54"/>
  <c r="T26" i="54"/>
  <c r="S26" i="54"/>
  <c r="T25" i="54"/>
  <c r="S25" i="54"/>
  <c r="T24" i="54"/>
  <c r="S24" i="54"/>
  <c r="T23" i="54"/>
  <c r="S23" i="54"/>
  <c r="T22" i="54"/>
  <c r="S22" i="54"/>
  <c r="T21" i="54"/>
  <c r="S21" i="54"/>
  <c r="T20" i="54"/>
  <c r="S20" i="54"/>
  <c r="T19" i="54"/>
  <c r="S19" i="54"/>
  <c r="T18" i="54"/>
  <c r="S18" i="54"/>
  <c r="T17" i="54"/>
  <c r="S17" i="54"/>
  <c r="T16" i="54"/>
  <c r="S16" i="54"/>
  <c r="T15" i="54"/>
  <c r="S15" i="54"/>
  <c r="T14" i="54"/>
  <c r="S14" i="54"/>
  <c r="T13" i="54"/>
  <c r="S13" i="54"/>
  <c r="T12" i="54"/>
  <c r="S12" i="54"/>
  <c r="T11" i="54"/>
  <c r="S11" i="54"/>
  <c r="T10" i="54"/>
  <c r="S10" i="54"/>
  <c r="T9" i="54"/>
  <c r="S9" i="54"/>
  <c r="T8" i="54"/>
  <c r="S8" i="54"/>
  <c r="T7" i="54"/>
  <c r="S7" i="54"/>
  <c r="T6" i="54"/>
  <c r="S6" i="54"/>
  <c r="T5" i="54"/>
  <c r="S5" i="54"/>
  <c r="T4" i="54"/>
  <c r="S4" i="54"/>
  <c r="T3" i="54"/>
  <c r="S3" i="54"/>
  <c r="T106" i="53"/>
  <c r="S106" i="53"/>
  <c r="T105" i="53"/>
  <c r="S105" i="53"/>
  <c r="T104" i="53"/>
  <c r="S104" i="53"/>
  <c r="T103" i="53"/>
  <c r="S103" i="53"/>
  <c r="T102" i="53"/>
  <c r="S102" i="53"/>
  <c r="T101" i="53"/>
  <c r="S101" i="53"/>
  <c r="T100" i="53"/>
  <c r="S100" i="53"/>
  <c r="T99" i="53"/>
  <c r="S99" i="53"/>
  <c r="T98" i="53"/>
  <c r="S98" i="53"/>
  <c r="T97" i="53"/>
  <c r="S97" i="53"/>
  <c r="T96" i="53"/>
  <c r="S96" i="53"/>
  <c r="T95" i="53"/>
  <c r="S95" i="53"/>
  <c r="T94" i="53"/>
  <c r="S94" i="53"/>
  <c r="T93" i="53"/>
  <c r="S93" i="53"/>
  <c r="T92" i="53"/>
  <c r="S92" i="53"/>
  <c r="T91" i="53"/>
  <c r="S91" i="53"/>
  <c r="T90" i="53"/>
  <c r="S90" i="53"/>
  <c r="T89" i="53"/>
  <c r="S89" i="53"/>
  <c r="T88" i="53"/>
  <c r="S88" i="53"/>
  <c r="T87" i="53"/>
  <c r="S87" i="53"/>
  <c r="T86" i="53"/>
  <c r="S86" i="53"/>
  <c r="T85" i="53"/>
  <c r="S85" i="53"/>
  <c r="T84" i="53"/>
  <c r="S84" i="53"/>
  <c r="T83" i="53"/>
  <c r="S83" i="53"/>
  <c r="T82" i="53"/>
  <c r="S82" i="53"/>
  <c r="T81" i="53"/>
  <c r="S81" i="53"/>
  <c r="T80" i="53"/>
  <c r="S80" i="53"/>
  <c r="T79" i="53"/>
  <c r="S79" i="53"/>
  <c r="T78" i="53"/>
  <c r="S78" i="53"/>
  <c r="T77" i="53"/>
  <c r="S77" i="53"/>
  <c r="T76" i="53"/>
  <c r="S76" i="53"/>
  <c r="T75" i="53"/>
  <c r="S75" i="53"/>
  <c r="T74" i="53"/>
  <c r="S74" i="53"/>
  <c r="T73" i="53"/>
  <c r="S73" i="53"/>
  <c r="T72" i="53"/>
  <c r="S72" i="53"/>
  <c r="T71" i="53"/>
  <c r="S71" i="53"/>
  <c r="T70" i="53"/>
  <c r="S70" i="53"/>
  <c r="T69" i="53"/>
  <c r="S69" i="53"/>
  <c r="T68" i="53"/>
  <c r="S68" i="53"/>
  <c r="T67" i="53"/>
  <c r="S67" i="53"/>
  <c r="T66" i="53"/>
  <c r="S66" i="53"/>
  <c r="T65" i="53"/>
  <c r="S65" i="53"/>
  <c r="T64" i="53"/>
  <c r="S64" i="53"/>
  <c r="T63" i="53"/>
  <c r="S63" i="53"/>
  <c r="T62" i="53"/>
  <c r="S62" i="53"/>
  <c r="T61" i="53"/>
  <c r="S61" i="53"/>
  <c r="T60" i="53"/>
  <c r="S60" i="53"/>
  <c r="T59" i="53"/>
  <c r="S59" i="53"/>
  <c r="T58" i="53"/>
  <c r="S58" i="53"/>
  <c r="T57" i="53"/>
  <c r="S57" i="53"/>
  <c r="T56" i="53"/>
  <c r="S56" i="53"/>
  <c r="T55" i="53"/>
  <c r="S55" i="53"/>
  <c r="T54" i="53"/>
  <c r="S54" i="53"/>
  <c r="T53" i="53"/>
  <c r="S53" i="53"/>
  <c r="T52" i="53"/>
  <c r="S52" i="53"/>
  <c r="T51" i="53"/>
  <c r="S51" i="53"/>
  <c r="T50" i="53"/>
  <c r="S50" i="53"/>
  <c r="T49" i="53"/>
  <c r="S49" i="53"/>
  <c r="T48" i="53"/>
  <c r="S48" i="53"/>
  <c r="T47" i="53"/>
  <c r="S47" i="53"/>
  <c r="T46" i="53"/>
  <c r="S46" i="53"/>
  <c r="T45" i="53"/>
  <c r="S45" i="53"/>
  <c r="T44" i="53"/>
  <c r="S44" i="53"/>
  <c r="T43" i="53"/>
  <c r="S43" i="53"/>
  <c r="T42" i="53"/>
  <c r="S42" i="53"/>
  <c r="T41" i="53"/>
  <c r="S41" i="53"/>
  <c r="T40" i="53"/>
  <c r="S40" i="53"/>
  <c r="T39" i="53"/>
  <c r="S39" i="53"/>
  <c r="T38" i="53"/>
  <c r="S38" i="53"/>
  <c r="T37" i="53"/>
  <c r="S37" i="53"/>
  <c r="T36" i="53"/>
  <c r="S36" i="53"/>
  <c r="T35" i="53"/>
  <c r="S35" i="53"/>
  <c r="T34" i="53"/>
  <c r="S34" i="53"/>
  <c r="T33" i="53"/>
  <c r="S33" i="53"/>
  <c r="T32" i="53"/>
  <c r="S32" i="53"/>
  <c r="T31" i="53"/>
  <c r="S31" i="53"/>
  <c r="T30" i="53"/>
  <c r="S30" i="53"/>
  <c r="T29" i="53"/>
  <c r="S29" i="53"/>
  <c r="T28" i="53"/>
  <c r="S28" i="53"/>
  <c r="T27" i="53"/>
  <c r="S27" i="53"/>
  <c r="T26" i="53"/>
  <c r="S26" i="53"/>
  <c r="T25" i="53"/>
  <c r="S25" i="53"/>
  <c r="T24" i="53"/>
  <c r="S24" i="53"/>
  <c r="T23" i="53"/>
  <c r="S23" i="53"/>
  <c r="T22" i="53"/>
  <c r="S22" i="53"/>
  <c r="T21" i="53"/>
  <c r="S21" i="53"/>
  <c r="T20" i="53"/>
  <c r="S20" i="53"/>
  <c r="T19" i="53"/>
  <c r="S19" i="53"/>
  <c r="T18" i="53"/>
  <c r="S18" i="53"/>
  <c r="T17" i="53"/>
  <c r="S17" i="53"/>
  <c r="T16" i="53"/>
  <c r="S16" i="53"/>
  <c r="T15" i="53"/>
  <c r="S15" i="53"/>
  <c r="T14" i="53"/>
  <c r="S14" i="53"/>
  <c r="T13" i="53"/>
  <c r="S13" i="53"/>
  <c r="T12" i="53"/>
  <c r="S12" i="53"/>
  <c r="T11" i="53"/>
  <c r="S11" i="53"/>
  <c r="T10" i="53"/>
  <c r="S10" i="53"/>
  <c r="T9" i="53"/>
  <c r="S9" i="53"/>
  <c r="T8" i="53"/>
  <c r="S8" i="53"/>
  <c r="T7" i="53"/>
  <c r="S7" i="53"/>
  <c r="T6" i="53"/>
  <c r="S6" i="53"/>
  <c r="T5" i="53"/>
  <c r="S5" i="53"/>
  <c r="T4" i="53"/>
  <c r="S4" i="53"/>
  <c r="T3" i="53"/>
  <c r="S3" i="53"/>
  <c r="T106" i="52"/>
  <c r="S106" i="52"/>
  <c r="T105" i="52"/>
  <c r="S105" i="52"/>
  <c r="T104" i="52"/>
  <c r="S104" i="52"/>
  <c r="T103" i="52"/>
  <c r="S103" i="52"/>
  <c r="T102" i="52"/>
  <c r="S102" i="52"/>
  <c r="T101" i="52"/>
  <c r="S101" i="52"/>
  <c r="T100" i="52"/>
  <c r="S100" i="52"/>
  <c r="T99" i="52"/>
  <c r="S99" i="52"/>
  <c r="T98" i="52"/>
  <c r="S98" i="52"/>
  <c r="T97" i="52"/>
  <c r="S97" i="52"/>
  <c r="T96" i="52"/>
  <c r="S96" i="52"/>
  <c r="T95" i="52"/>
  <c r="S95" i="52"/>
  <c r="T94" i="52"/>
  <c r="S94" i="52"/>
  <c r="T93" i="52"/>
  <c r="S93" i="52"/>
  <c r="T92" i="52"/>
  <c r="S92" i="52"/>
  <c r="T91" i="52"/>
  <c r="S91" i="52"/>
  <c r="T90" i="52"/>
  <c r="S90" i="52"/>
  <c r="T89" i="52"/>
  <c r="S89" i="52"/>
  <c r="T88" i="52"/>
  <c r="S88" i="52"/>
  <c r="T87" i="52"/>
  <c r="S87" i="52"/>
  <c r="T86" i="52"/>
  <c r="S86" i="52"/>
  <c r="T85" i="52"/>
  <c r="S85" i="52"/>
  <c r="T84" i="52"/>
  <c r="S84" i="52"/>
  <c r="T83" i="52"/>
  <c r="S83" i="52"/>
  <c r="T82" i="52"/>
  <c r="S82" i="52"/>
  <c r="T81" i="52"/>
  <c r="S81" i="52"/>
  <c r="T80" i="52"/>
  <c r="S80" i="52"/>
  <c r="T79" i="52"/>
  <c r="S79" i="52"/>
  <c r="T78" i="52"/>
  <c r="S78" i="52"/>
  <c r="T77" i="52"/>
  <c r="S77" i="52"/>
  <c r="T76" i="52"/>
  <c r="S76" i="52"/>
  <c r="T75" i="52"/>
  <c r="S75" i="52"/>
  <c r="T74" i="52"/>
  <c r="S74" i="52"/>
  <c r="T73" i="52"/>
  <c r="S73" i="52"/>
  <c r="T72" i="52"/>
  <c r="S72" i="52"/>
  <c r="T71" i="52"/>
  <c r="S71" i="52"/>
  <c r="T70" i="52"/>
  <c r="S70" i="52"/>
  <c r="T69" i="52"/>
  <c r="S69" i="52"/>
  <c r="T68" i="52"/>
  <c r="S68" i="52"/>
  <c r="T67" i="52"/>
  <c r="S67" i="52"/>
  <c r="T66" i="52"/>
  <c r="S66" i="52"/>
  <c r="T65" i="52"/>
  <c r="S65" i="52"/>
  <c r="T64" i="52"/>
  <c r="S64" i="52"/>
  <c r="T63" i="52"/>
  <c r="S63" i="52"/>
  <c r="T62" i="52"/>
  <c r="S62" i="52"/>
  <c r="T61" i="52"/>
  <c r="S61" i="52"/>
  <c r="T60" i="52"/>
  <c r="S60" i="52"/>
  <c r="T59" i="52"/>
  <c r="S59" i="52"/>
  <c r="T58" i="52"/>
  <c r="S58" i="52"/>
  <c r="T57" i="52"/>
  <c r="S57" i="52"/>
  <c r="T56" i="52"/>
  <c r="S56" i="52"/>
  <c r="T55" i="52"/>
  <c r="S55" i="52"/>
  <c r="T54" i="52"/>
  <c r="S54" i="52"/>
  <c r="T53" i="52"/>
  <c r="S53" i="52"/>
  <c r="T52" i="52"/>
  <c r="S52" i="52"/>
  <c r="T51" i="52"/>
  <c r="S51" i="52"/>
  <c r="T50" i="52"/>
  <c r="S50" i="52"/>
  <c r="T49" i="52"/>
  <c r="S49" i="52"/>
  <c r="T48" i="52"/>
  <c r="S48" i="52"/>
  <c r="T47" i="52"/>
  <c r="S47" i="52"/>
  <c r="T46" i="52"/>
  <c r="S46" i="52"/>
  <c r="T45" i="52"/>
  <c r="S45" i="52"/>
  <c r="T44" i="52"/>
  <c r="S44" i="52"/>
  <c r="T43" i="52"/>
  <c r="S43" i="52"/>
  <c r="T42" i="52"/>
  <c r="S42" i="52"/>
  <c r="T41" i="52"/>
  <c r="S41" i="52"/>
  <c r="T40" i="52"/>
  <c r="S40" i="52"/>
  <c r="T39" i="52"/>
  <c r="S39" i="52"/>
  <c r="T38" i="52"/>
  <c r="S38" i="52"/>
  <c r="T37" i="52"/>
  <c r="S37" i="52"/>
  <c r="T36" i="52"/>
  <c r="S36" i="52"/>
  <c r="T35" i="52"/>
  <c r="S35" i="52"/>
  <c r="T34" i="52"/>
  <c r="S34" i="52"/>
  <c r="T33" i="52"/>
  <c r="S33" i="52"/>
  <c r="T32" i="52"/>
  <c r="S32" i="52"/>
  <c r="T31" i="52"/>
  <c r="S31" i="52"/>
  <c r="T30" i="52"/>
  <c r="S30" i="52"/>
  <c r="T29" i="52"/>
  <c r="S29" i="52"/>
  <c r="T28" i="52"/>
  <c r="S28" i="52"/>
  <c r="T27" i="52"/>
  <c r="S27" i="52"/>
  <c r="T26" i="52"/>
  <c r="S26" i="52"/>
  <c r="T25" i="52"/>
  <c r="S25" i="52"/>
  <c r="T24" i="52"/>
  <c r="S24" i="52"/>
  <c r="T23" i="52"/>
  <c r="S23" i="52"/>
  <c r="T22" i="52"/>
  <c r="S22" i="52"/>
  <c r="T21" i="52"/>
  <c r="S21" i="52"/>
  <c r="T20" i="52"/>
  <c r="S20" i="52"/>
  <c r="T19" i="52"/>
  <c r="S19" i="52"/>
  <c r="T18" i="52"/>
  <c r="S18" i="52"/>
  <c r="T17" i="52"/>
  <c r="S17" i="52"/>
  <c r="T16" i="52"/>
  <c r="S16" i="52"/>
  <c r="T15" i="52"/>
  <c r="S15" i="52"/>
  <c r="T14" i="52"/>
  <c r="S14" i="52"/>
  <c r="T13" i="52"/>
  <c r="S13" i="52"/>
  <c r="T12" i="52"/>
  <c r="S12" i="52"/>
  <c r="T11" i="52"/>
  <c r="S11" i="52"/>
  <c r="T10" i="52"/>
  <c r="S10" i="52"/>
  <c r="T9" i="52"/>
  <c r="S9" i="52"/>
  <c r="T8" i="52"/>
  <c r="S8" i="52"/>
  <c r="T7" i="52"/>
  <c r="S7" i="52"/>
  <c r="T6" i="52"/>
  <c r="S6" i="52"/>
  <c r="T5" i="52"/>
  <c r="S5" i="52"/>
  <c r="T4" i="52"/>
  <c r="S4" i="52"/>
  <c r="T3" i="52"/>
  <c r="S3" i="52"/>
  <c r="T106" i="51"/>
  <c r="S106" i="51"/>
  <c r="T105" i="51"/>
  <c r="S105" i="51"/>
  <c r="T104" i="51"/>
  <c r="S104" i="51"/>
  <c r="T103" i="51"/>
  <c r="S103" i="51"/>
  <c r="T102" i="51"/>
  <c r="S102" i="51"/>
  <c r="T101" i="51"/>
  <c r="S101" i="51"/>
  <c r="T100" i="51"/>
  <c r="S100" i="51"/>
  <c r="T99" i="51"/>
  <c r="S99" i="51"/>
  <c r="T98" i="51"/>
  <c r="S98" i="51"/>
  <c r="T97" i="51"/>
  <c r="S97" i="51"/>
  <c r="T96" i="51"/>
  <c r="S96" i="51"/>
  <c r="T95" i="51"/>
  <c r="S95" i="51"/>
  <c r="T94" i="51"/>
  <c r="S94" i="51"/>
  <c r="T93" i="51"/>
  <c r="S93" i="51"/>
  <c r="T92" i="51"/>
  <c r="S92" i="51"/>
  <c r="T91" i="51"/>
  <c r="S91" i="51"/>
  <c r="T90" i="51"/>
  <c r="S90" i="51"/>
  <c r="T89" i="51"/>
  <c r="S89" i="51"/>
  <c r="T88" i="51"/>
  <c r="S88" i="51"/>
  <c r="T87" i="51"/>
  <c r="S87" i="51"/>
  <c r="T86" i="51"/>
  <c r="S86" i="51"/>
  <c r="T85" i="51"/>
  <c r="S85" i="51"/>
  <c r="T84" i="51"/>
  <c r="S84" i="51"/>
  <c r="T83" i="51"/>
  <c r="S83" i="51"/>
  <c r="T82" i="51"/>
  <c r="S82" i="51"/>
  <c r="T81" i="51"/>
  <c r="S81" i="51"/>
  <c r="T80" i="51"/>
  <c r="S80" i="51"/>
  <c r="T79" i="51"/>
  <c r="S79" i="51"/>
  <c r="T78" i="51"/>
  <c r="S78" i="51"/>
  <c r="T77" i="51"/>
  <c r="S77" i="51"/>
  <c r="T76" i="51"/>
  <c r="S76" i="51"/>
  <c r="T75" i="51"/>
  <c r="S75" i="51"/>
  <c r="T74" i="51"/>
  <c r="S74" i="51"/>
  <c r="T73" i="51"/>
  <c r="S73" i="51"/>
  <c r="T72" i="51"/>
  <c r="S72" i="51"/>
  <c r="T71" i="51"/>
  <c r="S71" i="51"/>
  <c r="T70" i="51"/>
  <c r="S70" i="51"/>
  <c r="T69" i="51"/>
  <c r="S69" i="51"/>
  <c r="T68" i="51"/>
  <c r="S68" i="51"/>
  <c r="T67" i="51"/>
  <c r="S67" i="51"/>
  <c r="T66" i="51"/>
  <c r="S66" i="51"/>
  <c r="T65" i="51"/>
  <c r="S65" i="51"/>
  <c r="T64" i="51"/>
  <c r="S64" i="51"/>
  <c r="T63" i="51"/>
  <c r="S63" i="51"/>
  <c r="T62" i="51"/>
  <c r="S62" i="51"/>
  <c r="T61" i="51"/>
  <c r="S61" i="51"/>
  <c r="T60" i="51"/>
  <c r="S60" i="51"/>
  <c r="T59" i="51"/>
  <c r="S59" i="51"/>
  <c r="T58" i="51"/>
  <c r="S58" i="51"/>
  <c r="T57" i="51"/>
  <c r="S57" i="51"/>
  <c r="T56" i="51"/>
  <c r="S56" i="51"/>
  <c r="T55" i="51"/>
  <c r="S55" i="51"/>
  <c r="T54" i="51"/>
  <c r="S54" i="51"/>
  <c r="T53" i="51"/>
  <c r="S53" i="51"/>
  <c r="T52" i="51"/>
  <c r="S52" i="51"/>
  <c r="T51" i="51"/>
  <c r="S51" i="51"/>
  <c r="T50" i="51"/>
  <c r="S50" i="51"/>
  <c r="T49" i="51"/>
  <c r="S49" i="51"/>
  <c r="T48" i="51"/>
  <c r="S48" i="51"/>
  <c r="T47" i="51"/>
  <c r="S47" i="51"/>
  <c r="T46" i="51"/>
  <c r="S46" i="51"/>
  <c r="T45" i="51"/>
  <c r="S45" i="51"/>
  <c r="T44" i="51"/>
  <c r="S44" i="51"/>
  <c r="T43" i="51"/>
  <c r="S43" i="51"/>
  <c r="T42" i="51"/>
  <c r="S42" i="51"/>
  <c r="T41" i="51"/>
  <c r="S41" i="51"/>
  <c r="T40" i="51"/>
  <c r="S40" i="51"/>
  <c r="T39" i="51"/>
  <c r="S39" i="51"/>
  <c r="T38" i="51"/>
  <c r="S38" i="51"/>
  <c r="T37" i="51"/>
  <c r="S37" i="51"/>
  <c r="T36" i="51"/>
  <c r="S36" i="51"/>
  <c r="T35" i="51"/>
  <c r="S35" i="51"/>
  <c r="T34" i="51"/>
  <c r="S34" i="51"/>
  <c r="T33" i="51"/>
  <c r="S33" i="51"/>
  <c r="T32" i="51"/>
  <c r="S32" i="51"/>
  <c r="T31" i="51"/>
  <c r="S31" i="51"/>
  <c r="T30" i="51"/>
  <c r="S30" i="51"/>
  <c r="T29" i="51"/>
  <c r="S29" i="51"/>
  <c r="T28" i="51"/>
  <c r="S28" i="51"/>
  <c r="T27" i="51"/>
  <c r="S27" i="51"/>
  <c r="T26" i="51"/>
  <c r="S26" i="51"/>
  <c r="T25" i="51"/>
  <c r="S25" i="51"/>
  <c r="T24" i="51"/>
  <c r="S24" i="51"/>
  <c r="T23" i="51"/>
  <c r="S23" i="51"/>
  <c r="T22" i="51"/>
  <c r="S22" i="51"/>
  <c r="T21" i="51"/>
  <c r="S21" i="51"/>
  <c r="T20" i="51"/>
  <c r="S20" i="51"/>
  <c r="T19" i="51"/>
  <c r="S19" i="51"/>
  <c r="T18" i="51"/>
  <c r="S18" i="51"/>
  <c r="T17" i="51"/>
  <c r="S17" i="51"/>
  <c r="T16" i="51"/>
  <c r="S16" i="51"/>
  <c r="T15" i="51"/>
  <c r="S15" i="51"/>
  <c r="T14" i="51"/>
  <c r="S14" i="51"/>
  <c r="T13" i="51"/>
  <c r="S13" i="51"/>
  <c r="T12" i="51"/>
  <c r="S12" i="51"/>
  <c r="T11" i="51"/>
  <c r="S11" i="51"/>
  <c r="T10" i="51"/>
  <c r="S10" i="51"/>
  <c r="T9" i="51"/>
  <c r="S9" i="51"/>
  <c r="T8" i="51"/>
  <c r="S8" i="51"/>
  <c r="T7" i="51"/>
  <c r="S7" i="51"/>
  <c r="T6" i="51"/>
  <c r="S6" i="51"/>
  <c r="T5" i="51"/>
  <c r="S5" i="51"/>
  <c r="T4" i="51"/>
  <c r="S4" i="51"/>
  <c r="T3" i="51"/>
  <c r="S3" i="51"/>
  <c r="T106" i="50"/>
  <c r="S106" i="50"/>
  <c r="T105" i="50"/>
  <c r="S105" i="50"/>
  <c r="T104" i="50"/>
  <c r="S104" i="50"/>
  <c r="T103" i="50"/>
  <c r="S103" i="50"/>
  <c r="T102" i="50"/>
  <c r="S102" i="50"/>
  <c r="T101" i="50"/>
  <c r="S101" i="50"/>
  <c r="T100" i="50"/>
  <c r="S100" i="50"/>
  <c r="T99" i="50"/>
  <c r="S99" i="50"/>
  <c r="T98" i="50"/>
  <c r="S98" i="50"/>
  <c r="T97" i="50"/>
  <c r="S97" i="50"/>
  <c r="T96" i="50"/>
  <c r="S96" i="50"/>
  <c r="T95" i="50"/>
  <c r="S95" i="50"/>
  <c r="T94" i="50"/>
  <c r="S94" i="50"/>
  <c r="T93" i="50"/>
  <c r="S93" i="50"/>
  <c r="T92" i="50"/>
  <c r="S92" i="50"/>
  <c r="T91" i="50"/>
  <c r="S91" i="50"/>
  <c r="T90" i="50"/>
  <c r="S90" i="50"/>
  <c r="T89" i="50"/>
  <c r="S89" i="50"/>
  <c r="T88" i="50"/>
  <c r="S88" i="50"/>
  <c r="T87" i="50"/>
  <c r="S87" i="50"/>
  <c r="T86" i="50"/>
  <c r="S86" i="50"/>
  <c r="T85" i="50"/>
  <c r="S85" i="50"/>
  <c r="T84" i="50"/>
  <c r="S84" i="50"/>
  <c r="T83" i="50"/>
  <c r="S83" i="50"/>
  <c r="T82" i="50"/>
  <c r="S82" i="50"/>
  <c r="T81" i="50"/>
  <c r="S81" i="50"/>
  <c r="T80" i="50"/>
  <c r="S80" i="50"/>
  <c r="T79" i="50"/>
  <c r="S79" i="50"/>
  <c r="T78" i="50"/>
  <c r="S78" i="50"/>
  <c r="T77" i="50"/>
  <c r="S77" i="50"/>
  <c r="T76" i="50"/>
  <c r="S76" i="50"/>
  <c r="T75" i="50"/>
  <c r="S75" i="50"/>
  <c r="T74" i="50"/>
  <c r="S74" i="50"/>
  <c r="T73" i="50"/>
  <c r="S73" i="50"/>
  <c r="T72" i="50"/>
  <c r="S72" i="50"/>
  <c r="T71" i="50"/>
  <c r="S71" i="50"/>
  <c r="T70" i="50"/>
  <c r="S70" i="50"/>
  <c r="T69" i="50"/>
  <c r="S69" i="50"/>
  <c r="T68" i="50"/>
  <c r="S68" i="50"/>
  <c r="T67" i="50"/>
  <c r="S67" i="50"/>
  <c r="T66" i="50"/>
  <c r="S66" i="50"/>
  <c r="S65" i="50"/>
  <c r="T65" i="50" s="1"/>
  <c r="S64" i="50"/>
  <c r="T64" i="50" s="1"/>
  <c r="S63" i="50"/>
  <c r="T63" i="50" s="1"/>
  <c r="S62" i="50"/>
  <c r="T62" i="50" s="1"/>
  <c r="S61" i="50"/>
  <c r="T61" i="50" s="1"/>
  <c r="S60" i="50"/>
  <c r="T60" i="50" s="1"/>
  <c r="S59" i="50"/>
  <c r="T59" i="50" s="1"/>
  <c r="S58" i="50"/>
  <c r="T58" i="50" s="1"/>
  <c r="S57" i="50"/>
  <c r="T57" i="50" s="1"/>
  <c r="S56" i="50"/>
  <c r="T56" i="50" s="1"/>
  <c r="S55" i="50"/>
  <c r="T55" i="50" s="1"/>
  <c r="S54" i="50"/>
  <c r="T54" i="50" s="1"/>
  <c r="S53" i="50"/>
  <c r="T53" i="50" s="1"/>
  <c r="S52" i="50"/>
  <c r="T52" i="50" s="1"/>
  <c r="S51" i="50"/>
  <c r="T51" i="50" s="1"/>
  <c r="S50" i="50"/>
  <c r="T50" i="50" s="1"/>
  <c r="S49" i="50"/>
  <c r="T49" i="50" s="1"/>
  <c r="S48" i="50"/>
  <c r="T48" i="50" s="1"/>
  <c r="S47" i="50"/>
  <c r="T47" i="50" s="1"/>
  <c r="S46" i="50"/>
  <c r="T46" i="50" s="1"/>
  <c r="S45" i="50"/>
  <c r="T45" i="50" s="1"/>
  <c r="S44" i="50"/>
  <c r="T44" i="50" s="1"/>
  <c r="S43" i="50"/>
  <c r="T43" i="50" s="1"/>
  <c r="S42" i="50"/>
  <c r="T42" i="50" s="1"/>
  <c r="S41" i="50"/>
  <c r="T41" i="50" s="1"/>
  <c r="S40" i="50"/>
  <c r="T40" i="50" s="1"/>
  <c r="S39" i="50"/>
  <c r="T39" i="50" s="1"/>
  <c r="S38" i="50"/>
  <c r="T38" i="50" s="1"/>
  <c r="S37" i="50"/>
  <c r="T37" i="50" s="1"/>
  <c r="S36" i="50"/>
  <c r="T36" i="50" s="1"/>
  <c r="S35" i="50"/>
  <c r="T35" i="50" s="1"/>
  <c r="S34" i="50"/>
  <c r="T34" i="50" s="1"/>
  <c r="S33" i="50"/>
  <c r="T33" i="50" s="1"/>
  <c r="S32" i="50"/>
  <c r="T32" i="50" s="1"/>
  <c r="S31" i="50"/>
  <c r="T31" i="50" s="1"/>
  <c r="S30" i="50"/>
  <c r="T30" i="50" s="1"/>
  <c r="S29" i="50"/>
  <c r="T29" i="50" s="1"/>
  <c r="S28" i="50"/>
  <c r="T28" i="50" s="1"/>
  <c r="S27" i="50"/>
  <c r="T27" i="50" s="1"/>
  <c r="S26" i="50"/>
  <c r="T26" i="50" s="1"/>
  <c r="S25" i="50"/>
  <c r="T25" i="50" s="1"/>
  <c r="S24" i="50"/>
  <c r="T24" i="50" s="1"/>
  <c r="S23" i="50"/>
  <c r="T23" i="50" s="1"/>
  <c r="S22" i="50"/>
  <c r="T22" i="50" s="1"/>
  <c r="S21" i="50"/>
  <c r="T21" i="50" s="1"/>
  <c r="S20" i="50"/>
  <c r="T20" i="50" s="1"/>
  <c r="S19" i="50"/>
  <c r="T19" i="50" s="1"/>
  <c r="S18" i="50"/>
  <c r="T18" i="50" s="1"/>
  <c r="S17" i="50"/>
  <c r="T17" i="50" s="1"/>
  <c r="S16" i="50"/>
  <c r="T16" i="50" s="1"/>
  <c r="S15" i="50"/>
  <c r="T15" i="50" s="1"/>
  <c r="S14" i="50"/>
  <c r="T14" i="50" s="1"/>
  <c r="S13" i="50"/>
  <c r="T13" i="50" s="1"/>
  <c r="S12" i="50"/>
  <c r="T12" i="50" s="1"/>
  <c r="S11" i="50"/>
  <c r="T11" i="50" s="1"/>
  <c r="S10" i="50"/>
  <c r="T10" i="50" s="1"/>
  <c r="S9" i="50"/>
  <c r="T9" i="50" s="1"/>
  <c r="S8" i="50"/>
  <c r="T8" i="50" s="1"/>
  <c r="S7" i="50"/>
  <c r="T7" i="50" s="1"/>
  <c r="S6" i="50"/>
  <c r="T6" i="50" s="1"/>
  <c r="S5" i="50"/>
  <c r="T5" i="50" s="1"/>
  <c r="S4" i="50"/>
  <c r="T4" i="50" s="1"/>
  <c r="S3" i="50"/>
  <c r="T3" i="50" s="1"/>
  <c r="T106" i="49"/>
  <c r="S106" i="49"/>
  <c r="T105" i="49"/>
  <c r="S105" i="49"/>
  <c r="T104" i="49"/>
  <c r="S104" i="49"/>
  <c r="T103" i="49"/>
  <c r="S103" i="49"/>
  <c r="T102" i="49"/>
  <c r="S102" i="49"/>
  <c r="T101" i="49"/>
  <c r="S101" i="49"/>
  <c r="T100" i="49"/>
  <c r="S100" i="49"/>
  <c r="T99" i="49"/>
  <c r="S99" i="49"/>
  <c r="T98" i="49"/>
  <c r="S98" i="49"/>
  <c r="T97" i="49"/>
  <c r="S97" i="49"/>
  <c r="T96" i="49"/>
  <c r="S96" i="49"/>
  <c r="T95" i="49"/>
  <c r="S95" i="49"/>
  <c r="T94" i="49"/>
  <c r="S94" i="49"/>
  <c r="T93" i="49"/>
  <c r="S93" i="49"/>
  <c r="T92" i="49"/>
  <c r="S92" i="49"/>
  <c r="T91" i="49"/>
  <c r="S91" i="49"/>
  <c r="T90" i="49"/>
  <c r="S90" i="49"/>
  <c r="T89" i="49"/>
  <c r="S89" i="49"/>
  <c r="T88" i="49"/>
  <c r="S88" i="49"/>
  <c r="T87" i="49"/>
  <c r="S87" i="49"/>
  <c r="T86" i="49"/>
  <c r="S86" i="49"/>
  <c r="T85" i="49"/>
  <c r="S85" i="49"/>
  <c r="T84" i="49"/>
  <c r="S84" i="49"/>
  <c r="T83" i="49"/>
  <c r="S83" i="49"/>
  <c r="T82" i="49"/>
  <c r="S82" i="49"/>
  <c r="T81" i="49"/>
  <c r="S81" i="49"/>
  <c r="T80" i="49"/>
  <c r="S80" i="49"/>
  <c r="T79" i="49"/>
  <c r="S79" i="49"/>
  <c r="T78" i="49"/>
  <c r="S78" i="49"/>
  <c r="T77" i="49"/>
  <c r="S77" i="49"/>
  <c r="T76" i="49"/>
  <c r="S76" i="49"/>
  <c r="T75" i="49"/>
  <c r="S75" i="49"/>
  <c r="T74" i="49"/>
  <c r="S74" i="49"/>
  <c r="T73" i="49"/>
  <c r="S73" i="49"/>
  <c r="T72" i="49"/>
  <c r="S72" i="49"/>
  <c r="T71" i="49"/>
  <c r="S71" i="49"/>
  <c r="T70" i="49"/>
  <c r="S70" i="49"/>
  <c r="T69" i="49"/>
  <c r="S69" i="49"/>
  <c r="T68" i="49"/>
  <c r="S68" i="49"/>
  <c r="T67" i="49"/>
  <c r="S67" i="49"/>
  <c r="T66" i="49"/>
  <c r="S66" i="49"/>
  <c r="T65" i="49"/>
  <c r="S65" i="49"/>
  <c r="T64" i="49"/>
  <c r="S64" i="49"/>
  <c r="T63" i="49"/>
  <c r="S63" i="49"/>
  <c r="T62" i="49"/>
  <c r="S62" i="49"/>
  <c r="T61" i="49"/>
  <c r="S61" i="49"/>
  <c r="T60" i="49"/>
  <c r="S60" i="49"/>
  <c r="T59" i="49"/>
  <c r="S59" i="49"/>
  <c r="T58" i="49"/>
  <c r="S58" i="49"/>
  <c r="T57" i="49"/>
  <c r="S57" i="49"/>
  <c r="T56" i="49"/>
  <c r="S56" i="49"/>
  <c r="T55" i="49"/>
  <c r="S55" i="49"/>
  <c r="T54" i="49"/>
  <c r="S54" i="49"/>
  <c r="T53" i="49"/>
  <c r="S53" i="49"/>
  <c r="T52" i="49"/>
  <c r="S52" i="49"/>
  <c r="T51" i="49"/>
  <c r="S51" i="49"/>
  <c r="T50" i="49"/>
  <c r="S50" i="49"/>
  <c r="T49" i="49"/>
  <c r="S49" i="49"/>
  <c r="T48" i="49"/>
  <c r="S48" i="49"/>
  <c r="S47" i="49"/>
  <c r="T47" i="49" s="1"/>
  <c r="S46" i="49"/>
  <c r="T46" i="49" s="1"/>
  <c r="S45" i="49"/>
  <c r="T45" i="49" s="1"/>
  <c r="S44" i="49"/>
  <c r="T44" i="49" s="1"/>
  <c r="S43" i="49"/>
  <c r="T43" i="49" s="1"/>
  <c r="S42" i="49"/>
  <c r="T42" i="49" s="1"/>
  <c r="S41" i="49"/>
  <c r="T41" i="49" s="1"/>
  <c r="S40" i="49"/>
  <c r="T40" i="49" s="1"/>
  <c r="S39" i="49"/>
  <c r="T39" i="49" s="1"/>
  <c r="S38" i="49"/>
  <c r="T38" i="49" s="1"/>
  <c r="S37" i="49"/>
  <c r="T37" i="49" s="1"/>
  <c r="S36" i="49"/>
  <c r="T36" i="49" s="1"/>
  <c r="S35" i="49"/>
  <c r="T35" i="49" s="1"/>
  <c r="S34" i="49"/>
  <c r="T34" i="49" s="1"/>
  <c r="S33" i="49"/>
  <c r="T33" i="49" s="1"/>
  <c r="S32" i="49"/>
  <c r="T32" i="49" s="1"/>
  <c r="S31" i="49"/>
  <c r="T31" i="49" s="1"/>
  <c r="S30" i="49"/>
  <c r="T30" i="49" s="1"/>
  <c r="S29" i="49"/>
  <c r="T29" i="49" s="1"/>
  <c r="S28" i="49"/>
  <c r="T28" i="49" s="1"/>
  <c r="S27" i="49"/>
  <c r="T27" i="49" s="1"/>
  <c r="S26" i="49"/>
  <c r="T26" i="49" s="1"/>
  <c r="S25" i="49"/>
  <c r="T25" i="49" s="1"/>
  <c r="S24" i="49"/>
  <c r="T24" i="49" s="1"/>
  <c r="S23" i="49"/>
  <c r="T23" i="49" s="1"/>
  <c r="S22" i="49"/>
  <c r="T22" i="49" s="1"/>
  <c r="S21" i="49"/>
  <c r="T21" i="49" s="1"/>
  <c r="S20" i="49"/>
  <c r="T20" i="49" s="1"/>
  <c r="S19" i="49"/>
  <c r="T19" i="49" s="1"/>
  <c r="S18" i="49"/>
  <c r="T18" i="49" s="1"/>
  <c r="S17" i="49"/>
  <c r="T17" i="49" s="1"/>
  <c r="S16" i="49"/>
  <c r="T16" i="49" s="1"/>
  <c r="S15" i="49"/>
  <c r="T15" i="49" s="1"/>
  <c r="S14" i="49"/>
  <c r="T14" i="49" s="1"/>
  <c r="S13" i="49"/>
  <c r="T13" i="49" s="1"/>
  <c r="S12" i="49"/>
  <c r="T12" i="49" s="1"/>
  <c r="S11" i="49"/>
  <c r="T11" i="49" s="1"/>
  <c r="S10" i="49"/>
  <c r="T10" i="49" s="1"/>
  <c r="S9" i="49"/>
  <c r="T9" i="49" s="1"/>
  <c r="S8" i="49"/>
  <c r="T8" i="49" s="1"/>
  <c r="S7" i="49"/>
  <c r="T7" i="49" s="1"/>
  <c r="S6" i="49"/>
  <c r="T6" i="49" s="1"/>
  <c r="S5" i="49"/>
  <c r="T5" i="49" s="1"/>
  <c r="S4" i="49"/>
  <c r="T4" i="49" s="1"/>
  <c r="S3" i="49"/>
  <c r="T3" i="49" s="1"/>
  <c r="T106" i="48"/>
  <c r="S106" i="48"/>
  <c r="T105" i="48"/>
  <c r="S105" i="48"/>
  <c r="T104" i="48"/>
  <c r="S104" i="48"/>
  <c r="T103" i="48"/>
  <c r="S103" i="48"/>
  <c r="T102" i="48"/>
  <c r="S102" i="48"/>
  <c r="T101" i="48"/>
  <c r="S101" i="48"/>
  <c r="T100" i="48"/>
  <c r="S100" i="48"/>
  <c r="T99" i="48"/>
  <c r="S99" i="48"/>
  <c r="T98" i="48"/>
  <c r="S98" i="48"/>
  <c r="T97" i="48"/>
  <c r="S97" i="48"/>
  <c r="T96" i="48"/>
  <c r="S96" i="48"/>
  <c r="T95" i="48"/>
  <c r="S95" i="48"/>
  <c r="T94" i="48"/>
  <c r="S94" i="48"/>
  <c r="T93" i="48"/>
  <c r="S93" i="48"/>
  <c r="T92" i="48"/>
  <c r="S92" i="48"/>
  <c r="T91" i="48"/>
  <c r="S91" i="48"/>
  <c r="T90" i="48"/>
  <c r="S90" i="48"/>
  <c r="T89" i="48"/>
  <c r="S89" i="48"/>
  <c r="T88" i="48"/>
  <c r="S88" i="48"/>
  <c r="T87" i="48"/>
  <c r="S87" i="48"/>
  <c r="T86" i="48"/>
  <c r="S86" i="48"/>
  <c r="T85" i="48"/>
  <c r="S85" i="48"/>
  <c r="T84" i="48"/>
  <c r="S84" i="48"/>
  <c r="T83" i="48"/>
  <c r="S83" i="48"/>
  <c r="T82" i="48"/>
  <c r="S82" i="48"/>
  <c r="T81" i="48"/>
  <c r="S81" i="48"/>
  <c r="T80" i="48"/>
  <c r="S80" i="48"/>
  <c r="S79" i="48"/>
  <c r="T79" i="48" s="1"/>
  <c r="S78" i="48"/>
  <c r="T78" i="48" s="1"/>
  <c r="S77" i="48"/>
  <c r="T77" i="48" s="1"/>
  <c r="S76" i="48"/>
  <c r="T76" i="48" s="1"/>
  <c r="S75" i="48"/>
  <c r="T75" i="48" s="1"/>
  <c r="S74" i="48"/>
  <c r="T74" i="48" s="1"/>
  <c r="S73" i="48"/>
  <c r="T73" i="48" s="1"/>
  <c r="S72" i="48"/>
  <c r="T72" i="48" s="1"/>
  <c r="S71" i="48"/>
  <c r="T71" i="48" s="1"/>
  <c r="S70" i="48"/>
  <c r="T70" i="48" s="1"/>
  <c r="S69" i="48"/>
  <c r="T69" i="48" s="1"/>
  <c r="S68" i="48"/>
  <c r="T68" i="48" s="1"/>
  <c r="S67" i="48"/>
  <c r="T67" i="48" s="1"/>
  <c r="S66" i="48"/>
  <c r="T66" i="48" s="1"/>
  <c r="S65" i="48"/>
  <c r="T65" i="48" s="1"/>
  <c r="S64" i="48"/>
  <c r="T64" i="48" s="1"/>
  <c r="S63" i="48"/>
  <c r="T63" i="48" s="1"/>
  <c r="S62" i="48"/>
  <c r="T62" i="48" s="1"/>
  <c r="S61" i="48"/>
  <c r="T61" i="48" s="1"/>
  <c r="S60" i="48"/>
  <c r="T60" i="48" s="1"/>
  <c r="S59" i="48"/>
  <c r="T59" i="48" s="1"/>
  <c r="S58" i="48"/>
  <c r="T58" i="48" s="1"/>
  <c r="S57" i="48"/>
  <c r="T57" i="48" s="1"/>
  <c r="S56" i="48"/>
  <c r="T56" i="48" s="1"/>
  <c r="S55" i="48"/>
  <c r="T55" i="48" s="1"/>
  <c r="S54" i="48"/>
  <c r="T54" i="48" s="1"/>
  <c r="S53" i="48"/>
  <c r="T53" i="48" s="1"/>
  <c r="S52" i="48"/>
  <c r="T52" i="48" s="1"/>
  <c r="S51" i="48"/>
  <c r="T51" i="48" s="1"/>
  <c r="S50" i="48"/>
  <c r="T50" i="48" s="1"/>
  <c r="S49" i="48"/>
  <c r="T49" i="48" s="1"/>
  <c r="S48" i="48"/>
  <c r="T48" i="48" s="1"/>
  <c r="S47" i="48"/>
  <c r="T47" i="48" s="1"/>
  <c r="S46" i="48"/>
  <c r="T46" i="48" s="1"/>
  <c r="S45" i="48"/>
  <c r="T45" i="48" s="1"/>
  <c r="S44" i="48"/>
  <c r="T44" i="48" s="1"/>
  <c r="S43" i="48"/>
  <c r="T43" i="48" s="1"/>
  <c r="S42" i="48"/>
  <c r="T42" i="48" s="1"/>
  <c r="S41" i="48"/>
  <c r="T41" i="48" s="1"/>
  <c r="S40" i="48"/>
  <c r="T40" i="48" s="1"/>
  <c r="S39" i="48"/>
  <c r="T39" i="48" s="1"/>
  <c r="S38" i="48"/>
  <c r="T38" i="48" s="1"/>
  <c r="S37" i="48"/>
  <c r="T37" i="48" s="1"/>
  <c r="S36" i="48"/>
  <c r="T36" i="48" s="1"/>
  <c r="S35" i="48"/>
  <c r="T35" i="48" s="1"/>
  <c r="S34" i="48"/>
  <c r="T34" i="48" s="1"/>
  <c r="S33" i="48"/>
  <c r="T33" i="48" s="1"/>
  <c r="S32" i="48"/>
  <c r="T32" i="48" s="1"/>
  <c r="S31" i="48"/>
  <c r="T31" i="48" s="1"/>
  <c r="S30" i="48"/>
  <c r="T30" i="48" s="1"/>
  <c r="S29" i="48"/>
  <c r="T29" i="48" s="1"/>
  <c r="S28" i="48"/>
  <c r="T28" i="48" s="1"/>
  <c r="S27" i="48"/>
  <c r="T27" i="48" s="1"/>
  <c r="S26" i="48"/>
  <c r="T26" i="48" s="1"/>
  <c r="S25" i="48"/>
  <c r="T25" i="48" s="1"/>
  <c r="S24" i="48"/>
  <c r="T24" i="48" s="1"/>
  <c r="S23" i="48"/>
  <c r="T23" i="48" s="1"/>
  <c r="S22" i="48"/>
  <c r="T22" i="48" s="1"/>
  <c r="S21" i="48"/>
  <c r="T21" i="48" s="1"/>
  <c r="S20" i="48"/>
  <c r="T20" i="48" s="1"/>
  <c r="S19" i="48"/>
  <c r="T19" i="48" s="1"/>
  <c r="S18" i="48"/>
  <c r="T18" i="48" s="1"/>
  <c r="S17" i="48"/>
  <c r="T17" i="48" s="1"/>
  <c r="S16" i="48"/>
  <c r="T16" i="48" s="1"/>
  <c r="S15" i="48"/>
  <c r="T15" i="48" s="1"/>
  <c r="S14" i="48"/>
  <c r="T14" i="48" s="1"/>
  <c r="S13" i="48"/>
  <c r="T13" i="48" s="1"/>
  <c r="S12" i="48"/>
  <c r="T12" i="48" s="1"/>
  <c r="S11" i="48"/>
  <c r="T11" i="48" s="1"/>
  <c r="S10" i="48"/>
  <c r="T10" i="48" s="1"/>
  <c r="S9" i="48"/>
  <c r="T9" i="48" s="1"/>
  <c r="S8" i="48"/>
  <c r="T8" i="48" s="1"/>
  <c r="S7" i="48"/>
  <c r="T7" i="48" s="1"/>
  <c r="S6" i="48"/>
  <c r="T6" i="48" s="1"/>
  <c r="S5" i="48"/>
  <c r="T5" i="48" s="1"/>
  <c r="S4" i="48"/>
  <c r="T4" i="48" s="1"/>
  <c r="S3" i="48"/>
  <c r="T3" i="48" s="1"/>
  <c r="T106" i="47"/>
  <c r="S106" i="47"/>
  <c r="T105" i="47"/>
  <c r="S105" i="47"/>
  <c r="T104" i="47"/>
  <c r="S104" i="47"/>
  <c r="T103" i="47"/>
  <c r="S103" i="47"/>
  <c r="T102" i="47"/>
  <c r="S102" i="47"/>
  <c r="T101" i="47"/>
  <c r="S101" i="47"/>
  <c r="T100" i="47"/>
  <c r="S100" i="47"/>
  <c r="T99" i="47"/>
  <c r="S99" i="47"/>
  <c r="T98" i="47"/>
  <c r="S98" i="47"/>
  <c r="T97" i="47"/>
  <c r="S97" i="47"/>
  <c r="T96" i="47"/>
  <c r="S96" i="47"/>
  <c r="T95" i="47"/>
  <c r="S95" i="47"/>
  <c r="T94" i="47"/>
  <c r="S94" i="47"/>
  <c r="T93" i="47"/>
  <c r="S93" i="47"/>
  <c r="T92" i="47"/>
  <c r="S92" i="47"/>
  <c r="T91" i="47"/>
  <c r="S91" i="47"/>
  <c r="T90" i="47"/>
  <c r="S90" i="47"/>
  <c r="T89" i="47"/>
  <c r="S89" i="47"/>
  <c r="T88" i="47"/>
  <c r="S88" i="47"/>
  <c r="T87" i="47"/>
  <c r="S87" i="47"/>
  <c r="T86" i="47"/>
  <c r="S86" i="47"/>
  <c r="T85" i="47"/>
  <c r="S85" i="47"/>
  <c r="T84" i="47"/>
  <c r="S84" i="47"/>
  <c r="T83" i="47"/>
  <c r="S83" i="47"/>
  <c r="T82" i="47"/>
  <c r="S82" i="47"/>
  <c r="T81" i="47"/>
  <c r="S81" i="47"/>
  <c r="T80" i="47"/>
  <c r="S80" i="47"/>
  <c r="T79" i="47"/>
  <c r="S79" i="47"/>
  <c r="T78" i="47"/>
  <c r="S78" i="47"/>
  <c r="T77" i="47"/>
  <c r="S77" i="47"/>
  <c r="T76" i="47"/>
  <c r="S76" i="47"/>
  <c r="T75" i="47"/>
  <c r="S75" i="47"/>
  <c r="T74" i="47"/>
  <c r="S74" i="47"/>
  <c r="T73" i="47"/>
  <c r="S73" i="47"/>
  <c r="T72" i="47"/>
  <c r="S72" i="47"/>
  <c r="T71" i="47"/>
  <c r="S71" i="47"/>
  <c r="T70" i="47"/>
  <c r="S70" i="47"/>
  <c r="T69" i="47"/>
  <c r="S69" i="47"/>
  <c r="T68" i="47"/>
  <c r="S68" i="47"/>
  <c r="T67" i="47"/>
  <c r="S67" i="47"/>
  <c r="T66" i="47"/>
  <c r="S66" i="47"/>
  <c r="T65" i="47"/>
  <c r="S65" i="47"/>
  <c r="T64" i="47"/>
  <c r="S64" i="47"/>
  <c r="S63" i="47"/>
  <c r="T63" i="47" s="1"/>
  <c r="S62" i="47"/>
  <c r="T62" i="47" s="1"/>
  <c r="S61" i="47"/>
  <c r="T61" i="47" s="1"/>
  <c r="S60" i="47"/>
  <c r="T60" i="47" s="1"/>
  <c r="S59" i="47"/>
  <c r="T59" i="47" s="1"/>
  <c r="S58" i="47"/>
  <c r="T58" i="47" s="1"/>
  <c r="S57" i="47"/>
  <c r="T57" i="47" s="1"/>
  <c r="S56" i="47"/>
  <c r="T56" i="47" s="1"/>
  <c r="S55" i="47"/>
  <c r="T55" i="47" s="1"/>
  <c r="S54" i="47"/>
  <c r="T54" i="47" s="1"/>
  <c r="S53" i="47"/>
  <c r="T53" i="47" s="1"/>
  <c r="S52" i="47"/>
  <c r="T52" i="47" s="1"/>
  <c r="S51" i="47"/>
  <c r="T51" i="47" s="1"/>
  <c r="S50" i="47"/>
  <c r="T50" i="47" s="1"/>
  <c r="S49" i="47"/>
  <c r="T49" i="47" s="1"/>
  <c r="S48" i="47"/>
  <c r="T48" i="47" s="1"/>
  <c r="S47" i="47"/>
  <c r="T47" i="47" s="1"/>
  <c r="S46" i="47"/>
  <c r="T46" i="47" s="1"/>
  <c r="S45" i="47"/>
  <c r="T45" i="47" s="1"/>
  <c r="S44" i="47"/>
  <c r="T44" i="47" s="1"/>
  <c r="S43" i="47"/>
  <c r="T43" i="47" s="1"/>
  <c r="S42" i="47"/>
  <c r="T42" i="47" s="1"/>
  <c r="S41" i="47"/>
  <c r="T41" i="47" s="1"/>
  <c r="S40" i="47"/>
  <c r="T40" i="47" s="1"/>
  <c r="S39" i="47"/>
  <c r="T39" i="47" s="1"/>
  <c r="S38" i="47"/>
  <c r="T38" i="47" s="1"/>
  <c r="S37" i="47"/>
  <c r="T37" i="47" s="1"/>
  <c r="S36" i="47"/>
  <c r="T36" i="47" s="1"/>
  <c r="S35" i="47"/>
  <c r="T35" i="47" s="1"/>
  <c r="S34" i="47"/>
  <c r="T34" i="47" s="1"/>
  <c r="S33" i="47"/>
  <c r="T33" i="47" s="1"/>
  <c r="S32" i="47"/>
  <c r="T32" i="47" s="1"/>
  <c r="S31" i="47"/>
  <c r="T31" i="47" s="1"/>
  <c r="S30" i="47"/>
  <c r="T30" i="47" s="1"/>
  <c r="S29" i="47"/>
  <c r="T29" i="47" s="1"/>
  <c r="S28" i="47"/>
  <c r="T28" i="47" s="1"/>
  <c r="S27" i="47"/>
  <c r="T27" i="47" s="1"/>
  <c r="S26" i="47"/>
  <c r="T26" i="47" s="1"/>
  <c r="S25" i="47"/>
  <c r="T25" i="47" s="1"/>
  <c r="S24" i="47"/>
  <c r="T24" i="47" s="1"/>
  <c r="S23" i="47"/>
  <c r="T23" i="47" s="1"/>
  <c r="S22" i="47"/>
  <c r="T22" i="47" s="1"/>
  <c r="S21" i="47"/>
  <c r="T21" i="47" s="1"/>
  <c r="S20" i="47"/>
  <c r="T20" i="47" s="1"/>
  <c r="S19" i="47"/>
  <c r="T19" i="47" s="1"/>
  <c r="S18" i="47"/>
  <c r="T18" i="47" s="1"/>
  <c r="S17" i="47"/>
  <c r="T17" i="47" s="1"/>
  <c r="S16" i="47"/>
  <c r="T16" i="47" s="1"/>
  <c r="S15" i="47"/>
  <c r="T15" i="47" s="1"/>
  <c r="S14" i="47"/>
  <c r="T14" i="47" s="1"/>
  <c r="S13" i="47"/>
  <c r="T13" i="47" s="1"/>
  <c r="S12" i="47"/>
  <c r="T12" i="47" s="1"/>
  <c r="S11" i="47"/>
  <c r="T11" i="47" s="1"/>
  <c r="S10" i="47"/>
  <c r="T10" i="47" s="1"/>
  <c r="S9" i="47"/>
  <c r="T9" i="47" s="1"/>
  <c r="S8" i="47"/>
  <c r="T8" i="47" s="1"/>
  <c r="S7" i="47"/>
  <c r="T7" i="47" s="1"/>
  <c r="S6" i="47"/>
  <c r="T6" i="47" s="1"/>
  <c r="S5" i="47"/>
  <c r="T5" i="47" s="1"/>
  <c r="S4" i="47"/>
  <c r="T4" i="47" s="1"/>
  <c r="S3" i="47"/>
  <c r="T3" i="47" s="1"/>
  <c r="T106" i="46"/>
  <c r="S106" i="46"/>
  <c r="T105" i="46"/>
  <c r="S105" i="46"/>
  <c r="T104" i="46"/>
  <c r="S104" i="46"/>
  <c r="T103" i="46"/>
  <c r="S103" i="46"/>
  <c r="T102" i="46"/>
  <c r="S102" i="46"/>
  <c r="T101" i="46"/>
  <c r="S101" i="46"/>
  <c r="T100" i="46"/>
  <c r="S100" i="46"/>
  <c r="T99" i="46"/>
  <c r="S99" i="46"/>
  <c r="T98" i="46"/>
  <c r="S98" i="46"/>
  <c r="T97" i="46"/>
  <c r="S97" i="46"/>
  <c r="T96" i="46"/>
  <c r="S96" i="46"/>
  <c r="T95" i="46"/>
  <c r="S95" i="46"/>
  <c r="T94" i="46"/>
  <c r="S94" i="46"/>
  <c r="T93" i="46"/>
  <c r="S93" i="46"/>
  <c r="T92" i="46"/>
  <c r="S92" i="46"/>
  <c r="T91" i="46"/>
  <c r="S91" i="46"/>
  <c r="T90" i="46"/>
  <c r="S90" i="46"/>
  <c r="T89" i="46"/>
  <c r="S89" i="46"/>
  <c r="T88" i="46"/>
  <c r="S88" i="46"/>
  <c r="T87" i="46"/>
  <c r="S87" i="46"/>
  <c r="T86" i="46"/>
  <c r="S86" i="46"/>
  <c r="T85" i="46"/>
  <c r="S85" i="46"/>
  <c r="T84" i="46"/>
  <c r="S84" i="46"/>
  <c r="T83" i="46"/>
  <c r="S83" i="46"/>
  <c r="T82" i="46"/>
  <c r="S82" i="46"/>
  <c r="T81" i="46"/>
  <c r="S81" i="46"/>
  <c r="T80" i="46"/>
  <c r="S80" i="46"/>
  <c r="T79" i="46"/>
  <c r="S79" i="46"/>
  <c r="T78" i="46"/>
  <c r="S78" i="46"/>
  <c r="T77" i="46"/>
  <c r="S77" i="46"/>
  <c r="T76" i="46"/>
  <c r="S76" i="46"/>
  <c r="T75" i="46"/>
  <c r="S75" i="46"/>
  <c r="T74" i="46"/>
  <c r="S74" i="46"/>
  <c r="S73" i="46"/>
  <c r="T73" i="46" s="1"/>
  <c r="S72" i="46"/>
  <c r="T72" i="46" s="1"/>
  <c r="S71" i="46"/>
  <c r="T71" i="46" s="1"/>
  <c r="S70" i="46"/>
  <c r="T70" i="46" s="1"/>
  <c r="S69" i="46"/>
  <c r="T69" i="46" s="1"/>
  <c r="S68" i="46"/>
  <c r="T68" i="46" s="1"/>
  <c r="S67" i="46"/>
  <c r="T67" i="46" s="1"/>
  <c r="S66" i="46"/>
  <c r="T66" i="46" s="1"/>
  <c r="S65" i="46"/>
  <c r="T65" i="46" s="1"/>
  <c r="S64" i="46"/>
  <c r="T64" i="46" s="1"/>
  <c r="S63" i="46"/>
  <c r="T63" i="46" s="1"/>
  <c r="S62" i="46"/>
  <c r="T62" i="46" s="1"/>
  <c r="S61" i="46"/>
  <c r="T61" i="46" s="1"/>
  <c r="S60" i="46"/>
  <c r="T60" i="46" s="1"/>
  <c r="S59" i="46"/>
  <c r="T59" i="46" s="1"/>
  <c r="S58" i="46"/>
  <c r="T58" i="46" s="1"/>
  <c r="S57" i="46"/>
  <c r="T57" i="46" s="1"/>
  <c r="S56" i="46"/>
  <c r="T56" i="46" s="1"/>
  <c r="S55" i="46"/>
  <c r="T55" i="46" s="1"/>
  <c r="S54" i="46"/>
  <c r="T54" i="46" s="1"/>
  <c r="S53" i="46"/>
  <c r="T53" i="46" s="1"/>
  <c r="S52" i="46"/>
  <c r="T52" i="46" s="1"/>
  <c r="S51" i="46"/>
  <c r="T51" i="46" s="1"/>
  <c r="S50" i="46"/>
  <c r="T50" i="46" s="1"/>
  <c r="S49" i="46"/>
  <c r="T49" i="46" s="1"/>
  <c r="S48" i="46"/>
  <c r="T48" i="46" s="1"/>
  <c r="S47" i="46"/>
  <c r="T47" i="46" s="1"/>
  <c r="S46" i="46"/>
  <c r="T46" i="46" s="1"/>
  <c r="S45" i="46"/>
  <c r="T45" i="46" s="1"/>
  <c r="S44" i="46"/>
  <c r="T44" i="46" s="1"/>
  <c r="S43" i="46"/>
  <c r="T43" i="46" s="1"/>
  <c r="S42" i="46"/>
  <c r="T42" i="46" s="1"/>
  <c r="S41" i="46"/>
  <c r="T41" i="46" s="1"/>
  <c r="S40" i="46"/>
  <c r="T40" i="46" s="1"/>
  <c r="S39" i="46"/>
  <c r="T39" i="46" s="1"/>
  <c r="S38" i="46"/>
  <c r="T38" i="46" s="1"/>
  <c r="S37" i="46"/>
  <c r="T37" i="46" s="1"/>
  <c r="S36" i="46"/>
  <c r="T36" i="46" s="1"/>
  <c r="S35" i="46"/>
  <c r="T35" i="46" s="1"/>
  <c r="S34" i="46"/>
  <c r="T34" i="46" s="1"/>
  <c r="S33" i="46"/>
  <c r="T33" i="46" s="1"/>
  <c r="S32" i="46"/>
  <c r="T32" i="46" s="1"/>
  <c r="S31" i="46"/>
  <c r="T31" i="46" s="1"/>
  <c r="S30" i="46"/>
  <c r="T30" i="46" s="1"/>
  <c r="S29" i="46"/>
  <c r="T29" i="46" s="1"/>
  <c r="S28" i="46"/>
  <c r="T28" i="46" s="1"/>
  <c r="S27" i="46"/>
  <c r="T27" i="46" s="1"/>
  <c r="S26" i="46"/>
  <c r="T26" i="46" s="1"/>
  <c r="S25" i="46"/>
  <c r="T25" i="46" s="1"/>
  <c r="S24" i="46"/>
  <c r="T24" i="46" s="1"/>
  <c r="S23" i="46"/>
  <c r="T23" i="46" s="1"/>
  <c r="S22" i="46"/>
  <c r="T22" i="46" s="1"/>
  <c r="S21" i="46"/>
  <c r="T21" i="46" s="1"/>
  <c r="S20" i="46"/>
  <c r="T20" i="46" s="1"/>
  <c r="S19" i="46"/>
  <c r="T19" i="46" s="1"/>
  <c r="S18" i="46"/>
  <c r="T18" i="46" s="1"/>
  <c r="S17" i="46"/>
  <c r="T17" i="46" s="1"/>
  <c r="S16" i="46"/>
  <c r="T16" i="46" s="1"/>
  <c r="S15" i="46"/>
  <c r="T15" i="46" s="1"/>
  <c r="S14" i="46"/>
  <c r="T14" i="46" s="1"/>
  <c r="S13" i="46"/>
  <c r="T13" i="46" s="1"/>
  <c r="S12" i="46"/>
  <c r="T12" i="46" s="1"/>
  <c r="S11" i="46"/>
  <c r="T11" i="46" s="1"/>
  <c r="S10" i="46"/>
  <c r="T10" i="46" s="1"/>
  <c r="S9" i="46"/>
  <c r="T9" i="46" s="1"/>
  <c r="S8" i="46"/>
  <c r="T8" i="46" s="1"/>
  <c r="S7" i="46"/>
  <c r="T7" i="46" s="1"/>
  <c r="S6" i="46"/>
  <c r="T6" i="46" s="1"/>
  <c r="S5" i="46"/>
  <c r="T5" i="46" s="1"/>
  <c r="S4" i="46"/>
  <c r="T4" i="46" s="1"/>
  <c r="S3" i="46"/>
  <c r="T3" i="46" s="1"/>
  <c r="T106" i="45"/>
  <c r="S106" i="45"/>
  <c r="T105" i="45"/>
  <c r="S105" i="45"/>
  <c r="T104" i="45"/>
  <c r="S104" i="45"/>
  <c r="T103" i="45"/>
  <c r="S103" i="45"/>
  <c r="T102" i="45"/>
  <c r="S102" i="45"/>
  <c r="T101" i="45"/>
  <c r="S101" i="45"/>
  <c r="T100" i="45"/>
  <c r="S100" i="45"/>
  <c r="T99" i="45"/>
  <c r="S99" i="45"/>
  <c r="T98" i="45"/>
  <c r="S98" i="45"/>
  <c r="T97" i="45"/>
  <c r="S97" i="45"/>
  <c r="T96" i="45"/>
  <c r="S96" i="45"/>
  <c r="T95" i="45"/>
  <c r="S95" i="45"/>
  <c r="T94" i="45"/>
  <c r="S94" i="45"/>
  <c r="T93" i="45"/>
  <c r="S93" i="45"/>
  <c r="T92" i="45"/>
  <c r="S92" i="45"/>
  <c r="T91" i="45"/>
  <c r="S91" i="45"/>
  <c r="T90" i="45"/>
  <c r="S90" i="45"/>
  <c r="T89" i="45"/>
  <c r="S89" i="45"/>
  <c r="T88" i="45"/>
  <c r="S88" i="45"/>
  <c r="T87" i="45"/>
  <c r="S87" i="45"/>
  <c r="T86" i="45"/>
  <c r="S86" i="45"/>
  <c r="T85" i="45"/>
  <c r="S85" i="45"/>
  <c r="T84" i="45"/>
  <c r="S84" i="45"/>
  <c r="T83" i="45"/>
  <c r="S83" i="45"/>
  <c r="T82" i="45"/>
  <c r="S82" i="45"/>
  <c r="T81" i="45"/>
  <c r="S81" i="45"/>
  <c r="T80" i="45"/>
  <c r="S80" i="45"/>
  <c r="T79" i="45"/>
  <c r="S79" i="45"/>
  <c r="T78" i="45"/>
  <c r="S78" i="45"/>
  <c r="T77" i="45"/>
  <c r="S77" i="45"/>
  <c r="T76" i="45"/>
  <c r="S76" i="45"/>
  <c r="T75" i="45"/>
  <c r="S75" i="45"/>
  <c r="T74" i="45"/>
  <c r="S74" i="45"/>
  <c r="T73" i="45"/>
  <c r="S73" i="45"/>
  <c r="T72" i="45"/>
  <c r="S72" i="45"/>
  <c r="T71" i="45"/>
  <c r="S71" i="45"/>
  <c r="T70" i="45"/>
  <c r="S70" i="45"/>
  <c r="T69" i="45"/>
  <c r="S69" i="45"/>
  <c r="T68" i="45"/>
  <c r="S68" i="45"/>
  <c r="T67" i="45"/>
  <c r="S67" i="45"/>
  <c r="T66" i="45"/>
  <c r="S66" i="45"/>
  <c r="T65" i="45"/>
  <c r="S65" i="45"/>
  <c r="T64" i="45"/>
  <c r="S64" i="45"/>
  <c r="S63" i="45"/>
  <c r="T63" i="45" s="1"/>
  <c r="S62" i="45"/>
  <c r="T62" i="45" s="1"/>
  <c r="S61" i="45"/>
  <c r="T61" i="45" s="1"/>
  <c r="S60" i="45"/>
  <c r="T60" i="45" s="1"/>
  <c r="S59" i="45"/>
  <c r="T59" i="45" s="1"/>
  <c r="S58" i="45"/>
  <c r="T58" i="45" s="1"/>
  <c r="S57" i="45"/>
  <c r="T57" i="45" s="1"/>
  <c r="S56" i="45"/>
  <c r="T56" i="45" s="1"/>
  <c r="S55" i="45"/>
  <c r="T55" i="45" s="1"/>
  <c r="S54" i="45"/>
  <c r="T54" i="45" s="1"/>
  <c r="S53" i="45"/>
  <c r="T53" i="45" s="1"/>
  <c r="S52" i="45"/>
  <c r="T52" i="45" s="1"/>
  <c r="S51" i="45"/>
  <c r="T51" i="45" s="1"/>
  <c r="S50" i="45"/>
  <c r="T50" i="45" s="1"/>
  <c r="S49" i="45"/>
  <c r="T49" i="45" s="1"/>
  <c r="S48" i="45"/>
  <c r="T48" i="45" s="1"/>
  <c r="S47" i="45"/>
  <c r="T47" i="45" s="1"/>
  <c r="S46" i="45"/>
  <c r="T46" i="45" s="1"/>
  <c r="S45" i="45"/>
  <c r="T45" i="45" s="1"/>
  <c r="S44" i="45"/>
  <c r="T44" i="45" s="1"/>
  <c r="S43" i="45"/>
  <c r="T43" i="45" s="1"/>
  <c r="S42" i="45"/>
  <c r="T42" i="45" s="1"/>
  <c r="S41" i="45"/>
  <c r="T41" i="45" s="1"/>
  <c r="S40" i="45"/>
  <c r="T40" i="45" s="1"/>
  <c r="S39" i="45"/>
  <c r="T39" i="45" s="1"/>
  <c r="S38" i="45"/>
  <c r="T38" i="45" s="1"/>
  <c r="S37" i="45"/>
  <c r="T37" i="45" s="1"/>
  <c r="S36" i="45"/>
  <c r="T36" i="45" s="1"/>
  <c r="S35" i="45"/>
  <c r="T35" i="45" s="1"/>
  <c r="S34" i="45"/>
  <c r="T34" i="45" s="1"/>
  <c r="S33" i="45"/>
  <c r="T33" i="45" s="1"/>
  <c r="S32" i="45"/>
  <c r="T32" i="45" s="1"/>
  <c r="S31" i="45"/>
  <c r="T31" i="45" s="1"/>
  <c r="S30" i="45"/>
  <c r="T30" i="45" s="1"/>
  <c r="S29" i="45"/>
  <c r="T29" i="45" s="1"/>
  <c r="S28" i="45"/>
  <c r="T28" i="45" s="1"/>
  <c r="S27" i="45"/>
  <c r="T27" i="45" s="1"/>
  <c r="S26" i="45"/>
  <c r="T26" i="45" s="1"/>
  <c r="S25" i="45"/>
  <c r="T25" i="45" s="1"/>
  <c r="S24" i="45"/>
  <c r="T24" i="45" s="1"/>
  <c r="S23" i="45"/>
  <c r="T23" i="45" s="1"/>
  <c r="S22" i="45"/>
  <c r="T22" i="45" s="1"/>
  <c r="S21" i="45"/>
  <c r="T21" i="45" s="1"/>
  <c r="S20" i="45"/>
  <c r="T20" i="45" s="1"/>
  <c r="S19" i="45"/>
  <c r="T19" i="45" s="1"/>
  <c r="S18" i="45"/>
  <c r="T18" i="45" s="1"/>
  <c r="S17" i="45"/>
  <c r="T17" i="45" s="1"/>
  <c r="S16" i="45"/>
  <c r="T16" i="45" s="1"/>
  <c r="S15" i="45"/>
  <c r="T15" i="45" s="1"/>
  <c r="S14" i="45"/>
  <c r="T14" i="45" s="1"/>
  <c r="S13" i="45"/>
  <c r="T13" i="45" s="1"/>
  <c r="S12" i="45"/>
  <c r="T12" i="45" s="1"/>
  <c r="S11" i="45"/>
  <c r="T11" i="45" s="1"/>
  <c r="S10" i="45"/>
  <c r="T10" i="45" s="1"/>
  <c r="S9" i="45"/>
  <c r="T9" i="45" s="1"/>
  <c r="S8" i="45"/>
  <c r="T8" i="45" s="1"/>
  <c r="S7" i="45"/>
  <c r="T7" i="45" s="1"/>
  <c r="S6" i="45"/>
  <c r="T6" i="45" s="1"/>
  <c r="S5" i="45"/>
  <c r="T5" i="45" s="1"/>
  <c r="S4" i="45"/>
  <c r="T4" i="45" s="1"/>
  <c r="S3" i="45"/>
  <c r="T3" i="45" s="1"/>
  <c r="T106" i="44"/>
  <c r="S106" i="44"/>
  <c r="T105" i="44"/>
  <c r="S105" i="44"/>
  <c r="T104" i="44"/>
  <c r="S104" i="44"/>
  <c r="T103" i="44"/>
  <c r="S103" i="44"/>
  <c r="T102" i="44"/>
  <c r="S102" i="44"/>
  <c r="T101" i="44"/>
  <c r="S101" i="44"/>
  <c r="T100" i="44"/>
  <c r="S100" i="44"/>
  <c r="T99" i="44"/>
  <c r="S99" i="44"/>
  <c r="T98" i="44"/>
  <c r="S98" i="44"/>
  <c r="T97" i="44"/>
  <c r="S97" i="44"/>
  <c r="T96" i="44"/>
  <c r="S96" i="44"/>
  <c r="T95" i="44"/>
  <c r="S95" i="44"/>
  <c r="T94" i="44"/>
  <c r="S94" i="44"/>
  <c r="T93" i="44"/>
  <c r="S93" i="44"/>
  <c r="T92" i="44"/>
  <c r="S92" i="44"/>
  <c r="T91" i="44"/>
  <c r="S91" i="44"/>
  <c r="T90" i="44"/>
  <c r="S90" i="44"/>
  <c r="T89" i="44"/>
  <c r="S89" i="44"/>
  <c r="T88" i="44"/>
  <c r="S88" i="44"/>
  <c r="T87" i="44"/>
  <c r="S87" i="44"/>
  <c r="T86" i="44"/>
  <c r="S86" i="44"/>
  <c r="T85" i="44"/>
  <c r="S85" i="44"/>
  <c r="T84" i="44"/>
  <c r="S84" i="44"/>
  <c r="T83" i="44"/>
  <c r="S83" i="44"/>
  <c r="T82" i="44"/>
  <c r="S82" i="44"/>
  <c r="S81" i="44"/>
  <c r="T81" i="44" s="1"/>
  <c r="S80" i="44"/>
  <c r="T80" i="44" s="1"/>
  <c r="S79" i="44"/>
  <c r="T79" i="44" s="1"/>
  <c r="S78" i="44"/>
  <c r="T78" i="44" s="1"/>
  <c r="S77" i="44"/>
  <c r="T77" i="44" s="1"/>
  <c r="S76" i="44"/>
  <c r="T76" i="44" s="1"/>
  <c r="S75" i="44"/>
  <c r="T75" i="44" s="1"/>
  <c r="S74" i="44"/>
  <c r="T74" i="44" s="1"/>
  <c r="S73" i="44"/>
  <c r="T73" i="44" s="1"/>
  <c r="S72" i="44"/>
  <c r="T72" i="44" s="1"/>
  <c r="S71" i="44"/>
  <c r="T71" i="44" s="1"/>
  <c r="S70" i="44"/>
  <c r="T70" i="44" s="1"/>
  <c r="S69" i="44"/>
  <c r="T69" i="44" s="1"/>
  <c r="S68" i="44"/>
  <c r="T68" i="44" s="1"/>
  <c r="S67" i="44"/>
  <c r="T67" i="44" s="1"/>
  <c r="S66" i="44"/>
  <c r="T66" i="44" s="1"/>
  <c r="S65" i="44"/>
  <c r="T65" i="44" s="1"/>
  <c r="S64" i="44"/>
  <c r="T64" i="44" s="1"/>
  <c r="S63" i="44"/>
  <c r="T63" i="44" s="1"/>
  <c r="S62" i="44"/>
  <c r="T62" i="44" s="1"/>
  <c r="S61" i="44"/>
  <c r="T61" i="44" s="1"/>
  <c r="S60" i="44"/>
  <c r="T60" i="44" s="1"/>
  <c r="S59" i="44"/>
  <c r="T59" i="44" s="1"/>
  <c r="S58" i="44"/>
  <c r="T58" i="44" s="1"/>
  <c r="S57" i="44"/>
  <c r="T57" i="44" s="1"/>
  <c r="S56" i="44"/>
  <c r="T56" i="44" s="1"/>
  <c r="S55" i="44"/>
  <c r="T55" i="44" s="1"/>
  <c r="S54" i="44"/>
  <c r="T54" i="44" s="1"/>
  <c r="S53" i="44"/>
  <c r="T53" i="44" s="1"/>
  <c r="S52" i="44"/>
  <c r="T52" i="44" s="1"/>
  <c r="S51" i="44"/>
  <c r="T51" i="44" s="1"/>
  <c r="S50" i="44"/>
  <c r="T50" i="44" s="1"/>
  <c r="S49" i="44"/>
  <c r="T49" i="44" s="1"/>
  <c r="S48" i="44"/>
  <c r="T48" i="44" s="1"/>
  <c r="S47" i="44"/>
  <c r="T47" i="44" s="1"/>
  <c r="S46" i="44"/>
  <c r="T46" i="44" s="1"/>
  <c r="S45" i="44"/>
  <c r="T45" i="44" s="1"/>
  <c r="S44" i="44"/>
  <c r="T44" i="44" s="1"/>
  <c r="S43" i="44"/>
  <c r="T43" i="44" s="1"/>
  <c r="S42" i="44"/>
  <c r="T42" i="44" s="1"/>
  <c r="S41" i="44"/>
  <c r="T41" i="44" s="1"/>
  <c r="S40" i="44"/>
  <c r="T40" i="44" s="1"/>
  <c r="S39" i="44"/>
  <c r="T39" i="44" s="1"/>
  <c r="S38" i="44"/>
  <c r="T38" i="44" s="1"/>
  <c r="S37" i="44"/>
  <c r="T37" i="44" s="1"/>
  <c r="S36" i="44"/>
  <c r="T36" i="44" s="1"/>
  <c r="S35" i="44"/>
  <c r="T35" i="44" s="1"/>
  <c r="S34" i="44"/>
  <c r="T34" i="44" s="1"/>
  <c r="S33" i="44"/>
  <c r="T33" i="44" s="1"/>
  <c r="S32" i="44"/>
  <c r="T32" i="44" s="1"/>
  <c r="S31" i="44"/>
  <c r="T31" i="44" s="1"/>
  <c r="S30" i="44"/>
  <c r="T30" i="44" s="1"/>
  <c r="S29" i="44"/>
  <c r="T29" i="44" s="1"/>
  <c r="S28" i="44"/>
  <c r="T28" i="44" s="1"/>
  <c r="S27" i="44"/>
  <c r="T27" i="44" s="1"/>
  <c r="S26" i="44"/>
  <c r="T26" i="44" s="1"/>
  <c r="S25" i="44"/>
  <c r="T25" i="44" s="1"/>
  <c r="S24" i="44"/>
  <c r="T24" i="44" s="1"/>
  <c r="S23" i="44"/>
  <c r="T23" i="44" s="1"/>
  <c r="S22" i="44"/>
  <c r="T22" i="44" s="1"/>
  <c r="S21" i="44"/>
  <c r="T21" i="44" s="1"/>
  <c r="S20" i="44"/>
  <c r="T20" i="44" s="1"/>
  <c r="S19" i="44"/>
  <c r="T19" i="44" s="1"/>
  <c r="S18" i="44"/>
  <c r="T18" i="44" s="1"/>
  <c r="S17" i="44"/>
  <c r="T17" i="44" s="1"/>
  <c r="S16" i="44"/>
  <c r="T16" i="44" s="1"/>
  <c r="S15" i="44"/>
  <c r="T15" i="44" s="1"/>
  <c r="S14" i="44"/>
  <c r="T14" i="44" s="1"/>
  <c r="S13" i="44"/>
  <c r="T13" i="44" s="1"/>
  <c r="S12" i="44"/>
  <c r="T12" i="44" s="1"/>
  <c r="S11" i="44"/>
  <c r="T11" i="44" s="1"/>
  <c r="S10" i="44"/>
  <c r="T10" i="44" s="1"/>
  <c r="S9" i="44"/>
  <c r="T9" i="44" s="1"/>
  <c r="S8" i="44"/>
  <c r="T8" i="44" s="1"/>
  <c r="S7" i="44"/>
  <c r="T7" i="44" s="1"/>
  <c r="S6" i="44"/>
  <c r="T6" i="44" s="1"/>
  <c r="S5" i="44"/>
  <c r="T5" i="44" s="1"/>
  <c r="S4" i="44"/>
  <c r="T4" i="44" s="1"/>
  <c r="S3" i="44"/>
  <c r="T3" i="44" s="1"/>
  <c r="T106" i="41"/>
  <c r="S106" i="41"/>
  <c r="T105" i="41"/>
  <c r="S105" i="41"/>
  <c r="T104" i="41"/>
  <c r="S104" i="41"/>
  <c r="T103" i="41"/>
  <c r="S103" i="41"/>
  <c r="T102" i="41"/>
  <c r="S102" i="41"/>
  <c r="T101" i="41"/>
  <c r="S101" i="41"/>
  <c r="T100" i="41"/>
  <c r="S100" i="41"/>
  <c r="T99" i="41"/>
  <c r="S99" i="41"/>
  <c r="T98" i="41"/>
  <c r="S98" i="41"/>
  <c r="T97" i="41"/>
  <c r="S97" i="41"/>
  <c r="T96" i="41"/>
  <c r="S96" i="41"/>
  <c r="T95" i="41"/>
  <c r="S95" i="41"/>
  <c r="T94" i="41"/>
  <c r="S94" i="41"/>
  <c r="T93" i="41"/>
  <c r="S93" i="41"/>
  <c r="T92" i="41"/>
  <c r="S92" i="41"/>
  <c r="T91" i="41"/>
  <c r="S91" i="41"/>
  <c r="T90" i="41"/>
  <c r="S90" i="41"/>
  <c r="T89" i="41"/>
  <c r="S89" i="41"/>
  <c r="T88" i="41"/>
  <c r="S88" i="41"/>
  <c r="T87" i="41"/>
  <c r="S87" i="41"/>
  <c r="T86" i="41"/>
  <c r="S86" i="41"/>
  <c r="T85" i="41"/>
  <c r="S85" i="41"/>
  <c r="T84" i="41"/>
  <c r="S84" i="41"/>
  <c r="T83" i="41"/>
  <c r="S83" i="41"/>
  <c r="T82" i="41"/>
  <c r="S82" i="41"/>
  <c r="T81" i="41"/>
  <c r="S81" i="41"/>
  <c r="T80" i="41"/>
  <c r="S80" i="41"/>
  <c r="T79" i="41"/>
  <c r="S79" i="41"/>
  <c r="T78" i="41"/>
  <c r="S78" i="41"/>
  <c r="T77" i="41"/>
  <c r="S77" i="41"/>
  <c r="T76" i="41"/>
  <c r="S76" i="41"/>
  <c r="S75" i="41"/>
  <c r="T75" i="41" s="1"/>
  <c r="S74" i="41"/>
  <c r="T74" i="41" s="1"/>
  <c r="S73" i="41"/>
  <c r="T73" i="41" s="1"/>
  <c r="S72" i="41"/>
  <c r="T72" i="41" s="1"/>
  <c r="S71" i="41"/>
  <c r="T71" i="41" s="1"/>
  <c r="S70" i="41"/>
  <c r="T70" i="41" s="1"/>
  <c r="S69" i="41"/>
  <c r="T69" i="41" s="1"/>
  <c r="S68" i="41"/>
  <c r="T68" i="41" s="1"/>
  <c r="S67" i="41"/>
  <c r="T67" i="41" s="1"/>
  <c r="S66" i="41"/>
  <c r="T66" i="41" s="1"/>
  <c r="S65" i="41"/>
  <c r="T65" i="41" s="1"/>
  <c r="S64" i="41"/>
  <c r="T64" i="41" s="1"/>
  <c r="S63" i="41"/>
  <c r="T63" i="41" s="1"/>
  <c r="S62" i="41"/>
  <c r="T62" i="41" s="1"/>
  <c r="S61" i="41"/>
  <c r="T61" i="41" s="1"/>
  <c r="S60" i="41"/>
  <c r="T60" i="41" s="1"/>
  <c r="S59" i="41"/>
  <c r="T59" i="41" s="1"/>
  <c r="S58" i="41"/>
  <c r="T58" i="41" s="1"/>
  <c r="S57" i="41"/>
  <c r="T57" i="41" s="1"/>
  <c r="S56" i="41"/>
  <c r="T56" i="41" s="1"/>
  <c r="S55" i="41"/>
  <c r="T55" i="41" s="1"/>
  <c r="S54" i="41"/>
  <c r="T54" i="41" s="1"/>
  <c r="S53" i="41"/>
  <c r="T53" i="41" s="1"/>
  <c r="S52" i="41"/>
  <c r="T52" i="41" s="1"/>
  <c r="S51" i="41"/>
  <c r="T51" i="41" s="1"/>
  <c r="S50" i="41"/>
  <c r="T50" i="41" s="1"/>
  <c r="S49" i="41"/>
  <c r="T49" i="41" s="1"/>
  <c r="S48" i="41"/>
  <c r="T48" i="41" s="1"/>
  <c r="S47" i="41"/>
  <c r="T47" i="41" s="1"/>
  <c r="S46" i="41"/>
  <c r="T46" i="41" s="1"/>
  <c r="S45" i="41"/>
  <c r="T45" i="41" s="1"/>
  <c r="S44" i="41"/>
  <c r="T44" i="41" s="1"/>
  <c r="S43" i="41"/>
  <c r="T43" i="41" s="1"/>
  <c r="S42" i="41"/>
  <c r="T42" i="41" s="1"/>
  <c r="S41" i="41"/>
  <c r="T41" i="41" s="1"/>
  <c r="S40" i="41"/>
  <c r="T40" i="41" s="1"/>
  <c r="S39" i="41"/>
  <c r="T39" i="41" s="1"/>
  <c r="S38" i="41"/>
  <c r="T38" i="41" s="1"/>
  <c r="S37" i="41"/>
  <c r="T37" i="41" s="1"/>
  <c r="S36" i="41"/>
  <c r="T36" i="41" s="1"/>
  <c r="S35" i="41"/>
  <c r="T35" i="41" s="1"/>
  <c r="S34" i="41"/>
  <c r="T34" i="41" s="1"/>
  <c r="S33" i="41"/>
  <c r="T33" i="41" s="1"/>
  <c r="S32" i="41"/>
  <c r="T32" i="41" s="1"/>
  <c r="S31" i="41"/>
  <c r="T31" i="41" s="1"/>
  <c r="S30" i="41"/>
  <c r="T30" i="41" s="1"/>
  <c r="S29" i="41"/>
  <c r="T29" i="41" s="1"/>
  <c r="S28" i="41"/>
  <c r="T28" i="41" s="1"/>
  <c r="S27" i="41"/>
  <c r="T27" i="41" s="1"/>
  <c r="S26" i="41"/>
  <c r="T26" i="41" s="1"/>
  <c r="S25" i="41"/>
  <c r="T25" i="41" s="1"/>
  <c r="T24" i="41"/>
  <c r="T23" i="41"/>
  <c r="S22" i="41"/>
  <c r="T22" i="41" s="1"/>
  <c r="S21" i="41"/>
  <c r="T21" i="41" s="1"/>
  <c r="T20" i="41"/>
  <c r="T19" i="41"/>
  <c r="T18" i="41"/>
  <c r="S17" i="41"/>
  <c r="T17" i="41" s="1"/>
  <c r="S16" i="41"/>
  <c r="T16" i="41" s="1"/>
  <c r="S15" i="41"/>
  <c r="T15" i="41" s="1"/>
  <c r="S14" i="41"/>
  <c r="T14" i="41" s="1"/>
  <c r="T13" i="41"/>
  <c r="S12" i="41"/>
  <c r="T12" i="41" s="1"/>
  <c r="S11" i="41"/>
  <c r="T11" i="41" s="1"/>
  <c r="T10" i="41"/>
  <c r="S9" i="41"/>
  <c r="T9" i="41" s="1"/>
  <c r="S8" i="41"/>
  <c r="T8" i="41" s="1"/>
  <c r="S7" i="41"/>
  <c r="T7" i="41" s="1"/>
  <c r="S6" i="41"/>
  <c r="T6" i="41" s="1"/>
  <c r="S5" i="41"/>
  <c r="T5" i="41" s="1"/>
  <c r="S4" i="41"/>
  <c r="T4" i="41" s="1"/>
  <c r="S3" i="41"/>
  <c r="T3" i="41" s="1"/>
  <c r="T106" i="43"/>
  <c r="S106" i="43"/>
  <c r="T105" i="43"/>
  <c r="S105" i="43"/>
  <c r="T104" i="43"/>
  <c r="S104" i="43"/>
  <c r="T103" i="43"/>
  <c r="S103" i="43"/>
  <c r="T102" i="43"/>
  <c r="S102" i="43"/>
  <c r="T101" i="43"/>
  <c r="S101" i="43"/>
  <c r="T100" i="43"/>
  <c r="S100" i="43"/>
  <c r="T99" i="43"/>
  <c r="S99" i="43"/>
  <c r="T98" i="43"/>
  <c r="S98" i="43"/>
  <c r="T97" i="43"/>
  <c r="S97" i="43"/>
  <c r="T96" i="43"/>
  <c r="S96" i="43"/>
  <c r="T95" i="43"/>
  <c r="S95" i="43"/>
  <c r="T94" i="43"/>
  <c r="S94" i="43"/>
  <c r="T93" i="43"/>
  <c r="S93" i="43"/>
  <c r="T92" i="43"/>
  <c r="S92" i="43"/>
  <c r="T91" i="43"/>
  <c r="S91" i="43"/>
  <c r="T90" i="43"/>
  <c r="S90" i="43"/>
  <c r="T89" i="43"/>
  <c r="S89" i="43"/>
  <c r="T88" i="43"/>
  <c r="S88" i="43"/>
  <c r="T87" i="43"/>
  <c r="S87" i="43"/>
  <c r="T86" i="43"/>
  <c r="S86" i="43"/>
  <c r="T85" i="43"/>
  <c r="S85" i="43"/>
  <c r="T84" i="43"/>
  <c r="S84" i="43"/>
  <c r="T83" i="43"/>
  <c r="S83" i="43"/>
  <c r="T82" i="43"/>
  <c r="S82" i="43"/>
  <c r="T81" i="43"/>
  <c r="S81" i="43"/>
  <c r="T80" i="43"/>
  <c r="S80" i="43"/>
  <c r="T79" i="43"/>
  <c r="S79" i="43"/>
  <c r="T78" i="43"/>
  <c r="S78" i="43"/>
  <c r="T77" i="43"/>
  <c r="S77" i="43"/>
  <c r="T76" i="43"/>
  <c r="S76" i="43"/>
  <c r="T75" i="43"/>
  <c r="S75" i="43"/>
  <c r="T74" i="43"/>
  <c r="S74" i="43"/>
  <c r="S73" i="43"/>
  <c r="T73" i="43" s="1"/>
  <c r="S72" i="43"/>
  <c r="T72" i="43" s="1"/>
  <c r="S71" i="43"/>
  <c r="T71" i="43" s="1"/>
  <c r="S70" i="43"/>
  <c r="T70" i="43" s="1"/>
  <c r="S69" i="43"/>
  <c r="T69" i="43" s="1"/>
  <c r="S68" i="43"/>
  <c r="T68" i="43" s="1"/>
  <c r="S67" i="43"/>
  <c r="T67" i="43" s="1"/>
  <c r="S66" i="43"/>
  <c r="T66" i="43" s="1"/>
  <c r="S65" i="43"/>
  <c r="T65" i="43" s="1"/>
  <c r="S64" i="43"/>
  <c r="T64" i="43" s="1"/>
  <c r="S63" i="43"/>
  <c r="T63" i="43" s="1"/>
  <c r="S62" i="43"/>
  <c r="T62" i="43" s="1"/>
  <c r="S61" i="43"/>
  <c r="T61" i="43" s="1"/>
  <c r="S60" i="43"/>
  <c r="T60" i="43" s="1"/>
  <c r="S59" i="43"/>
  <c r="T59" i="43" s="1"/>
  <c r="S58" i="43"/>
  <c r="T58" i="43" s="1"/>
  <c r="S57" i="43"/>
  <c r="T57" i="43" s="1"/>
  <c r="S56" i="43"/>
  <c r="T56" i="43" s="1"/>
  <c r="S55" i="43"/>
  <c r="T55" i="43" s="1"/>
  <c r="S54" i="43"/>
  <c r="T54" i="43" s="1"/>
  <c r="S53" i="43"/>
  <c r="T53" i="43" s="1"/>
  <c r="S52" i="43"/>
  <c r="T52" i="43" s="1"/>
  <c r="S51" i="43"/>
  <c r="T51" i="43" s="1"/>
  <c r="S50" i="43"/>
  <c r="T50" i="43" s="1"/>
  <c r="S49" i="43"/>
  <c r="T49" i="43" s="1"/>
  <c r="S48" i="43"/>
  <c r="T48" i="43" s="1"/>
  <c r="S47" i="43"/>
  <c r="T47" i="43" s="1"/>
  <c r="S46" i="43"/>
  <c r="T46" i="43" s="1"/>
  <c r="S45" i="43"/>
  <c r="T45" i="43" s="1"/>
  <c r="S44" i="43"/>
  <c r="T44" i="43" s="1"/>
  <c r="S43" i="43"/>
  <c r="T43" i="43" s="1"/>
  <c r="S42" i="43"/>
  <c r="T42" i="43" s="1"/>
  <c r="S41" i="43"/>
  <c r="T41" i="43" s="1"/>
  <c r="S40" i="43"/>
  <c r="T40" i="43" s="1"/>
  <c r="S39" i="43"/>
  <c r="T39" i="43" s="1"/>
  <c r="S38" i="43"/>
  <c r="T38" i="43" s="1"/>
  <c r="S37" i="43"/>
  <c r="T37" i="43" s="1"/>
  <c r="S36" i="43"/>
  <c r="T36" i="43" s="1"/>
  <c r="S35" i="43"/>
  <c r="T35" i="43" s="1"/>
  <c r="S34" i="43"/>
  <c r="T34" i="43" s="1"/>
  <c r="S33" i="43"/>
  <c r="T33" i="43" s="1"/>
  <c r="S32" i="43"/>
  <c r="T32" i="43" s="1"/>
  <c r="S31" i="43"/>
  <c r="T31" i="43" s="1"/>
  <c r="S30" i="43"/>
  <c r="T30" i="43" s="1"/>
  <c r="S29" i="43"/>
  <c r="T29" i="43" s="1"/>
  <c r="S28" i="43"/>
  <c r="T28" i="43" s="1"/>
  <c r="S27" i="43"/>
  <c r="T27" i="43" s="1"/>
  <c r="S26" i="43"/>
  <c r="T26" i="43" s="1"/>
  <c r="S25" i="43"/>
  <c r="T25" i="43" s="1"/>
  <c r="S24" i="43"/>
  <c r="T24" i="43" s="1"/>
  <c r="S23" i="43"/>
  <c r="T23" i="43" s="1"/>
  <c r="S22" i="43"/>
  <c r="T22" i="43" s="1"/>
  <c r="S21" i="43"/>
  <c r="T21" i="43" s="1"/>
  <c r="S20" i="43"/>
  <c r="T20" i="43" s="1"/>
  <c r="S19" i="43"/>
  <c r="T19" i="43" s="1"/>
  <c r="S18" i="43"/>
  <c r="T18" i="43" s="1"/>
  <c r="S17" i="43"/>
  <c r="T17" i="43" s="1"/>
  <c r="S16" i="43"/>
  <c r="T16" i="43" s="1"/>
  <c r="S15" i="43"/>
  <c r="T15" i="43" s="1"/>
  <c r="S14" i="43"/>
  <c r="T14" i="43" s="1"/>
  <c r="S13" i="43"/>
  <c r="T13" i="43" s="1"/>
  <c r="S12" i="43"/>
  <c r="T12" i="43" s="1"/>
  <c r="S11" i="43"/>
  <c r="T11" i="43" s="1"/>
  <c r="S10" i="43"/>
  <c r="T10" i="43" s="1"/>
  <c r="S9" i="43"/>
  <c r="T9" i="43" s="1"/>
  <c r="S8" i="43"/>
  <c r="T8" i="43" s="1"/>
  <c r="T7" i="43"/>
  <c r="S6" i="43"/>
  <c r="T6" i="43" s="1"/>
  <c r="S5" i="43"/>
  <c r="T5" i="43" s="1"/>
  <c r="S4" i="43"/>
  <c r="T4" i="43" s="1"/>
  <c r="S3" i="43"/>
  <c r="T3" i="43" s="1"/>
  <c r="T106" i="39"/>
  <c r="S106" i="39"/>
  <c r="T105" i="39"/>
  <c r="S105" i="39"/>
  <c r="T104" i="39"/>
  <c r="S104" i="39"/>
  <c r="T103" i="39"/>
  <c r="S103" i="39"/>
  <c r="T102" i="39"/>
  <c r="S102" i="39"/>
  <c r="T101" i="39"/>
  <c r="S101" i="39"/>
  <c r="T100" i="39"/>
  <c r="S100" i="39"/>
  <c r="T99" i="39"/>
  <c r="S99" i="39"/>
  <c r="T98" i="39"/>
  <c r="S98" i="39"/>
  <c r="T97" i="39"/>
  <c r="S97" i="39"/>
  <c r="T96" i="39"/>
  <c r="S96" i="39"/>
  <c r="T95" i="39"/>
  <c r="S95" i="39"/>
  <c r="T94" i="39"/>
  <c r="S94" i="39"/>
  <c r="T93" i="39"/>
  <c r="S93" i="39"/>
  <c r="T92" i="39"/>
  <c r="S92" i="39"/>
  <c r="T91" i="39"/>
  <c r="S91" i="39"/>
  <c r="T90" i="39"/>
  <c r="S90" i="39"/>
  <c r="T89" i="39"/>
  <c r="S89" i="39"/>
  <c r="T88" i="39"/>
  <c r="S88" i="39"/>
  <c r="T87" i="39"/>
  <c r="S87" i="39"/>
  <c r="T86" i="39"/>
  <c r="S86" i="39"/>
  <c r="T85" i="39"/>
  <c r="S85" i="39"/>
  <c r="T84" i="39"/>
  <c r="S84" i="39"/>
  <c r="T83" i="39"/>
  <c r="S83" i="39"/>
  <c r="T82" i="39"/>
  <c r="S82" i="39"/>
  <c r="T81" i="39"/>
  <c r="S81" i="39"/>
  <c r="T80" i="39"/>
  <c r="S80" i="39"/>
  <c r="T79" i="39"/>
  <c r="S79" i="39"/>
  <c r="T78" i="39"/>
  <c r="S78" i="39"/>
  <c r="T77" i="39"/>
  <c r="S77" i="39"/>
  <c r="T76" i="39"/>
  <c r="S76" i="39"/>
  <c r="T75" i="39"/>
  <c r="S75" i="39"/>
  <c r="T74" i="39"/>
  <c r="S74" i="39"/>
  <c r="T73" i="39"/>
  <c r="S73" i="39"/>
  <c r="T72" i="39"/>
  <c r="S72" i="39"/>
  <c r="T71" i="39"/>
  <c r="S71" i="39"/>
  <c r="T70" i="39"/>
  <c r="S70" i="39"/>
  <c r="T69" i="39"/>
  <c r="S69" i="39"/>
  <c r="T68" i="39"/>
  <c r="S68" i="39"/>
  <c r="T67" i="39"/>
  <c r="S67" i="39"/>
  <c r="T66" i="39"/>
  <c r="S66" i="39"/>
  <c r="T65" i="39"/>
  <c r="S65" i="39"/>
  <c r="T64" i="39"/>
  <c r="S64" i="39"/>
  <c r="T63" i="39"/>
  <c r="S63" i="39"/>
  <c r="S62" i="39"/>
  <c r="T62" i="39" s="1"/>
  <c r="T61" i="39"/>
  <c r="S61" i="39"/>
  <c r="S60" i="39"/>
  <c r="T60" i="39" s="1"/>
  <c r="S59" i="39"/>
  <c r="T59" i="39" s="1"/>
  <c r="S58" i="39"/>
  <c r="T58" i="39" s="1"/>
  <c r="S57" i="39"/>
  <c r="T57" i="39" s="1"/>
  <c r="S56" i="39"/>
  <c r="T56" i="39" s="1"/>
  <c r="S55" i="39"/>
  <c r="T55" i="39" s="1"/>
  <c r="S54" i="39"/>
  <c r="T54" i="39" s="1"/>
  <c r="S53" i="39"/>
  <c r="T53" i="39" s="1"/>
  <c r="S52" i="39"/>
  <c r="T52" i="39" s="1"/>
  <c r="S51" i="39"/>
  <c r="T51" i="39" s="1"/>
  <c r="S50" i="39"/>
  <c r="T50" i="39" s="1"/>
  <c r="S49" i="39"/>
  <c r="T49" i="39" s="1"/>
  <c r="S48" i="39"/>
  <c r="T48" i="39" s="1"/>
  <c r="S47" i="39"/>
  <c r="T47" i="39" s="1"/>
  <c r="S46" i="39"/>
  <c r="T46" i="39" s="1"/>
  <c r="S45" i="39"/>
  <c r="T45" i="39" s="1"/>
  <c r="S44" i="39"/>
  <c r="T44" i="39" s="1"/>
  <c r="S43" i="39"/>
  <c r="T43" i="39" s="1"/>
  <c r="S42" i="39"/>
  <c r="T42" i="39" s="1"/>
  <c r="S41" i="39"/>
  <c r="T41" i="39" s="1"/>
  <c r="S40" i="39"/>
  <c r="T40" i="39" s="1"/>
  <c r="S39" i="39"/>
  <c r="T39" i="39" s="1"/>
  <c r="S38" i="39"/>
  <c r="T38" i="39" s="1"/>
  <c r="S37" i="39"/>
  <c r="T37" i="39" s="1"/>
  <c r="S36" i="39"/>
  <c r="T36" i="39" s="1"/>
  <c r="S35" i="39"/>
  <c r="T35" i="39" s="1"/>
  <c r="S34" i="39"/>
  <c r="T34" i="39" s="1"/>
  <c r="S33" i="39"/>
  <c r="T33" i="39" s="1"/>
  <c r="S32" i="39"/>
  <c r="T32" i="39" s="1"/>
  <c r="S31" i="39"/>
  <c r="T31" i="39" s="1"/>
  <c r="S30" i="39"/>
  <c r="T30" i="39" s="1"/>
  <c r="S29" i="39"/>
  <c r="T29" i="39" s="1"/>
  <c r="S28" i="39"/>
  <c r="T28" i="39" s="1"/>
  <c r="S27" i="39"/>
  <c r="T27" i="39" s="1"/>
  <c r="S26" i="39"/>
  <c r="T26" i="39" s="1"/>
  <c r="S25" i="39"/>
  <c r="T25" i="39" s="1"/>
  <c r="S24" i="39"/>
  <c r="T24" i="39" s="1"/>
  <c r="S23" i="39"/>
  <c r="T23" i="39" s="1"/>
  <c r="S22" i="39"/>
  <c r="T22" i="39" s="1"/>
  <c r="S21" i="39"/>
  <c r="T21" i="39" s="1"/>
  <c r="S20" i="39"/>
  <c r="T20" i="39" s="1"/>
  <c r="S19" i="39"/>
  <c r="T19" i="39" s="1"/>
  <c r="S18" i="39"/>
  <c r="T18" i="39" s="1"/>
  <c r="S17" i="39"/>
  <c r="T17" i="39" s="1"/>
  <c r="S16" i="39"/>
  <c r="T16" i="39" s="1"/>
  <c r="S15" i="39"/>
  <c r="T15" i="39" s="1"/>
  <c r="S14" i="39"/>
  <c r="T14" i="39" s="1"/>
  <c r="S13" i="39"/>
  <c r="T13" i="39" s="1"/>
  <c r="S12" i="39"/>
  <c r="T12" i="39" s="1"/>
  <c r="S11" i="39"/>
  <c r="T11" i="39" s="1"/>
  <c r="S10" i="39"/>
  <c r="T10" i="39" s="1"/>
  <c r="S9" i="39"/>
  <c r="T9" i="39" s="1"/>
  <c r="S8" i="39"/>
  <c r="T8" i="39" s="1"/>
  <c r="S7" i="39"/>
  <c r="T7" i="39" s="1"/>
  <c r="S6" i="39"/>
  <c r="T6" i="39" s="1"/>
  <c r="S5" i="39"/>
  <c r="T5" i="39" s="1"/>
  <c r="S4" i="39"/>
  <c r="T4" i="39" s="1"/>
  <c r="S3" i="39"/>
  <c r="T3" i="39" s="1"/>
  <c r="T73" i="40"/>
  <c r="T74" i="40"/>
  <c r="T75" i="40"/>
  <c r="T76" i="40"/>
  <c r="T77" i="40"/>
  <c r="T78" i="40"/>
  <c r="T79" i="40"/>
  <c r="T80" i="40"/>
  <c r="T81" i="40"/>
  <c r="T82" i="40"/>
  <c r="T83" i="40"/>
  <c r="T84" i="40"/>
  <c r="T85" i="40"/>
  <c r="T86" i="40"/>
  <c r="T87" i="40"/>
  <c r="T88" i="40"/>
  <c r="T89" i="40"/>
  <c r="T90" i="40"/>
  <c r="T91" i="40"/>
  <c r="T92" i="40"/>
  <c r="T93" i="40"/>
  <c r="T94" i="40"/>
  <c r="T95" i="40"/>
  <c r="T96" i="40"/>
  <c r="T97" i="40"/>
  <c r="T98" i="40"/>
  <c r="T99" i="40"/>
  <c r="T100" i="40"/>
  <c r="T101" i="40"/>
  <c r="T102" i="40"/>
  <c r="T103" i="40"/>
  <c r="T104" i="40"/>
  <c r="T105" i="40"/>
  <c r="T106" i="40"/>
  <c r="S106" i="40"/>
  <c r="S55" i="40"/>
  <c r="T55" i="40" s="1"/>
  <c r="S56" i="40"/>
  <c r="T56" i="40" s="1"/>
  <c r="S57" i="40"/>
  <c r="T57" i="40" s="1"/>
  <c r="S58" i="40"/>
  <c r="T58" i="40" s="1"/>
  <c r="S59" i="40"/>
  <c r="T59" i="40" s="1"/>
  <c r="S60" i="40"/>
  <c r="T60" i="40" s="1"/>
  <c r="S61" i="40"/>
  <c r="T61" i="40" s="1"/>
  <c r="S62" i="40"/>
  <c r="T62" i="40" s="1"/>
  <c r="S63" i="40"/>
  <c r="T63" i="40" s="1"/>
  <c r="S64" i="40"/>
  <c r="T64" i="40" s="1"/>
  <c r="S65" i="40"/>
  <c r="T65" i="40" s="1"/>
  <c r="S66" i="40"/>
  <c r="T66" i="40" s="1"/>
  <c r="S67" i="40"/>
  <c r="T67" i="40" s="1"/>
  <c r="S68" i="40"/>
  <c r="T68" i="40" s="1"/>
  <c r="S69" i="40"/>
  <c r="T69" i="40" s="1"/>
  <c r="S70" i="40"/>
  <c r="T70" i="40" s="1"/>
  <c r="S71" i="40"/>
  <c r="T71" i="40" s="1"/>
  <c r="S72" i="40"/>
  <c r="T72" i="40" s="1"/>
  <c r="S73" i="40"/>
  <c r="S74" i="40"/>
  <c r="S75" i="40"/>
  <c r="S76" i="40"/>
  <c r="S77" i="40"/>
  <c r="S78" i="40"/>
  <c r="S79" i="40"/>
  <c r="S80" i="40"/>
  <c r="S81" i="40"/>
  <c r="S82" i="40"/>
  <c r="S83" i="40"/>
  <c r="S84" i="40"/>
  <c r="S85" i="40"/>
  <c r="S86" i="40"/>
  <c r="S87" i="40"/>
  <c r="S88" i="40"/>
  <c r="S89" i="40"/>
  <c r="S90" i="40"/>
  <c r="S91" i="40"/>
  <c r="S92" i="40"/>
  <c r="S93" i="40"/>
  <c r="S94" i="40"/>
  <c r="S95" i="40"/>
  <c r="S96" i="40"/>
  <c r="S97" i="40"/>
  <c r="S98" i="40"/>
  <c r="S99" i="40"/>
  <c r="S100" i="40"/>
  <c r="S101" i="40"/>
  <c r="S102" i="40"/>
  <c r="S103" i="40"/>
  <c r="S104" i="40"/>
  <c r="S105" i="40"/>
  <c r="S54" i="40"/>
  <c r="T54" i="40" s="1"/>
  <c r="S12" i="40"/>
  <c r="T12" i="40" s="1"/>
  <c r="S13" i="40"/>
  <c r="T13" i="40" s="1"/>
  <c r="S14" i="40"/>
  <c r="T14" i="40" s="1"/>
  <c r="S15" i="40"/>
  <c r="T15" i="40" s="1"/>
  <c r="S16" i="40"/>
  <c r="T16" i="40" s="1"/>
  <c r="S17" i="40"/>
  <c r="T17" i="40" s="1"/>
  <c r="S18" i="40"/>
  <c r="T18" i="40" s="1"/>
  <c r="S19" i="40"/>
  <c r="T19" i="40" s="1"/>
  <c r="S20" i="40"/>
  <c r="T20" i="40" s="1"/>
  <c r="S21" i="40"/>
  <c r="T21" i="40" s="1"/>
  <c r="S22" i="40"/>
  <c r="T22" i="40" s="1"/>
  <c r="S23" i="40"/>
  <c r="T23" i="40" s="1"/>
  <c r="S24" i="40"/>
  <c r="T24" i="40" s="1"/>
  <c r="S25" i="40"/>
  <c r="T25" i="40" s="1"/>
  <c r="S26" i="40"/>
  <c r="T26" i="40" s="1"/>
  <c r="S27" i="40"/>
  <c r="T27" i="40" s="1"/>
  <c r="S28" i="40"/>
  <c r="T28" i="40" s="1"/>
  <c r="S29" i="40"/>
  <c r="T29" i="40" s="1"/>
  <c r="S30" i="40"/>
  <c r="T30" i="40" s="1"/>
  <c r="S31" i="40"/>
  <c r="T31" i="40" s="1"/>
  <c r="S32" i="40"/>
  <c r="T32" i="40" s="1"/>
  <c r="S33" i="40"/>
  <c r="T33" i="40" s="1"/>
  <c r="S34" i="40"/>
  <c r="T34" i="40" s="1"/>
  <c r="S35" i="40"/>
  <c r="T35" i="40" s="1"/>
  <c r="S36" i="40"/>
  <c r="T36" i="40" s="1"/>
  <c r="S37" i="40"/>
  <c r="T37" i="40" s="1"/>
  <c r="S38" i="40"/>
  <c r="T38" i="40" s="1"/>
  <c r="S39" i="40"/>
  <c r="T39" i="40" s="1"/>
  <c r="S40" i="40"/>
  <c r="T40" i="40" s="1"/>
  <c r="S41" i="40"/>
  <c r="T41" i="40" s="1"/>
  <c r="S42" i="40"/>
  <c r="T42" i="40" s="1"/>
  <c r="S43" i="40"/>
  <c r="T43" i="40" s="1"/>
  <c r="S44" i="40"/>
  <c r="T44" i="40" s="1"/>
  <c r="S45" i="40"/>
  <c r="T45" i="40" s="1"/>
  <c r="S46" i="40"/>
  <c r="T46" i="40" s="1"/>
  <c r="S47" i="40"/>
  <c r="T47" i="40" s="1"/>
  <c r="S48" i="40"/>
  <c r="T48" i="40" s="1"/>
  <c r="S49" i="40"/>
  <c r="T49" i="40" s="1"/>
  <c r="S50" i="40"/>
  <c r="T50" i="40" s="1"/>
  <c r="S51" i="40"/>
  <c r="T51" i="40" s="1"/>
  <c r="S52" i="40"/>
  <c r="T52" i="40" s="1"/>
  <c r="S53" i="40"/>
  <c r="T53" i="40" s="1"/>
  <c r="S8" i="40"/>
  <c r="T8" i="40" s="1"/>
  <c r="S9" i="40"/>
  <c r="T9" i="40" s="1"/>
  <c r="S10" i="40"/>
  <c r="T10" i="40" s="1"/>
  <c r="S11" i="40"/>
  <c r="T11" i="40" s="1"/>
  <c r="S4" i="40"/>
  <c r="T4" i="40" s="1"/>
  <c r="S5" i="40"/>
  <c r="T5" i="40" s="1"/>
  <c r="S6" i="40"/>
  <c r="T6" i="40" s="1"/>
  <c r="S7" i="40"/>
  <c r="T7" i="40" s="1"/>
  <c r="S3" i="40"/>
  <c r="T3" i="40" s="1"/>
  <c r="C52" i="48" l="1"/>
  <c r="C52" i="45"/>
  <c r="A53" i="48"/>
  <c r="A53" i="45"/>
  <c r="F37" i="61" l="1"/>
  <c r="E37" i="61"/>
  <c r="D37" i="61"/>
  <c r="C37" i="61"/>
  <c r="B37" i="61"/>
  <c r="F34" i="61"/>
  <c r="E34" i="61"/>
  <c r="D34" i="61"/>
  <c r="C34" i="61"/>
  <c r="B34" i="61"/>
  <c r="F31" i="61"/>
  <c r="E31" i="61"/>
  <c r="D31" i="61"/>
  <c r="C31" i="61"/>
  <c r="B31" i="61"/>
  <c r="F28" i="61"/>
  <c r="E28" i="61"/>
  <c r="D28" i="61"/>
  <c r="C28" i="61"/>
  <c r="B28" i="61"/>
  <c r="F25" i="61"/>
  <c r="E25" i="61"/>
  <c r="D25" i="61"/>
  <c r="C25" i="61"/>
  <c r="B25" i="61"/>
  <c r="F22" i="61"/>
  <c r="E22" i="61"/>
  <c r="D22" i="61"/>
  <c r="C22" i="61"/>
  <c r="B22" i="61"/>
  <c r="F19" i="61"/>
  <c r="E19" i="61"/>
  <c r="D19" i="61"/>
  <c r="C19" i="61"/>
  <c r="B19" i="61"/>
  <c r="F16" i="61"/>
  <c r="E16" i="61"/>
  <c r="D16" i="61"/>
  <c r="C16" i="61"/>
  <c r="B16" i="61"/>
  <c r="F13" i="61"/>
  <c r="E13" i="61"/>
  <c r="D13" i="61"/>
  <c r="C13" i="61"/>
  <c r="B13" i="61"/>
  <c r="F10" i="61"/>
  <c r="E10" i="61"/>
  <c r="D10" i="61"/>
  <c r="C10" i="61"/>
  <c r="B10" i="61"/>
  <c r="F7" i="61"/>
  <c r="E7" i="61"/>
  <c r="D7" i="61"/>
  <c r="C7" i="61"/>
  <c r="B7" i="61"/>
  <c r="F4" i="61"/>
  <c r="E4" i="61"/>
  <c r="D4" i="61"/>
  <c r="C4" i="61"/>
  <c r="B4" i="61"/>
  <c r="L51" i="43" l="1"/>
  <c r="E11" i="35" l="1"/>
  <c r="E12" i="35"/>
  <c r="E13" i="35"/>
  <c r="E14" i="35"/>
  <c r="E15" i="35"/>
  <c r="E16" i="35"/>
  <c r="E17" i="35"/>
  <c r="E18" i="35"/>
  <c r="E19" i="35"/>
  <c r="E20" i="35"/>
  <c r="E21" i="35"/>
  <c r="E22" i="35"/>
  <c r="E10" i="35"/>
  <c r="D6" i="35" s="1"/>
  <c r="B53" i="41" l="1"/>
  <c r="A52" i="41" s="1"/>
  <c r="B52" i="41" s="1"/>
  <c r="B53" i="38"/>
  <c r="A52" i="38" s="1"/>
  <c r="B52" i="38" s="1"/>
  <c r="B53" i="45"/>
  <c r="A52" i="45" s="1"/>
  <c r="B52" i="45" s="1"/>
  <c r="B53" i="48"/>
  <c r="A52" i="48" s="1"/>
  <c r="B52" i="48" s="1"/>
  <c r="B53" i="49"/>
  <c r="E363" i="2" l="1"/>
  <c r="E172" i="2"/>
  <c r="E495" i="2"/>
  <c r="E396" i="2"/>
  <c r="E488" i="2"/>
  <c r="E376" i="2"/>
  <c r="E235" i="2"/>
  <c r="E576" i="2"/>
  <c r="E130" i="2"/>
  <c r="E697" i="2"/>
  <c r="E694" i="2"/>
  <c r="E642" i="2"/>
  <c r="E7" i="2"/>
  <c r="E511" i="2"/>
  <c r="E474" i="2"/>
  <c r="E161" i="2"/>
  <c r="E287" i="2"/>
  <c r="E670" i="2"/>
  <c r="E635" i="2"/>
  <c r="E384" i="2"/>
  <c r="E553" i="2"/>
  <c r="E233" i="2"/>
  <c r="E465" i="2"/>
  <c r="E299" i="2"/>
  <c r="E152" i="2"/>
  <c r="E220" i="2"/>
  <c r="E229" i="2"/>
  <c r="E503" i="2"/>
  <c r="E296" i="2"/>
  <c r="E588" i="2"/>
  <c r="E459" i="2"/>
  <c r="E602" i="2"/>
  <c r="E266" i="2"/>
  <c r="E204" i="2"/>
  <c r="E319" i="2"/>
  <c r="E701" i="2"/>
  <c r="E533" i="2"/>
  <c r="E650" i="2"/>
  <c r="E181" i="2"/>
  <c r="E127" i="2"/>
  <c r="E75" i="2"/>
  <c r="E377" i="2"/>
  <c r="E420" i="2"/>
  <c r="E518" i="2"/>
  <c r="E429" i="2"/>
  <c r="E18" i="2"/>
  <c r="E551" i="2"/>
  <c r="E237" i="2"/>
  <c r="E454" i="2"/>
  <c r="E624" i="2"/>
  <c r="E341" i="2"/>
  <c r="E101" i="2"/>
  <c r="E636" i="2"/>
  <c r="E394" i="2"/>
  <c r="E117" i="2"/>
  <c r="E344" i="2"/>
  <c r="E569" i="2"/>
  <c r="E110" i="2"/>
  <c r="E657" i="2"/>
  <c r="E631" i="2"/>
  <c r="E150" i="2"/>
  <c r="E71" i="2"/>
  <c r="E506" i="2"/>
  <c r="E263" i="2"/>
  <c r="E508" i="2"/>
  <c r="E548" i="2"/>
  <c r="E530" i="2"/>
  <c r="E322" i="2"/>
  <c r="E644" i="2"/>
  <c r="E230" i="2"/>
  <c r="E14" i="2"/>
  <c r="E734" i="2"/>
  <c r="E290" i="2"/>
  <c r="E334" i="2"/>
  <c r="E253" i="2"/>
  <c r="E571" i="2"/>
  <c r="E513" i="2"/>
  <c r="E482" i="2"/>
  <c r="E468" i="2"/>
  <c r="E107" i="2"/>
  <c r="E724" i="2"/>
  <c r="E251" i="2"/>
  <c r="E24" i="2"/>
  <c r="E280" i="2"/>
  <c r="E69" i="2"/>
  <c r="E108" i="2"/>
  <c r="E346" i="2"/>
  <c r="E672" i="2"/>
  <c r="E157" i="2"/>
  <c r="E275" i="2"/>
  <c r="E490" i="2"/>
  <c r="E620" i="2"/>
  <c r="E538" i="2"/>
  <c r="E700" i="2"/>
  <c r="E151" i="2"/>
  <c r="E561" i="2"/>
  <c r="E224" i="2"/>
  <c r="E86" i="2"/>
  <c r="E309" i="2"/>
  <c r="E591" i="2"/>
  <c r="E717" i="2"/>
  <c r="E303" i="2"/>
  <c r="E522" i="2"/>
  <c r="E527" i="2"/>
  <c r="E174" i="2"/>
  <c r="E208" i="2"/>
  <c r="E48" i="2"/>
  <c r="E249" i="2"/>
  <c r="E388" i="2"/>
  <c r="A1" i="56" l="1"/>
  <c r="A1" i="59"/>
  <c r="X6" i="60"/>
  <c r="X4" i="60"/>
  <c r="X3" i="60"/>
  <c r="X6" i="59"/>
  <c r="X5" i="59"/>
  <c r="X4" i="59"/>
  <c r="X3" i="59"/>
  <c r="J61" i="60"/>
  <c r="I61" i="60"/>
  <c r="J60" i="60"/>
  <c r="J59" i="60"/>
  <c r="J58" i="60"/>
  <c r="J57" i="60"/>
  <c r="J56" i="60"/>
  <c r="X9" i="60"/>
  <c r="X8" i="60"/>
  <c r="X14" i="60"/>
  <c r="M1" i="60"/>
  <c r="K1" i="60"/>
  <c r="J61" i="59"/>
  <c r="I61" i="59"/>
  <c r="J60" i="59"/>
  <c r="J59" i="59"/>
  <c r="J58" i="59"/>
  <c r="J57" i="59"/>
  <c r="X9" i="59"/>
  <c r="X8" i="59"/>
  <c r="M1" i="59"/>
  <c r="K1" i="59"/>
  <c r="X15" i="59" l="1"/>
  <c r="Y6" i="59"/>
  <c r="X13" i="59"/>
  <c r="Y4" i="59"/>
  <c r="X13" i="60"/>
  <c r="Y4" i="60"/>
  <c r="X14" i="59"/>
  <c r="Y5" i="59"/>
  <c r="X15" i="60"/>
  <c r="Y6" i="60"/>
  <c r="X12" i="59"/>
  <c r="Y3" i="59"/>
  <c r="X12" i="60"/>
  <c r="D53" i="60" s="1"/>
  <c r="Y3" i="60"/>
  <c r="J55" i="60"/>
  <c r="I55" i="60"/>
  <c r="I54" i="60"/>
  <c r="J44" i="60" s="1"/>
  <c r="J54" i="60"/>
  <c r="I54" i="59"/>
  <c r="J44" i="59" s="1"/>
  <c r="J54" i="59"/>
  <c r="J55" i="59"/>
  <c r="I55" i="59"/>
  <c r="C52" i="60"/>
  <c r="A53" i="60"/>
  <c r="C52" i="59"/>
  <c r="A53" i="59"/>
  <c r="I58" i="60"/>
  <c r="J48" i="60" s="1"/>
  <c r="I60" i="60"/>
  <c r="J50" i="60" s="1"/>
  <c r="I57" i="60"/>
  <c r="J47" i="60" s="1"/>
  <c r="I59" i="60"/>
  <c r="J49" i="60" s="1"/>
  <c r="D53" i="59"/>
  <c r="I56" i="60"/>
  <c r="J46" i="60" s="1"/>
  <c r="J56" i="59"/>
  <c r="I56" i="59"/>
  <c r="J46" i="59" s="1"/>
  <c r="I57" i="59"/>
  <c r="J47" i="59" s="1"/>
  <c r="I58" i="59"/>
  <c r="J48" i="59" s="1"/>
  <c r="I59" i="59"/>
  <c r="J49" i="59" s="1"/>
  <c r="I60" i="59"/>
  <c r="J50" i="59" s="1"/>
  <c r="J45" i="59" l="1"/>
  <c r="L50" i="59" s="1"/>
  <c r="L52" i="59" s="1"/>
  <c r="J45" i="60"/>
  <c r="L50" i="60"/>
  <c r="L52" i="60" s="1"/>
  <c r="A53" i="44"/>
  <c r="A53" i="40"/>
  <c r="A53" i="39"/>
  <c r="A53" i="43"/>
  <c r="C52" i="42"/>
  <c r="A53" i="42"/>
  <c r="C52" i="44"/>
  <c r="C52" i="40"/>
  <c r="C52" i="39"/>
  <c r="X9" i="56"/>
  <c r="X8" i="56"/>
  <c r="X9" i="55"/>
  <c r="X8" i="55"/>
  <c r="X9" i="54"/>
  <c r="X8" i="54"/>
  <c r="X9" i="53"/>
  <c r="X8" i="53"/>
  <c r="X9" i="52"/>
  <c r="X8" i="52"/>
  <c r="X9" i="51"/>
  <c r="X8" i="51"/>
  <c r="X9" i="50"/>
  <c r="X8" i="50"/>
  <c r="X9" i="49"/>
  <c r="X8" i="49"/>
  <c r="X9" i="48"/>
  <c r="X8" i="48"/>
  <c r="X9" i="47"/>
  <c r="X8" i="47"/>
  <c r="X9" i="46"/>
  <c r="X8" i="46"/>
  <c r="X9" i="45"/>
  <c r="Y9" i="45" s="1"/>
  <c r="X8" i="45"/>
  <c r="Y8" i="45" s="1"/>
  <c r="X9" i="44"/>
  <c r="X8" i="44"/>
  <c r="X9" i="42"/>
  <c r="X8" i="42"/>
  <c r="X9" i="40"/>
  <c r="X8" i="40"/>
  <c r="X9" i="39"/>
  <c r="X8" i="39"/>
  <c r="X9" i="41"/>
  <c r="X8" i="41"/>
  <c r="K52" i="60" l="1"/>
  <c r="K53" i="60"/>
  <c r="K52" i="59"/>
  <c r="K53" i="59"/>
  <c r="F55" i="60"/>
  <c r="F55" i="59" l="1"/>
  <c r="G55" i="60"/>
  <c r="H55" i="60" s="1"/>
  <c r="L53" i="60" s="1"/>
  <c r="G55" i="59" l="1"/>
  <c r="H55" i="59" s="1"/>
  <c r="L53" i="59" s="1"/>
  <c r="H5" i="35"/>
  <c r="G1" i="2" s="1"/>
  <c r="F80" i="2" l="1"/>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A53" i="56" l="1"/>
  <c r="A53" i="55"/>
  <c r="A53" i="54"/>
  <c r="A53" i="53"/>
  <c r="A53" i="52"/>
  <c r="A53" i="51"/>
  <c r="A53" i="50"/>
  <c r="A53" i="46"/>
  <c r="C52" i="47"/>
  <c r="A53" i="47"/>
  <c r="C52" i="49"/>
  <c r="A53" i="49"/>
  <c r="C52" i="56"/>
  <c r="C52" i="55"/>
  <c r="C52" i="54"/>
  <c r="C52" i="53"/>
  <c r="C52" i="52"/>
  <c r="C52" i="51"/>
  <c r="C52" i="50"/>
  <c r="C52" i="46"/>
  <c r="X3" i="52" l="1"/>
  <c r="J61" i="56"/>
  <c r="I61" i="56"/>
  <c r="J61" i="55"/>
  <c r="I61" i="55"/>
  <c r="J61" i="54"/>
  <c r="I61" i="54"/>
  <c r="J61" i="53"/>
  <c r="I61" i="53"/>
  <c r="J61" i="52"/>
  <c r="I61" i="52"/>
  <c r="J61" i="51"/>
  <c r="I61" i="51"/>
  <c r="J61" i="50"/>
  <c r="I61" i="50"/>
  <c r="J61" i="49"/>
  <c r="I61" i="49"/>
  <c r="J61" i="48"/>
  <c r="I61" i="48"/>
  <c r="J61" i="47"/>
  <c r="I61" i="47"/>
  <c r="J61" i="46"/>
  <c r="I61" i="46"/>
  <c r="J61" i="45"/>
  <c r="I61" i="45"/>
  <c r="J61" i="44"/>
  <c r="I61" i="44"/>
  <c r="J61" i="42"/>
  <c r="I61" i="42"/>
  <c r="J61" i="40"/>
  <c r="I61" i="40"/>
  <c r="J61" i="39"/>
  <c r="I61" i="39"/>
  <c r="J61" i="43"/>
  <c r="I61" i="43"/>
  <c r="I60" i="56"/>
  <c r="J59" i="56"/>
  <c r="J60" i="55"/>
  <c r="I59" i="55"/>
  <c r="J60" i="54"/>
  <c r="I59" i="54"/>
  <c r="J60" i="53"/>
  <c r="I59" i="53"/>
  <c r="I60" i="52"/>
  <c r="I59" i="52"/>
  <c r="J60" i="51"/>
  <c r="I59" i="51"/>
  <c r="J60" i="50"/>
  <c r="I59" i="50"/>
  <c r="J60" i="49"/>
  <c r="I59" i="49"/>
  <c r="J60" i="48"/>
  <c r="I59" i="48"/>
  <c r="J60" i="47"/>
  <c r="I59" i="47"/>
  <c r="J60" i="46"/>
  <c r="I59" i="46"/>
  <c r="J60" i="45"/>
  <c r="I59" i="45"/>
  <c r="J60" i="44"/>
  <c r="I59" i="44"/>
  <c r="J60" i="42"/>
  <c r="I59" i="42"/>
  <c r="J60" i="40"/>
  <c r="I59" i="40"/>
  <c r="J60" i="39"/>
  <c r="I59" i="39"/>
  <c r="J60" i="43"/>
  <c r="I59" i="43"/>
  <c r="X6" i="41"/>
  <c r="Y6" i="41" s="1"/>
  <c r="X12" i="52" l="1"/>
  <c r="Y3" i="52"/>
  <c r="X15" i="41"/>
  <c r="J54" i="56"/>
  <c r="I54" i="56"/>
  <c r="J55" i="56"/>
  <c r="I55" i="56"/>
  <c r="J45" i="56" s="1"/>
  <c r="J54" i="55"/>
  <c r="I54" i="55"/>
  <c r="I55" i="55"/>
  <c r="J55" i="55"/>
  <c r="I54" i="53"/>
  <c r="J44" i="53" s="1"/>
  <c r="J54" i="53"/>
  <c r="J55" i="53"/>
  <c r="I55" i="53"/>
  <c r="J45" i="53" s="1"/>
  <c r="J54" i="52"/>
  <c r="I54" i="52"/>
  <c r="I55" i="52"/>
  <c r="J55" i="52"/>
  <c r="J54" i="51"/>
  <c r="I54" i="51"/>
  <c r="I55" i="51"/>
  <c r="J55" i="51"/>
  <c r="J54" i="50"/>
  <c r="I54" i="50"/>
  <c r="J55" i="50"/>
  <c r="I55" i="50"/>
  <c r="J45" i="50" s="1"/>
  <c r="I54" i="49"/>
  <c r="J44" i="49" s="1"/>
  <c r="J54" i="49"/>
  <c r="J55" i="49"/>
  <c r="I55" i="49"/>
  <c r="J45" i="49" s="1"/>
  <c r="J54" i="48"/>
  <c r="I54" i="48"/>
  <c r="I55" i="48"/>
  <c r="J55" i="48"/>
  <c r="I55" i="47"/>
  <c r="J45" i="47" s="1"/>
  <c r="J55" i="47"/>
  <c r="I54" i="47"/>
  <c r="J44" i="47" s="1"/>
  <c r="J54" i="47"/>
  <c r="J54" i="46"/>
  <c r="I54" i="46"/>
  <c r="J55" i="46"/>
  <c r="I55" i="46"/>
  <c r="I54" i="45"/>
  <c r="J54" i="45"/>
  <c r="J55" i="45"/>
  <c r="I55" i="45"/>
  <c r="J54" i="44"/>
  <c r="I54" i="44"/>
  <c r="J44" i="44" s="1"/>
  <c r="I55" i="44"/>
  <c r="J45" i="44" s="1"/>
  <c r="J55" i="44"/>
  <c r="I54" i="42"/>
  <c r="J54" i="42"/>
  <c r="I55" i="42"/>
  <c r="J45" i="42" s="1"/>
  <c r="J55" i="42"/>
  <c r="J55" i="40"/>
  <c r="I55" i="40"/>
  <c r="J45" i="40" s="1"/>
  <c r="J54" i="40"/>
  <c r="I54" i="40"/>
  <c r="J55" i="39"/>
  <c r="I55" i="39"/>
  <c r="J45" i="39" s="1"/>
  <c r="I54" i="39"/>
  <c r="J44" i="39" s="1"/>
  <c r="J54" i="39"/>
  <c r="I54" i="43"/>
  <c r="J54" i="43"/>
  <c r="J55" i="43"/>
  <c r="I55" i="43"/>
  <c r="J56" i="48"/>
  <c r="I56" i="48"/>
  <c r="J46" i="48" s="1"/>
  <c r="E743" i="2"/>
  <c r="E883" i="2"/>
  <c r="E802" i="2"/>
  <c r="E489" i="2"/>
  <c r="E896" i="2"/>
  <c r="E565" i="2"/>
  <c r="E899" i="2"/>
  <c r="E252" i="2"/>
  <c r="E785" i="2"/>
  <c r="E825" i="2"/>
  <c r="E798" i="2"/>
  <c r="E738" i="2"/>
  <c r="E186" i="2"/>
  <c r="E902" i="2"/>
  <c r="E426" i="2"/>
  <c r="E22" i="2"/>
  <c r="E625" i="2"/>
  <c r="E629" i="2"/>
  <c r="E457" i="2"/>
  <c r="E298" i="2"/>
  <c r="E51" i="2"/>
  <c r="E835" i="2"/>
  <c r="E258" i="2"/>
  <c r="E852" i="2"/>
  <c r="E351" i="2"/>
  <c r="E573" i="2"/>
  <c r="E116" i="2"/>
  <c r="E10" i="2"/>
  <c r="E11" i="2"/>
  <c r="E711" i="2"/>
  <c r="E382" i="2"/>
  <c r="E264" i="2"/>
  <c r="E165" i="2"/>
  <c r="E159" i="2"/>
  <c r="E556" i="2"/>
  <c r="E73" i="2"/>
  <c r="E206" i="2"/>
  <c r="E451" i="2"/>
  <c r="E173" i="2"/>
  <c r="E462" i="2"/>
  <c r="E120" i="2"/>
  <c r="E668" i="2"/>
  <c r="E238" i="2"/>
  <c r="E719" i="2"/>
  <c r="E215" i="2"/>
  <c r="E479" i="2"/>
  <c r="E183" i="2"/>
  <c r="E80" i="2"/>
  <c r="E443" i="2"/>
  <c r="E277" i="2"/>
  <c r="E324" i="2"/>
  <c r="E83" i="2"/>
  <c r="E68" i="2"/>
  <c r="E241" i="2"/>
  <c r="E470" i="2"/>
  <c r="E67" i="2"/>
  <c r="E102" i="2"/>
  <c r="E362" i="2"/>
  <c r="E121" i="2"/>
  <c r="E486" i="2"/>
  <c r="E315" i="2"/>
  <c r="E119" i="2"/>
  <c r="E500" i="2"/>
  <c r="E496" i="2"/>
  <c r="E632" i="2"/>
  <c r="E360" i="2"/>
  <c r="E267" i="2"/>
  <c r="E610" i="2"/>
  <c r="E689" i="2"/>
  <c r="E103" i="2"/>
  <c r="E12" i="2"/>
  <c r="E32" i="2"/>
  <c r="E163" i="2"/>
  <c r="E345" i="2"/>
  <c r="E534" i="2"/>
  <c r="E16" i="2"/>
  <c r="E9" i="2"/>
  <c r="E373" i="2"/>
  <c r="E6" i="2"/>
  <c r="E592" i="2"/>
  <c r="E461" i="2"/>
  <c r="E243" i="2"/>
  <c r="E477" i="2"/>
  <c r="E311" i="2"/>
  <c r="E727" i="2"/>
  <c r="E310" i="2"/>
  <c r="E612" i="2"/>
  <c r="E582" i="2"/>
  <c r="E205" i="2"/>
  <c r="E234" i="2"/>
  <c r="E37" i="2"/>
  <c r="E96" i="2"/>
  <c r="E639" i="2"/>
  <c r="E353" i="2"/>
  <c r="E63" i="2"/>
  <c r="E628" i="2"/>
  <c r="E472" i="2"/>
  <c r="E397" i="2"/>
  <c r="E187" i="2"/>
  <c r="E227" i="2"/>
  <c r="E669" i="2"/>
  <c r="E297" i="2"/>
  <c r="E385" i="2"/>
  <c r="E301" i="2"/>
  <c r="E222" i="2"/>
  <c r="E401" i="2"/>
  <c r="E44" i="2"/>
  <c r="E554" i="2"/>
  <c r="E381" i="2"/>
  <c r="E660" i="2"/>
  <c r="E497" i="2"/>
  <c r="E250" i="2"/>
  <c r="E722" i="2"/>
  <c r="E414" i="2"/>
  <c r="E675" i="2"/>
  <c r="E493" i="2"/>
  <c r="E269" i="2"/>
  <c r="E167" i="2"/>
  <c r="E687" i="2"/>
  <c r="E541" i="2"/>
  <c r="E580" i="2"/>
  <c r="E683" i="2"/>
  <c r="E281" i="2"/>
  <c r="E391" i="2"/>
  <c r="E158" i="2"/>
  <c r="E179" i="2"/>
  <c r="E33" i="2"/>
  <c r="E134" i="2"/>
  <c r="E279" i="2"/>
  <c r="E133" i="2"/>
  <c r="E690" i="2"/>
  <c r="E245" i="2"/>
  <c r="E433" i="2"/>
  <c r="E350" i="2"/>
  <c r="E406" i="2"/>
  <c r="E526" i="2"/>
  <c r="E604" i="2"/>
  <c r="E169" i="2"/>
  <c r="E378" i="2"/>
  <c r="E540" i="2"/>
  <c r="E135" i="2"/>
  <c r="E271" i="2"/>
  <c r="E171" i="2"/>
  <c r="E661" i="2"/>
  <c r="E428" i="2"/>
  <c r="E704" i="2"/>
  <c r="E731" i="2"/>
  <c r="E195" i="2"/>
  <c r="E143" i="2"/>
  <c r="E698" i="2"/>
  <c r="E332" i="2"/>
  <c r="E367" i="2"/>
  <c r="E424" i="2"/>
  <c r="E28" i="2"/>
  <c r="E412" i="2"/>
  <c r="E484" i="2"/>
  <c r="E8" i="2"/>
  <c r="E674" i="2"/>
  <c r="E640" i="2"/>
  <c r="E525" i="2"/>
  <c r="E402" i="2"/>
  <c r="E463" i="2"/>
  <c r="E792" i="2"/>
  <c r="E845" i="2"/>
  <c r="E764" i="2"/>
  <c r="E407" i="2"/>
  <c r="E712" i="2"/>
  <c r="E419" i="2"/>
  <c r="E808" i="2"/>
  <c r="E246" i="2"/>
  <c r="E781" i="2"/>
  <c r="E824" i="2"/>
  <c r="E423" i="2"/>
  <c r="E804" i="2"/>
  <c r="E99" i="2"/>
  <c r="E797" i="2"/>
  <c r="E805" i="2"/>
  <c r="E92" i="2"/>
  <c r="E273" i="2"/>
  <c r="E585" i="2"/>
  <c r="E446" i="2"/>
  <c r="E817" i="2"/>
  <c r="E807" i="2"/>
  <c r="E478" i="2"/>
  <c r="E444" i="2"/>
  <c r="E327" i="2"/>
  <c r="E688" i="2"/>
  <c r="E839" i="2"/>
  <c r="E748" i="2"/>
  <c r="E21" i="2"/>
  <c r="E498" i="2"/>
  <c r="E762" i="2"/>
  <c r="E878" i="2"/>
  <c r="E221" i="2"/>
  <c r="E833" i="2"/>
  <c r="E192" i="2"/>
  <c r="E374" i="2"/>
  <c r="E665" i="2"/>
  <c r="E398" i="2"/>
  <c r="E812" i="2"/>
  <c r="E682" i="2"/>
  <c r="E830" i="2"/>
  <c r="E609" i="2"/>
  <c r="E97" i="2"/>
  <c r="E790" i="2"/>
  <c r="E365" i="2"/>
  <c r="E666" i="2"/>
  <c r="E858" i="2"/>
  <c r="E786" i="2"/>
  <c r="E714" i="2"/>
  <c r="E771" i="2"/>
  <c r="E627" i="2"/>
  <c r="E276" i="2"/>
  <c r="E162" i="2"/>
  <c r="E827" i="2"/>
  <c r="E676" i="2"/>
  <c r="E476" i="2"/>
  <c r="E859" i="2"/>
  <c r="E819" i="2"/>
  <c r="E663" i="2"/>
  <c r="E138" i="2"/>
  <c r="E648" i="2"/>
  <c r="E872" i="2"/>
  <c r="E82" i="2"/>
  <c r="E284" i="2"/>
  <c r="E70" i="2"/>
  <c r="E532" i="2"/>
  <c r="E285" i="2"/>
  <c r="E409" i="2"/>
  <c r="E550" i="2"/>
  <c r="E225" i="2"/>
  <c r="E574" i="2"/>
  <c r="E126" i="2"/>
  <c r="E456" i="2"/>
  <c r="E545" i="2"/>
  <c r="E361" i="2"/>
  <c r="E386" i="2"/>
  <c r="E528" i="2"/>
  <c r="E262" i="2"/>
  <c r="E87" i="2"/>
  <c r="E505" i="2"/>
  <c r="E369" i="2"/>
  <c r="E721" i="2"/>
  <c r="E283" i="2"/>
  <c r="E200" i="2"/>
  <c r="E598" i="2"/>
  <c r="E176" i="2"/>
  <c r="E131" i="2"/>
  <c r="E732" i="2"/>
  <c r="E865" i="2"/>
  <c r="E890" i="2"/>
  <c r="E368" i="2"/>
  <c r="E618" i="2"/>
  <c r="E811" i="2"/>
  <c r="E141" i="2"/>
  <c r="E775" i="2"/>
  <c r="E560" i="2"/>
  <c r="E708" i="2"/>
  <c r="E757" i="2"/>
  <c r="E867" i="2"/>
  <c r="E820" i="2"/>
  <c r="E735" i="2"/>
  <c r="E854" i="2"/>
  <c r="E416" i="2"/>
  <c r="E145" i="2"/>
  <c r="E149" i="2"/>
  <c r="E840" i="2"/>
  <c r="E328" i="2"/>
  <c r="E118" i="2"/>
  <c r="E549" i="2"/>
  <c r="E123" i="2"/>
  <c r="E148" i="2"/>
  <c r="E104" i="2"/>
  <c r="E846" i="2"/>
  <c r="E270" i="2"/>
  <c r="E95" i="2"/>
  <c r="E40" i="2"/>
  <c r="E38" i="2"/>
  <c r="E877" i="2"/>
  <c r="E716" i="2"/>
  <c r="E736" i="2"/>
  <c r="E520" i="2"/>
  <c r="E766" i="2"/>
  <c r="E392" i="2"/>
  <c r="E23" i="2"/>
  <c r="E400" i="2"/>
  <c r="E783" i="2"/>
  <c r="E77" i="2"/>
  <c r="E879" i="2"/>
  <c r="E418" i="2"/>
  <c r="E848" i="2"/>
  <c r="E294" i="2"/>
  <c r="E389" i="2"/>
  <c r="E460" i="2"/>
  <c r="E605" i="2"/>
  <c r="E897" i="2"/>
  <c r="E707" i="2"/>
  <c r="E581" i="2"/>
  <c r="E232" i="2"/>
  <c r="E667" i="2"/>
  <c r="E599" i="2"/>
  <c r="E5" i="2"/>
  <c r="E728" i="2"/>
  <c r="E579" i="2"/>
  <c r="E504" i="2"/>
  <c r="E536" i="2"/>
  <c r="E531" i="2"/>
  <c r="E434" i="2"/>
  <c r="E427" i="2"/>
  <c r="E184" i="2"/>
  <c r="E164" i="2"/>
  <c r="E653" i="2"/>
  <c r="E641" i="2"/>
  <c r="E288" i="2"/>
  <c r="E212" i="2"/>
  <c r="E685" i="2"/>
  <c r="E404" i="2"/>
  <c r="E197" i="2"/>
  <c r="E652" i="2"/>
  <c r="E160" i="2"/>
  <c r="J60" i="52"/>
  <c r="J50" i="52" s="1"/>
  <c r="I56" i="56"/>
  <c r="J46" i="56" s="1"/>
  <c r="J56" i="56"/>
  <c r="J60" i="56"/>
  <c r="J50" i="56" s="1"/>
  <c r="J57" i="56"/>
  <c r="I57" i="56"/>
  <c r="J47" i="56" s="1"/>
  <c r="J58" i="56"/>
  <c r="I58" i="56"/>
  <c r="J56" i="55"/>
  <c r="I56" i="55"/>
  <c r="J46" i="55" s="1"/>
  <c r="J59" i="55"/>
  <c r="J49" i="55" s="1"/>
  <c r="J57" i="55"/>
  <c r="I57" i="55"/>
  <c r="J47" i="55" s="1"/>
  <c r="I58" i="55"/>
  <c r="J58" i="55"/>
  <c r="J58" i="54"/>
  <c r="I58" i="54"/>
  <c r="J55" i="54"/>
  <c r="I55" i="54"/>
  <c r="I56" i="54"/>
  <c r="J56" i="54"/>
  <c r="J59" i="54"/>
  <c r="J49" i="54" s="1"/>
  <c r="J54" i="54"/>
  <c r="I54" i="54"/>
  <c r="J57" i="54"/>
  <c r="I57" i="54"/>
  <c r="J47" i="54" s="1"/>
  <c r="J56" i="53"/>
  <c r="I56" i="53"/>
  <c r="J57" i="53"/>
  <c r="I57" i="53"/>
  <c r="J47" i="53" s="1"/>
  <c r="I58" i="53"/>
  <c r="J58" i="53"/>
  <c r="J58" i="52"/>
  <c r="I58" i="52"/>
  <c r="J56" i="52"/>
  <c r="I56" i="52"/>
  <c r="I57" i="52"/>
  <c r="J57" i="52"/>
  <c r="J56" i="51"/>
  <c r="I56" i="51"/>
  <c r="I57" i="51"/>
  <c r="J57" i="51"/>
  <c r="I58" i="51"/>
  <c r="J58" i="51"/>
  <c r="J58" i="50"/>
  <c r="I58" i="50"/>
  <c r="I56" i="50"/>
  <c r="J46" i="50" s="1"/>
  <c r="J56" i="50"/>
  <c r="J57" i="50"/>
  <c r="I57" i="50"/>
  <c r="J47" i="50" s="1"/>
  <c r="I57" i="49"/>
  <c r="J57" i="49"/>
  <c r="I58" i="49"/>
  <c r="J58" i="49"/>
  <c r="J56" i="49"/>
  <c r="I56" i="49"/>
  <c r="J46" i="49" s="1"/>
  <c r="I58" i="48"/>
  <c r="J58" i="48"/>
  <c r="I57" i="48"/>
  <c r="J57" i="48"/>
  <c r="J56" i="47"/>
  <c r="I56" i="47"/>
  <c r="J57" i="47"/>
  <c r="I57" i="47"/>
  <c r="J47" i="47" s="1"/>
  <c r="I58" i="47"/>
  <c r="J58" i="47"/>
  <c r="J57" i="45"/>
  <c r="I57" i="45"/>
  <c r="J47" i="45" s="1"/>
  <c r="I58" i="45"/>
  <c r="J58" i="45"/>
  <c r="J56" i="44"/>
  <c r="I56" i="44"/>
  <c r="J46" i="44" s="1"/>
  <c r="I58" i="44"/>
  <c r="J58" i="44"/>
  <c r="J57" i="44"/>
  <c r="I57" i="44"/>
  <c r="J47" i="44" s="1"/>
  <c r="J57" i="42"/>
  <c r="I57" i="42"/>
  <c r="I58" i="42"/>
  <c r="J58" i="42"/>
  <c r="I56" i="40"/>
  <c r="J46" i="40" s="1"/>
  <c r="J56" i="40"/>
  <c r="I57" i="40"/>
  <c r="J57" i="40"/>
  <c r="J59" i="40"/>
  <c r="J49" i="40" s="1"/>
  <c r="J58" i="40"/>
  <c r="I58" i="40"/>
  <c r="I57" i="39"/>
  <c r="J47" i="39" s="1"/>
  <c r="J57" i="39"/>
  <c r="J58" i="39"/>
  <c r="I58" i="39"/>
  <c r="J56" i="39"/>
  <c r="I56" i="39"/>
  <c r="J56" i="43"/>
  <c r="I56" i="43"/>
  <c r="J46" i="43" s="1"/>
  <c r="J57" i="43"/>
  <c r="I57" i="43"/>
  <c r="J58" i="43"/>
  <c r="I58" i="43"/>
  <c r="J59" i="43"/>
  <c r="J49" i="43" s="1"/>
  <c r="I56" i="42"/>
  <c r="J46" i="42" s="1"/>
  <c r="J56" i="42"/>
  <c r="J56" i="45"/>
  <c r="I56" i="45"/>
  <c r="J46" i="45" s="1"/>
  <c r="J56" i="46"/>
  <c r="I56" i="46"/>
  <c r="J57" i="46"/>
  <c r="I57" i="46"/>
  <c r="J47" i="46" s="1"/>
  <c r="J58" i="46"/>
  <c r="I58" i="46"/>
  <c r="I59" i="56"/>
  <c r="J49" i="56" s="1"/>
  <c r="I60" i="55"/>
  <c r="J50" i="55" s="1"/>
  <c r="I60" i="54"/>
  <c r="J50" i="54" s="1"/>
  <c r="J59" i="53"/>
  <c r="J49" i="53" s="1"/>
  <c r="I60" i="53"/>
  <c r="J50" i="53" s="1"/>
  <c r="J59" i="52"/>
  <c r="J49" i="52" s="1"/>
  <c r="J59" i="51"/>
  <c r="J49" i="51" s="1"/>
  <c r="I60" i="51"/>
  <c r="J50" i="51" s="1"/>
  <c r="J59" i="45"/>
  <c r="J49" i="45" s="1"/>
  <c r="J59" i="42"/>
  <c r="J49" i="42" s="1"/>
  <c r="J59" i="50"/>
  <c r="J49" i="50" s="1"/>
  <c r="I60" i="50"/>
  <c r="J50" i="50" s="1"/>
  <c r="J59" i="49"/>
  <c r="J49" i="49" s="1"/>
  <c r="I60" i="49"/>
  <c r="J50" i="49" s="1"/>
  <c r="J59" i="48"/>
  <c r="J49" i="48" s="1"/>
  <c r="I60" i="48"/>
  <c r="J50" i="48" s="1"/>
  <c r="J59" i="47"/>
  <c r="J49" i="47" s="1"/>
  <c r="I60" i="47"/>
  <c r="J50" i="47" s="1"/>
  <c r="J59" i="46"/>
  <c r="J49" i="46" s="1"/>
  <c r="I60" i="46"/>
  <c r="J50" i="46" s="1"/>
  <c r="I60" i="45"/>
  <c r="J50" i="45" s="1"/>
  <c r="J59" i="44"/>
  <c r="J49" i="44" s="1"/>
  <c r="I60" i="44"/>
  <c r="J50" i="44" s="1"/>
  <c r="I60" i="42"/>
  <c r="J50" i="42" s="1"/>
  <c r="I60" i="40"/>
  <c r="J50" i="40" s="1"/>
  <c r="J59" i="39"/>
  <c r="J49" i="39" s="1"/>
  <c r="I60" i="39"/>
  <c r="J50" i="39" s="1"/>
  <c r="I60" i="43"/>
  <c r="J50" i="43" s="1"/>
  <c r="X6" i="42"/>
  <c r="Y6" i="42" s="1"/>
  <c r="X5" i="42"/>
  <c r="X4" i="42"/>
  <c r="Y4" i="42" s="1"/>
  <c r="X3" i="42"/>
  <c r="X6" i="40"/>
  <c r="Y6" i="40" s="1"/>
  <c r="X5" i="40"/>
  <c r="X4" i="40"/>
  <c r="Y4" i="40" s="1"/>
  <c r="X3" i="40"/>
  <c r="X6" i="39"/>
  <c r="Y6" i="39" s="1"/>
  <c r="X5" i="39"/>
  <c r="X4" i="39"/>
  <c r="Y4" i="39" s="1"/>
  <c r="X3" i="39"/>
  <c r="X5" i="41"/>
  <c r="X4" i="41"/>
  <c r="Y4" i="41" s="1"/>
  <c r="X3" i="41"/>
  <c r="J47" i="40" l="1"/>
  <c r="J47" i="48"/>
  <c r="J47" i="49"/>
  <c r="J44" i="43"/>
  <c r="J44" i="42"/>
  <c r="J44" i="45"/>
  <c r="J46" i="46"/>
  <c r="J47" i="42"/>
  <c r="J46" i="47"/>
  <c r="J45" i="43"/>
  <c r="J44" i="40"/>
  <c r="J45" i="45"/>
  <c r="J45" i="46"/>
  <c r="J47" i="43"/>
  <c r="J46" i="39"/>
  <c r="J45" i="48"/>
  <c r="J44" i="46"/>
  <c r="J44" i="48"/>
  <c r="X12" i="41"/>
  <c r="Y3" i="41"/>
  <c r="X14" i="41"/>
  <c r="Y5" i="41"/>
  <c r="X12" i="39"/>
  <c r="Y3" i="39"/>
  <c r="X12" i="40"/>
  <c r="Y3" i="40"/>
  <c r="X12" i="42"/>
  <c r="Y3" i="42"/>
  <c r="X14" i="39"/>
  <c r="Y5" i="39"/>
  <c r="X14" i="40"/>
  <c r="Y5" i="40"/>
  <c r="X14" i="42"/>
  <c r="Y5" i="42"/>
  <c r="J47" i="51"/>
  <c r="J47" i="52"/>
  <c r="J45" i="51"/>
  <c r="J45" i="52"/>
  <c r="J45" i="55"/>
  <c r="J46" i="51"/>
  <c r="J46" i="52"/>
  <c r="J46" i="53"/>
  <c r="J44" i="54"/>
  <c r="J46" i="54"/>
  <c r="J48" i="56"/>
  <c r="L50" i="56" s="1"/>
  <c r="L52" i="56" s="1"/>
  <c r="J44" i="50"/>
  <c r="J44" i="51"/>
  <c r="J44" i="52"/>
  <c r="J44" i="55"/>
  <c r="J44" i="56"/>
  <c r="J45" i="54"/>
  <c r="J48" i="51"/>
  <c r="L50" i="51"/>
  <c r="L52" i="51" s="1"/>
  <c r="X13" i="39"/>
  <c r="X13" i="40"/>
  <c r="X13" i="42"/>
  <c r="X15" i="39"/>
  <c r="X15" i="40"/>
  <c r="X15" i="42"/>
  <c r="J48" i="43"/>
  <c r="J48" i="42"/>
  <c r="J48" i="44"/>
  <c r="J48" i="47"/>
  <c r="J48" i="54"/>
  <c r="J48" i="53"/>
  <c r="J48" i="52"/>
  <c r="L50" i="52" s="1"/>
  <c r="L52" i="52" s="1"/>
  <c r="J48" i="45"/>
  <c r="J48" i="39"/>
  <c r="J48" i="48"/>
  <c r="J48" i="49"/>
  <c r="J48" i="55"/>
  <c r="J48" i="50"/>
  <c r="L50" i="50" s="1"/>
  <c r="L52" i="50" s="1"/>
  <c r="J48" i="46"/>
  <c r="X13" i="41"/>
  <c r="J48" i="40"/>
  <c r="D53" i="43"/>
  <c r="E703" i="2"/>
  <c r="A1" i="42"/>
  <c r="A1" i="40"/>
  <c r="A1" i="39"/>
  <c r="A1" i="43"/>
  <c r="A1" i="41"/>
  <c r="D53" i="41" l="1"/>
  <c r="L50" i="55"/>
  <c r="L52" i="55" s="1"/>
  <c r="K53" i="55" s="1"/>
  <c r="K52" i="56"/>
  <c r="K53" i="56"/>
  <c r="K53" i="50"/>
  <c r="K52" i="50"/>
  <c r="K53" i="52"/>
  <c r="K52" i="52"/>
  <c r="K53" i="51"/>
  <c r="K52" i="51"/>
  <c r="L50" i="53"/>
  <c r="L52" i="53" s="1"/>
  <c r="L50" i="54"/>
  <c r="L52" i="54" s="1"/>
  <c r="D53" i="42"/>
  <c r="D53" i="40"/>
  <c r="D53" i="39"/>
  <c r="L50" i="44"/>
  <c r="L50" i="48"/>
  <c r="L50" i="40"/>
  <c r="L50" i="47"/>
  <c r="L50" i="42"/>
  <c r="L50" i="45"/>
  <c r="L50" i="49"/>
  <c r="L50" i="43"/>
  <c r="L52" i="43" s="1"/>
  <c r="L50" i="46"/>
  <c r="L51" i="42"/>
  <c r="L51" i="41"/>
  <c r="L51" i="40"/>
  <c r="L51" i="39"/>
  <c r="L50" i="39"/>
  <c r="E244" i="2"/>
  <c r="E754" i="2"/>
  <c r="E105" i="2"/>
  <c r="E770" i="2"/>
  <c r="E679" i="2"/>
  <c r="E226" i="2"/>
  <c r="E13" i="2"/>
  <c r="E623" i="2"/>
  <c r="E600" i="2"/>
  <c r="E371" i="2"/>
  <c r="E655" i="2"/>
  <c r="E450" i="2"/>
  <c r="E90" i="2"/>
  <c r="E791" i="2"/>
  <c r="E178" i="2"/>
  <c r="E257" i="2"/>
  <c r="E289" i="2"/>
  <c r="E329" i="2"/>
  <c r="E300" i="2"/>
  <c r="E209" i="2"/>
  <c r="E248" i="2"/>
  <c r="E139" i="2"/>
  <c r="E647" i="2"/>
  <c r="E491" i="2"/>
  <c r="E510" i="2"/>
  <c r="E832" i="2"/>
  <c r="E216" i="2"/>
  <c r="E615" i="2"/>
  <c r="E696" i="2"/>
  <c r="E180" i="2"/>
  <c r="E485" i="2"/>
  <c r="E654" i="2"/>
  <c r="E584" i="2"/>
  <c r="E870" i="2"/>
  <c r="E34" i="2"/>
  <c r="E190" i="2"/>
  <c r="E452" i="2"/>
  <c r="E128" i="2"/>
  <c r="E564" i="2"/>
  <c r="E601" i="2"/>
  <c r="E218" i="2"/>
  <c r="E756" i="2"/>
  <c r="E814" i="2"/>
  <c r="E312" i="2"/>
  <c r="E761" i="2"/>
  <c r="E61" i="2"/>
  <c r="E723" i="2"/>
  <c r="E729" i="2"/>
  <c r="E467" i="2"/>
  <c r="E514" i="2"/>
  <c r="E203" i="2"/>
  <c r="E387" i="2"/>
  <c r="E122" i="2"/>
  <c r="E818" i="2"/>
  <c r="E616" i="2"/>
  <c r="E763" i="2"/>
  <c r="E705" i="2"/>
  <c r="E779" i="2"/>
  <c r="E437" i="2"/>
  <c r="E706" i="2"/>
  <c r="E793" i="2"/>
  <c r="E567" i="2"/>
  <c r="E892" i="2"/>
  <c r="E166" i="2"/>
  <c r="E737" i="2"/>
  <c r="E821" i="2"/>
  <c r="E304" i="2"/>
  <c r="E393" i="2"/>
  <c r="E535" i="2"/>
  <c r="E210" i="2"/>
  <c r="E330" i="2"/>
  <c r="E570" i="2"/>
  <c r="E53" i="2"/>
  <c r="E713" i="2"/>
  <c r="E79" i="2"/>
  <c r="E765" i="2"/>
  <c r="E56" i="2"/>
  <c r="E502" i="2"/>
  <c r="E475" i="2"/>
  <c r="E333" i="2"/>
  <c r="E247" i="2"/>
  <c r="E307" i="2"/>
  <c r="E869" i="2"/>
  <c r="E29" i="2"/>
  <c r="E403" i="2"/>
  <c r="E317" i="2"/>
  <c r="E651" i="2"/>
  <c r="E448" i="2"/>
  <c r="E201" i="2"/>
  <c r="E646" i="2"/>
  <c r="E559" i="2"/>
  <c r="E137" i="2"/>
  <c r="E746" i="2"/>
  <c r="E680" i="2"/>
  <c r="E886" i="2"/>
  <c r="E39" i="2"/>
  <c r="E889" i="2"/>
  <c r="E784" i="2"/>
  <c r="E27" i="2"/>
  <c r="E844" i="2"/>
  <c r="E749" i="2"/>
  <c r="E364" i="2"/>
  <c r="E473" i="2"/>
  <c r="E272" i="2"/>
  <c r="E213" i="2"/>
  <c r="E557" i="2"/>
  <c r="E425" i="2"/>
  <c r="E593" i="2"/>
  <c r="E898" i="2"/>
  <c r="E85" i="2"/>
  <c r="E399" i="2"/>
  <c r="E860" i="2"/>
  <c r="E594" i="2"/>
  <c r="E41" i="2"/>
  <c r="E507" i="2"/>
  <c r="E750" i="2"/>
  <c r="E671" i="2"/>
  <c r="E590" i="2"/>
  <c r="E60" i="2"/>
  <c r="E342" i="2"/>
  <c r="E55" i="2"/>
  <c r="E113" i="2"/>
  <c r="E256" i="2"/>
  <c r="E318" i="2"/>
  <c r="E326" i="2"/>
  <c r="E882" i="2"/>
  <c r="E431" i="2"/>
  <c r="E366" i="2"/>
  <c r="E305" i="2"/>
  <c r="E739" i="2"/>
  <c r="E308" i="2"/>
  <c r="E291" i="2"/>
  <c r="E509" i="2"/>
  <c r="E568" i="2"/>
  <c r="E524" i="2"/>
  <c r="E855" i="2"/>
  <c r="E777" i="2"/>
  <c r="E302" i="2"/>
  <c r="E813" i="2"/>
  <c r="E471" i="2"/>
  <c r="E622" i="2"/>
  <c r="E81" i="2"/>
  <c r="E144" i="2"/>
  <c r="E575" i="2"/>
  <c r="E664" i="2"/>
  <c r="E875" i="2"/>
  <c r="E168" i="2"/>
  <c r="E799" i="2"/>
  <c r="E76" i="2"/>
  <c r="E348" i="2"/>
  <c r="E829" i="2"/>
  <c r="E31" i="2"/>
  <c r="E72" i="2"/>
  <c r="E800" i="2"/>
  <c r="E774" i="2"/>
  <c r="E759" i="2"/>
  <c r="E843" i="2"/>
  <c r="E512" i="2"/>
  <c r="E125" i="2"/>
  <c r="E578" i="2"/>
  <c r="E887" i="2"/>
  <c r="E261" i="2"/>
  <c r="E539" i="2"/>
  <c r="E93" i="2"/>
  <c r="E15" i="2"/>
  <c r="E619" i="2"/>
  <c r="E803" i="2"/>
  <c r="E469" i="2"/>
  <c r="E842" i="2"/>
  <c r="E198" i="2"/>
  <c r="E480" i="2"/>
  <c r="E390" i="2"/>
  <c r="E856" i="2"/>
  <c r="E3" i="2"/>
  <c r="E411" i="2"/>
  <c r="E343" i="2"/>
  <c r="E436" i="2"/>
  <c r="E662" i="2"/>
  <c r="E321" i="2"/>
  <c r="E440" i="2"/>
  <c r="E254" i="2"/>
  <c r="E753" i="2"/>
  <c r="E395" i="2"/>
  <c r="E355" i="2"/>
  <c r="E408" i="2"/>
  <c r="E546" i="2"/>
  <c r="E857" i="2"/>
  <c r="E837" i="2"/>
  <c r="E841" i="2"/>
  <c r="E188" i="2"/>
  <c r="E380" i="2"/>
  <c r="E430" i="2"/>
  <c r="E74" i="2"/>
  <c r="E349" i="2"/>
  <c r="E787" i="2"/>
  <c r="E862" i="2"/>
  <c r="E286" i="2"/>
  <c r="E776" i="2"/>
  <c r="E147" i="2"/>
  <c r="E441" i="2"/>
  <c r="E847" i="2"/>
  <c r="E586" i="2"/>
  <c r="E796" i="2"/>
  <c r="E379" i="2"/>
  <c r="E834" i="2"/>
  <c r="E755" i="2"/>
  <c r="E726" i="2"/>
  <c r="E851" i="2"/>
  <c r="E422" i="2"/>
  <c r="E211" i="2"/>
  <c r="E325" i="2"/>
  <c r="E483" i="2"/>
  <c r="E240" i="2"/>
  <c r="E607" i="2"/>
  <c r="E170" i="2"/>
  <c r="E595" i="2"/>
  <c r="E692" i="2"/>
  <c r="E112" i="2"/>
  <c r="E773" i="2"/>
  <c r="E760" i="2"/>
  <c r="E552" i="2"/>
  <c r="E686" i="2"/>
  <c r="E370" i="2"/>
  <c r="E88" i="2"/>
  <c r="E809" i="2"/>
  <c r="E836" i="2"/>
  <c r="E458" i="2"/>
  <c r="E94" i="2"/>
  <c r="E132" i="2"/>
  <c r="E30" i="2"/>
  <c r="E129" i="2"/>
  <c r="E435" i="2"/>
  <c r="E529" i="2"/>
  <c r="E881" i="2"/>
  <c r="E282" i="2"/>
  <c r="E888" i="2"/>
  <c r="E572" i="2"/>
  <c r="E608" i="2"/>
  <c r="E677" i="2"/>
  <c r="E828" i="2"/>
  <c r="E156" i="2"/>
  <c r="E678" i="2"/>
  <c r="E313" i="2"/>
  <c r="E589" i="2"/>
  <c r="E866" i="2"/>
  <c r="E768" i="2"/>
  <c r="E447" i="2"/>
  <c r="E853" i="2"/>
  <c r="E659" i="2"/>
  <c r="E17" i="2"/>
  <c r="E733" i="2"/>
  <c r="E630" i="2"/>
  <c r="E52" i="2"/>
  <c r="E153" i="2"/>
  <c r="E356" i="2"/>
  <c r="E492" i="2"/>
  <c r="E154" i="2"/>
  <c r="E695" i="2"/>
  <c r="E617" i="2"/>
  <c r="E891" i="2"/>
  <c r="E515" i="2"/>
  <c r="E523" i="2"/>
  <c r="E439" i="2"/>
  <c r="E621" i="2"/>
  <c r="E745" i="2"/>
  <c r="E744" i="2"/>
  <c r="E542" i="2"/>
  <c r="E259" i="2"/>
  <c r="E801" i="2"/>
  <c r="E587" i="2"/>
  <c r="E715" i="2"/>
  <c r="E880" i="2"/>
  <c r="E111" i="2"/>
  <c r="E645" i="2"/>
  <c r="E337" i="2"/>
  <c r="E758" i="2"/>
  <c r="E577" i="2"/>
  <c r="E228" i="2"/>
  <c r="E323" i="2"/>
  <c r="E217" i="2"/>
  <c r="E603" i="2"/>
  <c r="E876" i="2"/>
  <c r="E375" i="2"/>
  <c r="E519" i="2"/>
  <c r="E894" i="2"/>
  <c r="E236" i="2"/>
  <c r="E115" i="2"/>
  <c r="E42" i="2"/>
  <c r="E893" i="2"/>
  <c r="E831" i="2"/>
  <c r="E769" i="2"/>
  <c r="E558" i="2"/>
  <c r="E656" i="2"/>
  <c r="E340" i="2"/>
  <c r="E673" i="2"/>
  <c r="E794" i="2"/>
  <c r="E871" i="2"/>
  <c r="E466" i="2"/>
  <c r="E494" i="2"/>
  <c r="E740" i="2"/>
  <c r="E730" i="2"/>
  <c r="E314" i="2"/>
  <c r="E25" i="2"/>
  <c r="E124" i="2"/>
  <c r="E91" i="2"/>
  <c r="E46" i="2"/>
  <c r="E100" i="2"/>
  <c r="E562" i="2"/>
  <c r="E838" i="2"/>
  <c r="E597" i="2"/>
  <c r="E185" i="2"/>
  <c r="E274" i="2"/>
  <c r="E331" i="2"/>
  <c r="E826" i="2"/>
  <c r="E850" i="2"/>
  <c r="E219" i="2"/>
  <c r="E336" i="2"/>
  <c r="E778" i="2"/>
  <c r="E59" i="2"/>
  <c r="E65" i="2"/>
  <c r="E741" i="2"/>
  <c r="E47" i="2"/>
  <c r="E66" i="2"/>
  <c r="E718" i="2"/>
  <c r="E140" i="2"/>
  <c r="E795" i="2"/>
  <c r="E499" i="2"/>
  <c r="E709" i="2"/>
  <c r="E637" i="2"/>
  <c r="E196" i="2"/>
  <c r="E352" i="2"/>
  <c r="E789" i="2"/>
  <c r="E544" i="2"/>
  <c r="E335" i="2"/>
  <c r="E114" i="2"/>
  <c r="E278" i="2"/>
  <c r="E175" i="2"/>
  <c r="E109" i="2"/>
  <c r="E223" i="2"/>
  <c r="E543" i="2"/>
  <c r="E415" i="2"/>
  <c r="E772" i="2"/>
  <c r="E782" i="2"/>
  <c r="E449" i="2"/>
  <c r="E62" i="2"/>
  <c r="E231" i="2"/>
  <c r="E268" i="2"/>
  <c r="E863" i="2"/>
  <c r="E815" i="2"/>
  <c r="E823" i="2"/>
  <c r="E177" i="2"/>
  <c r="E864" i="2"/>
  <c r="E849" i="2"/>
  <c r="E517" i="2"/>
  <c r="E547" i="2"/>
  <c r="E767" i="2"/>
  <c r="E613" i="2"/>
  <c r="E49" i="2"/>
  <c r="E106" i="2"/>
  <c r="E884" i="2"/>
  <c r="E868" i="2"/>
  <c r="E207" i="2"/>
  <c r="E43" i="2"/>
  <c r="E146" i="2"/>
  <c r="E699" i="2"/>
  <c r="E487" i="2"/>
  <c r="E372" i="2"/>
  <c r="E626" i="2"/>
  <c r="E191" i="2"/>
  <c r="E806" i="2"/>
  <c r="E555" i="2"/>
  <c r="E64" i="2"/>
  <c r="E199" i="2"/>
  <c r="E693" i="2"/>
  <c r="E417" i="2"/>
  <c r="E702" i="2"/>
  <c r="E725" i="2"/>
  <c r="E242" i="2"/>
  <c r="E442" i="2"/>
  <c r="E45" i="2"/>
  <c r="E710" i="2"/>
  <c r="E747" i="2"/>
  <c r="E780" i="2"/>
  <c r="E453" i="2"/>
  <c r="E751" i="2"/>
  <c r="E320" i="2"/>
  <c r="E742" i="2"/>
  <c r="E142" i="2"/>
  <c r="E89" i="2"/>
  <c r="E583" i="2"/>
  <c r="E566" i="2"/>
  <c r="E634" i="2"/>
  <c r="E194" i="2"/>
  <c r="E438" i="2"/>
  <c r="E900" i="2"/>
  <c r="E614" i="2"/>
  <c r="E306" i="2"/>
  <c r="E638" i="2"/>
  <c r="E358" i="2"/>
  <c r="E681" i="2"/>
  <c r="E455" i="2"/>
  <c r="E658" i="2"/>
  <c r="E295" i="2"/>
  <c r="E563" i="2"/>
  <c r="E20" i="2"/>
  <c r="E720" i="2"/>
  <c r="E84" i="2"/>
  <c r="E752" i="2"/>
  <c r="E19" i="2"/>
  <c r="E464" i="2"/>
  <c r="E611" i="2"/>
  <c r="E36" i="2"/>
  <c r="E239" i="2"/>
  <c r="E54" i="2"/>
  <c r="E155" i="2"/>
  <c r="E293" i="2"/>
  <c r="E347" i="2"/>
  <c r="E383" i="2"/>
  <c r="E822" i="2"/>
  <c r="E501" i="2"/>
  <c r="E260" i="2"/>
  <c r="E895" i="2"/>
  <c r="E874" i="2"/>
  <c r="E810" i="2"/>
  <c r="E481" i="2"/>
  <c r="E58" i="2"/>
  <c r="E26" i="2"/>
  <c r="E816" i="2"/>
  <c r="E421" i="2"/>
  <c r="E885" i="2"/>
  <c r="E193" i="2"/>
  <c r="E50" i="2"/>
  <c r="E643" i="2"/>
  <c r="E691" i="2"/>
  <c r="E255" i="2"/>
  <c r="E265" i="2"/>
  <c r="E516" i="2"/>
  <c r="E359" i="2"/>
  <c r="E136" i="2"/>
  <c r="E214" i="2"/>
  <c r="E292" i="2"/>
  <c r="E189" i="2"/>
  <c r="E354" i="2"/>
  <c r="E596" i="2"/>
  <c r="E98" i="2"/>
  <c r="E405" i="2"/>
  <c r="E606" i="2"/>
  <c r="E202" i="2"/>
  <c r="E432" i="2"/>
  <c r="E788" i="2"/>
  <c r="E901" i="2"/>
  <c r="E873" i="2"/>
  <c r="E182" i="2"/>
  <c r="E57" i="2"/>
  <c r="E413" i="2"/>
  <c r="E357" i="2"/>
  <c r="E521" i="2"/>
  <c r="E633" i="2"/>
  <c r="E316" i="2"/>
  <c r="E410" i="2"/>
  <c r="E4" i="2"/>
  <c r="E684" i="2"/>
  <c r="E2" i="2"/>
  <c r="E338" i="2"/>
  <c r="E445" i="2"/>
  <c r="E339" i="2"/>
  <c r="E861" i="2"/>
  <c r="E537" i="2"/>
  <c r="E35" i="2"/>
  <c r="E649" i="2"/>
  <c r="E78" i="2"/>
  <c r="K52" i="55" l="1"/>
  <c r="K52" i="54"/>
  <c r="K53" i="54"/>
  <c r="K52" i="53"/>
  <c r="K53" i="53"/>
  <c r="L52" i="40"/>
  <c r="K52" i="40" s="1"/>
  <c r="L52" i="42"/>
  <c r="F55" i="42" s="1"/>
  <c r="K53" i="43"/>
  <c r="K52" i="43"/>
  <c r="L52" i="39"/>
  <c r="K52" i="39" s="1"/>
  <c r="F55" i="55"/>
  <c r="F55" i="56"/>
  <c r="F55" i="53"/>
  <c r="F55" i="54"/>
  <c r="F55" i="52"/>
  <c r="F55" i="51"/>
  <c r="A1" i="44"/>
  <c r="A1" i="45"/>
  <c r="A1" i="46"/>
  <c r="A1" i="47"/>
  <c r="A1" i="48"/>
  <c r="A1" i="49"/>
  <c r="A1" i="50"/>
  <c r="A1" i="52"/>
  <c r="A1" i="53"/>
  <c r="A1" i="54"/>
  <c r="A1" i="55"/>
  <c r="A1" i="51"/>
  <c r="K53" i="40" l="1"/>
  <c r="K53" i="42"/>
  <c r="K52" i="42"/>
  <c r="K53" i="39"/>
  <c r="F55" i="39"/>
  <c r="G55" i="39" s="1"/>
  <c r="H55" i="39" s="1"/>
  <c r="L53" i="39" s="1"/>
  <c r="G55" i="55"/>
  <c r="H55" i="55" s="1"/>
  <c r="L53" i="55" s="1"/>
  <c r="G55" i="56"/>
  <c r="H55" i="56" s="1"/>
  <c r="L53" i="56" s="1"/>
  <c r="F55" i="40"/>
  <c r="G55" i="54"/>
  <c r="H55" i="54" s="1"/>
  <c r="L53" i="54" s="1"/>
  <c r="G55" i="53"/>
  <c r="H55" i="53" s="1"/>
  <c r="L53" i="53" s="1"/>
  <c r="G55" i="52"/>
  <c r="H55" i="52" s="1"/>
  <c r="L53" i="52" s="1"/>
  <c r="G55" i="51"/>
  <c r="H55" i="51" s="1"/>
  <c r="L53" i="51" s="1"/>
  <c r="G55" i="42"/>
  <c r="H55" i="42" s="1"/>
  <c r="L53" i="42" s="1"/>
  <c r="B8" i="35"/>
  <c r="D9" i="35"/>
  <c r="D8" i="35" s="1"/>
  <c r="E7" i="35" s="1"/>
  <c r="B51" i="38" l="1"/>
  <c r="A4" i="38" s="1"/>
  <c r="B51" i="48"/>
  <c r="B51" i="45"/>
  <c r="B51" i="41"/>
  <c r="C53" i="41"/>
  <c r="C53" i="38"/>
  <c r="G55" i="40"/>
  <c r="H55" i="40" s="1"/>
  <c r="L53" i="40" s="1"/>
  <c r="C53" i="48"/>
  <c r="C53" i="45"/>
  <c r="B53" i="59"/>
  <c r="A52" i="59" s="1"/>
  <c r="B52" i="59" s="1"/>
  <c r="B51" i="59" s="1"/>
  <c r="B53" i="60"/>
  <c r="A52" i="60" s="1"/>
  <c r="B52" i="60" s="1"/>
  <c r="B51" i="60" s="1"/>
  <c r="B53" i="44"/>
  <c r="A52" i="44" s="1"/>
  <c r="B52" i="44" s="1"/>
  <c r="B51" i="44" s="1"/>
  <c r="B53" i="42"/>
  <c r="A52" i="42" s="1"/>
  <c r="B52" i="42" s="1"/>
  <c r="B51" i="42" s="1"/>
  <c r="B53" i="40"/>
  <c r="A52" i="40" s="1"/>
  <c r="B52" i="40" s="1"/>
  <c r="B51" i="40" s="1"/>
  <c r="B53" i="39"/>
  <c r="A52" i="39" s="1"/>
  <c r="B52" i="39" s="1"/>
  <c r="B51" i="39" s="1"/>
  <c r="B53" i="43"/>
  <c r="A52" i="43" s="1"/>
  <c r="B52" i="43" s="1"/>
  <c r="B51" i="43" s="1"/>
  <c r="C53" i="60"/>
  <c r="C53" i="59"/>
  <c r="C53" i="44"/>
  <c r="C53" i="42"/>
  <c r="C53" i="40"/>
  <c r="C53" i="39"/>
  <c r="C53" i="43"/>
  <c r="B53" i="56"/>
  <c r="A52" i="56" s="1"/>
  <c r="B52" i="56" s="1"/>
  <c r="B51" i="56" s="1"/>
  <c r="B53" i="52"/>
  <c r="A52" i="52" s="1"/>
  <c r="B52" i="52" s="1"/>
  <c r="B51" i="52" s="1"/>
  <c r="B53" i="50"/>
  <c r="A52" i="50" s="1"/>
  <c r="B52" i="50" s="1"/>
  <c r="B51" i="50" s="1"/>
  <c r="B53" i="46"/>
  <c r="A52" i="46" s="1"/>
  <c r="B52" i="46" s="1"/>
  <c r="B51" i="46" s="1"/>
  <c r="B53" i="55"/>
  <c r="A52" i="55" s="1"/>
  <c r="B52" i="55" s="1"/>
  <c r="B51" i="55" s="1"/>
  <c r="B53" i="51"/>
  <c r="A52" i="51" s="1"/>
  <c r="B52" i="51" s="1"/>
  <c r="B51" i="51" s="1"/>
  <c r="A52" i="49"/>
  <c r="B52" i="49" s="1"/>
  <c r="B51" i="49" s="1"/>
  <c r="B53" i="54"/>
  <c r="A52" i="54" s="1"/>
  <c r="B52" i="54" s="1"/>
  <c r="B51" i="54" s="1"/>
  <c r="B53" i="53"/>
  <c r="A52" i="53" s="1"/>
  <c r="B52" i="53" s="1"/>
  <c r="B51" i="53" s="1"/>
  <c r="B53" i="47"/>
  <c r="A52" i="47" s="1"/>
  <c r="B52" i="47" s="1"/>
  <c r="B51" i="47" s="1"/>
  <c r="C53" i="55"/>
  <c r="C53" i="51"/>
  <c r="C53" i="49"/>
  <c r="C53" i="54"/>
  <c r="C53" i="52"/>
  <c r="C53" i="53"/>
  <c r="C53" i="47"/>
  <c r="C53" i="56"/>
  <c r="C53" i="50"/>
  <c r="C53" i="46"/>
  <c r="F40" i="43" l="1"/>
  <c r="K36" i="43"/>
  <c r="K37" i="43" s="1"/>
  <c r="F32" i="43"/>
  <c r="F24" i="43"/>
  <c r="F12" i="43"/>
  <c r="K8" i="43"/>
  <c r="F4" i="43"/>
  <c r="K40" i="43"/>
  <c r="K32" i="43"/>
  <c r="A28" i="43"/>
  <c r="K24" i="43"/>
  <c r="K20" i="43"/>
  <c r="A16" i="43"/>
  <c r="K12" i="43"/>
  <c r="K4" i="43"/>
  <c r="A36" i="43"/>
  <c r="A32" i="43"/>
  <c r="F28" i="43"/>
  <c r="A20" i="43"/>
  <c r="F16" i="43"/>
  <c r="A8" i="43"/>
  <c r="A4" i="43"/>
  <c r="K44" i="43"/>
  <c r="A40" i="43"/>
  <c r="F36" i="43"/>
  <c r="K28" i="43"/>
  <c r="A24" i="43"/>
  <c r="F20" i="43"/>
  <c r="K16" i="43"/>
  <c r="A12" i="43"/>
  <c r="F8" i="43"/>
  <c r="F40" i="44"/>
  <c r="K36" i="44"/>
  <c r="K37" i="44" s="1"/>
  <c r="K40" i="44"/>
  <c r="A36" i="44"/>
  <c r="A32" i="44"/>
  <c r="F28" i="44"/>
  <c r="A20" i="44"/>
  <c r="K44" i="44"/>
  <c r="A40" i="44"/>
  <c r="F36" i="44"/>
  <c r="K28" i="44"/>
  <c r="A24" i="44"/>
  <c r="F20" i="44"/>
  <c r="K16" i="44"/>
  <c r="A12" i="44"/>
  <c r="F8" i="44"/>
  <c r="F32" i="44"/>
  <c r="A28" i="44"/>
  <c r="K8" i="44"/>
  <c r="K4" i="44"/>
  <c r="A4" i="44"/>
  <c r="K24" i="44"/>
  <c r="A16" i="44"/>
  <c r="K12" i="44"/>
  <c r="A8" i="44"/>
  <c r="K32" i="44"/>
  <c r="K20" i="44"/>
  <c r="F16" i="44"/>
  <c r="F4" i="44"/>
  <c r="F24" i="44"/>
  <c r="F12" i="44"/>
  <c r="A36" i="41"/>
  <c r="A32" i="41"/>
  <c r="F28" i="41"/>
  <c r="A20" i="41"/>
  <c r="F16" i="41"/>
  <c r="A8" i="41"/>
  <c r="A4" i="41"/>
  <c r="F24" i="41"/>
  <c r="K44" i="41"/>
  <c r="A40" i="41"/>
  <c r="F36" i="41"/>
  <c r="K28" i="41"/>
  <c r="A24" i="41"/>
  <c r="F20" i="41"/>
  <c r="K16" i="41"/>
  <c r="A12" i="41"/>
  <c r="F8" i="41"/>
  <c r="F12" i="41"/>
  <c r="F40" i="41"/>
  <c r="K36" i="41"/>
  <c r="K37" i="41" s="1"/>
  <c r="F32" i="41"/>
  <c r="K40" i="41"/>
  <c r="K32" i="41"/>
  <c r="A28" i="41"/>
  <c r="K24" i="41"/>
  <c r="K20" i="41"/>
  <c r="A16" i="41"/>
  <c r="K12" i="41"/>
  <c r="K4" i="41"/>
  <c r="K8" i="41"/>
  <c r="F4" i="41"/>
  <c r="K40" i="46"/>
  <c r="K32" i="46"/>
  <c r="A28" i="46"/>
  <c r="K24" i="46"/>
  <c r="K20" i="46"/>
  <c r="A36" i="46"/>
  <c r="A32" i="46"/>
  <c r="F28" i="46"/>
  <c r="A20" i="46"/>
  <c r="F16" i="46"/>
  <c r="K44" i="46"/>
  <c r="A40" i="46"/>
  <c r="F36" i="46"/>
  <c r="K28" i="46"/>
  <c r="A24" i="46"/>
  <c r="F20" i="46"/>
  <c r="K16" i="46"/>
  <c r="A12" i="46"/>
  <c r="F8" i="46"/>
  <c r="F40" i="46"/>
  <c r="K36" i="46"/>
  <c r="K37" i="46" s="1"/>
  <c r="F32" i="46"/>
  <c r="F24" i="46"/>
  <c r="F4" i="46"/>
  <c r="F12" i="46"/>
  <c r="K8" i="46"/>
  <c r="K4" i="46"/>
  <c r="A4" i="46"/>
  <c r="A16" i="46"/>
  <c r="K12" i="46"/>
  <c r="A8" i="46"/>
  <c r="A36" i="39"/>
  <c r="A32" i="39"/>
  <c r="F28" i="39"/>
  <c r="A20" i="39"/>
  <c r="F16" i="39"/>
  <c r="A8" i="39"/>
  <c r="A4" i="39"/>
  <c r="K44" i="39"/>
  <c r="A40" i="39"/>
  <c r="F36" i="39"/>
  <c r="K28" i="39"/>
  <c r="A24" i="39"/>
  <c r="F20" i="39"/>
  <c r="K16" i="39"/>
  <c r="A12" i="39"/>
  <c r="F8" i="39"/>
  <c r="F40" i="39"/>
  <c r="K36" i="39"/>
  <c r="K37" i="39" s="1"/>
  <c r="F32" i="39"/>
  <c r="F24" i="39"/>
  <c r="F12" i="39"/>
  <c r="K8" i="39"/>
  <c r="F4" i="39"/>
  <c r="K40" i="39"/>
  <c r="K32" i="39"/>
  <c r="A28" i="39"/>
  <c r="K24" i="39"/>
  <c r="K20" i="39"/>
  <c r="A16" i="39"/>
  <c r="K12" i="39"/>
  <c r="K4" i="39"/>
  <c r="A36" i="45"/>
  <c r="A32" i="45"/>
  <c r="F28" i="45"/>
  <c r="A20" i="45"/>
  <c r="F16" i="45"/>
  <c r="A8" i="45"/>
  <c r="A4" i="45"/>
  <c r="K44" i="45"/>
  <c r="A40" i="45"/>
  <c r="F36" i="45"/>
  <c r="K28" i="45"/>
  <c r="A24" i="45"/>
  <c r="F20" i="45"/>
  <c r="K16" i="45"/>
  <c r="A12" i="45"/>
  <c r="F8" i="45"/>
  <c r="F40" i="45"/>
  <c r="K36" i="45"/>
  <c r="K37" i="45" s="1"/>
  <c r="F32" i="45"/>
  <c r="F24" i="45"/>
  <c r="F12" i="45"/>
  <c r="K8" i="45"/>
  <c r="F4" i="45"/>
  <c r="K40" i="45"/>
  <c r="K32" i="45"/>
  <c r="A28" i="45"/>
  <c r="K24" i="45"/>
  <c r="K20" i="45"/>
  <c r="A16" i="45"/>
  <c r="K12" i="45"/>
  <c r="K4" i="45"/>
  <c r="K40" i="49"/>
  <c r="K32" i="49"/>
  <c r="A28" i="49"/>
  <c r="K24" i="49"/>
  <c r="K20" i="49"/>
  <c r="A16" i="49"/>
  <c r="K12" i="49"/>
  <c r="K4" i="49"/>
  <c r="A36" i="49"/>
  <c r="A32" i="49"/>
  <c r="F28" i="49"/>
  <c r="A20" i="49"/>
  <c r="F16" i="49"/>
  <c r="A8" i="49"/>
  <c r="A4" i="49"/>
  <c r="K44" i="49"/>
  <c r="A40" i="49"/>
  <c r="F36" i="49"/>
  <c r="K28" i="49"/>
  <c r="A24" i="49"/>
  <c r="F20" i="49"/>
  <c r="K16" i="49"/>
  <c r="A12" i="49"/>
  <c r="F8" i="49"/>
  <c r="F40" i="49"/>
  <c r="K36" i="49"/>
  <c r="K37" i="49" s="1"/>
  <c r="F32" i="49"/>
  <c r="F24" i="49"/>
  <c r="F12" i="49"/>
  <c r="K8" i="49"/>
  <c r="F4" i="49"/>
  <c r="F40" i="40"/>
  <c r="K36" i="40"/>
  <c r="K37" i="40" s="1"/>
  <c r="F32" i="40"/>
  <c r="F24" i="40"/>
  <c r="K40" i="40"/>
  <c r="K32" i="40"/>
  <c r="A28" i="40"/>
  <c r="K24" i="40"/>
  <c r="K20" i="40"/>
  <c r="A16" i="40"/>
  <c r="K12" i="40"/>
  <c r="K4" i="40"/>
  <c r="A36" i="40"/>
  <c r="A32" i="40"/>
  <c r="F28" i="40"/>
  <c r="A20" i="40"/>
  <c r="K44" i="40"/>
  <c r="A40" i="40"/>
  <c r="F36" i="40"/>
  <c r="K28" i="40"/>
  <c r="A24" i="40"/>
  <c r="F20" i="40"/>
  <c r="K16" i="40"/>
  <c r="A12" i="40"/>
  <c r="F8" i="40"/>
  <c r="A4" i="40"/>
  <c r="K8" i="40"/>
  <c r="F16" i="40"/>
  <c r="A8" i="40"/>
  <c r="F4" i="40"/>
  <c r="F12" i="40"/>
  <c r="K44" i="48"/>
  <c r="A40" i="48"/>
  <c r="F36" i="48"/>
  <c r="K28" i="48"/>
  <c r="A24" i="48"/>
  <c r="F20" i="48"/>
  <c r="F40" i="48"/>
  <c r="K36" i="48"/>
  <c r="K37" i="48" s="1"/>
  <c r="K40" i="48"/>
  <c r="K32" i="48"/>
  <c r="A28" i="48"/>
  <c r="K24" i="48"/>
  <c r="K20" i="48"/>
  <c r="A16" i="48"/>
  <c r="K12" i="48"/>
  <c r="K4" i="48"/>
  <c r="A36" i="48"/>
  <c r="A32" i="48"/>
  <c r="F28" i="48"/>
  <c r="A20" i="48"/>
  <c r="F16" i="48"/>
  <c r="A8" i="48"/>
  <c r="K16" i="48"/>
  <c r="F12" i="48"/>
  <c r="A4" i="48"/>
  <c r="F24" i="48"/>
  <c r="F8" i="48"/>
  <c r="F32" i="48"/>
  <c r="A12" i="48"/>
  <c r="F4" i="48"/>
  <c r="K8" i="48"/>
  <c r="K44" i="47"/>
  <c r="A40" i="47"/>
  <c r="F36" i="47"/>
  <c r="K28" i="47"/>
  <c r="A24" i="47"/>
  <c r="F20" i="47"/>
  <c r="K16" i="47"/>
  <c r="A12" i="47"/>
  <c r="F8" i="47"/>
  <c r="F40" i="47"/>
  <c r="K36" i="47"/>
  <c r="K37" i="47" s="1"/>
  <c r="F32" i="47"/>
  <c r="F24" i="47"/>
  <c r="F12" i="47"/>
  <c r="K8" i="47"/>
  <c r="F4" i="47"/>
  <c r="K40" i="47"/>
  <c r="K32" i="47"/>
  <c r="A28" i="47"/>
  <c r="K24" i="47"/>
  <c r="K20" i="47"/>
  <c r="A16" i="47"/>
  <c r="K12" i="47"/>
  <c r="K4" i="47"/>
  <c r="A36" i="47"/>
  <c r="A32" i="47"/>
  <c r="F28" i="47"/>
  <c r="A20" i="47"/>
  <c r="F16" i="47"/>
  <c r="A8" i="47"/>
  <c r="A4" i="47"/>
  <c r="A36" i="42"/>
  <c r="A32" i="42"/>
  <c r="F28" i="42"/>
  <c r="A20" i="42"/>
  <c r="F16" i="42"/>
  <c r="A8" i="42"/>
  <c r="A4" i="42"/>
  <c r="K44" i="42"/>
  <c r="A40" i="42"/>
  <c r="F36" i="42"/>
  <c r="K28" i="42"/>
  <c r="A24" i="42"/>
  <c r="F20" i="42"/>
  <c r="K16" i="42"/>
  <c r="A12" i="42"/>
  <c r="F8" i="42"/>
  <c r="F40" i="42"/>
  <c r="K36" i="42"/>
  <c r="K37" i="42" s="1"/>
  <c r="F32" i="42"/>
  <c r="F24" i="42"/>
  <c r="F12" i="42"/>
  <c r="K8" i="42"/>
  <c r="F4" i="42"/>
  <c r="K40" i="42"/>
  <c r="K32" i="42"/>
  <c r="A28" i="42"/>
  <c r="K24" i="42"/>
  <c r="K20" i="42"/>
  <c r="A16" i="42"/>
  <c r="K12" i="42"/>
  <c r="K4" i="42"/>
  <c r="K44" i="53"/>
  <c r="K40" i="53"/>
  <c r="A36" i="53"/>
  <c r="F32" i="53"/>
  <c r="K28" i="53"/>
  <c r="A24" i="53"/>
  <c r="F20" i="53"/>
  <c r="K12" i="53"/>
  <c r="A8" i="53"/>
  <c r="F36" i="53"/>
  <c r="F24" i="53"/>
  <c r="K20" i="53"/>
  <c r="F16" i="53"/>
  <c r="A40" i="53"/>
  <c r="K36" i="53"/>
  <c r="K32" i="53"/>
  <c r="A28" i="53"/>
  <c r="K24" i="53"/>
  <c r="K16" i="53"/>
  <c r="A12" i="53"/>
  <c r="K8" i="53"/>
  <c r="K4" i="53"/>
  <c r="F40" i="53"/>
  <c r="A32" i="53"/>
  <c r="F28" i="53"/>
  <c r="A20" i="53"/>
  <c r="A16" i="53"/>
  <c r="F12" i="53"/>
  <c r="F8" i="53"/>
  <c r="A4" i="53"/>
  <c r="F4" i="53"/>
  <c r="A40" i="55"/>
  <c r="K36" i="55"/>
  <c r="K32" i="55"/>
  <c r="A28" i="55"/>
  <c r="K24" i="55"/>
  <c r="K16" i="55"/>
  <c r="F40" i="55"/>
  <c r="A32" i="55"/>
  <c r="F28" i="55"/>
  <c r="A20" i="55"/>
  <c r="A16" i="55"/>
  <c r="F12" i="55"/>
  <c r="K44" i="55"/>
  <c r="K40" i="55"/>
  <c r="A36" i="55"/>
  <c r="F36" i="55"/>
  <c r="F24" i="55"/>
  <c r="K20" i="55"/>
  <c r="F16" i="55"/>
  <c r="F8" i="55"/>
  <c r="F20" i="55"/>
  <c r="K8" i="55"/>
  <c r="A8" i="55"/>
  <c r="F4" i="55"/>
  <c r="K28" i="55"/>
  <c r="A24" i="55"/>
  <c r="K4" i="55"/>
  <c r="F32" i="55"/>
  <c r="K12" i="55"/>
  <c r="A12" i="55"/>
  <c r="A4" i="55"/>
  <c r="A40" i="56"/>
  <c r="K36" i="56"/>
  <c r="K32" i="56"/>
  <c r="A28" i="56"/>
  <c r="K24" i="56"/>
  <c r="K16" i="56"/>
  <c r="A12" i="56"/>
  <c r="K8" i="56"/>
  <c r="K4" i="56"/>
  <c r="F40" i="56"/>
  <c r="A32" i="56"/>
  <c r="F28" i="56"/>
  <c r="A20" i="56"/>
  <c r="A16" i="56"/>
  <c r="F12" i="56"/>
  <c r="A4" i="56"/>
  <c r="K44" i="56"/>
  <c r="K40" i="56"/>
  <c r="A36" i="56"/>
  <c r="F32" i="56"/>
  <c r="K28" i="56"/>
  <c r="A24" i="56"/>
  <c r="F20" i="56"/>
  <c r="K12" i="56"/>
  <c r="A8" i="56"/>
  <c r="F4" i="56"/>
  <c r="F36" i="56"/>
  <c r="F24" i="56"/>
  <c r="K20" i="56"/>
  <c r="F16" i="56"/>
  <c r="F8" i="56"/>
  <c r="K44" i="60"/>
  <c r="K40" i="60"/>
  <c r="A36" i="60"/>
  <c r="F32" i="60"/>
  <c r="K28" i="60"/>
  <c r="A24" i="60"/>
  <c r="F20" i="60"/>
  <c r="K12" i="60"/>
  <c r="A8" i="60"/>
  <c r="F4" i="60"/>
  <c r="F36" i="60"/>
  <c r="F24" i="60"/>
  <c r="K20" i="60"/>
  <c r="F16" i="60"/>
  <c r="F8" i="60"/>
  <c r="A40" i="60"/>
  <c r="K36" i="60"/>
  <c r="K32" i="60"/>
  <c r="A28" i="60"/>
  <c r="K24" i="60"/>
  <c r="K16" i="60"/>
  <c r="A12" i="60"/>
  <c r="K8" i="60"/>
  <c r="K4" i="60"/>
  <c r="F40" i="60"/>
  <c r="A32" i="60"/>
  <c r="F28" i="60"/>
  <c r="A20" i="60"/>
  <c r="A16" i="60"/>
  <c r="F12" i="60"/>
  <c r="A4" i="60"/>
  <c r="K44" i="54"/>
  <c r="K40" i="54"/>
  <c r="A36" i="54"/>
  <c r="F32" i="54"/>
  <c r="K28" i="54"/>
  <c r="A24" i="54"/>
  <c r="F20" i="54"/>
  <c r="K12" i="54"/>
  <c r="A8" i="54"/>
  <c r="F4" i="54"/>
  <c r="F36" i="54"/>
  <c r="F24" i="54"/>
  <c r="K20" i="54"/>
  <c r="F16" i="54"/>
  <c r="F8" i="54"/>
  <c r="A40" i="54"/>
  <c r="K36" i="54"/>
  <c r="K32" i="54"/>
  <c r="A28" i="54"/>
  <c r="K24" i="54"/>
  <c r="K16" i="54"/>
  <c r="A12" i="54"/>
  <c r="K8" i="54"/>
  <c r="K4" i="54"/>
  <c r="F40" i="54"/>
  <c r="A32" i="54"/>
  <c r="F28" i="54"/>
  <c r="A20" i="54"/>
  <c r="A16" i="54"/>
  <c r="F12" i="54"/>
  <c r="A4" i="54"/>
  <c r="A40" i="50"/>
  <c r="K36" i="50"/>
  <c r="K32" i="50"/>
  <c r="A28" i="50"/>
  <c r="K24" i="50"/>
  <c r="K44" i="50"/>
  <c r="K40" i="50"/>
  <c r="A32" i="50"/>
  <c r="K28" i="50"/>
  <c r="F24" i="50"/>
  <c r="K20" i="50"/>
  <c r="F16" i="50"/>
  <c r="F8" i="50"/>
  <c r="F40" i="50"/>
  <c r="A36" i="50"/>
  <c r="K16" i="50"/>
  <c r="A12" i="50"/>
  <c r="K8" i="50"/>
  <c r="K4" i="50"/>
  <c r="F36" i="50"/>
  <c r="F32" i="50"/>
  <c r="F28" i="50"/>
  <c r="A20" i="50"/>
  <c r="A16" i="50"/>
  <c r="F12" i="50"/>
  <c r="A4" i="50"/>
  <c r="A24" i="50"/>
  <c r="F20" i="50"/>
  <c r="K12" i="50"/>
  <c r="A8" i="50"/>
  <c r="F4" i="50"/>
  <c r="K44" i="59"/>
  <c r="K40" i="59"/>
  <c r="A36" i="59"/>
  <c r="F32" i="59"/>
  <c r="K28" i="59"/>
  <c r="A24" i="59"/>
  <c r="F20" i="59"/>
  <c r="K12" i="59"/>
  <c r="A8" i="59"/>
  <c r="F4" i="59"/>
  <c r="F36" i="59"/>
  <c r="F24" i="59"/>
  <c r="K20" i="59"/>
  <c r="F16" i="59"/>
  <c r="F8" i="59"/>
  <c r="A40" i="59"/>
  <c r="K36" i="59"/>
  <c r="K32" i="59"/>
  <c r="A28" i="59"/>
  <c r="K24" i="59"/>
  <c r="K16" i="59"/>
  <c r="A12" i="59"/>
  <c r="K8" i="59"/>
  <c r="F40" i="59"/>
  <c r="A32" i="59"/>
  <c r="F28" i="59"/>
  <c r="F12" i="59"/>
  <c r="K4" i="59"/>
  <c r="A4" i="59"/>
  <c r="A16" i="59"/>
  <c r="A20" i="59"/>
  <c r="F36" i="51"/>
  <c r="F24" i="51"/>
  <c r="K20" i="51"/>
  <c r="F16" i="51"/>
  <c r="A40" i="51"/>
  <c r="K36" i="51"/>
  <c r="K32" i="51"/>
  <c r="A28" i="51"/>
  <c r="K24" i="51"/>
  <c r="K16" i="51"/>
  <c r="A12" i="51"/>
  <c r="K8" i="51"/>
  <c r="K4" i="51"/>
  <c r="F40" i="51"/>
  <c r="A32" i="51"/>
  <c r="F28" i="51"/>
  <c r="A20" i="51"/>
  <c r="A16" i="51"/>
  <c r="F12" i="51"/>
  <c r="A4" i="51"/>
  <c r="K44" i="51"/>
  <c r="K40" i="51"/>
  <c r="A36" i="51"/>
  <c r="F32" i="51"/>
  <c r="K28" i="51"/>
  <c r="A24" i="51"/>
  <c r="F20" i="51"/>
  <c r="K12" i="51"/>
  <c r="A8" i="51"/>
  <c r="F4" i="51"/>
  <c r="F8" i="51"/>
  <c r="F36" i="52"/>
  <c r="F24" i="52"/>
  <c r="K20" i="52"/>
  <c r="F16" i="52"/>
  <c r="F8" i="52"/>
  <c r="A40" i="52"/>
  <c r="K36" i="52"/>
  <c r="K32" i="52"/>
  <c r="A28" i="52"/>
  <c r="K24" i="52"/>
  <c r="K16" i="52"/>
  <c r="A12" i="52"/>
  <c r="K8" i="52"/>
  <c r="K4" i="52"/>
  <c r="F40" i="52"/>
  <c r="A32" i="52"/>
  <c r="F28" i="52"/>
  <c r="A20" i="52"/>
  <c r="A16" i="52"/>
  <c r="F12" i="52"/>
  <c r="A4" i="52"/>
  <c r="K44" i="52"/>
  <c r="K40" i="52"/>
  <c r="A36" i="52"/>
  <c r="F32" i="52"/>
  <c r="K28" i="52"/>
  <c r="A24" i="52"/>
  <c r="F20" i="52"/>
  <c r="K12" i="52"/>
  <c r="A8" i="52"/>
  <c r="F4" i="52"/>
  <c r="J54" i="41"/>
  <c r="I54" i="41"/>
  <c r="J44" i="41" s="1"/>
  <c r="I55" i="41"/>
  <c r="J55" i="41"/>
  <c r="J60" i="41"/>
  <c r="I60" i="41"/>
  <c r="I59" i="41"/>
  <c r="J59" i="41"/>
  <c r="J56" i="41"/>
  <c r="I56" i="41"/>
  <c r="J46" i="41" s="1"/>
  <c r="J58" i="41"/>
  <c r="I58" i="41"/>
  <c r="J57" i="41"/>
  <c r="I57" i="41"/>
  <c r="J47" i="41" s="1"/>
  <c r="N14" i="42" l="1"/>
  <c r="N13" i="42"/>
  <c r="N12" i="42"/>
  <c r="N11" i="42"/>
  <c r="D27" i="42"/>
  <c r="D28" i="42"/>
  <c r="N16" i="42"/>
  <c r="N15" i="42"/>
  <c r="N18" i="42"/>
  <c r="N17" i="42"/>
  <c r="I38" i="42"/>
  <c r="I36" i="42"/>
  <c r="I37" i="42"/>
  <c r="I35" i="42"/>
  <c r="D9" i="42"/>
  <c r="D7" i="42"/>
  <c r="D10" i="42"/>
  <c r="D8" i="42"/>
  <c r="I15" i="47"/>
  <c r="I16" i="47"/>
  <c r="D38" i="47"/>
  <c r="D36" i="47"/>
  <c r="D37" i="47"/>
  <c r="D35" i="47"/>
  <c r="N19" i="47"/>
  <c r="N20" i="47"/>
  <c r="N22" i="47"/>
  <c r="N21" i="47"/>
  <c r="N42" i="47"/>
  <c r="N40" i="47"/>
  <c r="N39" i="47"/>
  <c r="N41" i="47"/>
  <c r="K41" i="47"/>
  <c r="K45" i="47" s="1"/>
  <c r="I25" i="47"/>
  <c r="I24" i="47"/>
  <c r="I26" i="47"/>
  <c r="I23" i="47"/>
  <c r="I9" i="47"/>
  <c r="I7" i="47"/>
  <c r="I10" i="47"/>
  <c r="I8" i="47"/>
  <c r="D26" i="47"/>
  <c r="D23" i="47"/>
  <c r="D25" i="47"/>
  <c r="D24" i="47"/>
  <c r="N46" i="47"/>
  <c r="N45" i="47"/>
  <c r="N43" i="47"/>
  <c r="N44" i="47"/>
  <c r="I32" i="48"/>
  <c r="I34" i="48"/>
  <c r="I33" i="48"/>
  <c r="I31" i="48"/>
  <c r="I14" i="48"/>
  <c r="I11" i="48"/>
  <c r="I13" i="48"/>
  <c r="I12" i="48"/>
  <c r="D20" i="48"/>
  <c r="D21" i="48"/>
  <c r="D19" i="48"/>
  <c r="D22" i="48"/>
  <c r="N3" i="48"/>
  <c r="N4" i="48"/>
  <c r="N26" i="48"/>
  <c r="N25" i="48"/>
  <c r="N24" i="48"/>
  <c r="N23" i="48"/>
  <c r="N30" i="48"/>
  <c r="N29" i="48"/>
  <c r="N28" i="48"/>
  <c r="N27" i="48"/>
  <c r="I14" i="40"/>
  <c r="I13" i="40"/>
  <c r="I12" i="40"/>
  <c r="I11" i="40"/>
  <c r="N16" i="40"/>
  <c r="N18" i="40"/>
  <c r="N17" i="40"/>
  <c r="N15" i="40"/>
  <c r="I35" i="40"/>
  <c r="I38" i="40"/>
  <c r="I36" i="40"/>
  <c r="I37" i="40"/>
  <c r="I27" i="40"/>
  <c r="I30" i="40"/>
  <c r="I28" i="40"/>
  <c r="I29" i="40"/>
  <c r="N14" i="40"/>
  <c r="N13" i="40"/>
  <c r="N12" i="40"/>
  <c r="N11" i="40"/>
  <c r="D28" i="40"/>
  <c r="D27" i="40"/>
  <c r="I34" i="40"/>
  <c r="I33" i="40"/>
  <c r="I31" i="40"/>
  <c r="I32" i="40"/>
  <c r="N16" i="49"/>
  <c r="N15" i="49"/>
  <c r="N18" i="49"/>
  <c r="N17" i="49"/>
  <c r="I38" i="49"/>
  <c r="I36" i="49"/>
  <c r="I37" i="49"/>
  <c r="I35" i="49"/>
  <c r="D8" i="49"/>
  <c r="D9" i="49"/>
  <c r="D7" i="49"/>
  <c r="D10" i="49"/>
  <c r="D18" i="49"/>
  <c r="D15" i="49"/>
  <c r="D17" i="49"/>
  <c r="D16" i="49"/>
  <c r="N31" i="49"/>
  <c r="N32" i="49"/>
  <c r="D18" i="45"/>
  <c r="D15" i="45"/>
  <c r="D17" i="45"/>
  <c r="D16" i="45"/>
  <c r="N31" i="45"/>
  <c r="N32" i="45"/>
  <c r="I11" i="45"/>
  <c r="I13" i="45"/>
  <c r="I12" i="45"/>
  <c r="I14" i="45"/>
  <c r="I39" i="45"/>
  <c r="I41" i="45"/>
  <c r="I40" i="45"/>
  <c r="I42" i="45"/>
  <c r="D41" i="45"/>
  <c r="D40" i="45"/>
  <c r="D42" i="45"/>
  <c r="D39" i="45"/>
  <c r="I15" i="45"/>
  <c r="I16" i="45"/>
  <c r="D37" i="45"/>
  <c r="D35" i="45"/>
  <c r="D38" i="45"/>
  <c r="D36" i="45"/>
  <c r="N19" i="39"/>
  <c r="N20" i="39"/>
  <c r="N22" i="39"/>
  <c r="N21" i="39"/>
  <c r="N42" i="39"/>
  <c r="N41" i="39"/>
  <c r="N40" i="39"/>
  <c r="N39" i="39"/>
  <c r="K41" i="39"/>
  <c r="K45" i="39" s="1"/>
  <c r="I23" i="39"/>
  <c r="I25" i="39"/>
  <c r="I24" i="39"/>
  <c r="I26" i="39"/>
  <c r="I10" i="39"/>
  <c r="I8" i="39"/>
  <c r="I9" i="39"/>
  <c r="I7" i="39"/>
  <c r="D25" i="39"/>
  <c r="D24" i="39"/>
  <c r="D26" i="39"/>
  <c r="D23" i="39"/>
  <c r="N46" i="39"/>
  <c r="N45" i="39"/>
  <c r="N44" i="39"/>
  <c r="N43" i="39"/>
  <c r="D21" i="39"/>
  <c r="D19" i="39"/>
  <c r="D22" i="39"/>
  <c r="D20" i="39"/>
  <c r="D10" i="46"/>
  <c r="D9" i="46"/>
  <c r="D8" i="46"/>
  <c r="D7" i="46"/>
  <c r="N4" i="46"/>
  <c r="N3" i="46"/>
  <c r="I26" i="46"/>
  <c r="I23" i="46"/>
  <c r="I25" i="46"/>
  <c r="I24" i="46"/>
  <c r="I9" i="46"/>
  <c r="I8" i="46"/>
  <c r="I7" i="46"/>
  <c r="I10" i="46"/>
  <c r="D25" i="46"/>
  <c r="D24" i="46"/>
  <c r="D26" i="46"/>
  <c r="D23" i="46"/>
  <c r="N45" i="46"/>
  <c r="N44" i="46"/>
  <c r="N43" i="46"/>
  <c r="N46" i="46"/>
  <c r="D27" i="46"/>
  <c r="D28" i="46"/>
  <c r="N20" i="41"/>
  <c r="N19" i="41"/>
  <c r="N22" i="41"/>
  <c r="N21" i="41"/>
  <c r="N42" i="41"/>
  <c r="N41" i="41"/>
  <c r="N40" i="41"/>
  <c r="N39" i="41"/>
  <c r="K41" i="41"/>
  <c r="I11" i="41"/>
  <c r="I13" i="41"/>
  <c r="I12" i="41"/>
  <c r="I14" i="41"/>
  <c r="D41" i="41"/>
  <c r="D40" i="41"/>
  <c r="D42" i="41"/>
  <c r="D39" i="41"/>
  <c r="D7" i="41"/>
  <c r="D10" i="41"/>
  <c r="D8" i="41"/>
  <c r="D9" i="41"/>
  <c r="I4" i="44"/>
  <c r="I3" i="44"/>
  <c r="I6" i="44"/>
  <c r="I5" i="44"/>
  <c r="D8" i="44"/>
  <c r="D7" i="44"/>
  <c r="D10" i="44"/>
  <c r="D9" i="44"/>
  <c r="I34" i="44"/>
  <c r="I32" i="44"/>
  <c r="I33" i="44"/>
  <c r="I31" i="44"/>
  <c r="D39" i="44"/>
  <c r="D41" i="44"/>
  <c r="D40" i="44"/>
  <c r="D42" i="44"/>
  <c r="I42" i="44"/>
  <c r="I39" i="44"/>
  <c r="I41" i="44"/>
  <c r="I40" i="44"/>
  <c r="D39" i="43"/>
  <c r="D41" i="43"/>
  <c r="D40" i="43"/>
  <c r="D42" i="43"/>
  <c r="I15" i="43"/>
  <c r="I16" i="43"/>
  <c r="D38" i="43"/>
  <c r="D36" i="43"/>
  <c r="D37" i="43"/>
  <c r="D35" i="43"/>
  <c r="N20" i="43"/>
  <c r="N22" i="43"/>
  <c r="N21" i="43"/>
  <c r="N19" i="43"/>
  <c r="N41" i="43"/>
  <c r="N40" i="43"/>
  <c r="N39" i="43"/>
  <c r="K41" i="43"/>
  <c r="N42" i="43"/>
  <c r="I26" i="43"/>
  <c r="I23" i="43"/>
  <c r="I25" i="43"/>
  <c r="I24" i="43"/>
  <c r="J45" i="41"/>
  <c r="D18" i="42"/>
  <c r="D15" i="42"/>
  <c r="D17" i="42"/>
  <c r="D16" i="42"/>
  <c r="N31" i="42"/>
  <c r="N32" i="42"/>
  <c r="I11" i="42"/>
  <c r="I13" i="42"/>
  <c r="I12" i="42"/>
  <c r="I14" i="42"/>
  <c r="I39" i="42"/>
  <c r="I41" i="42"/>
  <c r="I40" i="42"/>
  <c r="I42" i="42"/>
  <c r="D41" i="42"/>
  <c r="D40" i="42"/>
  <c r="D42" i="42"/>
  <c r="D39" i="42"/>
  <c r="I15" i="42"/>
  <c r="I16" i="42"/>
  <c r="D37" i="42"/>
  <c r="D35" i="42"/>
  <c r="D38" i="42"/>
  <c r="D36" i="42"/>
  <c r="D22" i="47"/>
  <c r="D20" i="47"/>
  <c r="D21" i="47"/>
  <c r="D19" i="47"/>
  <c r="N3" i="47"/>
  <c r="N4" i="47"/>
  <c r="N26" i="47"/>
  <c r="N25" i="47"/>
  <c r="N24" i="47"/>
  <c r="N23" i="47"/>
  <c r="I4" i="47"/>
  <c r="I6" i="47"/>
  <c r="I5" i="47"/>
  <c r="I3" i="47"/>
  <c r="I32" i="47"/>
  <c r="I34" i="47"/>
  <c r="I33" i="47"/>
  <c r="I31" i="47"/>
  <c r="D14" i="47"/>
  <c r="D11" i="47"/>
  <c r="D13" i="47"/>
  <c r="D12" i="47"/>
  <c r="N30" i="47"/>
  <c r="N29" i="47"/>
  <c r="N28" i="47"/>
  <c r="N27" i="47"/>
  <c r="I10" i="48"/>
  <c r="I8" i="48"/>
  <c r="I7" i="48"/>
  <c r="I9" i="48"/>
  <c r="N18" i="48"/>
  <c r="N17" i="48"/>
  <c r="N16" i="48"/>
  <c r="N15" i="48"/>
  <c r="I30" i="48"/>
  <c r="I28" i="48"/>
  <c r="I29" i="48"/>
  <c r="I27" i="48"/>
  <c r="N12" i="48"/>
  <c r="N14" i="48"/>
  <c r="N13" i="48"/>
  <c r="N11" i="48"/>
  <c r="D27" i="48"/>
  <c r="D28" i="48"/>
  <c r="I41" i="48"/>
  <c r="I40" i="48"/>
  <c r="I42" i="48"/>
  <c r="I39" i="48"/>
  <c r="I37" i="48"/>
  <c r="I35" i="48"/>
  <c r="I38" i="48"/>
  <c r="I36" i="48"/>
  <c r="I3" i="40"/>
  <c r="I6" i="40"/>
  <c r="I5" i="40"/>
  <c r="I4" i="40"/>
  <c r="D39" i="40"/>
  <c r="D41" i="40"/>
  <c r="D40" i="40"/>
  <c r="D42" i="40"/>
  <c r="D18" i="40"/>
  <c r="D17" i="40"/>
  <c r="D16" i="40"/>
  <c r="D15" i="40"/>
  <c r="N32" i="40"/>
  <c r="N31" i="40"/>
  <c r="I14" i="49"/>
  <c r="I11" i="49"/>
  <c r="I13" i="49"/>
  <c r="I12" i="49"/>
  <c r="I42" i="49"/>
  <c r="I39" i="49"/>
  <c r="I41" i="49"/>
  <c r="I40" i="49"/>
  <c r="D41" i="49"/>
  <c r="D40" i="49"/>
  <c r="D42" i="49"/>
  <c r="D39" i="49"/>
  <c r="I16" i="49"/>
  <c r="I15" i="49"/>
  <c r="D36" i="49"/>
  <c r="D37" i="49"/>
  <c r="D35" i="49"/>
  <c r="D38" i="49"/>
  <c r="N22" i="49"/>
  <c r="N21" i="49"/>
  <c r="N19" i="49"/>
  <c r="N20" i="49"/>
  <c r="K41" i="49"/>
  <c r="N42" i="49"/>
  <c r="N41" i="49"/>
  <c r="N40" i="49"/>
  <c r="N39" i="49"/>
  <c r="N19" i="45"/>
  <c r="N20" i="45"/>
  <c r="N22" i="45"/>
  <c r="N21" i="45"/>
  <c r="N42" i="45"/>
  <c r="N41" i="45"/>
  <c r="N40" i="45"/>
  <c r="N39" i="45"/>
  <c r="K41" i="45"/>
  <c r="K45" i="45" s="1"/>
  <c r="I23" i="45"/>
  <c r="I25" i="45"/>
  <c r="I24" i="45"/>
  <c r="I26" i="45"/>
  <c r="I10" i="45"/>
  <c r="I8" i="45"/>
  <c r="I9" i="45"/>
  <c r="I7" i="45"/>
  <c r="D25" i="45"/>
  <c r="D24" i="45"/>
  <c r="D26" i="45"/>
  <c r="D23" i="45"/>
  <c r="N45" i="45"/>
  <c r="N44" i="45"/>
  <c r="N43" i="45"/>
  <c r="N46" i="45"/>
  <c r="D21" i="45"/>
  <c r="D19" i="45"/>
  <c r="D22" i="45"/>
  <c r="D20" i="45"/>
  <c r="N3" i="39"/>
  <c r="N4" i="39"/>
  <c r="N26" i="39"/>
  <c r="N25" i="39"/>
  <c r="N24" i="39"/>
  <c r="N23" i="39"/>
  <c r="I4" i="39"/>
  <c r="I6" i="39"/>
  <c r="I5" i="39"/>
  <c r="I3" i="39"/>
  <c r="I32" i="39"/>
  <c r="I34" i="39"/>
  <c r="I33" i="39"/>
  <c r="I31" i="39"/>
  <c r="D13" i="39"/>
  <c r="D12" i="39"/>
  <c r="D14" i="39"/>
  <c r="D11" i="39"/>
  <c r="N28" i="39"/>
  <c r="N27" i="39"/>
  <c r="N30" i="39"/>
  <c r="N29" i="39"/>
  <c r="I29" i="39"/>
  <c r="I27" i="39"/>
  <c r="I30" i="39"/>
  <c r="I28" i="39"/>
  <c r="N14" i="46"/>
  <c r="N13" i="46"/>
  <c r="N11" i="46"/>
  <c r="N12" i="46"/>
  <c r="I31" i="46"/>
  <c r="I32" i="46"/>
  <c r="I34" i="46"/>
  <c r="I33" i="46"/>
  <c r="D14" i="46"/>
  <c r="D11" i="46"/>
  <c r="D13" i="46"/>
  <c r="D12" i="46"/>
  <c r="N28" i="46"/>
  <c r="N27" i="46"/>
  <c r="N30" i="46"/>
  <c r="N29" i="46"/>
  <c r="I16" i="46"/>
  <c r="I15" i="46"/>
  <c r="D36" i="46"/>
  <c r="D37" i="46"/>
  <c r="D35" i="46"/>
  <c r="D38" i="46"/>
  <c r="N31" i="46"/>
  <c r="N32" i="46"/>
  <c r="N3" i="41"/>
  <c r="N4" i="41"/>
  <c r="N26" i="41"/>
  <c r="N24" i="41"/>
  <c r="N25" i="41"/>
  <c r="N23" i="41"/>
  <c r="I32" i="41"/>
  <c r="I34" i="41"/>
  <c r="I33" i="41"/>
  <c r="I31" i="41"/>
  <c r="I10" i="41"/>
  <c r="I8" i="41"/>
  <c r="I9" i="41"/>
  <c r="I7" i="41"/>
  <c r="D25" i="41"/>
  <c r="D24" i="41"/>
  <c r="D26" i="41"/>
  <c r="D23" i="41"/>
  <c r="N45" i="41"/>
  <c r="N44" i="41"/>
  <c r="N43" i="41"/>
  <c r="N46" i="41"/>
  <c r="K45" i="41"/>
  <c r="I15" i="41"/>
  <c r="I16" i="41"/>
  <c r="D37" i="41"/>
  <c r="D35" i="41"/>
  <c r="D38" i="41"/>
  <c r="D36" i="41"/>
  <c r="I15" i="44"/>
  <c r="I16" i="44"/>
  <c r="N14" i="44"/>
  <c r="N12" i="44"/>
  <c r="N13" i="44"/>
  <c r="N11" i="44"/>
  <c r="N3" i="44"/>
  <c r="N4" i="44"/>
  <c r="I9" i="44"/>
  <c r="I10" i="44"/>
  <c r="I8" i="44"/>
  <c r="I7" i="44"/>
  <c r="D25" i="44"/>
  <c r="D24" i="44"/>
  <c r="D26" i="44"/>
  <c r="D23" i="44"/>
  <c r="N45" i="44"/>
  <c r="N44" i="44"/>
  <c r="N43" i="44"/>
  <c r="N46" i="44"/>
  <c r="D38" i="44"/>
  <c r="D37" i="44"/>
  <c r="D35" i="44"/>
  <c r="D36" i="44"/>
  <c r="I7" i="43"/>
  <c r="I10" i="43"/>
  <c r="I8" i="43"/>
  <c r="I9" i="43"/>
  <c r="D23" i="43"/>
  <c r="D25" i="43"/>
  <c r="D24" i="43"/>
  <c r="D26" i="43"/>
  <c r="N45" i="43"/>
  <c r="N44" i="43"/>
  <c r="N43" i="43"/>
  <c r="N46" i="43"/>
  <c r="K45" i="43"/>
  <c r="D22" i="43"/>
  <c r="D20" i="43"/>
  <c r="D21" i="43"/>
  <c r="D19" i="43"/>
  <c r="N4" i="43"/>
  <c r="N3" i="43"/>
  <c r="N25" i="43"/>
  <c r="N24" i="43"/>
  <c r="N23" i="43"/>
  <c r="N26" i="43"/>
  <c r="I6" i="43"/>
  <c r="I5" i="43"/>
  <c r="I3" i="43"/>
  <c r="I4" i="43"/>
  <c r="I34" i="43"/>
  <c r="I33" i="43"/>
  <c r="I31" i="43"/>
  <c r="I32" i="43"/>
  <c r="N19" i="42"/>
  <c r="N20" i="42"/>
  <c r="N22" i="42"/>
  <c r="N21" i="42"/>
  <c r="N42" i="42"/>
  <c r="N41" i="42"/>
  <c r="N40" i="42"/>
  <c r="N39" i="42"/>
  <c r="K41" i="42"/>
  <c r="K45" i="42" s="1"/>
  <c r="I23" i="42"/>
  <c r="I25" i="42"/>
  <c r="I24" i="42"/>
  <c r="I26" i="42"/>
  <c r="I10" i="42"/>
  <c r="I8" i="42"/>
  <c r="I9" i="42"/>
  <c r="I7" i="42"/>
  <c r="D25" i="42"/>
  <c r="D24" i="42"/>
  <c r="D26" i="42"/>
  <c r="D23" i="42"/>
  <c r="N45" i="42"/>
  <c r="N44" i="42"/>
  <c r="N43" i="42"/>
  <c r="N46" i="42"/>
  <c r="D21" i="42"/>
  <c r="D19" i="42"/>
  <c r="D22" i="42"/>
  <c r="D20" i="42"/>
  <c r="I27" i="47"/>
  <c r="I30" i="47"/>
  <c r="I28" i="47"/>
  <c r="I29" i="47"/>
  <c r="N14" i="47"/>
  <c r="N13" i="47"/>
  <c r="N12" i="47"/>
  <c r="N11" i="47"/>
  <c r="D28" i="47"/>
  <c r="D27" i="47"/>
  <c r="N18" i="47"/>
  <c r="N17" i="47"/>
  <c r="N16" i="47"/>
  <c r="N15" i="47"/>
  <c r="I37" i="47"/>
  <c r="I35" i="47"/>
  <c r="I38" i="47"/>
  <c r="I36" i="47"/>
  <c r="I3" i="48"/>
  <c r="I6" i="48"/>
  <c r="I5" i="48"/>
  <c r="I4" i="48"/>
  <c r="I25" i="48"/>
  <c r="I24" i="48"/>
  <c r="I26" i="48"/>
  <c r="I23" i="48"/>
  <c r="D8" i="48"/>
  <c r="D9" i="48"/>
  <c r="D10" i="48"/>
  <c r="D7" i="48"/>
  <c r="D18" i="48"/>
  <c r="D15" i="48"/>
  <c r="D17" i="48"/>
  <c r="D16" i="48"/>
  <c r="N31" i="48"/>
  <c r="N32" i="48"/>
  <c r="D42" i="48"/>
  <c r="D39" i="48"/>
  <c r="D41" i="48"/>
  <c r="D40" i="48"/>
  <c r="D8" i="40"/>
  <c r="D10" i="40"/>
  <c r="D7" i="40"/>
  <c r="D9" i="40"/>
  <c r="I10" i="40"/>
  <c r="I9" i="40"/>
  <c r="I7" i="40"/>
  <c r="I8" i="40"/>
  <c r="D25" i="40"/>
  <c r="D24" i="40"/>
  <c r="D26" i="40"/>
  <c r="D23" i="40"/>
  <c r="N45" i="40"/>
  <c r="N44" i="40"/>
  <c r="N43" i="40"/>
  <c r="N46" i="40"/>
  <c r="D38" i="40"/>
  <c r="D36" i="40"/>
  <c r="D37" i="40"/>
  <c r="D35" i="40"/>
  <c r="N22" i="40"/>
  <c r="N21" i="40"/>
  <c r="N19" i="40"/>
  <c r="N20" i="40"/>
  <c r="N41" i="40"/>
  <c r="N40" i="40"/>
  <c r="N39" i="40"/>
  <c r="K41" i="40"/>
  <c r="K45" i="40" s="1"/>
  <c r="N42" i="40"/>
  <c r="I42" i="40"/>
  <c r="I39" i="40"/>
  <c r="I41" i="40"/>
  <c r="I40" i="40"/>
  <c r="I26" i="49"/>
  <c r="I23" i="49"/>
  <c r="I25" i="49"/>
  <c r="I24" i="49"/>
  <c r="I10" i="49"/>
  <c r="I8" i="49"/>
  <c r="I9" i="49"/>
  <c r="I7" i="49"/>
  <c r="D25" i="49"/>
  <c r="D24" i="49"/>
  <c r="D26" i="49"/>
  <c r="D23" i="49"/>
  <c r="N45" i="49"/>
  <c r="N44" i="49"/>
  <c r="N43" i="49"/>
  <c r="N46" i="49"/>
  <c r="K45" i="49"/>
  <c r="D20" i="49"/>
  <c r="D21" i="49"/>
  <c r="D19" i="49"/>
  <c r="D22" i="49"/>
  <c r="N3" i="49"/>
  <c r="N4" i="49"/>
  <c r="N26" i="49"/>
  <c r="N25" i="49"/>
  <c r="N24" i="49"/>
  <c r="N23" i="49"/>
  <c r="N3" i="45"/>
  <c r="N4" i="45"/>
  <c r="N26" i="45"/>
  <c r="N25" i="45"/>
  <c r="N24" i="45"/>
  <c r="N23" i="45"/>
  <c r="I4" i="45"/>
  <c r="I6" i="45"/>
  <c r="I5" i="45"/>
  <c r="I3" i="45"/>
  <c r="I32" i="45"/>
  <c r="I34" i="45"/>
  <c r="I33" i="45"/>
  <c r="I31" i="45"/>
  <c r="D13" i="45"/>
  <c r="D12" i="45"/>
  <c r="D14" i="45"/>
  <c r="D11" i="45"/>
  <c r="N28" i="45"/>
  <c r="N27" i="45"/>
  <c r="N30" i="45"/>
  <c r="N29" i="45"/>
  <c r="I29" i="45"/>
  <c r="I27" i="45"/>
  <c r="I30" i="45"/>
  <c r="I28" i="45"/>
  <c r="N14" i="39"/>
  <c r="N13" i="39"/>
  <c r="N12" i="39"/>
  <c r="N11" i="39"/>
  <c r="D27" i="39"/>
  <c r="D28" i="39"/>
  <c r="N16" i="39"/>
  <c r="N15" i="39"/>
  <c r="N18" i="39"/>
  <c r="N17" i="39"/>
  <c r="I38" i="39"/>
  <c r="I36" i="39"/>
  <c r="I37" i="39"/>
  <c r="I35" i="39"/>
  <c r="D9" i="39"/>
  <c r="D7" i="39"/>
  <c r="D10" i="39"/>
  <c r="D8" i="39"/>
  <c r="D18" i="46"/>
  <c r="D15" i="46"/>
  <c r="D16" i="46"/>
  <c r="D17" i="46"/>
  <c r="I13" i="46"/>
  <c r="I12" i="46"/>
  <c r="I14" i="46"/>
  <c r="I11" i="46"/>
  <c r="N16" i="46"/>
  <c r="N18" i="46"/>
  <c r="N17" i="46"/>
  <c r="N15" i="46"/>
  <c r="I38" i="46"/>
  <c r="I36" i="46"/>
  <c r="I37" i="46"/>
  <c r="I35" i="46"/>
  <c r="D20" i="46"/>
  <c r="D21" i="46"/>
  <c r="D19" i="46"/>
  <c r="D22" i="46"/>
  <c r="N22" i="46"/>
  <c r="N21" i="46"/>
  <c r="N19" i="46"/>
  <c r="N20" i="46"/>
  <c r="K41" i="46"/>
  <c r="K45" i="46" s="1"/>
  <c r="N42" i="46"/>
  <c r="N41" i="46"/>
  <c r="N40" i="46"/>
  <c r="N39" i="46"/>
  <c r="N12" i="41"/>
  <c r="N14" i="41"/>
  <c r="N11" i="41"/>
  <c r="N13" i="41"/>
  <c r="D27" i="41"/>
  <c r="D28" i="41"/>
  <c r="D13" i="41"/>
  <c r="D14" i="41"/>
  <c r="D11" i="41"/>
  <c r="D12" i="41"/>
  <c r="N28" i="41"/>
  <c r="N27" i="41"/>
  <c r="N30" i="41"/>
  <c r="N29" i="41"/>
  <c r="I23" i="41"/>
  <c r="I25" i="41"/>
  <c r="I24" i="41"/>
  <c r="I26" i="41"/>
  <c r="D21" i="41"/>
  <c r="D19" i="41"/>
  <c r="D22" i="41"/>
  <c r="D20" i="41"/>
  <c r="I13" i="44"/>
  <c r="I12" i="44"/>
  <c r="I14" i="44"/>
  <c r="I11" i="44"/>
  <c r="N19" i="44"/>
  <c r="N22" i="44"/>
  <c r="N21" i="44"/>
  <c r="N20" i="44"/>
  <c r="D18" i="44"/>
  <c r="D16" i="44"/>
  <c r="D17" i="44"/>
  <c r="D15" i="44"/>
  <c r="D14" i="44"/>
  <c r="D12" i="44"/>
  <c r="D11" i="44"/>
  <c r="D13" i="44"/>
  <c r="N28" i="44"/>
  <c r="N27" i="44"/>
  <c r="N30" i="44"/>
  <c r="N29" i="44"/>
  <c r="D21" i="44"/>
  <c r="D19" i="44"/>
  <c r="D22" i="44"/>
  <c r="D20" i="44"/>
  <c r="N41" i="44"/>
  <c r="N40" i="44"/>
  <c r="N39" i="44"/>
  <c r="K41" i="44"/>
  <c r="K45" i="44" s="1"/>
  <c r="N42" i="44"/>
  <c r="D11" i="43"/>
  <c r="D13" i="43"/>
  <c r="D12" i="43"/>
  <c r="D14" i="43"/>
  <c r="N28" i="43"/>
  <c r="N27" i="43"/>
  <c r="N30" i="43"/>
  <c r="N29" i="43"/>
  <c r="I27" i="43"/>
  <c r="I30" i="43"/>
  <c r="I28" i="43"/>
  <c r="I29" i="43"/>
  <c r="N13" i="43"/>
  <c r="N12" i="43"/>
  <c r="N11" i="43"/>
  <c r="N14" i="43"/>
  <c r="D28" i="43"/>
  <c r="D27" i="43"/>
  <c r="N3" i="42"/>
  <c r="N4" i="42"/>
  <c r="N26" i="42"/>
  <c r="N25" i="42"/>
  <c r="N24" i="42"/>
  <c r="N23" i="42"/>
  <c r="I4" i="42"/>
  <c r="I6" i="42"/>
  <c r="I5" i="42"/>
  <c r="I3" i="42"/>
  <c r="I32" i="42"/>
  <c r="I34" i="42"/>
  <c r="I33" i="42"/>
  <c r="I31" i="42"/>
  <c r="D13" i="42"/>
  <c r="D12" i="42"/>
  <c r="D14" i="42"/>
  <c r="D11" i="42"/>
  <c r="N28" i="42"/>
  <c r="N27" i="42"/>
  <c r="N30" i="42"/>
  <c r="N29" i="42"/>
  <c r="I29" i="42"/>
  <c r="I27" i="42"/>
  <c r="I30" i="42"/>
  <c r="I28" i="42"/>
  <c r="D10" i="47"/>
  <c r="D8" i="47"/>
  <c r="D9" i="47"/>
  <c r="D7" i="47"/>
  <c r="D17" i="47"/>
  <c r="D16" i="47"/>
  <c r="D18" i="47"/>
  <c r="D15" i="47"/>
  <c r="N31" i="47"/>
  <c r="N32" i="47"/>
  <c r="I13" i="47"/>
  <c r="I12" i="47"/>
  <c r="I14" i="47"/>
  <c r="I11" i="47"/>
  <c r="I41" i="47"/>
  <c r="I42" i="47"/>
  <c r="I40" i="47"/>
  <c r="I39" i="47"/>
  <c r="D42" i="47"/>
  <c r="D39" i="47"/>
  <c r="D41" i="47"/>
  <c r="D40" i="47"/>
  <c r="D13" i="48"/>
  <c r="D12" i="48"/>
  <c r="D14" i="48"/>
  <c r="D11" i="48"/>
  <c r="I16" i="48"/>
  <c r="I15" i="48"/>
  <c r="D38" i="48"/>
  <c r="D36" i="48"/>
  <c r="D37" i="48"/>
  <c r="D35" i="48"/>
  <c r="N19" i="48"/>
  <c r="N22" i="48"/>
  <c r="N21" i="48"/>
  <c r="N20" i="48"/>
  <c r="N42" i="48"/>
  <c r="N41" i="48"/>
  <c r="N40" i="48"/>
  <c r="N39" i="48"/>
  <c r="K41" i="48"/>
  <c r="K45" i="48" s="1"/>
  <c r="D26" i="48"/>
  <c r="D25" i="48"/>
  <c r="D24" i="48"/>
  <c r="D23" i="48"/>
  <c r="N46" i="48"/>
  <c r="N45" i="48"/>
  <c r="N44" i="48"/>
  <c r="N43" i="48"/>
  <c r="I16" i="40"/>
  <c r="I15" i="40"/>
  <c r="D14" i="40"/>
  <c r="D13" i="40"/>
  <c r="D12" i="40"/>
  <c r="D11" i="40"/>
  <c r="N28" i="40"/>
  <c r="N27" i="40"/>
  <c r="N30" i="40"/>
  <c r="N29" i="40"/>
  <c r="D20" i="40"/>
  <c r="D21" i="40"/>
  <c r="D19" i="40"/>
  <c r="D22" i="40"/>
  <c r="N3" i="40"/>
  <c r="N4" i="40"/>
  <c r="N25" i="40"/>
  <c r="N24" i="40"/>
  <c r="N23" i="40"/>
  <c r="N26" i="40"/>
  <c r="I26" i="40"/>
  <c r="I23" i="40"/>
  <c r="I25" i="40"/>
  <c r="I24" i="40"/>
  <c r="I3" i="49"/>
  <c r="I4" i="49"/>
  <c r="I6" i="49"/>
  <c r="I5" i="49"/>
  <c r="I31" i="49"/>
  <c r="I32" i="49"/>
  <c r="I34" i="49"/>
  <c r="I33" i="49"/>
  <c r="D13" i="49"/>
  <c r="D12" i="49"/>
  <c r="D14" i="49"/>
  <c r="D11" i="49"/>
  <c r="N28" i="49"/>
  <c r="N27" i="49"/>
  <c r="N30" i="49"/>
  <c r="N29" i="49"/>
  <c r="I30" i="49"/>
  <c r="I28" i="49"/>
  <c r="I29" i="49"/>
  <c r="I27" i="49"/>
  <c r="N14" i="49"/>
  <c r="N13" i="49"/>
  <c r="N12" i="49"/>
  <c r="N11" i="49"/>
  <c r="D27" i="49"/>
  <c r="D28" i="49"/>
  <c r="N14" i="45"/>
  <c r="N13" i="45"/>
  <c r="N12" i="45"/>
  <c r="N11" i="45"/>
  <c r="D27" i="45"/>
  <c r="D28" i="45"/>
  <c r="N16" i="45"/>
  <c r="N15" i="45"/>
  <c r="N18" i="45"/>
  <c r="N17" i="45"/>
  <c r="I38" i="45"/>
  <c r="I36" i="45"/>
  <c r="I37" i="45"/>
  <c r="I35" i="45"/>
  <c r="D9" i="45"/>
  <c r="D7" i="45"/>
  <c r="D10" i="45"/>
  <c r="D8" i="45"/>
  <c r="D18" i="39"/>
  <c r="D15" i="39"/>
  <c r="D17" i="39"/>
  <c r="D16" i="39"/>
  <c r="N31" i="39"/>
  <c r="N32" i="39"/>
  <c r="I11" i="39"/>
  <c r="I13" i="39"/>
  <c r="I12" i="39"/>
  <c r="I14" i="39"/>
  <c r="I39" i="39"/>
  <c r="I41" i="39"/>
  <c r="I40" i="39"/>
  <c r="I42" i="39"/>
  <c r="D41" i="39"/>
  <c r="D40" i="39"/>
  <c r="D42" i="39"/>
  <c r="D39" i="39"/>
  <c r="I15" i="39"/>
  <c r="I16" i="39"/>
  <c r="D37" i="39"/>
  <c r="D35" i="39"/>
  <c r="D38" i="39"/>
  <c r="D36" i="39"/>
  <c r="I4" i="46"/>
  <c r="I6" i="46"/>
  <c r="I5" i="46"/>
  <c r="I3" i="46"/>
  <c r="I42" i="46"/>
  <c r="I39" i="46"/>
  <c r="I41" i="46"/>
  <c r="I40" i="46"/>
  <c r="D41" i="46"/>
  <c r="D40" i="46"/>
  <c r="D42" i="46"/>
  <c r="D39" i="46"/>
  <c r="I30" i="46"/>
  <c r="I28" i="46"/>
  <c r="I29" i="46"/>
  <c r="I27" i="46"/>
  <c r="N26" i="46"/>
  <c r="N25" i="46"/>
  <c r="N24" i="46"/>
  <c r="N23" i="46"/>
  <c r="I5" i="41"/>
  <c r="I4" i="41"/>
  <c r="I6" i="41"/>
  <c r="I3" i="41"/>
  <c r="D18" i="41"/>
  <c r="D15" i="41"/>
  <c r="D16" i="41"/>
  <c r="D17" i="41"/>
  <c r="N31" i="41"/>
  <c r="N32" i="41"/>
  <c r="I39" i="41"/>
  <c r="I41" i="41"/>
  <c r="I40" i="41"/>
  <c r="I42" i="41"/>
  <c r="N16" i="41"/>
  <c r="N15" i="41"/>
  <c r="N18" i="41"/>
  <c r="N17" i="41"/>
  <c r="I38" i="41"/>
  <c r="I36" i="41"/>
  <c r="I37" i="41"/>
  <c r="I35" i="41"/>
  <c r="I29" i="41"/>
  <c r="I27" i="41"/>
  <c r="I30" i="41"/>
  <c r="I28" i="41"/>
  <c r="I23" i="44"/>
  <c r="I25" i="44"/>
  <c r="I24" i="44"/>
  <c r="I26" i="44"/>
  <c r="N31" i="44"/>
  <c r="N32" i="44"/>
  <c r="N26" i="44"/>
  <c r="N24" i="44"/>
  <c r="N23" i="44"/>
  <c r="N25" i="44"/>
  <c r="D27" i="44"/>
  <c r="D28" i="44"/>
  <c r="N18" i="44"/>
  <c r="N17" i="44"/>
  <c r="N15" i="44"/>
  <c r="N16" i="44"/>
  <c r="I35" i="44"/>
  <c r="I38" i="44"/>
  <c r="I36" i="44"/>
  <c r="I37" i="44"/>
  <c r="I29" i="44"/>
  <c r="I28" i="44"/>
  <c r="I30" i="44"/>
  <c r="I27" i="44"/>
  <c r="N16" i="43"/>
  <c r="N15" i="43"/>
  <c r="N18" i="43"/>
  <c r="N17" i="43"/>
  <c r="I35" i="43"/>
  <c r="I38" i="43"/>
  <c r="I36" i="43"/>
  <c r="I37" i="43"/>
  <c r="D10" i="43"/>
  <c r="D8" i="43"/>
  <c r="D9" i="43"/>
  <c r="D7" i="43"/>
  <c r="D17" i="43"/>
  <c r="D16" i="43"/>
  <c r="D18" i="43"/>
  <c r="D15" i="43"/>
  <c r="N32" i="43"/>
  <c r="N31" i="43"/>
  <c r="I14" i="43"/>
  <c r="I11" i="43"/>
  <c r="I13" i="43"/>
  <c r="I12" i="43"/>
  <c r="I42" i="43"/>
  <c r="I39" i="43"/>
  <c r="I41" i="43"/>
  <c r="I40" i="43"/>
  <c r="N44" i="52"/>
  <c r="N43" i="52"/>
  <c r="I26" i="52"/>
  <c r="I23" i="52"/>
  <c r="I25" i="52"/>
  <c r="I24" i="52"/>
  <c r="N28" i="51"/>
  <c r="N27" i="51"/>
  <c r="N30" i="51"/>
  <c r="N29" i="51"/>
  <c r="N6" i="51"/>
  <c r="N5" i="51"/>
  <c r="N3" i="51"/>
  <c r="N4" i="51"/>
  <c r="I38" i="51"/>
  <c r="I35" i="51"/>
  <c r="I37" i="51"/>
  <c r="I36" i="51"/>
  <c r="D34" i="59"/>
  <c r="D32" i="59"/>
  <c r="D33" i="59"/>
  <c r="D31" i="59"/>
  <c r="N15" i="59"/>
  <c r="N16" i="59"/>
  <c r="N38" i="59"/>
  <c r="N37" i="59"/>
  <c r="N36" i="59"/>
  <c r="N35" i="59"/>
  <c r="K37" i="59"/>
  <c r="K41" i="59" s="1"/>
  <c r="K45" i="59" s="1"/>
  <c r="D10" i="59"/>
  <c r="D8" i="59"/>
  <c r="D9" i="59"/>
  <c r="D7" i="59"/>
  <c r="N30" i="59"/>
  <c r="N29" i="59"/>
  <c r="N28" i="59"/>
  <c r="N27" i="59"/>
  <c r="N44" i="59"/>
  <c r="N43" i="59"/>
  <c r="D23" i="50"/>
  <c r="D26" i="50"/>
  <c r="D24" i="50"/>
  <c r="D25" i="50"/>
  <c r="D22" i="50"/>
  <c r="D20" i="50"/>
  <c r="D21" i="50"/>
  <c r="D19" i="50"/>
  <c r="N4" i="50"/>
  <c r="N6" i="50"/>
  <c r="N5" i="50"/>
  <c r="N3" i="50"/>
  <c r="D36" i="50"/>
  <c r="D37" i="50"/>
  <c r="D35" i="50"/>
  <c r="D38" i="50"/>
  <c r="N42" i="50"/>
  <c r="N41" i="50"/>
  <c r="N39" i="50"/>
  <c r="N40" i="50"/>
  <c r="N34" i="50"/>
  <c r="N33" i="50"/>
  <c r="N32" i="50"/>
  <c r="N31" i="50"/>
  <c r="I39" i="54"/>
  <c r="I42" i="54"/>
  <c r="I40" i="54"/>
  <c r="I41" i="54"/>
  <c r="N15" i="54"/>
  <c r="N16" i="54"/>
  <c r="N38" i="54"/>
  <c r="N37" i="54"/>
  <c r="N36" i="54"/>
  <c r="N35" i="54"/>
  <c r="K37" i="54"/>
  <c r="K41" i="54" s="1"/>
  <c r="K45" i="54" s="1"/>
  <c r="D10" i="54"/>
  <c r="D7" i="54"/>
  <c r="D9" i="54"/>
  <c r="D8" i="54"/>
  <c r="N30" i="54"/>
  <c r="N29" i="54"/>
  <c r="N28" i="54"/>
  <c r="N27" i="54"/>
  <c r="N44" i="54"/>
  <c r="N43" i="54"/>
  <c r="I27" i="60"/>
  <c r="I28" i="60"/>
  <c r="N10" i="60"/>
  <c r="N9" i="60"/>
  <c r="N8" i="60"/>
  <c r="N7" i="60"/>
  <c r="D29" i="60"/>
  <c r="D28" i="60"/>
  <c r="D30" i="60"/>
  <c r="D27" i="60"/>
  <c r="I9" i="60"/>
  <c r="I8" i="60"/>
  <c r="I10" i="60"/>
  <c r="I7" i="60"/>
  <c r="I37" i="60"/>
  <c r="I36" i="60"/>
  <c r="I38" i="60"/>
  <c r="I35" i="60"/>
  <c r="I21" i="60"/>
  <c r="I19" i="60"/>
  <c r="I22" i="60"/>
  <c r="I20" i="60"/>
  <c r="D38" i="60"/>
  <c r="D35" i="60"/>
  <c r="D37" i="60"/>
  <c r="D36" i="60"/>
  <c r="I10" i="56"/>
  <c r="I7" i="56"/>
  <c r="I9" i="56"/>
  <c r="I8" i="56"/>
  <c r="I38" i="56"/>
  <c r="I35" i="56"/>
  <c r="I37" i="56"/>
  <c r="I36" i="56"/>
  <c r="I22" i="56"/>
  <c r="I20" i="56"/>
  <c r="I21" i="56"/>
  <c r="I19" i="56"/>
  <c r="D37" i="56"/>
  <c r="D36" i="56"/>
  <c r="D38" i="56"/>
  <c r="D35" i="56"/>
  <c r="I14" i="56"/>
  <c r="I12" i="56"/>
  <c r="I13" i="56"/>
  <c r="I11" i="56"/>
  <c r="D32" i="56"/>
  <c r="D33" i="56"/>
  <c r="D31" i="56"/>
  <c r="D34" i="56"/>
  <c r="D11" i="56"/>
  <c r="D12" i="56"/>
  <c r="N34" i="56"/>
  <c r="N33" i="56"/>
  <c r="N31" i="56"/>
  <c r="N32" i="56"/>
  <c r="D11" i="55"/>
  <c r="D12" i="55"/>
  <c r="D25" i="55"/>
  <c r="D24" i="55"/>
  <c r="D23" i="55"/>
  <c r="D26" i="55"/>
  <c r="N9" i="55"/>
  <c r="N8" i="55"/>
  <c r="N7" i="55"/>
  <c r="N10" i="55"/>
  <c r="N40" i="55"/>
  <c r="N39" i="55"/>
  <c r="N42" i="55"/>
  <c r="N41" i="55"/>
  <c r="D20" i="55"/>
  <c r="D21" i="55"/>
  <c r="D19" i="55"/>
  <c r="D22" i="55"/>
  <c r="N16" i="55"/>
  <c r="N15" i="55"/>
  <c r="K37" i="55"/>
  <c r="K41" i="55" s="1"/>
  <c r="K45" i="55" s="1"/>
  <c r="N38" i="55"/>
  <c r="N37" i="55"/>
  <c r="N36" i="55"/>
  <c r="N35" i="55"/>
  <c r="I9" i="53"/>
  <c r="I8" i="53"/>
  <c r="I10" i="53"/>
  <c r="I7" i="53"/>
  <c r="I27" i="53"/>
  <c r="I28" i="53"/>
  <c r="N10" i="53"/>
  <c r="N9" i="53"/>
  <c r="N8" i="53"/>
  <c r="N7" i="53"/>
  <c r="D29" i="53"/>
  <c r="D28" i="53"/>
  <c r="D30" i="53"/>
  <c r="D27" i="53"/>
  <c r="I16" i="53"/>
  <c r="I18" i="53"/>
  <c r="I17" i="53"/>
  <c r="I15" i="53"/>
  <c r="D10" i="53"/>
  <c r="D9" i="53"/>
  <c r="D8" i="53"/>
  <c r="D7" i="53"/>
  <c r="N30" i="53"/>
  <c r="N29" i="53"/>
  <c r="N28" i="53"/>
  <c r="N27" i="53"/>
  <c r="N44" i="53"/>
  <c r="N43" i="53"/>
  <c r="D7" i="52"/>
  <c r="D9" i="52"/>
  <c r="D8" i="52"/>
  <c r="D10" i="52"/>
  <c r="N28" i="52"/>
  <c r="N27" i="52"/>
  <c r="N30" i="52"/>
  <c r="N29" i="52"/>
  <c r="D22" i="52"/>
  <c r="D20" i="52"/>
  <c r="D21" i="52"/>
  <c r="D19" i="52"/>
  <c r="N4" i="52"/>
  <c r="N6" i="52"/>
  <c r="N5" i="52"/>
  <c r="N3" i="52"/>
  <c r="N25" i="52"/>
  <c r="N24" i="52"/>
  <c r="N23" i="52"/>
  <c r="N26" i="52"/>
  <c r="D40" i="52"/>
  <c r="D39" i="52"/>
  <c r="D9" i="51"/>
  <c r="D8" i="51"/>
  <c r="D10" i="51"/>
  <c r="D7" i="51"/>
  <c r="N44" i="51"/>
  <c r="N43" i="51"/>
  <c r="D22" i="51"/>
  <c r="D20" i="51"/>
  <c r="D21" i="51"/>
  <c r="D19" i="51"/>
  <c r="N25" i="51"/>
  <c r="N24" i="51"/>
  <c r="N23" i="51"/>
  <c r="N26" i="51"/>
  <c r="D40" i="51"/>
  <c r="D39" i="51"/>
  <c r="N12" i="52"/>
  <c r="N11" i="52"/>
  <c r="N14" i="52"/>
  <c r="N13" i="52"/>
  <c r="I27" i="52"/>
  <c r="I28" i="52"/>
  <c r="N9" i="52"/>
  <c r="N8" i="52"/>
  <c r="N7" i="52"/>
  <c r="N10" i="52"/>
  <c r="D29" i="52"/>
  <c r="D28" i="52"/>
  <c r="D30" i="52"/>
  <c r="D27" i="52"/>
  <c r="I10" i="52"/>
  <c r="I7" i="52"/>
  <c r="I9" i="52"/>
  <c r="I8" i="52"/>
  <c r="I38" i="52"/>
  <c r="I35" i="52"/>
  <c r="I37" i="52"/>
  <c r="I36" i="52"/>
  <c r="N12" i="51"/>
  <c r="N11" i="51"/>
  <c r="N14" i="51"/>
  <c r="N13" i="51"/>
  <c r="I27" i="51"/>
  <c r="I28" i="51"/>
  <c r="N9" i="51"/>
  <c r="N10" i="51"/>
  <c r="N8" i="51"/>
  <c r="N7" i="51"/>
  <c r="D29" i="51"/>
  <c r="D28" i="51"/>
  <c r="D30" i="51"/>
  <c r="D27" i="51"/>
  <c r="I18" i="51"/>
  <c r="I17" i="51"/>
  <c r="I15" i="51"/>
  <c r="I16" i="51"/>
  <c r="N6" i="59"/>
  <c r="N5" i="59"/>
  <c r="N4" i="59"/>
  <c r="N3" i="59"/>
  <c r="I39" i="59"/>
  <c r="I42" i="59"/>
  <c r="I40" i="59"/>
  <c r="I41" i="59"/>
  <c r="N26" i="59"/>
  <c r="N25" i="59"/>
  <c r="N24" i="59"/>
  <c r="N23" i="59"/>
  <c r="D40" i="59"/>
  <c r="D39" i="59"/>
  <c r="I25" i="59"/>
  <c r="I24" i="59"/>
  <c r="I26" i="59"/>
  <c r="I23" i="59"/>
  <c r="N14" i="59"/>
  <c r="N13" i="59"/>
  <c r="N12" i="59"/>
  <c r="N11" i="59"/>
  <c r="D7" i="50"/>
  <c r="D9" i="50"/>
  <c r="D8" i="50"/>
  <c r="D10" i="50"/>
  <c r="I28" i="50"/>
  <c r="I27" i="50"/>
  <c r="N9" i="50"/>
  <c r="N8" i="50"/>
  <c r="N7" i="50"/>
  <c r="N10" i="50"/>
  <c r="I42" i="50"/>
  <c r="I40" i="50"/>
  <c r="I41" i="50"/>
  <c r="I39" i="50"/>
  <c r="I26" i="50"/>
  <c r="I25" i="50"/>
  <c r="I23" i="50"/>
  <c r="I24" i="50"/>
  <c r="N43" i="50"/>
  <c r="N44" i="50"/>
  <c r="K37" i="50"/>
  <c r="K41" i="50" s="1"/>
  <c r="K45" i="50" s="1"/>
  <c r="N38" i="50"/>
  <c r="N37" i="50"/>
  <c r="N35" i="50"/>
  <c r="N36" i="50"/>
  <c r="D22" i="54"/>
  <c r="D20" i="54"/>
  <c r="D21" i="54"/>
  <c r="D19" i="54"/>
  <c r="N3" i="54"/>
  <c r="N4" i="54"/>
  <c r="N6" i="54"/>
  <c r="N5" i="54"/>
  <c r="N26" i="54"/>
  <c r="N25" i="54"/>
  <c r="N24" i="54"/>
  <c r="N23" i="54"/>
  <c r="D40" i="54"/>
  <c r="D39" i="54"/>
  <c r="I25" i="54"/>
  <c r="I24" i="54"/>
  <c r="I26" i="54"/>
  <c r="I23" i="54"/>
  <c r="N14" i="54"/>
  <c r="N13" i="54"/>
  <c r="N12" i="54"/>
  <c r="N11" i="54"/>
  <c r="I11" i="60"/>
  <c r="I14" i="60"/>
  <c r="I12" i="60"/>
  <c r="I13" i="60"/>
  <c r="D34" i="60"/>
  <c r="D32" i="60"/>
  <c r="D33" i="60"/>
  <c r="D31" i="60"/>
  <c r="D12" i="60"/>
  <c r="D11" i="60"/>
  <c r="N31" i="60"/>
  <c r="N32" i="60"/>
  <c r="N34" i="60"/>
  <c r="N33" i="60"/>
  <c r="I16" i="60"/>
  <c r="I18" i="60"/>
  <c r="I17" i="60"/>
  <c r="I15" i="60"/>
  <c r="D26" i="60"/>
  <c r="D23" i="60"/>
  <c r="D25" i="60"/>
  <c r="D24" i="60"/>
  <c r="N42" i="60"/>
  <c r="N41" i="60"/>
  <c r="N40" i="60"/>
  <c r="N39" i="60"/>
  <c r="I15" i="56"/>
  <c r="I16" i="56"/>
  <c r="I18" i="56"/>
  <c r="I17" i="56"/>
  <c r="D25" i="56"/>
  <c r="D24" i="56"/>
  <c r="D26" i="56"/>
  <c r="D23" i="56"/>
  <c r="N40" i="56"/>
  <c r="N39" i="56"/>
  <c r="N42" i="56"/>
  <c r="N41" i="56"/>
  <c r="I42" i="56"/>
  <c r="I40" i="56"/>
  <c r="I41" i="56"/>
  <c r="I39" i="56"/>
  <c r="N15" i="56"/>
  <c r="N16" i="56"/>
  <c r="K37" i="56"/>
  <c r="K41" i="56" s="1"/>
  <c r="K45" i="56" s="1"/>
  <c r="N38" i="56"/>
  <c r="N37" i="56"/>
  <c r="N36" i="56"/>
  <c r="N35" i="56"/>
  <c r="N12" i="55"/>
  <c r="N11" i="55"/>
  <c r="N13" i="55"/>
  <c r="N14" i="55"/>
  <c r="N28" i="55"/>
  <c r="N27" i="55"/>
  <c r="N30" i="55"/>
  <c r="N29" i="55"/>
  <c r="I22" i="55"/>
  <c r="I20" i="55"/>
  <c r="I19" i="55"/>
  <c r="I21" i="55"/>
  <c r="I26" i="55"/>
  <c r="I23" i="55"/>
  <c r="I25" i="55"/>
  <c r="I24" i="55"/>
  <c r="N44" i="55"/>
  <c r="N43" i="55"/>
  <c r="I28" i="55"/>
  <c r="I27" i="55"/>
  <c r="N25" i="55"/>
  <c r="N24" i="55"/>
  <c r="N23" i="55"/>
  <c r="N26" i="55"/>
  <c r="D39" i="55"/>
  <c r="D40" i="55"/>
  <c r="I14" i="53"/>
  <c r="I12" i="53"/>
  <c r="I13" i="53"/>
  <c r="I11" i="53"/>
  <c r="D34" i="53"/>
  <c r="D32" i="53"/>
  <c r="D33" i="53"/>
  <c r="D31" i="53"/>
  <c r="D12" i="53"/>
  <c r="D11" i="53"/>
  <c r="N31" i="53"/>
  <c r="N32" i="53"/>
  <c r="N34" i="53"/>
  <c r="N33" i="53"/>
  <c r="N14" i="53"/>
  <c r="N13" i="53"/>
  <c r="N12" i="53"/>
  <c r="N11" i="53"/>
  <c r="I19" i="52"/>
  <c r="I22" i="52"/>
  <c r="I20" i="52"/>
  <c r="I21" i="52"/>
  <c r="D34" i="52"/>
  <c r="D32" i="52"/>
  <c r="D33" i="52"/>
  <c r="D31" i="52"/>
  <c r="D12" i="52"/>
  <c r="D11" i="52"/>
  <c r="I18" i="52"/>
  <c r="I17" i="52"/>
  <c r="I15" i="52"/>
  <c r="I16" i="52"/>
  <c r="I19" i="51"/>
  <c r="I22" i="51"/>
  <c r="I20" i="51"/>
  <c r="I21" i="51"/>
  <c r="I11" i="51"/>
  <c r="I14" i="51"/>
  <c r="I12" i="51"/>
  <c r="I13" i="51"/>
  <c r="D12" i="51"/>
  <c r="D11" i="51"/>
  <c r="N32" i="51"/>
  <c r="N34" i="51"/>
  <c r="N33" i="51"/>
  <c r="N31" i="51"/>
  <c r="D22" i="59"/>
  <c r="D20" i="59"/>
  <c r="D19" i="59"/>
  <c r="D21" i="59"/>
  <c r="I11" i="59"/>
  <c r="I14" i="59"/>
  <c r="I12" i="59"/>
  <c r="I13" i="59"/>
  <c r="N10" i="59"/>
  <c r="N9" i="59"/>
  <c r="N8" i="59"/>
  <c r="N7" i="59"/>
  <c r="D29" i="59"/>
  <c r="D28" i="59"/>
  <c r="D30" i="59"/>
  <c r="D27" i="59"/>
  <c r="I9" i="59"/>
  <c r="I8" i="59"/>
  <c r="I10" i="59"/>
  <c r="I7" i="59"/>
  <c r="I37" i="59"/>
  <c r="I36" i="59"/>
  <c r="I38" i="59"/>
  <c r="I35" i="59"/>
  <c r="I21" i="59"/>
  <c r="I19" i="59"/>
  <c r="I20" i="59"/>
  <c r="I22" i="59"/>
  <c r="D38" i="59"/>
  <c r="D35" i="59"/>
  <c r="D37" i="59"/>
  <c r="D36" i="59"/>
  <c r="N12" i="50"/>
  <c r="N11" i="50"/>
  <c r="N14" i="50"/>
  <c r="N13" i="50"/>
  <c r="I11" i="50"/>
  <c r="I14" i="50"/>
  <c r="I12" i="50"/>
  <c r="I13" i="50"/>
  <c r="D12" i="50"/>
  <c r="D11" i="50"/>
  <c r="I10" i="50"/>
  <c r="I7" i="50"/>
  <c r="I9" i="50"/>
  <c r="I8" i="50"/>
  <c r="N30" i="50"/>
  <c r="N29" i="50"/>
  <c r="N27" i="50"/>
  <c r="N28" i="50"/>
  <c r="N23" i="50"/>
  <c r="N24" i="50"/>
  <c r="N26" i="50"/>
  <c r="N25" i="50"/>
  <c r="D39" i="50"/>
  <c r="D40" i="50"/>
  <c r="I27" i="54"/>
  <c r="I28" i="54"/>
  <c r="N10" i="54"/>
  <c r="N9" i="54"/>
  <c r="N8" i="54"/>
  <c r="N7" i="54"/>
  <c r="D29" i="54"/>
  <c r="D28" i="54"/>
  <c r="D30" i="54"/>
  <c r="D27" i="54"/>
  <c r="I9" i="54"/>
  <c r="I8" i="54"/>
  <c r="I10" i="54"/>
  <c r="I7" i="54"/>
  <c r="I37" i="54"/>
  <c r="I36" i="54"/>
  <c r="I38" i="54"/>
  <c r="I35" i="54"/>
  <c r="I21" i="54"/>
  <c r="I19" i="54"/>
  <c r="I22" i="54"/>
  <c r="I20" i="54"/>
  <c r="D38" i="54"/>
  <c r="D35" i="54"/>
  <c r="D37" i="54"/>
  <c r="D36" i="54"/>
  <c r="I39" i="60"/>
  <c r="I42" i="60"/>
  <c r="I40" i="60"/>
  <c r="I41" i="60"/>
  <c r="N15" i="60"/>
  <c r="N16" i="60"/>
  <c r="N38" i="60"/>
  <c r="N37" i="60"/>
  <c r="N36" i="60"/>
  <c r="N35" i="60"/>
  <c r="K37" i="60"/>
  <c r="K41" i="60" s="1"/>
  <c r="K45" i="60" s="1"/>
  <c r="D10" i="60"/>
  <c r="D7" i="60"/>
  <c r="D9" i="60"/>
  <c r="D8" i="60"/>
  <c r="N30" i="60"/>
  <c r="N29" i="60"/>
  <c r="N28" i="60"/>
  <c r="N27" i="60"/>
  <c r="N44" i="60"/>
  <c r="N43" i="60"/>
  <c r="D9" i="56"/>
  <c r="D8" i="56"/>
  <c r="D10" i="56"/>
  <c r="D7" i="56"/>
  <c r="N28" i="56"/>
  <c r="N27" i="56"/>
  <c r="N30" i="56"/>
  <c r="N29" i="56"/>
  <c r="N44" i="56"/>
  <c r="N43" i="56"/>
  <c r="D20" i="56"/>
  <c r="D21" i="56"/>
  <c r="D19" i="56"/>
  <c r="D22" i="56"/>
  <c r="N6" i="56"/>
  <c r="N5" i="56"/>
  <c r="N3" i="56"/>
  <c r="N4" i="56"/>
  <c r="N26" i="56"/>
  <c r="N25" i="56"/>
  <c r="N24" i="56"/>
  <c r="N23" i="56"/>
  <c r="D39" i="56"/>
  <c r="D40" i="56"/>
  <c r="I10" i="55"/>
  <c r="I9" i="55"/>
  <c r="I8" i="55"/>
  <c r="I7" i="55"/>
  <c r="I38" i="55"/>
  <c r="I35" i="55"/>
  <c r="I37" i="55"/>
  <c r="I36" i="55"/>
  <c r="I14" i="55"/>
  <c r="I13" i="55"/>
  <c r="I11" i="55"/>
  <c r="I12" i="55"/>
  <c r="D32" i="55"/>
  <c r="D33" i="55"/>
  <c r="D31" i="55"/>
  <c r="D34" i="55"/>
  <c r="D30" i="55"/>
  <c r="D27" i="55"/>
  <c r="D29" i="55"/>
  <c r="D28" i="55"/>
  <c r="I39" i="53"/>
  <c r="I42" i="53"/>
  <c r="I40" i="53"/>
  <c r="I41" i="53"/>
  <c r="N15" i="53"/>
  <c r="N16" i="53"/>
  <c r="N38" i="53"/>
  <c r="N37" i="53"/>
  <c r="N36" i="53"/>
  <c r="N35" i="53"/>
  <c r="K37" i="53"/>
  <c r="K41" i="53" s="1"/>
  <c r="K45" i="53" s="1"/>
  <c r="I25" i="53"/>
  <c r="I24" i="53"/>
  <c r="I26" i="53"/>
  <c r="I23" i="53"/>
  <c r="I21" i="53"/>
  <c r="I19" i="53"/>
  <c r="I22" i="53"/>
  <c r="I20" i="53"/>
  <c r="D38" i="53"/>
  <c r="D35" i="53"/>
  <c r="D37" i="53"/>
  <c r="D36" i="53"/>
  <c r="D35" i="52"/>
  <c r="D37" i="52"/>
  <c r="D36" i="52"/>
  <c r="D38" i="52"/>
  <c r="I11" i="52"/>
  <c r="I14" i="52"/>
  <c r="I12" i="52"/>
  <c r="I13" i="52"/>
  <c r="N32" i="52"/>
  <c r="N34" i="52"/>
  <c r="N33" i="52"/>
  <c r="N31" i="52"/>
  <c r="I10" i="51"/>
  <c r="I7" i="51"/>
  <c r="I9" i="51"/>
  <c r="I8" i="51"/>
  <c r="D35" i="51"/>
  <c r="D37" i="51"/>
  <c r="D36" i="51"/>
  <c r="D38" i="51"/>
  <c r="D34" i="51"/>
  <c r="D32" i="51"/>
  <c r="D33" i="51"/>
  <c r="D31" i="51"/>
  <c r="D23" i="52"/>
  <c r="D25" i="52"/>
  <c r="D24" i="52"/>
  <c r="D26" i="52"/>
  <c r="N40" i="52"/>
  <c r="N39" i="52"/>
  <c r="N42" i="52"/>
  <c r="N41" i="52"/>
  <c r="I39" i="52"/>
  <c r="I42" i="52"/>
  <c r="I40" i="52"/>
  <c r="I41" i="52"/>
  <c r="N16" i="52"/>
  <c r="N15" i="52"/>
  <c r="N37" i="52"/>
  <c r="N36" i="52"/>
  <c r="N35" i="52"/>
  <c r="K37" i="52"/>
  <c r="K41" i="52" s="1"/>
  <c r="K45" i="52" s="1"/>
  <c r="N38" i="52"/>
  <c r="D23" i="51"/>
  <c r="D25" i="51"/>
  <c r="D24" i="51"/>
  <c r="D26" i="51"/>
  <c r="N40" i="51"/>
  <c r="N39" i="51"/>
  <c r="N42" i="51"/>
  <c r="N41" i="51"/>
  <c r="I39" i="51"/>
  <c r="I42" i="51"/>
  <c r="I40" i="51"/>
  <c r="I41" i="51"/>
  <c r="N16" i="51"/>
  <c r="N15" i="51"/>
  <c r="N37" i="51"/>
  <c r="N36" i="51"/>
  <c r="N35" i="51"/>
  <c r="K37" i="51"/>
  <c r="K41" i="51" s="1"/>
  <c r="K45" i="51" s="1"/>
  <c r="N38" i="51"/>
  <c r="I26" i="51"/>
  <c r="I23" i="51"/>
  <c r="I25" i="51"/>
  <c r="I24" i="51"/>
  <c r="I27" i="59"/>
  <c r="I28" i="59"/>
  <c r="D12" i="59"/>
  <c r="D11" i="59"/>
  <c r="N31" i="59"/>
  <c r="N32" i="59"/>
  <c r="N34" i="59"/>
  <c r="N33" i="59"/>
  <c r="I16" i="59"/>
  <c r="I18" i="59"/>
  <c r="I17" i="59"/>
  <c r="I15" i="59"/>
  <c r="D26" i="59"/>
  <c r="D23" i="59"/>
  <c r="D25" i="59"/>
  <c r="D24" i="59"/>
  <c r="N42" i="59"/>
  <c r="N41" i="59"/>
  <c r="N40" i="59"/>
  <c r="N39" i="59"/>
  <c r="I19" i="50"/>
  <c r="I22" i="50"/>
  <c r="I20" i="50"/>
  <c r="I21" i="50"/>
  <c r="I38" i="50"/>
  <c r="I35" i="50"/>
  <c r="I36" i="50"/>
  <c r="I37" i="50"/>
  <c r="N16" i="50"/>
  <c r="N15" i="50"/>
  <c r="I18" i="50"/>
  <c r="I17" i="50"/>
  <c r="I15" i="50"/>
  <c r="I16" i="50"/>
  <c r="D32" i="50"/>
  <c r="D31" i="50"/>
  <c r="D34" i="50"/>
  <c r="D33" i="50"/>
  <c r="D30" i="50"/>
  <c r="D28" i="50"/>
  <c r="D27" i="50"/>
  <c r="D29" i="50"/>
  <c r="I11" i="54"/>
  <c r="I14" i="54"/>
  <c r="I12" i="54"/>
  <c r="I13" i="54"/>
  <c r="D34" i="54"/>
  <c r="D32" i="54"/>
  <c r="D33" i="54"/>
  <c r="D31" i="54"/>
  <c r="D12" i="54"/>
  <c r="D11" i="54"/>
  <c r="N31" i="54"/>
  <c r="N32" i="54"/>
  <c r="N34" i="54"/>
  <c r="N33" i="54"/>
  <c r="I16" i="54"/>
  <c r="I18" i="54"/>
  <c r="I17" i="54"/>
  <c r="I15" i="54"/>
  <c r="D26" i="54"/>
  <c r="D23" i="54"/>
  <c r="D25" i="54"/>
  <c r="D24" i="54"/>
  <c r="N42" i="54"/>
  <c r="N41" i="54"/>
  <c r="N40" i="54"/>
  <c r="N39" i="54"/>
  <c r="D22" i="60"/>
  <c r="D20" i="60"/>
  <c r="D21" i="60"/>
  <c r="D19" i="60"/>
  <c r="N3" i="60"/>
  <c r="N4" i="60"/>
  <c r="N6" i="60"/>
  <c r="N5" i="60"/>
  <c r="N26" i="60"/>
  <c r="N25" i="60"/>
  <c r="N24" i="60"/>
  <c r="N23" i="60"/>
  <c r="D40" i="60"/>
  <c r="D39" i="60"/>
  <c r="I25" i="60"/>
  <c r="I24" i="60"/>
  <c r="I26" i="60"/>
  <c r="I23" i="60"/>
  <c r="N14" i="60"/>
  <c r="N13" i="60"/>
  <c r="N12" i="60"/>
  <c r="N11" i="60"/>
  <c r="I26" i="56"/>
  <c r="I23" i="56"/>
  <c r="I25" i="56"/>
  <c r="I24" i="56"/>
  <c r="N12" i="56"/>
  <c r="N11" i="56"/>
  <c r="N14" i="56"/>
  <c r="N13" i="56"/>
  <c r="I28" i="56"/>
  <c r="I27" i="56"/>
  <c r="N10" i="56"/>
  <c r="N9" i="56"/>
  <c r="N8" i="56"/>
  <c r="N7" i="56"/>
  <c r="D30" i="56"/>
  <c r="D27" i="56"/>
  <c r="D29" i="56"/>
  <c r="D28" i="56"/>
  <c r="N3" i="55"/>
  <c r="N4" i="55"/>
  <c r="N6" i="55"/>
  <c r="N5" i="55"/>
  <c r="D9" i="55"/>
  <c r="D8" i="55"/>
  <c r="D7" i="55"/>
  <c r="D10" i="55"/>
  <c r="I15" i="55"/>
  <c r="I18" i="55"/>
  <c r="I17" i="55"/>
  <c r="I16" i="55"/>
  <c r="D37" i="55"/>
  <c r="D36" i="55"/>
  <c r="D38" i="55"/>
  <c r="D35" i="55"/>
  <c r="I42" i="55"/>
  <c r="I40" i="55"/>
  <c r="I41" i="55"/>
  <c r="I39" i="55"/>
  <c r="N34" i="55"/>
  <c r="N33" i="55"/>
  <c r="N32" i="55"/>
  <c r="N31" i="55"/>
  <c r="D22" i="53"/>
  <c r="D20" i="53"/>
  <c r="D21" i="53"/>
  <c r="D19" i="53"/>
  <c r="N6" i="53"/>
  <c r="N5" i="53"/>
  <c r="N4" i="53"/>
  <c r="N3" i="53"/>
  <c r="N26" i="53"/>
  <c r="N25" i="53"/>
  <c r="N24" i="53"/>
  <c r="N23" i="53"/>
  <c r="D40" i="53"/>
  <c r="D39" i="53"/>
  <c r="I37" i="53"/>
  <c r="I36" i="53"/>
  <c r="I38" i="53"/>
  <c r="I35" i="53"/>
  <c r="D26" i="53"/>
  <c r="D23" i="53"/>
  <c r="D25" i="53"/>
  <c r="D24" i="53"/>
  <c r="N42" i="53"/>
  <c r="N41" i="53"/>
  <c r="N40" i="53"/>
  <c r="N39" i="53"/>
  <c r="J48" i="41"/>
  <c r="J50" i="41"/>
  <c r="J49" i="41"/>
  <c r="L50" i="41" l="1"/>
  <c r="L52" i="41" s="1"/>
  <c r="F55" i="41" s="1"/>
  <c r="F55" i="43"/>
  <c r="X6" i="56"/>
  <c r="Y6" i="56" s="1"/>
  <c r="X5" i="56"/>
  <c r="Y5" i="56" s="1"/>
  <c r="X4" i="56"/>
  <c r="Y4" i="56" s="1"/>
  <c r="X3" i="56"/>
  <c r="Y3" i="56" s="1"/>
  <c r="X6" i="55"/>
  <c r="Y6" i="55" s="1"/>
  <c r="X5" i="55"/>
  <c r="Y5" i="55" s="1"/>
  <c r="X4" i="55"/>
  <c r="Y4" i="55" s="1"/>
  <c r="X3" i="55"/>
  <c r="Y3" i="55" s="1"/>
  <c r="X6" i="54"/>
  <c r="Y6" i="54" s="1"/>
  <c r="X5" i="54"/>
  <c r="Y5" i="54" s="1"/>
  <c r="X4" i="54"/>
  <c r="Y4" i="54" s="1"/>
  <c r="X3" i="54"/>
  <c r="Y3" i="54" s="1"/>
  <c r="X6" i="53"/>
  <c r="Y6" i="53" s="1"/>
  <c r="X5" i="53"/>
  <c r="Y5" i="53" s="1"/>
  <c r="X4" i="53"/>
  <c r="Y4" i="53" s="1"/>
  <c r="X3" i="53"/>
  <c r="Y3" i="53" s="1"/>
  <c r="X6" i="52"/>
  <c r="Y6" i="52" s="1"/>
  <c r="X5" i="52"/>
  <c r="Y5" i="52" s="1"/>
  <c r="X4" i="52"/>
  <c r="Y4" i="52" s="1"/>
  <c r="X6" i="51"/>
  <c r="Y6" i="51" s="1"/>
  <c r="X5" i="51"/>
  <c r="Y5" i="51" s="1"/>
  <c r="X4" i="51"/>
  <c r="Y4" i="51" s="1"/>
  <c r="X3" i="51"/>
  <c r="Y3" i="51" s="1"/>
  <c r="X6" i="50"/>
  <c r="Y6" i="50" s="1"/>
  <c r="X5" i="50"/>
  <c r="Y5" i="50" s="1"/>
  <c r="X4" i="50"/>
  <c r="Y4" i="50" s="1"/>
  <c r="X3" i="50"/>
  <c r="Y3" i="50" s="1"/>
  <c r="X6" i="49"/>
  <c r="Y6" i="49" s="1"/>
  <c r="X5" i="49"/>
  <c r="Y5" i="49" s="1"/>
  <c r="X4" i="49"/>
  <c r="Y4" i="49" s="1"/>
  <c r="X3" i="49"/>
  <c r="Y3" i="49" s="1"/>
  <c r="X6" i="48"/>
  <c r="Y6" i="48" s="1"/>
  <c r="X5" i="48"/>
  <c r="Y5" i="48" s="1"/>
  <c r="X4" i="48"/>
  <c r="Y4" i="48" s="1"/>
  <c r="X3" i="48"/>
  <c r="Y3" i="48" s="1"/>
  <c r="X6" i="47"/>
  <c r="Y6" i="47" s="1"/>
  <c r="X5" i="47"/>
  <c r="Y5" i="47" s="1"/>
  <c r="X4" i="47"/>
  <c r="Y4" i="47" s="1"/>
  <c r="X3" i="47"/>
  <c r="Y3" i="47" s="1"/>
  <c r="X6" i="46"/>
  <c r="Y6" i="46" s="1"/>
  <c r="X5" i="46"/>
  <c r="Y5" i="46" s="1"/>
  <c r="X4" i="46"/>
  <c r="Y4" i="46" s="1"/>
  <c r="X3" i="46"/>
  <c r="Y3" i="46" s="1"/>
  <c r="X6" i="45"/>
  <c r="X5" i="45"/>
  <c r="X4" i="45"/>
  <c r="Y4" i="45" s="1"/>
  <c r="X3" i="45"/>
  <c r="Y3" i="45" s="1"/>
  <c r="X6" i="44"/>
  <c r="X5" i="44"/>
  <c r="X4" i="44"/>
  <c r="X3" i="44"/>
  <c r="Y5" i="45" l="1"/>
  <c r="Y6" i="45"/>
  <c r="Y3" i="44"/>
  <c r="Y4" i="44"/>
  <c r="Y5" i="44"/>
  <c r="Y6" i="44"/>
  <c r="O24" i="48"/>
  <c r="O16" i="48"/>
  <c r="O12" i="48"/>
  <c r="O8" i="48"/>
  <c r="O4" i="48"/>
  <c r="O6" i="45"/>
  <c r="O14" i="48"/>
  <c r="O10" i="48"/>
  <c r="O6" i="48"/>
  <c r="O4" i="45"/>
  <c r="K52" i="41"/>
  <c r="K53" i="41"/>
  <c r="G55" i="43"/>
  <c r="H55" i="43" s="1"/>
  <c r="L53" i="43" s="1"/>
  <c r="G55" i="41"/>
  <c r="H55" i="41" s="1"/>
  <c r="L53" i="41" s="1"/>
  <c r="X15" i="51"/>
  <c r="X12" i="53"/>
  <c r="X12" i="54"/>
  <c r="X12" i="55"/>
  <c r="X12" i="56"/>
  <c r="X12" i="51"/>
  <c r="X13" i="52"/>
  <c r="X13" i="53"/>
  <c r="X13" i="54"/>
  <c r="X13" i="55"/>
  <c r="X13" i="56"/>
  <c r="X13" i="51"/>
  <c r="X14" i="52"/>
  <c r="X14" i="53"/>
  <c r="X14" i="54"/>
  <c r="X14" i="55"/>
  <c r="X14" i="56"/>
  <c r="X14" i="51"/>
  <c r="X15" i="52"/>
  <c r="X15" i="53"/>
  <c r="X15" i="54"/>
  <c r="X15" i="55"/>
  <c r="X15" i="56"/>
  <c r="X15" i="44"/>
  <c r="X15" i="45"/>
  <c r="X12" i="44"/>
  <c r="X14" i="44"/>
  <c r="X14" i="45"/>
  <c r="X12" i="45"/>
  <c r="X13" i="44"/>
  <c r="X13" i="45"/>
  <c r="X14" i="47"/>
  <c r="X14" i="48"/>
  <c r="X15" i="47"/>
  <c r="X15" i="48"/>
  <c r="X12" i="47"/>
  <c r="X12" i="48"/>
  <c r="X13" i="47"/>
  <c r="X13" i="48"/>
  <c r="X13" i="46"/>
  <c r="X13" i="49"/>
  <c r="X14" i="46"/>
  <c r="X14" i="49"/>
  <c r="X15" i="46"/>
  <c r="X15" i="49"/>
  <c r="X12" i="46"/>
  <c r="X12" i="49"/>
  <c r="X14" i="50"/>
  <c r="X15" i="50"/>
  <c r="X12" i="50"/>
  <c r="X13" i="50"/>
  <c r="L51" i="46" l="1"/>
  <c r="L52" i="46" s="1"/>
  <c r="L51" i="45"/>
  <c r="L52" i="45" s="1"/>
  <c r="L51" i="48"/>
  <c r="L52" i="48" s="1"/>
  <c r="L51" i="47"/>
  <c r="L52" i="47" s="1"/>
  <c r="L51" i="44"/>
  <c r="L52" i="44" s="1"/>
  <c r="L51" i="49"/>
  <c r="L52" i="49" s="1"/>
  <c r="D53" i="48"/>
  <c r="D53" i="45"/>
  <c r="D53" i="52"/>
  <c r="D53" i="51"/>
  <c r="D53" i="54"/>
  <c r="D53" i="53"/>
  <c r="D53" i="56"/>
  <c r="D53" i="55"/>
  <c r="D53" i="46"/>
  <c r="D53" i="50"/>
  <c r="D53" i="44"/>
  <c r="D53" i="47"/>
  <c r="D53" i="49"/>
  <c r="K1" i="40"/>
  <c r="K1" i="42"/>
  <c r="K1" i="44"/>
  <c r="K1" i="46"/>
  <c r="K1" i="48"/>
  <c r="K1" i="50"/>
  <c r="K1" i="52"/>
  <c r="K1" i="54"/>
  <c r="K1" i="56"/>
  <c r="K1" i="38"/>
  <c r="K1" i="41"/>
  <c r="K1" i="43"/>
  <c r="K1" i="45"/>
  <c r="K1" i="47"/>
  <c r="K1" i="49"/>
  <c r="K1" i="51"/>
  <c r="K1" i="53"/>
  <c r="K1" i="55"/>
  <c r="K1" i="39"/>
  <c r="K53" i="47" l="1"/>
  <c r="K52" i="47"/>
  <c r="K52" i="48"/>
  <c r="K53" i="48"/>
  <c r="K53" i="49"/>
  <c r="K52" i="49"/>
  <c r="K52" i="45"/>
  <c r="K53" i="45"/>
  <c r="K52" i="44"/>
  <c r="K53" i="44"/>
  <c r="K53" i="46"/>
  <c r="K52" i="46"/>
  <c r="F55" i="49"/>
  <c r="F55" i="44"/>
  <c r="F55" i="45"/>
  <c r="F55" i="47"/>
  <c r="F55" i="46"/>
  <c r="F55" i="48"/>
  <c r="M1" i="52"/>
  <c r="M1" i="44"/>
  <c r="M1" i="38"/>
  <c r="M1" i="41"/>
  <c r="M1" i="43"/>
  <c r="M1" i="50"/>
  <c r="M1" i="42"/>
  <c r="M1" i="53"/>
  <c r="M1" i="55"/>
  <c r="M1" i="40"/>
  <c r="M1" i="47"/>
  <c r="M1" i="46"/>
  <c r="M1" i="45"/>
  <c r="M1" i="56"/>
  <c r="M1" i="48"/>
  <c r="M1" i="49"/>
  <c r="M1" i="54"/>
  <c r="M1" i="39"/>
  <c r="M1" i="51"/>
  <c r="G55" i="49" l="1"/>
  <c r="H55" i="49" s="1"/>
  <c r="L53" i="49" s="1"/>
  <c r="G55" i="48"/>
  <c r="H55" i="48" s="1"/>
  <c r="L53" i="48" s="1"/>
  <c r="G55" i="47"/>
  <c r="H55" i="47" s="1"/>
  <c r="L53" i="47" s="1"/>
  <c r="G55" i="46"/>
  <c r="H55" i="46" s="1"/>
  <c r="L53" i="46" s="1"/>
  <c r="G55" i="45"/>
  <c r="H55" i="45" s="1"/>
  <c r="L53" i="45" s="1"/>
  <c r="G55" i="44"/>
  <c r="H55" i="44" s="1"/>
  <c r="L53" i="44" s="1"/>
  <c r="K40" i="38" l="1"/>
  <c r="K44" i="38"/>
  <c r="K36" i="38"/>
  <c r="F40" i="38"/>
  <c r="F32" i="38"/>
  <c r="F36" i="38"/>
  <c r="F24" i="38"/>
  <c r="F28" i="38"/>
  <c r="F16" i="38"/>
  <c r="F20" i="38"/>
  <c r="F8" i="38"/>
  <c r="F12" i="38"/>
  <c r="K28" i="38"/>
  <c r="K32" i="38"/>
  <c r="K20" i="38"/>
  <c r="K24" i="38"/>
  <c r="K12" i="38"/>
  <c r="K16" i="38"/>
  <c r="K4" i="38"/>
  <c r="K8" i="38"/>
  <c r="F4" i="38"/>
  <c r="A36" i="38"/>
  <c r="A40" i="38"/>
  <c r="A28" i="38"/>
  <c r="A32" i="38"/>
  <c r="A20" i="38"/>
  <c r="A24" i="38"/>
  <c r="A12" i="38"/>
  <c r="A16" i="38"/>
  <c r="A8" i="38"/>
  <c r="D100" i="38"/>
  <c r="D96" i="38"/>
  <c r="D97" i="38"/>
  <c r="D99" i="38"/>
  <c r="D95" i="38"/>
  <c r="D98" i="38"/>
  <c r="F55" i="50"/>
  <c r="D14" i="38" l="1"/>
  <c r="D13" i="38"/>
  <c r="D12" i="38"/>
  <c r="D11" i="38"/>
  <c r="D28" i="38"/>
  <c r="D27" i="38"/>
  <c r="N24" i="38"/>
  <c r="N23" i="38"/>
  <c r="N26" i="38"/>
  <c r="N25" i="38"/>
  <c r="I12" i="38"/>
  <c r="I11" i="38"/>
  <c r="I14" i="38"/>
  <c r="I13" i="38"/>
  <c r="I30" i="38"/>
  <c r="I29" i="38"/>
  <c r="I28" i="38"/>
  <c r="I27" i="38"/>
  <c r="I42" i="38"/>
  <c r="I41" i="38"/>
  <c r="I40" i="38"/>
  <c r="I39" i="38"/>
  <c r="D26" i="38"/>
  <c r="D25" i="38"/>
  <c r="D24" i="38"/>
  <c r="D23" i="38"/>
  <c r="D40" i="38"/>
  <c r="D39" i="38"/>
  <c r="D42" i="38"/>
  <c r="D41" i="38"/>
  <c r="N4" i="38"/>
  <c r="N3" i="38"/>
  <c r="N20" i="38"/>
  <c r="N19" i="38"/>
  <c r="N22" i="38"/>
  <c r="N21" i="38"/>
  <c r="I8" i="38"/>
  <c r="I7" i="38"/>
  <c r="I10" i="38"/>
  <c r="I9" i="38"/>
  <c r="I26" i="38"/>
  <c r="I25" i="38"/>
  <c r="I24" i="38"/>
  <c r="I23" i="38"/>
  <c r="D10" i="38"/>
  <c r="D9" i="38"/>
  <c r="D8" i="38"/>
  <c r="D7" i="38"/>
  <c r="D22" i="38"/>
  <c r="D21" i="38"/>
  <c r="D20" i="38"/>
  <c r="D19" i="38"/>
  <c r="D36" i="38"/>
  <c r="D35" i="38"/>
  <c r="D38" i="38"/>
  <c r="D37" i="38"/>
  <c r="N16" i="38"/>
  <c r="N15" i="38"/>
  <c r="N18" i="38"/>
  <c r="N17" i="38"/>
  <c r="N32" i="38"/>
  <c r="N31" i="38"/>
  <c r="I38" i="38"/>
  <c r="I37" i="38"/>
  <c r="I36" i="38"/>
  <c r="I35" i="38"/>
  <c r="N46" i="38"/>
  <c r="N45" i="38"/>
  <c r="N44" i="38"/>
  <c r="N43" i="38"/>
  <c r="D18" i="38"/>
  <c r="D17" i="38"/>
  <c r="D16" i="38"/>
  <c r="D15" i="38"/>
  <c r="I4" i="38"/>
  <c r="I3" i="38"/>
  <c r="I6" i="38"/>
  <c r="I5" i="38"/>
  <c r="N12" i="38"/>
  <c r="N11" i="38"/>
  <c r="N14" i="38"/>
  <c r="N13" i="38"/>
  <c r="N28" i="38"/>
  <c r="N27" i="38"/>
  <c r="N30" i="38"/>
  <c r="N29" i="38"/>
  <c r="I16" i="38"/>
  <c r="I15" i="38"/>
  <c r="I34" i="38"/>
  <c r="I33" i="38"/>
  <c r="I32" i="38"/>
  <c r="I31" i="38"/>
  <c r="N42" i="38"/>
  <c r="N41" i="38"/>
  <c r="N40" i="38"/>
  <c r="N39" i="38"/>
  <c r="K37" i="38"/>
  <c r="K41" i="38" s="1"/>
  <c r="K45" i="38" s="1"/>
  <c r="G55" i="50"/>
  <c r="H55" i="50" s="1"/>
  <c r="L53" i="5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N47" authorId="0" shapeId="0" xr:uid="{7AB794CA-6E38-48E8-9B17-B645A5A7E138}">
      <text>
        <r>
          <rPr>
            <b/>
            <sz val="9"/>
            <color indexed="81"/>
            <rFont val="Segoe UI"/>
            <family val="2"/>
          </rPr>
          <t>ATIVAR TABELA COMPENSAÇÃO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N47" authorId="0" shapeId="0" xr:uid="{B113E950-B984-48D3-B2DA-93DCDA8F3018}">
      <text>
        <r>
          <rPr>
            <b/>
            <sz val="9"/>
            <color indexed="81"/>
            <rFont val="Segoe UI"/>
            <family val="2"/>
          </rPr>
          <t>ATIVAR TABELA COMPENSAÇÃO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N47" authorId="0" shapeId="0" xr:uid="{5EB9C6DE-958F-40CE-8071-136660BBB7AB}">
      <text>
        <r>
          <rPr>
            <b/>
            <sz val="9"/>
            <color indexed="81"/>
            <rFont val="Segoe UI"/>
            <family val="2"/>
          </rPr>
          <t>ATIVAR TABELA COMPENSAÇÃO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N47" authorId="0" shapeId="0" xr:uid="{748570AB-8A89-4470-96AA-BAD2FF177709}">
      <text>
        <r>
          <rPr>
            <b/>
            <sz val="9"/>
            <color indexed="81"/>
            <rFont val="Segoe UI"/>
            <family val="2"/>
          </rPr>
          <t>ATIVAR TABELA COMPENSAÇÃO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N47" authorId="0" shapeId="0" xr:uid="{ED297E8D-49F4-4545-A75E-52A0EC1089F4}">
      <text>
        <r>
          <rPr>
            <b/>
            <sz val="9"/>
            <color indexed="81"/>
            <rFont val="Segoe UI"/>
            <family val="2"/>
          </rPr>
          <t>ATIVAR TABELA COMPENSAÇÃO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N47" authorId="0" shapeId="0" xr:uid="{0A31A40B-B345-415E-9094-F1F51604DEA7}">
      <text>
        <r>
          <rPr>
            <b/>
            <sz val="9"/>
            <color indexed="81"/>
            <rFont val="Segoe UI"/>
            <family val="2"/>
          </rPr>
          <t>ATIVAR TABELA COMPENSAÇÃO</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N47" authorId="0" shapeId="0" xr:uid="{735180C9-6587-4FE5-988B-AF0C25521759}">
      <text>
        <r>
          <rPr>
            <b/>
            <sz val="9"/>
            <color indexed="81"/>
            <rFont val="Segoe UI"/>
            <family val="2"/>
          </rPr>
          <t>ATIVAR TABELA COMPENSAÇÃO</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N47" authorId="0" shapeId="0" xr:uid="{6CB09BF6-B53D-4A5E-944D-200CDCD483F6}">
      <text>
        <r>
          <rPr>
            <b/>
            <sz val="9"/>
            <color indexed="81"/>
            <rFont val="Segoe UI"/>
            <family val="2"/>
          </rPr>
          <t>ATIVAR TABELA COMPENSAÇÃO</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N47" authorId="0" shapeId="0" xr:uid="{A0D0DCC8-8BE8-478E-839A-C221D08E4BBA}">
      <text>
        <r>
          <rPr>
            <b/>
            <sz val="9"/>
            <color indexed="81"/>
            <rFont val="Segoe UI"/>
            <family val="2"/>
          </rPr>
          <t>ATIVAR TABELA COMPENSAÇÃO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N47" authorId="0" shapeId="0" xr:uid="{AF14030C-B21B-4281-A222-CDB259994E06}">
      <text>
        <r>
          <rPr>
            <b/>
            <sz val="9"/>
            <color indexed="81"/>
            <rFont val="Segoe UI"/>
            <family val="2"/>
          </rPr>
          <t>ATIVAR TABELA COMPENSAÇÃO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N47" authorId="0" shapeId="0" xr:uid="{9BDB03D5-28F9-4040-8E7A-C14ECE7443EF}">
      <text>
        <r>
          <rPr>
            <b/>
            <sz val="9"/>
            <color indexed="81"/>
            <rFont val="Segoe UI"/>
            <family val="2"/>
          </rPr>
          <t>ATIVAR TABELA COMPENSAÇÃO</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N47" authorId="0" shapeId="0" xr:uid="{2FD11A6F-377F-43BD-A05A-F4AB2A46E2E1}">
      <text>
        <r>
          <rPr>
            <b/>
            <sz val="9"/>
            <color indexed="81"/>
            <rFont val="Segoe UI"/>
            <family val="2"/>
          </rPr>
          <t>ATIVAR TABELA COMPENSAÇÃO</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N47" authorId="0" shapeId="0" xr:uid="{A7B7E1B3-9E76-469E-A97E-D85129D5334B}">
      <text>
        <r>
          <rPr>
            <b/>
            <sz val="9"/>
            <color indexed="81"/>
            <rFont val="Segoe UI"/>
            <family val="2"/>
          </rPr>
          <t>ATIVAR TABELA COMPENSAÇÃO</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N47" authorId="0" shapeId="0" xr:uid="{7D27469E-D739-4B3A-8E8B-6745C1D28AF0}">
      <text>
        <r>
          <rPr>
            <b/>
            <sz val="9"/>
            <color indexed="81"/>
            <rFont val="Segoe UI"/>
            <family val="2"/>
          </rPr>
          <t>ATIVAR TABELA COMPENSAÇÃO</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N47" authorId="0" shapeId="0" xr:uid="{C64FFDFE-9D49-4B1F-8EEF-9CF8F26182BF}">
      <text>
        <r>
          <rPr>
            <b/>
            <sz val="9"/>
            <color indexed="81"/>
            <rFont val="Segoe UI"/>
            <family val="2"/>
          </rPr>
          <t>ATIVAR TABELA COMPENSAÇÃO</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N47" authorId="0" shapeId="0" xr:uid="{AA35F779-DC74-4B9C-BB0C-BD53EB1DE3F7}">
      <text>
        <r>
          <rPr>
            <b/>
            <sz val="9"/>
            <color indexed="81"/>
            <rFont val="Segoe UI"/>
            <family val="2"/>
          </rPr>
          <t>ATIVAR TABELA COMPENSAÇÃO</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N47" authorId="0" shapeId="0" xr:uid="{68B3CCFF-9390-4337-8CFF-D0A92F1842BE}">
      <text>
        <r>
          <rPr>
            <b/>
            <sz val="9"/>
            <color indexed="81"/>
            <rFont val="Segoe UI"/>
            <family val="2"/>
          </rPr>
          <t>ATIVAR TABELA COMPENSAÇÃO</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N47" authorId="0" shapeId="0" xr:uid="{ADE4BD67-FF58-4089-8A25-00C19535056D}">
      <text>
        <r>
          <rPr>
            <b/>
            <sz val="9"/>
            <color indexed="81"/>
            <rFont val="Segoe UI"/>
            <family val="2"/>
          </rPr>
          <t>ATIVAR TABELA COMPENSAÇÃO</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N47" authorId="0" shapeId="0" xr:uid="{BCEBC48C-C5BA-4141-A3A4-90AA378905E4}">
      <text>
        <r>
          <rPr>
            <b/>
            <sz val="9"/>
            <color indexed="81"/>
            <rFont val="Segoe UI"/>
            <family val="2"/>
          </rPr>
          <t>ATIVAR TABELA COMPENSAÇÃO</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N47" authorId="0" shapeId="0" xr:uid="{189E244D-7AAD-4825-A486-6A46B6D477DF}">
      <text>
        <r>
          <rPr>
            <b/>
            <sz val="9"/>
            <color indexed="81"/>
            <rFont val="Segoe UI"/>
            <family val="2"/>
          </rPr>
          <t>ATIVAR TABELA COMPENSAÇÃO</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N47" authorId="0" shapeId="0" xr:uid="{E839649E-4A3A-4B92-B201-4D2B84EE7354}">
      <text>
        <r>
          <rPr>
            <b/>
            <sz val="9"/>
            <color indexed="81"/>
            <rFont val="Segoe UI"/>
            <family val="2"/>
          </rPr>
          <t>ATIVAR TABELA COMPENSAÇÃO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B6" authorId="0" shapeId="0" xr:uid="{00000000-0006-0000-1700-000001000000}">
      <text>
        <r>
          <rPr>
            <b/>
            <sz val="9"/>
            <color indexed="81"/>
            <rFont val="Segoe UI"/>
            <family val="2"/>
          </rPr>
          <t>DATA VARIÁVEL
FACULTATIVO</t>
        </r>
      </text>
    </comment>
    <comment ref="B12" authorId="0" shapeId="0" xr:uid="{00000000-0006-0000-1700-000002000000}">
      <text>
        <r>
          <rPr>
            <b/>
            <sz val="9"/>
            <color indexed="81"/>
            <rFont val="Segoe UI"/>
            <family val="2"/>
          </rPr>
          <t>DAVA VARIÁVEL</t>
        </r>
      </text>
    </comment>
    <comment ref="B18" authorId="0" shapeId="0" xr:uid="{00000000-0006-0000-1700-000003000000}">
      <text>
        <r>
          <rPr>
            <b/>
            <sz val="9"/>
            <color indexed="81"/>
            <rFont val="Segoe UI"/>
            <family val="2"/>
          </rPr>
          <t>DAVA VARIÁVEL</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01 - 10" type="6" refreshedVersion="7" deleted="1" background="1" saveData="1">
    <textPr codePage="850" sourceFile="D:\usuario\Desktop\REGISTROS PONTO\Registros Texto\11 NOVEMBRO\01 - 10.txt" delimited="0" decimal="," thousands=".">
      <textFields count="6">
        <textField/>
        <textField position="9"/>
        <textField position="10"/>
        <textField position="18"/>
        <textField position="22"/>
        <textField position="34"/>
      </textFields>
    </textPr>
  </connection>
  <connection id="2" xr16:uid="{00000000-0015-0000-FFFF-FFFF01000000}" name="01 - 13 set" type="6" refreshedVersion="7" deleted="1" background="1" saveData="1">
    <textPr codePage="850" sourceFile="D:\usuario\Desktop\REGISTROS PONTO\Registros Texto\SETEMBRO\01 - 13 set.txt" delimited="0" decimal="," thousands=".">
      <textFields count="6">
        <textField/>
        <textField position="9"/>
        <textField position="10"/>
        <textField position="18"/>
        <textField position="23"/>
        <textField position="34"/>
      </textFields>
    </textPr>
  </connection>
  <connection id="3" xr16:uid="{00000000-0015-0000-FFFF-FFFF02000000}" name="01 - 13 set2" type="6" refreshedVersion="7" deleted="1" background="1" saveData="1">
    <textPr codePage="850" sourceFile="D:\usuario\Desktop\REGISTROS PONTO\Registros Texto\SETEMBRO\01 - 13 set.txt" delimited="0" decimal="," thousands=".">
      <textFields count="6">
        <textField/>
        <textField position="9"/>
        <textField position="10"/>
        <textField position="18"/>
        <textField position="22"/>
        <textField position="34"/>
      </textFields>
    </textPr>
  </connection>
  <connection id="4" xr16:uid="{00000000-0015-0000-FFFF-FFFF03000000}" name="11-16" type="6" refreshedVersion="7" deleted="1" background="1" saveData="1">
    <textPr codePage="850" sourceFile="D:\usuario\Desktop\REGISTROS PONTO\Registros Texto\10 OUTUBRO\11-16.txt" delimited="0" decimal="," thousands=".">
      <textFields count="6">
        <textField/>
        <textField position="9"/>
        <textField position="10"/>
        <textField position="18"/>
        <textField position="22"/>
        <textField position="34"/>
      </textFields>
    </textPr>
  </connection>
  <connection id="5" xr16:uid="{00000000-0015-0000-FFFF-FFFF04000000}" name="14 - 20" type="6" refreshedVersion="7" deleted="1" background="1" saveData="1">
    <textPr codePage="850" sourceFile="D:\usuario\Desktop\REGISTROS PONTO\Registros Texto\SETEMBRO\14 - 20.txt" delimited="0" decimal="," thousands=".">
      <textFields count="6">
        <textField/>
        <textField position="9"/>
        <textField position="10"/>
        <textField position="18"/>
        <textField position="22"/>
        <textField position="34"/>
      </textFields>
    </textPr>
  </connection>
  <connection id="6" xr16:uid="{00000000-0015-0000-FFFF-FFFF05000000}" name="14-21 agosto 21" type="6" refreshedVersion="7" deleted="1" background="1" saveData="1">
    <textPr codePage="850" sourceFile="D:\usuario\Desktop\REGISTROS PONTO\Registros Texto\14-21 agosto 21.txt" delimited="0" decimal="," thousands=".">
      <textFields count="6">
        <textField/>
        <textField position="9"/>
        <textField position="10"/>
        <textField position="18"/>
        <textField position="22"/>
        <textField position="34"/>
      </textFields>
    </textPr>
  </connection>
  <connection id="7" xr16:uid="{00000000-0015-0000-FFFF-FFFF06000000}" name="17-23" type="6" refreshedVersion="7" deleted="1" background="1" saveData="1">
    <textPr codePage="850" sourceFile="D:\usuario\Desktop\REGISTROS PONTO\Registros Texto\10 OUTUBRO\17-23.txt" delimited="0" decimal="," thousands=".">
      <textFields count="6">
        <textField/>
        <textField position="9"/>
        <textField position="10"/>
        <textField position="18"/>
        <textField position="22"/>
        <textField position="34"/>
      </textFields>
    </textPr>
  </connection>
  <connection id="8" xr16:uid="{00000000-0015-0000-FFFF-FFFF07000000}" name="21 - 26" type="6" refreshedVersion="7" deleted="1" background="1" saveData="1">
    <textPr codePage="850" sourceFile="D:\usuario\Desktop\REGISTROS PONTO\Registros Texto\SETEMBRO\21 - 26.txt" delimited="0" decimal="," thousands=".">
      <textFields count="6">
        <textField/>
        <textField position="9"/>
        <textField position="10"/>
        <textField position="18"/>
        <textField position="22"/>
        <textField position="34"/>
      </textFields>
    </textPr>
  </connection>
  <connection id="9" xr16:uid="{169F7EEC-254A-40C3-A758-0AC844D34CB8}" name="23.07311111112" type="6" refreshedVersion="4" deleted="1" background="1" saveData="1">
    <textPr codePage="850" sourceFile="D:\usuario\Desktop\Registros Ponto\Registros Texto\23.07.txt" decimal="," thousands="." comma="1">
      <textFields count="5">
        <textField/>
        <textField/>
        <textField/>
        <textField/>
        <textField/>
      </textFields>
    </textPr>
  </connection>
  <connection id="10" xr16:uid="{AE7C1DA4-2C86-4A84-871A-0CF485D5AD21}" name="23.0731211" type="6" refreshedVersion="4" deleted="1" background="1" saveData="1">
    <textPr codePage="850" sourceFile="D:\usuario\Desktop\Registros Ponto\Registros Texto\23.07.txt" decimal="," thousands="." comma="1">
      <textFields count="5">
        <textField/>
        <textField/>
        <textField/>
        <textField/>
        <textField/>
      </textFields>
    </textPr>
  </connection>
  <connection id="11" xr16:uid="{00000000-0015-0000-FFFF-FFFF0A000000}" name="25-26" type="6" refreshedVersion="7" deleted="1" background="1" saveData="1">
    <textPr codePage="850" sourceFile="D:\usuario\Desktop\REGISTROS PONTO\Registros Texto\10 OUTUBRO\25-26.txt" delimited="0" decimal="," thousands=".">
      <textFields count="6">
        <textField/>
        <textField position="9"/>
        <textField position="10"/>
        <textField position="18"/>
        <textField position="22"/>
        <textField position="34"/>
      </textFields>
    </textPr>
  </connection>
</connections>
</file>

<file path=xl/sharedStrings.xml><?xml version="1.0" encoding="utf-8"?>
<sst xmlns="http://schemas.openxmlformats.org/spreadsheetml/2006/main" count="1530" uniqueCount="131">
  <si>
    <t>REG</t>
  </si>
  <si>
    <t>DATA</t>
  </si>
  <si>
    <t>SAIDA</t>
  </si>
  <si>
    <t>SAÍDA</t>
  </si>
  <si>
    <t>HORA</t>
  </si>
  <si>
    <t>SIT</t>
  </si>
  <si>
    <t>TURNO</t>
  </si>
  <si>
    <t>MANHA</t>
  </si>
  <si>
    <t>TARDE</t>
  </si>
  <si>
    <t>BASE HORÁRIO</t>
  </si>
  <si>
    <t>DOMINGO</t>
  </si>
  <si>
    <t>SEGUNDA</t>
  </si>
  <si>
    <t>TERÇA</t>
  </si>
  <si>
    <t>QUARTA</t>
  </si>
  <si>
    <t>QUINTA</t>
  </si>
  <si>
    <t>SEXTA</t>
  </si>
  <si>
    <t>SÁBADO</t>
  </si>
  <si>
    <t>FERIADO</t>
  </si>
  <si>
    <t>PIS</t>
  </si>
  <si>
    <t>JANEIRO</t>
  </si>
  <si>
    <t>FEVEREIRO</t>
  </si>
  <si>
    <t>MARÇO</t>
  </si>
  <si>
    <t>ABRIL</t>
  </si>
  <si>
    <t>MAIO</t>
  </si>
  <si>
    <t>JUNHO</t>
  </si>
  <si>
    <t>JULHO</t>
  </si>
  <si>
    <t>AGOSTO</t>
  </si>
  <si>
    <t>SETEMBRO</t>
  </si>
  <si>
    <t>OUTUBRO</t>
  </si>
  <si>
    <t>NOVEMBRO</t>
  </si>
  <si>
    <t>DEZEMBRO</t>
  </si>
  <si>
    <t>MÊS</t>
  </si>
  <si>
    <t>D</t>
  </si>
  <si>
    <t>FÉRIAS</t>
  </si>
  <si>
    <t>NTRAB</t>
  </si>
  <si>
    <t>SEMANA</t>
  </si>
  <si>
    <t>FUNCIONÁRIO</t>
  </si>
  <si>
    <t>N</t>
  </si>
  <si>
    <t>MIN</t>
  </si>
  <si>
    <t>SALDO ANT</t>
  </si>
  <si>
    <t>SAÍDA EXP</t>
  </si>
  <si>
    <t>HORAS MÊS</t>
  </si>
  <si>
    <t>HOR</t>
  </si>
  <si>
    <t>H/M</t>
  </si>
  <si>
    <t>FEVEREIRO B</t>
  </si>
  <si>
    <t>ANO</t>
  </si>
  <si>
    <t xml:space="preserve">MÊS </t>
  </si>
  <si>
    <t>Sub TransferirDados() Dim origem As Range Dim destino As Range Dim celulaOrigem As Range Dim celulaDestino As Range Dim ws As Worksheet ' Defina a planilha ativa Set ws = ActiveSheet ' Defina a Tabela 1 de origem Set origem = ws.Range("P3:T106") ' Substitua "P3:T106" pelos intervalos reais da sua tabela de origem ' Loop através de cada célula na Tabela 1 de origem For Each celulaOrigem In origem ' Obtenha o dia da referência da coluna T Dim diaReferencia As Integer diaReferencia = celulaOrigem.Offset(0, 6).Value ' Coluna 106 ' Encontre a célula de destino correspondente na Tabela 2 Set destino = ws.Range("B3").Offset((diaReferencia - 1) * 4, 0).Resize(4, 2) ' Copie os dados da Tabela 1 para a Tabela 2 destino.Value = celulaOrigem.Resize(1, 2).Value Next celulaOrigem End Sub</t>
  </si>
  <si>
    <t>INICIA EM UM (A)</t>
  </si>
  <si>
    <t>CÓPIA</t>
  </si>
  <si>
    <t>SIM</t>
  </si>
  <si>
    <t>NÃO</t>
  </si>
  <si>
    <t>X</t>
  </si>
  <si>
    <t>ATESTADO</t>
  </si>
  <si>
    <t>HORÁRIO SEMANAL</t>
  </si>
  <si>
    <t>SÁBADO TDS</t>
  </si>
  <si>
    <t>TABELA COMPENSAÇÃO</t>
  </si>
  <si>
    <t>REGISTRO    HORA         DATA</t>
  </si>
  <si>
    <t>DIA</t>
  </si>
  <si>
    <t>COMPENSAR</t>
  </si>
  <si>
    <t>DESCR.</t>
  </si>
  <si>
    <t>1 DE ANO</t>
  </si>
  <si>
    <t>CÉL</t>
  </si>
  <si>
    <t>A3</t>
  </si>
  <si>
    <t>A7</t>
  </si>
  <si>
    <t>A11</t>
  </si>
  <si>
    <t>A15</t>
  </si>
  <si>
    <t>A19</t>
  </si>
  <si>
    <t>A23</t>
  </si>
  <si>
    <t>A27</t>
  </si>
  <si>
    <t>A31</t>
  </si>
  <si>
    <t>A35</t>
  </si>
  <si>
    <t>A39</t>
  </si>
  <si>
    <t>F3</t>
  </si>
  <si>
    <t>K3</t>
  </si>
  <si>
    <t>F7</t>
  </si>
  <si>
    <t>F11</t>
  </si>
  <si>
    <t>F15</t>
  </si>
  <si>
    <t>F19</t>
  </si>
  <si>
    <t>F23</t>
  </si>
  <si>
    <t>F27</t>
  </si>
  <si>
    <t>F31</t>
  </si>
  <si>
    <t>F35</t>
  </si>
  <si>
    <t>F39</t>
  </si>
  <si>
    <t>K7</t>
  </si>
  <si>
    <t>K11</t>
  </si>
  <si>
    <t>K15</t>
  </si>
  <si>
    <t>K19</t>
  </si>
  <si>
    <t>K23</t>
  </si>
  <si>
    <t>K27</t>
  </si>
  <si>
    <t>K31</t>
  </si>
  <si>
    <t>K35</t>
  </si>
  <si>
    <t>K39</t>
  </si>
  <si>
    <t>K43</t>
  </si>
  <si>
    <t>NATAL</t>
  </si>
  <si>
    <t>FINADOS</t>
  </si>
  <si>
    <t>REPÚBLICA</t>
  </si>
  <si>
    <t>CONSC. NEGRA</t>
  </si>
  <si>
    <t>CRIANCAS</t>
  </si>
  <si>
    <t>MUNICIPIO</t>
  </si>
  <si>
    <t>TRABALHADOR</t>
  </si>
  <si>
    <t>SEXTA SANTA</t>
  </si>
  <si>
    <t>INDEPENDENCIA</t>
  </si>
  <si>
    <t>FARROUPILHA</t>
  </si>
  <si>
    <t>CORPUS CRISTI</t>
  </si>
  <si>
    <t>CARNAVAL</t>
  </si>
  <si>
    <t>ELIANE DARONCO</t>
  </si>
  <si>
    <t>EMILSON MARQUES VIANA</t>
  </si>
  <si>
    <t>JEFERSON RIBAS TAMIOZZO</t>
  </si>
  <si>
    <t>JEFERSON SCHROER HELDT</t>
  </si>
  <si>
    <t>JUSSARA DE F. M. VILLANOVA</t>
  </si>
  <si>
    <t>MARCO ANTONIO PIZZOLOTTO</t>
  </si>
  <si>
    <t>PAULO CESAR M. DOS SANTOS</t>
  </si>
  <si>
    <t>RENE LUIS MILLANI</t>
  </si>
  <si>
    <t>SAMUEL W. DE OLIVEIRA BRANCO</t>
  </si>
  <si>
    <t>TIRADENTES</t>
  </si>
  <si>
    <t>RELAÇÃO DE FERIADOS</t>
  </si>
  <si>
    <t>DAIANA ROLIM DOS SANTOS</t>
  </si>
  <si>
    <t>BASE EXEMPLO</t>
  </si>
  <si>
    <t>TODAS</t>
  </si>
  <si>
    <t xml:space="preserve">  ESTA</t>
  </si>
  <si>
    <t>-</t>
  </si>
  <si>
    <t>REF</t>
  </si>
  <si>
    <t>TOTAL</t>
  </si>
  <si>
    <t>DESCRIÇÃO</t>
  </si>
  <si>
    <t>HORAS</t>
  </si>
  <si>
    <t xml:space="preserve">SAÍDA </t>
  </si>
  <si>
    <t>RET.</t>
  </si>
  <si>
    <t>- PLANILHA MODELO -</t>
  </si>
  <si>
    <t>08:00 - 12:00 / 13:30 - 18:00</t>
  </si>
  <si>
    <t>CÓD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</si>
</sst>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R$&quot;* #,##0.00_);_(&quot;R$&quot;* \(#,##0.00\);_(&quot;R$&quot;* &quot;-&quot;??_);_(@_)"/>
    <numFmt numFmtId="165" formatCode="_(* #,##0.00_);_(* \(#,##0.00\);_(* &quot;-&quot;??_);_(@_)"/>
    <numFmt numFmtId="166" formatCode="00&quot;:&quot;00"/>
    <numFmt numFmtId="167" formatCode="0000000&quot;-&quot;0000"/>
    <numFmt numFmtId="168" formatCode="##&quot;/&quot;##&quot;/&quot;####"/>
    <numFmt numFmtId="169" formatCode="h:mm;@"/>
  </numFmts>
  <fonts count="65" x14ac:knownFonts="1">
    <font>
      <sz val="11"/>
      <color theme="1"/>
      <name val="Calibri"/>
      <family val="2"/>
      <scheme val="minor"/>
    </font>
    <font>
      <b/>
      <sz val="11"/>
      <color theme="1"/>
      <name val="Calibri"/>
      <family val="2"/>
      <scheme val="minor"/>
    </font>
    <font>
      <b/>
      <sz val="11"/>
      <color theme="0"/>
      <name val="Calibri"/>
      <family val="2"/>
      <scheme val="minor"/>
    </font>
    <font>
      <sz val="11"/>
      <name val="Calibri"/>
      <family val="2"/>
      <scheme val="minor"/>
    </font>
    <font>
      <b/>
      <sz val="14"/>
      <color rgb="FF7030A0"/>
      <name val="Calibri"/>
      <family val="2"/>
      <scheme val="minor"/>
    </font>
    <font>
      <sz val="11"/>
      <color theme="0"/>
      <name val="Calibri"/>
      <family val="2"/>
      <scheme val="minor"/>
    </font>
    <font>
      <b/>
      <sz val="11"/>
      <name val="Calibri"/>
      <family val="2"/>
      <scheme val="minor"/>
    </font>
    <font>
      <sz val="11"/>
      <color theme="1"/>
      <name val="Calibri"/>
      <family val="2"/>
      <scheme val="minor"/>
    </font>
    <font>
      <b/>
      <sz val="16"/>
      <color theme="1"/>
      <name val="Calibri"/>
      <family val="2"/>
      <scheme val="minor"/>
    </font>
    <font>
      <sz val="8"/>
      <color theme="0"/>
      <name val="Calibri"/>
      <family val="2"/>
      <scheme val="minor"/>
    </font>
    <font>
      <sz val="10.5"/>
      <name val="Calibri"/>
      <family val="2"/>
      <scheme val="minor"/>
    </font>
    <font>
      <sz val="10.5"/>
      <color theme="1"/>
      <name val="Calibri"/>
      <family val="2"/>
      <scheme val="minor"/>
    </font>
    <font>
      <b/>
      <sz val="12"/>
      <color theme="1"/>
      <name val="Calibri"/>
      <family val="2"/>
      <scheme val="minor"/>
    </font>
    <font>
      <sz val="10"/>
      <color theme="0" tint="-0.14999847407452621"/>
      <name val="Calibri"/>
      <family val="2"/>
      <scheme val="minor"/>
    </font>
    <font>
      <b/>
      <sz val="12"/>
      <color theme="0"/>
      <name val="Calibri"/>
      <family val="2"/>
      <scheme val="minor"/>
    </font>
    <font>
      <b/>
      <sz val="12"/>
      <name val="Calibri"/>
      <family val="2"/>
      <scheme val="minor"/>
    </font>
    <font>
      <b/>
      <sz val="16"/>
      <color rgb="FF002060"/>
      <name val="Calibri"/>
      <family val="2"/>
      <scheme val="minor"/>
    </font>
    <font>
      <sz val="11"/>
      <color rgb="FFFF0000"/>
      <name val="Calibri"/>
      <family val="2"/>
      <scheme val="minor"/>
    </font>
    <font>
      <sz val="11"/>
      <color rgb="FFFFFFFF"/>
      <name val="Courier New"/>
      <family val="3"/>
    </font>
    <font>
      <sz val="8"/>
      <name val="Calibri"/>
      <family val="2"/>
      <scheme val="minor"/>
    </font>
    <font>
      <b/>
      <sz val="11"/>
      <color rgb="FFFF0000"/>
      <name val="Calibri"/>
      <family val="2"/>
      <scheme val="minor"/>
    </font>
    <font>
      <b/>
      <sz val="11"/>
      <color rgb="FFC00000"/>
      <name val="Calibri"/>
      <family val="2"/>
      <scheme val="minor"/>
    </font>
    <font>
      <b/>
      <sz val="11"/>
      <color theme="6" tint="-0.499984740745262"/>
      <name val="Calibri"/>
      <family val="2"/>
      <scheme val="minor"/>
    </font>
    <font>
      <sz val="10"/>
      <color theme="1"/>
      <name val="Calibri"/>
      <family val="2"/>
      <scheme val="minor"/>
    </font>
    <font>
      <sz val="10"/>
      <color theme="0"/>
      <name val="Calibri"/>
      <family val="2"/>
      <scheme val="minor"/>
    </font>
    <font>
      <sz val="8"/>
      <color theme="1"/>
      <name val="Calibri"/>
      <family val="2"/>
      <scheme val="minor"/>
    </font>
    <font>
      <b/>
      <sz val="8"/>
      <color theme="1"/>
      <name val="Calibri"/>
      <family val="2"/>
      <scheme val="minor"/>
    </font>
    <font>
      <b/>
      <sz val="11"/>
      <color rgb="FF000000"/>
      <name val="Calibri"/>
      <family val="2"/>
      <scheme val="minor"/>
    </font>
    <font>
      <b/>
      <sz val="9"/>
      <color indexed="81"/>
      <name val="Segoe UI"/>
      <family val="2"/>
    </font>
    <font>
      <b/>
      <sz val="11"/>
      <color theme="9"/>
      <name val="Calibri"/>
      <family val="2"/>
      <scheme val="minor"/>
    </font>
    <font>
      <b/>
      <sz val="11"/>
      <color rgb="FFD81893"/>
      <name val="Calibri"/>
      <family val="2"/>
      <scheme val="minor"/>
    </font>
    <font>
      <b/>
      <sz val="18"/>
      <color theme="0"/>
      <name val="Calibri"/>
      <family val="2"/>
      <scheme val="minor"/>
    </font>
    <font>
      <b/>
      <sz val="18"/>
      <color theme="1"/>
      <name val="Calibri"/>
      <family val="2"/>
      <scheme val="minor"/>
    </font>
    <font>
      <sz val="12"/>
      <color theme="1"/>
      <name val="Calibri"/>
      <family val="2"/>
      <scheme val="minor"/>
    </font>
    <font>
      <sz val="12"/>
      <color theme="0"/>
      <name val="Calibri"/>
      <family val="2"/>
      <scheme val="minor"/>
    </font>
    <font>
      <b/>
      <sz val="16"/>
      <color theme="0"/>
      <name val="Calibri"/>
      <family val="2"/>
      <scheme val="minor"/>
    </font>
    <font>
      <b/>
      <sz val="20"/>
      <color theme="0"/>
      <name val="Calibri"/>
      <family val="2"/>
      <scheme val="minor"/>
    </font>
    <font>
      <sz val="12"/>
      <name val="Calibri"/>
      <family val="2"/>
      <scheme val="minor"/>
    </font>
    <font>
      <b/>
      <sz val="14"/>
      <color rgb="FF051BEB"/>
      <name val="Calibri"/>
      <family val="2"/>
      <scheme val="minor"/>
    </font>
    <font>
      <b/>
      <sz val="11"/>
      <color rgb="FF00B0F0"/>
      <name val="Calibri"/>
      <family val="2"/>
      <scheme val="minor"/>
    </font>
    <font>
      <b/>
      <sz val="10"/>
      <color theme="0"/>
      <name val="Calibri"/>
      <family val="2"/>
      <scheme val="minor"/>
    </font>
    <font>
      <sz val="10"/>
      <name val="Calibri"/>
      <family val="2"/>
      <scheme val="minor"/>
    </font>
    <font>
      <b/>
      <sz val="8"/>
      <color theme="0"/>
      <name val="Calibri"/>
      <family val="2"/>
      <scheme val="minor"/>
    </font>
    <font>
      <b/>
      <sz val="36"/>
      <name val="Calibri"/>
      <family val="2"/>
      <scheme val="minor"/>
    </font>
    <font>
      <b/>
      <sz val="28"/>
      <name val="Calibri"/>
      <family val="2"/>
      <scheme val="minor"/>
    </font>
    <font>
      <b/>
      <sz val="36"/>
      <color theme="0"/>
      <name val="Calibri"/>
      <family val="2"/>
      <scheme val="minor"/>
    </font>
    <font>
      <b/>
      <sz val="48"/>
      <color theme="0"/>
      <name val="Calibri"/>
      <family val="2"/>
      <scheme val="minor"/>
    </font>
    <font>
      <sz val="11"/>
      <color rgb="FF000000"/>
      <name val="Calibri"/>
      <family val="2"/>
      <scheme val="minor"/>
    </font>
    <font>
      <sz val="11"/>
      <color theme="1"/>
      <name val="Courier New"/>
      <family val="3"/>
    </font>
    <font>
      <b/>
      <sz val="18"/>
      <color rgb="FF7030A0"/>
      <name val="Calibri"/>
      <family val="2"/>
      <scheme val="minor"/>
    </font>
    <font>
      <sz val="18"/>
      <color theme="1"/>
      <name val="Calibri"/>
      <family val="2"/>
      <scheme val="minor"/>
    </font>
    <font>
      <sz val="18"/>
      <name val="Calibri"/>
      <family val="2"/>
      <scheme val="minor"/>
    </font>
    <font>
      <sz val="18"/>
      <color rgb="FFFF0000"/>
      <name val="Calibri"/>
      <family val="2"/>
      <scheme val="minor"/>
    </font>
    <font>
      <sz val="18"/>
      <color theme="0"/>
      <name val="Calibri"/>
      <family val="2"/>
      <scheme val="minor"/>
    </font>
    <font>
      <sz val="10"/>
      <color rgb="FFFF0000"/>
      <name val="Calibri"/>
      <family val="2"/>
      <scheme val="minor"/>
    </font>
    <font>
      <b/>
      <sz val="16"/>
      <name val="Calibri"/>
      <family val="2"/>
      <scheme val="minor"/>
    </font>
    <font>
      <sz val="10"/>
      <color theme="0" tint="-0.34998626667073579"/>
      <name val="Calibri"/>
      <family val="2"/>
      <scheme val="minor"/>
    </font>
    <font>
      <b/>
      <sz val="10"/>
      <color theme="1"/>
      <name val="Calibri"/>
      <family val="2"/>
      <scheme val="minor"/>
    </font>
    <font>
      <b/>
      <sz val="10"/>
      <name val="Calibri"/>
      <family val="2"/>
      <scheme val="minor"/>
    </font>
    <font>
      <b/>
      <sz val="10"/>
      <color rgb="FFFF0000"/>
      <name val="Calibri"/>
      <family val="2"/>
      <scheme val="minor"/>
    </font>
    <font>
      <sz val="8"/>
      <color theme="0" tint="-0.249977111117893"/>
      <name val="Calibri"/>
      <family val="2"/>
      <scheme val="minor"/>
    </font>
    <font>
      <sz val="7"/>
      <color theme="0"/>
      <name val="Calibri"/>
      <family val="2"/>
      <scheme val="minor"/>
    </font>
    <font>
      <sz val="7"/>
      <color theme="0" tint="-0.249977111117893"/>
      <name val="Calibri"/>
      <family val="2"/>
      <scheme val="minor"/>
    </font>
    <font>
      <sz val="7"/>
      <color theme="1"/>
      <name val="Calibri"/>
      <family val="2"/>
      <scheme val="minor"/>
    </font>
    <font>
      <b/>
      <sz val="18"/>
      <color rgb="FFFF0000"/>
      <name val="Calibri"/>
      <family val="2"/>
      <scheme val="minor"/>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bgColor indexed="64"/>
      </patternFill>
    </fill>
    <fill>
      <patternFill patternType="solid">
        <fgColor indexed="8"/>
        <bgColor indexed="64"/>
      </patternFill>
    </fill>
    <fill>
      <patternFill patternType="solid">
        <fgColor rgb="FFD9D9D9"/>
        <bgColor indexed="64"/>
      </patternFill>
    </fill>
    <fill>
      <patternFill patternType="solid">
        <fgColor theme="9" tint="0.59999389629810485"/>
        <bgColor indexed="64"/>
      </patternFill>
    </fill>
    <fill>
      <patternFill patternType="solid">
        <fgColor theme="2" tint="-0.749992370372631"/>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theme="1"/>
      </top>
      <bottom style="medium">
        <color indexed="64"/>
      </bottom>
      <diagonal/>
    </border>
    <border>
      <left/>
      <right/>
      <top style="thin">
        <color indexed="64"/>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9">
    <xf numFmtId="0" fontId="0" fillId="0" borderId="0"/>
    <xf numFmtId="164" fontId="7" fillId="0" borderId="0" applyFont="0" applyFill="0" applyBorder="0" applyAlignment="0" applyProtection="0"/>
    <xf numFmtId="164"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4" fontId="7" fillId="0" borderId="0" applyFont="0" applyFill="0" applyBorder="0" applyAlignment="0" applyProtection="0"/>
    <xf numFmtId="164"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cellStyleXfs>
  <cellXfs count="298">
    <xf numFmtId="0" fontId="0" fillId="0" borderId="0" xfId="0"/>
    <xf numFmtId="49" fontId="0" fillId="0" borderId="0" xfId="0" applyNumberFormat="1" applyAlignment="1">
      <alignment horizontal="center"/>
    </xf>
    <xf numFmtId="49" fontId="2" fillId="4" borderId="5" xfId="0" applyNumberFormat="1" applyFont="1" applyFill="1" applyBorder="1" applyAlignment="1">
      <alignment horizontal="center"/>
    </xf>
    <xf numFmtId="49" fontId="2" fillId="4" borderId="1" xfId="0" applyNumberFormat="1" applyFont="1" applyFill="1" applyBorder="1" applyAlignment="1">
      <alignment horizontal="center"/>
    </xf>
    <xf numFmtId="49" fontId="2" fillId="0" borderId="0" xfId="0" applyNumberFormat="1" applyFont="1" applyAlignment="1">
      <alignment horizontal="center"/>
    </xf>
    <xf numFmtId="0" fontId="0" fillId="0" borderId="0" xfId="0" applyAlignment="1">
      <alignment horizontal="center"/>
    </xf>
    <xf numFmtId="49" fontId="1" fillId="0" borderId="0" xfId="0" applyNumberFormat="1" applyFont="1" applyAlignment="1">
      <alignment horizontal="center"/>
    </xf>
    <xf numFmtId="166" fontId="3" fillId="2" borderId="1" xfId="0" applyNumberFormat="1" applyFont="1" applyFill="1" applyBorder="1" applyAlignment="1" applyProtection="1">
      <alignment horizontal="center"/>
      <protection locked="0"/>
    </xf>
    <xf numFmtId="49" fontId="0" fillId="0" borderId="1" xfId="0" applyNumberFormat="1" applyBorder="1" applyAlignment="1">
      <alignment horizontal="center"/>
    </xf>
    <xf numFmtId="49" fontId="5" fillId="0" borderId="0" xfId="0" applyNumberFormat="1" applyFont="1" applyAlignment="1">
      <alignment horizontal="center"/>
    </xf>
    <xf numFmtId="49" fontId="4" fillId="0" borderId="0" xfId="0" applyNumberFormat="1" applyFont="1" applyAlignment="1">
      <alignment horizontal="center" vertical="center"/>
    </xf>
    <xf numFmtId="0" fontId="6" fillId="2" borderId="5" xfId="0" applyFont="1" applyFill="1" applyBorder="1" applyAlignment="1" applyProtection="1">
      <alignment horizontal="center" vertical="center"/>
      <protection locked="0"/>
    </xf>
    <xf numFmtId="0" fontId="6" fillId="3" borderId="5" xfId="0" applyFont="1" applyFill="1" applyBorder="1" applyAlignment="1" applyProtection="1">
      <alignment horizontal="center" vertical="center"/>
      <protection locked="0"/>
    </xf>
    <xf numFmtId="14" fontId="5" fillId="0" borderId="0" xfId="0" applyNumberFormat="1" applyFont="1" applyAlignment="1">
      <alignment horizontal="center"/>
    </xf>
    <xf numFmtId="0" fontId="5" fillId="0" borderId="0" xfId="0" applyFont="1" applyAlignment="1">
      <alignment horizontal="center"/>
    </xf>
    <xf numFmtId="49" fontId="8" fillId="0" borderId="0" xfId="0" applyNumberFormat="1" applyFont="1" applyAlignment="1">
      <alignment vertical="center"/>
    </xf>
    <xf numFmtId="0" fontId="0" fillId="3" borderId="0" xfId="0" applyFill="1" applyAlignment="1">
      <alignment horizontal="center"/>
    </xf>
    <xf numFmtId="49" fontId="3" fillId="0" borderId="0" xfId="0" applyNumberFormat="1" applyFont="1" applyAlignment="1">
      <alignment horizontal="center"/>
    </xf>
    <xf numFmtId="0" fontId="3" fillId="0" borderId="0" xfId="0" applyFont="1" applyAlignment="1">
      <alignment horizontal="center"/>
    </xf>
    <xf numFmtId="49" fontId="6" fillId="0" borderId="0" xfId="0" applyNumberFormat="1" applyFont="1" applyAlignment="1">
      <alignment horizontal="center"/>
    </xf>
    <xf numFmtId="0" fontId="5" fillId="0" borderId="0" xfId="0" applyFont="1"/>
    <xf numFmtId="0" fontId="5" fillId="4" borderId="0" xfId="0" applyFont="1" applyFill="1" applyAlignment="1">
      <alignment horizontal="center" vertical="center"/>
    </xf>
    <xf numFmtId="49" fontId="12" fillId="0" borderId="0" xfId="0" applyNumberFormat="1" applyFont="1" applyAlignment="1">
      <alignment vertical="center"/>
    </xf>
    <xf numFmtId="2" fontId="5" fillId="0" borderId="0" xfId="0" applyNumberFormat="1" applyFont="1" applyAlignment="1">
      <alignment horizontal="center"/>
    </xf>
    <xf numFmtId="0" fontId="2" fillId="4" borderId="15" xfId="0" applyFont="1" applyFill="1" applyBorder="1" applyAlignment="1">
      <alignment horizontal="center" vertical="center"/>
    </xf>
    <xf numFmtId="0" fontId="18" fillId="0" borderId="0" xfId="0" applyFont="1"/>
    <xf numFmtId="49" fontId="1" fillId="0" borderId="0" xfId="0" applyNumberFormat="1" applyFont="1"/>
    <xf numFmtId="2" fontId="9" fillId="0" borderId="0" xfId="0" applyNumberFormat="1" applyFont="1" applyAlignment="1">
      <alignment horizontal="center"/>
    </xf>
    <xf numFmtId="0" fontId="17" fillId="0" borderId="0" xfId="0" applyFont="1"/>
    <xf numFmtId="0" fontId="5" fillId="4" borderId="18" xfId="0" applyFont="1" applyFill="1" applyBorder="1" applyAlignment="1">
      <alignment horizontal="center"/>
    </xf>
    <xf numFmtId="0" fontId="9" fillId="0" borderId="0" xfId="0" applyFont="1" applyAlignment="1">
      <alignment horizontal="center"/>
    </xf>
    <xf numFmtId="49" fontId="17" fillId="0" borderId="0" xfId="0" applyNumberFormat="1" applyFont="1"/>
    <xf numFmtId="0" fontId="17" fillId="0" borderId="0" xfId="0" applyFont="1" applyAlignment="1">
      <alignment horizontal="center"/>
    </xf>
    <xf numFmtId="49" fontId="17" fillId="0" borderId="0" xfId="0" applyNumberFormat="1" applyFont="1" applyAlignment="1">
      <alignment horizontal="center"/>
    </xf>
    <xf numFmtId="14" fontId="5" fillId="0" borderId="0" xfId="0" applyNumberFormat="1" applyFont="1"/>
    <xf numFmtId="166" fontId="5" fillId="0" borderId="0" xfId="0" applyNumberFormat="1" applyFont="1" applyAlignment="1">
      <alignment horizontal="center"/>
    </xf>
    <xf numFmtId="2" fontId="0" fillId="0" borderId="0" xfId="0" applyNumberFormat="1" applyAlignment="1">
      <alignment horizontal="center"/>
    </xf>
    <xf numFmtId="0" fontId="6" fillId="2" borderId="7" xfId="0" applyFont="1" applyFill="1" applyBorder="1" applyAlignment="1">
      <alignment horizontal="center" vertical="center"/>
    </xf>
    <xf numFmtId="0" fontId="6" fillId="2" borderId="6" xfId="0" applyFont="1" applyFill="1" applyBorder="1" applyAlignment="1">
      <alignment horizontal="center" vertical="center"/>
    </xf>
    <xf numFmtId="0" fontId="6" fillId="3" borderId="7" xfId="0" applyFont="1" applyFill="1" applyBorder="1" applyAlignment="1">
      <alignment horizontal="center" vertical="center"/>
    </xf>
    <xf numFmtId="0" fontId="13" fillId="3" borderId="6" xfId="0" applyFont="1" applyFill="1" applyBorder="1" applyAlignment="1">
      <alignment horizontal="center" vertical="center"/>
    </xf>
    <xf numFmtId="0" fontId="1" fillId="2" borderId="7" xfId="0" applyFont="1" applyFill="1" applyBorder="1" applyAlignment="1">
      <alignment horizontal="center" vertical="center"/>
    </xf>
    <xf numFmtId="0" fontId="1" fillId="3" borderId="7" xfId="0" applyFont="1" applyFill="1" applyBorder="1" applyAlignment="1">
      <alignment horizontal="center" vertical="center"/>
    </xf>
    <xf numFmtId="49" fontId="20" fillId="0" borderId="0" xfId="0" applyNumberFormat="1" applyFont="1" applyAlignment="1">
      <alignment horizontal="center"/>
    </xf>
    <xf numFmtId="0" fontId="1" fillId="4" borderId="0" xfId="0" applyFont="1" applyFill="1"/>
    <xf numFmtId="0" fontId="1" fillId="4" borderId="0" xfId="0" applyFont="1" applyFill="1" applyAlignment="1">
      <alignment horizontal="left"/>
    </xf>
    <xf numFmtId="49" fontId="3" fillId="2" borderId="3" xfId="0" applyNumberFormat="1" applyFont="1" applyFill="1" applyBorder="1" applyAlignment="1" applyProtection="1">
      <alignment horizontal="center"/>
      <protection locked="0"/>
    </xf>
    <xf numFmtId="49" fontId="3" fillId="6" borderId="3" xfId="0" applyNumberFormat="1" applyFont="1" applyFill="1" applyBorder="1" applyAlignment="1" applyProtection="1">
      <alignment horizontal="center"/>
      <protection locked="0"/>
    </xf>
    <xf numFmtId="166" fontId="3" fillId="6" borderId="1" xfId="0" applyNumberFormat="1" applyFont="1" applyFill="1" applyBorder="1" applyAlignment="1" applyProtection="1">
      <alignment horizontal="center"/>
      <protection locked="0"/>
    </xf>
    <xf numFmtId="1" fontId="3" fillId="2" borderId="1" xfId="0" applyNumberFormat="1" applyFont="1" applyFill="1" applyBorder="1" applyAlignment="1">
      <alignment horizontal="center" vertical="center" wrapText="1"/>
    </xf>
    <xf numFmtId="1" fontId="3" fillId="6" borderId="1" xfId="0" applyNumberFormat="1" applyFont="1" applyFill="1" applyBorder="1" applyAlignment="1">
      <alignment horizontal="center" vertical="center" wrapText="1"/>
    </xf>
    <xf numFmtId="0" fontId="3" fillId="0" borderId="0" xfId="0" applyFont="1" applyAlignment="1">
      <alignment horizontal="left"/>
    </xf>
    <xf numFmtId="0" fontId="0" fillId="2" borderId="0" xfId="0" applyFill="1" applyAlignment="1">
      <alignment horizontal="center"/>
    </xf>
    <xf numFmtId="0" fontId="1" fillId="0" borderId="1" xfId="0" applyFont="1" applyBorder="1" applyAlignment="1">
      <alignment horizontal="center"/>
    </xf>
    <xf numFmtId="49" fontId="0" fillId="2" borderId="0" xfId="0" applyNumberFormat="1" applyFill="1" applyAlignment="1">
      <alignment horizontal="center"/>
    </xf>
    <xf numFmtId="49" fontId="5" fillId="2" borderId="0" xfId="0" applyNumberFormat="1" applyFont="1" applyFill="1" applyAlignment="1">
      <alignment horizontal="center"/>
    </xf>
    <xf numFmtId="49" fontId="1" fillId="2" borderId="0" xfId="0" applyNumberFormat="1" applyFont="1" applyFill="1" applyAlignment="1">
      <alignment horizontal="center"/>
    </xf>
    <xf numFmtId="166" fontId="5" fillId="2" borderId="0" xfId="0" applyNumberFormat="1" applyFont="1" applyFill="1" applyAlignment="1">
      <alignment horizontal="center"/>
    </xf>
    <xf numFmtId="1" fontId="5" fillId="0" borderId="0" xfId="0" applyNumberFormat="1" applyFont="1" applyAlignment="1">
      <alignment horizontal="center"/>
    </xf>
    <xf numFmtId="169" fontId="5" fillId="0" borderId="0" xfId="0" applyNumberFormat="1" applyFont="1" applyAlignment="1">
      <alignment horizontal="center"/>
    </xf>
    <xf numFmtId="49" fontId="0" fillId="0" borderId="1" xfId="0" applyNumberFormat="1" applyBorder="1" applyAlignment="1" applyProtection="1">
      <alignment horizontal="center"/>
      <protection locked="0"/>
    </xf>
    <xf numFmtId="11" fontId="5" fillId="0" borderId="0" xfId="0" applyNumberFormat="1" applyFont="1" applyAlignment="1">
      <alignment horizontal="center"/>
    </xf>
    <xf numFmtId="49" fontId="9" fillId="0" borderId="0" xfId="0" applyNumberFormat="1" applyFont="1" applyAlignment="1">
      <alignment horizontal="center"/>
    </xf>
    <xf numFmtId="0" fontId="20" fillId="0" borderId="0" xfId="0" applyFont="1" applyAlignment="1">
      <alignment horizontal="center"/>
    </xf>
    <xf numFmtId="166" fontId="0" fillId="0" borderId="0" xfId="0" applyNumberFormat="1" applyAlignment="1">
      <alignment horizontal="center"/>
    </xf>
    <xf numFmtId="169" fontId="0" fillId="0" borderId="1" xfId="0" applyNumberFormat="1" applyBorder="1" applyAlignment="1" applyProtection="1">
      <alignment horizontal="center"/>
      <protection locked="0"/>
    </xf>
    <xf numFmtId="49" fontId="27" fillId="2" borderId="0" xfId="0" applyNumberFormat="1" applyFont="1" applyFill="1" applyAlignment="1" applyProtection="1">
      <alignment horizontal="center"/>
      <protection locked="0"/>
    </xf>
    <xf numFmtId="0" fontId="14" fillId="4" borderId="15" xfId="0" applyFont="1" applyFill="1" applyBorder="1" applyAlignment="1">
      <alignment horizontal="center" vertical="center"/>
    </xf>
    <xf numFmtId="0" fontId="6" fillId="4" borderId="16" xfId="0" applyFont="1" applyFill="1" applyBorder="1" applyAlignment="1">
      <alignment horizontal="center"/>
    </xf>
    <xf numFmtId="0" fontId="6" fillId="4" borderId="21" xfId="0" applyFont="1" applyFill="1" applyBorder="1" applyAlignment="1">
      <alignment horizontal="center"/>
    </xf>
    <xf numFmtId="0" fontId="6" fillId="4" borderId="28" xfId="0" applyFont="1" applyFill="1" applyBorder="1" applyAlignment="1">
      <alignment horizontal="center"/>
    </xf>
    <xf numFmtId="0" fontId="0" fillId="4" borderId="19" xfId="0" applyFill="1" applyBorder="1" applyAlignment="1">
      <alignment horizontal="center"/>
    </xf>
    <xf numFmtId="0" fontId="1" fillId="3" borderId="21" xfId="0" applyFont="1" applyFill="1" applyBorder="1" applyAlignment="1">
      <alignment horizontal="center"/>
    </xf>
    <xf numFmtId="0" fontId="1" fillId="2" borderId="21" xfId="0" applyFont="1" applyFill="1" applyBorder="1" applyAlignment="1">
      <alignment horizontal="center"/>
    </xf>
    <xf numFmtId="0" fontId="29" fillId="2" borderId="21" xfId="0" applyFont="1" applyFill="1" applyBorder="1" applyAlignment="1">
      <alignment horizontal="center"/>
    </xf>
    <xf numFmtId="0" fontId="30" fillId="3" borderId="28" xfId="0" applyFont="1" applyFill="1" applyBorder="1" applyAlignment="1">
      <alignment horizontal="center"/>
    </xf>
    <xf numFmtId="0" fontId="1" fillId="2" borderId="16" xfId="0" applyFont="1" applyFill="1" applyBorder="1" applyAlignment="1">
      <alignment horizontal="center"/>
    </xf>
    <xf numFmtId="14" fontId="24" fillId="0" borderId="0" xfId="0" applyNumberFormat="1" applyFont="1" applyAlignment="1">
      <alignment horizontal="center"/>
    </xf>
    <xf numFmtId="0" fontId="9" fillId="0" borderId="0" xfId="0" applyFont="1" applyAlignment="1">
      <alignment horizontal="center" vertical="center"/>
    </xf>
    <xf numFmtId="0" fontId="9" fillId="0" borderId="0" xfId="0" applyFont="1"/>
    <xf numFmtId="2" fontId="5" fillId="0" borderId="0" xfId="0" applyNumberFormat="1" applyFont="1" applyAlignment="1">
      <alignment horizontal="right"/>
    </xf>
    <xf numFmtId="0" fontId="25" fillId="0" borderId="0" xfId="0" applyFont="1" applyAlignment="1">
      <alignment horizontal="center"/>
    </xf>
    <xf numFmtId="0" fontId="6" fillId="3" borderId="6" xfId="0" applyFont="1" applyFill="1" applyBorder="1" applyAlignment="1">
      <alignment horizontal="center" vertical="center"/>
    </xf>
    <xf numFmtId="0" fontId="5" fillId="2" borderId="0" xfId="0" applyFont="1" applyFill="1"/>
    <xf numFmtId="0" fontId="5" fillId="2" borderId="0" xfId="0" applyFont="1" applyFill="1" applyAlignment="1">
      <alignment horizontal="center"/>
    </xf>
    <xf numFmtId="0" fontId="31" fillId="2" borderId="0" xfId="0" applyFont="1" applyFill="1" applyAlignment="1" applyProtection="1">
      <alignment horizontal="center" vertical="center"/>
      <protection locked="0"/>
    </xf>
    <xf numFmtId="14" fontId="5" fillId="4" borderId="19" xfId="0" applyNumberFormat="1" applyFont="1" applyFill="1" applyBorder="1" applyAlignment="1">
      <alignment horizontal="center" vertical="center"/>
    </xf>
    <xf numFmtId="0" fontId="32" fillId="2" borderId="20" xfId="0" applyFont="1" applyFill="1" applyBorder="1" applyAlignment="1" applyProtection="1">
      <alignment horizontal="center" vertical="center"/>
      <protection locked="0"/>
    </xf>
    <xf numFmtId="14" fontId="32" fillId="2" borderId="27" xfId="0" applyNumberFormat="1" applyFont="1" applyFill="1" applyBorder="1" applyAlignment="1" applyProtection="1">
      <alignment horizontal="center" vertical="center"/>
      <protection locked="0"/>
    </xf>
    <xf numFmtId="49" fontId="5" fillId="0" borderId="0" xfId="0" applyNumberFormat="1" applyFont="1" applyAlignment="1">
      <alignment vertical="center"/>
    </xf>
    <xf numFmtId="0" fontId="33" fillId="0" borderId="0" xfId="0" applyFont="1"/>
    <xf numFmtId="0" fontId="5" fillId="4" borderId="1" xfId="0" applyFont="1" applyFill="1" applyBorder="1" applyAlignment="1">
      <alignment horizontal="right"/>
    </xf>
    <xf numFmtId="0" fontId="15" fillId="4" borderId="1" xfId="0" applyFont="1" applyFill="1" applyBorder="1" applyAlignment="1">
      <alignment horizontal="center"/>
    </xf>
    <xf numFmtId="0" fontId="34" fillId="0" borderId="0" xfId="0" applyFont="1"/>
    <xf numFmtId="0" fontId="35" fillId="4" borderId="1" xfId="0" applyFont="1" applyFill="1" applyBorder="1" applyAlignment="1">
      <alignment horizontal="center"/>
    </xf>
    <xf numFmtId="0" fontId="6" fillId="4" borderId="1" xfId="0" applyFont="1" applyFill="1" applyBorder="1" applyAlignment="1">
      <alignment horizontal="right"/>
    </xf>
    <xf numFmtId="0" fontId="37" fillId="0" borderId="0" xfId="0" applyFont="1"/>
    <xf numFmtId="0" fontId="38" fillId="2" borderId="1" xfId="0" applyFont="1" applyFill="1" applyBorder="1" applyAlignment="1" applyProtection="1">
      <alignment horizontal="center"/>
      <protection locked="0"/>
    </xf>
    <xf numFmtId="0" fontId="17" fillId="2" borderId="1" xfId="0" applyFont="1" applyFill="1" applyBorder="1" applyAlignment="1" applyProtection="1">
      <alignment horizontal="center"/>
      <protection locked="0"/>
    </xf>
    <xf numFmtId="0" fontId="33" fillId="4" borderId="1" xfId="0" applyFont="1" applyFill="1" applyBorder="1" applyAlignment="1">
      <alignment horizontal="center" vertical="center"/>
    </xf>
    <xf numFmtId="0" fontId="33" fillId="0" borderId="0" xfId="0" applyFont="1" applyAlignment="1">
      <alignment horizontal="center" vertical="center"/>
    </xf>
    <xf numFmtId="0" fontId="34" fillId="0" borderId="0" xfId="0" applyFont="1" applyAlignment="1">
      <alignment horizontal="center" vertical="center"/>
    </xf>
    <xf numFmtId="0" fontId="6" fillId="0" borderId="0" xfId="0" applyFont="1" applyAlignment="1">
      <alignment horizontal="center"/>
    </xf>
    <xf numFmtId="0" fontId="39" fillId="2" borderId="1" xfId="0" applyFont="1" applyFill="1" applyBorder="1" applyAlignment="1" applyProtection="1">
      <alignment horizontal="center"/>
      <protection locked="0"/>
    </xf>
    <xf numFmtId="11" fontId="0" fillId="2" borderId="0" xfId="0" applyNumberFormat="1" applyFill="1" applyAlignment="1">
      <alignment horizontal="center"/>
    </xf>
    <xf numFmtId="0" fontId="26" fillId="4" borderId="0" xfId="0" applyFont="1" applyFill="1"/>
    <xf numFmtId="0" fontId="0" fillId="4" borderId="31" xfId="0" applyFill="1" applyBorder="1" applyAlignment="1">
      <alignment horizontal="center"/>
    </xf>
    <xf numFmtId="166" fontId="22" fillId="2" borderId="32" xfId="0" applyNumberFormat="1" applyFont="1" applyFill="1" applyBorder="1" applyAlignment="1">
      <alignment horizontal="center"/>
    </xf>
    <xf numFmtId="166" fontId="20" fillId="2" borderId="33" xfId="0" applyNumberFormat="1" applyFont="1" applyFill="1" applyBorder="1" applyAlignment="1">
      <alignment horizontal="center"/>
    </xf>
    <xf numFmtId="0" fontId="40" fillId="4" borderId="0" xfId="0" applyFont="1" applyFill="1" applyAlignment="1">
      <alignment horizontal="center" vertical="center"/>
    </xf>
    <xf numFmtId="166" fontId="40" fillId="4" borderId="0" xfId="0" applyNumberFormat="1" applyFont="1" applyFill="1" applyAlignment="1">
      <alignment horizontal="center" vertical="center"/>
    </xf>
    <xf numFmtId="49" fontId="40" fillId="4" borderId="0" xfId="0" applyNumberFormat="1" applyFont="1" applyFill="1" applyAlignment="1">
      <alignment horizontal="center" vertical="center"/>
    </xf>
    <xf numFmtId="0" fontId="42" fillId="0" borderId="0" xfId="0" applyFont="1"/>
    <xf numFmtId="1" fontId="2" fillId="4" borderId="1" xfId="0" applyNumberFormat="1" applyFont="1" applyFill="1" applyBorder="1" applyAlignment="1">
      <alignment horizontal="center" vertical="center"/>
    </xf>
    <xf numFmtId="14" fontId="43" fillId="2" borderId="34" xfId="0" applyNumberFormat="1" applyFont="1" applyFill="1" applyBorder="1" applyAlignment="1">
      <alignment vertical="center"/>
    </xf>
    <xf numFmtId="0" fontId="43" fillId="2" borderId="0" xfId="0" applyFont="1" applyFill="1" applyAlignment="1">
      <alignment vertical="center"/>
    </xf>
    <xf numFmtId="0" fontId="43" fillId="2" borderId="34" xfId="0" applyFont="1" applyFill="1" applyBorder="1" applyAlignment="1">
      <alignment vertical="center"/>
    </xf>
    <xf numFmtId="0" fontId="25" fillId="4" borderId="23" xfId="0" applyFont="1" applyFill="1" applyBorder="1" applyAlignment="1">
      <alignment horizontal="center" vertical="center"/>
    </xf>
    <xf numFmtId="0" fontId="1" fillId="0" borderId="0" xfId="0" applyFont="1" applyAlignment="1">
      <alignment vertical="center"/>
    </xf>
    <xf numFmtId="0" fontId="0" fillId="4" borderId="18" xfId="0" applyFill="1" applyBorder="1" applyAlignment="1">
      <alignment horizontal="center" vertical="center"/>
    </xf>
    <xf numFmtId="14" fontId="43" fillId="2" borderId="0" xfId="0" applyNumberFormat="1" applyFont="1" applyFill="1" applyAlignment="1">
      <alignment vertical="center"/>
    </xf>
    <xf numFmtId="0" fontId="41" fillId="2" borderId="1" xfId="0" applyFont="1" applyFill="1" applyBorder="1" applyAlignment="1" applyProtection="1">
      <alignment horizontal="center" vertical="center"/>
      <protection locked="0"/>
    </xf>
    <xf numFmtId="166" fontId="41" fillId="2" borderId="1" xfId="0" applyNumberFormat="1" applyFont="1" applyFill="1" applyBorder="1" applyAlignment="1" applyProtection="1">
      <alignment horizontal="center" vertical="center"/>
      <protection locked="0"/>
    </xf>
    <xf numFmtId="168" fontId="23" fillId="0" borderId="1" xfId="0" applyNumberFormat="1" applyFont="1" applyBorder="1" applyAlignment="1" applyProtection="1">
      <alignment horizontal="center" vertical="center"/>
      <protection locked="0"/>
    </xf>
    <xf numFmtId="167" fontId="23" fillId="0" borderId="4" xfId="0" applyNumberFormat="1" applyFont="1" applyBorder="1" applyAlignment="1" applyProtection="1">
      <alignment horizontal="center" vertical="center"/>
      <protection locked="0"/>
    </xf>
    <xf numFmtId="1" fontId="1" fillId="0" borderId="1" xfId="0" applyNumberFormat="1" applyFont="1" applyBorder="1" applyAlignment="1">
      <alignment horizontal="center" vertical="center"/>
    </xf>
    <xf numFmtId="0" fontId="26" fillId="4" borderId="0" xfId="0" applyFont="1" applyFill="1" applyAlignment="1">
      <alignment vertical="center"/>
    </xf>
    <xf numFmtId="0" fontId="0" fillId="4" borderId="19" xfId="0" applyFill="1" applyBorder="1" applyAlignment="1">
      <alignment horizontal="center" vertical="center"/>
    </xf>
    <xf numFmtId="0" fontId="23" fillId="2" borderId="1" xfId="0" applyFont="1" applyFill="1" applyBorder="1" applyAlignment="1" applyProtection="1">
      <alignment horizontal="center" vertical="center"/>
      <protection locked="0"/>
    </xf>
    <xf numFmtId="166" fontId="23" fillId="2" borderId="1" xfId="0" applyNumberFormat="1" applyFont="1" applyFill="1" applyBorder="1" applyAlignment="1" applyProtection="1">
      <alignment horizontal="center" vertical="center"/>
      <protection locked="0"/>
    </xf>
    <xf numFmtId="0" fontId="23" fillId="0" borderId="0" xfId="0" applyFont="1" applyAlignment="1" applyProtection="1">
      <alignment horizontal="center" vertical="center"/>
      <protection locked="0"/>
    </xf>
    <xf numFmtId="49" fontId="23" fillId="0" borderId="0" xfId="0" applyNumberFormat="1" applyFont="1" applyAlignment="1" applyProtection="1">
      <alignment horizontal="center" vertical="center"/>
      <protection locked="0"/>
    </xf>
    <xf numFmtId="1" fontId="1" fillId="0" borderId="0" xfId="0" applyNumberFormat="1" applyFont="1" applyAlignment="1">
      <alignment horizontal="center" vertical="center"/>
    </xf>
    <xf numFmtId="0" fontId="23" fillId="0" borderId="0" xfId="0" applyFont="1" applyAlignment="1">
      <alignment horizontal="center" vertical="center"/>
    </xf>
    <xf numFmtId="49" fontId="23" fillId="0" borderId="0" xfId="0" applyNumberFormat="1" applyFont="1" applyAlignment="1">
      <alignment horizontal="center" vertical="center"/>
    </xf>
    <xf numFmtId="2" fontId="2" fillId="2" borderId="0" xfId="0" applyNumberFormat="1" applyFont="1" applyFill="1" applyAlignment="1">
      <alignment horizontal="center" vertical="center"/>
    </xf>
    <xf numFmtId="0" fontId="45" fillId="2" borderId="34" xfId="0" applyFont="1" applyFill="1" applyBorder="1" applyAlignment="1">
      <alignment vertical="center"/>
    </xf>
    <xf numFmtId="0" fontId="45" fillId="2" borderId="0" xfId="0" applyFont="1" applyFill="1" applyAlignment="1">
      <alignment vertical="center"/>
    </xf>
    <xf numFmtId="0" fontId="46" fillId="2" borderId="0" xfId="0" applyFont="1" applyFill="1" applyAlignment="1">
      <alignment vertical="center"/>
    </xf>
    <xf numFmtId="0" fontId="46" fillId="2" borderId="0" xfId="0" applyFont="1" applyFill="1" applyAlignment="1">
      <alignment vertical="center" wrapText="1"/>
    </xf>
    <xf numFmtId="0" fontId="47" fillId="0" borderId="0" xfId="0" applyFont="1" applyAlignment="1">
      <alignment horizontal="center" vertical="center"/>
    </xf>
    <xf numFmtId="49" fontId="23" fillId="0" borderId="0" xfId="0" applyNumberFormat="1" applyFont="1" applyAlignment="1">
      <alignment horizontal="center"/>
    </xf>
    <xf numFmtId="0" fontId="48" fillId="0" borderId="0" xfId="0" applyFont="1"/>
    <xf numFmtId="49" fontId="32" fillId="0" borderId="0" xfId="0" applyNumberFormat="1" applyFont="1" applyAlignment="1">
      <alignment vertical="center"/>
    </xf>
    <xf numFmtId="49" fontId="49" fillId="0" borderId="0" xfId="0" applyNumberFormat="1" applyFont="1" applyAlignment="1">
      <alignment horizontal="center" vertical="center"/>
    </xf>
    <xf numFmtId="49" fontId="50" fillId="0" borderId="0" xfId="0" applyNumberFormat="1" applyFont="1" applyAlignment="1">
      <alignment horizontal="center"/>
    </xf>
    <xf numFmtId="49" fontId="51" fillId="0" borderId="0" xfId="0" applyNumberFormat="1" applyFont="1" applyAlignment="1">
      <alignment horizontal="center"/>
    </xf>
    <xf numFmtId="0" fontId="51" fillId="0" borderId="0" xfId="0" applyFont="1" applyAlignment="1">
      <alignment horizontal="center"/>
    </xf>
    <xf numFmtId="49" fontId="52" fillId="0" borderId="0" xfId="0" applyNumberFormat="1" applyFont="1" applyAlignment="1">
      <alignment horizontal="center"/>
    </xf>
    <xf numFmtId="49" fontId="53" fillId="0" borderId="0" xfId="0" applyNumberFormat="1" applyFont="1" applyAlignment="1">
      <alignment horizontal="center"/>
    </xf>
    <xf numFmtId="0" fontId="0" fillId="0" borderId="0" xfId="0" applyAlignment="1">
      <alignment horizontal="center" vertical="center"/>
    </xf>
    <xf numFmtId="49" fontId="8" fillId="2" borderId="0" xfId="0" applyNumberFormat="1" applyFont="1" applyFill="1" applyAlignment="1">
      <alignment vertical="center"/>
    </xf>
    <xf numFmtId="49" fontId="2" fillId="4" borderId="7" xfId="0" applyNumberFormat="1" applyFont="1" applyFill="1" applyBorder="1" applyAlignment="1">
      <alignment horizontal="center"/>
    </xf>
    <xf numFmtId="49" fontId="2" fillId="4" borderId="6" xfId="0" applyNumberFormat="1" applyFont="1" applyFill="1" applyBorder="1" applyAlignment="1">
      <alignment horizontal="center"/>
    </xf>
    <xf numFmtId="49" fontId="55" fillId="0" borderId="0" xfId="0" applyNumberFormat="1" applyFont="1" applyAlignment="1">
      <alignment vertical="center"/>
    </xf>
    <xf numFmtId="0" fontId="0" fillId="4" borderId="0" xfId="0" applyFill="1" applyAlignment="1">
      <alignment horizontal="center"/>
    </xf>
    <xf numFmtId="0" fontId="5" fillId="2" borderId="0" xfId="0" applyFont="1" applyFill="1" applyAlignment="1">
      <alignment horizontal="center" wrapText="1"/>
    </xf>
    <xf numFmtId="49" fontId="0" fillId="0" borderId="0" xfId="0" applyNumberFormat="1"/>
    <xf numFmtId="1" fontId="9" fillId="0" borderId="0" xfId="0" applyNumberFormat="1" applyFont="1" applyAlignment="1">
      <alignment horizontal="center"/>
    </xf>
    <xf numFmtId="169" fontId="56" fillId="0" borderId="0" xfId="0" applyNumberFormat="1" applyFont="1" applyAlignment="1">
      <alignment horizontal="center"/>
    </xf>
    <xf numFmtId="1" fontId="57" fillId="0" borderId="0" xfId="0" applyNumberFormat="1" applyFont="1"/>
    <xf numFmtId="20" fontId="0" fillId="0" borderId="1" xfId="0" applyNumberFormat="1" applyBorder="1" applyAlignment="1" applyProtection="1">
      <alignment horizontal="center"/>
      <protection locked="0"/>
    </xf>
    <xf numFmtId="49" fontId="57" fillId="0" borderId="0" xfId="0" applyNumberFormat="1" applyFont="1" applyAlignment="1">
      <alignment horizontal="center"/>
    </xf>
    <xf numFmtId="20" fontId="5" fillId="0" borderId="0" xfId="0" applyNumberFormat="1" applyFont="1" applyAlignment="1">
      <alignment horizontal="center"/>
    </xf>
    <xf numFmtId="20" fontId="1" fillId="0" borderId="0" xfId="4" applyNumberFormat="1" applyFont="1" applyBorder="1" applyAlignment="1">
      <alignment horizontal="center"/>
    </xf>
    <xf numFmtId="49" fontId="57" fillId="0" borderId="0" xfId="0" applyNumberFormat="1" applyFont="1" applyAlignment="1">
      <alignment horizontal="right"/>
    </xf>
    <xf numFmtId="14" fontId="23" fillId="0" borderId="0" xfId="0" applyNumberFormat="1" applyFont="1" applyAlignment="1">
      <alignment horizontal="right"/>
    </xf>
    <xf numFmtId="1" fontId="23" fillId="0" borderId="0" xfId="0" applyNumberFormat="1" applyFont="1"/>
    <xf numFmtId="49" fontId="58" fillId="2" borderId="0" xfId="0" applyNumberFormat="1" applyFont="1" applyFill="1" applyAlignment="1">
      <alignment horizontal="right"/>
    </xf>
    <xf numFmtId="20" fontId="6" fillId="2" borderId="0" xfId="4" applyNumberFormat="1" applyFont="1" applyFill="1" applyBorder="1" applyAlignment="1">
      <alignment horizontal="center"/>
    </xf>
    <xf numFmtId="1" fontId="58" fillId="2" borderId="0" xfId="0" applyNumberFormat="1" applyFont="1" applyFill="1"/>
    <xf numFmtId="14" fontId="41" fillId="2" borderId="0" xfId="0" applyNumberFormat="1" applyFont="1" applyFill="1" applyAlignment="1">
      <alignment horizontal="right"/>
    </xf>
    <xf numFmtId="2" fontId="3" fillId="2" borderId="0" xfId="0" applyNumberFormat="1" applyFont="1" applyFill="1" applyAlignment="1">
      <alignment horizontal="center"/>
    </xf>
    <xf numFmtId="1" fontId="41" fillId="2" borderId="0" xfId="0" applyNumberFormat="1" applyFont="1" applyFill="1"/>
    <xf numFmtId="49" fontId="59" fillId="2" borderId="0" xfId="0" applyNumberFormat="1" applyFont="1" applyFill="1" applyAlignment="1">
      <alignment horizontal="right"/>
    </xf>
    <xf numFmtId="14" fontId="54" fillId="2" borderId="0" xfId="0" applyNumberFormat="1" applyFont="1" applyFill="1" applyAlignment="1">
      <alignment horizontal="right"/>
    </xf>
    <xf numFmtId="0" fontId="60" fillId="0" borderId="0" xfId="0" applyFont="1" applyAlignment="1">
      <alignment horizontal="center"/>
    </xf>
    <xf numFmtId="49" fontId="3" fillId="0" borderId="1" xfId="0" applyNumberFormat="1" applyFont="1" applyBorder="1" applyAlignment="1">
      <alignment horizontal="center"/>
    </xf>
    <xf numFmtId="0" fontId="3" fillId="0" borderId="5" xfId="0" applyFont="1" applyBorder="1" applyAlignment="1">
      <alignment horizontal="center"/>
    </xf>
    <xf numFmtId="2" fontId="2" fillId="2" borderId="32" xfId="0" applyNumberFormat="1" applyFont="1" applyFill="1" applyBorder="1" applyAlignment="1">
      <alignment horizontal="center"/>
    </xf>
    <xf numFmtId="49" fontId="3" fillId="2" borderId="33" xfId="0" applyNumberFormat="1" applyFont="1" applyFill="1" applyBorder="1" applyAlignment="1">
      <alignment horizontal="center"/>
    </xf>
    <xf numFmtId="2" fontId="2" fillId="4" borderId="37" xfId="0" applyNumberFormat="1" applyFont="1" applyFill="1" applyBorder="1" applyAlignment="1">
      <alignment horizontal="center"/>
    </xf>
    <xf numFmtId="2" fontId="2" fillId="4" borderId="39" xfId="0" applyNumberFormat="1" applyFont="1" applyFill="1" applyBorder="1" applyAlignment="1">
      <alignment vertical="center"/>
    </xf>
    <xf numFmtId="49" fontId="41" fillId="0" borderId="5" xfId="0" applyNumberFormat="1" applyFont="1" applyBorder="1" applyAlignment="1">
      <alignment horizontal="center"/>
    </xf>
    <xf numFmtId="49" fontId="41" fillId="0" borderId="1" xfId="0" applyNumberFormat="1" applyFont="1" applyBorder="1" applyAlignment="1">
      <alignment horizontal="center"/>
    </xf>
    <xf numFmtId="0" fontId="3" fillId="0" borderId="1" xfId="0" applyFont="1" applyBorder="1" applyAlignment="1">
      <alignment horizontal="center"/>
    </xf>
    <xf numFmtId="166" fontId="17" fillId="0" borderId="0" xfId="0" applyNumberFormat="1" applyFont="1" applyAlignment="1">
      <alignment horizontal="center"/>
    </xf>
    <xf numFmtId="49" fontId="61" fillId="0" borderId="0" xfId="0" applyNumberFormat="1" applyFont="1" applyAlignment="1">
      <alignment horizontal="center"/>
    </xf>
    <xf numFmtId="49" fontId="63" fillId="0" borderId="0" xfId="0" applyNumberFormat="1" applyFont="1" applyAlignment="1">
      <alignment horizontal="center"/>
    </xf>
    <xf numFmtId="0" fontId="5" fillId="0" borderId="0" xfId="0" applyFont="1" applyAlignment="1">
      <alignment horizontal="center" vertical="center"/>
    </xf>
    <xf numFmtId="49" fontId="11" fillId="5" borderId="0" xfId="0" applyNumberFormat="1" applyFont="1" applyFill="1" applyAlignment="1" applyProtection="1">
      <alignment horizontal="center"/>
      <protection locked="0"/>
    </xf>
    <xf numFmtId="49" fontId="11" fillId="5" borderId="1" xfId="0" applyNumberFormat="1" applyFont="1" applyFill="1" applyBorder="1" applyAlignment="1" applyProtection="1">
      <alignment horizontal="center"/>
      <protection locked="0"/>
    </xf>
    <xf numFmtId="0" fontId="62" fillId="0" borderId="0" xfId="0" applyFont="1" applyAlignment="1">
      <alignment horizontal="center"/>
    </xf>
    <xf numFmtId="49" fontId="25" fillId="0" borderId="0" xfId="0" applyNumberFormat="1" applyFont="1" applyAlignment="1">
      <alignment horizontal="center"/>
    </xf>
    <xf numFmtId="14" fontId="0" fillId="0" borderId="0" xfId="0" applyNumberFormat="1"/>
    <xf numFmtId="0" fontId="24" fillId="0" borderId="0" xfId="0" applyFont="1" applyAlignment="1">
      <alignment horizontal="center"/>
    </xf>
    <xf numFmtId="1" fontId="24" fillId="0" borderId="0" xfId="0" applyNumberFormat="1" applyFont="1" applyAlignment="1">
      <alignment horizontal="center"/>
    </xf>
    <xf numFmtId="0" fontId="23" fillId="0" borderId="0" xfId="0" applyFont="1" applyAlignment="1">
      <alignment horizontal="center"/>
    </xf>
    <xf numFmtId="49" fontId="12" fillId="2" borderId="0" xfId="0" applyNumberFormat="1" applyFont="1" applyFill="1" applyAlignment="1">
      <alignment horizontal="center" vertical="center"/>
    </xf>
    <xf numFmtId="0" fontId="2" fillId="4" borderId="0" xfId="0" applyFont="1" applyFill="1" applyAlignment="1">
      <alignment horizontal="center" vertical="center"/>
    </xf>
    <xf numFmtId="49" fontId="33" fillId="0" borderId="0" xfId="0" applyNumberFormat="1" applyFont="1" applyAlignment="1">
      <alignment vertical="center"/>
    </xf>
    <xf numFmtId="0" fontId="2" fillId="4" borderId="15" xfId="0" applyFont="1" applyFill="1" applyBorder="1" applyAlignment="1">
      <alignment horizontal="center"/>
    </xf>
    <xf numFmtId="49" fontId="11" fillId="5" borderId="1" xfId="0" applyNumberFormat="1" applyFont="1" applyFill="1" applyBorder="1" applyAlignment="1" applyProtection="1">
      <alignment horizontal="center" wrapText="1"/>
      <protection locked="0"/>
    </xf>
    <xf numFmtId="49" fontId="11" fillId="5" borderId="0" xfId="0" applyNumberFormat="1" applyFont="1" applyFill="1" applyAlignment="1" applyProtection="1">
      <alignment horizontal="center" wrapText="1"/>
      <protection locked="0"/>
    </xf>
    <xf numFmtId="0" fontId="0" fillId="4" borderId="8" xfId="0" applyFill="1" applyBorder="1" applyAlignment="1">
      <alignment horizontal="center"/>
    </xf>
    <xf numFmtId="0" fontId="0" fillId="4" borderId="10" xfId="0" applyFill="1" applyBorder="1" applyAlignment="1">
      <alignment horizontal="center"/>
    </xf>
    <xf numFmtId="0" fontId="0" fillId="2" borderId="25" xfId="0" applyFill="1" applyBorder="1" applyAlignment="1" applyProtection="1">
      <alignment horizontal="left"/>
      <protection locked="0"/>
    </xf>
    <xf numFmtId="167" fontId="0" fillId="2" borderId="26" xfId="0" applyNumberFormat="1" applyFill="1" applyBorder="1" applyAlignment="1" applyProtection="1">
      <alignment horizontal="center"/>
      <protection locked="0"/>
    </xf>
    <xf numFmtId="0" fontId="0" fillId="2" borderId="11" xfId="0" applyFill="1" applyBorder="1" applyAlignment="1" applyProtection="1">
      <alignment horizontal="left"/>
      <protection locked="0"/>
    </xf>
    <xf numFmtId="167" fontId="0" fillId="2" borderId="12" xfId="0" applyNumberFormat="1" applyFill="1" applyBorder="1" applyAlignment="1" applyProtection="1">
      <alignment horizontal="center"/>
      <protection locked="0"/>
    </xf>
    <xf numFmtId="0" fontId="0" fillId="7" borderId="11" xfId="0" applyFill="1" applyBorder="1" applyAlignment="1" applyProtection="1">
      <alignment horizontal="left"/>
      <protection locked="0"/>
    </xf>
    <xf numFmtId="167" fontId="0" fillId="7" borderId="12" xfId="0" applyNumberFormat="1" applyFill="1" applyBorder="1" applyAlignment="1" applyProtection="1">
      <alignment horizontal="center"/>
      <protection locked="0"/>
    </xf>
    <xf numFmtId="0" fontId="0" fillId="2" borderId="13" xfId="0" applyFill="1" applyBorder="1" applyAlignment="1" applyProtection="1">
      <alignment horizontal="left"/>
      <protection locked="0"/>
    </xf>
    <xf numFmtId="167" fontId="0" fillId="2" borderId="14" xfId="0" applyNumberFormat="1" applyFill="1" applyBorder="1" applyAlignment="1" applyProtection="1">
      <alignment horizontal="center"/>
      <protection locked="0"/>
    </xf>
    <xf numFmtId="166" fontId="22" fillId="2" borderId="25" xfId="0" applyNumberFormat="1" applyFont="1" applyFill="1" applyBorder="1" applyAlignment="1" applyProtection="1">
      <alignment horizontal="center"/>
      <protection locked="0"/>
    </xf>
    <xf numFmtId="166" fontId="21" fillId="2" borderId="26" xfId="0" applyNumberFormat="1" applyFont="1" applyFill="1" applyBorder="1" applyAlignment="1" applyProtection="1">
      <alignment horizontal="center"/>
      <protection locked="0"/>
    </xf>
    <xf numFmtId="166" fontId="22" fillId="2" borderId="24" xfId="0" applyNumberFormat="1" applyFont="1" applyFill="1" applyBorder="1" applyAlignment="1" applyProtection="1">
      <alignment horizontal="center"/>
      <protection locked="0"/>
    </xf>
    <xf numFmtId="166" fontId="21" fillId="2" borderId="29" xfId="0" applyNumberFormat="1" applyFont="1" applyFill="1" applyBorder="1" applyAlignment="1" applyProtection="1">
      <alignment horizontal="center"/>
      <protection locked="0"/>
    </xf>
    <xf numFmtId="166" fontId="22" fillId="2" borderId="11" xfId="0" applyNumberFormat="1" applyFont="1" applyFill="1" applyBorder="1" applyAlignment="1" applyProtection="1">
      <alignment horizontal="center"/>
      <protection locked="0"/>
    </xf>
    <xf numFmtId="166" fontId="21" fillId="7" borderId="12" xfId="0" applyNumberFormat="1" applyFont="1" applyFill="1" applyBorder="1" applyAlignment="1" applyProtection="1">
      <alignment horizontal="center"/>
      <protection locked="0"/>
    </xf>
    <xf numFmtId="166" fontId="22" fillId="2" borderId="3" xfId="0" applyNumberFormat="1" applyFont="1" applyFill="1" applyBorder="1" applyAlignment="1" applyProtection="1">
      <alignment horizontal="center"/>
      <protection locked="0"/>
    </xf>
    <xf numFmtId="166" fontId="21" fillId="7" borderId="4" xfId="0" applyNumberFormat="1" applyFont="1" applyFill="1" applyBorder="1" applyAlignment="1" applyProtection="1">
      <alignment horizontal="center"/>
      <protection locked="0"/>
    </xf>
    <xf numFmtId="166" fontId="21" fillId="2" borderId="12" xfId="0" applyNumberFormat="1" applyFont="1" applyFill="1" applyBorder="1" applyAlignment="1" applyProtection="1">
      <alignment horizontal="center"/>
      <protection locked="0"/>
    </xf>
    <xf numFmtId="166" fontId="21" fillId="2" borderId="4" xfId="0" applyNumberFormat="1" applyFont="1" applyFill="1" applyBorder="1" applyAlignment="1" applyProtection="1">
      <alignment horizontal="center"/>
      <protection locked="0"/>
    </xf>
    <xf numFmtId="166" fontId="22" fillId="7" borderId="11" xfId="0" applyNumberFormat="1" applyFont="1" applyFill="1" applyBorder="1" applyAlignment="1" applyProtection="1">
      <alignment horizontal="center"/>
      <protection locked="0"/>
    </xf>
    <xf numFmtId="166" fontId="22" fillId="7" borderId="3" xfId="0" applyNumberFormat="1" applyFont="1" applyFill="1" applyBorder="1" applyAlignment="1" applyProtection="1">
      <alignment horizontal="center"/>
      <protection locked="0"/>
    </xf>
    <xf numFmtId="166" fontId="22" fillId="8" borderId="11" xfId="0" applyNumberFormat="1" applyFont="1" applyFill="1" applyBorder="1" applyAlignment="1" applyProtection="1">
      <alignment horizontal="center"/>
      <protection locked="0"/>
    </xf>
    <xf numFmtId="166" fontId="22" fillId="2" borderId="13" xfId="0" applyNumberFormat="1" applyFont="1" applyFill="1" applyBorder="1" applyAlignment="1" applyProtection="1">
      <alignment horizontal="center"/>
      <protection locked="0"/>
    </xf>
    <xf numFmtId="166" fontId="21" fillId="2" borderId="14" xfId="0" applyNumberFormat="1" applyFont="1" applyFill="1" applyBorder="1" applyAlignment="1" applyProtection="1">
      <alignment horizontal="center"/>
      <protection locked="0"/>
    </xf>
    <xf numFmtId="166" fontId="22" fillId="2" borderId="17" xfId="0" applyNumberFormat="1" applyFont="1" applyFill="1" applyBorder="1" applyAlignment="1" applyProtection="1">
      <alignment horizontal="center"/>
      <protection locked="0"/>
    </xf>
    <xf numFmtId="166" fontId="21" fillId="2" borderId="30" xfId="0" applyNumberFormat="1" applyFont="1" applyFill="1" applyBorder="1" applyAlignment="1" applyProtection="1">
      <alignment horizontal="center"/>
      <protection locked="0"/>
    </xf>
    <xf numFmtId="49" fontId="11" fillId="0" borderId="1" xfId="0" applyNumberFormat="1" applyFont="1" applyBorder="1" applyAlignment="1" applyProtection="1">
      <alignment horizontal="center"/>
      <protection locked="0"/>
    </xf>
    <xf numFmtId="166" fontId="11" fillId="0" borderId="1" xfId="0" applyNumberFormat="1" applyFont="1" applyBorder="1" applyAlignment="1" applyProtection="1">
      <alignment horizontal="center"/>
      <protection locked="0"/>
    </xf>
    <xf numFmtId="0" fontId="11" fillId="0" borderId="1" xfId="0" applyFont="1" applyBorder="1" applyAlignment="1">
      <alignment horizontal="center"/>
    </xf>
    <xf numFmtId="166" fontId="41" fillId="2" borderId="0" xfId="0" applyNumberFormat="1" applyFont="1" applyFill="1" applyAlignment="1" applyProtection="1">
      <alignment horizontal="center" vertical="center"/>
      <protection locked="0"/>
    </xf>
    <xf numFmtId="166" fontId="10" fillId="0" borderId="1" xfId="0" applyNumberFormat="1" applyFont="1" applyBorder="1" applyAlignment="1" applyProtection="1">
      <alignment horizontal="center"/>
      <protection locked="0"/>
    </xf>
    <xf numFmtId="49" fontId="10" fillId="0" borderId="1" xfId="0" applyNumberFormat="1" applyFont="1" applyBorder="1" applyAlignment="1" applyProtection="1">
      <alignment horizontal="center"/>
      <protection locked="0"/>
    </xf>
    <xf numFmtId="49" fontId="10" fillId="0" borderId="5" xfId="0" applyNumberFormat="1" applyFont="1" applyBorder="1" applyAlignment="1" applyProtection="1">
      <alignment horizontal="center"/>
      <protection locked="0"/>
    </xf>
    <xf numFmtId="166" fontId="10" fillId="0" borderId="5" xfId="0" applyNumberFormat="1" applyFont="1" applyBorder="1" applyAlignment="1" applyProtection="1">
      <alignment horizontal="center"/>
      <protection locked="0"/>
    </xf>
    <xf numFmtId="0" fontId="10" fillId="0" borderId="1" xfId="0" applyFont="1" applyBorder="1" applyAlignment="1">
      <alignment horizontal="center" vertical="center"/>
    </xf>
    <xf numFmtId="0" fontId="11" fillId="0" borderId="1" xfId="0" applyFont="1" applyBorder="1" applyAlignment="1">
      <alignment horizontal="center" vertical="center"/>
    </xf>
    <xf numFmtId="49" fontId="11" fillId="0" borderId="5" xfId="0" applyNumberFormat="1" applyFont="1" applyBorder="1" applyAlignment="1" applyProtection="1">
      <alignment horizontal="center"/>
      <protection locked="0"/>
    </xf>
    <xf numFmtId="166" fontId="11" fillId="0" borderId="5" xfId="0" applyNumberFormat="1" applyFont="1" applyBorder="1" applyAlignment="1" applyProtection="1">
      <alignment horizontal="center"/>
      <protection locked="0"/>
    </xf>
    <xf numFmtId="49" fontId="11" fillId="0" borderId="35" xfId="0" applyNumberFormat="1" applyFont="1" applyBorder="1" applyAlignment="1" applyProtection="1">
      <alignment horizontal="center"/>
      <protection locked="0"/>
    </xf>
    <xf numFmtId="164" fontId="15" fillId="0" borderId="0" xfId="1" applyFont="1" applyAlignment="1">
      <alignment horizontal="center"/>
    </xf>
    <xf numFmtId="0" fontId="2" fillId="4" borderId="22" xfId="0" applyFont="1" applyFill="1" applyBorder="1" applyAlignment="1">
      <alignment horizontal="center"/>
    </xf>
    <xf numFmtId="0" fontId="2" fillId="4" borderId="15" xfId="0" applyFont="1" applyFill="1" applyBorder="1" applyAlignment="1">
      <alignment horizontal="center"/>
    </xf>
    <xf numFmtId="166" fontId="2" fillId="4" borderId="8" xfId="0" applyNumberFormat="1" applyFont="1" applyFill="1" applyBorder="1" applyAlignment="1">
      <alignment horizontal="center"/>
    </xf>
    <xf numFmtId="166" fontId="2" fillId="4" borderId="10" xfId="0" applyNumberFormat="1" applyFont="1" applyFill="1" applyBorder="1" applyAlignment="1">
      <alignment horizontal="center"/>
    </xf>
    <xf numFmtId="14" fontId="44" fillId="2" borderId="0" xfId="0" applyNumberFormat="1" applyFont="1" applyFill="1" applyAlignment="1">
      <alignment horizontal="center" vertical="center"/>
    </xf>
    <xf numFmtId="0" fontId="44" fillId="2" borderId="0" xfId="0" applyFont="1" applyFill="1" applyAlignment="1">
      <alignment horizontal="center" vertical="center"/>
    </xf>
    <xf numFmtId="0" fontId="43" fillId="2" borderId="0" xfId="0" applyFont="1" applyFill="1" applyAlignment="1">
      <alignment horizontal="center" vertical="center"/>
    </xf>
    <xf numFmtId="2" fontId="2" fillId="4" borderId="38" xfId="0" applyNumberFormat="1" applyFont="1" applyFill="1" applyBorder="1" applyAlignment="1">
      <alignment horizontal="center" vertical="center"/>
    </xf>
    <xf numFmtId="0" fontId="20" fillId="2" borderId="8" xfId="1" applyNumberFormat="1" applyFont="1" applyFill="1" applyBorder="1" applyAlignment="1" applyProtection="1">
      <alignment horizontal="center"/>
    </xf>
    <xf numFmtId="0" fontId="20" fillId="2" borderId="9" xfId="1" applyNumberFormat="1" applyFont="1" applyFill="1" applyBorder="1" applyAlignment="1" applyProtection="1">
      <alignment horizontal="center"/>
    </xf>
    <xf numFmtId="0" fontId="20" fillId="2" borderId="10" xfId="1" applyNumberFormat="1" applyFont="1" applyFill="1" applyBorder="1" applyAlignment="1" applyProtection="1">
      <alignment horizontal="center"/>
    </xf>
    <xf numFmtId="49" fontId="6" fillId="2" borderId="3" xfId="0" applyNumberFormat="1" applyFont="1" applyFill="1" applyBorder="1" applyAlignment="1">
      <alignment horizontal="center" vertical="center" wrapText="1"/>
    </xf>
    <xf numFmtId="49" fontId="6" fillId="2" borderId="1" xfId="0" applyNumberFormat="1" applyFont="1" applyFill="1" applyBorder="1" applyAlignment="1">
      <alignment horizontal="center" vertical="center" wrapText="1"/>
    </xf>
    <xf numFmtId="49" fontId="6" fillId="2" borderId="3" xfId="0" applyNumberFormat="1" applyFont="1" applyFill="1" applyBorder="1" applyAlignment="1">
      <alignment horizontal="center" vertical="center"/>
    </xf>
    <xf numFmtId="49" fontId="6" fillId="2" borderId="1" xfId="0" applyNumberFormat="1" applyFont="1" applyFill="1" applyBorder="1" applyAlignment="1">
      <alignment horizontal="center" vertical="center"/>
    </xf>
    <xf numFmtId="0" fontId="0" fillId="0" borderId="1" xfId="1" applyNumberFormat="1" applyFont="1" applyBorder="1" applyAlignment="1" applyProtection="1">
      <alignment horizontal="center"/>
      <protection locked="0"/>
    </xf>
    <xf numFmtId="49" fontId="6" fillId="0" borderId="0" xfId="0" applyNumberFormat="1" applyFont="1" applyAlignment="1">
      <alignment horizontal="right"/>
    </xf>
    <xf numFmtId="0" fontId="17" fillId="0" borderId="1" xfId="0" applyFont="1" applyBorder="1" applyAlignment="1" applyProtection="1">
      <alignment horizontal="center"/>
      <protection locked="0"/>
    </xf>
    <xf numFmtId="49" fontId="17" fillId="0" borderId="1" xfId="0" applyNumberFormat="1" applyFont="1" applyBorder="1" applyAlignment="1" applyProtection="1">
      <alignment horizontal="center"/>
      <protection locked="0"/>
    </xf>
    <xf numFmtId="1" fontId="3" fillId="0" borderId="1" xfId="0" applyNumberFormat="1" applyFont="1" applyBorder="1" applyAlignment="1" applyProtection="1">
      <alignment horizontal="center"/>
      <protection locked="0"/>
    </xf>
    <xf numFmtId="1" fontId="17" fillId="0" borderId="1" xfId="1" applyNumberFormat="1" applyFont="1" applyBorder="1" applyAlignment="1" applyProtection="1">
      <alignment horizontal="center"/>
    </xf>
    <xf numFmtId="1" fontId="0" fillId="0" borderId="5" xfId="0" applyNumberFormat="1" applyBorder="1" applyAlignment="1">
      <alignment horizontal="center"/>
    </xf>
    <xf numFmtId="2" fontId="6" fillId="2" borderId="36" xfId="0" applyNumberFormat="1" applyFont="1" applyFill="1" applyBorder="1" applyAlignment="1">
      <alignment horizontal="center"/>
    </xf>
    <xf numFmtId="49" fontId="53" fillId="0" borderId="0" xfId="0" applyNumberFormat="1" applyFont="1" applyAlignment="1">
      <alignment horizontal="center" vertical="center"/>
    </xf>
    <xf numFmtId="49" fontId="5" fillId="0" borderId="0" xfId="0" applyNumberFormat="1" applyFont="1" applyAlignment="1">
      <alignment horizontal="center"/>
    </xf>
    <xf numFmtId="49" fontId="64" fillId="0" borderId="0" xfId="0" applyNumberFormat="1" applyFont="1" applyAlignment="1">
      <alignment horizontal="center" vertical="center"/>
    </xf>
    <xf numFmtId="0" fontId="32" fillId="0" borderId="2" xfId="0" applyFont="1" applyBorder="1" applyAlignment="1">
      <alignment horizontal="center" vertical="center"/>
    </xf>
    <xf numFmtId="49" fontId="6" fillId="6" borderId="3" xfId="0" applyNumberFormat="1" applyFont="1" applyFill="1" applyBorder="1" applyAlignment="1">
      <alignment horizontal="center" vertical="center" wrapText="1"/>
    </xf>
    <xf numFmtId="49" fontId="6" fillId="6" borderId="1" xfId="0" applyNumberFormat="1" applyFont="1" applyFill="1" applyBorder="1" applyAlignment="1">
      <alignment horizontal="center" vertical="center" wrapText="1"/>
    </xf>
    <xf numFmtId="49" fontId="57" fillId="0" borderId="0" xfId="0" applyNumberFormat="1" applyFont="1" applyAlignment="1">
      <alignment horizontal="center"/>
    </xf>
    <xf numFmtId="49" fontId="3" fillId="0" borderId="1" xfId="0" applyNumberFormat="1" applyFont="1" applyBorder="1" applyAlignment="1" applyProtection="1">
      <alignment horizontal="center"/>
      <protection locked="0"/>
    </xf>
    <xf numFmtId="49" fontId="0" fillId="0" borderId="1" xfId="0" applyNumberFormat="1" applyBorder="1" applyAlignment="1" applyProtection="1">
      <alignment horizontal="center"/>
      <protection locked="0"/>
    </xf>
    <xf numFmtId="49" fontId="6" fillId="6" borderId="3" xfId="0" applyNumberFormat="1" applyFont="1" applyFill="1" applyBorder="1" applyAlignment="1">
      <alignment horizontal="center" vertical="center"/>
    </xf>
    <xf numFmtId="49" fontId="6" fillId="6" borderId="1" xfId="0" applyNumberFormat="1" applyFont="1" applyFill="1" applyBorder="1" applyAlignment="1">
      <alignment horizontal="center" vertical="center"/>
    </xf>
    <xf numFmtId="49" fontId="2" fillId="0" borderId="0" xfId="0" applyNumberFormat="1" applyFont="1" applyAlignment="1">
      <alignment horizontal="center"/>
    </xf>
    <xf numFmtId="0" fontId="16" fillId="0" borderId="0" xfId="0" applyFont="1" applyAlignment="1">
      <alignment horizontal="center" vertical="center"/>
    </xf>
    <xf numFmtId="0" fontId="8" fillId="0" borderId="2" xfId="0" applyFont="1" applyBorder="1" applyAlignment="1">
      <alignment horizontal="center" vertical="center"/>
    </xf>
    <xf numFmtId="49" fontId="5" fillId="0" borderId="0" xfId="0" applyNumberFormat="1" applyFont="1" applyAlignment="1">
      <alignment horizontal="center" vertical="center"/>
    </xf>
    <xf numFmtId="49" fontId="12" fillId="0" borderId="0" xfId="0" applyNumberFormat="1" applyFont="1" applyAlignment="1">
      <alignment horizontal="center" vertical="center"/>
    </xf>
    <xf numFmtId="49" fontId="12" fillId="0" borderId="0" xfId="0" applyNumberFormat="1" applyFont="1" applyAlignment="1">
      <alignment horizontal="left" vertical="center"/>
    </xf>
    <xf numFmtId="49" fontId="2" fillId="4" borderId="0" xfId="0" applyNumberFormat="1" applyFont="1" applyFill="1" applyAlignment="1">
      <alignment horizontal="center" vertical="center"/>
    </xf>
    <xf numFmtId="0" fontId="6" fillId="2" borderId="8" xfId="1" applyNumberFormat="1" applyFont="1" applyFill="1" applyBorder="1" applyAlignment="1" applyProtection="1">
      <alignment horizontal="center"/>
    </xf>
    <xf numFmtId="0" fontId="6" fillId="2" borderId="9" xfId="1" applyNumberFormat="1" applyFont="1" applyFill="1" applyBorder="1" applyAlignment="1" applyProtection="1">
      <alignment horizontal="center"/>
    </xf>
    <xf numFmtId="0" fontId="6" fillId="2" borderId="10" xfId="1" applyNumberFormat="1" applyFont="1" applyFill="1" applyBorder="1" applyAlignment="1" applyProtection="1">
      <alignment horizontal="center"/>
    </xf>
    <xf numFmtId="49" fontId="1" fillId="0" borderId="0" xfId="0" applyNumberFormat="1" applyFont="1" applyAlignment="1">
      <alignment horizontal="center"/>
    </xf>
    <xf numFmtId="49" fontId="12" fillId="2" borderId="0" xfId="0" applyNumberFormat="1" applyFont="1" applyFill="1" applyAlignment="1">
      <alignment horizontal="center" vertical="center"/>
    </xf>
    <xf numFmtId="0" fontId="8" fillId="2" borderId="2" xfId="0" applyFont="1" applyFill="1" applyBorder="1" applyAlignment="1">
      <alignment horizontal="center" vertical="center"/>
    </xf>
    <xf numFmtId="0" fontId="16" fillId="2" borderId="0" xfId="0" applyFont="1" applyFill="1" applyAlignment="1">
      <alignment horizontal="center" vertical="center"/>
    </xf>
    <xf numFmtId="49" fontId="33" fillId="0" borderId="0" xfId="0" applyNumberFormat="1" applyFont="1" applyAlignment="1">
      <alignment horizontal="center" vertical="center"/>
    </xf>
    <xf numFmtId="49" fontId="5" fillId="4" borderId="0" xfId="0" applyNumberFormat="1" applyFont="1" applyFill="1" applyAlignment="1">
      <alignment horizontal="left" vertical="center"/>
    </xf>
    <xf numFmtId="49" fontId="5" fillId="2" borderId="0" xfId="0" applyNumberFormat="1" applyFont="1" applyFill="1" applyAlignment="1">
      <alignment horizontal="center"/>
    </xf>
    <xf numFmtId="49" fontId="5" fillId="2" borderId="0" xfId="0" applyNumberFormat="1" applyFont="1" applyFill="1" applyAlignment="1">
      <alignment horizontal="center" vertical="center"/>
    </xf>
    <xf numFmtId="0" fontId="36" fillId="4" borderId="1" xfId="0" applyFont="1" applyFill="1" applyBorder="1" applyAlignment="1">
      <alignment horizontal="center" vertical="center"/>
    </xf>
  </cellXfs>
  <cellStyles count="9">
    <cellStyle name="Moeda" xfId="1" builtinId="4"/>
    <cellStyle name="Moeda 2" xfId="2" xr:uid="{00000000-0005-0000-0000-000001000000}"/>
    <cellStyle name="Moeda 2 2" xfId="6" xr:uid="{81F0E3A7-D79D-421A-88CB-C4B01CB13273}"/>
    <cellStyle name="Moeda 3" xfId="5" xr:uid="{845699A2-7336-43A2-BA7A-4B9F3AC79006}"/>
    <cellStyle name="Normal" xfId="0" builtinId="0"/>
    <cellStyle name="Vírgula" xfId="4" builtinId="3"/>
    <cellStyle name="Vírgula 2" xfId="3" xr:uid="{00000000-0005-0000-0000-000003000000}"/>
    <cellStyle name="Vírgula 2 2" xfId="7" xr:uid="{79BB3561-E058-47A8-90BE-EC8331D526A5}"/>
    <cellStyle name="Vírgula 3" xfId="8" xr:uid="{191CB901-213F-4D00-BE6E-43525870033A}"/>
  </cellStyles>
  <dxfs count="47302">
    <dxf>
      <font>
        <b/>
        <i val="0"/>
        <color theme="9"/>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border>
        <bottom style="thin">
          <color auto="1"/>
        </bottom>
        <vertical/>
        <horizontal/>
      </border>
    </dxf>
    <dxf>
      <font>
        <color theme="0" tint="-0.14996795556505021"/>
      </font>
    </dxf>
    <dxf>
      <font>
        <b/>
        <i val="0"/>
        <u/>
        <color rgb="FFFF0000"/>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6" tint="-0.24994659260841701"/>
      </font>
    </dxf>
    <dxf>
      <font>
        <b/>
        <i val="0"/>
        <color rgb="FF0070C0"/>
      </font>
    </dxf>
    <dxf>
      <font>
        <b/>
        <i val="0"/>
        <color rgb="FF7030A0"/>
      </font>
    </dxf>
    <dxf>
      <font>
        <color theme="9" tint="-0.24994659260841701"/>
      </font>
    </dxf>
    <dxf>
      <font>
        <color theme="6" tint="-0.24994659260841701"/>
      </font>
    </dxf>
    <dxf>
      <border>
        <bottom style="thin">
          <color auto="1"/>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0070C0"/>
      </font>
    </dxf>
    <dxf>
      <font>
        <b/>
        <i val="0"/>
        <color rgb="FF7030A0"/>
      </font>
    </dxf>
    <dxf>
      <font>
        <color theme="6" tint="-0.24994659260841701"/>
      </font>
    </dxf>
    <dxf>
      <font>
        <color theme="9" tint="-0.24994659260841701"/>
      </font>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fgColor indexed="64"/>
          <bgColor auto="1"/>
        </patternFill>
      </fill>
      <border>
        <left/>
        <right/>
        <top/>
        <bottom/>
        <vertical/>
        <horizontal/>
      </border>
    </dxf>
    <dxf>
      <border>
        <bottom style="thin">
          <color auto="1"/>
        </bottom>
      </border>
    </dxf>
    <dxf>
      <font>
        <b/>
        <i val="0"/>
        <color rgb="FF0070C0"/>
      </font>
    </dxf>
    <dxf>
      <font>
        <b/>
        <i val="0"/>
        <color rgb="FF7030A0"/>
      </font>
    </dxf>
    <dxf>
      <font>
        <color theme="6" tint="-0.24994659260841701"/>
      </font>
    </dxf>
    <dxf>
      <font>
        <color theme="9" tint="-0.24994659260841701"/>
      </font>
    </dxf>
    <dxf>
      <font>
        <color theme="0"/>
      </font>
      <fill>
        <patternFill patternType="solid">
          <bgColor theme="0"/>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theme="0"/>
      </font>
    </dxf>
    <dxf>
      <font>
        <color theme="0"/>
      </font>
    </dxf>
    <dxf>
      <font>
        <color theme="0"/>
      </font>
    </dxf>
    <dxf>
      <font>
        <color theme="0"/>
      </font>
    </dxf>
    <dxf>
      <font>
        <b/>
        <i/>
        <u val="double"/>
      </font>
    </dxf>
    <dxf>
      <border>
        <bottom style="thin">
          <color auto="1"/>
        </bottom>
        <vertical/>
        <horizontal/>
      </border>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rgb="FFFF0000"/>
      </font>
    </dxf>
    <dxf>
      <font>
        <color theme="0"/>
      </font>
    </dxf>
    <dxf>
      <font>
        <color rgb="FFFF0000"/>
      </font>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0"/>
      </font>
    </dxf>
    <dxf>
      <font>
        <color theme="0"/>
      </font>
    </dxf>
    <dxf>
      <font>
        <color rgb="FFFF0000"/>
      </font>
    </dxf>
    <dxf>
      <font>
        <color theme="3"/>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theme="3"/>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3"/>
      </font>
    </dxf>
    <dxf>
      <font>
        <b/>
        <i val="0"/>
        <color rgb="FFFF0000"/>
      </font>
    </dxf>
    <dxf>
      <font>
        <b/>
        <i val="0"/>
        <color theme="3"/>
      </font>
    </dxf>
    <dxf>
      <font>
        <b/>
        <i val="0"/>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border>
        <left/>
        <right/>
        <top/>
        <bottom/>
        <vertical/>
        <horizontal/>
      </border>
    </dxf>
    <dxf>
      <border>
        <bottom style="thin">
          <color auto="1"/>
        </bottom>
        <vertical/>
        <horizontal/>
      </border>
    </dxf>
    <dxf>
      <border>
        <bottom style="thin">
          <color auto="1"/>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0070C0"/>
      </font>
    </dxf>
    <dxf>
      <font>
        <b/>
        <i val="0"/>
        <color theme="9" tint="-0.24994659260841701"/>
      </font>
    </dxf>
    <dxf>
      <font>
        <b/>
        <i val="0"/>
        <color theme="9"/>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border>
        <bottom style="thin">
          <color auto="1"/>
        </bottom>
        <vertical/>
        <horizontal/>
      </border>
    </dxf>
    <dxf>
      <font>
        <color theme="0" tint="-0.14996795556505021"/>
      </font>
    </dxf>
    <dxf>
      <font>
        <b/>
        <i val="0"/>
        <u/>
        <color rgb="FFFF0000"/>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6" tint="-0.24994659260841701"/>
      </font>
    </dxf>
    <dxf>
      <font>
        <b/>
        <i val="0"/>
        <color rgb="FF0070C0"/>
      </font>
    </dxf>
    <dxf>
      <font>
        <b/>
        <i val="0"/>
        <color rgb="FF7030A0"/>
      </font>
    </dxf>
    <dxf>
      <font>
        <color theme="9" tint="-0.24994659260841701"/>
      </font>
    </dxf>
    <dxf>
      <font>
        <color theme="6" tint="-0.24994659260841701"/>
      </font>
    </dxf>
    <dxf>
      <border>
        <bottom style="thin">
          <color auto="1"/>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0070C0"/>
      </font>
    </dxf>
    <dxf>
      <font>
        <b/>
        <i val="0"/>
        <color rgb="FF7030A0"/>
      </font>
    </dxf>
    <dxf>
      <font>
        <color theme="6" tint="-0.24994659260841701"/>
      </font>
    </dxf>
    <dxf>
      <font>
        <color theme="9" tint="-0.24994659260841701"/>
      </font>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fgColor indexed="64"/>
          <bgColor auto="1"/>
        </patternFill>
      </fill>
      <border>
        <left/>
        <right/>
        <top/>
        <bottom/>
        <vertical/>
        <horizontal/>
      </border>
    </dxf>
    <dxf>
      <border>
        <bottom style="thin">
          <color auto="1"/>
        </bottom>
      </border>
    </dxf>
    <dxf>
      <font>
        <b/>
        <i val="0"/>
        <color rgb="FF0070C0"/>
      </font>
    </dxf>
    <dxf>
      <font>
        <b/>
        <i val="0"/>
        <color rgb="FF7030A0"/>
      </font>
    </dxf>
    <dxf>
      <font>
        <color theme="6" tint="-0.24994659260841701"/>
      </font>
    </dxf>
    <dxf>
      <font>
        <color theme="9" tint="-0.24994659260841701"/>
      </font>
    </dxf>
    <dxf>
      <font>
        <color theme="0"/>
      </font>
      <fill>
        <patternFill patternType="solid">
          <bgColor theme="0"/>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theme="0"/>
      </font>
    </dxf>
    <dxf>
      <font>
        <color theme="0"/>
      </font>
    </dxf>
    <dxf>
      <font>
        <color theme="0"/>
      </font>
    </dxf>
    <dxf>
      <font>
        <color theme="0"/>
      </font>
    </dxf>
    <dxf>
      <font>
        <b/>
        <i/>
        <u val="double"/>
      </font>
    </dxf>
    <dxf>
      <border>
        <bottom style="thin">
          <color auto="1"/>
        </bottom>
        <vertical/>
        <horizontal/>
      </border>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rgb="FFFF0000"/>
      </font>
    </dxf>
    <dxf>
      <font>
        <color theme="0"/>
      </font>
    </dxf>
    <dxf>
      <font>
        <color rgb="FFFF0000"/>
      </font>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0"/>
      </font>
    </dxf>
    <dxf>
      <font>
        <color theme="0"/>
      </font>
    </dxf>
    <dxf>
      <font>
        <color rgb="FFFF0000"/>
      </font>
    </dxf>
    <dxf>
      <font>
        <color theme="3"/>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theme="3"/>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3"/>
      </font>
    </dxf>
    <dxf>
      <font>
        <b/>
        <i val="0"/>
        <color rgb="FFFF0000"/>
      </font>
    </dxf>
    <dxf>
      <font>
        <b/>
        <i val="0"/>
        <color theme="3"/>
      </font>
    </dxf>
    <dxf>
      <font>
        <b/>
        <i val="0"/>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border>
        <left/>
        <right/>
        <top/>
        <bottom/>
        <vertical/>
        <horizontal/>
      </border>
    </dxf>
    <dxf>
      <border>
        <bottom style="thin">
          <color auto="1"/>
        </bottom>
        <vertical/>
        <horizontal/>
      </border>
    </dxf>
    <dxf>
      <border>
        <bottom style="thin">
          <color auto="1"/>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0070C0"/>
      </font>
    </dxf>
    <dxf>
      <font>
        <b/>
        <i val="0"/>
        <color theme="9" tint="-0.24994659260841701"/>
      </font>
    </dxf>
    <dxf>
      <font>
        <b/>
        <i val="0"/>
        <color theme="9"/>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border>
        <bottom style="thin">
          <color auto="1"/>
        </bottom>
        <vertical/>
        <horizontal/>
      </border>
    </dxf>
    <dxf>
      <font>
        <color theme="0" tint="-0.14996795556505021"/>
      </font>
    </dxf>
    <dxf>
      <font>
        <b/>
        <i val="0"/>
        <u/>
        <color rgb="FFFF0000"/>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6" tint="-0.24994659260841701"/>
      </font>
    </dxf>
    <dxf>
      <font>
        <b/>
        <i val="0"/>
        <color rgb="FF0070C0"/>
      </font>
    </dxf>
    <dxf>
      <font>
        <b/>
        <i val="0"/>
        <color rgb="FF7030A0"/>
      </font>
    </dxf>
    <dxf>
      <font>
        <color theme="9" tint="-0.24994659260841701"/>
      </font>
    </dxf>
    <dxf>
      <font>
        <color theme="6" tint="-0.24994659260841701"/>
      </font>
    </dxf>
    <dxf>
      <border>
        <bottom style="thin">
          <color auto="1"/>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0070C0"/>
      </font>
    </dxf>
    <dxf>
      <font>
        <b/>
        <i val="0"/>
        <color rgb="FF7030A0"/>
      </font>
    </dxf>
    <dxf>
      <font>
        <color theme="6" tint="-0.24994659260841701"/>
      </font>
    </dxf>
    <dxf>
      <font>
        <color theme="9" tint="-0.24994659260841701"/>
      </font>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fgColor indexed="64"/>
          <bgColor auto="1"/>
        </patternFill>
      </fill>
      <border>
        <left/>
        <right/>
        <top/>
        <bottom/>
        <vertical/>
        <horizontal/>
      </border>
    </dxf>
    <dxf>
      <border>
        <bottom style="thin">
          <color auto="1"/>
        </bottom>
      </border>
    </dxf>
    <dxf>
      <font>
        <b/>
        <i val="0"/>
        <color rgb="FF0070C0"/>
      </font>
    </dxf>
    <dxf>
      <font>
        <b/>
        <i val="0"/>
        <color rgb="FF7030A0"/>
      </font>
    </dxf>
    <dxf>
      <font>
        <color theme="6" tint="-0.24994659260841701"/>
      </font>
    </dxf>
    <dxf>
      <font>
        <color theme="9" tint="-0.24994659260841701"/>
      </font>
    </dxf>
    <dxf>
      <font>
        <color theme="0"/>
      </font>
      <fill>
        <patternFill patternType="solid">
          <bgColor theme="0"/>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theme="0"/>
      </font>
    </dxf>
    <dxf>
      <font>
        <color theme="0"/>
      </font>
    </dxf>
    <dxf>
      <font>
        <color theme="0"/>
      </font>
    </dxf>
    <dxf>
      <font>
        <color theme="0"/>
      </font>
    </dxf>
    <dxf>
      <font>
        <b/>
        <i/>
        <u val="double"/>
      </font>
    </dxf>
    <dxf>
      <border>
        <bottom style="thin">
          <color auto="1"/>
        </bottom>
        <vertical/>
        <horizontal/>
      </border>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rgb="FFFF0000"/>
      </font>
    </dxf>
    <dxf>
      <font>
        <color theme="0"/>
      </font>
    </dxf>
    <dxf>
      <font>
        <color rgb="FFFF0000"/>
      </font>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0"/>
      </font>
    </dxf>
    <dxf>
      <font>
        <color theme="0"/>
      </font>
    </dxf>
    <dxf>
      <font>
        <color rgb="FFFF0000"/>
      </font>
    </dxf>
    <dxf>
      <font>
        <color theme="3"/>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theme="3"/>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3"/>
      </font>
    </dxf>
    <dxf>
      <font>
        <b/>
        <i val="0"/>
        <color rgb="FFFF0000"/>
      </font>
    </dxf>
    <dxf>
      <font>
        <b/>
        <i val="0"/>
        <color theme="3"/>
      </font>
    </dxf>
    <dxf>
      <font>
        <b/>
        <i val="0"/>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border>
        <left/>
        <right/>
        <top/>
        <bottom/>
        <vertical/>
        <horizontal/>
      </border>
    </dxf>
    <dxf>
      <border>
        <bottom style="thin">
          <color auto="1"/>
        </bottom>
        <vertical/>
        <horizontal/>
      </border>
    </dxf>
    <dxf>
      <border>
        <bottom style="thin">
          <color auto="1"/>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0070C0"/>
      </font>
    </dxf>
    <dxf>
      <font>
        <b/>
        <i val="0"/>
        <color theme="9" tint="-0.24994659260841701"/>
      </font>
    </dxf>
    <dxf>
      <font>
        <b/>
        <i val="0"/>
        <color theme="9"/>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border>
        <bottom style="thin">
          <color auto="1"/>
        </bottom>
        <vertical/>
        <horizontal/>
      </border>
    </dxf>
    <dxf>
      <font>
        <color theme="0" tint="-0.14996795556505021"/>
      </font>
    </dxf>
    <dxf>
      <font>
        <b/>
        <i val="0"/>
        <u/>
        <color rgb="FFFF0000"/>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6" tint="-0.24994659260841701"/>
      </font>
    </dxf>
    <dxf>
      <font>
        <b/>
        <i val="0"/>
        <color rgb="FF0070C0"/>
      </font>
    </dxf>
    <dxf>
      <font>
        <b/>
        <i val="0"/>
        <color rgb="FF7030A0"/>
      </font>
    </dxf>
    <dxf>
      <font>
        <color theme="9" tint="-0.24994659260841701"/>
      </font>
    </dxf>
    <dxf>
      <font>
        <color theme="6" tint="-0.24994659260841701"/>
      </font>
    </dxf>
    <dxf>
      <border>
        <bottom style="thin">
          <color auto="1"/>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0070C0"/>
      </font>
    </dxf>
    <dxf>
      <font>
        <b/>
        <i val="0"/>
        <color rgb="FF7030A0"/>
      </font>
    </dxf>
    <dxf>
      <font>
        <color theme="6" tint="-0.24994659260841701"/>
      </font>
    </dxf>
    <dxf>
      <font>
        <color theme="9" tint="-0.24994659260841701"/>
      </font>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fgColor indexed="64"/>
          <bgColor auto="1"/>
        </patternFill>
      </fill>
      <border>
        <left/>
        <right/>
        <top/>
        <bottom/>
        <vertical/>
        <horizontal/>
      </border>
    </dxf>
    <dxf>
      <border>
        <bottom style="thin">
          <color auto="1"/>
        </bottom>
      </border>
    </dxf>
    <dxf>
      <font>
        <b/>
        <i val="0"/>
        <color rgb="FF0070C0"/>
      </font>
    </dxf>
    <dxf>
      <font>
        <b/>
        <i val="0"/>
        <color rgb="FF7030A0"/>
      </font>
    </dxf>
    <dxf>
      <font>
        <color theme="6" tint="-0.24994659260841701"/>
      </font>
    </dxf>
    <dxf>
      <font>
        <color theme="9" tint="-0.24994659260841701"/>
      </font>
    </dxf>
    <dxf>
      <font>
        <color theme="0"/>
      </font>
      <fill>
        <patternFill patternType="solid">
          <bgColor theme="0"/>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theme="0"/>
      </font>
    </dxf>
    <dxf>
      <font>
        <color theme="0"/>
      </font>
    </dxf>
    <dxf>
      <font>
        <color theme="0"/>
      </font>
    </dxf>
    <dxf>
      <font>
        <color theme="0"/>
      </font>
    </dxf>
    <dxf>
      <font>
        <b/>
        <i/>
        <u val="double"/>
      </font>
    </dxf>
    <dxf>
      <border>
        <bottom style="thin">
          <color auto="1"/>
        </bottom>
        <vertical/>
        <horizontal/>
      </border>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rgb="FFFF0000"/>
      </font>
    </dxf>
    <dxf>
      <font>
        <color theme="0"/>
      </font>
    </dxf>
    <dxf>
      <font>
        <color rgb="FFFF0000"/>
      </font>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0"/>
      </font>
    </dxf>
    <dxf>
      <font>
        <color theme="0"/>
      </font>
    </dxf>
    <dxf>
      <font>
        <color rgb="FFFF0000"/>
      </font>
    </dxf>
    <dxf>
      <font>
        <color theme="3"/>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theme="3"/>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3"/>
      </font>
    </dxf>
    <dxf>
      <font>
        <b/>
        <i val="0"/>
        <color rgb="FFFF0000"/>
      </font>
    </dxf>
    <dxf>
      <font>
        <b/>
        <i val="0"/>
        <color theme="3"/>
      </font>
    </dxf>
    <dxf>
      <font>
        <b/>
        <i val="0"/>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border>
        <left/>
        <right/>
        <top/>
        <bottom/>
        <vertical/>
        <horizontal/>
      </border>
    </dxf>
    <dxf>
      <border>
        <bottom style="thin">
          <color auto="1"/>
        </bottom>
        <vertical/>
        <horizontal/>
      </border>
    </dxf>
    <dxf>
      <border>
        <bottom style="thin">
          <color auto="1"/>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0070C0"/>
      </font>
    </dxf>
    <dxf>
      <font>
        <b/>
        <i val="0"/>
        <color theme="9" tint="-0.24994659260841701"/>
      </font>
    </dxf>
    <dxf>
      <font>
        <b/>
        <i val="0"/>
        <color theme="9"/>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border>
        <bottom style="thin">
          <color auto="1"/>
        </bottom>
        <vertical/>
        <horizontal/>
      </border>
    </dxf>
    <dxf>
      <font>
        <color theme="0" tint="-0.14996795556505021"/>
      </font>
    </dxf>
    <dxf>
      <font>
        <b/>
        <i val="0"/>
        <u/>
        <color rgb="FFFF0000"/>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6" tint="-0.24994659260841701"/>
      </font>
    </dxf>
    <dxf>
      <font>
        <b/>
        <i val="0"/>
        <color rgb="FF0070C0"/>
      </font>
    </dxf>
    <dxf>
      <font>
        <b/>
        <i val="0"/>
        <color rgb="FF7030A0"/>
      </font>
    </dxf>
    <dxf>
      <font>
        <color theme="9" tint="-0.24994659260841701"/>
      </font>
    </dxf>
    <dxf>
      <font>
        <color theme="6" tint="-0.24994659260841701"/>
      </font>
    </dxf>
    <dxf>
      <border>
        <bottom style="thin">
          <color auto="1"/>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0070C0"/>
      </font>
    </dxf>
    <dxf>
      <font>
        <b/>
        <i val="0"/>
        <color rgb="FF7030A0"/>
      </font>
    </dxf>
    <dxf>
      <font>
        <color theme="6" tint="-0.24994659260841701"/>
      </font>
    </dxf>
    <dxf>
      <font>
        <color theme="9" tint="-0.24994659260841701"/>
      </font>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fgColor indexed="64"/>
          <bgColor auto="1"/>
        </patternFill>
      </fill>
      <border>
        <left/>
        <right/>
        <top/>
        <bottom/>
        <vertical/>
        <horizontal/>
      </border>
    </dxf>
    <dxf>
      <border>
        <bottom style="thin">
          <color auto="1"/>
        </bottom>
      </border>
    </dxf>
    <dxf>
      <font>
        <b/>
        <i val="0"/>
        <color rgb="FF0070C0"/>
      </font>
    </dxf>
    <dxf>
      <font>
        <b/>
        <i val="0"/>
        <color rgb="FF7030A0"/>
      </font>
    </dxf>
    <dxf>
      <font>
        <color theme="6" tint="-0.24994659260841701"/>
      </font>
    </dxf>
    <dxf>
      <font>
        <color theme="9" tint="-0.24994659260841701"/>
      </font>
    </dxf>
    <dxf>
      <font>
        <color theme="0"/>
      </font>
      <fill>
        <patternFill patternType="solid">
          <bgColor theme="0"/>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theme="0"/>
      </font>
    </dxf>
    <dxf>
      <font>
        <color theme="0"/>
      </font>
    </dxf>
    <dxf>
      <font>
        <color theme="0"/>
      </font>
    </dxf>
    <dxf>
      <font>
        <color theme="0"/>
      </font>
    </dxf>
    <dxf>
      <font>
        <b/>
        <i/>
        <u val="double"/>
      </font>
    </dxf>
    <dxf>
      <border>
        <bottom style="thin">
          <color auto="1"/>
        </bottom>
        <vertical/>
        <horizontal/>
      </border>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rgb="FFFF0000"/>
      </font>
    </dxf>
    <dxf>
      <font>
        <color theme="0"/>
      </font>
    </dxf>
    <dxf>
      <font>
        <color rgb="FFFF0000"/>
      </font>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0"/>
      </font>
    </dxf>
    <dxf>
      <font>
        <color theme="0"/>
      </font>
    </dxf>
    <dxf>
      <font>
        <color rgb="FFFF0000"/>
      </font>
    </dxf>
    <dxf>
      <font>
        <color theme="3"/>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theme="3"/>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3"/>
      </font>
    </dxf>
    <dxf>
      <font>
        <b/>
        <i val="0"/>
        <color rgb="FFFF0000"/>
      </font>
    </dxf>
    <dxf>
      <font>
        <b/>
        <i val="0"/>
        <color theme="3"/>
      </font>
    </dxf>
    <dxf>
      <font>
        <b/>
        <i val="0"/>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border>
        <left/>
        <right/>
        <top/>
        <bottom/>
        <vertical/>
        <horizontal/>
      </border>
    </dxf>
    <dxf>
      <border>
        <bottom style="thin">
          <color auto="1"/>
        </bottom>
        <vertical/>
        <horizontal/>
      </border>
    </dxf>
    <dxf>
      <border>
        <bottom style="thin">
          <color auto="1"/>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0070C0"/>
      </font>
    </dxf>
    <dxf>
      <font>
        <b/>
        <i val="0"/>
        <color theme="9" tint="-0.24994659260841701"/>
      </font>
    </dxf>
    <dxf>
      <font>
        <b/>
        <i val="0"/>
        <color theme="9"/>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border>
        <bottom style="thin">
          <color auto="1"/>
        </bottom>
        <vertical/>
        <horizontal/>
      </border>
    </dxf>
    <dxf>
      <font>
        <color theme="0" tint="-0.14996795556505021"/>
      </font>
    </dxf>
    <dxf>
      <font>
        <b/>
        <i val="0"/>
        <u/>
        <color rgb="FFFF0000"/>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6" tint="-0.24994659260841701"/>
      </font>
    </dxf>
    <dxf>
      <font>
        <b/>
        <i val="0"/>
        <color rgb="FF0070C0"/>
      </font>
    </dxf>
    <dxf>
      <font>
        <b/>
        <i val="0"/>
        <color rgb="FF7030A0"/>
      </font>
    </dxf>
    <dxf>
      <font>
        <color theme="9" tint="-0.24994659260841701"/>
      </font>
    </dxf>
    <dxf>
      <font>
        <color theme="6" tint="-0.24994659260841701"/>
      </font>
    </dxf>
    <dxf>
      <border>
        <bottom style="thin">
          <color auto="1"/>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0070C0"/>
      </font>
    </dxf>
    <dxf>
      <font>
        <b/>
        <i val="0"/>
        <color rgb="FF7030A0"/>
      </font>
    </dxf>
    <dxf>
      <font>
        <color theme="6" tint="-0.24994659260841701"/>
      </font>
    </dxf>
    <dxf>
      <font>
        <color theme="9" tint="-0.24994659260841701"/>
      </font>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fgColor indexed="64"/>
          <bgColor auto="1"/>
        </patternFill>
      </fill>
      <border>
        <left/>
        <right/>
        <top/>
        <bottom/>
        <vertical/>
        <horizontal/>
      </border>
    </dxf>
    <dxf>
      <border>
        <bottom style="thin">
          <color auto="1"/>
        </bottom>
      </border>
    </dxf>
    <dxf>
      <font>
        <b/>
        <i val="0"/>
        <color rgb="FF0070C0"/>
      </font>
    </dxf>
    <dxf>
      <font>
        <b/>
        <i val="0"/>
        <color rgb="FF7030A0"/>
      </font>
    </dxf>
    <dxf>
      <font>
        <color theme="6" tint="-0.24994659260841701"/>
      </font>
    </dxf>
    <dxf>
      <font>
        <color theme="9" tint="-0.24994659260841701"/>
      </font>
    </dxf>
    <dxf>
      <font>
        <color theme="0"/>
      </font>
      <fill>
        <patternFill patternType="solid">
          <bgColor theme="0"/>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theme="0"/>
      </font>
    </dxf>
    <dxf>
      <font>
        <color theme="0"/>
      </font>
    </dxf>
    <dxf>
      <font>
        <color theme="0"/>
      </font>
    </dxf>
    <dxf>
      <font>
        <color theme="0"/>
      </font>
    </dxf>
    <dxf>
      <font>
        <b/>
        <i/>
        <u val="double"/>
      </font>
    </dxf>
    <dxf>
      <border>
        <bottom style="thin">
          <color auto="1"/>
        </bottom>
        <vertical/>
        <horizontal/>
      </border>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rgb="FFFF0000"/>
      </font>
    </dxf>
    <dxf>
      <font>
        <color theme="0"/>
      </font>
    </dxf>
    <dxf>
      <font>
        <color rgb="FFFF0000"/>
      </font>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0"/>
      </font>
    </dxf>
    <dxf>
      <font>
        <color theme="0"/>
      </font>
    </dxf>
    <dxf>
      <font>
        <color rgb="FFFF0000"/>
      </font>
    </dxf>
    <dxf>
      <font>
        <color theme="3"/>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theme="3"/>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3"/>
      </font>
    </dxf>
    <dxf>
      <font>
        <b/>
        <i val="0"/>
        <color rgb="FFFF0000"/>
      </font>
    </dxf>
    <dxf>
      <font>
        <b/>
        <i val="0"/>
        <color theme="3"/>
      </font>
    </dxf>
    <dxf>
      <font>
        <b/>
        <i val="0"/>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border>
        <left/>
        <right/>
        <top/>
        <bottom/>
        <vertical/>
        <horizontal/>
      </border>
    </dxf>
    <dxf>
      <border>
        <bottom style="thin">
          <color auto="1"/>
        </bottom>
        <vertical/>
        <horizontal/>
      </border>
    </dxf>
    <dxf>
      <border>
        <bottom style="thin">
          <color auto="1"/>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0070C0"/>
      </font>
    </dxf>
    <dxf>
      <font>
        <b/>
        <i val="0"/>
        <color theme="9" tint="-0.24994659260841701"/>
      </font>
    </dxf>
    <dxf>
      <font>
        <b/>
        <i val="0"/>
        <color theme="9"/>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border>
        <bottom style="thin">
          <color auto="1"/>
        </bottom>
        <vertical/>
        <horizontal/>
      </border>
    </dxf>
    <dxf>
      <font>
        <color theme="0" tint="-0.14996795556505021"/>
      </font>
    </dxf>
    <dxf>
      <font>
        <b/>
        <i val="0"/>
        <u/>
        <color rgb="FFFF0000"/>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6" tint="-0.24994659260841701"/>
      </font>
    </dxf>
    <dxf>
      <font>
        <b/>
        <i val="0"/>
        <color rgb="FF0070C0"/>
      </font>
    </dxf>
    <dxf>
      <font>
        <b/>
        <i val="0"/>
        <color rgb="FF7030A0"/>
      </font>
    </dxf>
    <dxf>
      <font>
        <color theme="9" tint="-0.24994659260841701"/>
      </font>
    </dxf>
    <dxf>
      <font>
        <color theme="6" tint="-0.24994659260841701"/>
      </font>
    </dxf>
    <dxf>
      <border>
        <bottom style="thin">
          <color auto="1"/>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0070C0"/>
      </font>
    </dxf>
    <dxf>
      <font>
        <b/>
        <i val="0"/>
        <color rgb="FF7030A0"/>
      </font>
    </dxf>
    <dxf>
      <font>
        <color theme="6" tint="-0.24994659260841701"/>
      </font>
    </dxf>
    <dxf>
      <font>
        <color theme="9" tint="-0.24994659260841701"/>
      </font>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fgColor indexed="64"/>
          <bgColor auto="1"/>
        </patternFill>
      </fill>
      <border>
        <left/>
        <right/>
        <top/>
        <bottom/>
        <vertical/>
        <horizontal/>
      </border>
    </dxf>
    <dxf>
      <border>
        <bottom style="thin">
          <color auto="1"/>
        </bottom>
      </border>
    </dxf>
    <dxf>
      <font>
        <b/>
        <i val="0"/>
        <color rgb="FF0070C0"/>
      </font>
    </dxf>
    <dxf>
      <font>
        <b/>
        <i val="0"/>
        <color rgb="FF7030A0"/>
      </font>
    </dxf>
    <dxf>
      <font>
        <color theme="6" tint="-0.24994659260841701"/>
      </font>
    </dxf>
    <dxf>
      <font>
        <color theme="9" tint="-0.24994659260841701"/>
      </font>
    </dxf>
    <dxf>
      <font>
        <color theme="0"/>
      </font>
      <fill>
        <patternFill patternType="solid">
          <bgColor theme="0"/>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theme="0"/>
      </font>
    </dxf>
    <dxf>
      <font>
        <color theme="0"/>
      </font>
    </dxf>
    <dxf>
      <font>
        <color theme="0"/>
      </font>
    </dxf>
    <dxf>
      <font>
        <color theme="0"/>
      </font>
    </dxf>
    <dxf>
      <font>
        <b/>
        <i/>
        <u val="double"/>
      </font>
    </dxf>
    <dxf>
      <border>
        <bottom style="thin">
          <color auto="1"/>
        </bottom>
        <vertical/>
        <horizontal/>
      </border>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rgb="FFFF0000"/>
      </font>
    </dxf>
    <dxf>
      <font>
        <color theme="0"/>
      </font>
    </dxf>
    <dxf>
      <font>
        <color rgb="FFFF0000"/>
      </font>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0"/>
      </font>
    </dxf>
    <dxf>
      <font>
        <color theme="0"/>
      </font>
    </dxf>
    <dxf>
      <font>
        <color rgb="FFFF0000"/>
      </font>
    </dxf>
    <dxf>
      <font>
        <color theme="3"/>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theme="3"/>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3"/>
      </font>
    </dxf>
    <dxf>
      <font>
        <b/>
        <i val="0"/>
        <color rgb="FFFF0000"/>
      </font>
    </dxf>
    <dxf>
      <font>
        <b/>
        <i val="0"/>
        <color theme="3"/>
      </font>
    </dxf>
    <dxf>
      <font>
        <b/>
        <i val="0"/>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border>
        <left/>
        <right/>
        <top/>
        <bottom/>
        <vertical/>
        <horizontal/>
      </border>
    </dxf>
    <dxf>
      <border>
        <bottom style="thin">
          <color auto="1"/>
        </bottom>
        <vertical/>
        <horizontal/>
      </border>
    </dxf>
    <dxf>
      <border>
        <bottom style="thin">
          <color auto="1"/>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0070C0"/>
      </font>
    </dxf>
    <dxf>
      <font>
        <b/>
        <i val="0"/>
        <color theme="9" tint="-0.24994659260841701"/>
      </font>
    </dxf>
    <dxf>
      <font>
        <b/>
        <i val="0"/>
        <color theme="9"/>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border>
        <bottom style="thin">
          <color auto="1"/>
        </bottom>
        <vertical/>
        <horizontal/>
      </border>
    </dxf>
    <dxf>
      <font>
        <color theme="0" tint="-0.14996795556505021"/>
      </font>
    </dxf>
    <dxf>
      <font>
        <b/>
        <i val="0"/>
        <u/>
        <color rgb="FFFF0000"/>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6" tint="-0.24994659260841701"/>
      </font>
    </dxf>
    <dxf>
      <font>
        <b/>
        <i val="0"/>
        <color rgb="FF0070C0"/>
      </font>
    </dxf>
    <dxf>
      <font>
        <b/>
        <i val="0"/>
        <color rgb="FF7030A0"/>
      </font>
    </dxf>
    <dxf>
      <font>
        <color theme="9" tint="-0.24994659260841701"/>
      </font>
    </dxf>
    <dxf>
      <font>
        <color theme="6" tint="-0.24994659260841701"/>
      </font>
    </dxf>
    <dxf>
      <border>
        <bottom style="thin">
          <color auto="1"/>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0070C0"/>
      </font>
    </dxf>
    <dxf>
      <font>
        <b/>
        <i val="0"/>
        <color rgb="FF7030A0"/>
      </font>
    </dxf>
    <dxf>
      <font>
        <color theme="6" tint="-0.24994659260841701"/>
      </font>
    </dxf>
    <dxf>
      <font>
        <color theme="9" tint="-0.24994659260841701"/>
      </font>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fgColor indexed="64"/>
          <bgColor auto="1"/>
        </patternFill>
      </fill>
      <border>
        <left/>
        <right/>
        <top/>
        <bottom/>
        <vertical/>
        <horizontal/>
      </border>
    </dxf>
    <dxf>
      <border>
        <bottom style="thin">
          <color auto="1"/>
        </bottom>
      </border>
    </dxf>
    <dxf>
      <font>
        <b/>
        <i val="0"/>
        <color rgb="FF0070C0"/>
      </font>
    </dxf>
    <dxf>
      <font>
        <b/>
        <i val="0"/>
        <color rgb="FF7030A0"/>
      </font>
    </dxf>
    <dxf>
      <font>
        <color theme="6" tint="-0.24994659260841701"/>
      </font>
    </dxf>
    <dxf>
      <font>
        <color theme="9" tint="-0.24994659260841701"/>
      </font>
    </dxf>
    <dxf>
      <font>
        <color theme="0"/>
      </font>
      <fill>
        <patternFill patternType="solid">
          <bgColor theme="0"/>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theme="0"/>
      </font>
    </dxf>
    <dxf>
      <font>
        <color theme="0"/>
      </font>
    </dxf>
    <dxf>
      <font>
        <color theme="0"/>
      </font>
    </dxf>
    <dxf>
      <font>
        <color theme="0"/>
      </font>
    </dxf>
    <dxf>
      <font>
        <b/>
        <i/>
        <u val="double"/>
      </font>
    </dxf>
    <dxf>
      <border>
        <bottom style="thin">
          <color auto="1"/>
        </bottom>
        <vertical/>
        <horizontal/>
      </border>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rgb="FFFF0000"/>
      </font>
    </dxf>
    <dxf>
      <font>
        <color theme="0"/>
      </font>
    </dxf>
    <dxf>
      <font>
        <color rgb="FFFF0000"/>
      </font>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0"/>
      </font>
    </dxf>
    <dxf>
      <font>
        <color theme="0"/>
      </font>
    </dxf>
    <dxf>
      <font>
        <color rgb="FFFF0000"/>
      </font>
    </dxf>
    <dxf>
      <font>
        <color theme="3"/>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theme="3"/>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3"/>
      </font>
    </dxf>
    <dxf>
      <font>
        <b/>
        <i val="0"/>
        <color rgb="FFFF0000"/>
      </font>
    </dxf>
    <dxf>
      <font>
        <b/>
        <i val="0"/>
        <color theme="3"/>
      </font>
    </dxf>
    <dxf>
      <font>
        <b/>
        <i val="0"/>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border>
        <left/>
        <right/>
        <top/>
        <bottom/>
        <vertical/>
        <horizontal/>
      </border>
    </dxf>
    <dxf>
      <border>
        <bottom style="thin">
          <color auto="1"/>
        </bottom>
        <vertical/>
        <horizontal/>
      </border>
    </dxf>
    <dxf>
      <border>
        <bottom style="thin">
          <color auto="1"/>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0070C0"/>
      </font>
    </dxf>
    <dxf>
      <font>
        <b/>
        <i val="0"/>
        <color theme="9" tint="-0.24994659260841701"/>
      </font>
    </dxf>
    <dxf>
      <font>
        <b/>
        <i val="0"/>
        <color theme="9"/>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border>
        <bottom style="thin">
          <color auto="1"/>
        </bottom>
        <vertical/>
        <horizontal/>
      </border>
    </dxf>
    <dxf>
      <font>
        <color theme="0" tint="-0.14996795556505021"/>
      </font>
    </dxf>
    <dxf>
      <font>
        <b/>
        <i val="0"/>
        <u/>
        <color rgb="FFFF0000"/>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6" tint="-0.24994659260841701"/>
      </font>
    </dxf>
    <dxf>
      <font>
        <b/>
        <i val="0"/>
        <color rgb="FF0070C0"/>
      </font>
    </dxf>
    <dxf>
      <font>
        <b/>
        <i val="0"/>
        <color rgb="FF7030A0"/>
      </font>
    </dxf>
    <dxf>
      <font>
        <color theme="9" tint="-0.24994659260841701"/>
      </font>
    </dxf>
    <dxf>
      <font>
        <color theme="6" tint="-0.24994659260841701"/>
      </font>
    </dxf>
    <dxf>
      <border>
        <bottom style="thin">
          <color auto="1"/>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0070C0"/>
      </font>
    </dxf>
    <dxf>
      <font>
        <b/>
        <i val="0"/>
        <color rgb="FF7030A0"/>
      </font>
    </dxf>
    <dxf>
      <font>
        <color theme="6" tint="-0.24994659260841701"/>
      </font>
    </dxf>
    <dxf>
      <font>
        <color theme="9" tint="-0.24994659260841701"/>
      </font>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fgColor indexed="64"/>
          <bgColor auto="1"/>
        </patternFill>
      </fill>
      <border>
        <left/>
        <right/>
        <top/>
        <bottom/>
        <vertical/>
        <horizontal/>
      </border>
    </dxf>
    <dxf>
      <border>
        <bottom style="thin">
          <color auto="1"/>
        </bottom>
      </border>
    </dxf>
    <dxf>
      <font>
        <b/>
        <i val="0"/>
        <color rgb="FF0070C0"/>
      </font>
    </dxf>
    <dxf>
      <font>
        <b/>
        <i val="0"/>
        <color rgb="FF7030A0"/>
      </font>
    </dxf>
    <dxf>
      <font>
        <color theme="6" tint="-0.24994659260841701"/>
      </font>
    </dxf>
    <dxf>
      <font>
        <color theme="9" tint="-0.24994659260841701"/>
      </font>
    </dxf>
    <dxf>
      <font>
        <color theme="0"/>
      </font>
      <fill>
        <patternFill patternType="solid">
          <bgColor theme="0"/>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theme="0"/>
      </font>
    </dxf>
    <dxf>
      <font>
        <color theme="0"/>
      </font>
    </dxf>
    <dxf>
      <font>
        <color theme="0"/>
      </font>
    </dxf>
    <dxf>
      <font>
        <color theme="0"/>
      </font>
    </dxf>
    <dxf>
      <font>
        <b/>
        <i/>
        <u val="double"/>
      </font>
    </dxf>
    <dxf>
      <border>
        <bottom style="thin">
          <color auto="1"/>
        </bottom>
        <vertical/>
        <horizontal/>
      </border>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rgb="FFFF0000"/>
      </font>
    </dxf>
    <dxf>
      <font>
        <color theme="0"/>
      </font>
    </dxf>
    <dxf>
      <font>
        <color rgb="FFFF0000"/>
      </font>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0"/>
      </font>
    </dxf>
    <dxf>
      <font>
        <color theme="0"/>
      </font>
    </dxf>
    <dxf>
      <font>
        <color rgb="FFFF0000"/>
      </font>
    </dxf>
    <dxf>
      <font>
        <color theme="3"/>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theme="3"/>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3"/>
      </font>
    </dxf>
    <dxf>
      <font>
        <b/>
        <i val="0"/>
        <color rgb="FFFF0000"/>
      </font>
    </dxf>
    <dxf>
      <font>
        <b/>
        <i val="0"/>
        <color theme="3"/>
      </font>
    </dxf>
    <dxf>
      <font>
        <b/>
        <i val="0"/>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border>
        <left/>
        <right/>
        <top/>
        <bottom/>
        <vertical/>
        <horizontal/>
      </border>
    </dxf>
    <dxf>
      <border>
        <bottom style="thin">
          <color auto="1"/>
        </bottom>
        <vertical/>
        <horizontal/>
      </border>
    </dxf>
    <dxf>
      <border>
        <bottom style="thin">
          <color auto="1"/>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0070C0"/>
      </font>
    </dxf>
    <dxf>
      <font>
        <b/>
        <i val="0"/>
        <color theme="9" tint="-0.24994659260841701"/>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border>
        <bottom style="thin">
          <color auto="1"/>
        </bottom>
        <vertical/>
        <horizontal/>
      </border>
    </dxf>
    <dxf>
      <font>
        <color theme="0" tint="-0.14996795556505021"/>
      </font>
    </dxf>
    <dxf>
      <font>
        <b/>
        <i val="0"/>
        <u/>
        <color rgb="FFFF0000"/>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6" tint="-0.24994659260841701"/>
      </font>
    </dxf>
    <dxf>
      <font>
        <b/>
        <i val="0"/>
        <color rgb="FF0070C0"/>
      </font>
    </dxf>
    <dxf>
      <font>
        <b/>
        <i val="0"/>
        <color rgb="FF7030A0"/>
      </font>
    </dxf>
    <dxf>
      <font>
        <color theme="9" tint="-0.24994659260841701"/>
      </font>
    </dxf>
    <dxf>
      <font>
        <color theme="6" tint="-0.24994659260841701"/>
      </font>
    </dxf>
    <dxf>
      <border>
        <bottom style="thin">
          <color auto="1"/>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0070C0"/>
      </font>
    </dxf>
    <dxf>
      <font>
        <b/>
        <i val="0"/>
        <color rgb="FF7030A0"/>
      </font>
    </dxf>
    <dxf>
      <font>
        <color theme="6" tint="-0.24994659260841701"/>
      </font>
    </dxf>
    <dxf>
      <font>
        <color theme="9" tint="-0.24994659260841701"/>
      </font>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fgColor indexed="64"/>
          <bgColor auto="1"/>
        </patternFill>
      </fill>
      <border>
        <left/>
        <right/>
        <top/>
        <bottom/>
        <vertical/>
        <horizontal/>
      </border>
    </dxf>
    <dxf>
      <border>
        <bottom style="thin">
          <color auto="1"/>
        </bottom>
      </border>
    </dxf>
    <dxf>
      <font>
        <b/>
        <i val="0"/>
        <color rgb="FF0070C0"/>
      </font>
    </dxf>
    <dxf>
      <font>
        <b/>
        <i val="0"/>
        <color rgb="FF7030A0"/>
      </font>
    </dxf>
    <dxf>
      <font>
        <color theme="6" tint="-0.24994659260841701"/>
      </font>
    </dxf>
    <dxf>
      <font>
        <color theme="9" tint="-0.24994659260841701"/>
      </font>
    </dxf>
    <dxf>
      <font>
        <color theme="0"/>
      </font>
      <fill>
        <patternFill patternType="solid">
          <bgColor theme="0"/>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theme="0"/>
      </font>
    </dxf>
    <dxf>
      <font>
        <color theme="0"/>
      </font>
    </dxf>
    <dxf>
      <font>
        <color theme="0"/>
      </font>
    </dxf>
    <dxf>
      <font>
        <color theme="0"/>
      </font>
    </dxf>
    <dxf>
      <font>
        <b/>
        <i/>
        <u val="double"/>
      </font>
    </dxf>
    <dxf>
      <border>
        <bottom style="thin">
          <color auto="1"/>
        </bottom>
        <vertical/>
        <horizontal/>
      </border>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9"/>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b/>
        <i val="0"/>
        <color rgb="FFFF0000"/>
      </font>
    </dxf>
    <dxf>
      <font>
        <color rgb="FFFF0000"/>
      </font>
    </dxf>
    <dxf>
      <font>
        <color theme="0"/>
      </font>
    </dxf>
    <dxf>
      <font>
        <color rgb="FFFF0000"/>
      </font>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0"/>
      </font>
    </dxf>
    <dxf>
      <font>
        <color theme="0"/>
      </font>
    </dxf>
    <dxf>
      <font>
        <color rgb="FFFF0000"/>
      </font>
    </dxf>
    <dxf>
      <font>
        <color theme="3"/>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theme="3"/>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3"/>
      </font>
    </dxf>
    <dxf>
      <font>
        <b/>
        <i val="0"/>
        <color rgb="FFFF0000"/>
      </font>
    </dxf>
    <dxf>
      <font>
        <b/>
        <i val="0"/>
        <color theme="3"/>
      </font>
    </dxf>
    <dxf>
      <font>
        <b/>
        <i val="0"/>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border>
        <left/>
        <right/>
        <top/>
        <bottom/>
        <vertical/>
        <horizontal/>
      </border>
    </dxf>
    <dxf>
      <border>
        <bottom style="thin">
          <color auto="1"/>
        </bottom>
        <vertical/>
        <horizontal/>
      </border>
    </dxf>
    <dxf>
      <border>
        <bottom style="thin">
          <color auto="1"/>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color theme="0"/>
      </font>
      <fill>
        <patternFill>
          <bgColor theme="0"/>
        </patternFill>
      </fill>
      <border>
        <left/>
        <right/>
        <top/>
        <bottom/>
        <vertical/>
        <horizontal/>
      </border>
    </dxf>
    <dxf>
      <font>
        <b/>
        <i val="0"/>
        <color rgb="FF0070C0"/>
      </font>
    </dxf>
    <dxf>
      <font>
        <b/>
        <i val="0"/>
        <color theme="9" tint="-0.24994659260841701"/>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border>
        <bottom style="thin">
          <color auto="1"/>
        </bottom>
        <vertical/>
        <horizontal/>
      </border>
    </dxf>
    <dxf>
      <font>
        <color theme="0" tint="-0.14996795556505021"/>
      </font>
    </dxf>
    <dxf>
      <font>
        <b/>
        <i val="0"/>
        <u/>
        <color rgb="FFFF0000"/>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6" tint="-0.24994659260841701"/>
      </font>
    </dxf>
    <dxf>
      <font>
        <b/>
        <i val="0"/>
        <color rgb="FF0070C0"/>
      </font>
    </dxf>
    <dxf>
      <font>
        <b/>
        <i val="0"/>
        <color rgb="FF7030A0"/>
      </font>
    </dxf>
    <dxf>
      <font>
        <color theme="9" tint="-0.24994659260841701"/>
      </font>
    </dxf>
    <dxf>
      <font>
        <color theme="6" tint="-0.24994659260841701"/>
      </font>
    </dxf>
    <dxf>
      <border>
        <bottom style="thin">
          <color auto="1"/>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0070C0"/>
      </font>
    </dxf>
    <dxf>
      <font>
        <b/>
        <i val="0"/>
        <color rgb="FF7030A0"/>
      </font>
    </dxf>
    <dxf>
      <font>
        <color theme="6" tint="-0.24994659260841701"/>
      </font>
    </dxf>
    <dxf>
      <font>
        <color theme="9" tint="-0.24994659260841701"/>
      </font>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fgColor indexed="64"/>
          <bgColor auto="1"/>
        </patternFill>
      </fill>
      <border>
        <left/>
        <right/>
        <top/>
        <bottom/>
        <vertical/>
        <horizontal/>
      </border>
    </dxf>
    <dxf>
      <border>
        <bottom style="thin">
          <color auto="1"/>
        </bottom>
      </border>
    </dxf>
    <dxf>
      <font>
        <b/>
        <i val="0"/>
        <color rgb="FF0070C0"/>
      </font>
    </dxf>
    <dxf>
      <font>
        <b/>
        <i val="0"/>
        <color rgb="FF7030A0"/>
      </font>
    </dxf>
    <dxf>
      <font>
        <color theme="6" tint="-0.24994659260841701"/>
      </font>
    </dxf>
    <dxf>
      <font>
        <color theme="9" tint="-0.24994659260841701"/>
      </font>
    </dxf>
    <dxf>
      <font>
        <color theme="0"/>
      </font>
      <fill>
        <patternFill patternType="solid">
          <bgColor theme="0"/>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theme="0"/>
      </font>
    </dxf>
    <dxf>
      <font>
        <color theme="0"/>
      </font>
    </dxf>
    <dxf>
      <font>
        <color theme="0"/>
      </font>
    </dxf>
    <dxf>
      <font>
        <color theme="0"/>
      </font>
    </dxf>
    <dxf>
      <font>
        <b/>
        <i/>
        <u val="double"/>
      </font>
    </dxf>
    <dxf>
      <border>
        <bottom style="thin">
          <color auto="1"/>
        </bottom>
        <vertical/>
        <horizontal/>
      </border>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9"/>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b/>
        <i val="0"/>
        <color rgb="FFFF0000"/>
      </font>
    </dxf>
    <dxf>
      <font>
        <color rgb="FFFF0000"/>
      </font>
    </dxf>
    <dxf>
      <font>
        <color theme="0"/>
      </font>
    </dxf>
    <dxf>
      <font>
        <color rgb="FFFF0000"/>
      </font>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0"/>
      </font>
    </dxf>
    <dxf>
      <font>
        <color theme="0"/>
      </font>
    </dxf>
    <dxf>
      <font>
        <color rgb="FFFF0000"/>
      </font>
    </dxf>
    <dxf>
      <font>
        <color theme="3"/>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theme="3"/>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3"/>
      </font>
    </dxf>
    <dxf>
      <font>
        <b/>
        <i val="0"/>
        <color rgb="FFFF0000"/>
      </font>
    </dxf>
    <dxf>
      <font>
        <b/>
        <i val="0"/>
        <color theme="3"/>
      </font>
    </dxf>
    <dxf>
      <font>
        <b/>
        <i val="0"/>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border>
        <left/>
        <right/>
        <top/>
        <bottom/>
        <vertical/>
        <horizontal/>
      </border>
    </dxf>
    <dxf>
      <border>
        <bottom style="thin">
          <color auto="1"/>
        </bottom>
        <vertical/>
        <horizontal/>
      </border>
    </dxf>
    <dxf>
      <border>
        <bottom style="thin">
          <color auto="1"/>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color theme="0"/>
      </font>
      <fill>
        <patternFill>
          <bgColor theme="0"/>
        </patternFill>
      </fill>
      <border>
        <left/>
        <right/>
        <top/>
        <bottom/>
        <vertical/>
        <horizontal/>
      </border>
    </dxf>
    <dxf>
      <font>
        <b/>
        <i val="0"/>
        <color rgb="FF0070C0"/>
      </font>
    </dxf>
    <dxf>
      <font>
        <b/>
        <i val="0"/>
        <color theme="9" tint="-0.24994659260841701"/>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border>
        <bottom style="thin">
          <color auto="1"/>
        </bottom>
        <vertical/>
        <horizontal/>
      </border>
    </dxf>
    <dxf>
      <font>
        <color theme="0" tint="-0.14996795556505021"/>
      </font>
    </dxf>
    <dxf>
      <font>
        <b/>
        <i val="0"/>
        <u/>
        <color rgb="FFFF0000"/>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6" tint="-0.24994659260841701"/>
      </font>
    </dxf>
    <dxf>
      <font>
        <b/>
        <i val="0"/>
        <color rgb="FF0070C0"/>
      </font>
    </dxf>
    <dxf>
      <font>
        <b/>
        <i val="0"/>
        <color rgb="FF7030A0"/>
      </font>
    </dxf>
    <dxf>
      <font>
        <color theme="9" tint="-0.24994659260841701"/>
      </font>
    </dxf>
    <dxf>
      <font>
        <color theme="6" tint="-0.24994659260841701"/>
      </font>
    </dxf>
    <dxf>
      <border>
        <bottom style="thin">
          <color auto="1"/>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0070C0"/>
      </font>
    </dxf>
    <dxf>
      <font>
        <b/>
        <i val="0"/>
        <color rgb="FF7030A0"/>
      </font>
    </dxf>
    <dxf>
      <font>
        <color theme="6" tint="-0.24994659260841701"/>
      </font>
    </dxf>
    <dxf>
      <font>
        <color theme="9" tint="-0.24994659260841701"/>
      </font>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fgColor indexed="64"/>
          <bgColor auto="1"/>
        </patternFill>
      </fill>
      <border>
        <left/>
        <right/>
        <top/>
        <bottom/>
        <vertical/>
        <horizontal/>
      </border>
    </dxf>
    <dxf>
      <border>
        <bottom style="thin">
          <color auto="1"/>
        </bottom>
      </border>
    </dxf>
    <dxf>
      <font>
        <b/>
        <i val="0"/>
        <color rgb="FF0070C0"/>
      </font>
    </dxf>
    <dxf>
      <font>
        <b/>
        <i val="0"/>
        <color rgb="FF7030A0"/>
      </font>
    </dxf>
    <dxf>
      <font>
        <color theme="6" tint="-0.24994659260841701"/>
      </font>
    </dxf>
    <dxf>
      <font>
        <color theme="9" tint="-0.24994659260841701"/>
      </font>
    </dxf>
    <dxf>
      <font>
        <color theme="0"/>
      </font>
      <fill>
        <patternFill patternType="solid">
          <bgColor theme="0"/>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theme="0"/>
      </font>
    </dxf>
    <dxf>
      <font>
        <color theme="0"/>
      </font>
    </dxf>
    <dxf>
      <font>
        <color theme="0"/>
      </font>
    </dxf>
    <dxf>
      <font>
        <color theme="0"/>
      </font>
    </dxf>
    <dxf>
      <font>
        <b/>
        <i/>
        <u val="double"/>
      </font>
    </dxf>
    <dxf>
      <border>
        <bottom style="thin">
          <color auto="1"/>
        </bottom>
        <vertical/>
        <horizontal/>
      </border>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9"/>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b/>
        <i val="0"/>
        <color rgb="FFFF0000"/>
      </font>
    </dxf>
    <dxf>
      <font>
        <color rgb="FFFF0000"/>
      </font>
    </dxf>
    <dxf>
      <font>
        <color theme="0"/>
      </font>
    </dxf>
    <dxf>
      <font>
        <color rgb="FFFF0000"/>
      </font>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0"/>
      </font>
    </dxf>
    <dxf>
      <font>
        <color theme="0"/>
      </font>
    </dxf>
    <dxf>
      <font>
        <color rgb="FFFF0000"/>
      </font>
    </dxf>
    <dxf>
      <font>
        <color theme="3"/>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theme="3"/>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3"/>
      </font>
    </dxf>
    <dxf>
      <font>
        <b/>
        <i val="0"/>
        <color rgb="FFFF0000"/>
      </font>
    </dxf>
    <dxf>
      <font>
        <b/>
        <i val="0"/>
        <color theme="3"/>
      </font>
    </dxf>
    <dxf>
      <font>
        <b/>
        <i val="0"/>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border>
        <left/>
        <right/>
        <top/>
        <bottom/>
        <vertical/>
        <horizontal/>
      </border>
    </dxf>
    <dxf>
      <border>
        <bottom style="thin">
          <color auto="1"/>
        </bottom>
        <vertical/>
        <horizontal/>
      </border>
    </dxf>
    <dxf>
      <border>
        <bottom style="thin">
          <color auto="1"/>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color theme="0"/>
      </font>
      <fill>
        <patternFill>
          <bgColor theme="0"/>
        </patternFill>
      </fill>
      <border>
        <left/>
        <right/>
        <top/>
        <bottom/>
        <vertical/>
        <horizontal/>
      </border>
    </dxf>
    <dxf>
      <font>
        <b/>
        <i val="0"/>
        <color rgb="FF0070C0"/>
      </font>
    </dxf>
    <dxf>
      <font>
        <b/>
        <i val="0"/>
        <color theme="9" tint="-0.24994659260841701"/>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border>
        <bottom style="thin">
          <color auto="1"/>
        </bottom>
        <vertical/>
        <horizontal/>
      </border>
    </dxf>
    <dxf>
      <font>
        <color theme="0" tint="-0.14996795556505021"/>
      </font>
    </dxf>
    <dxf>
      <font>
        <b/>
        <i val="0"/>
        <u/>
        <color rgb="FFFF0000"/>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6" tint="-0.24994659260841701"/>
      </font>
    </dxf>
    <dxf>
      <font>
        <b/>
        <i val="0"/>
        <color rgb="FF0070C0"/>
      </font>
    </dxf>
    <dxf>
      <font>
        <b/>
        <i val="0"/>
        <color rgb="FF7030A0"/>
      </font>
    </dxf>
    <dxf>
      <font>
        <color theme="9" tint="-0.24994659260841701"/>
      </font>
    </dxf>
    <dxf>
      <font>
        <color theme="6" tint="-0.24994659260841701"/>
      </font>
    </dxf>
    <dxf>
      <border>
        <bottom style="thin">
          <color auto="1"/>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0070C0"/>
      </font>
    </dxf>
    <dxf>
      <font>
        <b/>
        <i val="0"/>
        <color rgb="FF7030A0"/>
      </font>
    </dxf>
    <dxf>
      <font>
        <color theme="6" tint="-0.24994659260841701"/>
      </font>
    </dxf>
    <dxf>
      <font>
        <color theme="9" tint="-0.24994659260841701"/>
      </font>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fgColor indexed="64"/>
          <bgColor auto="1"/>
        </patternFill>
      </fill>
      <border>
        <left/>
        <right/>
        <top/>
        <bottom/>
        <vertical/>
        <horizontal/>
      </border>
    </dxf>
    <dxf>
      <border>
        <bottom style="thin">
          <color auto="1"/>
        </bottom>
      </border>
    </dxf>
    <dxf>
      <font>
        <b/>
        <i val="0"/>
        <color rgb="FF0070C0"/>
      </font>
    </dxf>
    <dxf>
      <font>
        <b/>
        <i val="0"/>
        <color rgb="FF7030A0"/>
      </font>
    </dxf>
    <dxf>
      <font>
        <color theme="6" tint="-0.24994659260841701"/>
      </font>
    </dxf>
    <dxf>
      <font>
        <color theme="9" tint="-0.24994659260841701"/>
      </font>
    </dxf>
    <dxf>
      <font>
        <color theme="0"/>
      </font>
      <fill>
        <patternFill patternType="solid">
          <bgColor theme="0"/>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theme="0"/>
      </font>
    </dxf>
    <dxf>
      <font>
        <color theme="0"/>
      </font>
    </dxf>
    <dxf>
      <font>
        <color theme="0"/>
      </font>
    </dxf>
    <dxf>
      <font>
        <color theme="0"/>
      </font>
    </dxf>
    <dxf>
      <font>
        <b/>
        <i/>
        <u val="double"/>
      </font>
    </dxf>
    <dxf>
      <border>
        <bottom style="thin">
          <color auto="1"/>
        </bottom>
        <vertical/>
        <horizontal/>
      </border>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9"/>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b/>
        <i val="0"/>
        <color rgb="FFFF0000"/>
      </font>
    </dxf>
    <dxf>
      <font>
        <color rgb="FFFF0000"/>
      </font>
    </dxf>
    <dxf>
      <font>
        <color theme="0"/>
      </font>
    </dxf>
    <dxf>
      <font>
        <color rgb="FFFF0000"/>
      </font>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0"/>
      </font>
    </dxf>
    <dxf>
      <font>
        <color theme="0"/>
      </font>
    </dxf>
    <dxf>
      <font>
        <color rgb="FFFF0000"/>
      </font>
    </dxf>
    <dxf>
      <font>
        <color theme="3"/>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theme="3"/>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3"/>
      </font>
    </dxf>
    <dxf>
      <font>
        <b/>
        <i val="0"/>
        <color rgb="FFFF0000"/>
      </font>
    </dxf>
    <dxf>
      <font>
        <b/>
        <i val="0"/>
        <color theme="3"/>
      </font>
    </dxf>
    <dxf>
      <font>
        <b/>
        <i val="0"/>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border>
        <left/>
        <right/>
        <top/>
        <bottom/>
        <vertical/>
        <horizontal/>
      </border>
    </dxf>
    <dxf>
      <border>
        <bottom style="thin">
          <color auto="1"/>
        </bottom>
        <vertical/>
        <horizontal/>
      </border>
    </dxf>
    <dxf>
      <border>
        <bottom style="thin">
          <color auto="1"/>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color theme="0"/>
      </font>
      <fill>
        <patternFill>
          <bgColor theme="0"/>
        </patternFill>
      </fill>
      <border>
        <left/>
        <right/>
        <top/>
        <bottom/>
        <vertical/>
        <horizontal/>
      </border>
    </dxf>
    <dxf>
      <font>
        <b/>
        <i val="0"/>
        <color rgb="FF0070C0"/>
      </font>
    </dxf>
    <dxf>
      <font>
        <b/>
        <i val="0"/>
        <color theme="9" tint="-0.24994659260841701"/>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border>
        <bottom style="thin">
          <color auto="1"/>
        </bottom>
        <vertical/>
        <horizontal/>
      </border>
    </dxf>
    <dxf>
      <font>
        <color theme="0" tint="-0.14996795556505021"/>
      </font>
    </dxf>
    <dxf>
      <font>
        <b/>
        <i val="0"/>
        <u/>
        <color rgb="FFFF0000"/>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6" tint="-0.24994659260841701"/>
      </font>
    </dxf>
    <dxf>
      <font>
        <b/>
        <i val="0"/>
        <color rgb="FF0070C0"/>
      </font>
    </dxf>
    <dxf>
      <font>
        <b/>
        <i val="0"/>
        <color rgb="FF7030A0"/>
      </font>
    </dxf>
    <dxf>
      <font>
        <color theme="9" tint="-0.24994659260841701"/>
      </font>
    </dxf>
    <dxf>
      <font>
        <color theme="6" tint="-0.24994659260841701"/>
      </font>
    </dxf>
    <dxf>
      <border>
        <bottom style="thin">
          <color auto="1"/>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0070C0"/>
      </font>
    </dxf>
    <dxf>
      <font>
        <b/>
        <i val="0"/>
        <color rgb="FF7030A0"/>
      </font>
    </dxf>
    <dxf>
      <font>
        <color theme="6" tint="-0.24994659260841701"/>
      </font>
    </dxf>
    <dxf>
      <font>
        <color theme="9" tint="-0.24994659260841701"/>
      </font>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fgColor indexed="64"/>
          <bgColor auto="1"/>
        </patternFill>
      </fill>
      <border>
        <left/>
        <right/>
        <top/>
        <bottom/>
        <vertical/>
        <horizontal/>
      </border>
    </dxf>
    <dxf>
      <border>
        <bottom style="thin">
          <color auto="1"/>
        </bottom>
      </border>
    </dxf>
    <dxf>
      <font>
        <b/>
        <i val="0"/>
        <color rgb="FF0070C0"/>
      </font>
    </dxf>
    <dxf>
      <font>
        <b/>
        <i val="0"/>
        <color rgb="FF7030A0"/>
      </font>
    </dxf>
    <dxf>
      <font>
        <color theme="6" tint="-0.24994659260841701"/>
      </font>
    </dxf>
    <dxf>
      <font>
        <color theme="9" tint="-0.24994659260841701"/>
      </font>
    </dxf>
    <dxf>
      <font>
        <color theme="0"/>
      </font>
      <fill>
        <patternFill patternType="solid">
          <bgColor theme="0"/>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theme="0"/>
      </font>
    </dxf>
    <dxf>
      <font>
        <color theme="0"/>
      </font>
    </dxf>
    <dxf>
      <font>
        <color theme="0"/>
      </font>
    </dxf>
    <dxf>
      <font>
        <color theme="0"/>
      </font>
    </dxf>
    <dxf>
      <font>
        <b/>
        <i/>
        <u val="double"/>
      </font>
    </dxf>
    <dxf>
      <border>
        <bottom style="thin">
          <color auto="1"/>
        </bottom>
        <vertical/>
        <horizontal/>
      </border>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9"/>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b/>
        <i val="0"/>
        <color rgb="FFFF0000"/>
      </font>
    </dxf>
    <dxf>
      <font>
        <color rgb="FFFF0000"/>
      </font>
    </dxf>
    <dxf>
      <font>
        <color theme="0"/>
      </font>
    </dxf>
    <dxf>
      <font>
        <color rgb="FFFF0000"/>
      </font>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0"/>
      </font>
    </dxf>
    <dxf>
      <font>
        <color theme="0"/>
      </font>
    </dxf>
    <dxf>
      <font>
        <color rgb="FFFF0000"/>
      </font>
    </dxf>
    <dxf>
      <font>
        <color theme="3"/>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theme="3"/>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3"/>
      </font>
    </dxf>
    <dxf>
      <font>
        <b/>
        <i val="0"/>
        <color rgb="FFFF0000"/>
      </font>
    </dxf>
    <dxf>
      <font>
        <b/>
        <i val="0"/>
        <color theme="3"/>
      </font>
    </dxf>
    <dxf>
      <font>
        <b/>
        <i val="0"/>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border>
        <left/>
        <right/>
        <top/>
        <bottom/>
        <vertical/>
        <horizontal/>
      </border>
    </dxf>
    <dxf>
      <border>
        <bottom style="thin">
          <color auto="1"/>
        </bottom>
        <vertical/>
        <horizontal/>
      </border>
    </dxf>
    <dxf>
      <border>
        <bottom style="thin">
          <color auto="1"/>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color theme="0"/>
      </font>
      <fill>
        <patternFill>
          <bgColor theme="0"/>
        </patternFill>
      </fill>
      <border>
        <left/>
        <right/>
        <top/>
        <bottom/>
        <vertical/>
        <horizontal/>
      </border>
    </dxf>
    <dxf>
      <font>
        <b/>
        <i val="0"/>
        <color rgb="FF0070C0"/>
      </font>
    </dxf>
    <dxf>
      <font>
        <b/>
        <i val="0"/>
        <color theme="9" tint="-0.24994659260841701"/>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border>
        <bottom style="thin">
          <color auto="1"/>
        </bottom>
        <vertical/>
        <horizontal/>
      </border>
    </dxf>
    <dxf>
      <font>
        <color theme="0" tint="-0.14996795556505021"/>
      </font>
    </dxf>
    <dxf>
      <font>
        <b/>
        <i val="0"/>
        <u/>
        <color rgb="FFFF0000"/>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6" tint="-0.24994659260841701"/>
      </font>
    </dxf>
    <dxf>
      <font>
        <b/>
        <i val="0"/>
        <color rgb="FF0070C0"/>
      </font>
    </dxf>
    <dxf>
      <font>
        <b/>
        <i val="0"/>
        <color rgb="FF7030A0"/>
      </font>
    </dxf>
    <dxf>
      <font>
        <color theme="9" tint="-0.24994659260841701"/>
      </font>
    </dxf>
    <dxf>
      <font>
        <color theme="6" tint="-0.24994659260841701"/>
      </font>
    </dxf>
    <dxf>
      <border>
        <bottom style="thin">
          <color auto="1"/>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0070C0"/>
      </font>
    </dxf>
    <dxf>
      <font>
        <b/>
        <i val="0"/>
        <color rgb="FF7030A0"/>
      </font>
    </dxf>
    <dxf>
      <font>
        <color theme="6" tint="-0.24994659260841701"/>
      </font>
    </dxf>
    <dxf>
      <font>
        <color theme="9" tint="-0.24994659260841701"/>
      </font>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fgColor indexed="64"/>
          <bgColor auto="1"/>
        </patternFill>
      </fill>
      <border>
        <left/>
        <right/>
        <top/>
        <bottom/>
        <vertical/>
        <horizontal/>
      </border>
    </dxf>
    <dxf>
      <border>
        <bottom style="thin">
          <color auto="1"/>
        </bottom>
      </border>
    </dxf>
    <dxf>
      <font>
        <b/>
        <i val="0"/>
        <color rgb="FF0070C0"/>
      </font>
    </dxf>
    <dxf>
      <font>
        <b/>
        <i val="0"/>
        <color rgb="FF7030A0"/>
      </font>
    </dxf>
    <dxf>
      <font>
        <color theme="6" tint="-0.24994659260841701"/>
      </font>
    </dxf>
    <dxf>
      <font>
        <color theme="9" tint="-0.24994659260841701"/>
      </font>
    </dxf>
    <dxf>
      <font>
        <color theme="0"/>
      </font>
      <fill>
        <patternFill patternType="solid">
          <bgColor theme="0"/>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theme="0"/>
      </font>
    </dxf>
    <dxf>
      <font>
        <color theme="0"/>
      </font>
    </dxf>
    <dxf>
      <font>
        <color theme="0"/>
      </font>
    </dxf>
    <dxf>
      <font>
        <color theme="0"/>
      </font>
    </dxf>
    <dxf>
      <font>
        <b/>
        <i/>
        <u val="double"/>
      </font>
    </dxf>
    <dxf>
      <border>
        <bottom style="thin">
          <color auto="1"/>
        </bottom>
        <vertical/>
        <horizontal/>
      </border>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9"/>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b/>
        <i val="0"/>
        <color rgb="FFFF0000"/>
      </font>
    </dxf>
    <dxf>
      <font>
        <color rgb="FFFF0000"/>
      </font>
    </dxf>
    <dxf>
      <font>
        <color theme="0"/>
      </font>
    </dxf>
    <dxf>
      <font>
        <color rgb="FFFF0000"/>
      </font>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0"/>
      </font>
    </dxf>
    <dxf>
      <font>
        <color theme="0"/>
      </font>
    </dxf>
    <dxf>
      <font>
        <color rgb="FFFF0000"/>
      </font>
    </dxf>
    <dxf>
      <font>
        <color theme="3"/>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theme="3"/>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3"/>
      </font>
    </dxf>
    <dxf>
      <font>
        <b/>
        <i val="0"/>
        <color rgb="FFFF0000"/>
      </font>
    </dxf>
    <dxf>
      <font>
        <b/>
        <i val="0"/>
        <color theme="3"/>
      </font>
    </dxf>
    <dxf>
      <font>
        <b/>
        <i val="0"/>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font>
    </dxf>
    <dxf>
      <font>
        <color theme="0"/>
      </font>
      <fill>
        <patternFill>
          <bgColor theme="0"/>
        </patternFill>
      </fill>
      <border>
        <left/>
        <right/>
        <top/>
        <bottom/>
        <vertical/>
        <horizontal/>
      </border>
    </dxf>
    <dxf>
      <border>
        <bottom style="thin">
          <color auto="1"/>
        </bottom>
        <vertical/>
        <horizontal/>
      </border>
    </dxf>
    <dxf>
      <border>
        <bottom style="thin">
          <color auto="1"/>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color theme="0"/>
      </font>
      <fill>
        <patternFill>
          <bgColor theme="0"/>
        </patternFill>
      </fill>
      <border>
        <left/>
        <right/>
        <top/>
        <bottom/>
        <vertical/>
        <horizontal/>
      </border>
    </dxf>
    <dxf>
      <font>
        <b/>
        <i val="0"/>
        <color rgb="FF0070C0"/>
      </font>
    </dxf>
    <dxf>
      <font>
        <b/>
        <i val="0"/>
        <color theme="9" tint="-0.24994659260841701"/>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border>
        <bottom style="thin">
          <color auto="1"/>
        </bottom>
        <vertical/>
        <horizontal/>
      </border>
    </dxf>
    <dxf>
      <font>
        <color theme="0" tint="-0.14996795556505021"/>
      </font>
    </dxf>
    <dxf>
      <font>
        <b/>
        <i val="0"/>
        <u/>
        <color rgb="FFFF0000"/>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6" tint="-0.24994659260841701"/>
      </font>
    </dxf>
    <dxf>
      <font>
        <b/>
        <i val="0"/>
        <color rgb="FF0070C0"/>
      </font>
    </dxf>
    <dxf>
      <font>
        <b/>
        <i val="0"/>
        <color rgb="FF7030A0"/>
      </font>
    </dxf>
    <dxf>
      <font>
        <color theme="9" tint="-0.24994659260841701"/>
      </font>
    </dxf>
    <dxf>
      <font>
        <color theme="6" tint="-0.24994659260841701"/>
      </font>
    </dxf>
    <dxf>
      <border>
        <bottom style="thin">
          <color auto="1"/>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0070C0"/>
      </font>
    </dxf>
    <dxf>
      <font>
        <b/>
        <i val="0"/>
        <color rgb="FF7030A0"/>
      </font>
    </dxf>
    <dxf>
      <font>
        <color theme="6" tint="-0.24994659260841701"/>
      </font>
    </dxf>
    <dxf>
      <font>
        <color theme="9" tint="-0.24994659260841701"/>
      </font>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fgColor indexed="64"/>
          <bgColor auto="1"/>
        </patternFill>
      </fill>
      <border>
        <left/>
        <right/>
        <top/>
        <bottom/>
        <vertical/>
        <horizontal/>
      </border>
    </dxf>
    <dxf>
      <border>
        <bottom style="thin">
          <color auto="1"/>
        </bottom>
      </border>
    </dxf>
    <dxf>
      <font>
        <b/>
        <i val="0"/>
        <color rgb="FF0070C0"/>
      </font>
    </dxf>
    <dxf>
      <font>
        <b/>
        <i val="0"/>
        <color rgb="FF7030A0"/>
      </font>
    </dxf>
    <dxf>
      <font>
        <color theme="6" tint="-0.24994659260841701"/>
      </font>
    </dxf>
    <dxf>
      <font>
        <color theme="9" tint="-0.24994659260841701"/>
      </font>
    </dxf>
    <dxf>
      <font>
        <color theme="0"/>
      </font>
      <fill>
        <patternFill patternType="solid">
          <bgColor theme="0"/>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theme="0"/>
      </font>
    </dxf>
    <dxf>
      <font>
        <color theme="0"/>
      </font>
    </dxf>
    <dxf>
      <font>
        <color theme="0"/>
      </font>
    </dxf>
    <dxf>
      <font>
        <color theme="0"/>
      </font>
    </dxf>
    <dxf>
      <font>
        <b/>
        <i/>
        <u val="double"/>
      </font>
    </dxf>
    <dxf>
      <border>
        <bottom style="thin">
          <color auto="1"/>
        </bottom>
        <vertical/>
        <horizontal/>
      </border>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9"/>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b/>
        <i val="0"/>
        <color rgb="FFFF0000"/>
      </font>
    </dxf>
    <dxf>
      <font>
        <color rgb="FFFF0000"/>
      </font>
    </dxf>
    <dxf>
      <font>
        <color theme="0"/>
      </font>
    </dxf>
    <dxf>
      <font>
        <color rgb="FFFF0000"/>
      </font>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0"/>
      </font>
    </dxf>
    <dxf>
      <font>
        <color theme="0"/>
      </font>
    </dxf>
    <dxf>
      <font>
        <color rgb="FFFF0000"/>
      </font>
    </dxf>
    <dxf>
      <font>
        <color theme="3"/>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theme="3"/>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3"/>
      </font>
    </dxf>
    <dxf>
      <font>
        <b/>
        <i val="0"/>
        <color rgb="FFFF0000"/>
      </font>
    </dxf>
    <dxf>
      <font>
        <b/>
        <i val="0"/>
        <color theme="3"/>
      </font>
    </dxf>
    <dxf>
      <font>
        <b/>
        <i val="0"/>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color theme="0"/>
      </font>
      <fill>
        <patternFill>
          <bgColor theme="0"/>
        </patternFill>
      </fill>
      <border>
        <left/>
        <right/>
        <top/>
        <bottom/>
        <vertical/>
        <horizontal/>
      </border>
    </dxf>
    <dxf>
      <border>
        <bottom style="thin">
          <color auto="1"/>
        </bottom>
        <vertical/>
        <horizontal/>
      </border>
    </dxf>
    <dxf>
      <border>
        <bottom style="thin">
          <color auto="1"/>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0070C0"/>
      </font>
    </dxf>
    <dxf>
      <font>
        <b/>
        <i val="0"/>
        <color theme="9" tint="-0.24994659260841701"/>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border>
        <bottom style="thin">
          <color auto="1"/>
        </bottom>
        <vertical/>
        <horizontal/>
      </border>
    </dxf>
    <dxf>
      <font>
        <color theme="0" tint="-0.14996795556505021"/>
      </font>
    </dxf>
    <dxf>
      <font>
        <b/>
        <i val="0"/>
        <u/>
        <color rgb="FFFF0000"/>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6" tint="-0.24994659260841701"/>
      </font>
    </dxf>
    <dxf>
      <font>
        <b/>
        <i val="0"/>
        <color rgb="FF0070C0"/>
      </font>
    </dxf>
    <dxf>
      <font>
        <b/>
        <i val="0"/>
        <color rgb="FF7030A0"/>
      </font>
    </dxf>
    <dxf>
      <font>
        <color theme="9" tint="-0.24994659260841701"/>
      </font>
    </dxf>
    <dxf>
      <font>
        <color theme="6" tint="-0.24994659260841701"/>
      </font>
    </dxf>
    <dxf>
      <border>
        <bottom style="thin">
          <color auto="1"/>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0070C0"/>
      </font>
    </dxf>
    <dxf>
      <font>
        <b/>
        <i val="0"/>
        <color rgb="FF7030A0"/>
      </font>
    </dxf>
    <dxf>
      <font>
        <color theme="6" tint="-0.24994659260841701"/>
      </font>
    </dxf>
    <dxf>
      <font>
        <color theme="9" tint="-0.24994659260841701"/>
      </font>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fgColor indexed="64"/>
          <bgColor auto="1"/>
        </patternFill>
      </fill>
      <border>
        <left/>
        <right/>
        <top/>
        <bottom/>
        <vertical/>
        <horizontal/>
      </border>
    </dxf>
    <dxf>
      <border>
        <bottom style="thin">
          <color auto="1"/>
        </bottom>
      </border>
    </dxf>
    <dxf>
      <font>
        <b/>
        <i val="0"/>
        <color rgb="FF0070C0"/>
      </font>
    </dxf>
    <dxf>
      <font>
        <b/>
        <i val="0"/>
        <color rgb="FF7030A0"/>
      </font>
    </dxf>
    <dxf>
      <font>
        <color theme="6" tint="-0.24994659260841701"/>
      </font>
    </dxf>
    <dxf>
      <font>
        <color theme="9" tint="-0.24994659260841701"/>
      </font>
    </dxf>
    <dxf>
      <font>
        <color theme="0"/>
      </font>
      <fill>
        <patternFill patternType="solid">
          <bgColor theme="0"/>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theme="0"/>
      </font>
    </dxf>
    <dxf>
      <font>
        <color theme="0"/>
      </font>
    </dxf>
    <dxf>
      <font>
        <color theme="0"/>
      </font>
    </dxf>
    <dxf>
      <font>
        <color theme="0"/>
      </font>
    </dxf>
    <dxf>
      <font>
        <b/>
        <i/>
        <u val="double"/>
      </font>
    </dxf>
    <dxf>
      <border>
        <bottom style="thin">
          <color auto="1"/>
        </bottom>
        <vertical/>
        <horizontal/>
      </border>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9"/>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b/>
        <i val="0"/>
        <color rgb="FFFF0000"/>
      </font>
    </dxf>
    <dxf>
      <font>
        <color rgb="FFFF0000"/>
      </font>
    </dxf>
    <dxf>
      <font>
        <color theme="0"/>
      </font>
    </dxf>
    <dxf>
      <font>
        <color rgb="FFFF0000"/>
      </font>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0"/>
      </font>
    </dxf>
    <dxf>
      <font>
        <color theme="0"/>
      </font>
    </dxf>
    <dxf>
      <font>
        <color rgb="FFFF0000"/>
      </font>
    </dxf>
    <dxf>
      <font>
        <color theme="3"/>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theme="3"/>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3"/>
      </font>
    </dxf>
    <dxf>
      <font>
        <b/>
        <i val="0"/>
        <color rgb="FFFF0000"/>
      </font>
    </dxf>
    <dxf>
      <font>
        <b/>
        <i val="0"/>
        <color theme="3"/>
      </font>
    </dxf>
    <dxf>
      <font>
        <b/>
        <i val="0"/>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color theme="0"/>
      </font>
      <fill>
        <patternFill>
          <bgColor theme="0"/>
        </patternFill>
      </fill>
      <border>
        <left/>
        <right/>
        <top/>
        <bottom/>
        <vertical/>
        <horizontal/>
      </border>
    </dxf>
    <dxf>
      <border>
        <bottom style="thin">
          <color auto="1"/>
        </bottom>
        <vertical/>
        <horizontal/>
      </border>
    </dxf>
    <dxf>
      <border>
        <bottom style="thin">
          <color auto="1"/>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0070C0"/>
      </font>
    </dxf>
    <dxf>
      <font>
        <b/>
        <i val="0"/>
        <color theme="9" tint="-0.24994659260841701"/>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border>
        <bottom style="thin">
          <color auto="1"/>
        </bottom>
        <vertical/>
        <horizontal/>
      </border>
    </dxf>
    <dxf>
      <font>
        <color theme="0" tint="-0.14996795556505021"/>
      </font>
    </dxf>
    <dxf>
      <font>
        <b/>
        <i val="0"/>
        <u/>
        <color rgb="FFFF0000"/>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6" tint="-0.24994659260841701"/>
      </font>
    </dxf>
    <dxf>
      <font>
        <b/>
        <i val="0"/>
        <color rgb="FF0070C0"/>
      </font>
    </dxf>
    <dxf>
      <font>
        <b/>
        <i val="0"/>
        <color rgb="FF7030A0"/>
      </font>
    </dxf>
    <dxf>
      <font>
        <color theme="9" tint="-0.24994659260841701"/>
      </font>
    </dxf>
    <dxf>
      <font>
        <color theme="6" tint="-0.24994659260841701"/>
      </font>
    </dxf>
    <dxf>
      <border>
        <bottom style="thin">
          <color auto="1"/>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0070C0"/>
      </font>
    </dxf>
    <dxf>
      <font>
        <b/>
        <i val="0"/>
        <color rgb="FF7030A0"/>
      </font>
    </dxf>
    <dxf>
      <font>
        <color theme="6" tint="-0.24994659260841701"/>
      </font>
    </dxf>
    <dxf>
      <font>
        <color theme="9" tint="-0.24994659260841701"/>
      </font>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fgColor indexed="64"/>
          <bgColor auto="1"/>
        </patternFill>
      </fill>
      <border>
        <left/>
        <right/>
        <top/>
        <bottom/>
        <vertical/>
        <horizontal/>
      </border>
    </dxf>
    <dxf>
      <border>
        <bottom style="thin">
          <color auto="1"/>
        </bottom>
      </border>
    </dxf>
    <dxf>
      <font>
        <b/>
        <i val="0"/>
        <color rgb="FF0070C0"/>
      </font>
    </dxf>
    <dxf>
      <font>
        <b/>
        <i val="0"/>
        <color rgb="FF7030A0"/>
      </font>
    </dxf>
    <dxf>
      <font>
        <color theme="6" tint="-0.24994659260841701"/>
      </font>
    </dxf>
    <dxf>
      <font>
        <color theme="9" tint="-0.24994659260841701"/>
      </font>
    </dxf>
    <dxf>
      <font>
        <color theme="0"/>
      </font>
      <fill>
        <patternFill patternType="solid">
          <bgColor theme="0"/>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theme="0"/>
      </font>
    </dxf>
    <dxf>
      <font>
        <color theme="0"/>
      </font>
    </dxf>
    <dxf>
      <font>
        <color theme="0"/>
      </font>
    </dxf>
    <dxf>
      <font>
        <color theme="0"/>
      </font>
    </dxf>
    <dxf>
      <font>
        <b/>
        <i/>
        <u val="double"/>
      </font>
    </dxf>
    <dxf>
      <border>
        <bottom style="thin">
          <color auto="1"/>
        </bottom>
        <vertical/>
        <horizontal/>
      </border>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9"/>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b/>
        <i val="0"/>
        <color rgb="FFFF0000"/>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color rgb="FFFF0000"/>
      </font>
    </dxf>
    <dxf>
      <font>
        <color theme="0"/>
      </font>
    </dxf>
    <dxf>
      <font>
        <color rgb="FFFF0000"/>
      </font>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0"/>
      </font>
    </dxf>
    <dxf>
      <font>
        <color theme="0"/>
      </font>
    </dxf>
    <dxf>
      <font>
        <color rgb="FFFF0000"/>
      </font>
    </dxf>
    <dxf>
      <font>
        <color theme="3"/>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theme="3"/>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3"/>
      </font>
    </dxf>
    <dxf>
      <font>
        <b/>
        <i val="0"/>
        <color rgb="FFFF0000"/>
      </font>
    </dxf>
    <dxf>
      <font>
        <b/>
        <i val="0"/>
        <color theme="3"/>
      </font>
    </dxf>
    <dxf>
      <font>
        <b/>
        <i val="0"/>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border>
        <left/>
        <right/>
        <top/>
        <bottom/>
        <vertical/>
        <horizontal/>
      </border>
    </dxf>
    <dxf>
      <border>
        <bottom style="thin">
          <color auto="1"/>
        </bottom>
        <vertical/>
        <horizontal/>
      </border>
    </dxf>
    <dxf>
      <border>
        <bottom style="thin">
          <color auto="1"/>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0070C0"/>
      </font>
    </dxf>
    <dxf>
      <font>
        <b/>
        <i val="0"/>
        <color theme="9" tint="-0.24994659260841701"/>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border>
        <bottom style="thin">
          <color auto="1"/>
        </bottom>
        <vertical/>
        <horizontal/>
      </border>
    </dxf>
    <dxf>
      <font>
        <color theme="0" tint="-0.14996795556505021"/>
      </font>
    </dxf>
    <dxf>
      <font>
        <b/>
        <i val="0"/>
        <u/>
        <color rgb="FFFF0000"/>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6" tint="-0.24994659260841701"/>
      </font>
    </dxf>
    <dxf>
      <font>
        <b/>
        <i val="0"/>
        <color rgb="FF0070C0"/>
      </font>
    </dxf>
    <dxf>
      <font>
        <b/>
        <i val="0"/>
        <color rgb="FF7030A0"/>
      </font>
    </dxf>
    <dxf>
      <font>
        <color theme="9" tint="-0.24994659260841701"/>
      </font>
    </dxf>
    <dxf>
      <font>
        <color theme="6" tint="-0.24994659260841701"/>
      </font>
    </dxf>
    <dxf>
      <border>
        <bottom style="thin">
          <color auto="1"/>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0070C0"/>
      </font>
    </dxf>
    <dxf>
      <font>
        <b/>
        <i val="0"/>
        <color rgb="FF7030A0"/>
      </font>
    </dxf>
    <dxf>
      <font>
        <color theme="6" tint="-0.24994659260841701"/>
      </font>
    </dxf>
    <dxf>
      <font>
        <color theme="9" tint="-0.24994659260841701"/>
      </font>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fgColor indexed="64"/>
          <bgColor auto="1"/>
        </patternFill>
      </fill>
      <border>
        <left/>
        <right/>
        <top/>
        <bottom/>
        <vertical/>
        <horizontal/>
      </border>
    </dxf>
    <dxf>
      <border>
        <bottom style="thin">
          <color auto="1"/>
        </bottom>
      </border>
    </dxf>
    <dxf>
      <font>
        <b/>
        <i val="0"/>
        <color rgb="FF0070C0"/>
      </font>
    </dxf>
    <dxf>
      <font>
        <b/>
        <i val="0"/>
        <color rgb="FF7030A0"/>
      </font>
    </dxf>
    <dxf>
      <font>
        <color theme="6" tint="-0.24994659260841701"/>
      </font>
    </dxf>
    <dxf>
      <font>
        <color theme="9" tint="-0.24994659260841701"/>
      </font>
    </dxf>
    <dxf>
      <font>
        <color theme="0"/>
      </font>
      <fill>
        <patternFill patternType="solid">
          <bgColor theme="0"/>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theme="0"/>
      </font>
    </dxf>
    <dxf>
      <font>
        <color theme="0"/>
      </font>
    </dxf>
    <dxf>
      <font>
        <color theme="0"/>
      </font>
    </dxf>
    <dxf>
      <font>
        <color theme="0"/>
      </font>
    </dxf>
    <dxf>
      <font>
        <b/>
        <i/>
        <u val="double"/>
      </font>
    </dxf>
    <dxf>
      <border>
        <bottom style="thin">
          <color auto="1"/>
        </bottom>
        <vertical/>
        <horizontal/>
      </border>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9"/>
      </font>
    </dxf>
    <dxf>
      <font>
        <b/>
        <i val="0"/>
        <color theme="9"/>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b/>
        <i val="0"/>
        <color rgb="FFFF0000"/>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color rgb="FFFF0000"/>
      </font>
    </dxf>
    <dxf>
      <font>
        <color theme="0"/>
      </font>
    </dxf>
    <dxf>
      <font>
        <color rgb="FFFF0000"/>
      </font>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0"/>
      </font>
    </dxf>
    <dxf>
      <font>
        <color theme="0"/>
      </font>
    </dxf>
    <dxf>
      <font>
        <color rgb="FFFF0000"/>
      </font>
    </dxf>
    <dxf>
      <font>
        <color theme="3"/>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theme="3"/>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3"/>
      </font>
    </dxf>
    <dxf>
      <font>
        <b/>
        <i val="0"/>
        <color rgb="FFFF0000"/>
      </font>
    </dxf>
    <dxf>
      <font>
        <b/>
        <i val="0"/>
        <color theme="3"/>
      </font>
    </dxf>
    <dxf>
      <font>
        <b/>
        <i val="0"/>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bgColor theme="0"/>
        </patternFill>
      </fill>
      <border>
        <left/>
        <right/>
        <top/>
        <bottom/>
        <vertical/>
        <horizontal/>
      </border>
    </dxf>
    <dxf>
      <border>
        <bottom style="thin">
          <color auto="1"/>
        </bottom>
        <vertical/>
        <horizontal/>
      </border>
    </dxf>
    <dxf>
      <border>
        <bottom style="thin">
          <color auto="1"/>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0070C0"/>
      </font>
    </dxf>
    <dxf>
      <font>
        <b/>
        <i val="0"/>
        <color theme="9" tint="-0.24994659260841701"/>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border>
        <bottom style="thin">
          <color auto="1"/>
        </bottom>
        <vertical/>
        <horizontal/>
      </border>
    </dxf>
    <dxf>
      <font>
        <color theme="0" tint="-0.14996795556505021"/>
      </font>
    </dxf>
    <dxf>
      <font>
        <b/>
        <i val="0"/>
        <u/>
        <color rgb="FFFF0000"/>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6" tint="-0.24994659260841701"/>
      </font>
    </dxf>
    <dxf>
      <font>
        <b/>
        <i val="0"/>
        <color rgb="FF0070C0"/>
      </font>
    </dxf>
    <dxf>
      <font>
        <b/>
        <i val="0"/>
        <color rgb="FF7030A0"/>
      </font>
    </dxf>
    <dxf>
      <font>
        <color theme="9" tint="-0.24994659260841701"/>
      </font>
    </dxf>
    <dxf>
      <font>
        <color theme="6" tint="-0.24994659260841701"/>
      </font>
    </dxf>
    <dxf>
      <border>
        <bottom style="thin">
          <color auto="1"/>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0070C0"/>
      </font>
    </dxf>
    <dxf>
      <font>
        <b/>
        <i val="0"/>
        <color rgb="FF7030A0"/>
      </font>
    </dxf>
    <dxf>
      <font>
        <color theme="6" tint="-0.24994659260841701"/>
      </font>
    </dxf>
    <dxf>
      <font>
        <color theme="9" tint="-0.24994659260841701"/>
      </font>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fgColor indexed="64"/>
          <bgColor auto="1"/>
        </patternFill>
      </fill>
      <border>
        <left/>
        <right/>
        <top/>
        <bottom/>
        <vertical/>
        <horizontal/>
      </border>
    </dxf>
    <dxf>
      <border>
        <bottom style="thin">
          <color auto="1"/>
        </bottom>
      </border>
    </dxf>
    <dxf>
      <font>
        <b/>
        <i val="0"/>
        <color rgb="FF0070C0"/>
      </font>
    </dxf>
    <dxf>
      <font>
        <b/>
        <i val="0"/>
        <color rgb="FF7030A0"/>
      </font>
    </dxf>
    <dxf>
      <font>
        <color theme="6" tint="-0.24994659260841701"/>
      </font>
    </dxf>
    <dxf>
      <font>
        <color theme="9" tint="-0.24994659260841701"/>
      </font>
    </dxf>
    <dxf>
      <font>
        <color theme="0"/>
      </font>
      <fill>
        <patternFill patternType="solid">
          <bgColor theme="0"/>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theme="0"/>
      </font>
    </dxf>
    <dxf>
      <font>
        <color theme="0"/>
      </font>
    </dxf>
    <dxf>
      <font>
        <color theme="0"/>
      </font>
    </dxf>
    <dxf>
      <font>
        <color theme="0"/>
      </font>
    </dxf>
    <dxf>
      <font>
        <b/>
        <i/>
        <u val="double"/>
      </font>
    </dxf>
    <dxf>
      <border>
        <bottom style="thin">
          <color auto="1"/>
        </bottom>
        <vertical/>
        <horizontal/>
      </border>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FF000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0"/>
      </font>
    </dxf>
    <dxf>
      <font>
        <color theme="0"/>
      </font>
    </dxf>
    <dxf>
      <font>
        <color rgb="FFFF0000"/>
      </font>
    </dxf>
    <dxf>
      <font>
        <color theme="0"/>
      </font>
    </dxf>
    <dxf>
      <font>
        <color rgb="FFFF0000"/>
      </font>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0"/>
      </font>
    </dxf>
    <dxf>
      <font>
        <color theme="0"/>
      </font>
    </dxf>
    <dxf>
      <font>
        <color rgb="FFFF0000"/>
      </font>
    </dxf>
    <dxf>
      <font>
        <color theme="3"/>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theme="3"/>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3"/>
      </font>
    </dxf>
    <dxf>
      <font>
        <b/>
        <i val="0"/>
        <color rgb="FFFF0000"/>
      </font>
    </dxf>
    <dxf>
      <font>
        <b/>
        <i val="0"/>
        <color theme="3"/>
      </font>
    </dxf>
    <dxf>
      <font>
        <b/>
        <i val="0"/>
        <color rgb="FFFF0000"/>
      </font>
    </dxf>
    <dxf>
      <font>
        <color theme="0"/>
      </font>
    </dxf>
    <dxf>
      <font>
        <color theme="0"/>
      </font>
    </dxf>
    <dxf>
      <font>
        <color theme="0"/>
      </font>
    </dxf>
    <dxf>
      <font>
        <color theme="0"/>
      </font>
    </dxf>
    <dxf>
      <font>
        <color theme="0"/>
      </font>
    </dxf>
    <dxf>
      <font>
        <b/>
        <i val="0"/>
        <color theme="9"/>
      </font>
    </dxf>
    <dxf>
      <font>
        <color theme="0"/>
      </font>
      <fill>
        <patternFill>
          <bgColor theme="0"/>
        </patternFill>
      </fill>
      <border>
        <left/>
        <right/>
        <top/>
        <bottom/>
        <vertical/>
        <horizontal/>
      </border>
    </dxf>
    <dxf>
      <border>
        <bottom style="thin">
          <color auto="1"/>
        </bottom>
        <vertical/>
        <horizontal/>
      </border>
    </dxf>
    <dxf>
      <border>
        <bottom style="thin">
          <color auto="1"/>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color theme="0"/>
      </font>
      <fill>
        <patternFill>
          <bgColor theme="0"/>
        </patternFill>
      </fill>
      <border>
        <left/>
        <right/>
        <top/>
        <bottom/>
        <vertical/>
        <horizontal/>
      </border>
    </dxf>
    <dxf>
      <font>
        <b/>
        <i val="0"/>
        <color rgb="FF0070C0"/>
      </font>
    </dxf>
    <dxf>
      <font>
        <b/>
        <i val="0"/>
        <color theme="9" tint="-0.24994659260841701"/>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rgb="FF051BEB"/>
      </font>
    </dxf>
    <dxf>
      <font>
        <color rgb="FF051BEB"/>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color theme="9" tint="-0.24994659260841701"/>
      </font>
    </dxf>
    <dxf>
      <font>
        <color theme="6" tint="-0.24994659260841701"/>
      </font>
    </dxf>
    <dxf>
      <font>
        <color rgb="FF0070C0"/>
      </font>
    </dxf>
    <dxf>
      <font>
        <color rgb="FF7030A0"/>
      </font>
    </dxf>
    <dxf>
      <font>
        <color rgb="FF051BEB"/>
      </font>
    </dxf>
    <dxf>
      <font>
        <color rgb="FF051BEB"/>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b/>
        <i val="0"/>
        <color rgb="FFFF000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theme="0"/>
      </font>
    </dxf>
    <dxf>
      <font>
        <color theme="5" tint="0.39994506668294322"/>
      </font>
    </dxf>
    <dxf>
      <font>
        <color theme="5" tint="0.39994506668294322"/>
      </font>
    </dxf>
    <dxf>
      <font>
        <color theme="0"/>
      </font>
    </dxf>
    <dxf>
      <font>
        <color rgb="FFFF000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rgb="FFFF0000"/>
      </font>
    </dxf>
    <dxf>
      <font>
        <color theme="3"/>
      </font>
    </dxf>
    <dxf>
      <font>
        <b/>
        <i val="0"/>
        <color rgb="FFFF0000"/>
      </font>
    </dxf>
    <dxf>
      <font>
        <b/>
        <i val="0"/>
        <color rgb="FFFF0000"/>
      </font>
    </dxf>
    <dxf>
      <font>
        <b/>
        <i val="0"/>
        <color rgb="FFFF0000"/>
      </font>
    </dxf>
    <dxf>
      <font>
        <color theme="0"/>
      </font>
      <fill>
        <patternFill>
          <bgColor theme="0"/>
        </patternFill>
      </fill>
      <border>
        <left/>
        <right/>
        <top/>
        <bottom/>
        <vertical/>
        <horizontal/>
      </border>
    </dxf>
    <dxf>
      <font>
        <b/>
        <i val="0"/>
        <color theme="3"/>
      </font>
    </dxf>
    <dxf>
      <font>
        <b/>
        <i val="0"/>
        <color rgb="FFFF000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3"/>
      </font>
    </dxf>
    <dxf>
      <font>
        <b/>
        <i val="0"/>
        <color rgb="FFFF0000"/>
      </font>
    </dxf>
    <dxf>
      <font>
        <b/>
        <i val="0"/>
        <color theme="3"/>
      </font>
    </dxf>
    <dxf>
      <font>
        <b/>
        <i val="0"/>
        <color rgb="FFFF0000"/>
      </font>
    </dxf>
    <dxf>
      <font>
        <color theme="0"/>
      </font>
    </dxf>
    <dxf>
      <font>
        <color theme="0"/>
      </font>
    </dxf>
    <dxf>
      <font>
        <color theme="0"/>
      </font>
    </dxf>
    <dxf>
      <font>
        <color theme="0"/>
      </font>
    </dxf>
    <dxf>
      <font>
        <color theme="0"/>
      </font>
    </dxf>
    <dxf>
      <border>
        <bottom style="thin">
          <color auto="1"/>
        </bottom>
        <vertical/>
        <horizontal/>
      </border>
    </dxf>
    <dxf>
      <font>
        <color rgb="FFFF0000"/>
      </font>
    </dxf>
    <dxf>
      <font>
        <color theme="0"/>
      </font>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dxf>
    <dxf>
      <font>
        <color theme="0"/>
      </font>
    </dxf>
    <dxf>
      <font>
        <color theme="0" tint="-0.14996795556505021"/>
      </font>
    </dxf>
    <dxf>
      <font>
        <b/>
        <i val="0"/>
        <u/>
        <color rgb="FFFF0000"/>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6" tint="-0.24994659260841701"/>
      </font>
    </dxf>
    <dxf>
      <font>
        <b/>
        <i val="0"/>
        <color rgb="FF0070C0"/>
      </font>
    </dxf>
    <dxf>
      <font>
        <b/>
        <i val="0"/>
        <color rgb="FF7030A0"/>
      </font>
    </dxf>
    <dxf>
      <font>
        <color theme="9" tint="-0.24994659260841701"/>
      </font>
    </dxf>
    <dxf>
      <font>
        <color theme="6" tint="-0.24994659260841701"/>
      </font>
    </dxf>
    <dxf>
      <border>
        <bottom style="thin">
          <color auto="1"/>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0070C0"/>
      </font>
    </dxf>
    <dxf>
      <font>
        <b/>
        <i val="0"/>
        <color rgb="FF7030A0"/>
      </font>
    </dxf>
    <dxf>
      <font>
        <color theme="6" tint="-0.24994659260841701"/>
      </font>
    </dxf>
    <dxf>
      <font>
        <color theme="9" tint="-0.24994659260841701"/>
      </font>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i val="0"/>
        <color rgb="FF7030A0"/>
      </font>
    </dxf>
    <dxf>
      <font>
        <b/>
        <i val="0"/>
        <color rgb="FF0070C0"/>
      </font>
    </dxf>
    <dxf>
      <font>
        <b/>
        <i val="0"/>
        <color theme="9" tint="-0.24994659260841701"/>
      </font>
    </dxf>
    <dxf>
      <font>
        <color theme="0"/>
      </font>
      <fill>
        <patternFill patternType="none">
          <fgColor indexed="64"/>
          <bgColor auto="1"/>
        </patternFill>
      </fill>
      <border>
        <left/>
        <right/>
        <top/>
        <bottom/>
        <vertical/>
        <horizontal/>
      </border>
    </dxf>
    <dxf>
      <border>
        <bottom style="thin">
          <color auto="1"/>
        </bottom>
      </border>
    </dxf>
    <dxf>
      <font>
        <b/>
        <i val="0"/>
        <color rgb="FF0070C0"/>
      </font>
    </dxf>
    <dxf>
      <font>
        <b/>
        <i val="0"/>
        <color rgb="FF7030A0"/>
      </font>
    </dxf>
    <dxf>
      <font>
        <color theme="6" tint="-0.24994659260841701"/>
      </font>
    </dxf>
    <dxf>
      <font>
        <color theme="9" tint="-0.24994659260841701"/>
      </font>
    </dxf>
    <dxf>
      <font>
        <color theme="0"/>
      </font>
      <fill>
        <patternFill patternType="solid">
          <bgColor theme="0"/>
        </patternFill>
      </fill>
      <border>
        <left/>
        <right/>
        <top/>
        <bottom/>
        <vertical/>
        <horizontal/>
      </border>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color theme="0"/>
      </font>
    </dxf>
    <dxf>
      <font>
        <color theme="0"/>
      </font>
    </dxf>
    <dxf>
      <font>
        <color theme="0"/>
      </font>
    </dxf>
    <dxf>
      <font>
        <color theme="0"/>
      </font>
    </dxf>
    <dxf>
      <font>
        <color theme="0"/>
      </font>
    </dxf>
    <dxf>
      <font>
        <color theme="0"/>
      </font>
    </dxf>
    <dxf>
      <font>
        <color theme="0"/>
      </font>
    </dxf>
    <dxf>
      <font>
        <b/>
        <i/>
        <u val="double"/>
      </font>
    </dxf>
    <dxf>
      <border>
        <bottom style="thin">
          <color auto="1"/>
        </bottom>
        <vertical/>
        <horizontal/>
      </border>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u/>
        <color rgb="FFFF0000"/>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color rgb="FFFF0000"/>
      </font>
    </dxf>
    <dxf>
      <font>
        <b/>
        <i val="0"/>
        <color rgb="FF00B050"/>
      </font>
    </dxf>
    <dxf>
      <font>
        <b/>
        <i val="0"/>
        <color rgb="FFC00000"/>
      </font>
    </dxf>
    <dxf>
      <font>
        <b/>
        <i val="0"/>
        <color rgb="FFFFC000"/>
      </font>
    </dxf>
    <dxf>
      <font>
        <b/>
        <i val="0"/>
        <color rgb="FF7030A0"/>
      </font>
    </dxf>
    <dxf>
      <font>
        <b/>
        <i val="0"/>
        <color rgb="FF7030A0"/>
      </font>
    </dxf>
    <dxf>
      <font>
        <b/>
        <i val="0"/>
        <color rgb="FF0070C0"/>
      </font>
    </dxf>
    <dxf>
      <font>
        <b/>
        <i val="0"/>
        <color rgb="FF0070C0"/>
      </font>
    </dxf>
    <dxf>
      <font>
        <b/>
        <i val="0"/>
        <color theme="9" tint="-0.24994659260841701"/>
      </font>
    </dxf>
    <dxf>
      <font>
        <b/>
        <i val="0"/>
        <u/>
        <color rgb="FFFF0000"/>
      </font>
    </dxf>
    <dxf>
      <font>
        <color rgb="FF0070C0"/>
      </font>
    </dxf>
    <dxf>
      <font>
        <color theme="9" tint="-0.24994659260841701"/>
      </font>
    </dxf>
    <dxf>
      <font>
        <color rgb="FF7030A0"/>
      </font>
    </dxf>
    <dxf>
      <font>
        <color theme="6"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color rgb="FF0070C0"/>
      </font>
    </dxf>
    <dxf>
      <font>
        <color theme="9" tint="-0.24994659260841701"/>
      </font>
    </dxf>
    <dxf>
      <font>
        <color rgb="FF7030A0"/>
      </font>
    </dxf>
    <dxf>
      <font>
        <color theme="6" tint="-0.24994659260841701"/>
      </font>
    </dxf>
    <dxf>
      <font>
        <b/>
        <i val="0"/>
        <color theme="6" tint="-0.24994659260841701"/>
      </font>
    </dxf>
    <dxf>
      <font>
        <b/>
        <i val="0"/>
        <color rgb="FF7030A0"/>
      </font>
    </dxf>
    <dxf>
      <font>
        <b/>
        <i val="0"/>
        <color rgb="FF0070C0"/>
      </font>
    </dxf>
    <dxf>
      <font>
        <b/>
        <i val="0"/>
        <color theme="9" tint="-0.24994659260841701"/>
      </font>
    </dxf>
    <dxf>
      <font>
        <color rgb="FF0070C0"/>
      </font>
    </dxf>
    <dxf>
      <font>
        <color theme="9" tint="-0.24994659260841701"/>
      </font>
    </dxf>
    <dxf>
      <font>
        <color rgb="FF7030A0"/>
      </font>
    </dxf>
    <dxf>
      <font>
        <color theme="6" tint="-0.24994659260841701"/>
      </font>
    </dxf>
    <dxf>
      <font>
        <b/>
        <i val="0"/>
        <color theme="6" tint="-0.24994659260841701"/>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color theme="6" tint="-0.24994659260841701"/>
      </font>
    </dxf>
    <dxf>
      <font>
        <color rgb="FF7030A0"/>
      </font>
    </dxf>
    <dxf>
      <font>
        <color theme="9" tint="-0.24994659260841701"/>
      </font>
    </dxf>
    <dxf>
      <font>
        <color rgb="FF0070C0"/>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7030A0"/>
      </font>
    </dxf>
    <dxf>
      <font>
        <b/>
        <i val="0"/>
        <color rgb="FF0070C0"/>
      </font>
    </dxf>
    <dxf>
      <font>
        <b/>
        <i val="0"/>
        <color theme="9" tint="-0.24994659260841701"/>
      </font>
    </dxf>
    <dxf>
      <font>
        <b/>
        <i val="0"/>
        <color rgb="FF7030A0"/>
      </font>
    </dxf>
    <dxf>
      <font>
        <b/>
        <i val="0"/>
        <color rgb="FF0070C0"/>
      </font>
    </dxf>
    <dxf>
      <font>
        <b/>
        <i val="0"/>
        <color theme="9" tint="-0.24994659260841701"/>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6" tint="-0.24994659260841701"/>
      </font>
    </dxf>
    <dxf>
      <font>
        <b/>
        <i val="0"/>
        <color rgb="FFFF0000"/>
      </font>
    </dxf>
    <dxf>
      <font>
        <b/>
        <i val="0"/>
        <color rgb="FF00B050"/>
      </font>
    </dxf>
    <dxf>
      <font>
        <b/>
        <i val="0"/>
        <color rgb="FFC00000"/>
      </font>
    </dxf>
    <dxf>
      <font>
        <b/>
        <i val="0"/>
        <color rgb="FFFFC000"/>
      </font>
    </dxf>
    <dxf>
      <font>
        <b/>
        <i val="0"/>
        <color theme="9" tint="-0.24994659260841701"/>
      </font>
    </dxf>
    <dxf>
      <font>
        <b/>
        <i val="0"/>
        <color rgb="FF7030A0"/>
      </font>
    </dxf>
    <dxf>
      <font>
        <b/>
        <i val="0"/>
        <color rgb="FF0070C0"/>
      </font>
    </dxf>
    <dxf>
      <font>
        <b/>
        <i val="0"/>
        <color theme="9" tint="-0.24994659260841701"/>
      </font>
    </dxf>
    <dxf>
      <font>
        <color theme="9" tint="-0.24994659260841701"/>
      </font>
    </dxf>
    <dxf>
      <font>
        <color theme="6" tint="-0.24994659260841701"/>
      </font>
    </dxf>
    <dxf>
      <font>
        <color rgb="FF7030A0"/>
      </font>
    </dxf>
    <dxf>
      <font>
        <color rgb="FF0070C0"/>
      </font>
    </dxf>
    <dxf>
      <font>
        <color theme="9" tint="-0.24994659260841701"/>
      </font>
    </dxf>
    <dxf>
      <font>
        <color theme="6" tint="-0.24994659260841701"/>
      </font>
    </dxf>
    <dxf>
      <font>
        <color rgb="FF0070C0"/>
      </font>
    </dxf>
    <dxf>
      <font>
        <color rgb="FF7030A0"/>
      </font>
    </dxf>
    <dxf>
      <font>
        <b/>
        <i val="0"/>
        <color rgb="FF0070C0"/>
      </font>
    </dxf>
    <dxf>
      <font>
        <b/>
        <i val="0"/>
        <color theme="9" tint="-0.24994659260841701"/>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dxf>
    <dxf>
      <font>
        <color theme="0"/>
      </font>
      <fill>
        <patternFill>
          <bgColor theme="0"/>
        </patternFill>
      </fill>
      <border>
        <left/>
        <right/>
        <top/>
        <bottom/>
        <vertical/>
        <horizontal/>
      </border>
    </dxf>
    <dxf>
      <fill>
        <patternFill>
          <bgColor theme="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
      <font>
        <b/>
        <i val="0"/>
        <color rgb="FF00B0F0"/>
      </font>
    </dxf>
    <dxf>
      <font>
        <b/>
        <i val="0"/>
        <color rgb="FF7030A0"/>
      </font>
    </dxf>
    <dxf>
      <font>
        <b/>
        <i val="0"/>
        <color theme="2" tint="-0.499984740745262"/>
      </font>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
      <fill>
        <patternFill>
          <bgColor theme="0" tint="-0.14996795556505021"/>
        </patternFill>
      </fill>
    </dxf>
    <dxf>
      <font>
        <b/>
        <i val="0"/>
        <color rgb="FF00B0F0"/>
      </font>
    </dxf>
    <dxf>
      <font>
        <b/>
        <i val="0"/>
        <color rgb="FF7030A0"/>
      </font>
    </dxf>
    <dxf>
      <font>
        <b/>
        <i val="0"/>
        <color theme="2" tint="-0.499984740745262"/>
      </font>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
      <fill>
        <patternFill>
          <bgColor theme="0"/>
        </patternFill>
      </fill>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
      <font>
        <b/>
        <i val="0"/>
        <color rgb="FF00B0F0"/>
      </font>
    </dxf>
    <dxf>
      <font>
        <b/>
        <i val="0"/>
        <color rgb="FF7030A0"/>
      </font>
    </dxf>
    <dxf>
      <font>
        <b/>
        <i val="0"/>
        <color theme="2" tint="-0.499984740745262"/>
      </font>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
      <font>
        <b/>
        <i val="0"/>
        <color rgb="FF00B0F0"/>
      </font>
    </dxf>
    <dxf>
      <font>
        <b/>
        <i val="0"/>
        <color rgb="FF7030A0"/>
      </font>
    </dxf>
    <dxf>
      <font>
        <b/>
        <i val="0"/>
        <color theme="2" tint="-0.499984740745262"/>
      </font>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
      <fill>
        <patternFill>
          <bgColor theme="0"/>
        </patternFill>
      </fill>
    </dxf>
    <dxf>
      <fill>
        <patternFill>
          <bgColor theme="0" tint="-0.14996795556505021"/>
        </patternFill>
      </fill>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
      <fill>
        <patternFill>
          <bgColor theme="0" tint="-0.14996795556505021"/>
        </patternFill>
      </fill>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
      <font>
        <b/>
        <i val="0"/>
        <color rgb="FF00B0F0"/>
      </font>
    </dxf>
    <dxf>
      <font>
        <b/>
        <i val="0"/>
        <color rgb="FF7030A0"/>
      </font>
    </dxf>
    <dxf>
      <font>
        <b/>
        <i val="0"/>
        <color theme="2" tint="-0.499984740745262"/>
      </font>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
      <font>
        <b/>
        <i val="0"/>
        <color rgb="FF00B0F0"/>
      </font>
    </dxf>
    <dxf>
      <font>
        <b/>
        <i val="0"/>
        <color rgb="FF7030A0"/>
      </font>
    </dxf>
    <dxf>
      <font>
        <b/>
        <i val="0"/>
        <color theme="2" tint="-0.499984740745262"/>
      </font>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
      <font>
        <b/>
        <i val="0"/>
        <color rgb="FF00B0F0"/>
      </font>
    </dxf>
    <dxf>
      <font>
        <b/>
        <i val="0"/>
        <color rgb="FF7030A0"/>
      </font>
    </dxf>
    <dxf>
      <font>
        <b/>
        <i val="0"/>
        <color theme="2" tint="-0.499984740745262"/>
      </font>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
      <fill>
        <patternFill>
          <bgColor theme="0" tint="-0.14996795556505021"/>
        </patternFill>
      </fill>
    </dxf>
    <dxf>
      <font>
        <b/>
        <i val="0"/>
        <color rgb="FF00B0F0"/>
      </font>
    </dxf>
    <dxf>
      <font>
        <b/>
        <i val="0"/>
        <color rgb="FF7030A0"/>
      </font>
    </dxf>
    <dxf>
      <font>
        <b/>
        <i val="0"/>
        <color theme="2" tint="-0.499984740745262"/>
      </font>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
      <font>
        <b/>
        <i val="0"/>
        <color theme="9"/>
      </font>
    </dxf>
    <dxf>
      <font>
        <b/>
        <i val="0"/>
        <color rgb="FFD81893"/>
      </font>
    </dxf>
    <dxf>
      <fill>
        <patternFill>
          <bgColor theme="0" tint="-0.14996795556505021"/>
        </patternFill>
      </fill>
    </dxf>
    <dxf>
      <fill>
        <patternFill>
          <bgColor theme="0" tint="-0.14996795556505021"/>
        </patternFill>
      </fill>
    </dxf>
    <dxf>
      <fill>
        <patternFill>
          <bgColor theme="0" tint="-0.14996795556505021"/>
        </patternFill>
      </fill>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
      <fill>
        <patternFill>
          <bgColor theme="0" tint="-0.14996795556505021"/>
        </patternFill>
      </fill>
    </dxf>
    <dxf>
      <font>
        <b/>
        <i val="0"/>
        <color rgb="FF00B0F0"/>
      </font>
    </dxf>
    <dxf>
      <font>
        <b/>
        <i val="0"/>
        <color rgb="FF7030A0"/>
      </font>
    </dxf>
    <dxf>
      <font>
        <b/>
        <i val="0"/>
        <color theme="2" tint="-0.499984740745262"/>
      </font>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
      <font>
        <b/>
        <i val="0"/>
        <color rgb="FFFF0000"/>
      </font>
    </dxf>
    <dxf>
      <font>
        <b/>
        <i val="0"/>
        <color rgb="FFFFC000"/>
      </font>
    </dxf>
    <dxf>
      <font>
        <b/>
        <i val="0"/>
        <color rgb="FF00B050"/>
      </font>
    </dxf>
    <dxf>
      <font>
        <b/>
        <i val="0"/>
        <color theme="4"/>
      </font>
    </dxf>
    <dxf>
      <font>
        <b/>
        <i val="0"/>
        <color theme="7" tint="-0.24994659260841701"/>
      </font>
    </dxf>
    <dxf>
      <font>
        <b/>
        <i val="0"/>
        <color rgb="FFFF0000"/>
      </font>
    </dxf>
    <dxf>
      <font>
        <b/>
        <i val="0"/>
        <color theme="6" tint="-0.24994659260841701"/>
      </font>
    </dxf>
    <dxf>
      <font>
        <b/>
        <i val="0"/>
        <color theme="9" tint="-0.24994659260841701"/>
      </font>
    </dxf>
    <dxf>
      <font>
        <b/>
        <i val="0"/>
        <color theme="7" tint="0.39994506668294322"/>
      </font>
    </dxf>
    <dxf>
      <font>
        <b/>
        <i val="0"/>
        <color theme="5" tint="-0.24994659260841701"/>
      </font>
    </dxf>
    <dxf>
      <font>
        <b/>
        <i val="0"/>
        <color rgb="FF7030A0"/>
      </font>
    </dxf>
    <dxf>
      <font>
        <b/>
        <i val="0"/>
        <color theme="9"/>
      </font>
    </dxf>
    <dxf>
      <font>
        <b/>
        <i val="0"/>
        <color rgb="FFFF0000"/>
      </font>
    </dxf>
    <dxf>
      <font>
        <b/>
        <i val="0"/>
        <color rgb="FF0070C0"/>
      </font>
    </dxf>
    <dxf>
      <font>
        <b/>
        <i val="0"/>
        <color rgb="FF00B050"/>
      </font>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D9D9D9"/>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51BEB"/>
      <color rgb="FFD8189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ttps://192.168.40.50/#page=login" TargetMode="External"/><Relationship Id="rId1" Type="http://schemas.openxmlformats.org/officeDocument/2006/relationships/image" Target="../media/image2.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6</xdr:col>
      <xdr:colOff>93819</xdr:colOff>
      <xdr:row>7</xdr:row>
      <xdr:rowOff>94964</xdr:rowOff>
    </xdr:from>
    <xdr:to>
      <xdr:col>6</xdr:col>
      <xdr:colOff>1507672</xdr:colOff>
      <xdr:row>9</xdr:row>
      <xdr:rowOff>71044</xdr:rowOff>
    </xdr:to>
    <xdr:sp macro="[0]!AlternarEExecutarMacros" textlink="">
      <xdr:nvSpPr>
        <xdr:cNvPr id="3" name="Retângulo: Cantos Arredondados 5">
          <a:extLst>
            <a:ext uri="{FF2B5EF4-FFF2-40B4-BE49-F238E27FC236}">
              <a16:creationId xmlns:a16="http://schemas.microsoft.com/office/drawing/2014/main" id="{00000000-0008-0000-0000-000003000000}"/>
            </a:ext>
          </a:extLst>
        </xdr:cNvPr>
        <xdr:cNvSpPr/>
      </xdr:nvSpPr>
      <xdr:spPr>
        <a:xfrm>
          <a:off x="3054733" y="1439350"/>
          <a:ext cx="1413853" cy="357080"/>
        </a:xfrm>
        <a:prstGeom prst="roundRect">
          <a:avLst/>
        </a:prstGeom>
        <a:solidFill>
          <a:schemeClr val="tx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a:ln w="0"/>
              <a:solidFill>
                <a:schemeClr val="bg2"/>
              </a:solidFill>
              <a:effectLst>
                <a:innerShdw blurRad="63500" dist="50800" dir="13500000">
                  <a:srgbClr val="000000">
                    <a:alpha val="50000"/>
                  </a:srgbClr>
                </a:innerShdw>
              </a:effectLst>
            </a:rPr>
            <a:t>FORMATAR </a:t>
          </a:r>
        </a:p>
      </xdr:txBody>
    </xdr:sp>
    <xdr:clientData/>
  </xdr:twoCellAnchor>
  <xdr:twoCellAnchor>
    <xdr:from>
      <xdr:col>0</xdr:col>
      <xdr:colOff>0</xdr:colOff>
      <xdr:row>0</xdr:row>
      <xdr:rowOff>0</xdr:rowOff>
    </xdr:from>
    <xdr:to>
      <xdr:col>2</xdr:col>
      <xdr:colOff>134495</xdr:colOff>
      <xdr:row>3</xdr:row>
      <xdr:rowOff>110132</xdr:rowOff>
    </xdr:to>
    <xdr:sp macro="[0]!AlternarBloqueioPlanilha" textlink="">
      <xdr:nvSpPr>
        <xdr:cNvPr id="6" name="Elipse 5">
          <a:extLst>
            <a:ext uri="{FF2B5EF4-FFF2-40B4-BE49-F238E27FC236}">
              <a16:creationId xmlns:a16="http://schemas.microsoft.com/office/drawing/2014/main" id="{00000000-0008-0000-0000-000006000000}"/>
            </a:ext>
          </a:extLst>
        </xdr:cNvPr>
        <xdr:cNvSpPr/>
      </xdr:nvSpPr>
      <xdr:spPr>
        <a:xfrm>
          <a:off x="0" y="0"/>
          <a:ext cx="524788" cy="472547"/>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2400">
              <a:solidFill>
                <a:srgbClr val="F00000"/>
              </a:solidFill>
              <a:effectLst/>
              <a:latin typeface="Webdings" panose="05030102010509060703" pitchFamily="18" charset="2"/>
              <a:ea typeface="+mn-ea"/>
              <a:cs typeface="+mn-cs"/>
            </a:rPr>
            <a:t>Ï</a:t>
          </a:r>
          <a:endParaRPr lang="pt-BR" sz="2400">
            <a:solidFill>
              <a:srgbClr val="F00000"/>
            </a:solidFill>
            <a:effectLst/>
            <a:latin typeface="Webdings" panose="05030102010509060703" pitchFamily="18" charset="2"/>
          </a:endParaRPr>
        </a:p>
        <a:p>
          <a:pPr lvl="0" algn="ctr"/>
          <a:endParaRPr lang="pt-BR" sz="800">
            <a:solidFill>
              <a:srgbClr val="F00000"/>
            </a:solidFill>
          </a:endParaRPr>
        </a:p>
      </xdr:txBody>
    </xdr:sp>
    <xdr:clientData/>
  </xdr:twoCellAnchor>
  <xdr:twoCellAnchor>
    <xdr:from>
      <xdr:col>7</xdr:col>
      <xdr:colOff>25065</xdr:colOff>
      <xdr:row>6</xdr:row>
      <xdr:rowOff>20053</xdr:rowOff>
    </xdr:from>
    <xdr:to>
      <xdr:col>7</xdr:col>
      <xdr:colOff>290762</xdr:colOff>
      <xdr:row>6</xdr:row>
      <xdr:rowOff>295777</xdr:rowOff>
    </xdr:to>
    <xdr:sp macro="[0]!SomarMaisUm" textlink="">
      <xdr:nvSpPr>
        <xdr:cNvPr id="4" name="Mais 3">
          <a:extLst>
            <a:ext uri="{FF2B5EF4-FFF2-40B4-BE49-F238E27FC236}">
              <a16:creationId xmlns:a16="http://schemas.microsoft.com/office/drawing/2014/main" id="{00000000-0008-0000-0000-000004000000}"/>
            </a:ext>
          </a:extLst>
        </xdr:cNvPr>
        <xdr:cNvSpPr/>
      </xdr:nvSpPr>
      <xdr:spPr>
        <a:xfrm>
          <a:off x="4577012" y="982579"/>
          <a:ext cx="265697" cy="275724"/>
        </a:xfrm>
        <a:prstGeom prst="mathPlus">
          <a:avLst/>
        </a:prstGeom>
        <a:solidFill>
          <a:schemeClr val="bg1"/>
        </a:solidFill>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pt-BR"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5</xdr:col>
      <xdr:colOff>406065</xdr:colOff>
      <xdr:row>6</xdr:row>
      <xdr:rowOff>15040</xdr:rowOff>
    </xdr:from>
    <xdr:to>
      <xdr:col>5</xdr:col>
      <xdr:colOff>701841</xdr:colOff>
      <xdr:row>7</xdr:row>
      <xdr:rowOff>5013</xdr:rowOff>
    </xdr:to>
    <xdr:sp macro="[0]!SomarMenosUm" textlink="">
      <xdr:nvSpPr>
        <xdr:cNvPr id="5" name="Menos 4">
          <a:extLst>
            <a:ext uri="{FF2B5EF4-FFF2-40B4-BE49-F238E27FC236}">
              <a16:creationId xmlns:a16="http://schemas.microsoft.com/office/drawing/2014/main" id="{00000000-0008-0000-0000-000005000000}"/>
            </a:ext>
          </a:extLst>
        </xdr:cNvPr>
        <xdr:cNvSpPr/>
      </xdr:nvSpPr>
      <xdr:spPr>
        <a:xfrm>
          <a:off x="2586789" y="977566"/>
          <a:ext cx="295776" cy="295776"/>
        </a:xfrm>
        <a:prstGeom prst="mathMinus">
          <a:avLst/>
        </a:prstGeom>
        <a:solidFill>
          <a:schemeClr val="bg1"/>
        </a:solidFill>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5</xdr:col>
      <xdr:colOff>406065</xdr:colOff>
      <xdr:row>4</xdr:row>
      <xdr:rowOff>10026</xdr:rowOff>
    </xdr:from>
    <xdr:to>
      <xdr:col>5</xdr:col>
      <xdr:colOff>701841</xdr:colOff>
      <xdr:row>4</xdr:row>
      <xdr:rowOff>305802</xdr:rowOff>
    </xdr:to>
    <xdr:sp macro="[0]!DescerListaMeses" textlink="">
      <xdr:nvSpPr>
        <xdr:cNvPr id="9" name="Menos 8">
          <a:extLst>
            <a:ext uri="{FF2B5EF4-FFF2-40B4-BE49-F238E27FC236}">
              <a16:creationId xmlns:a16="http://schemas.microsoft.com/office/drawing/2014/main" id="{00000000-0008-0000-0000-000009000000}"/>
            </a:ext>
          </a:extLst>
        </xdr:cNvPr>
        <xdr:cNvSpPr/>
      </xdr:nvSpPr>
      <xdr:spPr>
        <a:xfrm>
          <a:off x="2586789" y="486276"/>
          <a:ext cx="295776" cy="295776"/>
        </a:xfrm>
        <a:prstGeom prst="mathMinus">
          <a:avLst/>
        </a:prstGeom>
        <a:solidFill>
          <a:schemeClr val="bg1"/>
        </a:solidFill>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7</xdr:col>
      <xdr:colOff>25065</xdr:colOff>
      <xdr:row>4</xdr:row>
      <xdr:rowOff>15039</xdr:rowOff>
    </xdr:from>
    <xdr:to>
      <xdr:col>7</xdr:col>
      <xdr:colOff>290762</xdr:colOff>
      <xdr:row>4</xdr:row>
      <xdr:rowOff>290763</xdr:rowOff>
    </xdr:to>
    <xdr:sp macro="[0]!SubirListaMeses" textlink="">
      <xdr:nvSpPr>
        <xdr:cNvPr id="10" name="Mais 9">
          <a:extLst>
            <a:ext uri="{FF2B5EF4-FFF2-40B4-BE49-F238E27FC236}">
              <a16:creationId xmlns:a16="http://schemas.microsoft.com/office/drawing/2014/main" id="{00000000-0008-0000-0000-00000A000000}"/>
            </a:ext>
          </a:extLst>
        </xdr:cNvPr>
        <xdr:cNvSpPr/>
      </xdr:nvSpPr>
      <xdr:spPr>
        <a:xfrm>
          <a:off x="4577012" y="491289"/>
          <a:ext cx="265697" cy="275724"/>
        </a:xfrm>
        <a:prstGeom prst="mathPlus">
          <a:avLst/>
        </a:prstGeom>
        <a:solidFill>
          <a:schemeClr val="bg1"/>
        </a:solidFill>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pt-BR"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6</xdr:col>
      <xdr:colOff>326833</xdr:colOff>
      <xdr:row>9</xdr:row>
      <xdr:rowOff>190499</xdr:rowOff>
    </xdr:from>
    <xdr:to>
      <xdr:col>6</xdr:col>
      <xdr:colOff>1300976</xdr:colOff>
      <xdr:row>11</xdr:row>
      <xdr:rowOff>69695</xdr:rowOff>
    </xdr:to>
    <xdr:sp macro="[0]!OcultarConfigEAlternarParaDados" textlink="">
      <xdr:nvSpPr>
        <xdr:cNvPr id="13" name="Retângulo: Cantos Arredondados 1">
          <a:extLst>
            <a:ext uri="{FF2B5EF4-FFF2-40B4-BE49-F238E27FC236}">
              <a16:creationId xmlns:a16="http://schemas.microsoft.com/office/drawing/2014/main" id="{00000000-0008-0000-0000-00000D000000}"/>
            </a:ext>
          </a:extLst>
        </xdr:cNvPr>
        <xdr:cNvSpPr/>
      </xdr:nvSpPr>
      <xdr:spPr>
        <a:xfrm>
          <a:off x="2668589" y="1918938"/>
          <a:ext cx="974143" cy="260196"/>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800">
              <a:solidFill>
                <a:schemeClr val="bg1"/>
              </a:solidFill>
              <a:latin typeface="+mn-lt"/>
              <a:ea typeface="+mn-ea"/>
              <a:cs typeface="+mn-cs"/>
            </a:rPr>
            <a:t>VOLTAR</a:t>
          </a:r>
        </a:p>
      </xdr:txBody>
    </xdr:sp>
    <xdr:clientData/>
  </xdr:twoCellAnchor>
  <xdr:twoCellAnchor editAs="oneCell">
    <xdr:from>
      <xdr:col>8</xdr:col>
      <xdr:colOff>346241</xdr:colOff>
      <xdr:row>3</xdr:row>
      <xdr:rowOff>116157</xdr:rowOff>
    </xdr:from>
    <xdr:to>
      <xdr:col>9</xdr:col>
      <xdr:colOff>334034</xdr:colOff>
      <xdr:row>5</xdr:row>
      <xdr:rowOff>178250</xdr:rowOff>
    </xdr:to>
    <xdr:pic macro="[0]!OcultarConfigEAlternarParaFeriados">
      <xdr:nvPicPr>
        <xdr:cNvPr id="15" name="Imagem 14" descr="Calendario Icone Vetores, Ícones e Planos de Fundo para Baixar Grátis">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20875" y="478572"/>
          <a:ext cx="596464" cy="559251"/>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266701</xdr:colOff>
      <xdr:row>6</xdr:row>
      <xdr:rowOff>81643</xdr:rowOff>
    </xdr:from>
    <xdr:to>
      <xdr:col>9</xdr:col>
      <xdr:colOff>426934</xdr:colOff>
      <xdr:row>6</xdr:row>
      <xdr:rowOff>206200</xdr:rowOff>
    </xdr:to>
    <xdr:sp macro="" textlink="">
      <xdr:nvSpPr>
        <xdr:cNvPr id="16" name="CaixaDeTexto 15">
          <a:extLst>
            <a:ext uri="{FF2B5EF4-FFF2-40B4-BE49-F238E27FC236}">
              <a16:creationId xmlns:a16="http://schemas.microsoft.com/office/drawing/2014/main" id="{00000000-0008-0000-0000-000010000000}"/>
            </a:ext>
          </a:extLst>
        </xdr:cNvPr>
        <xdr:cNvSpPr txBox="1"/>
      </xdr:nvSpPr>
      <xdr:spPr>
        <a:xfrm>
          <a:off x="5159830" y="1632857"/>
          <a:ext cx="769833" cy="1245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0"/>
            <a:t>FERIADOS</a:t>
          </a:r>
        </a:p>
      </xdr:txBody>
    </xdr:sp>
    <xdr:clientData/>
  </xdr:twoCellAnchor>
  <xdr:twoCellAnchor>
    <xdr:from>
      <xdr:col>8</xdr:col>
      <xdr:colOff>353122</xdr:colOff>
      <xdr:row>6</xdr:row>
      <xdr:rowOff>278782</xdr:rowOff>
    </xdr:from>
    <xdr:to>
      <xdr:col>9</xdr:col>
      <xdr:colOff>315950</xdr:colOff>
      <xdr:row>9</xdr:row>
      <xdr:rowOff>65055</xdr:rowOff>
    </xdr:to>
    <xdr:sp macro="[0]!OcultarConfigEAlternarParaPadrao" textlink="">
      <xdr:nvSpPr>
        <xdr:cNvPr id="2" name="Retângulo: Cantos Arredondados 1">
          <a:extLst>
            <a:ext uri="{FF2B5EF4-FFF2-40B4-BE49-F238E27FC236}">
              <a16:creationId xmlns:a16="http://schemas.microsoft.com/office/drawing/2014/main" id="{997524CE-9CED-4274-8981-C9187EF4DD3B}"/>
            </a:ext>
          </a:extLst>
        </xdr:cNvPr>
        <xdr:cNvSpPr/>
      </xdr:nvSpPr>
      <xdr:spPr>
        <a:xfrm>
          <a:off x="4627756" y="1319562"/>
          <a:ext cx="571499" cy="473932"/>
        </a:xfrm>
        <a:prstGeom prst="roundRect">
          <a:avLst/>
        </a:prstGeom>
        <a:solidFill>
          <a:schemeClr val="bg1"/>
        </a:solidFill>
        <a:ln>
          <a:gradFill>
            <a:gsLst>
              <a:gs pos="0">
                <a:schemeClr val="tx1"/>
              </a:gs>
              <a:gs pos="83000">
                <a:schemeClr val="bg1"/>
              </a:gs>
              <a:gs pos="100000">
                <a:schemeClr val="tx1">
                  <a:lumMod val="75000"/>
                  <a:lumOff val="25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3600">
              <a:solidFill>
                <a:sysClr val="windowText" lastClr="000000"/>
              </a:solidFill>
              <a:latin typeface="Webdings" panose="05030102010509060703" pitchFamily="18" charset="2"/>
              <a:ea typeface="+mn-ea"/>
              <a:cs typeface="+mn-cs"/>
            </a:rPr>
            <a:t>¤</a:t>
          </a:r>
          <a:endParaRPr lang="pt-BR" sz="8800">
            <a:solidFill>
              <a:sysClr val="windowText" lastClr="000000"/>
            </a:solidFill>
            <a:latin typeface="Webdings" panose="05030102010509060703" pitchFamily="18" charset="2"/>
            <a:ea typeface="+mn-ea"/>
            <a:cs typeface="+mn-cs"/>
          </a:endParaRPr>
        </a:p>
      </xdr:txBody>
    </xdr:sp>
    <xdr:clientData/>
  </xdr:twoCellAnchor>
  <xdr:twoCellAnchor>
    <xdr:from>
      <xdr:col>8</xdr:col>
      <xdr:colOff>248645</xdr:colOff>
      <xdr:row>9</xdr:row>
      <xdr:rowOff>132089</xdr:rowOff>
    </xdr:from>
    <xdr:to>
      <xdr:col>9</xdr:col>
      <xdr:colOff>446047</xdr:colOff>
      <xdr:row>12</xdr:row>
      <xdr:rowOff>18586</xdr:rowOff>
    </xdr:to>
    <xdr:sp macro="" textlink="">
      <xdr:nvSpPr>
        <xdr:cNvPr id="7" name="CaixaDeTexto 6">
          <a:extLst>
            <a:ext uri="{FF2B5EF4-FFF2-40B4-BE49-F238E27FC236}">
              <a16:creationId xmlns:a16="http://schemas.microsoft.com/office/drawing/2014/main" id="{3A90E0AC-EAB4-44EC-950E-F7C1F7CB46F0}"/>
            </a:ext>
          </a:extLst>
        </xdr:cNvPr>
        <xdr:cNvSpPr txBox="1"/>
      </xdr:nvSpPr>
      <xdr:spPr>
        <a:xfrm>
          <a:off x="4523279" y="1860528"/>
          <a:ext cx="806073" cy="45799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0"/>
            <a:t>PLANILHA</a:t>
          </a:r>
          <a:r>
            <a:rPr lang="pt-BR" sz="1100" b="0" baseline="0"/>
            <a:t> PADRÃO</a:t>
          </a:r>
          <a:endParaRPr lang="pt-BR" sz="1100" b="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18</xdr:col>
      <xdr:colOff>447674</xdr:colOff>
      <xdr:row>0</xdr:row>
      <xdr:rowOff>47625</xdr:rowOff>
    </xdr:from>
    <xdr:to>
      <xdr:col>22</xdr:col>
      <xdr:colOff>419100</xdr:colOff>
      <xdr:row>0</xdr:row>
      <xdr:rowOff>419100</xdr:rowOff>
    </xdr:to>
    <xdr:sp macro="[0]!CopiarEColarIntervalos" textlink="">
      <xdr:nvSpPr>
        <xdr:cNvPr id="5" name="Retângulo: Cantos Arredondados 4">
          <a:extLst>
            <a:ext uri="{FF2B5EF4-FFF2-40B4-BE49-F238E27FC236}">
              <a16:creationId xmlns:a16="http://schemas.microsoft.com/office/drawing/2014/main" id="{00000000-0008-0000-0100-000005000000}"/>
            </a:ext>
          </a:extLst>
        </xdr:cNvPr>
        <xdr:cNvSpPr/>
      </xdr:nvSpPr>
      <xdr:spPr>
        <a:xfrm>
          <a:off x="8058149" y="47625"/>
          <a:ext cx="1428751" cy="371475"/>
        </a:xfrm>
        <a:prstGeom prst="roundRect">
          <a:avLst/>
        </a:prstGeom>
        <a:solidFill>
          <a:srgbClr val="7030A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a:ln w="0"/>
              <a:solidFill>
                <a:schemeClr val="bg2"/>
              </a:solidFill>
              <a:effectLst>
                <a:innerShdw blurRad="63500" dist="50800" dir="13500000">
                  <a:srgbClr val="000000">
                    <a:alpha val="50000"/>
                  </a:srgbClr>
                </a:innerShdw>
              </a:effectLst>
            </a:rPr>
            <a:t>CLONAR </a:t>
          </a:r>
          <a:r>
            <a:rPr lang="pt-BR" sz="2000" b="1">
              <a:solidFill>
                <a:schemeClr val="lt1"/>
              </a:solidFill>
              <a:effectLst/>
              <a:latin typeface="Wingdings" panose="05000000000000000000" pitchFamily="2" charset="2"/>
              <a:ea typeface="+mn-ea"/>
              <a:cs typeface="+mn-cs"/>
            </a:rPr>
            <a:t>4</a:t>
          </a:r>
          <a:endParaRPr lang="pt-BR" sz="18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15</xdr:col>
      <xdr:colOff>85725</xdr:colOff>
      <xdr:row>0</xdr:row>
      <xdr:rowOff>47625</xdr:rowOff>
    </xdr:from>
    <xdr:to>
      <xdr:col>18</xdr:col>
      <xdr:colOff>342900</xdr:colOff>
      <xdr:row>0</xdr:row>
      <xdr:rowOff>409575</xdr:rowOff>
    </xdr:to>
    <xdr:sp macro="[0]!Formatardiasemana" textlink="">
      <xdr:nvSpPr>
        <xdr:cNvPr id="6" name="Retângulo: Cantos Arredondados 5">
          <a:extLst>
            <a:ext uri="{FF2B5EF4-FFF2-40B4-BE49-F238E27FC236}">
              <a16:creationId xmlns:a16="http://schemas.microsoft.com/office/drawing/2014/main" id="{00000000-0008-0000-0100-000006000000}"/>
            </a:ext>
          </a:extLst>
        </xdr:cNvPr>
        <xdr:cNvSpPr/>
      </xdr:nvSpPr>
      <xdr:spPr>
        <a:xfrm>
          <a:off x="6543675" y="47625"/>
          <a:ext cx="1409700" cy="361950"/>
        </a:xfrm>
        <a:prstGeom prst="roundRect">
          <a:avLst/>
        </a:prstGeom>
        <a:solidFill>
          <a:srgbClr val="00206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a:ln w="0"/>
              <a:solidFill>
                <a:schemeClr val="bg2"/>
              </a:solidFill>
              <a:effectLst>
                <a:innerShdw blurRad="63500" dist="50800" dir="13500000">
                  <a:srgbClr val="000000">
                    <a:alpha val="50000"/>
                  </a:srgbClr>
                </a:innerShdw>
              </a:effectLst>
            </a:rPr>
            <a:t>FORMATAR </a:t>
          </a:r>
        </a:p>
      </xdr:txBody>
    </xdr:sp>
    <xdr:clientData/>
  </xdr:twoCellAnchor>
  <xdr:twoCellAnchor>
    <xdr:from>
      <xdr:col>25</xdr:col>
      <xdr:colOff>39756</xdr:colOff>
      <xdr:row>0</xdr:row>
      <xdr:rowOff>0</xdr:rowOff>
    </xdr:from>
    <xdr:to>
      <xdr:col>25</xdr:col>
      <xdr:colOff>428624</xdr:colOff>
      <xdr:row>0</xdr:row>
      <xdr:rowOff>448089</xdr:rowOff>
    </xdr:to>
    <xdr:sp macro="[0]!AlternarBloqueioPlanilha" textlink="">
      <xdr:nvSpPr>
        <xdr:cNvPr id="7" name="Elipse 6">
          <a:extLst>
            <a:ext uri="{FF2B5EF4-FFF2-40B4-BE49-F238E27FC236}">
              <a16:creationId xmlns:a16="http://schemas.microsoft.com/office/drawing/2014/main" id="{00000000-0008-0000-0100-000007000000}"/>
            </a:ext>
          </a:extLst>
        </xdr:cNvPr>
        <xdr:cNvSpPr/>
      </xdr:nvSpPr>
      <xdr:spPr>
        <a:xfrm>
          <a:off x="10889973" y="0"/>
          <a:ext cx="388868" cy="448089"/>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2400">
              <a:solidFill>
                <a:srgbClr val="F00000"/>
              </a:solidFill>
              <a:effectLst/>
              <a:latin typeface="Webdings" panose="05030102010509060703" pitchFamily="18" charset="2"/>
              <a:ea typeface="+mn-ea"/>
              <a:cs typeface="+mn-cs"/>
            </a:rPr>
            <a:t>Ï</a:t>
          </a:r>
          <a:endParaRPr lang="pt-BR" sz="2400">
            <a:solidFill>
              <a:srgbClr val="F00000"/>
            </a:solidFill>
            <a:effectLst/>
            <a:latin typeface="Webdings" panose="05030102010509060703" pitchFamily="18" charset="2"/>
          </a:endParaRPr>
        </a:p>
        <a:p>
          <a:pPr lvl="0" algn="ctr"/>
          <a:endParaRPr lang="pt-BR" sz="800">
            <a:solidFill>
              <a:srgbClr val="F00000"/>
            </a:solidFill>
          </a:endParaRPr>
        </a:p>
      </xdr:txBody>
    </xdr:sp>
    <xdr:clientData/>
  </xdr:twoCellAnchor>
  <xdr:twoCellAnchor>
    <xdr:from>
      <xdr:col>22</xdr:col>
      <xdr:colOff>554934</xdr:colOff>
      <xdr:row>0</xdr:row>
      <xdr:rowOff>49696</xdr:rowOff>
    </xdr:from>
    <xdr:to>
      <xdr:col>24</xdr:col>
      <xdr:colOff>467139</xdr:colOff>
      <xdr:row>0</xdr:row>
      <xdr:rowOff>422413</xdr:rowOff>
    </xdr:to>
    <xdr:sp macro="[0]!OcultarPadraoEAlternarParaConfig" textlink="">
      <xdr:nvSpPr>
        <xdr:cNvPr id="2" name="Retângulo: Cantos Arredondados 1">
          <a:extLst>
            <a:ext uri="{FF2B5EF4-FFF2-40B4-BE49-F238E27FC236}">
              <a16:creationId xmlns:a16="http://schemas.microsoft.com/office/drawing/2014/main" id="{EC0570AD-47AF-40C8-A419-1F4C1BA219B3}"/>
            </a:ext>
          </a:extLst>
        </xdr:cNvPr>
        <xdr:cNvSpPr/>
      </xdr:nvSpPr>
      <xdr:spPr>
        <a:xfrm>
          <a:off x="9599543" y="49696"/>
          <a:ext cx="1104900" cy="372717"/>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2000">
              <a:solidFill>
                <a:schemeClr val="lt1"/>
              </a:solidFill>
              <a:latin typeface="+mn-lt"/>
              <a:ea typeface="+mn-ea"/>
              <a:cs typeface="+mn-cs"/>
            </a:rPr>
            <a:t>VOLTAR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1762055</xdr:colOff>
      <xdr:row>0</xdr:row>
      <xdr:rowOff>51256</xdr:rowOff>
    </xdr:from>
    <xdr:to>
      <xdr:col>8</xdr:col>
      <xdr:colOff>354155</xdr:colOff>
      <xdr:row>2</xdr:row>
      <xdr:rowOff>102256</xdr:rowOff>
    </xdr:to>
    <xdr:sp macro="[0]!ExecutarComandos" textlink="">
      <xdr:nvSpPr>
        <xdr:cNvPr id="2" name="Retângulo: Cantos Arredondados 1">
          <a:extLst>
            <a:ext uri="{FF2B5EF4-FFF2-40B4-BE49-F238E27FC236}">
              <a16:creationId xmlns:a16="http://schemas.microsoft.com/office/drawing/2014/main" id="{00000000-0008-0000-0200-000002000000}"/>
            </a:ext>
          </a:extLst>
        </xdr:cNvPr>
        <xdr:cNvSpPr/>
      </xdr:nvSpPr>
      <xdr:spPr>
        <a:xfrm>
          <a:off x="5440676" y="51256"/>
          <a:ext cx="687600" cy="432000"/>
        </a:xfrm>
        <a:prstGeom prst="roundRect">
          <a:avLst/>
        </a:prstGeom>
        <a:solidFill>
          <a:schemeClr val="tx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3200">
              <a:solidFill>
                <a:schemeClr val="bg1"/>
              </a:solidFill>
              <a:latin typeface="Webdings" panose="05030102010509060703" pitchFamily="18" charset="2"/>
              <a:ea typeface="+mn-ea"/>
              <a:cs typeface="+mn-cs"/>
            </a:rPr>
            <a:t>Ò</a:t>
          </a:r>
          <a:endParaRPr lang="pt-BR" sz="2800" b="1" cap="none" spc="50">
            <a:ln w="0"/>
            <a:solidFill>
              <a:schemeClr val="bg1"/>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8</xdr:col>
      <xdr:colOff>584386</xdr:colOff>
      <xdr:row>0</xdr:row>
      <xdr:rowOff>51288</xdr:rowOff>
    </xdr:from>
    <xdr:to>
      <xdr:col>10</xdr:col>
      <xdr:colOff>107005</xdr:colOff>
      <xdr:row>2</xdr:row>
      <xdr:rowOff>102288</xdr:rowOff>
    </xdr:to>
    <xdr:sp macro="[0]!ExecutarComandos5" textlink="">
      <xdr:nvSpPr>
        <xdr:cNvPr id="9" name="Retângulo: Cantos Arredondados 8">
          <a:extLst>
            <a:ext uri="{FF2B5EF4-FFF2-40B4-BE49-F238E27FC236}">
              <a16:creationId xmlns:a16="http://schemas.microsoft.com/office/drawing/2014/main" id="{00000000-0008-0000-0200-000009000000}"/>
            </a:ext>
          </a:extLst>
        </xdr:cNvPr>
        <xdr:cNvSpPr/>
      </xdr:nvSpPr>
      <xdr:spPr>
        <a:xfrm>
          <a:off x="6358507" y="51288"/>
          <a:ext cx="685326" cy="432000"/>
        </a:xfrm>
        <a:prstGeom prst="roundRect">
          <a:avLst/>
        </a:prstGeom>
        <a:solidFill>
          <a:schemeClr val="tx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3200">
              <a:solidFill>
                <a:schemeClr val="lt1"/>
              </a:solidFill>
              <a:latin typeface="Webdings" panose="05030102010509060703" pitchFamily="18" charset="2"/>
              <a:ea typeface="+mn-ea"/>
              <a:cs typeface="+mn-cs"/>
            </a:rPr>
            <a:t>8</a:t>
          </a:r>
          <a:r>
            <a:rPr lang="pt-BR" sz="3200" b="1" cap="none" spc="50" baseline="0">
              <a:ln w="0"/>
              <a:solidFill>
                <a:schemeClr val="bg2"/>
              </a:solidFill>
              <a:effectLst>
                <a:innerShdw blurRad="63500" dist="50800" dir="13500000">
                  <a:srgbClr val="000000">
                    <a:alpha val="50000"/>
                  </a:srgbClr>
                </a:innerShdw>
              </a:effectLst>
              <a:latin typeface="Webdings" panose="05030102010509060703" pitchFamily="18" charset="2"/>
            </a:rPr>
            <a:t> </a:t>
          </a:r>
          <a:endParaRPr lang="pt-BR" sz="3200" b="1" cap="none" spc="5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10</xdr:col>
      <xdr:colOff>337679</xdr:colOff>
      <xdr:row>5</xdr:row>
      <xdr:rowOff>56067</xdr:rowOff>
    </xdr:from>
    <xdr:to>
      <xdr:col>11</xdr:col>
      <xdr:colOff>512394</xdr:colOff>
      <xdr:row>7</xdr:row>
      <xdr:rowOff>99740</xdr:rowOff>
    </xdr:to>
    <xdr:sp macro="[0]!ImprimirEmTodasAsPlanilhas" textlink="">
      <xdr:nvSpPr>
        <xdr:cNvPr id="4" name="Retângulo: Cantos Arredondados 3">
          <a:extLst>
            <a:ext uri="{FF2B5EF4-FFF2-40B4-BE49-F238E27FC236}">
              <a16:creationId xmlns:a16="http://schemas.microsoft.com/office/drawing/2014/main" id="{00000000-0008-0000-0200-000004000000}"/>
            </a:ext>
          </a:extLst>
        </xdr:cNvPr>
        <xdr:cNvSpPr/>
      </xdr:nvSpPr>
      <xdr:spPr>
        <a:xfrm>
          <a:off x="7283602" y="1008567"/>
          <a:ext cx="687600" cy="432000"/>
        </a:xfrm>
        <a:prstGeom prst="roundRect">
          <a:avLst/>
        </a:prstGeom>
        <a:solidFill>
          <a:schemeClr val="tx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3200" b="1">
              <a:solidFill>
                <a:schemeClr val="lt1"/>
              </a:solidFill>
              <a:effectLst/>
              <a:latin typeface="Wingdings 2" panose="05020102010507070707" pitchFamily="18" charset="2"/>
              <a:ea typeface="+mn-ea"/>
              <a:cs typeface="+mn-cs"/>
            </a:rPr>
            <a:t>6</a:t>
          </a:r>
          <a:endParaRPr lang="pt-BR" sz="3200">
            <a:effectLst/>
            <a:latin typeface="Wingdings 2" panose="05020102010507070707" pitchFamily="18" charset="2"/>
          </a:endParaRPr>
        </a:p>
      </xdr:txBody>
    </xdr:sp>
    <xdr:clientData/>
  </xdr:twoCellAnchor>
  <xdr:twoCellAnchor>
    <xdr:from>
      <xdr:col>10</xdr:col>
      <xdr:colOff>361401</xdr:colOff>
      <xdr:row>0</xdr:row>
      <xdr:rowOff>54793</xdr:rowOff>
    </xdr:from>
    <xdr:to>
      <xdr:col>12</xdr:col>
      <xdr:colOff>9084</xdr:colOff>
      <xdr:row>2</xdr:row>
      <xdr:rowOff>105793</xdr:rowOff>
    </xdr:to>
    <xdr:sp macro="[0]!OrganizarTodasAsPlanilhas" textlink="">
      <xdr:nvSpPr>
        <xdr:cNvPr id="5" name="Retângulo: Cantos Arredondados 4">
          <a:extLst>
            <a:ext uri="{FF2B5EF4-FFF2-40B4-BE49-F238E27FC236}">
              <a16:creationId xmlns:a16="http://schemas.microsoft.com/office/drawing/2014/main" id="{00000000-0008-0000-0200-000005000000}"/>
            </a:ext>
          </a:extLst>
        </xdr:cNvPr>
        <xdr:cNvSpPr/>
      </xdr:nvSpPr>
      <xdr:spPr>
        <a:xfrm>
          <a:off x="7298229" y="54793"/>
          <a:ext cx="685579" cy="432000"/>
        </a:xfrm>
        <a:prstGeom prst="roundRect">
          <a:avLst/>
        </a:prstGeom>
        <a:solidFill>
          <a:schemeClr val="tx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800">
              <a:solidFill>
                <a:schemeClr val="lt1"/>
              </a:solidFill>
              <a:latin typeface="Wingdings 2" panose="05020102010507070707" pitchFamily="18" charset="2"/>
              <a:ea typeface="+mn-ea"/>
              <a:cs typeface="+mn-cs"/>
            </a:rPr>
            <a:t>R</a:t>
          </a:r>
          <a:r>
            <a:rPr lang="pt-BR" sz="2800" b="1" cap="none" spc="50" baseline="0">
              <a:ln w="0"/>
              <a:solidFill>
                <a:schemeClr val="bg2"/>
              </a:solidFill>
              <a:effectLst>
                <a:innerShdw blurRad="63500" dist="50800" dir="13500000">
                  <a:srgbClr val="000000">
                    <a:alpha val="50000"/>
                  </a:srgbClr>
                </a:innerShdw>
              </a:effectLst>
              <a:latin typeface="Webdings" panose="05030102010509060703" pitchFamily="18" charset="2"/>
            </a:rPr>
            <a:t> </a:t>
          </a:r>
          <a:endParaRPr lang="pt-BR" sz="2800" b="1" cap="none" spc="5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7</xdr:col>
      <xdr:colOff>838175</xdr:colOff>
      <xdr:row>5</xdr:row>
      <xdr:rowOff>57024</xdr:rowOff>
    </xdr:from>
    <xdr:to>
      <xdr:col>7</xdr:col>
      <xdr:colOff>1525775</xdr:colOff>
      <xdr:row>7</xdr:row>
      <xdr:rowOff>100697</xdr:rowOff>
    </xdr:to>
    <xdr:sp macro="[0]!VerificarGuiasAposQuarta" textlink="">
      <xdr:nvSpPr>
        <xdr:cNvPr id="13" name="Retângulo: Cantos Arredondados 3">
          <a:extLst>
            <a:ext uri="{FF2B5EF4-FFF2-40B4-BE49-F238E27FC236}">
              <a16:creationId xmlns:a16="http://schemas.microsoft.com/office/drawing/2014/main" id="{00000000-0008-0000-0200-00000D000000}"/>
            </a:ext>
          </a:extLst>
        </xdr:cNvPr>
        <xdr:cNvSpPr/>
      </xdr:nvSpPr>
      <xdr:spPr>
        <a:xfrm>
          <a:off x="4516796" y="1009524"/>
          <a:ext cx="687600" cy="431242"/>
        </a:xfrm>
        <a:prstGeom prst="roundRect">
          <a:avLst/>
        </a:prstGeom>
        <a:solidFill>
          <a:schemeClr val="tx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3200">
              <a:solidFill>
                <a:schemeClr val="lt1"/>
              </a:solidFill>
              <a:latin typeface="Wingdings 3" panose="05040102010807070707" pitchFamily="18" charset="2"/>
              <a:ea typeface="+mn-ea"/>
              <a:cs typeface="+mn-cs"/>
            </a:rPr>
            <a:t>P</a:t>
          </a:r>
          <a:endParaRPr lang="pt-BR" sz="3600">
            <a:effectLst/>
            <a:latin typeface="Wingdings 3" panose="05040102010807070707" pitchFamily="18" charset="2"/>
          </a:endParaRPr>
        </a:p>
      </xdr:txBody>
    </xdr:sp>
    <xdr:clientData/>
  </xdr:twoCellAnchor>
  <xdr:twoCellAnchor>
    <xdr:from>
      <xdr:col>12</xdr:col>
      <xdr:colOff>195820</xdr:colOff>
      <xdr:row>5</xdr:row>
      <xdr:rowOff>57024</xdr:rowOff>
    </xdr:from>
    <xdr:to>
      <xdr:col>13</xdr:col>
      <xdr:colOff>370535</xdr:colOff>
      <xdr:row>7</xdr:row>
      <xdr:rowOff>100697</xdr:rowOff>
    </xdr:to>
    <xdr:sp macro="[0]!AlternarInterface" textlink="">
      <xdr:nvSpPr>
        <xdr:cNvPr id="10" name="Retângulo: Cantos Arredondados 3">
          <a:extLst>
            <a:ext uri="{FF2B5EF4-FFF2-40B4-BE49-F238E27FC236}">
              <a16:creationId xmlns:a16="http://schemas.microsoft.com/office/drawing/2014/main" id="{00000000-0008-0000-0200-00000A000000}"/>
            </a:ext>
          </a:extLst>
        </xdr:cNvPr>
        <xdr:cNvSpPr/>
      </xdr:nvSpPr>
      <xdr:spPr>
        <a:xfrm>
          <a:off x="7596012" y="1009524"/>
          <a:ext cx="687600" cy="432000"/>
        </a:xfrm>
        <a:prstGeom prst="roundRect">
          <a:avLst/>
        </a:prstGeom>
        <a:solidFill>
          <a:schemeClr val="tx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2800">
              <a:solidFill>
                <a:schemeClr val="lt1"/>
              </a:solidFill>
              <a:latin typeface="Webdings" panose="05030102010509060703" pitchFamily="18" charset="2"/>
              <a:ea typeface="+mn-ea"/>
              <a:cs typeface="+mn-cs"/>
            </a:rPr>
            <a:t>2</a:t>
          </a:r>
          <a:endParaRPr lang="pt-BR" sz="2800">
            <a:effectLst/>
            <a:latin typeface="Webdings" panose="05030102010509060703" pitchFamily="18" charset="2"/>
          </a:endParaRPr>
        </a:p>
      </xdr:txBody>
    </xdr:sp>
    <xdr:clientData/>
  </xdr:twoCellAnchor>
  <xdr:twoCellAnchor>
    <xdr:from>
      <xdr:col>7</xdr:col>
      <xdr:colOff>1754963</xdr:colOff>
      <xdr:row>5</xdr:row>
      <xdr:rowOff>57024</xdr:rowOff>
    </xdr:from>
    <xdr:to>
      <xdr:col>8</xdr:col>
      <xdr:colOff>347063</xdr:colOff>
      <xdr:row>7</xdr:row>
      <xdr:rowOff>100697</xdr:rowOff>
    </xdr:to>
    <xdr:sp macro="[0]!Salvar" textlink="">
      <xdr:nvSpPr>
        <xdr:cNvPr id="11" name="Retângulo: Cantos Arredondados 1">
          <a:extLst>
            <a:ext uri="{FF2B5EF4-FFF2-40B4-BE49-F238E27FC236}">
              <a16:creationId xmlns:a16="http://schemas.microsoft.com/office/drawing/2014/main" id="{00000000-0008-0000-0200-00000B000000}"/>
            </a:ext>
          </a:extLst>
        </xdr:cNvPr>
        <xdr:cNvSpPr/>
      </xdr:nvSpPr>
      <xdr:spPr>
        <a:xfrm>
          <a:off x="5440405" y="1009524"/>
          <a:ext cx="687600" cy="432000"/>
        </a:xfrm>
        <a:prstGeom prst="roundRect">
          <a:avLst/>
        </a:prstGeom>
        <a:solidFill>
          <a:schemeClr val="tx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800">
              <a:solidFill>
                <a:schemeClr val="lt1"/>
              </a:solidFill>
              <a:latin typeface="Wingdings" panose="05000000000000000000" pitchFamily="2" charset="2"/>
              <a:ea typeface="+mn-ea"/>
              <a:cs typeface="+mn-cs"/>
            </a:rPr>
            <a:t>&lt;</a:t>
          </a:r>
          <a:endParaRPr lang="pt-BR" sz="80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6</xdr:col>
      <xdr:colOff>148812</xdr:colOff>
      <xdr:row>0</xdr:row>
      <xdr:rowOff>51289</xdr:rowOff>
    </xdr:from>
    <xdr:to>
      <xdr:col>7</xdr:col>
      <xdr:colOff>587297</xdr:colOff>
      <xdr:row>2</xdr:row>
      <xdr:rowOff>102289</xdr:rowOff>
    </xdr:to>
    <xdr:sp macro="[0]!ExibirEAlternarParaConfig" textlink="">
      <xdr:nvSpPr>
        <xdr:cNvPr id="15" name="Retângulo: Cantos Arredondados 1">
          <a:extLst>
            <a:ext uri="{FF2B5EF4-FFF2-40B4-BE49-F238E27FC236}">
              <a16:creationId xmlns:a16="http://schemas.microsoft.com/office/drawing/2014/main" id="{00000000-0008-0000-0200-00000F000000}"/>
            </a:ext>
          </a:extLst>
        </xdr:cNvPr>
        <xdr:cNvSpPr/>
      </xdr:nvSpPr>
      <xdr:spPr>
        <a:xfrm>
          <a:off x="3577812" y="51289"/>
          <a:ext cx="688106" cy="432000"/>
        </a:xfrm>
        <a:prstGeom prst="roundRect">
          <a:avLst/>
        </a:prstGeom>
        <a:solidFill>
          <a:schemeClr val="tx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pt-BR" sz="3600">
            <a:solidFill>
              <a:schemeClr val="lt1"/>
            </a:solidFill>
            <a:latin typeface="Webdings" panose="05030102010509060703" pitchFamily="18" charset="2"/>
            <a:ea typeface="+mn-ea"/>
            <a:cs typeface="+mn-cs"/>
          </a:endParaRPr>
        </a:p>
      </xdr:txBody>
    </xdr:sp>
    <xdr:clientData/>
  </xdr:twoCellAnchor>
  <xdr:twoCellAnchor>
    <xdr:from>
      <xdr:col>6</xdr:col>
      <xdr:colOff>152398</xdr:colOff>
      <xdr:row>5</xdr:row>
      <xdr:rowOff>60337</xdr:rowOff>
    </xdr:from>
    <xdr:to>
      <xdr:col>7</xdr:col>
      <xdr:colOff>590883</xdr:colOff>
      <xdr:row>7</xdr:row>
      <xdr:rowOff>104010</xdr:rowOff>
    </xdr:to>
    <xdr:sp macro="[0]!Apagar" textlink="">
      <xdr:nvSpPr>
        <xdr:cNvPr id="16" name="Retângulo: Cantos Arredondados 1">
          <a:extLst>
            <a:ext uri="{FF2B5EF4-FFF2-40B4-BE49-F238E27FC236}">
              <a16:creationId xmlns:a16="http://schemas.microsoft.com/office/drawing/2014/main" id="{00000000-0008-0000-0200-000010000000}"/>
            </a:ext>
          </a:extLst>
        </xdr:cNvPr>
        <xdr:cNvSpPr/>
      </xdr:nvSpPr>
      <xdr:spPr>
        <a:xfrm>
          <a:off x="3588725" y="1012837"/>
          <a:ext cx="687600" cy="432000"/>
        </a:xfrm>
        <a:prstGeom prst="roundRect">
          <a:avLst/>
        </a:prstGeom>
        <a:solidFill>
          <a:schemeClr val="tx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800" b="0" cap="none" spc="0">
              <a:ln>
                <a:noFill/>
              </a:ln>
              <a:solidFill>
                <a:schemeClr val="lt1"/>
              </a:solidFill>
              <a:effectLst/>
              <a:latin typeface="Wingdings" panose="05000000000000000000" pitchFamily="2" charset="2"/>
              <a:ea typeface="+mn-ea"/>
              <a:cs typeface="+mn-cs"/>
            </a:rPr>
            <a:t>x</a:t>
          </a:r>
          <a:endParaRPr lang="pt-BR" sz="24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11</xdr:col>
      <xdr:colOff>508633</xdr:colOff>
      <xdr:row>0</xdr:row>
      <xdr:rowOff>38337</xdr:rowOff>
    </xdr:from>
    <xdr:to>
      <xdr:col>13</xdr:col>
      <xdr:colOff>111704</xdr:colOff>
      <xdr:row>2</xdr:row>
      <xdr:rowOff>146011</xdr:rowOff>
    </xdr:to>
    <xdr:sp macro="[0]!AlternarBloqueioPlanilha2" textlink="">
      <xdr:nvSpPr>
        <xdr:cNvPr id="3" name="Elipse 2">
          <a:extLst>
            <a:ext uri="{FF2B5EF4-FFF2-40B4-BE49-F238E27FC236}">
              <a16:creationId xmlns:a16="http://schemas.microsoft.com/office/drawing/2014/main" id="{00000000-0008-0000-0200-000003000000}"/>
            </a:ext>
          </a:extLst>
        </xdr:cNvPr>
        <xdr:cNvSpPr/>
      </xdr:nvSpPr>
      <xdr:spPr>
        <a:xfrm>
          <a:off x="7264056" y="38337"/>
          <a:ext cx="643494" cy="488674"/>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2800">
              <a:solidFill>
                <a:srgbClr val="F00000"/>
              </a:solidFill>
              <a:effectLst/>
              <a:latin typeface="Webdings" panose="05030102010509060703" pitchFamily="18" charset="2"/>
              <a:ea typeface="+mn-ea"/>
              <a:cs typeface="+mn-cs"/>
            </a:rPr>
            <a:t>Ï</a:t>
          </a:r>
          <a:endParaRPr lang="pt-BR" sz="2800">
            <a:solidFill>
              <a:srgbClr val="F00000"/>
            </a:solidFill>
            <a:effectLst/>
            <a:latin typeface="Webdings" panose="05030102010509060703" pitchFamily="18" charset="2"/>
          </a:endParaRPr>
        </a:p>
        <a:p>
          <a:pPr lvl="0" algn="ctr"/>
          <a:endParaRPr lang="pt-BR" sz="900">
            <a:solidFill>
              <a:srgbClr val="F00000"/>
            </a:solidFill>
          </a:endParaRPr>
        </a:p>
      </xdr:txBody>
    </xdr:sp>
    <xdr:clientData/>
  </xdr:twoCellAnchor>
  <xdr:twoCellAnchor>
    <xdr:from>
      <xdr:col>6</xdr:col>
      <xdr:colOff>15140</xdr:colOff>
      <xdr:row>10</xdr:row>
      <xdr:rowOff>13939</xdr:rowOff>
    </xdr:from>
    <xdr:to>
      <xdr:col>6</xdr:col>
      <xdr:colOff>206432</xdr:colOff>
      <xdr:row>10</xdr:row>
      <xdr:rowOff>182216</xdr:rowOff>
    </xdr:to>
    <xdr:sp macro="[0]!IrParaAba01" textlink="">
      <xdr:nvSpPr>
        <xdr:cNvPr id="6" name="Retângulo 5">
          <a:extLst>
            <a:ext uri="{FF2B5EF4-FFF2-40B4-BE49-F238E27FC236}">
              <a16:creationId xmlns:a16="http://schemas.microsoft.com/office/drawing/2014/main" id="{00000000-0008-0000-0200-000006000000}"/>
            </a:ext>
          </a:extLst>
        </xdr:cNvPr>
        <xdr:cNvSpPr/>
      </xdr:nvSpPr>
      <xdr:spPr>
        <a:xfrm>
          <a:off x="3451467" y="2549054"/>
          <a:ext cx="191292" cy="168277"/>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ctr"/>
          <a:r>
            <a:rPr lang="pt-BR" sz="1200" b="1" cap="none" spc="0">
              <a:ln w="0"/>
              <a:solidFill>
                <a:srgbClr val="00B050"/>
              </a:solidFill>
              <a:effectLst>
                <a:outerShdw blurRad="38100" dist="19050" dir="2700000" algn="tl" rotWithShape="0">
                  <a:schemeClr val="dk1">
                    <a:alpha val="40000"/>
                  </a:schemeClr>
                </a:outerShdw>
              </a:effectLst>
            </a:rPr>
            <a:t>1</a:t>
          </a:r>
        </a:p>
      </xdr:txBody>
    </xdr:sp>
    <xdr:clientData/>
  </xdr:twoCellAnchor>
  <xdr:twoCellAnchor>
    <xdr:from>
      <xdr:col>6</xdr:col>
      <xdr:colOff>14207</xdr:colOff>
      <xdr:row>12</xdr:row>
      <xdr:rowOff>13010</xdr:rowOff>
    </xdr:from>
    <xdr:to>
      <xdr:col>6</xdr:col>
      <xdr:colOff>205499</xdr:colOff>
      <xdr:row>12</xdr:row>
      <xdr:rowOff>181287</xdr:rowOff>
    </xdr:to>
    <xdr:sp macro="[0]!IrParaAba03" textlink="">
      <xdr:nvSpPr>
        <xdr:cNvPr id="14" name="Retângulo 13">
          <a:extLst>
            <a:ext uri="{FF2B5EF4-FFF2-40B4-BE49-F238E27FC236}">
              <a16:creationId xmlns:a16="http://schemas.microsoft.com/office/drawing/2014/main" id="{00000000-0008-0000-0200-00000E000000}"/>
            </a:ext>
          </a:extLst>
        </xdr:cNvPr>
        <xdr:cNvSpPr/>
      </xdr:nvSpPr>
      <xdr:spPr>
        <a:xfrm>
          <a:off x="3450534" y="2929125"/>
          <a:ext cx="191292" cy="168277"/>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ctr"/>
          <a:r>
            <a:rPr lang="pt-BR" sz="1200" b="1" cap="none" spc="0">
              <a:ln w="0"/>
              <a:solidFill>
                <a:srgbClr val="FF0000"/>
              </a:solidFill>
              <a:effectLst>
                <a:outerShdw blurRad="38100" dist="19050" dir="2700000" algn="tl" rotWithShape="0">
                  <a:schemeClr val="dk1">
                    <a:alpha val="40000"/>
                  </a:schemeClr>
                </a:outerShdw>
              </a:effectLst>
            </a:rPr>
            <a:t>3</a:t>
          </a:r>
        </a:p>
      </xdr:txBody>
    </xdr:sp>
    <xdr:clientData/>
  </xdr:twoCellAnchor>
  <xdr:twoCellAnchor>
    <xdr:from>
      <xdr:col>6</xdr:col>
      <xdr:colOff>13278</xdr:colOff>
      <xdr:row>14</xdr:row>
      <xdr:rowOff>12080</xdr:rowOff>
    </xdr:from>
    <xdr:to>
      <xdr:col>6</xdr:col>
      <xdr:colOff>204570</xdr:colOff>
      <xdr:row>14</xdr:row>
      <xdr:rowOff>180357</xdr:rowOff>
    </xdr:to>
    <xdr:sp macro="[0]!IrParaAba05" textlink="">
      <xdr:nvSpPr>
        <xdr:cNvPr id="17" name="Retângulo 16">
          <a:extLst>
            <a:ext uri="{FF2B5EF4-FFF2-40B4-BE49-F238E27FC236}">
              <a16:creationId xmlns:a16="http://schemas.microsoft.com/office/drawing/2014/main" id="{00000000-0008-0000-0200-000011000000}"/>
            </a:ext>
          </a:extLst>
        </xdr:cNvPr>
        <xdr:cNvSpPr/>
      </xdr:nvSpPr>
      <xdr:spPr>
        <a:xfrm>
          <a:off x="3449605" y="3309195"/>
          <a:ext cx="191292" cy="168277"/>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ctr"/>
          <a:r>
            <a:rPr lang="pt-BR" sz="1200" b="1" cap="none" spc="0">
              <a:ln w="0"/>
              <a:solidFill>
                <a:srgbClr val="7030A0"/>
              </a:solidFill>
              <a:effectLst>
                <a:outerShdw blurRad="38100" dist="19050" dir="2700000" algn="tl" rotWithShape="0">
                  <a:schemeClr val="dk1">
                    <a:alpha val="40000"/>
                  </a:schemeClr>
                </a:outerShdw>
              </a:effectLst>
            </a:rPr>
            <a:t>5</a:t>
          </a:r>
        </a:p>
      </xdr:txBody>
    </xdr:sp>
    <xdr:clientData/>
  </xdr:twoCellAnchor>
  <xdr:twoCellAnchor>
    <xdr:from>
      <xdr:col>6</xdr:col>
      <xdr:colOff>9667</xdr:colOff>
      <xdr:row>16</xdr:row>
      <xdr:rowOff>11152</xdr:rowOff>
    </xdr:from>
    <xdr:to>
      <xdr:col>6</xdr:col>
      <xdr:colOff>200959</xdr:colOff>
      <xdr:row>16</xdr:row>
      <xdr:rowOff>179429</xdr:rowOff>
    </xdr:to>
    <xdr:sp macro="[0]!IrParaAba07" textlink="">
      <xdr:nvSpPr>
        <xdr:cNvPr id="18" name="Retângulo 17">
          <a:extLst>
            <a:ext uri="{FF2B5EF4-FFF2-40B4-BE49-F238E27FC236}">
              <a16:creationId xmlns:a16="http://schemas.microsoft.com/office/drawing/2014/main" id="{00000000-0008-0000-0200-000012000000}"/>
            </a:ext>
          </a:extLst>
        </xdr:cNvPr>
        <xdr:cNvSpPr/>
      </xdr:nvSpPr>
      <xdr:spPr>
        <a:xfrm>
          <a:off x="3445994" y="3689267"/>
          <a:ext cx="191292" cy="168277"/>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ctr"/>
          <a:r>
            <a:rPr lang="pt-BR" sz="1200" b="1" cap="none" spc="0">
              <a:ln w="0"/>
              <a:solidFill>
                <a:schemeClr val="accent4">
                  <a:lumMod val="60000"/>
                  <a:lumOff val="40000"/>
                </a:schemeClr>
              </a:solidFill>
              <a:effectLst>
                <a:outerShdw blurRad="38100" dist="19050" dir="2700000" algn="tl" rotWithShape="0">
                  <a:schemeClr val="dk1">
                    <a:alpha val="40000"/>
                  </a:schemeClr>
                </a:outerShdw>
              </a:effectLst>
            </a:rPr>
            <a:t>7</a:t>
          </a:r>
        </a:p>
      </xdr:txBody>
    </xdr:sp>
    <xdr:clientData/>
  </xdr:twoCellAnchor>
  <xdr:twoCellAnchor>
    <xdr:from>
      <xdr:col>6</xdr:col>
      <xdr:colOff>20604</xdr:colOff>
      <xdr:row>18</xdr:row>
      <xdr:rowOff>17549</xdr:rowOff>
    </xdr:from>
    <xdr:to>
      <xdr:col>6</xdr:col>
      <xdr:colOff>214370</xdr:colOff>
      <xdr:row>18</xdr:row>
      <xdr:rowOff>185826</xdr:rowOff>
    </xdr:to>
    <xdr:sp macro="[0]!IrParaAba09" textlink="">
      <xdr:nvSpPr>
        <xdr:cNvPr id="19" name="Retângulo 18">
          <a:extLst>
            <a:ext uri="{FF2B5EF4-FFF2-40B4-BE49-F238E27FC236}">
              <a16:creationId xmlns:a16="http://schemas.microsoft.com/office/drawing/2014/main" id="{00000000-0008-0000-0200-000013000000}"/>
            </a:ext>
          </a:extLst>
        </xdr:cNvPr>
        <xdr:cNvSpPr/>
      </xdr:nvSpPr>
      <xdr:spPr>
        <a:xfrm>
          <a:off x="3456931" y="4076664"/>
          <a:ext cx="193766" cy="168277"/>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ctr"/>
          <a:r>
            <a:rPr lang="pt-BR" sz="1200" b="1" cap="none" spc="0">
              <a:ln w="0"/>
              <a:solidFill>
                <a:schemeClr val="accent3">
                  <a:lumMod val="75000"/>
                </a:schemeClr>
              </a:solidFill>
              <a:effectLst>
                <a:outerShdw blurRad="38100" dist="19050" dir="2700000" algn="tl" rotWithShape="0">
                  <a:schemeClr val="dk1">
                    <a:alpha val="40000"/>
                  </a:schemeClr>
                </a:outerShdw>
              </a:effectLst>
            </a:rPr>
            <a:t>9</a:t>
          </a:r>
        </a:p>
      </xdr:txBody>
    </xdr:sp>
    <xdr:clientData/>
  </xdr:twoCellAnchor>
  <xdr:twoCellAnchor>
    <xdr:from>
      <xdr:col>6</xdr:col>
      <xdr:colOff>15956</xdr:colOff>
      <xdr:row>20</xdr:row>
      <xdr:rowOff>17390</xdr:rowOff>
    </xdr:from>
    <xdr:to>
      <xdr:col>6</xdr:col>
      <xdr:colOff>224524</xdr:colOff>
      <xdr:row>20</xdr:row>
      <xdr:rowOff>181208</xdr:rowOff>
    </xdr:to>
    <xdr:sp macro="[0]!IrParaAba11" textlink="">
      <xdr:nvSpPr>
        <xdr:cNvPr id="20" name="Retângulo 19">
          <a:extLst>
            <a:ext uri="{FF2B5EF4-FFF2-40B4-BE49-F238E27FC236}">
              <a16:creationId xmlns:a16="http://schemas.microsoft.com/office/drawing/2014/main" id="{00000000-0008-0000-0200-000014000000}"/>
            </a:ext>
          </a:extLst>
        </xdr:cNvPr>
        <xdr:cNvSpPr/>
      </xdr:nvSpPr>
      <xdr:spPr>
        <a:xfrm>
          <a:off x="3452283" y="4457505"/>
          <a:ext cx="208568" cy="16381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ctr"/>
          <a:r>
            <a:rPr lang="pt-BR" sz="1200" b="1" cap="none" spc="0">
              <a:ln w="0"/>
              <a:solidFill>
                <a:srgbClr val="7030A0"/>
              </a:solidFill>
              <a:effectLst>
                <a:outerShdw blurRad="38100" dist="19050" dir="2700000" algn="tl" rotWithShape="0">
                  <a:schemeClr val="dk1">
                    <a:alpha val="40000"/>
                  </a:schemeClr>
                </a:outerShdw>
              </a:effectLst>
            </a:rPr>
            <a:t>11</a:t>
          </a:r>
        </a:p>
      </xdr:txBody>
    </xdr:sp>
    <xdr:clientData/>
  </xdr:twoCellAnchor>
  <xdr:twoCellAnchor>
    <xdr:from>
      <xdr:col>6</xdr:col>
      <xdr:colOff>18213</xdr:colOff>
      <xdr:row>22</xdr:row>
      <xdr:rowOff>17257</xdr:rowOff>
    </xdr:from>
    <xdr:to>
      <xdr:col>6</xdr:col>
      <xdr:colOff>226781</xdr:colOff>
      <xdr:row>22</xdr:row>
      <xdr:rowOff>181075</xdr:rowOff>
    </xdr:to>
    <xdr:sp macro="[0]!IrParaAba13" textlink="">
      <xdr:nvSpPr>
        <xdr:cNvPr id="21" name="Retângulo 20">
          <a:extLst>
            <a:ext uri="{FF2B5EF4-FFF2-40B4-BE49-F238E27FC236}">
              <a16:creationId xmlns:a16="http://schemas.microsoft.com/office/drawing/2014/main" id="{00000000-0008-0000-0200-000015000000}"/>
            </a:ext>
          </a:extLst>
        </xdr:cNvPr>
        <xdr:cNvSpPr/>
      </xdr:nvSpPr>
      <xdr:spPr>
        <a:xfrm>
          <a:off x="3454540" y="4838372"/>
          <a:ext cx="208568" cy="16381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ctr"/>
          <a:r>
            <a:rPr lang="pt-BR" sz="1200" b="1" cap="none" spc="0">
              <a:ln w="0"/>
              <a:solidFill>
                <a:srgbClr val="00B050"/>
              </a:solidFill>
              <a:effectLst>
                <a:outerShdw blurRad="38100" dist="19050" dir="2700000" algn="tl" rotWithShape="0">
                  <a:schemeClr val="dk1">
                    <a:alpha val="40000"/>
                  </a:schemeClr>
                </a:outerShdw>
              </a:effectLst>
            </a:rPr>
            <a:t>13</a:t>
          </a:r>
        </a:p>
      </xdr:txBody>
    </xdr:sp>
    <xdr:clientData/>
  </xdr:twoCellAnchor>
  <xdr:twoCellAnchor>
    <xdr:from>
      <xdr:col>6</xdr:col>
      <xdr:colOff>15691</xdr:colOff>
      <xdr:row>23</xdr:row>
      <xdr:rowOff>17125</xdr:rowOff>
    </xdr:from>
    <xdr:to>
      <xdr:col>6</xdr:col>
      <xdr:colOff>224259</xdr:colOff>
      <xdr:row>23</xdr:row>
      <xdr:rowOff>180943</xdr:rowOff>
    </xdr:to>
    <xdr:sp macro="[0]!IrParaAba14" textlink="">
      <xdr:nvSpPr>
        <xdr:cNvPr id="22" name="Retângulo 21">
          <a:extLst>
            <a:ext uri="{FF2B5EF4-FFF2-40B4-BE49-F238E27FC236}">
              <a16:creationId xmlns:a16="http://schemas.microsoft.com/office/drawing/2014/main" id="{00000000-0008-0000-0200-000016000000}"/>
            </a:ext>
          </a:extLst>
        </xdr:cNvPr>
        <xdr:cNvSpPr/>
      </xdr:nvSpPr>
      <xdr:spPr>
        <a:xfrm>
          <a:off x="3452018" y="5028740"/>
          <a:ext cx="208568" cy="1638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ctr"/>
          <a:r>
            <a:rPr lang="pt-BR" sz="1200" b="1" cap="none" spc="0">
              <a:ln w="0"/>
              <a:solidFill>
                <a:srgbClr val="FFC000"/>
              </a:solidFill>
              <a:effectLst>
                <a:outerShdw blurRad="38100" dist="19050" dir="2700000" algn="tl" rotWithShape="0">
                  <a:schemeClr val="dk1">
                    <a:alpha val="40000"/>
                  </a:schemeClr>
                </a:outerShdw>
              </a:effectLst>
            </a:rPr>
            <a:t>14</a:t>
          </a:r>
        </a:p>
      </xdr:txBody>
    </xdr:sp>
    <xdr:clientData/>
  </xdr:twoCellAnchor>
  <xdr:twoCellAnchor>
    <xdr:from>
      <xdr:col>6</xdr:col>
      <xdr:colOff>19408</xdr:colOff>
      <xdr:row>24</xdr:row>
      <xdr:rowOff>16195</xdr:rowOff>
    </xdr:from>
    <xdr:to>
      <xdr:col>6</xdr:col>
      <xdr:colOff>227976</xdr:colOff>
      <xdr:row>24</xdr:row>
      <xdr:rowOff>180013</xdr:rowOff>
    </xdr:to>
    <xdr:sp macro="[0]!IrParaAba15" textlink="">
      <xdr:nvSpPr>
        <xdr:cNvPr id="23" name="Retângulo 22">
          <a:extLst>
            <a:ext uri="{FF2B5EF4-FFF2-40B4-BE49-F238E27FC236}">
              <a16:creationId xmlns:a16="http://schemas.microsoft.com/office/drawing/2014/main" id="{00000000-0008-0000-0200-000017000000}"/>
            </a:ext>
          </a:extLst>
        </xdr:cNvPr>
        <xdr:cNvSpPr/>
      </xdr:nvSpPr>
      <xdr:spPr>
        <a:xfrm>
          <a:off x="3455735" y="5218310"/>
          <a:ext cx="208568" cy="16381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ctr"/>
          <a:r>
            <a:rPr lang="pt-BR" sz="1200" b="1" cap="none" spc="0">
              <a:ln w="0"/>
              <a:solidFill>
                <a:srgbClr val="FF0000"/>
              </a:solidFill>
              <a:effectLst>
                <a:outerShdw blurRad="38100" dist="19050" dir="2700000" algn="tl" rotWithShape="0">
                  <a:schemeClr val="dk1">
                    <a:alpha val="40000"/>
                  </a:schemeClr>
                </a:outerShdw>
              </a:effectLst>
            </a:rPr>
            <a:t>15</a:t>
          </a:r>
        </a:p>
      </xdr:txBody>
    </xdr:sp>
    <xdr:clientData/>
  </xdr:twoCellAnchor>
  <xdr:twoCellAnchor>
    <xdr:from>
      <xdr:col>6</xdr:col>
      <xdr:colOff>13833</xdr:colOff>
      <xdr:row>25</xdr:row>
      <xdr:rowOff>16062</xdr:rowOff>
    </xdr:from>
    <xdr:to>
      <xdr:col>6</xdr:col>
      <xdr:colOff>222401</xdr:colOff>
      <xdr:row>25</xdr:row>
      <xdr:rowOff>179880</xdr:rowOff>
    </xdr:to>
    <xdr:sp macro="[0]!IrParaAba16" textlink="">
      <xdr:nvSpPr>
        <xdr:cNvPr id="24" name="Retângulo 23">
          <a:extLst>
            <a:ext uri="{FF2B5EF4-FFF2-40B4-BE49-F238E27FC236}">
              <a16:creationId xmlns:a16="http://schemas.microsoft.com/office/drawing/2014/main" id="{00000000-0008-0000-0200-000018000000}"/>
            </a:ext>
          </a:extLst>
        </xdr:cNvPr>
        <xdr:cNvSpPr/>
      </xdr:nvSpPr>
      <xdr:spPr>
        <a:xfrm>
          <a:off x="3450160" y="5408677"/>
          <a:ext cx="208568" cy="1638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ctr"/>
          <a:r>
            <a:rPr lang="pt-BR" sz="1200" b="1" cap="none" spc="0">
              <a:ln w="0"/>
              <a:solidFill>
                <a:srgbClr val="7030A0"/>
              </a:solidFill>
              <a:effectLst>
                <a:outerShdw blurRad="38100" dist="19050" dir="2700000" algn="tl" rotWithShape="0">
                  <a:schemeClr val="dk1">
                    <a:alpha val="40000"/>
                  </a:schemeClr>
                </a:outerShdw>
              </a:effectLst>
            </a:rPr>
            <a:t>16</a:t>
          </a:r>
        </a:p>
      </xdr:txBody>
    </xdr:sp>
    <xdr:clientData/>
  </xdr:twoCellAnchor>
  <xdr:twoCellAnchor>
    <xdr:from>
      <xdr:col>6</xdr:col>
      <xdr:colOff>17549</xdr:colOff>
      <xdr:row>26</xdr:row>
      <xdr:rowOff>13540</xdr:rowOff>
    </xdr:from>
    <xdr:to>
      <xdr:col>6</xdr:col>
      <xdr:colOff>226117</xdr:colOff>
      <xdr:row>26</xdr:row>
      <xdr:rowOff>177358</xdr:rowOff>
    </xdr:to>
    <xdr:sp macro="[0]!IrParaAba17" textlink="">
      <xdr:nvSpPr>
        <xdr:cNvPr id="25" name="Retângulo 24">
          <a:extLst>
            <a:ext uri="{FF2B5EF4-FFF2-40B4-BE49-F238E27FC236}">
              <a16:creationId xmlns:a16="http://schemas.microsoft.com/office/drawing/2014/main" id="{00000000-0008-0000-0200-000019000000}"/>
            </a:ext>
          </a:extLst>
        </xdr:cNvPr>
        <xdr:cNvSpPr/>
      </xdr:nvSpPr>
      <xdr:spPr>
        <a:xfrm>
          <a:off x="3453876" y="5596655"/>
          <a:ext cx="208568" cy="16381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ctr"/>
          <a:r>
            <a:rPr lang="pt-BR" sz="1200" b="1" cap="none" spc="0">
              <a:ln w="0"/>
              <a:solidFill>
                <a:srgbClr val="00B0F0"/>
              </a:solidFill>
              <a:effectLst>
                <a:outerShdw blurRad="38100" dist="19050" dir="2700000" algn="tl" rotWithShape="0">
                  <a:schemeClr val="dk1">
                    <a:alpha val="40000"/>
                  </a:schemeClr>
                </a:outerShdw>
              </a:effectLst>
            </a:rPr>
            <a:t>17</a:t>
          </a:r>
        </a:p>
      </xdr:txBody>
    </xdr:sp>
    <xdr:clientData/>
  </xdr:twoCellAnchor>
  <xdr:twoCellAnchor>
    <xdr:from>
      <xdr:col>6</xdr:col>
      <xdr:colOff>17417</xdr:colOff>
      <xdr:row>27</xdr:row>
      <xdr:rowOff>17256</xdr:rowOff>
    </xdr:from>
    <xdr:to>
      <xdr:col>6</xdr:col>
      <xdr:colOff>225985</xdr:colOff>
      <xdr:row>27</xdr:row>
      <xdr:rowOff>181074</xdr:rowOff>
    </xdr:to>
    <xdr:sp macro="[0]!IrParaAba18" textlink="">
      <xdr:nvSpPr>
        <xdr:cNvPr id="26" name="Retângulo 25">
          <a:extLst>
            <a:ext uri="{FF2B5EF4-FFF2-40B4-BE49-F238E27FC236}">
              <a16:creationId xmlns:a16="http://schemas.microsoft.com/office/drawing/2014/main" id="{00000000-0008-0000-0200-00001A000000}"/>
            </a:ext>
          </a:extLst>
        </xdr:cNvPr>
        <xdr:cNvSpPr/>
      </xdr:nvSpPr>
      <xdr:spPr>
        <a:xfrm>
          <a:off x="3453744" y="5790871"/>
          <a:ext cx="208568" cy="1638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ctr"/>
          <a:r>
            <a:rPr lang="pt-BR" sz="1200" b="1" cap="none" spc="0">
              <a:ln w="0"/>
              <a:solidFill>
                <a:schemeClr val="bg2">
                  <a:lumMod val="50000"/>
                </a:schemeClr>
              </a:solidFill>
              <a:effectLst>
                <a:outerShdw blurRad="38100" dist="19050" dir="2700000" algn="tl" rotWithShape="0">
                  <a:schemeClr val="dk1">
                    <a:alpha val="40000"/>
                  </a:schemeClr>
                </a:outerShdw>
              </a:effectLst>
            </a:rPr>
            <a:t>18</a:t>
          </a:r>
        </a:p>
      </xdr:txBody>
    </xdr:sp>
    <xdr:clientData/>
  </xdr:twoCellAnchor>
  <xdr:twoCellAnchor>
    <xdr:from>
      <xdr:col>6</xdr:col>
      <xdr:colOff>7605</xdr:colOff>
      <xdr:row>19</xdr:row>
      <xdr:rowOff>8365</xdr:rowOff>
    </xdr:from>
    <xdr:to>
      <xdr:col>6</xdr:col>
      <xdr:colOff>242293</xdr:colOff>
      <xdr:row>19</xdr:row>
      <xdr:rowOff>185854</xdr:rowOff>
    </xdr:to>
    <xdr:sp macro="[0]!IrParaAba10" textlink="">
      <xdr:nvSpPr>
        <xdr:cNvPr id="27" name="Retângulo 26">
          <a:extLst>
            <a:ext uri="{FF2B5EF4-FFF2-40B4-BE49-F238E27FC236}">
              <a16:creationId xmlns:a16="http://schemas.microsoft.com/office/drawing/2014/main" id="{00000000-0008-0000-0200-00001B000000}"/>
            </a:ext>
          </a:extLst>
        </xdr:cNvPr>
        <xdr:cNvSpPr/>
      </xdr:nvSpPr>
      <xdr:spPr>
        <a:xfrm>
          <a:off x="3436605" y="3673848"/>
          <a:ext cx="234688" cy="177489"/>
        </a:xfrm>
        <a:prstGeom prst="rect">
          <a:avLst/>
        </a:prstGeom>
        <a:solidFill>
          <a:schemeClr val="bg1">
            <a:lumMod val="8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lvl="0" algn="ctr"/>
          <a:r>
            <a:rPr lang="pt-BR" sz="1200" b="1" cap="none" spc="0">
              <a:ln w="0"/>
              <a:solidFill>
                <a:srgbClr val="FF0000"/>
              </a:solidFill>
              <a:effectLst>
                <a:outerShdw blurRad="38100" dist="19050" dir="2700000" algn="tl" rotWithShape="0">
                  <a:schemeClr val="dk1">
                    <a:alpha val="40000"/>
                  </a:schemeClr>
                </a:outerShdw>
              </a:effectLst>
            </a:rPr>
            <a:t>10</a:t>
          </a:r>
        </a:p>
      </xdr:txBody>
    </xdr:sp>
    <xdr:clientData/>
  </xdr:twoCellAnchor>
  <xdr:twoCellAnchor>
    <xdr:from>
      <xdr:col>6</xdr:col>
      <xdr:colOff>13277</xdr:colOff>
      <xdr:row>17</xdr:row>
      <xdr:rowOff>14868</xdr:rowOff>
    </xdr:from>
    <xdr:to>
      <xdr:col>6</xdr:col>
      <xdr:colOff>207043</xdr:colOff>
      <xdr:row>17</xdr:row>
      <xdr:rowOff>183145</xdr:rowOff>
    </xdr:to>
    <xdr:sp macro="[0]!IrParaAba08" textlink="">
      <xdr:nvSpPr>
        <xdr:cNvPr id="30" name="Retângulo 29">
          <a:extLst>
            <a:ext uri="{FF2B5EF4-FFF2-40B4-BE49-F238E27FC236}">
              <a16:creationId xmlns:a16="http://schemas.microsoft.com/office/drawing/2014/main" id="{00000000-0008-0000-0200-00001E000000}"/>
            </a:ext>
          </a:extLst>
        </xdr:cNvPr>
        <xdr:cNvSpPr/>
      </xdr:nvSpPr>
      <xdr:spPr>
        <a:xfrm>
          <a:off x="3449604" y="3883483"/>
          <a:ext cx="193766" cy="168277"/>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ctr"/>
          <a:r>
            <a:rPr lang="pt-BR" sz="1200" b="1" cap="none" spc="0">
              <a:ln w="0"/>
              <a:solidFill>
                <a:schemeClr val="accent6">
                  <a:lumMod val="75000"/>
                </a:schemeClr>
              </a:solidFill>
              <a:effectLst>
                <a:outerShdw blurRad="38100" dist="19050" dir="2700000" algn="tl" rotWithShape="0">
                  <a:schemeClr val="dk1">
                    <a:alpha val="40000"/>
                  </a:schemeClr>
                </a:outerShdw>
              </a:effectLst>
            </a:rPr>
            <a:t>8</a:t>
          </a:r>
        </a:p>
      </xdr:txBody>
    </xdr:sp>
    <xdr:clientData/>
  </xdr:twoCellAnchor>
  <xdr:twoCellAnchor>
    <xdr:from>
      <xdr:col>6</xdr:col>
      <xdr:colOff>11446</xdr:colOff>
      <xdr:row>15</xdr:row>
      <xdr:rowOff>13940</xdr:rowOff>
    </xdr:from>
    <xdr:to>
      <xdr:col>6</xdr:col>
      <xdr:colOff>202738</xdr:colOff>
      <xdr:row>15</xdr:row>
      <xdr:rowOff>182217</xdr:rowOff>
    </xdr:to>
    <xdr:sp macro="[0]!IrParaAba06" textlink="">
      <xdr:nvSpPr>
        <xdr:cNvPr id="32" name="Retângulo 31">
          <a:extLst>
            <a:ext uri="{FF2B5EF4-FFF2-40B4-BE49-F238E27FC236}">
              <a16:creationId xmlns:a16="http://schemas.microsoft.com/office/drawing/2014/main" id="{00000000-0008-0000-0200-000020000000}"/>
            </a:ext>
          </a:extLst>
        </xdr:cNvPr>
        <xdr:cNvSpPr/>
      </xdr:nvSpPr>
      <xdr:spPr>
        <a:xfrm>
          <a:off x="3447773" y="3501555"/>
          <a:ext cx="191292" cy="168277"/>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ctr"/>
          <a:r>
            <a:rPr lang="pt-BR" sz="1200" b="1" cap="none" spc="0">
              <a:ln w="0"/>
              <a:solidFill>
                <a:schemeClr val="accent2">
                  <a:lumMod val="75000"/>
                </a:schemeClr>
              </a:solidFill>
              <a:effectLst>
                <a:outerShdw blurRad="38100" dist="19050" dir="2700000" algn="tl" rotWithShape="0">
                  <a:schemeClr val="dk1">
                    <a:alpha val="40000"/>
                  </a:schemeClr>
                </a:outerShdw>
              </a:effectLst>
            </a:rPr>
            <a:t>6</a:t>
          </a:r>
        </a:p>
      </xdr:txBody>
    </xdr:sp>
    <xdr:clientData/>
  </xdr:twoCellAnchor>
  <xdr:twoCellAnchor>
    <xdr:from>
      <xdr:col>6</xdr:col>
      <xdr:colOff>21534</xdr:colOff>
      <xdr:row>13</xdr:row>
      <xdr:rowOff>13011</xdr:rowOff>
    </xdr:from>
    <xdr:to>
      <xdr:col>6</xdr:col>
      <xdr:colOff>212826</xdr:colOff>
      <xdr:row>13</xdr:row>
      <xdr:rowOff>181288</xdr:rowOff>
    </xdr:to>
    <xdr:sp macro="[0]!IrParaAba04" textlink="">
      <xdr:nvSpPr>
        <xdr:cNvPr id="33" name="Retângulo 32">
          <a:extLst>
            <a:ext uri="{FF2B5EF4-FFF2-40B4-BE49-F238E27FC236}">
              <a16:creationId xmlns:a16="http://schemas.microsoft.com/office/drawing/2014/main" id="{00000000-0008-0000-0200-000021000000}"/>
            </a:ext>
          </a:extLst>
        </xdr:cNvPr>
        <xdr:cNvSpPr/>
      </xdr:nvSpPr>
      <xdr:spPr>
        <a:xfrm>
          <a:off x="3457861" y="3119626"/>
          <a:ext cx="191292" cy="168277"/>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ctr"/>
          <a:r>
            <a:rPr lang="pt-BR" sz="1200" b="1" cap="none" spc="0">
              <a:ln w="0"/>
              <a:solidFill>
                <a:schemeClr val="accent6"/>
              </a:solidFill>
              <a:effectLst>
                <a:outerShdw blurRad="38100" dist="19050" dir="2700000" algn="tl" rotWithShape="0">
                  <a:schemeClr val="dk1">
                    <a:alpha val="40000"/>
                  </a:schemeClr>
                </a:outerShdw>
              </a:effectLst>
            </a:rPr>
            <a:t>4</a:t>
          </a:r>
        </a:p>
      </xdr:txBody>
    </xdr:sp>
    <xdr:clientData/>
  </xdr:twoCellAnchor>
  <xdr:twoCellAnchor>
    <xdr:from>
      <xdr:col>6</xdr:col>
      <xdr:colOff>13278</xdr:colOff>
      <xdr:row>11</xdr:row>
      <xdr:rowOff>12082</xdr:rowOff>
    </xdr:from>
    <xdr:to>
      <xdr:col>6</xdr:col>
      <xdr:colOff>204570</xdr:colOff>
      <xdr:row>11</xdr:row>
      <xdr:rowOff>180359</xdr:rowOff>
    </xdr:to>
    <xdr:sp macro="[0]!IrParaAba02" textlink="">
      <xdr:nvSpPr>
        <xdr:cNvPr id="34" name="Retângulo 33">
          <a:extLst>
            <a:ext uri="{FF2B5EF4-FFF2-40B4-BE49-F238E27FC236}">
              <a16:creationId xmlns:a16="http://schemas.microsoft.com/office/drawing/2014/main" id="{00000000-0008-0000-0200-000022000000}"/>
            </a:ext>
          </a:extLst>
        </xdr:cNvPr>
        <xdr:cNvSpPr/>
      </xdr:nvSpPr>
      <xdr:spPr>
        <a:xfrm>
          <a:off x="3449605" y="2737697"/>
          <a:ext cx="191292" cy="168277"/>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ctr"/>
          <a:r>
            <a:rPr lang="pt-BR" sz="1200" b="1" cap="none" spc="0">
              <a:ln w="0"/>
              <a:solidFill>
                <a:srgbClr val="0070C0"/>
              </a:solidFill>
              <a:effectLst>
                <a:outerShdw blurRad="38100" dist="19050" dir="2700000" algn="tl" rotWithShape="0">
                  <a:schemeClr val="dk1">
                    <a:alpha val="40000"/>
                  </a:schemeClr>
                </a:outerShdw>
              </a:effectLst>
            </a:rPr>
            <a:t>2</a:t>
          </a:r>
        </a:p>
      </xdr:txBody>
    </xdr:sp>
    <xdr:clientData/>
  </xdr:twoCellAnchor>
  <xdr:twoCellAnchor>
    <xdr:from>
      <xdr:col>6</xdr:col>
      <xdr:colOff>16487</xdr:colOff>
      <xdr:row>21</xdr:row>
      <xdr:rowOff>16328</xdr:rowOff>
    </xdr:from>
    <xdr:to>
      <xdr:col>6</xdr:col>
      <xdr:colOff>225055</xdr:colOff>
      <xdr:row>21</xdr:row>
      <xdr:rowOff>180146</xdr:rowOff>
    </xdr:to>
    <xdr:sp macro="[0]!IrParaAba12" textlink="">
      <xdr:nvSpPr>
        <xdr:cNvPr id="35" name="Retângulo 34">
          <a:extLst>
            <a:ext uri="{FF2B5EF4-FFF2-40B4-BE49-F238E27FC236}">
              <a16:creationId xmlns:a16="http://schemas.microsoft.com/office/drawing/2014/main" id="{00000000-0008-0000-0200-000023000000}"/>
            </a:ext>
          </a:extLst>
        </xdr:cNvPr>
        <xdr:cNvSpPr/>
      </xdr:nvSpPr>
      <xdr:spPr>
        <a:xfrm>
          <a:off x="3452814" y="4646943"/>
          <a:ext cx="208568" cy="1638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ctr"/>
          <a:r>
            <a:rPr lang="pt-BR" sz="1200" b="1" cap="none" spc="0">
              <a:ln w="0"/>
              <a:solidFill>
                <a:srgbClr val="0070C0"/>
              </a:solidFill>
              <a:effectLst>
                <a:outerShdw blurRad="38100" dist="19050" dir="2700000" algn="tl" rotWithShape="0">
                  <a:schemeClr val="dk1">
                    <a:alpha val="40000"/>
                  </a:schemeClr>
                </a:outerShdw>
              </a:effectLst>
            </a:rPr>
            <a:t>12</a:t>
          </a:r>
        </a:p>
      </xdr:txBody>
    </xdr:sp>
    <xdr:clientData/>
  </xdr:twoCellAnchor>
  <xdr:twoCellAnchor>
    <xdr:from>
      <xdr:col>8</xdr:col>
      <xdr:colOff>574686</xdr:colOff>
      <xdr:row>5</xdr:row>
      <xdr:rowOff>56067</xdr:rowOff>
    </xdr:from>
    <xdr:to>
      <xdr:col>10</xdr:col>
      <xdr:colOff>97305</xdr:colOff>
      <xdr:row>7</xdr:row>
      <xdr:rowOff>99740</xdr:rowOff>
    </xdr:to>
    <xdr:sp macro="[0]!AlternarProtecaoCelulas" textlink="">
      <xdr:nvSpPr>
        <xdr:cNvPr id="36" name="Retângulo: Cantos Arredondados 3">
          <a:extLst>
            <a:ext uri="{FF2B5EF4-FFF2-40B4-BE49-F238E27FC236}">
              <a16:creationId xmlns:a16="http://schemas.microsoft.com/office/drawing/2014/main" id="{00000000-0008-0000-0200-000024000000}"/>
            </a:ext>
          </a:extLst>
        </xdr:cNvPr>
        <xdr:cNvSpPr/>
      </xdr:nvSpPr>
      <xdr:spPr>
        <a:xfrm>
          <a:off x="6355628" y="1008567"/>
          <a:ext cx="687600" cy="432000"/>
        </a:xfrm>
        <a:prstGeom prst="roundRect">
          <a:avLst/>
        </a:prstGeom>
        <a:solidFill>
          <a:schemeClr val="tx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pt-BR" sz="2800">
            <a:effectLst/>
            <a:latin typeface="Webdings" panose="05030102010509060703" pitchFamily="18" charset="2"/>
          </a:endParaRPr>
        </a:p>
      </xdr:txBody>
    </xdr:sp>
    <xdr:clientData/>
  </xdr:twoCellAnchor>
  <xdr:twoCellAnchor>
    <xdr:from>
      <xdr:col>6</xdr:col>
      <xdr:colOff>25830</xdr:colOff>
      <xdr:row>28</xdr:row>
      <xdr:rowOff>13542</xdr:rowOff>
    </xdr:from>
    <xdr:to>
      <xdr:col>6</xdr:col>
      <xdr:colOff>224873</xdr:colOff>
      <xdr:row>28</xdr:row>
      <xdr:rowOff>177360</xdr:rowOff>
    </xdr:to>
    <xdr:sp macro="[0]!IrParaAba19" textlink="">
      <xdr:nvSpPr>
        <xdr:cNvPr id="37" name="Retângulo 36">
          <a:extLst>
            <a:ext uri="{FF2B5EF4-FFF2-40B4-BE49-F238E27FC236}">
              <a16:creationId xmlns:a16="http://schemas.microsoft.com/office/drawing/2014/main" id="{00000000-0008-0000-0200-000025000000}"/>
            </a:ext>
          </a:extLst>
        </xdr:cNvPr>
        <xdr:cNvSpPr/>
      </xdr:nvSpPr>
      <xdr:spPr>
        <a:xfrm>
          <a:off x="3462157" y="5977657"/>
          <a:ext cx="199043" cy="16381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ctr"/>
          <a:r>
            <a:rPr lang="pt-BR" sz="1200" b="1" cap="none" spc="0">
              <a:ln w="0"/>
              <a:solidFill>
                <a:schemeClr val="accent6">
                  <a:lumMod val="75000"/>
                </a:schemeClr>
              </a:solidFill>
              <a:effectLst>
                <a:outerShdw blurRad="38100" dist="19050" dir="2700000" algn="tl" rotWithShape="0">
                  <a:schemeClr val="dk1">
                    <a:alpha val="40000"/>
                  </a:schemeClr>
                </a:outerShdw>
              </a:effectLst>
            </a:rPr>
            <a:t>19</a:t>
          </a:r>
        </a:p>
      </xdr:txBody>
    </xdr:sp>
    <xdr:clientData/>
  </xdr:twoCellAnchor>
  <xdr:twoCellAnchor>
    <xdr:from>
      <xdr:col>6</xdr:col>
      <xdr:colOff>18370</xdr:colOff>
      <xdr:row>29</xdr:row>
      <xdr:rowOff>17255</xdr:rowOff>
    </xdr:from>
    <xdr:to>
      <xdr:col>6</xdr:col>
      <xdr:colOff>226938</xdr:colOff>
      <xdr:row>29</xdr:row>
      <xdr:rowOff>181073</xdr:rowOff>
    </xdr:to>
    <xdr:sp macro="[0]!IrParaAba20" textlink="">
      <xdr:nvSpPr>
        <xdr:cNvPr id="39" name="Retângulo 38">
          <a:extLst>
            <a:ext uri="{FF2B5EF4-FFF2-40B4-BE49-F238E27FC236}">
              <a16:creationId xmlns:a16="http://schemas.microsoft.com/office/drawing/2014/main" id="{00000000-0008-0000-0200-000027000000}"/>
            </a:ext>
          </a:extLst>
        </xdr:cNvPr>
        <xdr:cNvSpPr/>
      </xdr:nvSpPr>
      <xdr:spPr>
        <a:xfrm>
          <a:off x="3454697" y="6171870"/>
          <a:ext cx="208568" cy="1638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lstStyle/>
        <a:p>
          <a:pPr algn="ctr"/>
          <a:r>
            <a:rPr lang="pt-BR" sz="1200" b="1" cap="none" spc="0">
              <a:ln w="0"/>
              <a:solidFill>
                <a:srgbClr val="D81893"/>
              </a:solidFill>
              <a:effectLst>
                <a:outerShdw blurRad="38100" dist="19050" dir="2700000" algn="tl" rotWithShape="0">
                  <a:schemeClr val="dk1">
                    <a:alpha val="40000"/>
                  </a:schemeClr>
                </a:outerShdw>
              </a:effectLst>
            </a:rPr>
            <a:t>20</a:t>
          </a:r>
        </a:p>
      </xdr:txBody>
    </xdr:sp>
    <xdr:clientData/>
  </xdr:twoCellAnchor>
  <xdr:twoCellAnchor>
    <xdr:from>
      <xdr:col>7</xdr:col>
      <xdr:colOff>784236</xdr:colOff>
      <xdr:row>3</xdr:row>
      <xdr:rowOff>29307</xdr:rowOff>
    </xdr:from>
    <xdr:to>
      <xdr:col>7</xdr:col>
      <xdr:colOff>1553563</xdr:colOff>
      <xdr:row>3</xdr:row>
      <xdr:rowOff>153864</xdr:rowOff>
    </xdr:to>
    <xdr:sp macro="" textlink="">
      <xdr:nvSpPr>
        <xdr:cNvPr id="7" name="CaixaDeTexto 6">
          <a:extLst>
            <a:ext uri="{FF2B5EF4-FFF2-40B4-BE49-F238E27FC236}">
              <a16:creationId xmlns:a16="http://schemas.microsoft.com/office/drawing/2014/main" id="{00000000-0008-0000-0200-000007000000}"/>
            </a:ext>
          </a:extLst>
        </xdr:cNvPr>
        <xdr:cNvSpPr txBox="1"/>
      </xdr:nvSpPr>
      <xdr:spPr>
        <a:xfrm>
          <a:off x="4462857" y="600807"/>
          <a:ext cx="769327" cy="1245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0"/>
            <a:t>BAIXAR</a:t>
          </a:r>
        </a:p>
      </xdr:txBody>
    </xdr:sp>
    <xdr:clientData/>
  </xdr:twoCellAnchor>
  <xdr:twoCellAnchor>
    <xdr:from>
      <xdr:col>7</xdr:col>
      <xdr:colOff>1654673</xdr:colOff>
      <xdr:row>3</xdr:row>
      <xdr:rowOff>27842</xdr:rowOff>
    </xdr:from>
    <xdr:to>
      <xdr:col>8</xdr:col>
      <xdr:colOff>476502</xdr:colOff>
      <xdr:row>3</xdr:row>
      <xdr:rowOff>153865</xdr:rowOff>
    </xdr:to>
    <xdr:sp macro="" textlink="">
      <xdr:nvSpPr>
        <xdr:cNvPr id="38" name="CaixaDeTexto 37">
          <a:extLst>
            <a:ext uri="{FF2B5EF4-FFF2-40B4-BE49-F238E27FC236}">
              <a16:creationId xmlns:a16="http://schemas.microsoft.com/office/drawing/2014/main" id="{00000000-0008-0000-0200-000026000000}"/>
            </a:ext>
          </a:extLst>
        </xdr:cNvPr>
        <xdr:cNvSpPr txBox="1"/>
      </xdr:nvSpPr>
      <xdr:spPr>
        <a:xfrm>
          <a:off x="5333294" y="599342"/>
          <a:ext cx="917329" cy="1260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0"/>
            <a:t>CARREGAR</a:t>
          </a:r>
        </a:p>
      </xdr:txBody>
    </xdr:sp>
    <xdr:clientData/>
  </xdr:twoCellAnchor>
  <xdr:twoCellAnchor>
    <xdr:from>
      <xdr:col>6</xdr:col>
      <xdr:colOff>110764</xdr:colOff>
      <xdr:row>3</xdr:row>
      <xdr:rowOff>26377</xdr:rowOff>
    </xdr:from>
    <xdr:to>
      <xdr:col>7</xdr:col>
      <xdr:colOff>630976</xdr:colOff>
      <xdr:row>3</xdr:row>
      <xdr:rowOff>150934</xdr:rowOff>
    </xdr:to>
    <xdr:sp macro="" textlink="">
      <xdr:nvSpPr>
        <xdr:cNvPr id="40" name="CaixaDeTexto 39">
          <a:extLst>
            <a:ext uri="{FF2B5EF4-FFF2-40B4-BE49-F238E27FC236}">
              <a16:creationId xmlns:a16="http://schemas.microsoft.com/office/drawing/2014/main" id="{00000000-0008-0000-0200-000028000000}"/>
            </a:ext>
          </a:extLst>
        </xdr:cNvPr>
        <xdr:cNvSpPr txBox="1"/>
      </xdr:nvSpPr>
      <xdr:spPr>
        <a:xfrm>
          <a:off x="3539764" y="597877"/>
          <a:ext cx="769833" cy="1245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0"/>
            <a:t>CONFIG</a:t>
          </a:r>
        </a:p>
      </xdr:txBody>
    </xdr:sp>
    <xdr:clientData/>
  </xdr:twoCellAnchor>
  <xdr:twoCellAnchor>
    <xdr:from>
      <xdr:col>8</xdr:col>
      <xdr:colOff>522134</xdr:colOff>
      <xdr:row>3</xdr:row>
      <xdr:rowOff>24911</xdr:rowOff>
    </xdr:from>
    <xdr:to>
      <xdr:col>10</xdr:col>
      <xdr:colOff>196816</xdr:colOff>
      <xdr:row>3</xdr:row>
      <xdr:rowOff>153865</xdr:rowOff>
    </xdr:to>
    <xdr:sp macro="" textlink="">
      <xdr:nvSpPr>
        <xdr:cNvPr id="41" name="CaixaDeTexto 40">
          <a:extLst>
            <a:ext uri="{FF2B5EF4-FFF2-40B4-BE49-F238E27FC236}">
              <a16:creationId xmlns:a16="http://schemas.microsoft.com/office/drawing/2014/main" id="{00000000-0008-0000-0200-000029000000}"/>
            </a:ext>
          </a:extLst>
        </xdr:cNvPr>
        <xdr:cNvSpPr txBox="1"/>
      </xdr:nvSpPr>
      <xdr:spPr>
        <a:xfrm>
          <a:off x="6296255" y="596411"/>
          <a:ext cx="837389" cy="12895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0"/>
            <a:t>DISTRIBUIR</a:t>
          </a:r>
        </a:p>
      </xdr:txBody>
    </xdr:sp>
    <xdr:clientData/>
  </xdr:twoCellAnchor>
  <xdr:twoCellAnchor>
    <xdr:from>
      <xdr:col>10</xdr:col>
      <xdr:colOff>275341</xdr:colOff>
      <xdr:row>3</xdr:row>
      <xdr:rowOff>23445</xdr:rowOff>
    </xdr:from>
    <xdr:to>
      <xdr:col>12</xdr:col>
      <xdr:colOff>105355</xdr:colOff>
      <xdr:row>3</xdr:row>
      <xdr:rowOff>153865</xdr:rowOff>
    </xdr:to>
    <xdr:sp macro="" textlink="">
      <xdr:nvSpPr>
        <xdr:cNvPr id="42" name="CaixaDeTexto 41">
          <a:extLst>
            <a:ext uri="{FF2B5EF4-FFF2-40B4-BE49-F238E27FC236}">
              <a16:creationId xmlns:a16="http://schemas.microsoft.com/office/drawing/2014/main" id="{00000000-0008-0000-0200-00002A000000}"/>
            </a:ext>
          </a:extLst>
        </xdr:cNvPr>
        <xdr:cNvSpPr txBox="1"/>
      </xdr:nvSpPr>
      <xdr:spPr>
        <a:xfrm>
          <a:off x="7212169" y="594945"/>
          <a:ext cx="867910" cy="1304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0"/>
            <a:t>PREENCHER</a:t>
          </a:r>
        </a:p>
      </xdr:txBody>
    </xdr:sp>
    <xdr:clientData/>
  </xdr:twoCellAnchor>
  <xdr:twoCellAnchor>
    <xdr:from>
      <xdr:col>7</xdr:col>
      <xdr:colOff>755989</xdr:colOff>
      <xdr:row>8</xdr:row>
      <xdr:rowOff>7327</xdr:rowOff>
    </xdr:from>
    <xdr:to>
      <xdr:col>7</xdr:col>
      <xdr:colOff>1622030</xdr:colOff>
      <xdr:row>8</xdr:row>
      <xdr:rowOff>145072</xdr:rowOff>
    </xdr:to>
    <xdr:sp macro="" textlink="">
      <xdr:nvSpPr>
        <xdr:cNvPr id="49" name="CaixaDeTexto 48">
          <a:extLst>
            <a:ext uri="{FF2B5EF4-FFF2-40B4-BE49-F238E27FC236}">
              <a16:creationId xmlns:a16="http://schemas.microsoft.com/office/drawing/2014/main" id="{00000000-0008-0000-0200-000031000000}"/>
            </a:ext>
          </a:extLst>
        </xdr:cNvPr>
        <xdr:cNvSpPr txBox="1"/>
      </xdr:nvSpPr>
      <xdr:spPr>
        <a:xfrm>
          <a:off x="4434610" y="1537896"/>
          <a:ext cx="866041" cy="13774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0"/>
            <a:t>ATUALIZAR</a:t>
          </a:r>
        </a:p>
      </xdr:txBody>
    </xdr:sp>
    <xdr:clientData/>
  </xdr:twoCellAnchor>
  <xdr:twoCellAnchor>
    <xdr:from>
      <xdr:col>7</xdr:col>
      <xdr:colOff>1733553</xdr:colOff>
      <xdr:row>8</xdr:row>
      <xdr:rowOff>11723</xdr:rowOff>
    </xdr:from>
    <xdr:to>
      <xdr:col>8</xdr:col>
      <xdr:colOff>359021</xdr:colOff>
      <xdr:row>8</xdr:row>
      <xdr:rowOff>153865</xdr:rowOff>
    </xdr:to>
    <xdr:sp macro="" textlink="">
      <xdr:nvSpPr>
        <xdr:cNvPr id="50" name="CaixaDeTexto 49">
          <a:extLst>
            <a:ext uri="{FF2B5EF4-FFF2-40B4-BE49-F238E27FC236}">
              <a16:creationId xmlns:a16="http://schemas.microsoft.com/office/drawing/2014/main" id="{00000000-0008-0000-0200-000032000000}"/>
            </a:ext>
          </a:extLst>
        </xdr:cNvPr>
        <xdr:cNvSpPr txBox="1"/>
      </xdr:nvSpPr>
      <xdr:spPr>
        <a:xfrm>
          <a:off x="5418995" y="1543050"/>
          <a:ext cx="720968" cy="142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0"/>
            <a:t>SALVAR</a:t>
          </a:r>
        </a:p>
      </xdr:txBody>
    </xdr:sp>
    <xdr:clientData/>
  </xdr:twoCellAnchor>
  <xdr:twoCellAnchor>
    <xdr:from>
      <xdr:col>6</xdr:col>
      <xdr:colOff>112836</xdr:colOff>
      <xdr:row>8</xdr:row>
      <xdr:rowOff>17585</xdr:rowOff>
    </xdr:from>
    <xdr:to>
      <xdr:col>7</xdr:col>
      <xdr:colOff>633048</xdr:colOff>
      <xdr:row>8</xdr:row>
      <xdr:rowOff>142142</xdr:rowOff>
    </xdr:to>
    <xdr:sp macro="" textlink="">
      <xdr:nvSpPr>
        <xdr:cNvPr id="51" name="CaixaDeTexto 50">
          <a:extLst>
            <a:ext uri="{FF2B5EF4-FFF2-40B4-BE49-F238E27FC236}">
              <a16:creationId xmlns:a16="http://schemas.microsoft.com/office/drawing/2014/main" id="{00000000-0008-0000-0200-000033000000}"/>
            </a:ext>
          </a:extLst>
        </xdr:cNvPr>
        <xdr:cNvSpPr txBox="1"/>
      </xdr:nvSpPr>
      <xdr:spPr>
        <a:xfrm>
          <a:off x="3549163" y="1548912"/>
          <a:ext cx="769327" cy="1245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0"/>
            <a:t>APAGAR</a:t>
          </a:r>
        </a:p>
      </xdr:txBody>
    </xdr:sp>
    <xdr:clientData/>
  </xdr:twoCellAnchor>
  <xdr:twoCellAnchor>
    <xdr:from>
      <xdr:col>8</xdr:col>
      <xdr:colOff>404448</xdr:colOff>
      <xdr:row>8</xdr:row>
      <xdr:rowOff>16118</xdr:rowOff>
    </xdr:from>
    <xdr:to>
      <xdr:col>10</xdr:col>
      <xdr:colOff>321879</xdr:colOff>
      <xdr:row>8</xdr:row>
      <xdr:rowOff>170793</xdr:rowOff>
    </xdr:to>
    <xdr:sp macro="" textlink="">
      <xdr:nvSpPr>
        <xdr:cNvPr id="52" name="CaixaDeTexto 51">
          <a:extLst>
            <a:ext uri="{FF2B5EF4-FFF2-40B4-BE49-F238E27FC236}">
              <a16:creationId xmlns:a16="http://schemas.microsoft.com/office/drawing/2014/main" id="{00000000-0008-0000-0200-000034000000}"/>
            </a:ext>
          </a:extLst>
        </xdr:cNvPr>
        <xdr:cNvSpPr txBox="1"/>
      </xdr:nvSpPr>
      <xdr:spPr>
        <a:xfrm>
          <a:off x="6178569" y="1546687"/>
          <a:ext cx="1080138" cy="1546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0"/>
            <a:t>CADASTRO</a:t>
          </a:r>
        </a:p>
      </xdr:txBody>
    </xdr:sp>
    <xdr:clientData/>
  </xdr:twoCellAnchor>
  <xdr:twoCellAnchor>
    <xdr:from>
      <xdr:col>10</xdr:col>
      <xdr:colOff>263769</xdr:colOff>
      <xdr:row>8</xdr:row>
      <xdr:rowOff>14653</xdr:rowOff>
    </xdr:from>
    <xdr:to>
      <xdr:col>12</xdr:col>
      <xdr:colOff>93783</xdr:colOff>
      <xdr:row>8</xdr:row>
      <xdr:rowOff>145073</xdr:rowOff>
    </xdr:to>
    <xdr:sp macro="" textlink="">
      <xdr:nvSpPr>
        <xdr:cNvPr id="53" name="CaixaDeTexto 52">
          <a:extLst>
            <a:ext uri="{FF2B5EF4-FFF2-40B4-BE49-F238E27FC236}">
              <a16:creationId xmlns:a16="http://schemas.microsoft.com/office/drawing/2014/main" id="{00000000-0008-0000-0200-000035000000}"/>
            </a:ext>
          </a:extLst>
        </xdr:cNvPr>
        <xdr:cNvSpPr txBox="1"/>
      </xdr:nvSpPr>
      <xdr:spPr>
        <a:xfrm>
          <a:off x="7209692" y="1545980"/>
          <a:ext cx="870437" cy="1304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0"/>
            <a:t>IMPRIMIR</a:t>
          </a:r>
        </a:p>
      </xdr:txBody>
    </xdr:sp>
    <xdr:clientData/>
  </xdr:twoCellAnchor>
  <xdr:twoCellAnchor>
    <xdr:from>
      <xdr:col>12</xdr:col>
      <xdr:colOff>146541</xdr:colOff>
      <xdr:row>8</xdr:row>
      <xdr:rowOff>14654</xdr:rowOff>
    </xdr:from>
    <xdr:to>
      <xdr:col>13</xdr:col>
      <xdr:colOff>473319</xdr:colOff>
      <xdr:row>8</xdr:row>
      <xdr:rowOff>143608</xdr:rowOff>
    </xdr:to>
    <xdr:sp macro="" textlink="">
      <xdr:nvSpPr>
        <xdr:cNvPr id="54" name="CaixaDeTexto 53">
          <a:extLst>
            <a:ext uri="{FF2B5EF4-FFF2-40B4-BE49-F238E27FC236}">
              <a16:creationId xmlns:a16="http://schemas.microsoft.com/office/drawing/2014/main" id="{00000000-0008-0000-0200-000036000000}"/>
            </a:ext>
          </a:extLst>
        </xdr:cNvPr>
        <xdr:cNvSpPr txBox="1"/>
      </xdr:nvSpPr>
      <xdr:spPr>
        <a:xfrm>
          <a:off x="8132887" y="1545981"/>
          <a:ext cx="839663" cy="12895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0"/>
            <a:t>TELA CHEIA</a:t>
          </a:r>
        </a:p>
      </xdr:txBody>
    </xdr:sp>
    <xdr:clientData/>
  </xdr:twoCellAnchor>
  <xdr:twoCellAnchor editAs="oneCell">
    <xdr:from>
      <xdr:col>7</xdr:col>
      <xdr:colOff>75543</xdr:colOff>
      <xdr:row>0</xdr:row>
      <xdr:rowOff>109905</xdr:rowOff>
    </xdr:from>
    <xdr:to>
      <xdr:col>7</xdr:col>
      <xdr:colOff>405254</xdr:colOff>
      <xdr:row>2</xdr:row>
      <xdr:rowOff>58616</xdr:rowOff>
    </xdr:to>
    <xdr:pic macro="[0]!ExibirEAlternarParaConfig">
      <xdr:nvPicPr>
        <xdr:cNvPr id="8" name="Imagem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54164" y="109905"/>
          <a:ext cx="329711" cy="329711"/>
        </a:xfrm>
        <a:prstGeom prst="rect">
          <a:avLst/>
        </a:prstGeom>
      </xdr:spPr>
    </xdr:pic>
    <xdr:clientData/>
  </xdr:twoCellAnchor>
  <xdr:twoCellAnchor>
    <xdr:from>
      <xdr:col>7</xdr:col>
      <xdr:colOff>825215</xdr:colOff>
      <xdr:row>0</xdr:row>
      <xdr:rowOff>49824</xdr:rowOff>
    </xdr:from>
    <xdr:to>
      <xdr:col>7</xdr:col>
      <xdr:colOff>1512815</xdr:colOff>
      <xdr:row>2</xdr:row>
      <xdr:rowOff>100824</xdr:rowOff>
    </xdr:to>
    <xdr:sp macro="[0]!ExibirEAlternarParaConfig" textlink="">
      <xdr:nvSpPr>
        <xdr:cNvPr id="58" name="Retângulo: Cantos Arredondados 1">
          <a:hlinkClick xmlns:r="http://schemas.openxmlformats.org/officeDocument/2006/relationships" r:id="rId2"/>
          <a:extLst>
            <a:ext uri="{FF2B5EF4-FFF2-40B4-BE49-F238E27FC236}">
              <a16:creationId xmlns:a16="http://schemas.microsoft.com/office/drawing/2014/main" id="{00000000-0008-0000-0200-00003A000000}"/>
            </a:ext>
          </a:extLst>
        </xdr:cNvPr>
        <xdr:cNvSpPr/>
      </xdr:nvSpPr>
      <xdr:spPr>
        <a:xfrm>
          <a:off x="4503836" y="49824"/>
          <a:ext cx="687600" cy="432000"/>
        </a:xfrm>
        <a:prstGeom prst="roundRect">
          <a:avLst/>
        </a:prstGeom>
        <a:solidFill>
          <a:schemeClr val="tx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pt-BR" sz="3600">
            <a:solidFill>
              <a:schemeClr val="lt1"/>
            </a:solidFill>
            <a:latin typeface="Webdings" panose="05030102010509060703" pitchFamily="18" charset="2"/>
            <a:ea typeface="+mn-ea"/>
            <a:cs typeface="+mn-cs"/>
          </a:endParaRPr>
        </a:p>
      </xdr:txBody>
    </xdr:sp>
    <xdr:clientData/>
  </xdr:twoCellAnchor>
  <xdr:twoCellAnchor editAs="oneCell">
    <xdr:from>
      <xdr:col>7</xdr:col>
      <xdr:colOff>965891</xdr:colOff>
      <xdr:row>0</xdr:row>
      <xdr:rowOff>73269</xdr:rowOff>
    </xdr:from>
    <xdr:to>
      <xdr:col>7</xdr:col>
      <xdr:colOff>1347754</xdr:colOff>
      <xdr:row>2</xdr:row>
      <xdr:rowOff>80596</xdr:rowOff>
    </xdr:to>
    <xdr:pic>
      <xdr:nvPicPr>
        <xdr:cNvPr id="12" name="Imagem 11">
          <a:hlinkClick xmlns:r="http://schemas.openxmlformats.org/officeDocument/2006/relationships" r:id="rId2"/>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644512" y="73269"/>
          <a:ext cx="381863" cy="388327"/>
        </a:xfrm>
        <a:prstGeom prst="rect">
          <a:avLst/>
        </a:prstGeom>
        <a:solidFill>
          <a:schemeClr val="tx1"/>
        </a:solidFill>
      </xdr:spPr>
    </xdr:pic>
    <xdr:clientData/>
  </xdr:twoCellAnchor>
  <xdr:twoCellAnchor editAs="oneCell">
    <xdr:from>
      <xdr:col>8</xdr:col>
      <xdr:colOff>743370</xdr:colOff>
      <xdr:row>5</xdr:row>
      <xdr:rowOff>104701</xdr:rowOff>
    </xdr:from>
    <xdr:to>
      <xdr:col>8</xdr:col>
      <xdr:colOff>1072244</xdr:colOff>
      <xdr:row>7</xdr:row>
      <xdr:rowOff>51209</xdr:rowOff>
    </xdr:to>
    <xdr:pic macro="[0]!AlternarProtecaoCelulas">
      <xdr:nvPicPr>
        <xdr:cNvPr id="29" name="Imagem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820928" y="1057201"/>
          <a:ext cx="328874" cy="334835"/>
        </a:xfrm>
        <a:prstGeom prst="rect">
          <a:avLst/>
        </a:prstGeom>
      </xdr:spPr>
    </xdr:pic>
    <xdr:clientData/>
  </xdr:twoCellAnchor>
  <xdr:twoCellAnchor>
    <xdr:from>
      <xdr:col>12</xdr:col>
      <xdr:colOff>420710</xdr:colOff>
      <xdr:row>0</xdr:row>
      <xdr:rowOff>45664</xdr:rowOff>
    </xdr:from>
    <xdr:to>
      <xdr:col>14</xdr:col>
      <xdr:colOff>38435</xdr:colOff>
      <xdr:row>2</xdr:row>
      <xdr:rowOff>153338</xdr:rowOff>
    </xdr:to>
    <xdr:sp macro="[0]!AlternarBloqueioPlanilhas01a20" textlink="">
      <xdr:nvSpPr>
        <xdr:cNvPr id="48" name="Elipse 47">
          <a:extLst>
            <a:ext uri="{FF2B5EF4-FFF2-40B4-BE49-F238E27FC236}">
              <a16:creationId xmlns:a16="http://schemas.microsoft.com/office/drawing/2014/main" id="{00000000-0008-0000-0200-000030000000}"/>
            </a:ext>
          </a:extLst>
        </xdr:cNvPr>
        <xdr:cNvSpPr/>
      </xdr:nvSpPr>
      <xdr:spPr>
        <a:xfrm>
          <a:off x="7703672" y="45664"/>
          <a:ext cx="643494" cy="488674"/>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2800" b="0">
              <a:solidFill>
                <a:srgbClr val="F00000"/>
              </a:solidFill>
              <a:latin typeface="Webdings" panose="05030102010509060703" pitchFamily="18" charset="2"/>
              <a:ea typeface="+mn-ea"/>
              <a:cs typeface="+mn-cs"/>
            </a:rPr>
            <a:t>Ï</a:t>
          </a:r>
          <a:endParaRPr lang="pt-BR" sz="1800" b="0">
            <a:solidFill>
              <a:srgbClr val="F00000"/>
            </a:solidFill>
            <a:latin typeface="Webdings" panose="05030102010509060703" pitchFamily="18" charset="2"/>
          </a:endParaRPr>
        </a:p>
      </xdr:txBody>
    </xdr:sp>
    <xdr:clientData/>
  </xdr:twoCellAnchor>
  <xdr:twoCellAnchor>
    <xdr:from>
      <xdr:col>15</xdr:col>
      <xdr:colOff>153864</xdr:colOff>
      <xdr:row>0</xdr:row>
      <xdr:rowOff>183172</xdr:rowOff>
    </xdr:from>
    <xdr:to>
      <xdr:col>17</xdr:col>
      <xdr:colOff>344365</xdr:colOff>
      <xdr:row>3</xdr:row>
      <xdr:rowOff>14653</xdr:rowOff>
    </xdr:to>
    <xdr:sp macro="[0]!AvancarParaProximaAba" textlink="">
      <xdr:nvSpPr>
        <xdr:cNvPr id="56" name="Seta para a direita 55">
          <a:extLst>
            <a:ext uri="{FF2B5EF4-FFF2-40B4-BE49-F238E27FC236}">
              <a16:creationId xmlns:a16="http://schemas.microsoft.com/office/drawing/2014/main" id="{00000000-0008-0000-0200-000038000000}"/>
            </a:ext>
          </a:extLst>
        </xdr:cNvPr>
        <xdr:cNvSpPr/>
      </xdr:nvSpPr>
      <xdr:spPr>
        <a:xfrm>
          <a:off x="8565172" y="183172"/>
          <a:ext cx="498231" cy="402981"/>
        </a:xfrm>
        <a:prstGeom prst="rightArrow">
          <a:avLst>
            <a:gd name="adj1" fmla="val 50000"/>
            <a:gd name="adj2" fmla="val 60527"/>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20</xdr:col>
      <xdr:colOff>47625</xdr:colOff>
      <xdr:row>2</xdr:row>
      <xdr:rowOff>19050</xdr:rowOff>
    </xdr:from>
    <xdr:to>
      <xdr:col>20</xdr:col>
      <xdr:colOff>190500</xdr:colOff>
      <xdr:row>2</xdr:row>
      <xdr:rowOff>171451</xdr:rowOff>
    </xdr:to>
    <xdr:sp macro="[0]!ApagarConteudoCelulas01" textlink="">
      <xdr:nvSpPr>
        <xdr:cNvPr id="7" name="Retângulo: Cantos Arredondados 6" hidden="1">
          <a:extLst>
            <a:ext uri="{FF2B5EF4-FFF2-40B4-BE49-F238E27FC236}">
              <a16:creationId xmlns:a16="http://schemas.microsoft.com/office/drawing/2014/main" id="{00000000-0008-0000-0300-000007000000}"/>
            </a:ext>
          </a:extLst>
        </xdr:cNvPr>
        <xdr:cNvSpPr/>
      </xdr:nvSpPr>
      <xdr:spPr>
        <a:xfrm>
          <a:off x="9096375" y="57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xdr:row>
      <xdr:rowOff>19050</xdr:rowOff>
    </xdr:from>
    <xdr:to>
      <xdr:col>20</xdr:col>
      <xdr:colOff>190500</xdr:colOff>
      <xdr:row>3</xdr:row>
      <xdr:rowOff>171451</xdr:rowOff>
    </xdr:to>
    <xdr:sp macro="[0]!ApagarConteudoCelulas02" textlink="">
      <xdr:nvSpPr>
        <xdr:cNvPr id="8" name="Retângulo: Cantos Arredondados 7" hidden="1">
          <a:extLst>
            <a:ext uri="{FF2B5EF4-FFF2-40B4-BE49-F238E27FC236}">
              <a16:creationId xmlns:a16="http://schemas.microsoft.com/office/drawing/2014/main" id="{00000000-0008-0000-0300-000008000000}"/>
            </a:ext>
          </a:extLst>
        </xdr:cNvPr>
        <xdr:cNvSpPr/>
      </xdr:nvSpPr>
      <xdr:spPr>
        <a:xfrm>
          <a:off x="9096375" y="76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xdr:row>
      <xdr:rowOff>19050</xdr:rowOff>
    </xdr:from>
    <xdr:to>
      <xdr:col>20</xdr:col>
      <xdr:colOff>190500</xdr:colOff>
      <xdr:row>4</xdr:row>
      <xdr:rowOff>171451</xdr:rowOff>
    </xdr:to>
    <xdr:sp macro="[0]!ApagarConteudoCelulas03" textlink="">
      <xdr:nvSpPr>
        <xdr:cNvPr id="9" name="Retângulo: Cantos Arredondados 8" hidden="1">
          <a:extLst>
            <a:ext uri="{FF2B5EF4-FFF2-40B4-BE49-F238E27FC236}">
              <a16:creationId xmlns:a16="http://schemas.microsoft.com/office/drawing/2014/main" id="{00000000-0008-0000-0300-000009000000}"/>
            </a:ext>
          </a:extLst>
        </xdr:cNvPr>
        <xdr:cNvSpPr/>
      </xdr:nvSpPr>
      <xdr:spPr>
        <a:xfrm>
          <a:off x="9096375" y="95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xdr:row>
      <xdr:rowOff>19050</xdr:rowOff>
    </xdr:from>
    <xdr:to>
      <xdr:col>20</xdr:col>
      <xdr:colOff>190500</xdr:colOff>
      <xdr:row>5</xdr:row>
      <xdr:rowOff>171451</xdr:rowOff>
    </xdr:to>
    <xdr:sp macro="[0]!ApagarConteudoCelulas04" textlink="">
      <xdr:nvSpPr>
        <xdr:cNvPr id="10" name="Retângulo: Cantos Arredondados 9" hidden="1">
          <a:extLst>
            <a:ext uri="{FF2B5EF4-FFF2-40B4-BE49-F238E27FC236}">
              <a16:creationId xmlns:a16="http://schemas.microsoft.com/office/drawing/2014/main" id="{00000000-0008-0000-0300-00000A000000}"/>
            </a:ext>
          </a:extLst>
        </xdr:cNvPr>
        <xdr:cNvSpPr/>
      </xdr:nvSpPr>
      <xdr:spPr>
        <a:xfrm>
          <a:off x="9096375" y="114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6</xdr:row>
      <xdr:rowOff>19050</xdr:rowOff>
    </xdr:from>
    <xdr:to>
      <xdr:col>20</xdr:col>
      <xdr:colOff>190500</xdr:colOff>
      <xdr:row>6</xdr:row>
      <xdr:rowOff>171451</xdr:rowOff>
    </xdr:to>
    <xdr:sp macro="[0]!ApagarConteudoCelulas05" textlink="">
      <xdr:nvSpPr>
        <xdr:cNvPr id="11" name="Retângulo: Cantos Arredondados 10" hidden="1">
          <a:extLst>
            <a:ext uri="{FF2B5EF4-FFF2-40B4-BE49-F238E27FC236}">
              <a16:creationId xmlns:a16="http://schemas.microsoft.com/office/drawing/2014/main" id="{00000000-0008-0000-0300-00000B000000}"/>
            </a:ext>
          </a:extLst>
        </xdr:cNvPr>
        <xdr:cNvSpPr/>
      </xdr:nvSpPr>
      <xdr:spPr>
        <a:xfrm>
          <a:off x="9096375" y="133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7</xdr:row>
      <xdr:rowOff>19050</xdr:rowOff>
    </xdr:from>
    <xdr:to>
      <xdr:col>20</xdr:col>
      <xdr:colOff>190500</xdr:colOff>
      <xdr:row>7</xdr:row>
      <xdr:rowOff>171451</xdr:rowOff>
    </xdr:to>
    <xdr:sp macro="[0]!ApagarConteudoCelulas06" textlink="">
      <xdr:nvSpPr>
        <xdr:cNvPr id="12" name="Retângulo: Cantos Arredondados 11" hidden="1">
          <a:extLst>
            <a:ext uri="{FF2B5EF4-FFF2-40B4-BE49-F238E27FC236}">
              <a16:creationId xmlns:a16="http://schemas.microsoft.com/office/drawing/2014/main" id="{00000000-0008-0000-0300-00000C000000}"/>
            </a:ext>
          </a:extLst>
        </xdr:cNvPr>
        <xdr:cNvSpPr/>
      </xdr:nvSpPr>
      <xdr:spPr>
        <a:xfrm>
          <a:off x="9096375" y="152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8</xdr:row>
      <xdr:rowOff>19050</xdr:rowOff>
    </xdr:from>
    <xdr:to>
      <xdr:col>20</xdr:col>
      <xdr:colOff>190500</xdr:colOff>
      <xdr:row>8</xdr:row>
      <xdr:rowOff>171451</xdr:rowOff>
    </xdr:to>
    <xdr:sp macro="[0]!ApagarConteudoCelulas07" textlink="">
      <xdr:nvSpPr>
        <xdr:cNvPr id="13" name="Retângulo: Cantos Arredondados 12" hidden="1">
          <a:extLst>
            <a:ext uri="{FF2B5EF4-FFF2-40B4-BE49-F238E27FC236}">
              <a16:creationId xmlns:a16="http://schemas.microsoft.com/office/drawing/2014/main" id="{00000000-0008-0000-0300-00000D000000}"/>
            </a:ext>
          </a:extLst>
        </xdr:cNvPr>
        <xdr:cNvSpPr/>
      </xdr:nvSpPr>
      <xdr:spPr>
        <a:xfrm>
          <a:off x="9096375" y="171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9</xdr:row>
      <xdr:rowOff>19050</xdr:rowOff>
    </xdr:from>
    <xdr:to>
      <xdr:col>20</xdr:col>
      <xdr:colOff>190500</xdr:colOff>
      <xdr:row>9</xdr:row>
      <xdr:rowOff>171451</xdr:rowOff>
    </xdr:to>
    <xdr:sp macro="[0]!ApagarConteudoCelulas08" textlink="">
      <xdr:nvSpPr>
        <xdr:cNvPr id="14" name="Retângulo: Cantos Arredondados 13" hidden="1">
          <a:extLst>
            <a:ext uri="{FF2B5EF4-FFF2-40B4-BE49-F238E27FC236}">
              <a16:creationId xmlns:a16="http://schemas.microsoft.com/office/drawing/2014/main" id="{00000000-0008-0000-0300-00000E000000}"/>
            </a:ext>
          </a:extLst>
        </xdr:cNvPr>
        <xdr:cNvSpPr/>
      </xdr:nvSpPr>
      <xdr:spPr>
        <a:xfrm>
          <a:off x="9096375" y="190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10</xdr:row>
      <xdr:rowOff>19050</xdr:rowOff>
    </xdr:from>
    <xdr:to>
      <xdr:col>20</xdr:col>
      <xdr:colOff>190500</xdr:colOff>
      <xdr:row>10</xdr:row>
      <xdr:rowOff>171451</xdr:rowOff>
    </xdr:to>
    <xdr:sp macro="[0]!ApagarConteudoCelulas09" textlink="">
      <xdr:nvSpPr>
        <xdr:cNvPr id="15" name="Retângulo: Cantos Arredondados 14" hidden="1">
          <a:extLst>
            <a:ext uri="{FF2B5EF4-FFF2-40B4-BE49-F238E27FC236}">
              <a16:creationId xmlns:a16="http://schemas.microsoft.com/office/drawing/2014/main" id="{00000000-0008-0000-0300-00000F000000}"/>
            </a:ext>
          </a:extLst>
        </xdr:cNvPr>
        <xdr:cNvSpPr/>
      </xdr:nvSpPr>
      <xdr:spPr>
        <a:xfrm>
          <a:off x="9096375" y="209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11</xdr:row>
      <xdr:rowOff>19050</xdr:rowOff>
    </xdr:from>
    <xdr:to>
      <xdr:col>20</xdr:col>
      <xdr:colOff>190500</xdr:colOff>
      <xdr:row>11</xdr:row>
      <xdr:rowOff>171451</xdr:rowOff>
    </xdr:to>
    <xdr:sp macro="[0]!ApagarConteudoCelulas10" textlink="">
      <xdr:nvSpPr>
        <xdr:cNvPr id="16" name="Retângulo: Cantos Arredondados 15" hidden="1">
          <a:extLst>
            <a:ext uri="{FF2B5EF4-FFF2-40B4-BE49-F238E27FC236}">
              <a16:creationId xmlns:a16="http://schemas.microsoft.com/office/drawing/2014/main" id="{00000000-0008-0000-0300-000010000000}"/>
            </a:ext>
          </a:extLst>
        </xdr:cNvPr>
        <xdr:cNvSpPr/>
      </xdr:nvSpPr>
      <xdr:spPr>
        <a:xfrm>
          <a:off x="9096375" y="228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12</xdr:row>
      <xdr:rowOff>19050</xdr:rowOff>
    </xdr:from>
    <xdr:to>
      <xdr:col>20</xdr:col>
      <xdr:colOff>190500</xdr:colOff>
      <xdr:row>12</xdr:row>
      <xdr:rowOff>171451</xdr:rowOff>
    </xdr:to>
    <xdr:sp macro="[0]!ApagarConteudoCelulas11" textlink="">
      <xdr:nvSpPr>
        <xdr:cNvPr id="17" name="Retângulo: Cantos Arredondados 16" hidden="1">
          <a:extLst>
            <a:ext uri="{FF2B5EF4-FFF2-40B4-BE49-F238E27FC236}">
              <a16:creationId xmlns:a16="http://schemas.microsoft.com/office/drawing/2014/main" id="{00000000-0008-0000-0300-000011000000}"/>
            </a:ext>
          </a:extLst>
        </xdr:cNvPr>
        <xdr:cNvSpPr/>
      </xdr:nvSpPr>
      <xdr:spPr>
        <a:xfrm>
          <a:off x="9096375" y="247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13</xdr:row>
      <xdr:rowOff>19050</xdr:rowOff>
    </xdr:from>
    <xdr:to>
      <xdr:col>20</xdr:col>
      <xdr:colOff>190500</xdr:colOff>
      <xdr:row>13</xdr:row>
      <xdr:rowOff>171451</xdr:rowOff>
    </xdr:to>
    <xdr:sp macro="[0]!ApagarConteudoCelulas12" textlink="">
      <xdr:nvSpPr>
        <xdr:cNvPr id="18" name="Retângulo: Cantos Arredondados 17" hidden="1">
          <a:extLst>
            <a:ext uri="{FF2B5EF4-FFF2-40B4-BE49-F238E27FC236}">
              <a16:creationId xmlns:a16="http://schemas.microsoft.com/office/drawing/2014/main" id="{00000000-0008-0000-0300-000012000000}"/>
            </a:ext>
          </a:extLst>
        </xdr:cNvPr>
        <xdr:cNvSpPr/>
      </xdr:nvSpPr>
      <xdr:spPr>
        <a:xfrm>
          <a:off x="9096375" y="266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14</xdr:row>
      <xdr:rowOff>19050</xdr:rowOff>
    </xdr:from>
    <xdr:to>
      <xdr:col>20</xdr:col>
      <xdr:colOff>190500</xdr:colOff>
      <xdr:row>14</xdr:row>
      <xdr:rowOff>171451</xdr:rowOff>
    </xdr:to>
    <xdr:sp macro="[0]!ApagarConteudoCelulas13" textlink="">
      <xdr:nvSpPr>
        <xdr:cNvPr id="19" name="Retângulo: Cantos Arredondados 18" hidden="1">
          <a:extLst>
            <a:ext uri="{FF2B5EF4-FFF2-40B4-BE49-F238E27FC236}">
              <a16:creationId xmlns:a16="http://schemas.microsoft.com/office/drawing/2014/main" id="{00000000-0008-0000-0300-000013000000}"/>
            </a:ext>
          </a:extLst>
        </xdr:cNvPr>
        <xdr:cNvSpPr/>
      </xdr:nvSpPr>
      <xdr:spPr>
        <a:xfrm>
          <a:off x="9096375" y="285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15</xdr:row>
      <xdr:rowOff>19050</xdr:rowOff>
    </xdr:from>
    <xdr:to>
      <xdr:col>20</xdr:col>
      <xdr:colOff>190500</xdr:colOff>
      <xdr:row>15</xdr:row>
      <xdr:rowOff>171451</xdr:rowOff>
    </xdr:to>
    <xdr:sp macro="[0]!ApagarConteudoCelulas14" textlink="">
      <xdr:nvSpPr>
        <xdr:cNvPr id="20" name="Retângulo: Cantos Arredondados 19" hidden="1">
          <a:extLst>
            <a:ext uri="{FF2B5EF4-FFF2-40B4-BE49-F238E27FC236}">
              <a16:creationId xmlns:a16="http://schemas.microsoft.com/office/drawing/2014/main" id="{00000000-0008-0000-0300-000014000000}"/>
            </a:ext>
          </a:extLst>
        </xdr:cNvPr>
        <xdr:cNvSpPr/>
      </xdr:nvSpPr>
      <xdr:spPr>
        <a:xfrm>
          <a:off x="9096375" y="304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16</xdr:row>
      <xdr:rowOff>19050</xdr:rowOff>
    </xdr:from>
    <xdr:to>
      <xdr:col>20</xdr:col>
      <xdr:colOff>190500</xdr:colOff>
      <xdr:row>16</xdr:row>
      <xdr:rowOff>171451</xdr:rowOff>
    </xdr:to>
    <xdr:sp macro="[0]!ApagarConteudoCelulas01" textlink="">
      <xdr:nvSpPr>
        <xdr:cNvPr id="21" name="Retângulo: Cantos Arredondados 20" hidden="1">
          <a:extLst>
            <a:ext uri="{FF2B5EF4-FFF2-40B4-BE49-F238E27FC236}">
              <a16:creationId xmlns:a16="http://schemas.microsoft.com/office/drawing/2014/main" id="{00000000-0008-0000-0300-000015000000}"/>
            </a:ext>
          </a:extLst>
        </xdr:cNvPr>
        <xdr:cNvSpPr/>
      </xdr:nvSpPr>
      <xdr:spPr>
        <a:xfrm>
          <a:off x="9096375" y="323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17</xdr:row>
      <xdr:rowOff>19050</xdr:rowOff>
    </xdr:from>
    <xdr:to>
      <xdr:col>20</xdr:col>
      <xdr:colOff>190500</xdr:colOff>
      <xdr:row>17</xdr:row>
      <xdr:rowOff>171451</xdr:rowOff>
    </xdr:to>
    <xdr:sp macro="[0]!ApagarConteudoCelulas16" textlink="">
      <xdr:nvSpPr>
        <xdr:cNvPr id="22" name="Retângulo: Cantos Arredondados 21" hidden="1">
          <a:extLst>
            <a:ext uri="{FF2B5EF4-FFF2-40B4-BE49-F238E27FC236}">
              <a16:creationId xmlns:a16="http://schemas.microsoft.com/office/drawing/2014/main" id="{00000000-0008-0000-0300-000016000000}"/>
            </a:ext>
          </a:extLst>
        </xdr:cNvPr>
        <xdr:cNvSpPr/>
      </xdr:nvSpPr>
      <xdr:spPr>
        <a:xfrm>
          <a:off x="9096375" y="342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18</xdr:row>
      <xdr:rowOff>19050</xdr:rowOff>
    </xdr:from>
    <xdr:to>
      <xdr:col>20</xdr:col>
      <xdr:colOff>190500</xdr:colOff>
      <xdr:row>18</xdr:row>
      <xdr:rowOff>171451</xdr:rowOff>
    </xdr:to>
    <xdr:sp macro="[0]!ApagarConteudoCelulas17" textlink="">
      <xdr:nvSpPr>
        <xdr:cNvPr id="23" name="Retângulo: Cantos Arredondados 22" hidden="1">
          <a:extLst>
            <a:ext uri="{FF2B5EF4-FFF2-40B4-BE49-F238E27FC236}">
              <a16:creationId xmlns:a16="http://schemas.microsoft.com/office/drawing/2014/main" id="{00000000-0008-0000-0300-000017000000}"/>
            </a:ext>
          </a:extLst>
        </xdr:cNvPr>
        <xdr:cNvSpPr/>
      </xdr:nvSpPr>
      <xdr:spPr>
        <a:xfrm>
          <a:off x="9096375" y="361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19</xdr:row>
      <xdr:rowOff>19050</xdr:rowOff>
    </xdr:from>
    <xdr:to>
      <xdr:col>20</xdr:col>
      <xdr:colOff>190500</xdr:colOff>
      <xdr:row>19</xdr:row>
      <xdr:rowOff>171451</xdr:rowOff>
    </xdr:to>
    <xdr:sp macro="[0]!ApagarConteudoCelulas18" textlink="">
      <xdr:nvSpPr>
        <xdr:cNvPr id="24" name="Retângulo: Cantos Arredondados 23" hidden="1">
          <a:extLst>
            <a:ext uri="{FF2B5EF4-FFF2-40B4-BE49-F238E27FC236}">
              <a16:creationId xmlns:a16="http://schemas.microsoft.com/office/drawing/2014/main" id="{00000000-0008-0000-0300-000018000000}"/>
            </a:ext>
          </a:extLst>
        </xdr:cNvPr>
        <xdr:cNvSpPr/>
      </xdr:nvSpPr>
      <xdr:spPr>
        <a:xfrm>
          <a:off x="9096375" y="381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20</xdr:row>
      <xdr:rowOff>19050</xdr:rowOff>
    </xdr:from>
    <xdr:to>
      <xdr:col>20</xdr:col>
      <xdr:colOff>190500</xdr:colOff>
      <xdr:row>20</xdr:row>
      <xdr:rowOff>171451</xdr:rowOff>
    </xdr:to>
    <xdr:sp macro="[0]!ApagarConteudoCelulas19" textlink="">
      <xdr:nvSpPr>
        <xdr:cNvPr id="25" name="Retângulo: Cantos Arredondados 24" hidden="1">
          <a:extLst>
            <a:ext uri="{FF2B5EF4-FFF2-40B4-BE49-F238E27FC236}">
              <a16:creationId xmlns:a16="http://schemas.microsoft.com/office/drawing/2014/main" id="{00000000-0008-0000-0300-000019000000}"/>
            </a:ext>
          </a:extLst>
        </xdr:cNvPr>
        <xdr:cNvSpPr/>
      </xdr:nvSpPr>
      <xdr:spPr>
        <a:xfrm>
          <a:off x="9096375" y="400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21</xdr:row>
      <xdr:rowOff>19050</xdr:rowOff>
    </xdr:from>
    <xdr:to>
      <xdr:col>20</xdr:col>
      <xdr:colOff>190500</xdr:colOff>
      <xdr:row>21</xdr:row>
      <xdr:rowOff>171451</xdr:rowOff>
    </xdr:to>
    <xdr:sp macro="[0]!ApagarConteudoCelulas20" textlink="">
      <xdr:nvSpPr>
        <xdr:cNvPr id="26" name="Retângulo: Cantos Arredondados 25" hidden="1">
          <a:extLst>
            <a:ext uri="{FF2B5EF4-FFF2-40B4-BE49-F238E27FC236}">
              <a16:creationId xmlns:a16="http://schemas.microsoft.com/office/drawing/2014/main" id="{00000000-0008-0000-0300-00001A000000}"/>
            </a:ext>
          </a:extLst>
        </xdr:cNvPr>
        <xdr:cNvSpPr/>
      </xdr:nvSpPr>
      <xdr:spPr>
        <a:xfrm>
          <a:off x="9096375" y="419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22</xdr:row>
      <xdr:rowOff>19050</xdr:rowOff>
    </xdr:from>
    <xdr:to>
      <xdr:col>20</xdr:col>
      <xdr:colOff>190500</xdr:colOff>
      <xdr:row>22</xdr:row>
      <xdr:rowOff>171451</xdr:rowOff>
    </xdr:to>
    <xdr:sp macro="[0]!ApagarConteudoCelulas21" textlink="">
      <xdr:nvSpPr>
        <xdr:cNvPr id="27" name="Retângulo: Cantos Arredondados 26" hidden="1">
          <a:extLst>
            <a:ext uri="{FF2B5EF4-FFF2-40B4-BE49-F238E27FC236}">
              <a16:creationId xmlns:a16="http://schemas.microsoft.com/office/drawing/2014/main" id="{00000000-0008-0000-0300-00001B000000}"/>
            </a:ext>
          </a:extLst>
        </xdr:cNvPr>
        <xdr:cNvSpPr/>
      </xdr:nvSpPr>
      <xdr:spPr>
        <a:xfrm>
          <a:off x="9096375" y="438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23</xdr:row>
      <xdr:rowOff>19050</xdr:rowOff>
    </xdr:from>
    <xdr:to>
      <xdr:col>20</xdr:col>
      <xdr:colOff>190500</xdr:colOff>
      <xdr:row>23</xdr:row>
      <xdr:rowOff>171451</xdr:rowOff>
    </xdr:to>
    <xdr:sp macro="[0]!ApagarConteudoCelulas22" textlink="">
      <xdr:nvSpPr>
        <xdr:cNvPr id="28" name="Retângulo: Cantos Arredondados 27" hidden="1">
          <a:extLst>
            <a:ext uri="{FF2B5EF4-FFF2-40B4-BE49-F238E27FC236}">
              <a16:creationId xmlns:a16="http://schemas.microsoft.com/office/drawing/2014/main" id="{00000000-0008-0000-0300-00001C000000}"/>
            </a:ext>
          </a:extLst>
        </xdr:cNvPr>
        <xdr:cNvSpPr/>
      </xdr:nvSpPr>
      <xdr:spPr>
        <a:xfrm>
          <a:off x="9096375" y="457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24</xdr:row>
      <xdr:rowOff>19050</xdr:rowOff>
    </xdr:from>
    <xdr:to>
      <xdr:col>20</xdr:col>
      <xdr:colOff>190500</xdr:colOff>
      <xdr:row>24</xdr:row>
      <xdr:rowOff>171451</xdr:rowOff>
    </xdr:to>
    <xdr:sp macro="[0]!ApagarConteudoCelulas23" textlink="">
      <xdr:nvSpPr>
        <xdr:cNvPr id="29" name="Retângulo: Cantos Arredondados 28" hidden="1">
          <a:extLst>
            <a:ext uri="{FF2B5EF4-FFF2-40B4-BE49-F238E27FC236}">
              <a16:creationId xmlns:a16="http://schemas.microsoft.com/office/drawing/2014/main" id="{00000000-0008-0000-0300-00001D000000}"/>
            </a:ext>
          </a:extLst>
        </xdr:cNvPr>
        <xdr:cNvSpPr/>
      </xdr:nvSpPr>
      <xdr:spPr>
        <a:xfrm>
          <a:off x="9096375" y="476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25</xdr:row>
      <xdr:rowOff>19050</xdr:rowOff>
    </xdr:from>
    <xdr:to>
      <xdr:col>20</xdr:col>
      <xdr:colOff>190500</xdr:colOff>
      <xdr:row>25</xdr:row>
      <xdr:rowOff>171451</xdr:rowOff>
    </xdr:to>
    <xdr:sp macro="[0]!ApagarConteudoCelulas24" textlink="">
      <xdr:nvSpPr>
        <xdr:cNvPr id="30" name="Retângulo: Cantos Arredondados 29" hidden="1">
          <a:extLst>
            <a:ext uri="{FF2B5EF4-FFF2-40B4-BE49-F238E27FC236}">
              <a16:creationId xmlns:a16="http://schemas.microsoft.com/office/drawing/2014/main" id="{00000000-0008-0000-0300-00001E000000}"/>
            </a:ext>
          </a:extLst>
        </xdr:cNvPr>
        <xdr:cNvSpPr/>
      </xdr:nvSpPr>
      <xdr:spPr>
        <a:xfrm>
          <a:off x="9096375" y="495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26</xdr:row>
      <xdr:rowOff>19050</xdr:rowOff>
    </xdr:from>
    <xdr:to>
      <xdr:col>20</xdr:col>
      <xdr:colOff>190500</xdr:colOff>
      <xdr:row>26</xdr:row>
      <xdr:rowOff>171451</xdr:rowOff>
    </xdr:to>
    <xdr:sp macro="[0]!ApagarConteudoCelulas25" textlink="">
      <xdr:nvSpPr>
        <xdr:cNvPr id="31" name="Retângulo: Cantos Arredondados 30" hidden="1">
          <a:extLst>
            <a:ext uri="{FF2B5EF4-FFF2-40B4-BE49-F238E27FC236}">
              <a16:creationId xmlns:a16="http://schemas.microsoft.com/office/drawing/2014/main" id="{00000000-0008-0000-0300-00001F000000}"/>
            </a:ext>
          </a:extLst>
        </xdr:cNvPr>
        <xdr:cNvSpPr/>
      </xdr:nvSpPr>
      <xdr:spPr>
        <a:xfrm>
          <a:off x="9096375" y="514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27</xdr:row>
      <xdr:rowOff>19050</xdr:rowOff>
    </xdr:from>
    <xdr:to>
      <xdr:col>20</xdr:col>
      <xdr:colOff>190500</xdr:colOff>
      <xdr:row>27</xdr:row>
      <xdr:rowOff>171451</xdr:rowOff>
    </xdr:to>
    <xdr:sp macro="[0]!ApagarConteudoCelulas26" textlink="">
      <xdr:nvSpPr>
        <xdr:cNvPr id="32" name="Retângulo: Cantos Arredondados 31" hidden="1">
          <a:extLst>
            <a:ext uri="{FF2B5EF4-FFF2-40B4-BE49-F238E27FC236}">
              <a16:creationId xmlns:a16="http://schemas.microsoft.com/office/drawing/2014/main" id="{00000000-0008-0000-0300-000020000000}"/>
            </a:ext>
          </a:extLst>
        </xdr:cNvPr>
        <xdr:cNvSpPr/>
      </xdr:nvSpPr>
      <xdr:spPr>
        <a:xfrm>
          <a:off x="9096375" y="533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28</xdr:row>
      <xdr:rowOff>19050</xdr:rowOff>
    </xdr:from>
    <xdr:to>
      <xdr:col>20</xdr:col>
      <xdr:colOff>190500</xdr:colOff>
      <xdr:row>28</xdr:row>
      <xdr:rowOff>171451</xdr:rowOff>
    </xdr:to>
    <xdr:sp macro="[0]!ApagarConteudoCelulas27" textlink="">
      <xdr:nvSpPr>
        <xdr:cNvPr id="33" name="Retângulo: Cantos Arredondados 32" hidden="1">
          <a:extLst>
            <a:ext uri="{FF2B5EF4-FFF2-40B4-BE49-F238E27FC236}">
              <a16:creationId xmlns:a16="http://schemas.microsoft.com/office/drawing/2014/main" id="{00000000-0008-0000-0300-000021000000}"/>
            </a:ext>
          </a:extLst>
        </xdr:cNvPr>
        <xdr:cNvSpPr/>
      </xdr:nvSpPr>
      <xdr:spPr>
        <a:xfrm>
          <a:off x="9096375" y="552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29</xdr:row>
      <xdr:rowOff>19050</xdr:rowOff>
    </xdr:from>
    <xdr:to>
      <xdr:col>20</xdr:col>
      <xdr:colOff>190500</xdr:colOff>
      <xdr:row>29</xdr:row>
      <xdr:rowOff>171451</xdr:rowOff>
    </xdr:to>
    <xdr:sp macro="[0]!ApagarConteudoCelulas28" textlink="">
      <xdr:nvSpPr>
        <xdr:cNvPr id="34" name="Retângulo: Cantos Arredondados 33" hidden="1">
          <a:extLst>
            <a:ext uri="{FF2B5EF4-FFF2-40B4-BE49-F238E27FC236}">
              <a16:creationId xmlns:a16="http://schemas.microsoft.com/office/drawing/2014/main" id="{00000000-0008-0000-0300-000022000000}"/>
            </a:ext>
          </a:extLst>
        </xdr:cNvPr>
        <xdr:cNvSpPr/>
      </xdr:nvSpPr>
      <xdr:spPr>
        <a:xfrm>
          <a:off x="9096375" y="571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30</xdr:row>
      <xdr:rowOff>19050</xdr:rowOff>
    </xdr:from>
    <xdr:to>
      <xdr:col>20</xdr:col>
      <xdr:colOff>190500</xdr:colOff>
      <xdr:row>30</xdr:row>
      <xdr:rowOff>171451</xdr:rowOff>
    </xdr:to>
    <xdr:sp macro="[0]!ApagarConteudoCelulas29" textlink="">
      <xdr:nvSpPr>
        <xdr:cNvPr id="35" name="Retângulo: Cantos Arredondados 34" hidden="1">
          <a:extLst>
            <a:ext uri="{FF2B5EF4-FFF2-40B4-BE49-F238E27FC236}">
              <a16:creationId xmlns:a16="http://schemas.microsoft.com/office/drawing/2014/main" id="{00000000-0008-0000-0300-000023000000}"/>
            </a:ext>
          </a:extLst>
        </xdr:cNvPr>
        <xdr:cNvSpPr/>
      </xdr:nvSpPr>
      <xdr:spPr>
        <a:xfrm>
          <a:off x="9096375" y="590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31</xdr:row>
      <xdr:rowOff>19050</xdr:rowOff>
    </xdr:from>
    <xdr:to>
      <xdr:col>20</xdr:col>
      <xdr:colOff>190500</xdr:colOff>
      <xdr:row>31</xdr:row>
      <xdr:rowOff>171451</xdr:rowOff>
    </xdr:to>
    <xdr:sp macro="[0]!ApagarConteudoCelulas30" textlink="">
      <xdr:nvSpPr>
        <xdr:cNvPr id="36" name="Retângulo: Cantos Arredondados 35" hidden="1">
          <a:extLst>
            <a:ext uri="{FF2B5EF4-FFF2-40B4-BE49-F238E27FC236}">
              <a16:creationId xmlns:a16="http://schemas.microsoft.com/office/drawing/2014/main" id="{00000000-0008-0000-0300-000024000000}"/>
            </a:ext>
          </a:extLst>
        </xdr:cNvPr>
        <xdr:cNvSpPr/>
      </xdr:nvSpPr>
      <xdr:spPr>
        <a:xfrm>
          <a:off x="9096375" y="609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32</xdr:row>
      <xdr:rowOff>19050</xdr:rowOff>
    </xdr:from>
    <xdr:to>
      <xdr:col>20</xdr:col>
      <xdr:colOff>190500</xdr:colOff>
      <xdr:row>32</xdr:row>
      <xdr:rowOff>171451</xdr:rowOff>
    </xdr:to>
    <xdr:sp macro="[0]!ApagarConteudoCelulas31" textlink="">
      <xdr:nvSpPr>
        <xdr:cNvPr id="37" name="Retângulo: Cantos Arredondados 36" hidden="1">
          <a:extLst>
            <a:ext uri="{FF2B5EF4-FFF2-40B4-BE49-F238E27FC236}">
              <a16:creationId xmlns:a16="http://schemas.microsoft.com/office/drawing/2014/main" id="{00000000-0008-0000-0300-000025000000}"/>
            </a:ext>
          </a:extLst>
        </xdr:cNvPr>
        <xdr:cNvSpPr/>
      </xdr:nvSpPr>
      <xdr:spPr>
        <a:xfrm>
          <a:off x="9096375" y="628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33</xdr:row>
      <xdr:rowOff>19050</xdr:rowOff>
    </xdr:from>
    <xdr:to>
      <xdr:col>20</xdr:col>
      <xdr:colOff>190500</xdr:colOff>
      <xdr:row>33</xdr:row>
      <xdr:rowOff>171451</xdr:rowOff>
    </xdr:to>
    <xdr:sp macro="[0]!ApagarConteudoCelulas32" textlink="">
      <xdr:nvSpPr>
        <xdr:cNvPr id="38" name="Retângulo: Cantos Arredondados 37" hidden="1">
          <a:extLst>
            <a:ext uri="{FF2B5EF4-FFF2-40B4-BE49-F238E27FC236}">
              <a16:creationId xmlns:a16="http://schemas.microsoft.com/office/drawing/2014/main" id="{00000000-0008-0000-0300-000026000000}"/>
            </a:ext>
          </a:extLst>
        </xdr:cNvPr>
        <xdr:cNvSpPr/>
      </xdr:nvSpPr>
      <xdr:spPr>
        <a:xfrm>
          <a:off x="9096375" y="647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34</xdr:row>
      <xdr:rowOff>19050</xdr:rowOff>
    </xdr:from>
    <xdr:to>
      <xdr:col>20</xdr:col>
      <xdr:colOff>190500</xdr:colOff>
      <xdr:row>34</xdr:row>
      <xdr:rowOff>171451</xdr:rowOff>
    </xdr:to>
    <xdr:sp macro="[0]!ApagarConteudoCelulas33" textlink="">
      <xdr:nvSpPr>
        <xdr:cNvPr id="39" name="Retângulo: Cantos Arredondados 38" hidden="1">
          <a:extLst>
            <a:ext uri="{FF2B5EF4-FFF2-40B4-BE49-F238E27FC236}">
              <a16:creationId xmlns:a16="http://schemas.microsoft.com/office/drawing/2014/main" id="{00000000-0008-0000-0300-000027000000}"/>
            </a:ext>
          </a:extLst>
        </xdr:cNvPr>
        <xdr:cNvSpPr/>
      </xdr:nvSpPr>
      <xdr:spPr>
        <a:xfrm>
          <a:off x="9096375" y="666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35</xdr:row>
      <xdr:rowOff>19050</xdr:rowOff>
    </xdr:from>
    <xdr:to>
      <xdr:col>20</xdr:col>
      <xdr:colOff>190500</xdr:colOff>
      <xdr:row>35</xdr:row>
      <xdr:rowOff>171451</xdr:rowOff>
    </xdr:to>
    <xdr:sp macro="[0]!ApagarConteudoCelulas34" textlink="">
      <xdr:nvSpPr>
        <xdr:cNvPr id="40" name="Retângulo: Cantos Arredondados 39" hidden="1">
          <a:extLst>
            <a:ext uri="{FF2B5EF4-FFF2-40B4-BE49-F238E27FC236}">
              <a16:creationId xmlns:a16="http://schemas.microsoft.com/office/drawing/2014/main" id="{00000000-0008-0000-0300-000028000000}"/>
            </a:ext>
          </a:extLst>
        </xdr:cNvPr>
        <xdr:cNvSpPr/>
      </xdr:nvSpPr>
      <xdr:spPr>
        <a:xfrm>
          <a:off x="9096375" y="685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36</xdr:row>
      <xdr:rowOff>19050</xdr:rowOff>
    </xdr:from>
    <xdr:to>
      <xdr:col>20</xdr:col>
      <xdr:colOff>190500</xdr:colOff>
      <xdr:row>36</xdr:row>
      <xdr:rowOff>171451</xdr:rowOff>
    </xdr:to>
    <xdr:sp macro="[0]!ApagarConteudoCelulas35" textlink="">
      <xdr:nvSpPr>
        <xdr:cNvPr id="41" name="Retângulo: Cantos Arredondados 40" hidden="1">
          <a:extLst>
            <a:ext uri="{FF2B5EF4-FFF2-40B4-BE49-F238E27FC236}">
              <a16:creationId xmlns:a16="http://schemas.microsoft.com/office/drawing/2014/main" id="{00000000-0008-0000-0300-000029000000}"/>
            </a:ext>
          </a:extLst>
        </xdr:cNvPr>
        <xdr:cNvSpPr/>
      </xdr:nvSpPr>
      <xdr:spPr>
        <a:xfrm>
          <a:off x="9096375" y="704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37</xdr:row>
      <xdr:rowOff>19050</xdr:rowOff>
    </xdr:from>
    <xdr:to>
      <xdr:col>20</xdr:col>
      <xdr:colOff>190500</xdr:colOff>
      <xdr:row>37</xdr:row>
      <xdr:rowOff>171451</xdr:rowOff>
    </xdr:to>
    <xdr:sp macro="[0]!ApagarConteudoCelulas36" textlink="">
      <xdr:nvSpPr>
        <xdr:cNvPr id="42" name="Retângulo: Cantos Arredondados 41" hidden="1">
          <a:extLst>
            <a:ext uri="{FF2B5EF4-FFF2-40B4-BE49-F238E27FC236}">
              <a16:creationId xmlns:a16="http://schemas.microsoft.com/office/drawing/2014/main" id="{00000000-0008-0000-0300-00002A000000}"/>
            </a:ext>
          </a:extLst>
        </xdr:cNvPr>
        <xdr:cNvSpPr/>
      </xdr:nvSpPr>
      <xdr:spPr>
        <a:xfrm>
          <a:off x="9096375" y="723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38</xdr:row>
      <xdr:rowOff>19050</xdr:rowOff>
    </xdr:from>
    <xdr:to>
      <xdr:col>20</xdr:col>
      <xdr:colOff>190500</xdr:colOff>
      <xdr:row>38</xdr:row>
      <xdr:rowOff>171451</xdr:rowOff>
    </xdr:to>
    <xdr:sp macro="[0]!ApagarConteudoCelulas37" textlink="">
      <xdr:nvSpPr>
        <xdr:cNvPr id="43" name="Retângulo: Cantos Arredondados 42" hidden="1">
          <a:extLst>
            <a:ext uri="{FF2B5EF4-FFF2-40B4-BE49-F238E27FC236}">
              <a16:creationId xmlns:a16="http://schemas.microsoft.com/office/drawing/2014/main" id="{00000000-0008-0000-0300-00002B000000}"/>
            </a:ext>
          </a:extLst>
        </xdr:cNvPr>
        <xdr:cNvSpPr/>
      </xdr:nvSpPr>
      <xdr:spPr>
        <a:xfrm>
          <a:off x="9096375" y="742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39</xdr:row>
      <xdr:rowOff>19050</xdr:rowOff>
    </xdr:from>
    <xdr:to>
      <xdr:col>20</xdr:col>
      <xdr:colOff>190500</xdr:colOff>
      <xdr:row>39</xdr:row>
      <xdr:rowOff>171451</xdr:rowOff>
    </xdr:to>
    <xdr:sp macro="[0]!ApagarConteudoCelulas38" textlink="">
      <xdr:nvSpPr>
        <xdr:cNvPr id="44" name="Retângulo: Cantos Arredondados 43" hidden="1">
          <a:extLst>
            <a:ext uri="{FF2B5EF4-FFF2-40B4-BE49-F238E27FC236}">
              <a16:creationId xmlns:a16="http://schemas.microsoft.com/office/drawing/2014/main" id="{00000000-0008-0000-0300-00002C000000}"/>
            </a:ext>
          </a:extLst>
        </xdr:cNvPr>
        <xdr:cNvSpPr/>
      </xdr:nvSpPr>
      <xdr:spPr>
        <a:xfrm>
          <a:off x="9096375" y="762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40</xdr:row>
      <xdr:rowOff>19050</xdr:rowOff>
    </xdr:from>
    <xdr:to>
      <xdr:col>20</xdr:col>
      <xdr:colOff>190500</xdr:colOff>
      <xdr:row>40</xdr:row>
      <xdr:rowOff>171451</xdr:rowOff>
    </xdr:to>
    <xdr:sp macro="[0]!ApagarConteudoCelulas39" textlink="">
      <xdr:nvSpPr>
        <xdr:cNvPr id="45" name="Retângulo: Cantos Arredondados 44" hidden="1">
          <a:extLst>
            <a:ext uri="{FF2B5EF4-FFF2-40B4-BE49-F238E27FC236}">
              <a16:creationId xmlns:a16="http://schemas.microsoft.com/office/drawing/2014/main" id="{00000000-0008-0000-0300-00002D000000}"/>
            </a:ext>
          </a:extLst>
        </xdr:cNvPr>
        <xdr:cNvSpPr/>
      </xdr:nvSpPr>
      <xdr:spPr>
        <a:xfrm>
          <a:off x="9096375" y="781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41</xdr:row>
      <xdr:rowOff>19050</xdr:rowOff>
    </xdr:from>
    <xdr:to>
      <xdr:col>20</xdr:col>
      <xdr:colOff>190500</xdr:colOff>
      <xdr:row>41</xdr:row>
      <xdr:rowOff>171451</xdr:rowOff>
    </xdr:to>
    <xdr:sp macro="[0]!ApagarConteudoCelulas40" textlink="">
      <xdr:nvSpPr>
        <xdr:cNvPr id="46" name="Retângulo: Cantos Arredondados 45" hidden="1">
          <a:extLst>
            <a:ext uri="{FF2B5EF4-FFF2-40B4-BE49-F238E27FC236}">
              <a16:creationId xmlns:a16="http://schemas.microsoft.com/office/drawing/2014/main" id="{00000000-0008-0000-0300-00002E000000}"/>
            </a:ext>
          </a:extLst>
        </xdr:cNvPr>
        <xdr:cNvSpPr/>
      </xdr:nvSpPr>
      <xdr:spPr>
        <a:xfrm>
          <a:off x="9096375" y="800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42</xdr:row>
      <xdr:rowOff>19050</xdr:rowOff>
    </xdr:from>
    <xdr:to>
      <xdr:col>20</xdr:col>
      <xdr:colOff>190500</xdr:colOff>
      <xdr:row>42</xdr:row>
      <xdr:rowOff>171451</xdr:rowOff>
    </xdr:to>
    <xdr:sp macro="[0]!ApagarConteudoCelulas41" textlink="">
      <xdr:nvSpPr>
        <xdr:cNvPr id="47" name="Retângulo: Cantos Arredondados 46" hidden="1">
          <a:extLst>
            <a:ext uri="{FF2B5EF4-FFF2-40B4-BE49-F238E27FC236}">
              <a16:creationId xmlns:a16="http://schemas.microsoft.com/office/drawing/2014/main" id="{00000000-0008-0000-0300-00002F000000}"/>
            </a:ext>
          </a:extLst>
        </xdr:cNvPr>
        <xdr:cNvSpPr/>
      </xdr:nvSpPr>
      <xdr:spPr>
        <a:xfrm>
          <a:off x="9096375" y="819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43</xdr:row>
      <xdr:rowOff>19050</xdr:rowOff>
    </xdr:from>
    <xdr:to>
      <xdr:col>20</xdr:col>
      <xdr:colOff>190500</xdr:colOff>
      <xdr:row>43</xdr:row>
      <xdr:rowOff>171451</xdr:rowOff>
    </xdr:to>
    <xdr:sp macro="[0]!ApagarConteudoCelulas42" textlink="">
      <xdr:nvSpPr>
        <xdr:cNvPr id="83" name="Retângulo: Cantos Arredondados 46" hidden="1">
          <a:extLst>
            <a:ext uri="{FF2B5EF4-FFF2-40B4-BE49-F238E27FC236}">
              <a16:creationId xmlns:a16="http://schemas.microsoft.com/office/drawing/2014/main" id="{00000000-0008-0000-0300-000053000000}"/>
            </a:ext>
          </a:extLst>
        </xdr:cNvPr>
        <xdr:cNvSpPr/>
      </xdr:nvSpPr>
      <xdr:spPr>
        <a:xfrm>
          <a:off x="9096375" y="838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44</xdr:row>
      <xdr:rowOff>19050</xdr:rowOff>
    </xdr:from>
    <xdr:to>
      <xdr:col>20</xdr:col>
      <xdr:colOff>190500</xdr:colOff>
      <xdr:row>44</xdr:row>
      <xdr:rowOff>171451</xdr:rowOff>
    </xdr:to>
    <xdr:sp macro="[0]!ApagarConteudoCelulas43" textlink="">
      <xdr:nvSpPr>
        <xdr:cNvPr id="84" name="Retângulo: Cantos Arredondados 46" hidden="1">
          <a:extLst>
            <a:ext uri="{FF2B5EF4-FFF2-40B4-BE49-F238E27FC236}">
              <a16:creationId xmlns:a16="http://schemas.microsoft.com/office/drawing/2014/main" id="{00000000-0008-0000-0300-000054000000}"/>
            </a:ext>
          </a:extLst>
        </xdr:cNvPr>
        <xdr:cNvSpPr/>
      </xdr:nvSpPr>
      <xdr:spPr>
        <a:xfrm>
          <a:off x="9096375" y="857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45</xdr:row>
      <xdr:rowOff>28575</xdr:rowOff>
    </xdr:from>
    <xdr:to>
      <xdr:col>20</xdr:col>
      <xdr:colOff>190500</xdr:colOff>
      <xdr:row>45</xdr:row>
      <xdr:rowOff>180976</xdr:rowOff>
    </xdr:to>
    <xdr:sp macro="[0]!ApagarConteudoCelulas44" textlink="">
      <xdr:nvSpPr>
        <xdr:cNvPr id="85" name="Retângulo: Cantos Arredondados 46" hidden="1">
          <a:extLst>
            <a:ext uri="{FF2B5EF4-FFF2-40B4-BE49-F238E27FC236}">
              <a16:creationId xmlns:a16="http://schemas.microsoft.com/office/drawing/2014/main" id="{00000000-0008-0000-0300-000055000000}"/>
            </a:ext>
          </a:extLst>
        </xdr:cNvPr>
        <xdr:cNvSpPr/>
      </xdr:nvSpPr>
      <xdr:spPr>
        <a:xfrm>
          <a:off x="9096375" y="87725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46</xdr:row>
      <xdr:rowOff>19050</xdr:rowOff>
    </xdr:from>
    <xdr:to>
      <xdr:col>20</xdr:col>
      <xdr:colOff>190500</xdr:colOff>
      <xdr:row>46</xdr:row>
      <xdr:rowOff>171451</xdr:rowOff>
    </xdr:to>
    <xdr:sp macro="[0]!ApagarConteudoCelulas45" textlink="">
      <xdr:nvSpPr>
        <xdr:cNvPr id="86" name="Retângulo: Cantos Arredondados 46" hidden="1">
          <a:extLst>
            <a:ext uri="{FF2B5EF4-FFF2-40B4-BE49-F238E27FC236}">
              <a16:creationId xmlns:a16="http://schemas.microsoft.com/office/drawing/2014/main" id="{00000000-0008-0000-0300-000056000000}"/>
            </a:ext>
          </a:extLst>
        </xdr:cNvPr>
        <xdr:cNvSpPr/>
      </xdr:nvSpPr>
      <xdr:spPr>
        <a:xfrm>
          <a:off x="9096375" y="895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47</xdr:row>
      <xdr:rowOff>9525</xdr:rowOff>
    </xdr:from>
    <xdr:to>
      <xdr:col>20</xdr:col>
      <xdr:colOff>190500</xdr:colOff>
      <xdr:row>47</xdr:row>
      <xdr:rowOff>161926</xdr:rowOff>
    </xdr:to>
    <xdr:sp macro="[0]!ApagarConteudoCelulas46" textlink="">
      <xdr:nvSpPr>
        <xdr:cNvPr id="87" name="Retângulo: Cantos Arredondados 46" hidden="1">
          <a:extLst>
            <a:ext uri="{FF2B5EF4-FFF2-40B4-BE49-F238E27FC236}">
              <a16:creationId xmlns:a16="http://schemas.microsoft.com/office/drawing/2014/main" id="{00000000-0008-0000-0300-000057000000}"/>
            </a:ext>
          </a:extLst>
        </xdr:cNvPr>
        <xdr:cNvSpPr/>
      </xdr:nvSpPr>
      <xdr:spPr>
        <a:xfrm>
          <a:off x="9096375" y="91344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48</xdr:row>
      <xdr:rowOff>19050</xdr:rowOff>
    </xdr:from>
    <xdr:to>
      <xdr:col>20</xdr:col>
      <xdr:colOff>190500</xdr:colOff>
      <xdr:row>48</xdr:row>
      <xdr:rowOff>171451</xdr:rowOff>
    </xdr:to>
    <xdr:sp macro="[0]!ApagarConteudoCelulas47" textlink="">
      <xdr:nvSpPr>
        <xdr:cNvPr id="88" name="Retângulo: Cantos Arredondados 46" hidden="1">
          <a:extLst>
            <a:ext uri="{FF2B5EF4-FFF2-40B4-BE49-F238E27FC236}">
              <a16:creationId xmlns:a16="http://schemas.microsoft.com/office/drawing/2014/main" id="{00000000-0008-0000-0300-000058000000}"/>
            </a:ext>
          </a:extLst>
        </xdr:cNvPr>
        <xdr:cNvSpPr/>
      </xdr:nvSpPr>
      <xdr:spPr>
        <a:xfrm>
          <a:off x="9096375" y="933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49</xdr:row>
      <xdr:rowOff>19050</xdr:rowOff>
    </xdr:from>
    <xdr:to>
      <xdr:col>20</xdr:col>
      <xdr:colOff>190500</xdr:colOff>
      <xdr:row>49</xdr:row>
      <xdr:rowOff>171451</xdr:rowOff>
    </xdr:to>
    <xdr:sp macro="[0]!ApagarConteudoCelulas48" textlink="">
      <xdr:nvSpPr>
        <xdr:cNvPr id="89" name="Retângulo: Cantos Arredondados 46" hidden="1">
          <a:extLst>
            <a:ext uri="{FF2B5EF4-FFF2-40B4-BE49-F238E27FC236}">
              <a16:creationId xmlns:a16="http://schemas.microsoft.com/office/drawing/2014/main" id="{00000000-0008-0000-0300-000059000000}"/>
            </a:ext>
          </a:extLst>
        </xdr:cNvPr>
        <xdr:cNvSpPr/>
      </xdr:nvSpPr>
      <xdr:spPr>
        <a:xfrm>
          <a:off x="9096375" y="952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50</xdr:row>
      <xdr:rowOff>19050</xdr:rowOff>
    </xdr:from>
    <xdr:to>
      <xdr:col>20</xdr:col>
      <xdr:colOff>190500</xdr:colOff>
      <xdr:row>50</xdr:row>
      <xdr:rowOff>171451</xdr:rowOff>
    </xdr:to>
    <xdr:sp macro="[0]!ApagarConteudoCelulas49" textlink="">
      <xdr:nvSpPr>
        <xdr:cNvPr id="90" name="Retângulo: Cantos Arredondados 46" hidden="1">
          <a:extLst>
            <a:ext uri="{FF2B5EF4-FFF2-40B4-BE49-F238E27FC236}">
              <a16:creationId xmlns:a16="http://schemas.microsoft.com/office/drawing/2014/main" id="{00000000-0008-0000-0300-00005A000000}"/>
            </a:ext>
          </a:extLst>
        </xdr:cNvPr>
        <xdr:cNvSpPr/>
      </xdr:nvSpPr>
      <xdr:spPr>
        <a:xfrm>
          <a:off x="9096375" y="971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51</xdr:row>
      <xdr:rowOff>19050</xdr:rowOff>
    </xdr:from>
    <xdr:to>
      <xdr:col>20</xdr:col>
      <xdr:colOff>190500</xdr:colOff>
      <xdr:row>51</xdr:row>
      <xdr:rowOff>171451</xdr:rowOff>
    </xdr:to>
    <xdr:sp macro="[0]!ApagarConteudoCelulas50" textlink="">
      <xdr:nvSpPr>
        <xdr:cNvPr id="91" name="Retângulo: Cantos Arredondados 46" hidden="1">
          <a:extLst>
            <a:ext uri="{FF2B5EF4-FFF2-40B4-BE49-F238E27FC236}">
              <a16:creationId xmlns:a16="http://schemas.microsoft.com/office/drawing/2014/main" id="{00000000-0008-0000-0300-00005B000000}"/>
            </a:ext>
          </a:extLst>
        </xdr:cNvPr>
        <xdr:cNvSpPr/>
      </xdr:nvSpPr>
      <xdr:spPr>
        <a:xfrm>
          <a:off x="9096375" y="990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52</xdr:row>
      <xdr:rowOff>19050</xdr:rowOff>
    </xdr:from>
    <xdr:to>
      <xdr:col>20</xdr:col>
      <xdr:colOff>190500</xdr:colOff>
      <xdr:row>52</xdr:row>
      <xdr:rowOff>171451</xdr:rowOff>
    </xdr:to>
    <xdr:sp macro="[0]!ApagarConteudoCelulas51" textlink="">
      <xdr:nvSpPr>
        <xdr:cNvPr id="92" name="Retângulo: Cantos Arredondados 46" hidden="1">
          <a:extLst>
            <a:ext uri="{FF2B5EF4-FFF2-40B4-BE49-F238E27FC236}">
              <a16:creationId xmlns:a16="http://schemas.microsoft.com/office/drawing/2014/main" id="{00000000-0008-0000-0300-00005C000000}"/>
            </a:ext>
          </a:extLst>
        </xdr:cNvPr>
        <xdr:cNvSpPr/>
      </xdr:nvSpPr>
      <xdr:spPr>
        <a:xfrm>
          <a:off x="9096375" y="101060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7</xdr:col>
      <xdr:colOff>342665</xdr:colOff>
      <xdr:row>0</xdr:row>
      <xdr:rowOff>57981</xdr:rowOff>
    </xdr:from>
    <xdr:to>
      <xdr:col>8</xdr:col>
      <xdr:colOff>280108</xdr:colOff>
      <xdr:row>0</xdr:row>
      <xdr:rowOff>323028</xdr:rowOff>
    </xdr:to>
    <xdr:sp macro="[0]!AvancarParaProximaAba" textlink="">
      <xdr:nvSpPr>
        <xdr:cNvPr id="6" name="Seta para a direita 66">
          <a:extLst>
            <a:ext uri="{FF2B5EF4-FFF2-40B4-BE49-F238E27FC236}">
              <a16:creationId xmlns:a16="http://schemas.microsoft.com/office/drawing/2014/main" id="{3168803C-FD10-4543-8E28-FBD8E22127DB}"/>
            </a:ext>
          </a:extLst>
        </xdr:cNvPr>
        <xdr:cNvSpPr/>
      </xdr:nvSpPr>
      <xdr:spPr>
        <a:xfrm>
          <a:off x="3738535" y="57981"/>
          <a:ext cx="343290" cy="265047"/>
        </a:xfrm>
        <a:prstGeom prst="righ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0</xdr:col>
      <xdr:colOff>41415</xdr:colOff>
      <xdr:row>0</xdr:row>
      <xdr:rowOff>66264</xdr:rowOff>
    </xdr:from>
    <xdr:to>
      <xdr:col>0</xdr:col>
      <xdr:colOff>389283</xdr:colOff>
      <xdr:row>0</xdr:row>
      <xdr:rowOff>331307</xdr:rowOff>
    </xdr:to>
    <xdr:sp macro="[0]!VoltarParaAbaAnterior" textlink="">
      <xdr:nvSpPr>
        <xdr:cNvPr id="3" name="Seta: para a Esquerda 2">
          <a:extLst>
            <a:ext uri="{FF2B5EF4-FFF2-40B4-BE49-F238E27FC236}">
              <a16:creationId xmlns:a16="http://schemas.microsoft.com/office/drawing/2014/main" id="{3A8C7261-05B8-452A-8BD5-844ABC97DA1E}"/>
            </a:ext>
          </a:extLst>
        </xdr:cNvPr>
        <xdr:cNvSpPr/>
      </xdr:nvSpPr>
      <xdr:spPr>
        <a:xfrm>
          <a:off x="41415" y="66264"/>
          <a:ext cx="347868" cy="265043"/>
        </a:xfrm>
        <a:prstGeom prst="lef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21</xdr:col>
      <xdr:colOff>803417</xdr:colOff>
      <xdr:row>0</xdr:row>
      <xdr:rowOff>24849</xdr:rowOff>
    </xdr:from>
    <xdr:to>
      <xdr:col>21</xdr:col>
      <xdr:colOff>1148738</xdr:colOff>
      <xdr:row>0</xdr:row>
      <xdr:rowOff>356154</xdr:rowOff>
    </xdr:to>
    <xdr:sp macro="[0]!AlternarBloqueioPlanilha2" textlink="">
      <xdr:nvSpPr>
        <xdr:cNvPr id="4" name="Elipse 3">
          <a:extLst>
            <a:ext uri="{FF2B5EF4-FFF2-40B4-BE49-F238E27FC236}">
              <a16:creationId xmlns:a16="http://schemas.microsoft.com/office/drawing/2014/main" id="{D70EFD49-3AE3-4322-AE00-DEF532AB7377}"/>
            </a:ext>
          </a:extLst>
        </xdr:cNvPr>
        <xdr:cNvSpPr/>
      </xdr:nvSpPr>
      <xdr:spPr>
        <a:xfrm>
          <a:off x="9533287" y="24849"/>
          <a:ext cx="345321" cy="331305"/>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800">
              <a:solidFill>
                <a:srgbClr val="F00000"/>
              </a:solidFill>
              <a:effectLst/>
              <a:latin typeface="Webdings" panose="05030102010509060703" pitchFamily="18" charset="2"/>
              <a:ea typeface="+mn-ea"/>
              <a:cs typeface="+mn-cs"/>
            </a:rPr>
            <a:t>Ï</a:t>
          </a:r>
          <a:endParaRPr lang="pt-BR" sz="1800">
            <a:solidFill>
              <a:srgbClr val="F00000"/>
            </a:solidFill>
            <a:effectLst/>
            <a:latin typeface="Webdings" panose="05030102010509060703" pitchFamily="18" charset="2"/>
          </a:endParaRPr>
        </a:p>
        <a:p>
          <a:pPr lvl="0" algn="ctr"/>
          <a:endParaRPr lang="pt-BR" sz="600">
            <a:solidFill>
              <a:srgbClr val="F00000"/>
            </a:solidFill>
          </a:endParaRPr>
        </a:p>
      </xdr:txBody>
    </xdr:sp>
    <xdr:clientData/>
  </xdr:twoCellAnchor>
  <xdr:twoCellAnchor>
    <xdr:from>
      <xdr:col>16</xdr:col>
      <xdr:colOff>195590</xdr:colOff>
      <xdr:row>0</xdr:row>
      <xdr:rowOff>58569</xdr:rowOff>
    </xdr:from>
    <xdr:to>
      <xdr:col>18</xdr:col>
      <xdr:colOff>44611</xdr:colOff>
      <xdr:row>0</xdr:row>
      <xdr:rowOff>346569</xdr:rowOff>
    </xdr:to>
    <xdr:sp macro="[0]!ExecutarComandos2" textlink="">
      <xdr:nvSpPr>
        <xdr:cNvPr id="5" name="Retângulo: Cantos Arredondados 2">
          <a:extLst>
            <a:ext uri="{FF2B5EF4-FFF2-40B4-BE49-F238E27FC236}">
              <a16:creationId xmlns:a16="http://schemas.microsoft.com/office/drawing/2014/main" id="{D06B8966-5AEA-4E92-A4E3-1EBB21CD5CC6}"/>
            </a:ext>
          </a:extLst>
        </xdr:cNvPr>
        <xdr:cNvSpPr/>
      </xdr:nvSpPr>
      <xdr:spPr>
        <a:xfrm>
          <a:off x="7343481" y="58569"/>
          <a:ext cx="288000" cy="288000"/>
        </a:xfrm>
        <a:prstGeom prst="roundRect">
          <a:avLst/>
        </a:prstGeom>
        <a:solidFill>
          <a:srgbClr val="FF0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baseline="0">
              <a:ln w="0"/>
              <a:solidFill>
                <a:schemeClr val="bg2"/>
              </a:solidFill>
              <a:effectLst>
                <a:innerShdw blurRad="63500" dist="50800" dir="13500000">
                  <a:srgbClr val="000000">
                    <a:alpha val="50000"/>
                  </a:srgbClr>
                </a:innerShdw>
              </a:effectLst>
              <a:latin typeface="Wingdings 2" panose="05020102010507070707" pitchFamily="18" charset="2"/>
            </a:rPr>
            <a:t>3</a:t>
          </a:r>
        </a:p>
      </xdr:txBody>
    </xdr:sp>
    <xdr:clientData/>
  </xdr:twoCellAnchor>
  <xdr:twoCellAnchor>
    <xdr:from>
      <xdr:col>18</xdr:col>
      <xdr:colOff>619596</xdr:colOff>
      <xdr:row>0</xdr:row>
      <xdr:rowOff>56262</xdr:rowOff>
    </xdr:from>
    <xdr:to>
      <xdr:col>20</xdr:col>
      <xdr:colOff>60</xdr:colOff>
      <xdr:row>0</xdr:row>
      <xdr:rowOff>344262</xdr:rowOff>
    </xdr:to>
    <xdr:sp macro="[0]!ImprimirAreaEspecifica" textlink="">
      <xdr:nvSpPr>
        <xdr:cNvPr id="48" name="Retângulo: Cantos Arredondados 4">
          <a:extLst>
            <a:ext uri="{FF2B5EF4-FFF2-40B4-BE49-F238E27FC236}">
              <a16:creationId xmlns:a16="http://schemas.microsoft.com/office/drawing/2014/main" id="{1EDC8A1A-FB98-4A70-AE0A-E37F7585584F}"/>
            </a:ext>
          </a:extLst>
        </xdr:cNvPr>
        <xdr:cNvSpPr/>
      </xdr:nvSpPr>
      <xdr:spPr>
        <a:xfrm>
          <a:off x="8206466" y="56262"/>
          <a:ext cx="291551" cy="288000"/>
        </a:xfrm>
        <a:prstGeom prst="roundRect">
          <a:avLst/>
        </a:prstGeom>
        <a:solidFill>
          <a:srgbClr val="0070C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i="0">
              <a:solidFill>
                <a:schemeClr val="lt1"/>
              </a:solidFill>
              <a:latin typeface="Wingdings 2" panose="05020102010507070707" pitchFamily="18" charset="2"/>
              <a:ea typeface="+mn-ea"/>
              <a:cs typeface="+mn-cs"/>
            </a:rPr>
            <a:t>6</a:t>
          </a:r>
          <a:endParaRPr lang="pt-BR" sz="2400" b="1" i="0"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15</xdr:col>
      <xdr:colOff>49698</xdr:colOff>
      <xdr:row>0</xdr:row>
      <xdr:rowOff>49696</xdr:rowOff>
    </xdr:from>
    <xdr:to>
      <xdr:col>15</xdr:col>
      <xdr:colOff>337698</xdr:colOff>
      <xdr:row>0</xdr:row>
      <xdr:rowOff>337696</xdr:rowOff>
    </xdr:to>
    <xdr:sp macro="[0]!TransferirDadosTodosDias" textlink="">
      <xdr:nvSpPr>
        <xdr:cNvPr id="49" name="Retângulo: Cantos Arredondados 5">
          <a:extLst>
            <a:ext uri="{FF2B5EF4-FFF2-40B4-BE49-F238E27FC236}">
              <a16:creationId xmlns:a16="http://schemas.microsoft.com/office/drawing/2014/main" id="{774F7A85-B3D1-4081-8BED-3337BB83BA47}"/>
            </a:ext>
          </a:extLst>
        </xdr:cNvPr>
        <xdr:cNvSpPr/>
      </xdr:nvSpPr>
      <xdr:spPr>
        <a:xfrm>
          <a:off x="6485285" y="49696"/>
          <a:ext cx="288000" cy="288000"/>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ingdings 2" panose="05020102010507070707" pitchFamily="18" charset="2"/>
              <a:ea typeface="+mn-ea"/>
              <a:cs typeface="+mn-cs"/>
            </a:rPr>
            <a:t>R</a:t>
          </a:r>
          <a:endParaRPr lang="pt-BR" sz="6000" b="1"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18</xdr:col>
      <xdr:colOff>183637</xdr:colOff>
      <xdr:row>0</xdr:row>
      <xdr:rowOff>51646</xdr:rowOff>
    </xdr:from>
    <xdr:to>
      <xdr:col>18</xdr:col>
      <xdr:colOff>470926</xdr:colOff>
      <xdr:row>0</xdr:row>
      <xdr:rowOff>339646</xdr:rowOff>
    </xdr:to>
    <xdr:sp macro="[0]!Salvar" textlink="">
      <xdr:nvSpPr>
        <xdr:cNvPr id="50" name="Retângulo: Cantos Arredondados 1">
          <a:extLst>
            <a:ext uri="{FF2B5EF4-FFF2-40B4-BE49-F238E27FC236}">
              <a16:creationId xmlns:a16="http://schemas.microsoft.com/office/drawing/2014/main" id="{0E4CDB95-9CB7-4936-93CB-909112F5B21D}"/>
            </a:ext>
          </a:extLst>
        </xdr:cNvPr>
        <xdr:cNvSpPr/>
      </xdr:nvSpPr>
      <xdr:spPr>
        <a:xfrm>
          <a:off x="7770507" y="51646"/>
          <a:ext cx="287289" cy="288000"/>
        </a:xfrm>
        <a:prstGeom prst="roundRect">
          <a:avLst/>
        </a:prstGeom>
        <a:solidFill>
          <a:srgbClr val="7030A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solidFill>
                <a:schemeClr val="lt1"/>
              </a:solidFill>
              <a:latin typeface="Wingdings" panose="05000000000000000000" pitchFamily="2" charset="2"/>
              <a:ea typeface="+mn-ea"/>
              <a:cs typeface="+mn-cs"/>
            </a:rPr>
            <a:t>&lt;</a:t>
          </a:r>
          <a:endParaRPr lang="pt-BR" sz="66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20</xdr:col>
      <xdr:colOff>157488</xdr:colOff>
      <xdr:row>0</xdr:row>
      <xdr:rowOff>61881</xdr:rowOff>
    </xdr:from>
    <xdr:to>
      <xdr:col>21</xdr:col>
      <xdr:colOff>213575</xdr:colOff>
      <xdr:row>0</xdr:row>
      <xdr:rowOff>349881</xdr:rowOff>
    </xdr:to>
    <xdr:sp macro="[0]!AlternarParaDados" textlink="">
      <xdr:nvSpPr>
        <xdr:cNvPr id="51" name="Retângulo: Cantos Arredondados 2">
          <a:extLst>
            <a:ext uri="{FF2B5EF4-FFF2-40B4-BE49-F238E27FC236}">
              <a16:creationId xmlns:a16="http://schemas.microsoft.com/office/drawing/2014/main" id="{21973DDD-ABC9-4AAF-9EB2-42ACE3EBD68F}"/>
            </a:ext>
          </a:extLst>
        </xdr:cNvPr>
        <xdr:cNvSpPr/>
      </xdr:nvSpPr>
      <xdr:spPr>
        <a:xfrm>
          <a:off x="8655445" y="61881"/>
          <a:ext cx="288000" cy="288000"/>
        </a:xfrm>
        <a:prstGeom prst="roundRect">
          <a:avLst/>
        </a:prstGeom>
        <a:solidFill>
          <a:srgbClr val="FFC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Wingdings" panose="05000000000000000000" pitchFamily="2" charset="2"/>
              <a:ea typeface="+mn-ea"/>
              <a:cs typeface="+mn-cs"/>
            </a:rPr>
            <a:t>4</a:t>
          </a:r>
          <a:endParaRPr lang="pt-BR" sz="3200" b="1" cap="none" spc="50" baseline="0">
            <a:ln w="0"/>
            <a:solidFill>
              <a:schemeClr val="bg1"/>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21</xdr:col>
      <xdr:colOff>364551</xdr:colOff>
      <xdr:row>0</xdr:row>
      <xdr:rowOff>61881</xdr:rowOff>
    </xdr:from>
    <xdr:to>
      <xdr:col>21</xdr:col>
      <xdr:colOff>652551</xdr:colOff>
      <xdr:row>0</xdr:row>
      <xdr:rowOff>349881</xdr:rowOff>
    </xdr:to>
    <xdr:sp macro="[0]!AbrirFormularioFerias" textlink="">
      <xdr:nvSpPr>
        <xdr:cNvPr id="52" name="Retângulo: Cantos Arredondados 2">
          <a:extLst>
            <a:ext uri="{FF2B5EF4-FFF2-40B4-BE49-F238E27FC236}">
              <a16:creationId xmlns:a16="http://schemas.microsoft.com/office/drawing/2014/main" id="{99751D42-7257-4355-B1E2-DEFFCF4C86DD}"/>
            </a:ext>
          </a:extLst>
        </xdr:cNvPr>
        <xdr:cNvSpPr/>
      </xdr:nvSpPr>
      <xdr:spPr>
        <a:xfrm>
          <a:off x="9094421" y="61881"/>
          <a:ext cx="288000" cy="288000"/>
        </a:xfrm>
        <a:prstGeom prst="roundRect">
          <a:avLst/>
        </a:prstGeom>
        <a:solidFill>
          <a:srgbClr val="D81893"/>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ebdings" panose="05030102010509060703" pitchFamily="18" charset="2"/>
              <a:ea typeface="+mn-ea"/>
              <a:cs typeface="+mn-cs"/>
            </a:rPr>
            <a:t>J</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15</xdr:col>
      <xdr:colOff>480511</xdr:colOff>
      <xdr:row>0</xdr:row>
      <xdr:rowOff>61880</xdr:rowOff>
    </xdr:from>
    <xdr:to>
      <xdr:col>16</xdr:col>
      <xdr:colOff>56207</xdr:colOff>
      <xdr:row>0</xdr:row>
      <xdr:rowOff>349880</xdr:rowOff>
    </xdr:to>
    <xdr:sp macro="[0]!VerificarBatidasFaltantes" textlink="">
      <xdr:nvSpPr>
        <xdr:cNvPr id="53" name="Retângulo: Cantos Arredondados 2">
          <a:extLst>
            <a:ext uri="{FF2B5EF4-FFF2-40B4-BE49-F238E27FC236}">
              <a16:creationId xmlns:a16="http://schemas.microsoft.com/office/drawing/2014/main" id="{D8D686D4-6CC8-4235-AA95-F50177D25064}"/>
            </a:ext>
          </a:extLst>
        </xdr:cNvPr>
        <xdr:cNvSpPr/>
      </xdr:nvSpPr>
      <xdr:spPr>
        <a:xfrm>
          <a:off x="6916098" y="61880"/>
          <a:ext cx="288000" cy="288000"/>
        </a:xfrm>
        <a:prstGeom prst="roundRect">
          <a:avLst/>
        </a:prstGeom>
        <a:solidFill>
          <a:schemeClr val="bg2">
            <a:lumMod val="5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chemeClr val="lt1"/>
              </a:solidFill>
              <a:latin typeface="Webdings" panose="05030102010509060703" pitchFamily="18" charset="2"/>
              <a:ea typeface="+mn-ea"/>
              <a:cs typeface="+mn-cs"/>
            </a:rPr>
            <a:t>s</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20</xdr:col>
      <xdr:colOff>47625</xdr:colOff>
      <xdr:row>2</xdr:row>
      <xdr:rowOff>19050</xdr:rowOff>
    </xdr:from>
    <xdr:to>
      <xdr:col>20</xdr:col>
      <xdr:colOff>190500</xdr:colOff>
      <xdr:row>2</xdr:row>
      <xdr:rowOff>171451</xdr:rowOff>
    </xdr:to>
    <xdr:sp macro="[0]!ApagarConteudoCelulas01" textlink="">
      <xdr:nvSpPr>
        <xdr:cNvPr id="115" name="Retângulo: Cantos Arredondados 6" hidden="1">
          <a:extLst>
            <a:ext uri="{FF2B5EF4-FFF2-40B4-BE49-F238E27FC236}">
              <a16:creationId xmlns:a16="http://schemas.microsoft.com/office/drawing/2014/main" id="{00000000-0008-0000-0400-000073000000}"/>
            </a:ext>
          </a:extLst>
        </xdr:cNvPr>
        <xdr:cNvSpPr/>
      </xdr:nvSpPr>
      <xdr:spPr>
        <a:xfrm>
          <a:off x="9096375" y="57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xdr:row>
      <xdr:rowOff>19050</xdr:rowOff>
    </xdr:from>
    <xdr:to>
      <xdr:col>20</xdr:col>
      <xdr:colOff>190500</xdr:colOff>
      <xdr:row>3</xdr:row>
      <xdr:rowOff>171451</xdr:rowOff>
    </xdr:to>
    <xdr:sp macro="[0]!ApagarConteudoCelulas02" textlink="">
      <xdr:nvSpPr>
        <xdr:cNvPr id="116" name="Retângulo: Cantos Arredondados 7" hidden="1">
          <a:extLst>
            <a:ext uri="{FF2B5EF4-FFF2-40B4-BE49-F238E27FC236}">
              <a16:creationId xmlns:a16="http://schemas.microsoft.com/office/drawing/2014/main" id="{00000000-0008-0000-0400-000074000000}"/>
            </a:ext>
          </a:extLst>
        </xdr:cNvPr>
        <xdr:cNvSpPr/>
      </xdr:nvSpPr>
      <xdr:spPr>
        <a:xfrm>
          <a:off x="9096375" y="76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xdr:row>
      <xdr:rowOff>19050</xdr:rowOff>
    </xdr:from>
    <xdr:to>
      <xdr:col>20</xdr:col>
      <xdr:colOff>190500</xdr:colOff>
      <xdr:row>4</xdr:row>
      <xdr:rowOff>171451</xdr:rowOff>
    </xdr:to>
    <xdr:sp macro="[0]!ApagarConteudoCelulas03" textlink="">
      <xdr:nvSpPr>
        <xdr:cNvPr id="117" name="Retângulo: Cantos Arredondados 8" hidden="1">
          <a:extLst>
            <a:ext uri="{FF2B5EF4-FFF2-40B4-BE49-F238E27FC236}">
              <a16:creationId xmlns:a16="http://schemas.microsoft.com/office/drawing/2014/main" id="{00000000-0008-0000-0400-000075000000}"/>
            </a:ext>
          </a:extLst>
        </xdr:cNvPr>
        <xdr:cNvSpPr/>
      </xdr:nvSpPr>
      <xdr:spPr>
        <a:xfrm>
          <a:off x="9096375" y="95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xdr:row>
      <xdr:rowOff>19050</xdr:rowOff>
    </xdr:from>
    <xdr:to>
      <xdr:col>20</xdr:col>
      <xdr:colOff>190500</xdr:colOff>
      <xdr:row>5</xdr:row>
      <xdr:rowOff>171451</xdr:rowOff>
    </xdr:to>
    <xdr:sp macro="[0]!ApagarConteudoCelulas04" textlink="">
      <xdr:nvSpPr>
        <xdr:cNvPr id="118" name="Retângulo: Cantos Arredondados 9" hidden="1">
          <a:extLst>
            <a:ext uri="{FF2B5EF4-FFF2-40B4-BE49-F238E27FC236}">
              <a16:creationId xmlns:a16="http://schemas.microsoft.com/office/drawing/2014/main" id="{00000000-0008-0000-0400-000076000000}"/>
            </a:ext>
          </a:extLst>
        </xdr:cNvPr>
        <xdr:cNvSpPr/>
      </xdr:nvSpPr>
      <xdr:spPr>
        <a:xfrm>
          <a:off x="9096375" y="114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6</xdr:row>
      <xdr:rowOff>19050</xdr:rowOff>
    </xdr:from>
    <xdr:to>
      <xdr:col>20</xdr:col>
      <xdr:colOff>190500</xdr:colOff>
      <xdr:row>6</xdr:row>
      <xdr:rowOff>171451</xdr:rowOff>
    </xdr:to>
    <xdr:sp macro="[0]!ApagarConteudoCelulas05" textlink="">
      <xdr:nvSpPr>
        <xdr:cNvPr id="119" name="Retângulo: Cantos Arredondados 10" hidden="1">
          <a:extLst>
            <a:ext uri="{FF2B5EF4-FFF2-40B4-BE49-F238E27FC236}">
              <a16:creationId xmlns:a16="http://schemas.microsoft.com/office/drawing/2014/main" id="{00000000-0008-0000-0400-000077000000}"/>
            </a:ext>
          </a:extLst>
        </xdr:cNvPr>
        <xdr:cNvSpPr/>
      </xdr:nvSpPr>
      <xdr:spPr>
        <a:xfrm>
          <a:off x="9096375" y="133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7</xdr:row>
      <xdr:rowOff>19050</xdr:rowOff>
    </xdr:from>
    <xdr:to>
      <xdr:col>20</xdr:col>
      <xdr:colOff>190500</xdr:colOff>
      <xdr:row>7</xdr:row>
      <xdr:rowOff>171451</xdr:rowOff>
    </xdr:to>
    <xdr:sp macro="[0]!ApagarConteudoCelulas06" textlink="">
      <xdr:nvSpPr>
        <xdr:cNvPr id="120" name="Retângulo: Cantos Arredondados 11" hidden="1">
          <a:extLst>
            <a:ext uri="{FF2B5EF4-FFF2-40B4-BE49-F238E27FC236}">
              <a16:creationId xmlns:a16="http://schemas.microsoft.com/office/drawing/2014/main" id="{00000000-0008-0000-0400-000078000000}"/>
            </a:ext>
          </a:extLst>
        </xdr:cNvPr>
        <xdr:cNvSpPr/>
      </xdr:nvSpPr>
      <xdr:spPr>
        <a:xfrm>
          <a:off x="9096375" y="152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8</xdr:row>
      <xdr:rowOff>19050</xdr:rowOff>
    </xdr:from>
    <xdr:to>
      <xdr:col>20</xdr:col>
      <xdr:colOff>190500</xdr:colOff>
      <xdr:row>8</xdr:row>
      <xdr:rowOff>171451</xdr:rowOff>
    </xdr:to>
    <xdr:sp macro="[0]!ApagarConteudoCelulas07" textlink="">
      <xdr:nvSpPr>
        <xdr:cNvPr id="121" name="Retângulo: Cantos Arredondados 12" hidden="1">
          <a:extLst>
            <a:ext uri="{FF2B5EF4-FFF2-40B4-BE49-F238E27FC236}">
              <a16:creationId xmlns:a16="http://schemas.microsoft.com/office/drawing/2014/main" id="{00000000-0008-0000-0400-000079000000}"/>
            </a:ext>
          </a:extLst>
        </xdr:cNvPr>
        <xdr:cNvSpPr/>
      </xdr:nvSpPr>
      <xdr:spPr>
        <a:xfrm>
          <a:off x="9096375" y="171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9</xdr:row>
      <xdr:rowOff>19050</xdr:rowOff>
    </xdr:from>
    <xdr:to>
      <xdr:col>20</xdr:col>
      <xdr:colOff>190500</xdr:colOff>
      <xdr:row>9</xdr:row>
      <xdr:rowOff>171451</xdr:rowOff>
    </xdr:to>
    <xdr:sp macro="[0]!ApagarConteudoCelulas08" textlink="">
      <xdr:nvSpPr>
        <xdr:cNvPr id="122" name="Retângulo: Cantos Arredondados 13" hidden="1">
          <a:extLst>
            <a:ext uri="{FF2B5EF4-FFF2-40B4-BE49-F238E27FC236}">
              <a16:creationId xmlns:a16="http://schemas.microsoft.com/office/drawing/2014/main" id="{00000000-0008-0000-0400-00007A000000}"/>
            </a:ext>
          </a:extLst>
        </xdr:cNvPr>
        <xdr:cNvSpPr/>
      </xdr:nvSpPr>
      <xdr:spPr>
        <a:xfrm>
          <a:off x="9096375" y="190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10</xdr:row>
      <xdr:rowOff>19050</xdr:rowOff>
    </xdr:from>
    <xdr:to>
      <xdr:col>20</xdr:col>
      <xdr:colOff>190500</xdr:colOff>
      <xdr:row>10</xdr:row>
      <xdr:rowOff>171451</xdr:rowOff>
    </xdr:to>
    <xdr:sp macro="[0]!ApagarConteudoCelulas09" textlink="">
      <xdr:nvSpPr>
        <xdr:cNvPr id="123" name="Retângulo: Cantos Arredondados 14" hidden="1">
          <a:extLst>
            <a:ext uri="{FF2B5EF4-FFF2-40B4-BE49-F238E27FC236}">
              <a16:creationId xmlns:a16="http://schemas.microsoft.com/office/drawing/2014/main" id="{00000000-0008-0000-0400-00007B000000}"/>
            </a:ext>
          </a:extLst>
        </xdr:cNvPr>
        <xdr:cNvSpPr/>
      </xdr:nvSpPr>
      <xdr:spPr>
        <a:xfrm>
          <a:off x="9096375" y="209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11</xdr:row>
      <xdr:rowOff>19050</xdr:rowOff>
    </xdr:from>
    <xdr:to>
      <xdr:col>20</xdr:col>
      <xdr:colOff>190500</xdr:colOff>
      <xdr:row>11</xdr:row>
      <xdr:rowOff>171451</xdr:rowOff>
    </xdr:to>
    <xdr:sp macro="[0]!ApagarConteudoCelulas10" textlink="">
      <xdr:nvSpPr>
        <xdr:cNvPr id="124" name="Retângulo: Cantos Arredondados 15" hidden="1">
          <a:extLst>
            <a:ext uri="{FF2B5EF4-FFF2-40B4-BE49-F238E27FC236}">
              <a16:creationId xmlns:a16="http://schemas.microsoft.com/office/drawing/2014/main" id="{00000000-0008-0000-0400-00007C000000}"/>
            </a:ext>
          </a:extLst>
        </xdr:cNvPr>
        <xdr:cNvSpPr/>
      </xdr:nvSpPr>
      <xdr:spPr>
        <a:xfrm>
          <a:off x="9096375" y="228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12</xdr:row>
      <xdr:rowOff>19050</xdr:rowOff>
    </xdr:from>
    <xdr:to>
      <xdr:col>20</xdr:col>
      <xdr:colOff>190500</xdr:colOff>
      <xdr:row>12</xdr:row>
      <xdr:rowOff>171451</xdr:rowOff>
    </xdr:to>
    <xdr:sp macro="[0]!ApagarConteudoCelulas11" textlink="">
      <xdr:nvSpPr>
        <xdr:cNvPr id="125" name="Retângulo: Cantos Arredondados 16" hidden="1">
          <a:extLst>
            <a:ext uri="{FF2B5EF4-FFF2-40B4-BE49-F238E27FC236}">
              <a16:creationId xmlns:a16="http://schemas.microsoft.com/office/drawing/2014/main" id="{00000000-0008-0000-0400-00007D000000}"/>
            </a:ext>
          </a:extLst>
        </xdr:cNvPr>
        <xdr:cNvSpPr/>
      </xdr:nvSpPr>
      <xdr:spPr>
        <a:xfrm>
          <a:off x="9096375" y="247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13</xdr:row>
      <xdr:rowOff>19050</xdr:rowOff>
    </xdr:from>
    <xdr:to>
      <xdr:col>20</xdr:col>
      <xdr:colOff>190500</xdr:colOff>
      <xdr:row>13</xdr:row>
      <xdr:rowOff>171451</xdr:rowOff>
    </xdr:to>
    <xdr:sp macro="[0]!ApagarConteudoCelulas12" textlink="">
      <xdr:nvSpPr>
        <xdr:cNvPr id="126" name="Retângulo: Cantos Arredondados 17" hidden="1">
          <a:extLst>
            <a:ext uri="{FF2B5EF4-FFF2-40B4-BE49-F238E27FC236}">
              <a16:creationId xmlns:a16="http://schemas.microsoft.com/office/drawing/2014/main" id="{00000000-0008-0000-0400-00007E000000}"/>
            </a:ext>
          </a:extLst>
        </xdr:cNvPr>
        <xdr:cNvSpPr/>
      </xdr:nvSpPr>
      <xdr:spPr>
        <a:xfrm>
          <a:off x="9096375" y="266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14</xdr:row>
      <xdr:rowOff>19050</xdr:rowOff>
    </xdr:from>
    <xdr:to>
      <xdr:col>20</xdr:col>
      <xdr:colOff>190500</xdr:colOff>
      <xdr:row>14</xdr:row>
      <xdr:rowOff>171451</xdr:rowOff>
    </xdr:to>
    <xdr:sp macro="[0]!ApagarConteudoCelulas13" textlink="">
      <xdr:nvSpPr>
        <xdr:cNvPr id="127" name="Retângulo: Cantos Arredondados 18" hidden="1">
          <a:extLst>
            <a:ext uri="{FF2B5EF4-FFF2-40B4-BE49-F238E27FC236}">
              <a16:creationId xmlns:a16="http://schemas.microsoft.com/office/drawing/2014/main" id="{00000000-0008-0000-0400-00007F000000}"/>
            </a:ext>
          </a:extLst>
        </xdr:cNvPr>
        <xdr:cNvSpPr/>
      </xdr:nvSpPr>
      <xdr:spPr>
        <a:xfrm>
          <a:off x="9096375" y="285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15</xdr:row>
      <xdr:rowOff>19050</xdr:rowOff>
    </xdr:from>
    <xdr:to>
      <xdr:col>20</xdr:col>
      <xdr:colOff>190500</xdr:colOff>
      <xdr:row>15</xdr:row>
      <xdr:rowOff>171451</xdr:rowOff>
    </xdr:to>
    <xdr:sp macro="[0]!ApagarConteudoCelulas14" textlink="">
      <xdr:nvSpPr>
        <xdr:cNvPr id="128" name="Retângulo: Cantos Arredondados 19" hidden="1">
          <a:extLst>
            <a:ext uri="{FF2B5EF4-FFF2-40B4-BE49-F238E27FC236}">
              <a16:creationId xmlns:a16="http://schemas.microsoft.com/office/drawing/2014/main" id="{00000000-0008-0000-0400-000080000000}"/>
            </a:ext>
          </a:extLst>
        </xdr:cNvPr>
        <xdr:cNvSpPr/>
      </xdr:nvSpPr>
      <xdr:spPr>
        <a:xfrm>
          <a:off x="9096375" y="304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16</xdr:row>
      <xdr:rowOff>19050</xdr:rowOff>
    </xdr:from>
    <xdr:to>
      <xdr:col>20</xdr:col>
      <xdr:colOff>190500</xdr:colOff>
      <xdr:row>16</xdr:row>
      <xdr:rowOff>171451</xdr:rowOff>
    </xdr:to>
    <xdr:sp macro="[0]!ApagarConteudoCelulas01" textlink="">
      <xdr:nvSpPr>
        <xdr:cNvPr id="129" name="Retângulo: Cantos Arredondados 20" hidden="1">
          <a:extLst>
            <a:ext uri="{FF2B5EF4-FFF2-40B4-BE49-F238E27FC236}">
              <a16:creationId xmlns:a16="http://schemas.microsoft.com/office/drawing/2014/main" id="{00000000-0008-0000-0400-000081000000}"/>
            </a:ext>
          </a:extLst>
        </xdr:cNvPr>
        <xdr:cNvSpPr/>
      </xdr:nvSpPr>
      <xdr:spPr>
        <a:xfrm>
          <a:off x="9096375" y="323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17</xdr:row>
      <xdr:rowOff>19050</xdr:rowOff>
    </xdr:from>
    <xdr:to>
      <xdr:col>20</xdr:col>
      <xdr:colOff>190500</xdr:colOff>
      <xdr:row>17</xdr:row>
      <xdr:rowOff>171451</xdr:rowOff>
    </xdr:to>
    <xdr:sp macro="[0]!ApagarConteudoCelulas16" textlink="">
      <xdr:nvSpPr>
        <xdr:cNvPr id="130" name="Retângulo: Cantos Arredondados 21" hidden="1">
          <a:extLst>
            <a:ext uri="{FF2B5EF4-FFF2-40B4-BE49-F238E27FC236}">
              <a16:creationId xmlns:a16="http://schemas.microsoft.com/office/drawing/2014/main" id="{00000000-0008-0000-0400-000082000000}"/>
            </a:ext>
          </a:extLst>
        </xdr:cNvPr>
        <xdr:cNvSpPr/>
      </xdr:nvSpPr>
      <xdr:spPr>
        <a:xfrm>
          <a:off x="9096375" y="342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18</xdr:row>
      <xdr:rowOff>19050</xdr:rowOff>
    </xdr:from>
    <xdr:to>
      <xdr:col>20</xdr:col>
      <xdr:colOff>190500</xdr:colOff>
      <xdr:row>18</xdr:row>
      <xdr:rowOff>171451</xdr:rowOff>
    </xdr:to>
    <xdr:sp macro="[0]!ApagarConteudoCelulas17" textlink="">
      <xdr:nvSpPr>
        <xdr:cNvPr id="131" name="Retângulo: Cantos Arredondados 22" hidden="1">
          <a:extLst>
            <a:ext uri="{FF2B5EF4-FFF2-40B4-BE49-F238E27FC236}">
              <a16:creationId xmlns:a16="http://schemas.microsoft.com/office/drawing/2014/main" id="{00000000-0008-0000-0400-000083000000}"/>
            </a:ext>
          </a:extLst>
        </xdr:cNvPr>
        <xdr:cNvSpPr/>
      </xdr:nvSpPr>
      <xdr:spPr>
        <a:xfrm>
          <a:off x="9096375" y="361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19</xdr:row>
      <xdr:rowOff>19050</xdr:rowOff>
    </xdr:from>
    <xdr:to>
      <xdr:col>20</xdr:col>
      <xdr:colOff>190500</xdr:colOff>
      <xdr:row>19</xdr:row>
      <xdr:rowOff>171451</xdr:rowOff>
    </xdr:to>
    <xdr:sp macro="[0]!ApagarConteudoCelulas18" textlink="">
      <xdr:nvSpPr>
        <xdr:cNvPr id="132" name="Retângulo: Cantos Arredondados 23" hidden="1">
          <a:extLst>
            <a:ext uri="{FF2B5EF4-FFF2-40B4-BE49-F238E27FC236}">
              <a16:creationId xmlns:a16="http://schemas.microsoft.com/office/drawing/2014/main" id="{00000000-0008-0000-0400-000084000000}"/>
            </a:ext>
          </a:extLst>
        </xdr:cNvPr>
        <xdr:cNvSpPr/>
      </xdr:nvSpPr>
      <xdr:spPr>
        <a:xfrm>
          <a:off x="9096375" y="381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20</xdr:row>
      <xdr:rowOff>19050</xdr:rowOff>
    </xdr:from>
    <xdr:to>
      <xdr:col>20</xdr:col>
      <xdr:colOff>190500</xdr:colOff>
      <xdr:row>20</xdr:row>
      <xdr:rowOff>171451</xdr:rowOff>
    </xdr:to>
    <xdr:sp macro="[0]!ApagarConteudoCelulas19" textlink="">
      <xdr:nvSpPr>
        <xdr:cNvPr id="133" name="Retângulo: Cantos Arredondados 24" hidden="1">
          <a:extLst>
            <a:ext uri="{FF2B5EF4-FFF2-40B4-BE49-F238E27FC236}">
              <a16:creationId xmlns:a16="http://schemas.microsoft.com/office/drawing/2014/main" id="{00000000-0008-0000-0400-000085000000}"/>
            </a:ext>
          </a:extLst>
        </xdr:cNvPr>
        <xdr:cNvSpPr/>
      </xdr:nvSpPr>
      <xdr:spPr>
        <a:xfrm>
          <a:off x="9096375" y="400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21</xdr:row>
      <xdr:rowOff>19050</xdr:rowOff>
    </xdr:from>
    <xdr:to>
      <xdr:col>20</xdr:col>
      <xdr:colOff>190500</xdr:colOff>
      <xdr:row>21</xdr:row>
      <xdr:rowOff>171451</xdr:rowOff>
    </xdr:to>
    <xdr:sp macro="[0]!ApagarConteudoCelulas20" textlink="">
      <xdr:nvSpPr>
        <xdr:cNvPr id="134" name="Retângulo: Cantos Arredondados 25" hidden="1">
          <a:extLst>
            <a:ext uri="{FF2B5EF4-FFF2-40B4-BE49-F238E27FC236}">
              <a16:creationId xmlns:a16="http://schemas.microsoft.com/office/drawing/2014/main" id="{00000000-0008-0000-0400-000086000000}"/>
            </a:ext>
          </a:extLst>
        </xdr:cNvPr>
        <xdr:cNvSpPr/>
      </xdr:nvSpPr>
      <xdr:spPr>
        <a:xfrm>
          <a:off x="9096375" y="419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22</xdr:row>
      <xdr:rowOff>19050</xdr:rowOff>
    </xdr:from>
    <xdr:to>
      <xdr:col>20</xdr:col>
      <xdr:colOff>190500</xdr:colOff>
      <xdr:row>22</xdr:row>
      <xdr:rowOff>171451</xdr:rowOff>
    </xdr:to>
    <xdr:sp macro="[0]!ApagarConteudoCelulas21" textlink="">
      <xdr:nvSpPr>
        <xdr:cNvPr id="135" name="Retângulo: Cantos Arredondados 26" hidden="1">
          <a:extLst>
            <a:ext uri="{FF2B5EF4-FFF2-40B4-BE49-F238E27FC236}">
              <a16:creationId xmlns:a16="http://schemas.microsoft.com/office/drawing/2014/main" id="{00000000-0008-0000-0400-000087000000}"/>
            </a:ext>
          </a:extLst>
        </xdr:cNvPr>
        <xdr:cNvSpPr/>
      </xdr:nvSpPr>
      <xdr:spPr>
        <a:xfrm>
          <a:off x="9096375" y="438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23</xdr:row>
      <xdr:rowOff>19050</xdr:rowOff>
    </xdr:from>
    <xdr:to>
      <xdr:col>20</xdr:col>
      <xdr:colOff>190500</xdr:colOff>
      <xdr:row>23</xdr:row>
      <xdr:rowOff>171451</xdr:rowOff>
    </xdr:to>
    <xdr:sp macro="[0]!ApagarConteudoCelulas22" textlink="">
      <xdr:nvSpPr>
        <xdr:cNvPr id="136" name="Retângulo: Cantos Arredondados 27" hidden="1">
          <a:extLst>
            <a:ext uri="{FF2B5EF4-FFF2-40B4-BE49-F238E27FC236}">
              <a16:creationId xmlns:a16="http://schemas.microsoft.com/office/drawing/2014/main" id="{00000000-0008-0000-0400-000088000000}"/>
            </a:ext>
          </a:extLst>
        </xdr:cNvPr>
        <xdr:cNvSpPr/>
      </xdr:nvSpPr>
      <xdr:spPr>
        <a:xfrm>
          <a:off x="9096375" y="457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24</xdr:row>
      <xdr:rowOff>19050</xdr:rowOff>
    </xdr:from>
    <xdr:to>
      <xdr:col>20</xdr:col>
      <xdr:colOff>190500</xdr:colOff>
      <xdr:row>24</xdr:row>
      <xdr:rowOff>171451</xdr:rowOff>
    </xdr:to>
    <xdr:sp macro="[0]!ApagarConteudoCelulas23" textlink="">
      <xdr:nvSpPr>
        <xdr:cNvPr id="137" name="Retângulo: Cantos Arredondados 28" hidden="1">
          <a:extLst>
            <a:ext uri="{FF2B5EF4-FFF2-40B4-BE49-F238E27FC236}">
              <a16:creationId xmlns:a16="http://schemas.microsoft.com/office/drawing/2014/main" id="{00000000-0008-0000-0400-000089000000}"/>
            </a:ext>
          </a:extLst>
        </xdr:cNvPr>
        <xdr:cNvSpPr/>
      </xdr:nvSpPr>
      <xdr:spPr>
        <a:xfrm>
          <a:off x="9096375" y="476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25</xdr:row>
      <xdr:rowOff>19050</xdr:rowOff>
    </xdr:from>
    <xdr:to>
      <xdr:col>20</xdr:col>
      <xdr:colOff>190500</xdr:colOff>
      <xdr:row>25</xdr:row>
      <xdr:rowOff>171451</xdr:rowOff>
    </xdr:to>
    <xdr:sp macro="[0]!ApagarConteudoCelulas24" textlink="">
      <xdr:nvSpPr>
        <xdr:cNvPr id="138" name="Retângulo: Cantos Arredondados 29" hidden="1">
          <a:extLst>
            <a:ext uri="{FF2B5EF4-FFF2-40B4-BE49-F238E27FC236}">
              <a16:creationId xmlns:a16="http://schemas.microsoft.com/office/drawing/2014/main" id="{00000000-0008-0000-0400-00008A000000}"/>
            </a:ext>
          </a:extLst>
        </xdr:cNvPr>
        <xdr:cNvSpPr/>
      </xdr:nvSpPr>
      <xdr:spPr>
        <a:xfrm>
          <a:off x="9096375" y="495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26</xdr:row>
      <xdr:rowOff>19050</xdr:rowOff>
    </xdr:from>
    <xdr:to>
      <xdr:col>20</xdr:col>
      <xdr:colOff>190500</xdr:colOff>
      <xdr:row>26</xdr:row>
      <xdr:rowOff>171451</xdr:rowOff>
    </xdr:to>
    <xdr:sp macro="[0]!ApagarConteudoCelulas25" textlink="">
      <xdr:nvSpPr>
        <xdr:cNvPr id="139" name="Retângulo: Cantos Arredondados 30" hidden="1">
          <a:extLst>
            <a:ext uri="{FF2B5EF4-FFF2-40B4-BE49-F238E27FC236}">
              <a16:creationId xmlns:a16="http://schemas.microsoft.com/office/drawing/2014/main" id="{00000000-0008-0000-0400-00008B000000}"/>
            </a:ext>
          </a:extLst>
        </xdr:cNvPr>
        <xdr:cNvSpPr/>
      </xdr:nvSpPr>
      <xdr:spPr>
        <a:xfrm>
          <a:off x="9096375" y="514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27</xdr:row>
      <xdr:rowOff>19050</xdr:rowOff>
    </xdr:from>
    <xdr:to>
      <xdr:col>20</xdr:col>
      <xdr:colOff>190500</xdr:colOff>
      <xdr:row>27</xdr:row>
      <xdr:rowOff>171451</xdr:rowOff>
    </xdr:to>
    <xdr:sp macro="[0]!ApagarConteudoCelulas26" textlink="">
      <xdr:nvSpPr>
        <xdr:cNvPr id="140" name="Retângulo: Cantos Arredondados 31" hidden="1">
          <a:extLst>
            <a:ext uri="{FF2B5EF4-FFF2-40B4-BE49-F238E27FC236}">
              <a16:creationId xmlns:a16="http://schemas.microsoft.com/office/drawing/2014/main" id="{00000000-0008-0000-0400-00008C000000}"/>
            </a:ext>
          </a:extLst>
        </xdr:cNvPr>
        <xdr:cNvSpPr/>
      </xdr:nvSpPr>
      <xdr:spPr>
        <a:xfrm>
          <a:off x="9096375" y="533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28</xdr:row>
      <xdr:rowOff>19050</xdr:rowOff>
    </xdr:from>
    <xdr:to>
      <xdr:col>20</xdr:col>
      <xdr:colOff>190500</xdr:colOff>
      <xdr:row>28</xdr:row>
      <xdr:rowOff>171451</xdr:rowOff>
    </xdr:to>
    <xdr:sp macro="[0]!ApagarConteudoCelulas27" textlink="">
      <xdr:nvSpPr>
        <xdr:cNvPr id="141" name="Retângulo: Cantos Arredondados 32" hidden="1">
          <a:extLst>
            <a:ext uri="{FF2B5EF4-FFF2-40B4-BE49-F238E27FC236}">
              <a16:creationId xmlns:a16="http://schemas.microsoft.com/office/drawing/2014/main" id="{00000000-0008-0000-0400-00008D000000}"/>
            </a:ext>
          </a:extLst>
        </xdr:cNvPr>
        <xdr:cNvSpPr/>
      </xdr:nvSpPr>
      <xdr:spPr>
        <a:xfrm>
          <a:off x="9096375" y="552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29</xdr:row>
      <xdr:rowOff>19050</xdr:rowOff>
    </xdr:from>
    <xdr:to>
      <xdr:col>20</xdr:col>
      <xdr:colOff>190500</xdr:colOff>
      <xdr:row>29</xdr:row>
      <xdr:rowOff>171451</xdr:rowOff>
    </xdr:to>
    <xdr:sp macro="[0]!ApagarConteudoCelulas28" textlink="">
      <xdr:nvSpPr>
        <xdr:cNvPr id="142" name="Retângulo: Cantos Arredondados 33" hidden="1">
          <a:extLst>
            <a:ext uri="{FF2B5EF4-FFF2-40B4-BE49-F238E27FC236}">
              <a16:creationId xmlns:a16="http://schemas.microsoft.com/office/drawing/2014/main" id="{00000000-0008-0000-0400-00008E000000}"/>
            </a:ext>
          </a:extLst>
        </xdr:cNvPr>
        <xdr:cNvSpPr/>
      </xdr:nvSpPr>
      <xdr:spPr>
        <a:xfrm>
          <a:off x="9096375" y="571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30</xdr:row>
      <xdr:rowOff>19050</xdr:rowOff>
    </xdr:from>
    <xdr:to>
      <xdr:col>20</xdr:col>
      <xdr:colOff>190500</xdr:colOff>
      <xdr:row>30</xdr:row>
      <xdr:rowOff>171451</xdr:rowOff>
    </xdr:to>
    <xdr:sp macro="[0]!ApagarConteudoCelulas29" textlink="">
      <xdr:nvSpPr>
        <xdr:cNvPr id="143" name="Retângulo: Cantos Arredondados 34" hidden="1">
          <a:extLst>
            <a:ext uri="{FF2B5EF4-FFF2-40B4-BE49-F238E27FC236}">
              <a16:creationId xmlns:a16="http://schemas.microsoft.com/office/drawing/2014/main" id="{00000000-0008-0000-0400-00008F000000}"/>
            </a:ext>
          </a:extLst>
        </xdr:cNvPr>
        <xdr:cNvSpPr/>
      </xdr:nvSpPr>
      <xdr:spPr>
        <a:xfrm>
          <a:off x="9096375" y="590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31</xdr:row>
      <xdr:rowOff>19050</xdr:rowOff>
    </xdr:from>
    <xdr:to>
      <xdr:col>20</xdr:col>
      <xdr:colOff>190500</xdr:colOff>
      <xdr:row>31</xdr:row>
      <xdr:rowOff>171451</xdr:rowOff>
    </xdr:to>
    <xdr:sp macro="[0]!ApagarConteudoCelulas30" textlink="">
      <xdr:nvSpPr>
        <xdr:cNvPr id="144" name="Retângulo: Cantos Arredondados 35" hidden="1">
          <a:extLst>
            <a:ext uri="{FF2B5EF4-FFF2-40B4-BE49-F238E27FC236}">
              <a16:creationId xmlns:a16="http://schemas.microsoft.com/office/drawing/2014/main" id="{00000000-0008-0000-0400-000090000000}"/>
            </a:ext>
          </a:extLst>
        </xdr:cNvPr>
        <xdr:cNvSpPr/>
      </xdr:nvSpPr>
      <xdr:spPr>
        <a:xfrm>
          <a:off x="9096375" y="609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32</xdr:row>
      <xdr:rowOff>19050</xdr:rowOff>
    </xdr:from>
    <xdr:to>
      <xdr:col>20</xdr:col>
      <xdr:colOff>190500</xdr:colOff>
      <xdr:row>32</xdr:row>
      <xdr:rowOff>171451</xdr:rowOff>
    </xdr:to>
    <xdr:sp macro="[0]!ApagarConteudoCelulas31" textlink="">
      <xdr:nvSpPr>
        <xdr:cNvPr id="145" name="Retângulo: Cantos Arredondados 36" hidden="1">
          <a:extLst>
            <a:ext uri="{FF2B5EF4-FFF2-40B4-BE49-F238E27FC236}">
              <a16:creationId xmlns:a16="http://schemas.microsoft.com/office/drawing/2014/main" id="{00000000-0008-0000-0400-000091000000}"/>
            </a:ext>
          </a:extLst>
        </xdr:cNvPr>
        <xdr:cNvSpPr/>
      </xdr:nvSpPr>
      <xdr:spPr>
        <a:xfrm>
          <a:off x="9096375" y="628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33</xdr:row>
      <xdr:rowOff>19050</xdr:rowOff>
    </xdr:from>
    <xdr:to>
      <xdr:col>20</xdr:col>
      <xdr:colOff>190500</xdr:colOff>
      <xdr:row>33</xdr:row>
      <xdr:rowOff>171451</xdr:rowOff>
    </xdr:to>
    <xdr:sp macro="[0]!ApagarConteudoCelulas32" textlink="">
      <xdr:nvSpPr>
        <xdr:cNvPr id="146" name="Retângulo: Cantos Arredondados 37" hidden="1">
          <a:extLst>
            <a:ext uri="{FF2B5EF4-FFF2-40B4-BE49-F238E27FC236}">
              <a16:creationId xmlns:a16="http://schemas.microsoft.com/office/drawing/2014/main" id="{00000000-0008-0000-0400-000092000000}"/>
            </a:ext>
          </a:extLst>
        </xdr:cNvPr>
        <xdr:cNvSpPr/>
      </xdr:nvSpPr>
      <xdr:spPr>
        <a:xfrm>
          <a:off x="9096375" y="647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34</xdr:row>
      <xdr:rowOff>19050</xdr:rowOff>
    </xdr:from>
    <xdr:to>
      <xdr:col>20</xdr:col>
      <xdr:colOff>190500</xdr:colOff>
      <xdr:row>34</xdr:row>
      <xdr:rowOff>171451</xdr:rowOff>
    </xdr:to>
    <xdr:sp macro="[0]!ApagarConteudoCelulas33" textlink="">
      <xdr:nvSpPr>
        <xdr:cNvPr id="147" name="Retângulo: Cantos Arredondados 38" hidden="1">
          <a:extLst>
            <a:ext uri="{FF2B5EF4-FFF2-40B4-BE49-F238E27FC236}">
              <a16:creationId xmlns:a16="http://schemas.microsoft.com/office/drawing/2014/main" id="{00000000-0008-0000-0400-000093000000}"/>
            </a:ext>
          </a:extLst>
        </xdr:cNvPr>
        <xdr:cNvSpPr/>
      </xdr:nvSpPr>
      <xdr:spPr>
        <a:xfrm>
          <a:off x="9096375" y="666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35</xdr:row>
      <xdr:rowOff>19050</xdr:rowOff>
    </xdr:from>
    <xdr:to>
      <xdr:col>20</xdr:col>
      <xdr:colOff>190500</xdr:colOff>
      <xdr:row>35</xdr:row>
      <xdr:rowOff>171451</xdr:rowOff>
    </xdr:to>
    <xdr:sp macro="[0]!ApagarConteudoCelulas34" textlink="">
      <xdr:nvSpPr>
        <xdr:cNvPr id="148" name="Retângulo: Cantos Arredondados 39" hidden="1">
          <a:extLst>
            <a:ext uri="{FF2B5EF4-FFF2-40B4-BE49-F238E27FC236}">
              <a16:creationId xmlns:a16="http://schemas.microsoft.com/office/drawing/2014/main" id="{00000000-0008-0000-0400-000094000000}"/>
            </a:ext>
          </a:extLst>
        </xdr:cNvPr>
        <xdr:cNvSpPr/>
      </xdr:nvSpPr>
      <xdr:spPr>
        <a:xfrm>
          <a:off x="9096375" y="685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36</xdr:row>
      <xdr:rowOff>19050</xdr:rowOff>
    </xdr:from>
    <xdr:to>
      <xdr:col>20</xdr:col>
      <xdr:colOff>190500</xdr:colOff>
      <xdr:row>36</xdr:row>
      <xdr:rowOff>171451</xdr:rowOff>
    </xdr:to>
    <xdr:sp macro="[0]!ApagarConteudoCelulas35" textlink="">
      <xdr:nvSpPr>
        <xdr:cNvPr id="149" name="Retângulo: Cantos Arredondados 40" hidden="1">
          <a:extLst>
            <a:ext uri="{FF2B5EF4-FFF2-40B4-BE49-F238E27FC236}">
              <a16:creationId xmlns:a16="http://schemas.microsoft.com/office/drawing/2014/main" id="{00000000-0008-0000-0400-000095000000}"/>
            </a:ext>
          </a:extLst>
        </xdr:cNvPr>
        <xdr:cNvSpPr/>
      </xdr:nvSpPr>
      <xdr:spPr>
        <a:xfrm>
          <a:off x="9096375" y="704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37</xdr:row>
      <xdr:rowOff>19050</xdr:rowOff>
    </xdr:from>
    <xdr:to>
      <xdr:col>20</xdr:col>
      <xdr:colOff>190500</xdr:colOff>
      <xdr:row>37</xdr:row>
      <xdr:rowOff>171451</xdr:rowOff>
    </xdr:to>
    <xdr:sp macro="[0]!ApagarConteudoCelulas36" textlink="">
      <xdr:nvSpPr>
        <xdr:cNvPr id="150" name="Retângulo: Cantos Arredondados 41" hidden="1">
          <a:extLst>
            <a:ext uri="{FF2B5EF4-FFF2-40B4-BE49-F238E27FC236}">
              <a16:creationId xmlns:a16="http://schemas.microsoft.com/office/drawing/2014/main" id="{00000000-0008-0000-0400-000096000000}"/>
            </a:ext>
          </a:extLst>
        </xdr:cNvPr>
        <xdr:cNvSpPr/>
      </xdr:nvSpPr>
      <xdr:spPr>
        <a:xfrm>
          <a:off x="9096375" y="723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38</xdr:row>
      <xdr:rowOff>19050</xdr:rowOff>
    </xdr:from>
    <xdr:to>
      <xdr:col>20</xdr:col>
      <xdr:colOff>190500</xdr:colOff>
      <xdr:row>38</xdr:row>
      <xdr:rowOff>171451</xdr:rowOff>
    </xdr:to>
    <xdr:sp macro="[0]!ApagarConteudoCelulas37" textlink="">
      <xdr:nvSpPr>
        <xdr:cNvPr id="151" name="Retângulo: Cantos Arredondados 42" hidden="1">
          <a:extLst>
            <a:ext uri="{FF2B5EF4-FFF2-40B4-BE49-F238E27FC236}">
              <a16:creationId xmlns:a16="http://schemas.microsoft.com/office/drawing/2014/main" id="{00000000-0008-0000-0400-000097000000}"/>
            </a:ext>
          </a:extLst>
        </xdr:cNvPr>
        <xdr:cNvSpPr/>
      </xdr:nvSpPr>
      <xdr:spPr>
        <a:xfrm>
          <a:off x="9096375" y="742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39</xdr:row>
      <xdr:rowOff>19050</xdr:rowOff>
    </xdr:from>
    <xdr:to>
      <xdr:col>20</xdr:col>
      <xdr:colOff>190500</xdr:colOff>
      <xdr:row>39</xdr:row>
      <xdr:rowOff>171451</xdr:rowOff>
    </xdr:to>
    <xdr:sp macro="[0]!ApagarConteudoCelulas38" textlink="">
      <xdr:nvSpPr>
        <xdr:cNvPr id="152" name="Retângulo: Cantos Arredondados 43" hidden="1">
          <a:extLst>
            <a:ext uri="{FF2B5EF4-FFF2-40B4-BE49-F238E27FC236}">
              <a16:creationId xmlns:a16="http://schemas.microsoft.com/office/drawing/2014/main" id="{00000000-0008-0000-0400-000098000000}"/>
            </a:ext>
          </a:extLst>
        </xdr:cNvPr>
        <xdr:cNvSpPr/>
      </xdr:nvSpPr>
      <xdr:spPr>
        <a:xfrm>
          <a:off x="9096375" y="762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40</xdr:row>
      <xdr:rowOff>19050</xdr:rowOff>
    </xdr:from>
    <xdr:to>
      <xdr:col>20</xdr:col>
      <xdr:colOff>190500</xdr:colOff>
      <xdr:row>40</xdr:row>
      <xdr:rowOff>171451</xdr:rowOff>
    </xdr:to>
    <xdr:sp macro="[0]!ApagarConteudoCelulas39" textlink="">
      <xdr:nvSpPr>
        <xdr:cNvPr id="153" name="Retângulo: Cantos Arredondados 44" hidden="1">
          <a:extLst>
            <a:ext uri="{FF2B5EF4-FFF2-40B4-BE49-F238E27FC236}">
              <a16:creationId xmlns:a16="http://schemas.microsoft.com/office/drawing/2014/main" id="{00000000-0008-0000-0400-000099000000}"/>
            </a:ext>
          </a:extLst>
        </xdr:cNvPr>
        <xdr:cNvSpPr/>
      </xdr:nvSpPr>
      <xdr:spPr>
        <a:xfrm>
          <a:off x="9096375" y="781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41</xdr:row>
      <xdr:rowOff>19050</xdr:rowOff>
    </xdr:from>
    <xdr:to>
      <xdr:col>20</xdr:col>
      <xdr:colOff>190500</xdr:colOff>
      <xdr:row>41</xdr:row>
      <xdr:rowOff>171451</xdr:rowOff>
    </xdr:to>
    <xdr:sp macro="[0]!ApagarConteudoCelulas40" textlink="">
      <xdr:nvSpPr>
        <xdr:cNvPr id="154" name="Retângulo: Cantos Arredondados 45" hidden="1">
          <a:extLst>
            <a:ext uri="{FF2B5EF4-FFF2-40B4-BE49-F238E27FC236}">
              <a16:creationId xmlns:a16="http://schemas.microsoft.com/office/drawing/2014/main" id="{00000000-0008-0000-0400-00009A000000}"/>
            </a:ext>
          </a:extLst>
        </xdr:cNvPr>
        <xdr:cNvSpPr/>
      </xdr:nvSpPr>
      <xdr:spPr>
        <a:xfrm>
          <a:off x="9096375" y="800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42</xdr:row>
      <xdr:rowOff>19050</xdr:rowOff>
    </xdr:from>
    <xdr:to>
      <xdr:col>20</xdr:col>
      <xdr:colOff>190500</xdr:colOff>
      <xdr:row>42</xdr:row>
      <xdr:rowOff>171451</xdr:rowOff>
    </xdr:to>
    <xdr:sp macro="[0]!ApagarConteudoCelulas41" textlink="">
      <xdr:nvSpPr>
        <xdr:cNvPr id="155" name="Retângulo: Cantos Arredondados 46" hidden="1">
          <a:extLst>
            <a:ext uri="{FF2B5EF4-FFF2-40B4-BE49-F238E27FC236}">
              <a16:creationId xmlns:a16="http://schemas.microsoft.com/office/drawing/2014/main" id="{00000000-0008-0000-0400-00009B000000}"/>
            </a:ext>
          </a:extLst>
        </xdr:cNvPr>
        <xdr:cNvSpPr/>
      </xdr:nvSpPr>
      <xdr:spPr>
        <a:xfrm>
          <a:off x="9096375" y="819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43</xdr:row>
      <xdr:rowOff>19050</xdr:rowOff>
    </xdr:from>
    <xdr:to>
      <xdr:col>20</xdr:col>
      <xdr:colOff>190500</xdr:colOff>
      <xdr:row>43</xdr:row>
      <xdr:rowOff>171451</xdr:rowOff>
    </xdr:to>
    <xdr:sp macro="[0]!ApagarConteudoCelulas42" textlink="">
      <xdr:nvSpPr>
        <xdr:cNvPr id="156" name="Retângulo: Cantos Arredondados 46" hidden="1">
          <a:extLst>
            <a:ext uri="{FF2B5EF4-FFF2-40B4-BE49-F238E27FC236}">
              <a16:creationId xmlns:a16="http://schemas.microsoft.com/office/drawing/2014/main" id="{00000000-0008-0000-0400-00009C000000}"/>
            </a:ext>
          </a:extLst>
        </xdr:cNvPr>
        <xdr:cNvSpPr/>
      </xdr:nvSpPr>
      <xdr:spPr>
        <a:xfrm>
          <a:off x="9096375" y="838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44</xdr:row>
      <xdr:rowOff>19050</xdr:rowOff>
    </xdr:from>
    <xdr:to>
      <xdr:col>20</xdr:col>
      <xdr:colOff>190500</xdr:colOff>
      <xdr:row>44</xdr:row>
      <xdr:rowOff>171451</xdr:rowOff>
    </xdr:to>
    <xdr:sp macro="[0]!ApagarConteudoCelulas43" textlink="">
      <xdr:nvSpPr>
        <xdr:cNvPr id="157" name="Retângulo: Cantos Arredondados 46" hidden="1">
          <a:extLst>
            <a:ext uri="{FF2B5EF4-FFF2-40B4-BE49-F238E27FC236}">
              <a16:creationId xmlns:a16="http://schemas.microsoft.com/office/drawing/2014/main" id="{00000000-0008-0000-0400-00009D000000}"/>
            </a:ext>
          </a:extLst>
        </xdr:cNvPr>
        <xdr:cNvSpPr/>
      </xdr:nvSpPr>
      <xdr:spPr>
        <a:xfrm>
          <a:off x="9096375" y="857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45</xdr:row>
      <xdr:rowOff>28575</xdr:rowOff>
    </xdr:from>
    <xdr:to>
      <xdr:col>20</xdr:col>
      <xdr:colOff>190500</xdr:colOff>
      <xdr:row>45</xdr:row>
      <xdr:rowOff>180976</xdr:rowOff>
    </xdr:to>
    <xdr:sp macro="[0]!ApagarConteudoCelulas44" textlink="">
      <xdr:nvSpPr>
        <xdr:cNvPr id="158" name="Retângulo: Cantos Arredondados 46" hidden="1">
          <a:extLst>
            <a:ext uri="{FF2B5EF4-FFF2-40B4-BE49-F238E27FC236}">
              <a16:creationId xmlns:a16="http://schemas.microsoft.com/office/drawing/2014/main" id="{00000000-0008-0000-0400-00009E000000}"/>
            </a:ext>
          </a:extLst>
        </xdr:cNvPr>
        <xdr:cNvSpPr/>
      </xdr:nvSpPr>
      <xdr:spPr>
        <a:xfrm>
          <a:off x="9096375" y="87725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46</xdr:row>
      <xdr:rowOff>19050</xdr:rowOff>
    </xdr:from>
    <xdr:to>
      <xdr:col>20</xdr:col>
      <xdr:colOff>190500</xdr:colOff>
      <xdr:row>46</xdr:row>
      <xdr:rowOff>171451</xdr:rowOff>
    </xdr:to>
    <xdr:sp macro="[0]!ApagarConteudoCelulas45" textlink="">
      <xdr:nvSpPr>
        <xdr:cNvPr id="159" name="Retângulo: Cantos Arredondados 46" hidden="1">
          <a:extLst>
            <a:ext uri="{FF2B5EF4-FFF2-40B4-BE49-F238E27FC236}">
              <a16:creationId xmlns:a16="http://schemas.microsoft.com/office/drawing/2014/main" id="{00000000-0008-0000-0400-00009F000000}"/>
            </a:ext>
          </a:extLst>
        </xdr:cNvPr>
        <xdr:cNvSpPr/>
      </xdr:nvSpPr>
      <xdr:spPr>
        <a:xfrm>
          <a:off x="9096375" y="895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47</xdr:row>
      <xdr:rowOff>9525</xdr:rowOff>
    </xdr:from>
    <xdr:to>
      <xdr:col>20</xdr:col>
      <xdr:colOff>190500</xdr:colOff>
      <xdr:row>47</xdr:row>
      <xdr:rowOff>161926</xdr:rowOff>
    </xdr:to>
    <xdr:sp macro="[0]!ApagarConteudoCelulas46" textlink="">
      <xdr:nvSpPr>
        <xdr:cNvPr id="160" name="Retângulo: Cantos Arredondados 46" hidden="1">
          <a:extLst>
            <a:ext uri="{FF2B5EF4-FFF2-40B4-BE49-F238E27FC236}">
              <a16:creationId xmlns:a16="http://schemas.microsoft.com/office/drawing/2014/main" id="{00000000-0008-0000-0400-0000A0000000}"/>
            </a:ext>
          </a:extLst>
        </xdr:cNvPr>
        <xdr:cNvSpPr/>
      </xdr:nvSpPr>
      <xdr:spPr>
        <a:xfrm>
          <a:off x="9096375" y="91344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48</xdr:row>
      <xdr:rowOff>19050</xdr:rowOff>
    </xdr:from>
    <xdr:to>
      <xdr:col>20</xdr:col>
      <xdr:colOff>190500</xdr:colOff>
      <xdr:row>48</xdr:row>
      <xdr:rowOff>171451</xdr:rowOff>
    </xdr:to>
    <xdr:sp macro="[0]!ApagarConteudoCelulas47" textlink="">
      <xdr:nvSpPr>
        <xdr:cNvPr id="161" name="Retângulo: Cantos Arredondados 46" hidden="1">
          <a:extLst>
            <a:ext uri="{FF2B5EF4-FFF2-40B4-BE49-F238E27FC236}">
              <a16:creationId xmlns:a16="http://schemas.microsoft.com/office/drawing/2014/main" id="{00000000-0008-0000-0400-0000A1000000}"/>
            </a:ext>
          </a:extLst>
        </xdr:cNvPr>
        <xdr:cNvSpPr/>
      </xdr:nvSpPr>
      <xdr:spPr>
        <a:xfrm>
          <a:off x="9096375" y="933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49</xdr:row>
      <xdr:rowOff>19050</xdr:rowOff>
    </xdr:from>
    <xdr:to>
      <xdr:col>20</xdr:col>
      <xdr:colOff>190500</xdr:colOff>
      <xdr:row>49</xdr:row>
      <xdr:rowOff>171451</xdr:rowOff>
    </xdr:to>
    <xdr:sp macro="[0]!ApagarConteudoCelulas48" textlink="">
      <xdr:nvSpPr>
        <xdr:cNvPr id="162" name="Retângulo: Cantos Arredondados 46" hidden="1">
          <a:extLst>
            <a:ext uri="{FF2B5EF4-FFF2-40B4-BE49-F238E27FC236}">
              <a16:creationId xmlns:a16="http://schemas.microsoft.com/office/drawing/2014/main" id="{00000000-0008-0000-0400-0000A2000000}"/>
            </a:ext>
          </a:extLst>
        </xdr:cNvPr>
        <xdr:cNvSpPr/>
      </xdr:nvSpPr>
      <xdr:spPr>
        <a:xfrm>
          <a:off x="9096375" y="952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50</xdr:row>
      <xdr:rowOff>19050</xdr:rowOff>
    </xdr:from>
    <xdr:to>
      <xdr:col>20</xdr:col>
      <xdr:colOff>190500</xdr:colOff>
      <xdr:row>50</xdr:row>
      <xdr:rowOff>171451</xdr:rowOff>
    </xdr:to>
    <xdr:sp macro="[0]!ApagarConteudoCelulas49" textlink="">
      <xdr:nvSpPr>
        <xdr:cNvPr id="163" name="Retângulo: Cantos Arredondados 46" hidden="1">
          <a:extLst>
            <a:ext uri="{FF2B5EF4-FFF2-40B4-BE49-F238E27FC236}">
              <a16:creationId xmlns:a16="http://schemas.microsoft.com/office/drawing/2014/main" id="{00000000-0008-0000-0400-0000A3000000}"/>
            </a:ext>
          </a:extLst>
        </xdr:cNvPr>
        <xdr:cNvSpPr/>
      </xdr:nvSpPr>
      <xdr:spPr>
        <a:xfrm>
          <a:off x="9096375" y="971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51</xdr:row>
      <xdr:rowOff>19050</xdr:rowOff>
    </xdr:from>
    <xdr:to>
      <xdr:col>20</xdr:col>
      <xdr:colOff>190500</xdr:colOff>
      <xdr:row>51</xdr:row>
      <xdr:rowOff>171451</xdr:rowOff>
    </xdr:to>
    <xdr:sp macro="[0]!ApagarConteudoCelulas50" textlink="">
      <xdr:nvSpPr>
        <xdr:cNvPr id="164" name="Retângulo: Cantos Arredondados 46" hidden="1">
          <a:extLst>
            <a:ext uri="{FF2B5EF4-FFF2-40B4-BE49-F238E27FC236}">
              <a16:creationId xmlns:a16="http://schemas.microsoft.com/office/drawing/2014/main" id="{00000000-0008-0000-0400-0000A4000000}"/>
            </a:ext>
          </a:extLst>
        </xdr:cNvPr>
        <xdr:cNvSpPr/>
      </xdr:nvSpPr>
      <xdr:spPr>
        <a:xfrm>
          <a:off x="9096375" y="990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52</xdr:row>
      <xdr:rowOff>19050</xdr:rowOff>
    </xdr:from>
    <xdr:to>
      <xdr:col>20</xdr:col>
      <xdr:colOff>190500</xdr:colOff>
      <xdr:row>52</xdr:row>
      <xdr:rowOff>171451</xdr:rowOff>
    </xdr:to>
    <xdr:sp macro="[0]!ApagarConteudoCelulas51" textlink="">
      <xdr:nvSpPr>
        <xdr:cNvPr id="165" name="Retângulo: Cantos Arredondados 46" hidden="1">
          <a:extLst>
            <a:ext uri="{FF2B5EF4-FFF2-40B4-BE49-F238E27FC236}">
              <a16:creationId xmlns:a16="http://schemas.microsoft.com/office/drawing/2014/main" id="{00000000-0008-0000-0400-0000A5000000}"/>
            </a:ext>
          </a:extLst>
        </xdr:cNvPr>
        <xdr:cNvSpPr/>
      </xdr:nvSpPr>
      <xdr:spPr>
        <a:xfrm>
          <a:off x="9096375" y="101060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7</xdr:col>
      <xdr:colOff>342665</xdr:colOff>
      <xdr:row>0</xdr:row>
      <xdr:rowOff>57981</xdr:rowOff>
    </xdr:from>
    <xdr:to>
      <xdr:col>8</xdr:col>
      <xdr:colOff>280108</xdr:colOff>
      <xdr:row>0</xdr:row>
      <xdr:rowOff>323028</xdr:rowOff>
    </xdr:to>
    <xdr:sp macro="[0]!AvancarParaProximaAba" textlink="">
      <xdr:nvSpPr>
        <xdr:cNvPr id="4" name="Seta para a direita 66">
          <a:extLst>
            <a:ext uri="{FF2B5EF4-FFF2-40B4-BE49-F238E27FC236}">
              <a16:creationId xmlns:a16="http://schemas.microsoft.com/office/drawing/2014/main" id="{7AB98C27-939F-4BAA-8830-8D76CD0138FE}"/>
            </a:ext>
          </a:extLst>
        </xdr:cNvPr>
        <xdr:cNvSpPr/>
      </xdr:nvSpPr>
      <xdr:spPr>
        <a:xfrm>
          <a:off x="3738535" y="57981"/>
          <a:ext cx="343290" cy="265047"/>
        </a:xfrm>
        <a:prstGeom prst="righ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0</xdr:col>
      <xdr:colOff>41415</xdr:colOff>
      <xdr:row>0</xdr:row>
      <xdr:rowOff>66264</xdr:rowOff>
    </xdr:from>
    <xdr:to>
      <xdr:col>0</xdr:col>
      <xdr:colOff>389283</xdr:colOff>
      <xdr:row>0</xdr:row>
      <xdr:rowOff>331307</xdr:rowOff>
    </xdr:to>
    <xdr:sp macro="[0]!VoltarParaAbaAnterior" textlink="">
      <xdr:nvSpPr>
        <xdr:cNvPr id="2" name="Seta: para a Esquerda 1">
          <a:extLst>
            <a:ext uri="{FF2B5EF4-FFF2-40B4-BE49-F238E27FC236}">
              <a16:creationId xmlns:a16="http://schemas.microsoft.com/office/drawing/2014/main" id="{1C3F62E3-08ED-4B30-AC55-17AD3302E7E3}"/>
            </a:ext>
          </a:extLst>
        </xdr:cNvPr>
        <xdr:cNvSpPr/>
      </xdr:nvSpPr>
      <xdr:spPr>
        <a:xfrm>
          <a:off x="41415" y="66264"/>
          <a:ext cx="347868" cy="265043"/>
        </a:xfrm>
        <a:prstGeom prst="lef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21</xdr:col>
      <xdr:colOff>803417</xdr:colOff>
      <xdr:row>0</xdr:row>
      <xdr:rowOff>24849</xdr:rowOff>
    </xdr:from>
    <xdr:to>
      <xdr:col>21</xdr:col>
      <xdr:colOff>1148738</xdr:colOff>
      <xdr:row>0</xdr:row>
      <xdr:rowOff>356154</xdr:rowOff>
    </xdr:to>
    <xdr:sp macro="[0]!AlternarBloqueioPlanilha2" textlink="">
      <xdr:nvSpPr>
        <xdr:cNvPr id="5" name="Elipse 4">
          <a:extLst>
            <a:ext uri="{FF2B5EF4-FFF2-40B4-BE49-F238E27FC236}">
              <a16:creationId xmlns:a16="http://schemas.microsoft.com/office/drawing/2014/main" id="{27D39A44-66ED-42F3-BB5E-827605E6FC9D}"/>
            </a:ext>
          </a:extLst>
        </xdr:cNvPr>
        <xdr:cNvSpPr/>
      </xdr:nvSpPr>
      <xdr:spPr>
        <a:xfrm>
          <a:off x="9533287" y="24849"/>
          <a:ext cx="345321" cy="331305"/>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800">
              <a:solidFill>
                <a:srgbClr val="F00000"/>
              </a:solidFill>
              <a:effectLst/>
              <a:latin typeface="Webdings" panose="05030102010509060703" pitchFamily="18" charset="2"/>
              <a:ea typeface="+mn-ea"/>
              <a:cs typeface="+mn-cs"/>
            </a:rPr>
            <a:t>Ï</a:t>
          </a:r>
          <a:endParaRPr lang="pt-BR" sz="1800">
            <a:solidFill>
              <a:srgbClr val="F00000"/>
            </a:solidFill>
            <a:effectLst/>
            <a:latin typeface="Webdings" panose="05030102010509060703" pitchFamily="18" charset="2"/>
          </a:endParaRPr>
        </a:p>
        <a:p>
          <a:pPr lvl="0" algn="ctr"/>
          <a:endParaRPr lang="pt-BR" sz="600">
            <a:solidFill>
              <a:srgbClr val="F00000"/>
            </a:solidFill>
          </a:endParaRPr>
        </a:p>
      </xdr:txBody>
    </xdr:sp>
    <xdr:clientData/>
  </xdr:twoCellAnchor>
  <xdr:twoCellAnchor>
    <xdr:from>
      <xdr:col>16</xdr:col>
      <xdr:colOff>195590</xdr:colOff>
      <xdr:row>0</xdr:row>
      <xdr:rowOff>58569</xdr:rowOff>
    </xdr:from>
    <xdr:to>
      <xdr:col>18</xdr:col>
      <xdr:colOff>44611</xdr:colOff>
      <xdr:row>0</xdr:row>
      <xdr:rowOff>346569</xdr:rowOff>
    </xdr:to>
    <xdr:sp macro="[0]!ExecutarComandos2" textlink="">
      <xdr:nvSpPr>
        <xdr:cNvPr id="6" name="Retângulo: Cantos Arredondados 2">
          <a:extLst>
            <a:ext uri="{FF2B5EF4-FFF2-40B4-BE49-F238E27FC236}">
              <a16:creationId xmlns:a16="http://schemas.microsoft.com/office/drawing/2014/main" id="{23DFB069-30E2-4366-93B8-195B01FF7E88}"/>
            </a:ext>
          </a:extLst>
        </xdr:cNvPr>
        <xdr:cNvSpPr/>
      </xdr:nvSpPr>
      <xdr:spPr>
        <a:xfrm>
          <a:off x="7343481" y="58569"/>
          <a:ext cx="288000" cy="288000"/>
        </a:xfrm>
        <a:prstGeom prst="roundRect">
          <a:avLst/>
        </a:prstGeom>
        <a:solidFill>
          <a:srgbClr val="FF0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baseline="0">
              <a:ln w="0"/>
              <a:solidFill>
                <a:schemeClr val="bg2"/>
              </a:solidFill>
              <a:effectLst>
                <a:innerShdw blurRad="63500" dist="50800" dir="13500000">
                  <a:srgbClr val="000000">
                    <a:alpha val="50000"/>
                  </a:srgbClr>
                </a:innerShdw>
              </a:effectLst>
              <a:latin typeface="Wingdings 2" panose="05020102010507070707" pitchFamily="18" charset="2"/>
            </a:rPr>
            <a:t>3</a:t>
          </a:r>
        </a:p>
      </xdr:txBody>
    </xdr:sp>
    <xdr:clientData/>
  </xdr:twoCellAnchor>
  <xdr:twoCellAnchor>
    <xdr:from>
      <xdr:col>18</xdr:col>
      <xdr:colOff>619596</xdr:colOff>
      <xdr:row>0</xdr:row>
      <xdr:rowOff>56262</xdr:rowOff>
    </xdr:from>
    <xdr:to>
      <xdr:col>20</xdr:col>
      <xdr:colOff>60</xdr:colOff>
      <xdr:row>0</xdr:row>
      <xdr:rowOff>344262</xdr:rowOff>
    </xdr:to>
    <xdr:sp macro="[0]!ImprimirAreaEspecifica" textlink="">
      <xdr:nvSpPr>
        <xdr:cNvPr id="7" name="Retângulo: Cantos Arredondados 4">
          <a:extLst>
            <a:ext uri="{FF2B5EF4-FFF2-40B4-BE49-F238E27FC236}">
              <a16:creationId xmlns:a16="http://schemas.microsoft.com/office/drawing/2014/main" id="{3742A552-0B49-4AC7-BB46-AF6A7EEAEFD6}"/>
            </a:ext>
          </a:extLst>
        </xdr:cNvPr>
        <xdr:cNvSpPr/>
      </xdr:nvSpPr>
      <xdr:spPr>
        <a:xfrm>
          <a:off x="8206466" y="56262"/>
          <a:ext cx="291551" cy="288000"/>
        </a:xfrm>
        <a:prstGeom prst="roundRect">
          <a:avLst/>
        </a:prstGeom>
        <a:solidFill>
          <a:srgbClr val="0070C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i="0">
              <a:solidFill>
                <a:schemeClr val="lt1"/>
              </a:solidFill>
              <a:latin typeface="Wingdings 2" panose="05020102010507070707" pitchFamily="18" charset="2"/>
              <a:ea typeface="+mn-ea"/>
              <a:cs typeface="+mn-cs"/>
            </a:rPr>
            <a:t>6</a:t>
          </a:r>
          <a:endParaRPr lang="pt-BR" sz="2400" b="1" i="0"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15</xdr:col>
      <xdr:colOff>49698</xdr:colOff>
      <xdr:row>0</xdr:row>
      <xdr:rowOff>49696</xdr:rowOff>
    </xdr:from>
    <xdr:to>
      <xdr:col>15</xdr:col>
      <xdr:colOff>337698</xdr:colOff>
      <xdr:row>0</xdr:row>
      <xdr:rowOff>337696</xdr:rowOff>
    </xdr:to>
    <xdr:sp macro="[0]!TransferirDadosTodosDias" textlink="">
      <xdr:nvSpPr>
        <xdr:cNvPr id="8" name="Retângulo: Cantos Arredondados 5">
          <a:extLst>
            <a:ext uri="{FF2B5EF4-FFF2-40B4-BE49-F238E27FC236}">
              <a16:creationId xmlns:a16="http://schemas.microsoft.com/office/drawing/2014/main" id="{6FCB1550-67E8-4B22-83FB-61C5569E3420}"/>
            </a:ext>
          </a:extLst>
        </xdr:cNvPr>
        <xdr:cNvSpPr/>
      </xdr:nvSpPr>
      <xdr:spPr>
        <a:xfrm>
          <a:off x="6485285" y="49696"/>
          <a:ext cx="288000" cy="288000"/>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ingdings 2" panose="05020102010507070707" pitchFamily="18" charset="2"/>
              <a:ea typeface="+mn-ea"/>
              <a:cs typeface="+mn-cs"/>
            </a:rPr>
            <a:t>R</a:t>
          </a:r>
          <a:endParaRPr lang="pt-BR" sz="6000" b="1"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18</xdr:col>
      <xdr:colOff>183637</xdr:colOff>
      <xdr:row>0</xdr:row>
      <xdr:rowOff>51646</xdr:rowOff>
    </xdr:from>
    <xdr:to>
      <xdr:col>18</xdr:col>
      <xdr:colOff>470926</xdr:colOff>
      <xdr:row>0</xdr:row>
      <xdr:rowOff>339646</xdr:rowOff>
    </xdr:to>
    <xdr:sp macro="[0]!Salvar" textlink="">
      <xdr:nvSpPr>
        <xdr:cNvPr id="9" name="Retângulo: Cantos Arredondados 1">
          <a:extLst>
            <a:ext uri="{FF2B5EF4-FFF2-40B4-BE49-F238E27FC236}">
              <a16:creationId xmlns:a16="http://schemas.microsoft.com/office/drawing/2014/main" id="{5A2CCD78-02D8-4E97-B09B-8DB3B2747309}"/>
            </a:ext>
          </a:extLst>
        </xdr:cNvPr>
        <xdr:cNvSpPr/>
      </xdr:nvSpPr>
      <xdr:spPr>
        <a:xfrm>
          <a:off x="7770507" y="51646"/>
          <a:ext cx="287289" cy="288000"/>
        </a:xfrm>
        <a:prstGeom prst="roundRect">
          <a:avLst/>
        </a:prstGeom>
        <a:solidFill>
          <a:srgbClr val="7030A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solidFill>
                <a:schemeClr val="lt1"/>
              </a:solidFill>
              <a:latin typeface="Wingdings" panose="05000000000000000000" pitchFamily="2" charset="2"/>
              <a:ea typeface="+mn-ea"/>
              <a:cs typeface="+mn-cs"/>
            </a:rPr>
            <a:t>&lt;</a:t>
          </a:r>
          <a:endParaRPr lang="pt-BR" sz="66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20</xdr:col>
      <xdr:colOff>157488</xdr:colOff>
      <xdr:row>0</xdr:row>
      <xdr:rowOff>61881</xdr:rowOff>
    </xdr:from>
    <xdr:to>
      <xdr:col>21</xdr:col>
      <xdr:colOff>213575</xdr:colOff>
      <xdr:row>0</xdr:row>
      <xdr:rowOff>349881</xdr:rowOff>
    </xdr:to>
    <xdr:sp macro="[0]!AlternarParaDados" textlink="">
      <xdr:nvSpPr>
        <xdr:cNvPr id="10" name="Retângulo: Cantos Arredondados 2">
          <a:extLst>
            <a:ext uri="{FF2B5EF4-FFF2-40B4-BE49-F238E27FC236}">
              <a16:creationId xmlns:a16="http://schemas.microsoft.com/office/drawing/2014/main" id="{408F4EB2-7E14-4A90-9AAD-6ECAA50FA616}"/>
            </a:ext>
          </a:extLst>
        </xdr:cNvPr>
        <xdr:cNvSpPr/>
      </xdr:nvSpPr>
      <xdr:spPr>
        <a:xfrm>
          <a:off x="8655445" y="61881"/>
          <a:ext cx="288000" cy="288000"/>
        </a:xfrm>
        <a:prstGeom prst="roundRect">
          <a:avLst/>
        </a:prstGeom>
        <a:solidFill>
          <a:srgbClr val="FFC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Wingdings" panose="05000000000000000000" pitchFamily="2" charset="2"/>
              <a:ea typeface="+mn-ea"/>
              <a:cs typeface="+mn-cs"/>
            </a:rPr>
            <a:t>4</a:t>
          </a:r>
          <a:endParaRPr lang="pt-BR" sz="3200" b="1" cap="none" spc="50" baseline="0">
            <a:ln w="0"/>
            <a:solidFill>
              <a:schemeClr val="bg1"/>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21</xdr:col>
      <xdr:colOff>364551</xdr:colOff>
      <xdr:row>0</xdr:row>
      <xdr:rowOff>61881</xdr:rowOff>
    </xdr:from>
    <xdr:to>
      <xdr:col>21</xdr:col>
      <xdr:colOff>652551</xdr:colOff>
      <xdr:row>0</xdr:row>
      <xdr:rowOff>349881</xdr:rowOff>
    </xdr:to>
    <xdr:sp macro="[0]!AbrirFormularioFerias" textlink="">
      <xdr:nvSpPr>
        <xdr:cNvPr id="11" name="Retângulo: Cantos Arredondados 2">
          <a:extLst>
            <a:ext uri="{FF2B5EF4-FFF2-40B4-BE49-F238E27FC236}">
              <a16:creationId xmlns:a16="http://schemas.microsoft.com/office/drawing/2014/main" id="{A3AF4B68-1367-43E1-AFA1-FE917707348B}"/>
            </a:ext>
          </a:extLst>
        </xdr:cNvPr>
        <xdr:cNvSpPr/>
      </xdr:nvSpPr>
      <xdr:spPr>
        <a:xfrm>
          <a:off x="9094421" y="61881"/>
          <a:ext cx="288000" cy="288000"/>
        </a:xfrm>
        <a:prstGeom prst="roundRect">
          <a:avLst/>
        </a:prstGeom>
        <a:solidFill>
          <a:srgbClr val="D81893"/>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ebdings" panose="05030102010509060703" pitchFamily="18" charset="2"/>
              <a:ea typeface="+mn-ea"/>
              <a:cs typeface="+mn-cs"/>
            </a:rPr>
            <a:t>J</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15</xdr:col>
      <xdr:colOff>480511</xdr:colOff>
      <xdr:row>0</xdr:row>
      <xdr:rowOff>61880</xdr:rowOff>
    </xdr:from>
    <xdr:to>
      <xdr:col>16</xdr:col>
      <xdr:colOff>56207</xdr:colOff>
      <xdr:row>0</xdr:row>
      <xdr:rowOff>349880</xdr:rowOff>
    </xdr:to>
    <xdr:sp macro="[0]!VerificarBatidasFaltantes" textlink="">
      <xdr:nvSpPr>
        <xdr:cNvPr id="12" name="Retângulo: Cantos Arredondados 2">
          <a:extLst>
            <a:ext uri="{FF2B5EF4-FFF2-40B4-BE49-F238E27FC236}">
              <a16:creationId xmlns:a16="http://schemas.microsoft.com/office/drawing/2014/main" id="{701BE25F-E6A9-46CA-827F-11D3A71FD346}"/>
            </a:ext>
          </a:extLst>
        </xdr:cNvPr>
        <xdr:cNvSpPr/>
      </xdr:nvSpPr>
      <xdr:spPr>
        <a:xfrm>
          <a:off x="6916098" y="61880"/>
          <a:ext cx="288000" cy="288000"/>
        </a:xfrm>
        <a:prstGeom prst="roundRect">
          <a:avLst/>
        </a:prstGeom>
        <a:solidFill>
          <a:schemeClr val="bg2">
            <a:lumMod val="5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chemeClr val="lt1"/>
              </a:solidFill>
              <a:latin typeface="Webdings" panose="05030102010509060703" pitchFamily="18" charset="2"/>
              <a:ea typeface="+mn-ea"/>
              <a:cs typeface="+mn-cs"/>
            </a:rPr>
            <a:t>s</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20</xdr:col>
      <xdr:colOff>47625</xdr:colOff>
      <xdr:row>2</xdr:row>
      <xdr:rowOff>19050</xdr:rowOff>
    </xdr:from>
    <xdr:to>
      <xdr:col>20</xdr:col>
      <xdr:colOff>190500</xdr:colOff>
      <xdr:row>2</xdr:row>
      <xdr:rowOff>171451</xdr:rowOff>
    </xdr:to>
    <xdr:sp macro="[0]!ApagarConteudoCelulas01" textlink="">
      <xdr:nvSpPr>
        <xdr:cNvPr id="213" name="Retângulo: Cantos Arredondados 6" hidden="1">
          <a:extLst>
            <a:ext uri="{FF2B5EF4-FFF2-40B4-BE49-F238E27FC236}">
              <a16:creationId xmlns:a16="http://schemas.microsoft.com/office/drawing/2014/main" id="{00000000-0008-0000-0500-0000D5000000}"/>
            </a:ext>
          </a:extLst>
        </xdr:cNvPr>
        <xdr:cNvSpPr/>
      </xdr:nvSpPr>
      <xdr:spPr>
        <a:xfrm>
          <a:off x="9096375" y="57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xdr:row>
      <xdr:rowOff>19050</xdr:rowOff>
    </xdr:from>
    <xdr:to>
      <xdr:col>20</xdr:col>
      <xdr:colOff>190500</xdr:colOff>
      <xdr:row>3</xdr:row>
      <xdr:rowOff>171451</xdr:rowOff>
    </xdr:to>
    <xdr:sp macro="[0]!ApagarConteudoCelulas02" textlink="">
      <xdr:nvSpPr>
        <xdr:cNvPr id="214" name="Retângulo: Cantos Arredondados 7" hidden="1">
          <a:extLst>
            <a:ext uri="{FF2B5EF4-FFF2-40B4-BE49-F238E27FC236}">
              <a16:creationId xmlns:a16="http://schemas.microsoft.com/office/drawing/2014/main" id="{00000000-0008-0000-0500-0000D6000000}"/>
            </a:ext>
          </a:extLst>
        </xdr:cNvPr>
        <xdr:cNvSpPr/>
      </xdr:nvSpPr>
      <xdr:spPr>
        <a:xfrm>
          <a:off x="9096375" y="76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xdr:row>
      <xdr:rowOff>19050</xdr:rowOff>
    </xdr:from>
    <xdr:to>
      <xdr:col>20</xdr:col>
      <xdr:colOff>190500</xdr:colOff>
      <xdr:row>4</xdr:row>
      <xdr:rowOff>171451</xdr:rowOff>
    </xdr:to>
    <xdr:sp macro="[0]!ApagarConteudoCelulas03" textlink="">
      <xdr:nvSpPr>
        <xdr:cNvPr id="215" name="Retângulo: Cantos Arredondados 8" hidden="1">
          <a:extLst>
            <a:ext uri="{FF2B5EF4-FFF2-40B4-BE49-F238E27FC236}">
              <a16:creationId xmlns:a16="http://schemas.microsoft.com/office/drawing/2014/main" id="{00000000-0008-0000-0500-0000D7000000}"/>
            </a:ext>
          </a:extLst>
        </xdr:cNvPr>
        <xdr:cNvSpPr/>
      </xdr:nvSpPr>
      <xdr:spPr>
        <a:xfrm>
          <a:off x="9096375" y="95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xdr:row>
      <xdr:rowOff>19050</xdr:rowOff>
    </xdr:from>
    <xdr:to>
      <xdr:col>20</xdr:col>
      <xdr:colOff>190500</xdr:colOff>
      <xdr:row>5</xdr:row>
      <xdr:rowOff>171451</xdr:rowOff>
    </xdr:to>
    <xdr:sp macro="[0]!ApagarConteudoCelulas04" textlink="">
      <xdr:nvSpPr>
        <xdr:cNvPr id="216" name="Retângulo: Cantos Arredondados 9" hidden="1">
          <a:extLst>
            <a:ext uri="{FF2B5EF4-FFF2-40B4-BE49-F238E27FC236}">
              <a16:creationId xmlns:a16="http://schemas.microsoft.com/office/drawing/2014/main" id="{00000000-0008-0000-0500-0000D8000000}"/>
            </a:ext>
          </a:extLst>
        </xdr:cNvPr>
        <xdr:cNvSpPr/>
      </xdr:nvSpPr>
      <xdr:spPr>
        <a:xfrm>
          <a:off x="9096375" y="114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6</xdr:row>
      <xdr:rowOff>19050</xdr:rowOff>
    </xdr:from>
    <xdr:to>
      <xdr:col>20</xdr:col>
      <xdr:colOff>190500</xdr:colOff>
      <xdr:row>6</xdr:row>
      <xdr:rowOff>171451</xdr:rowOff>
    </xdr:to>
    <xdr:sp macro="[0]!ApagarConteudoCelulas05" textlink="">
      <xdr:nvSpPr>
        <xdr:cNvPr id="217" name="Retângulo: Cantos Arredondados 10" hidden="1">
          <a:extLst>
            <a:ext uri="{FF2B5EF4-FFF2-40B4-BE49-F238E27FC236}">
              <a16:creationId xmlns:a16="http://schemas.microsoft.com/office/drawing/2014/main" id="{00000000-0008-0000-0500-0000D9000000}"/>
            </a:ext>
          </a:extLst>
        </xdr:cNvPr>
        <xdr:cNvSpPr/>
      </xdr:nvSpPr>
      <xdr:spPr>
        <a:xfrm>
          <a:off x="9096375" y="133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7</xdr:row>
      <xdr:rowOff>19050</xdr:rowOff>
    </xdr:from>
    <xdr:to>
      <xdr:col>20</xdr:col>
      <xdr:colOff>190500</xdr:colOff>
      <xdr:row>7</xdr:row>
      <xdr:rowOff>171451</xdr:rowOff>
    </xdr:to>
    <xdr:sp macro="[0]!ApagarConteudoCelulas06" textlink="">
      <xdr:nvSpPr>
        <xdr:cNvPr id="218" name="Retângulo: Cantos Arredondados 11" hidden="1">
          <a:extLst>
            <a:ext uri="{FF2B5EF4-FFF2-40B4-BE49-F238E27FC236}">
              <a16:creationId xmlns:a16="http://schemas.microsoft.com/office/drawing/2014/main" id="{00000000-0008-0000-0500-0000DA000000}"/>
            </a:ext>
          </a:extLst>
        </xdr:cNvPr>
        <xdr:cNvSpPr/>
      </xdr:nvSpPr>
      <xdr:spPr>
        <a:xfrm>
          <a:off x="9096375" y="152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8</xdr:row>
      <xdr:rowOff>19050</xdr:rowOff>
    </xdr:from>
    <xdr:to>
      <xdr:col>20</xdr:col>
      <xdr:colOff>190500</xdr:colOff>
      <xdr:row>8</xdr:row>
      <xdr:rowOff>171451</xdr:rowOff>
    </xdr:to>
    <xdr:sp macro="[0]!ApagarConteudoCelulas07" textlink="">
      <xdr:nvSpPr>
        <xdr:cNvPr id="219" name="Retângulo: Cantos Arredondados 12" hidden="1">
          <a:extLst>
            <a:ext uri="{FF2B5EF4-FFF2-40B4-BE49-F238E27FC236}">
              <a16:creationId xmlns:a16="http://schemas.microsoft.com/office/drawing/2014/main" id="{00000000-0008-0000-0500-0000DB000000}"/>
            </a:ext>
          </a:extLst>
        </xdr:cNvPr>
        <xdr:cNvSpPr/>
      </xdr:nvSpPr>
      <xdr:spPr>
        <a:xfrm>
          <a:off x="9096375" y="171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9</xdr:row>
      <xdr:rowOff>19050</xdr:rowOff>
    </xdr:from>
    <xdr:to>
      <xdr:col>20</xdr:col>
      <xdr:colOff>190500</xdr:colOff>
      <xdr:row>9</xdr:row>
      <xdr:rowOff>171451</xdr:rowOff>
    </xdr:to>
    <xdr:sp macro="[0]!ApagarConteudoCelulas08" textlink="">
      <xdr:nvSpPr>
        <xdr:cNvPr id="220" name="Retângulo: Cantos Arredondados 13" hidden="1">
          <a:extLst>
            <a:ext uri="{FF2B5EF4-FFF2-40B4-BE49-F238E27FC236}">
              <a16:creationId xmlns:a16="http://schemas.microsoft.com/office/drawing/2014/main" id="{00000000-0008-0000-0500-0000DC000000}"/>
            </a:ext>
          </a:extLst>
        </xdr:cNvPr>
        <xdr:cNvSpPr/>
      </xdr:nvSpPr>
      <xdr:spPr>
        <a:xfrm>
          <a:off x="9096375" y="190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10</xdr:row>
      <xdr:rowOff>19050</xdr:rowOff>
    </xdr:from>
    <xdr:to>
      <xdr:col>20</xdr:col>
      <xdr:colOff>190500</xdr:colOff>
      <xdr:row>10</xdr:row>
      <xdr:rowOff>171451</xdr:rowOff>
    </xdr:to>
    <xdr:sp macro="[0]!ApagarConteudoCelulas09" textlink="">
      <xdr:nvSpPr>
        <xdr:cNvPr id="221" name="Retângulo: Cantos Arredondados 14" hidden="1">
          <a:extLst>
            <a:ext uri="{FF2B5EF4-FFF2-40B4-BE49-F238E27FC236}">
              <a16:creationId xmlns:a16="http://schemas.microsoft.com/office/drawing/2014/main" id="{00000000-0008-0000-0500-0000DD000000}"/>
            </a:ext>
          </a:extLst>
        </xdr:cNvPr>
        <xdr:cNvSpPr/>
      </xdr:nvSpPr>
      <xdr:spPr>
        <a:xfrm>
          <a:off x="9096375" y="209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11</xdr:row>
      <xdr:rowOff>19050</xdr:rowOff>
    </xdr:from>
    <xdr:to>
      <xdr:col>20</xdr:col>
      <xdr:colOff>190500</xdr:colOff>
      <xdr:row>11</xdr:row>
      <xdr:rowOff>171451</xdr:rowOff>
    </xdr:to>
    <xdr:sp macro="[0]!ApagarConteudoCelulas10" textlink="">
      <xdr:nvSpPr>
        <xdr:cNvPr id="222" name="Retângulo: Cantos Arredondados 15" hidden="1">
          <a:extLst>
            <a:ext uri="{FF2B5EF4-FFF2-40B4-BE49-F238E27FC236}">
              <a16:creationId xmlns:a16="http://schemas.microsoft.com/office/drawing/2014/main" id="{00000000-0008-0000-0500-0000DE000000}"/>
            </a:ext>
          </a:extLst>
        </xdr:cNvPr>
        <xdr:cNvSpPr/>
      </xdr:nvSpPr>
      <xdr:spPr>
        <a:xfrm>
          <a:off x="9096375" y="228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12</xdr:row>
      <xdr:rowOff>19050</xdr:rowOff>
    </xdr:from>
    <xdr:to>
      <xdr:col>20</xdr:col>
      <xdr:colOff>190500</xdr:colOff>
      <xdr:row>12</xdr:row>
      <xdr:rowOff>171451</xdr:rowOff>
    </xdr:to>
    <xdr:sp macro="[0]!ApagarConteudoCelulas11" textlink="">
      <xdr:nvSpPr>
        <xdr:cNvPr id="223" name="Retângulo: Cantos Arredondados 16" hidden="1">
          <a:extLst>
            <a:ext uri="{FF2B5EF4-FFF2-40B4-BE49-F238E27FC236}">
              <a16:creationId xmlns:a16="http://schemas.microsoft.com/office/drawing/2014/main" id="{00000000-0008-0000-0500-0000DF000000}"/>
            </a:ext>
          </a:extLst>
        </xdr:cNvPr>
        <xdr:cNvSpPr/>
      </xdr:nvSpPr>
      <xdr:spPr>
        <a:xfrm>
          <a:off x="9096375" y="247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13</xdr:row>
      <xdr:rowOff>19050</xdr:rowOff>
    </xdr:from>
    <xdr:to>
      <xdr:col>20</xdr:col>
      <xdr:colOff>190500</xdr:colOff>
      <xdr:row>13</xdr:row>
      <xdr:rowOff>171451</xdr:rowOff>
    </xdr:to>
    <xdr:sp macro="[0]!ApagarConteudoCelulas12" textlink="">
      <xdr:nvSpPr>
        <xdr:cNvPr id="224" name="Retângulo: Cantos Arredondados 17" hidden="1">
          <a:extLst>
            <a:ext uri="{FF2B5EF4-FFF2-40B4-BE49-F238E27FC236}">
              <a16:creationId xmlns:a16="http://schemas.microsoft.com/office/drawing/2014/main" id="{00000000-0008-0000-0500-0000E0000000}"/>
            </a:ext>
          </a:extLst>
        </xdr:cNvPr>
        <xdr:cNvSpPr/>
      </xdr:nvSpPr>
      <xdr:spPr>
        <a:xfrm>
          <a:off x="9096375" y="266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14</xdr:row>
      <xdr:rowOff>19050</xdr:rowOff>
    </xdr:from>
    <xdr:to>
      <xdr:col>20</xdr:col>
      <xdr:colOff>190500</xdr:colOff>
      <xdr:row>14</xdr:row>
      <xdr:rowOff>171451</xdr:rowOff>
    </xdr:to>
    <xdr:sp macro="[0]!ApagarConteudoCelulas13" textlink="">
      <xdr:nvSpPr>
        <xdr:cNvPr id="225" name="Retângulo: Cantos Arredondados 18" hidden="1">
          <a:extLst>
            <a:ext uri="{FF2B5EF4-FFF2-40B4-BE49-F238E27FC236}">
              <a16:creationId xmlns:a16="http://schemas.microsoft.com/office/drawing/2014/main" id="{00000000-0008-0000-0500-0000E1000000}"/>
            </a:ext>
          </a:extLst>
        </xdr:cNvPr>
        <xdr:cNvSpPr/>
      </xdr:nvSpPr>
      <xdr:spPr>
        <a:xfrm>
          <a:off x="9096375" y="285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15</xdr:row>
      <xdr:rowOff>19050</xdr:rowOff>
    </xdr:from>
    <xdr:to>
      <xdr:col>20</xdr:col>
      <xdr:colOff>190500</xdr:colOff>
      <xdr:row>15</xdr:row>
      <xdr:rowOff>171451</xdr:rowOff>
    </xdr:to>
    <xdr:sp macro="[0]!ApagarConteudoCelulas14" textlink="">
      <xdr:nvSpPr>
        <xdr:cNvPr id="226" name="Retângulo: Cantos Arredondados 19" hidden="1">
          <a:extLst>
            <a:ext uri="{FF2B5EF4-FFF2-40B4-BE49-F238E27FC236}">
              <a16:creationId xmlns:a16="http://schemas.microsoft.com/office/drawing/2014/main" id="{00000000-0008-0000-0500-0000E2000000}"/>
            </a:ext>
          </a:extLst>
        </xdr:cNvPr>
        <xdr:cNvSpPr/>
      </xdr:nvSpPr>
      <xdr:spPr>
        <a:xfrm>
          <a:off x="9096375" y="304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16</xdr:row>
      <xdr:rowOff>19050</xdr:rowOff>
    </xdr:from>
    <xdr:to>
      <xdr:col>20</xdr:col>
      <xdr:colOff>190500</xdr:colOff>
      <xdr:row>16</xdr:row>
      <xdr:rowOff>171451</xdr:rowOff>
    </xdr:to>
    <xdr:sp macro="[0]!ApagarConteudoCelulas01" textlink="">
      <xdr:nvSpPr>
        <xdr:cNvPr id="227" name="Retângulo: Cantos Arredondados 20" hidden="1">
          <a:extLst>
            <a:ext uri="{FF2B5EF4-FFF2-40B4-BE49-F238E27FC236}">
              <a16:creationId xmlns:a16="http://schemas.microsoft.com/office/drawing/2014/main" id="{00000000-0008-0000-0500-0000E3000000}"/>
            </a:ext>
          </a:extLst>
        </xdr:cNvPr>
        <xdr:cNvSpPr/>
      </xdr:nvSpPr>
      <xdr:spPr>
        <a:xfrm>
          <a:off x="9096375" y="323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17</xdr:row>
      <xdr:rowOff>19050</xdr:rowOff>
    </xdr:from>
    <xdr:to>
      <xdr:col>20</xdr:col>
      <xdr:colOff>190500</xdr:colOff>
      <xdr:row>17</xdr:row>
      <xdr:rowOff>171451</xdr:rowOff>
    </xdr:to>
    <xdr:sp macro="[0]!ApagarConteudoCelulas16" textlink="">
      <xdr:nvSpPr>
        <xdr:cNvPr id="228" name="Retângulo: Cantos Arredondados 21" hidden="1">
          <a:extLst>
            <a:ext uri="{FF2B5EF4-FFF2-40B4-BE49-F238E27FC236}">
              <a16:creationId xmlns:a16="http://schemas.microsoft.com/office/drawing/2014/main" id="{00000000-0008-0000-0500-0000E4000000}"/>
            </a:ext>
          </a:extLst>
        </xdr:cNvPr>
        <xdr:cNvSpPr/>
      </xdr:nvSpPr>
      <xdr:spPr>
        <a:xfrm>
          <a:off x="9096375" y="342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18</xdr:row>
      <xdr:rowOff>19050</xdr:rowOff>
    </xdr:from>
    <xdr:to>
      <xdr:col>20</xdr:col>
      <xdr:colOff>190500</xdr:colOff>
      <xdr:row>18</xdr:row>
      <xdr:rowOff>171451</xdr:rowOff>
    </xdr:to>
    <xdr:sp macro="[0]!ApagarConteudoCelulas17" textlink="">
      <xdr:nvSpPr>
        <xdr:cNvPr id="229" name="Retângulo: Cantos Arredondados 22" hidden="1">
          <a:extLst>
            <a:ext uri="{FF2B5EF4-FFF2-40B4-BE49-F238E27FC236}">
              <a16:creationId xmlns:a16="http://schemas.microsoft.com/office/drawing/2014/main" id="{00000000-0008-0000-0500-0000E5000000}"/>
            </a:ext>
          </a:extLst>
        </xdr:cNvPr>
        <xdr:cNvSpPr/>
      </xdr:nvSpPr>
      <xdr:spPr>
        <a:xfrm>
          <a:off x="9096375" y="361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19</xdr:row>
      <xdr:rowOff>19050</xdr:rowOff>
    </xdr:from>
    <xdr:to>
      <xdr:col>20</xdr:col>
      <xdr:colOff>190500</xdr:colOff>
      <xdr:row>19</xdr:row>
      <xdr:rowOff>171451</xdr:rowOff>
    </xdr:to>
    <xdr:sp macro="[0]!ApagarConteudoCelulas18" textlink="">
      <xdr:nvSpPr>
        <xdr:cNvPr id="230" name="Retângulo: Cantos Arredondados 23" hidden="1">
          <a:extLst>
            <a:ext uri="{FF2B5EF4-FFF2-40B4-BE49-F238E27FC236}">
              <a16:creationId xmlns:a16="http://schemas.microsoft.com/office/drawing/2014/main" id="{00000000-0008-0000-0500-0000E6000000}"/>
            </a:ext>
          </a:extLst>
        </xdr:cNvPr>
        <xdr:cNvSpPr/>
      </xdr:nvSpPr>
      <xdr:spPr>
        <a:xfrm>
          <a:off x="9096375" y="381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20</xdr:row>
      <xdr:rowOff>19050</xdr:rowOff>
    </xdr:from>
    <xdr:to>
      <xdr:col>20</xdr:col>
      <xdr:colOff>190500</xdr:colOff>
      <xdr:row>20</xdr:row>
      <xdr:rowOff>171451</xdr:rowOff>
    </xdr:to>
    <xdr:sp macro="[0]!ApagarConteudoCelulas19" textlink="">
      <xdr:nvSpPr>
        <xdr:cNvPr id="231" name="Retângulo: Cantos Arredondados 24" hidden="1">
          <a:extLst>
            <a:ext uri="{FF2B5EF4-FFF2-40B4-BE49-F238E27FC236}">
              <a16:creationId xmlns:a16="http://schemas.microsoft.com/office/drawing/2014/main" id="{00000000-0008-0000-0500-0000E7000000}"/>
            </a:ext>
          </a:extLst>
        </xdr:cNvPr>
        <xdr:cNvSpPr/>
      </xdr:nvSpPr>
      <xdr:spPr>
        <a:xfrm>
          <a:off x="9096375" y="400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21</xdr:row>
      <xdr:rowOff>19050</xdr:rowOff>
    </xdr:from>
    <xdr:to>
      <xdr:col>20</xdr:col>
      <xdr:colOff>190500</xdr:colOff>
      <xdr:row>21</xdr:row>
      <xdr:rowOff>171451</xdr:rowOff>
    </xdr:to>
    <xdr:sp macro="[0]!ApagarConteudoCelulas20" textlink="">
      <xdr:nvSpPr>
        <xdr:cNvPr id="232" name="Retângulo: Cantos Arredondados 25" hidden="1">
          <a:extLst>
            <a:ext uri="{FF2B5EF4-FFF2-40B4-BE49-F238E27FC236}">
              <a16:creationId xmlns:a16="http://schemas.microsoft.com/office/drawing/2014/main" id="{00000000-0008-0000-0500-0000E8000000}"/>
            </a:ext>
          </a:extLst>
        </xdr:cNvPr>
        <xdr:cNvSpPr/>
      </xdr:nvSpPr>
      <xdr:spPr>
        <a:xfrm>
          <a:off x="9096375" y="419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22</xdr:row>
      <xdr:rowOff>19050</xdr:rowOff>
    </xdr:from>
    <xdr:to>
      <xdr:col>20</xdr:col>
      <xdr:colOff>190500</xdr:colOff>
      <xdr:row>22</xdr:row>
      <xdr:rowOff>171451</xdr:rowOff>
    </xdr:to>
    <xdr:sp macro="[0]!ApagarConteudoCelulas21" textlink="">
      <xdr:nvSpPr>
        <xdr:cNvPr id="233" name="Retângulo: Cantos Arredondados 26" hidden="1">
          <a:extLst>
            <a:ext uri="{FF2B5EF4-FFF2-40B4-BE49-F238E27FC236}">
              <a16:creationId xmlns:a16="http://schemas.microsoft.com/office/drawing/2014/main" id="{00000000-0008-0000-0500-0000E9000000}"/>
            </a:ext>
          </a:extLst>
        </xdr:cNvPr>
        <xdr:cNvSpPr/>
      </xdr:nvSpPr>
      <xdr:spPr>
        <a:xfrm>
          <a:off x="9096375" y="438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23</xdr:row>
      <xdr:rowOff>19050</xdr:rowOff>
    </xdr:from>
    <xdr:to>
      <xdr:col>20</xdr:col>
      <xdr:colOff>190500</xdr:colOff>
      <xdr:row>23</xdr:row>
      <xdr:rowOff>171451</xdr:rowOff>
    </xdr:to>
    <xdr:sp macro="[0]!ApagarConteudoCelulas22" textlink="">
      <xdr:nvSpPr>
        <xdr:cNvPr id="234" name="Retângulo: Cantos Arredondados 27" hidden="1">
          <a:extLst>
            <a:ext uri="{FF2B5EF4-FFF2-40B4-BE49-F238E27FC236}">
              <a16:creationId xmlns:a16="http://schemas.microsoft.com/office/drawing/2014/main" id="{00000000-0008-0000-0500-0000EA000000}"/>
            </a:ext>
          </a:extLst>
        </xdr:cNvPr>
        <xdr:cNvSpPr/>
      </xdr:nvSpPr>
      <xdr:spPr>
        <a:xfrm>
          <a:off x="9096375" y="457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24</xdr:row>
      <xdr:rowOff>19050</xdr:rowOff>
    </xdr:from>
    <xdr:to>
      <xdr:col>20</xdr:col>
      <xdr:colOff>190500</xdr:colOff>
      <xdr:row>24</xdr:row>
      <xdr:rowOff>171451</xdr:rowOff>
    </xdr:to>
    <xdr:sp macro="[0]!ApagarConteudoCelulas23" textlink="">
      <xdr:nvSpPr>
        <xdr:cNvPr id="235" name="Retângulo: Cantos Arredondados 28" hidden="1">
          <a:extLst>
            <a:ext uri="{FF2B5EF4-FFF2-40B4-BE49-F238E27FC236}">
              <a16:creationId xmlns:a16="http://schemas.microsoft.com/office/drawing/2014/main" id="{00000000-0008-0000-0500-0000EB000000}"/>
            </a:ext>
          </a:extLst>
        </xdr:cNvPr>
        <xdr:cNvSpPr/>
      </xdr:nvSpPr>
      <xdr:spPr>
        <a:xfrm>
          <a:off x="9096375" y="476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25</xdr:row>
      <xdr:rowOff>19050</xdr:rowOff>
    </xdr:from>
    <xdr:to>
      <xdr:col>20</xdr:col>
      <xdr:colOff>190500</xdr:colOff>
      <xdr:row>25</xdr:row>
      <xdr:rowOff>171451</xdr:rowOff>
    </xdr:to>
    <xdr:sp macro="[0]!ApagarConteudoCelulas24" textlink="">
      <xdr:nvSpPr>
        <xdr:cNvPr id="236" name="Retângulo: Cantos Arredondados 29" hidden="1">
          <a:extLst>
            <a:ext uri="{FF2B5EF4-FFF2-40B4-BE49-F238E27FC236}">
              <a16:creationId xmlns:a16="http://schemas.microsoft.com/office/drawing/2014/main" id="{00000000-0008-0000-0500-0000EC000000}"/>
            </a:ext>
          </a:extLst>
        </xdr:cNvPr>
        <xdr:cNvSpPr/>
      </xdr:nvSpPr>
      <xdr:spPr>
        <a:xfrm>
          <a:off x="9096375" y="495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26</xdr:row>
      <xdr:rowOff>19050</xdr:rowOff>
    </xdr:from>
    <xdr:to>
      <xdr:col>20</xdr:col>
      <xdr:colOff>190500</xdr:colOff>
      <xdr:row>26</xdr:row>
      <xdr:rowOff>171451</xdr:rowOff>
    </xdr:to>
    <xdr:sp macro="[0]!ApagarConteudoCelulas25" textlink="">
      <xdr:nvSpPr>
        <xdr:cNvPr id="237" name="Retângulo: Cantos Arredondados 30" hidden="1">
          <a:extLst>
            <a:ext uri="{FF2B5EF4-FFF2-40B4-BE49-F238E27FC236}">
              <a16:creationId xmlns:a16="http://schemas.microsoft.com/office/drawing/2014/main" id="{00000000-0008-0000-0500-0000ED000000}"/>
            </a:ext>
          </a:extLst>
        </xdr:cNvPr>
        <xdr:cNvSpPr/>
      </xdr:nvSpPr>
      <xdr:spPr>
        <a:xfrm>
          <a:off x="9096375" y="514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27</xdr:row>
      <xdr:rowOff>19050</xdr:rowOff>
    </xdr:from>
    <xdr:to>
      <xdr:col>20</xdr:col>
      <xdr:colOff>190500</xdr:colOff>
      <xdr:row>27</xdr:row>
      <xdr:rowOff>171451</xdr:rowOff>
    </xdr:to>
    <xdr:sp macro="[0]!ApagarConteudoCelulas26" textlink="">
      <xdr:nvSpPr>
        <xdr:cNvPr id="238" name="Retângulo: Cantos Arredondados 31" hidden="1">
          <a:extLst>
            <a:ext uri="{FF2B5EF4-FFF2-40B4-BE49-F238E27FC236}">
              <a16:creationId xmlns:a16="http://schemas.microsoft.com/office/drawing/2014/main" id="{00000000-0008-0000-0500-0000EE000000}"/>
            </a:ext>
          </a:extLst>
        </xdr:cNvPr>
        <xdr:cNvSpPr/>
      </xdr:nvSpPr>
      <xdr:spPr>
        <a:xfrm>
          <a:off x="9096375" y="533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28</xdr:row>
      <xdr:rowOff>19050</xdr:rowOff>
    </xdr:from>
    <xdr:to>
      <xdr:col>20</xdr:col>
      <xdr:colOff>190500</xdr:colOff>
      <xdr:row>28</xdr:row>
      <xdr:rowOff>171451</xdr:rowOff>
    </xdr:to>
    <xdr:sp macro="[0]!ApagarConteudoCelulas27" textlink="">
      <xdr:nvSpPr>
        <xdr:cNvPr id="239" name="Retângulo: Cantos Arredondados 32" hidden="1">
          <a:extLst>
            <a:ext uri="{FF2B5EF4-FFF2-40B4-BE49-F238E27FC236}">
              <a16:creationId xmlns:a16="http://schemas.microsoft.com/office/drawing/2014/main" id="{00000000-0008-0000-0500-0000EF000000}"/>
            </a:ext>
          </a:extLst>
        </xdr:cNvPr>
        <xdr:cNvSpPr/>
      </xdr:nvSpPr>
      <xdr:spPr>
        <a:xfrm>
          <a:off x="9096375" y="552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29</xdr:row>
      <xdr:rowOff>19050</xdr:rowOff>
    </xdr:from>
    <xdr:to>
      <xdr:col>20</xdr:col>
      <xdr:colOff>190500</xdr:colOff>
      <xdr:row>29</xdr:row>
      <xdr:rowOff>171451</xdr:rowOff>
    </xdr:to>
    <xdr:sp macro="[0]!ApagarConteudoCelulas28" textlink="">
      <xdr:nvSpPr>
        <xdr:cNvPr id="240" name="Retângulo: Cantos Arredondados 33" hidden="1">
          <a:extLst>
            <a:ext uri="{FF2B5EF4-FFF2-40B4-BE49-F238E27FC236}">
              <a16:creationId xmlns:a16="http://schemas.microsoft.com/office/drawing/2014/main" id="{00000000-0008-0000-0500-0000F0000000}"/>
            </a:ext>
          </a:extLst>
        </xdr:cNvPr>
        <xdr:cNvSpPr/>
      </xdr:nvSpPr>
      <xdr:spPr>
        <a:xfrm>
          <a:off x="9096375" y="571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30</xdr:row>
      <xdr:rowOff>19050</xdr:rowOff>
    </xdr:from>
    <xdr:to>
      <xdr:col>20</xdr:col>
      <xdr:colOff>190500</xdr:colOff>
      <xdr:row>30</xdr:row>
      <xdr:rowOff>171451</xdr:rowOff>
    </xdr:to>
    <xdr:sp macro="[0]!ApagarConteudoCelulas29" textlink="">
      <xdr:nvSpPr>
        <xdr:cNvPr id="241" name="Retângulo: Cantos Arredondados 34" hidden="1">
          <a:extLst>
            <a:ext uri="{FF2B5EF4-FFF2-40B4-BE49-F238E27FC236}">
              <a16:creationId xmlns:a16="http://schemas.microsoft.com/office/drawing/2014/main" id="{00000000-0008-0000-0500-0000F1000000}"/>
            </a:ext>
          </a:extLst>
        </xdr:cNvPr>
        <xdr:cNvSpPr/>
      </xdr:nvSpPr>
      <xdr:spPr>
        <a:xfrm>
          <a:off x="9096375" y="590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31</xdr:row>
      <xdr:rowOff>19050</xdr:rowOff>
    </xdr:from>
    <xdr:to>
      <xdr:col>20</xdr:col>
      <xdr:colOff>190500</xdr:colOff>
      <xdr:row>31</xdr:row>
      <xdr:rowOff>171451</xdr:rowOff>
    </xdr:to>
    <xdr:sp macro="[0]!ApagarConteudoCelulas30" textlink="">
      <xdr:nvSpPr>
        <xdr:cNvPr id="242" name="Retângulo: Cantos Arredondados 35" hidden="1">
          <a:extLst>
            <a:ext uri="{FF2B5EF4-FFF2-40B4-BE49-F238E27FC236}">
              <a16:creationId xmlns:a16="http://schemas.microsoft.com/office/drawing/2014/main" id="{00000000-0008-0000-0500-0000F2000000}"/>
            </a:ext>
          </a:extLst>
        </xdr:cNvPr>
        <xdr:cNvSpPr/>
      </xdr:nvSpPr>
      <xdr:spPr>
        <a:xfrm>
          <a:off x="9096375" y="609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32</xdr:row>
      <xdr:rowOff>19050</xdr:rowOff>
    </xdr:from>
    <xdr:to>
      <xdr:col>20</xdr:col>
      <xdr:colOff>190500</xdr:colOff>
      <xdr:row>32</xdr:row>
      <xdr:rowOff>171451</xdr:rowOff>
    </xdr:to>
    <xdr:sp macro="[0]!ApagarConteudoCelulas31" textlink="">
      <xdr:nvSpPr>
        <xdr:cNvPr id="243" name="Retângulo: Cantos Arredondados 36" hidden="1">
          <a:extLst>
            <a:ext uri="{FF2B5EF4-FFF2-40B4-BE49-F238E27FC236}">
              <a16:creationId xmlns:a16="http://schemas.microsoft.com/office/drawing/2014/main" id="{00000000-0008-0000-0500-0000F3000000}"/>
            </a:ext>
          </a:extLst>
        </xdr:cNvPr>
        <xdr:cNvSpPr/>
      </xdr:nvSpPr>
      <xdr:spPr>
        <a:xfrm>
          <a:off x="9096375" y="628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33</xdr:row>
      <xdr:rowOff>19050</xdr:rowOff>
    </xdr:from>
    <xdr:to>
      <xdr:col>20</xdr:col>
      <xdr:colOff>190500</xdr:colOff>
      <xdr:row>33</xdr:row>
      <xdr:rowOff>171451</xdr:rowOff>
    </xdr:to>
    <xdr:sp macro="[0]!ApagarConteudoCelulas32" textlink="">
      <xdr:nvSpPr>
        <xdr:cNvPr id="244" name="Retângulo: Cantos Arredondados 37" hidden="1">
          <a:extLst>
            <a:ext uri="{FF2B5EF4-FFF2-40B4-BE49-F238E27FC236}">
              <a16:creationId xmlns:a16="http://schemas.microsoft.com/office/drawing/2014/main" id="{00000000-0008-0000-0500-0000F4000000}"/>
            </a:ext>
          </a:extLst>
        </xdr:cNvPr>
        <xdr:cNvSpPr/>
      </xdr:nvSpPr>
      <xdr:spPr>
        <a:xfrm>
          <a:off x="9096375" y="647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34</xdr:row>
      <xdr:rowOff>19050</xdr:rowOff>
    </xdr:from>
    <xdr:to>
      <xdr:col>20</xdr:col>
      <xdr:colOff>190500</xdr:colOff>
      <xdr:row>34</xdr:row>
      <xdr:rowOff>171451</xdr:rowOff>
    </xdr:to>
    <xdr:sp macro="[0]!ApagarConteudoCelulas33" textlink="">
      <xdr:nvSpPr>
        <xdr:cNvPr id="245" name="Retângulo: Cantos Arredondados 38" hidden="1">
          <a:extLst>
            <a:ext uri="{FF2B5EF4-FFF2-40B4-BE49-F238E27FC236}">
              <a16:creationId xmlns:a16="http://schemas.microsoft.com/office/drawing/2014/main" id="{00000000-0008-0000-0500-0000F5000000}"/>
            </a:ext>
          </a:extLst>
        </xdr:cNvPr>
        <xdr:cNvSpPr/>
      </xdr:nvSpPr>
      <xdr:spPr>
        <a:xfrm>
          <a:off x="9096375" y="666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35</xdr:row>
      <xdr:rowOff>19050</xdr:rowOff>
    </xdr:from>
    <xdr:to>
      <xdr:col>20</xdr:col>
      <xdr:colOff>190500</xdr:colOff>
      <xdr:row>35</xdr:row>
      <xdr:rowOff>171451</xdr:rowOff>
    </xdr:to>
    <xdr:sp macro="[0]!ApagarConteudoCelulas34" textlink="">
      <xdr:nvSpPr>
        <xdr:cNvPr id="246" name="Retângulo: Cantos Arredondados 39" hidden="1">
          <a:extLst>
            <a:ext uri="{FF2B5EF4-FFF2-40B4-BE49-F238E27FC236}">
              <a16:creationId xmlns:a16="http://schemas.microsoft.com/office/drawing/2014/main" id="{00000000-0008-0000-0500-0000F6000000}"/>
            </a:ext>
          </a:extLst>
        </xdr:cNvPr>
        <xdr:cNvSpPr/>
      </xdr:nvSpPr>
      <xdr:spPr>
        <a:xfrm>
          <a:off x="9096375" y="685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36</xdr:row>
      <xdr:rowOff>19050</xdr:rowOff>
    </xdr:from>
    <xdr:to>
      <xdr:col>20</xdr:col>
      <xdr:colOff>190500</xdr:colOff>
      <xdr:row>36</xdr:row>
      <xdr:rowOff>171451</xdr:rowOff>
    </xdr:to>
    <xdr:sp macro="[0]!ApagarConteudoCelulas35" textlink="">
      <xdr:nvSpPr>
        <xdr:cNvPr id="247" name="Retângulo: Cantos Arredondados 40" hidden="1">
          <a:extLst>
            <a:ext uri="{FF2B5EF4-FFF2-40B4-BE49-F238E27FC236}">
              <a16:creationId xmlns:a16="http://schemas.microsoft.com/office/drawing/2014/main" id="{00000000-0008-0000-0500-0000F7000000}"/>
            </a:ext>
          </a:extLst>
        </xdr:cNvPr>
        <xdr:cNvSpPr/>
      </xdr:nvSpPr>
      <xdr:spPr>
        <a:xfrm>
          <a:off x="9096375" y="704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37</xdr:row>
      <xdr:rowOff>19050</xdr:rowOff>
    </xdr:from>
    <xdr:to>
      <xdr:col>20</xdr:col>
      <xdr:colOff>190500</xdr:colOff>
      <xdr:row>37</xdr:row>
      <xdr:rowOff>171451</xdr:rowOff>
    </xdr:to>
    <xdr:sp macro="[0]!ApagarConteudoCelulas36" textlink="">
      <xdr:nvSpPr>
        <xdr:cNvPr id="248" name="Retângulo: Cantos Arredondados 41" hidden="1">
          <a:extLst>
            <a:ext uri="{FF2B5EF4-FFF2-40B4-BE49-F238E27FC236}">
              <a16:creationId xmlns:a16="http://schemas.microsoft.com/office/drawing/2014/main" id="{00000000-0008-0000-0500-0000F8000000}"/>
            </a:ext>
          </a:extLst>
        </xdr:cNvPr>
        <xdr:cNvSpPr/>
      </xdr:nvSpPr>
      <xdr:spPr>
        <a:xfrm>
          <a:off x="9096375" y="723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38</xdr:row>
      <xdr:rowOff>19050</xdr:rowOff>
    </xdr:from>
    <xdr:to>
      <xdr:col>20</xdr:col>
      <xdr:colOff>190500</xdr:colOff>
      <xdr:row>38</xdr:row>
      <xdr:rowOff>171451</xdr:rowOff>
    </xdr:to>
    <xdr:sp macro="[0]!ApagarConteudoCelulas37" textlink="">
      <xdr:nvSpPr>
        <xdr:cNvPr id="249" name="Retângulo: Cantos Arredondados 42" hidden="1">
          <a:extLst>
            <a:ext uri="{FF2B5EF4-FFF2-40B4-BE49-F238E27FC236}">
              <a16:creationId xmlns:a16="http://schemas.microsoft.com/office/drawing/2014/main" id="{00000000-0008-0000-0500-0000F9000000}"/>
            </a:ext>
          </a:extLst>
        </xdr:cNvPr>
        <xdr:cNvSpPr/>
      </xdr:nvSpPr>
      <xdr:spPr>
        <a:xfrm>
          <a:off x="9096375" y="742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39</xdr:row>
      <xdr:rowOff>19050</xdr:rowOff>
    </xdr:from>
    <xdr:to>
      <xdr:col>20</xdr:col>
      <xdr:colOff>190500</xdr:colOff>
      <xdr:row>39</xdr:row>
      <xdr:rowOff>171451</xdr:rowOff>
    </xdr:to>
    <xdr:sp macro="[0]!ApagarConteudoCelulas38" textlink="">
      <xdr:nvSpPr>
        <xdr:cNvPr id="250" name="Retângulo: Cantos Arredondados 43" hidden="1">
          <a:extLst>
            <a:ext uri="{FF2B5EF4-FFF2-40B4-BE49-F238E27FC236}">
              <a16:creationId xmlns:a16="http://schemas.microsoft.com/office/drawing/2014/main" id="{00000000-0008-0000-0500-0000FA000000}"/>
            </a:ext>
          </a:extLst>
        </xdr:cNvPr>
        <xdr:cNvSpPr/>
      </xdr:nvSpPr>
      <xdr:spPr>
        <a:xfrm>
          <a:off x="9096375" y="762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40</xdr:row>
      <xdr:rowOff>19050</xdr:rowOff>
    </xdr:from>
    <xdr:to>
      <xdr:col>20</xdr:col>
      <xdr:colOff>190500</xdr:colOff>
      <xdr:row>40</xdr:row>
      <xdr:rowOff>171451</xdr:rowOff>
    </xdr:to>
    <xdr:sp macro="[0]!ApagarConteudoCelulas39" textlink="">
      <xdr:nvSpPr>
        <xdr:cNvPr id="251" name="Retângulo: Cantos Arredondados 44" hidden="1">
          <a:extLst>
            <a:ext uri="{FF2B5EF4-FFF2-40B4-BE49-F238E27FC236}">
              <a16:creationId xmlns:a16="http://schemas.microsoft.com/office/drawing/2014/main" id="{00000000-0008-0000-0500-0000FB000000}"/>
            </a:ext>
          </a:extLst>
        </xdr:cNvPr>
        <xdr:cNvSpPr/>
      </xdr:nvSpPr>
      <xdr:spPr>
        <a:xfrm>
          <a:off x="9096375" y="781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41</xdr:row>
      <xdr:rowOff>19050</xdr:rowOff>
    </xdr:from>
    <xdr:to>
      <xdr:col>20</xdr:col>
      <xdr:colOff>190500</xdr:colOff>
      <xdr:row>41</xdr:row>
      <xdr:rowOff>171451</xdr:rowOff>
    </xdr:to>
    <xdr:sp macro="[0]!ApagarConteudoCelulas40" textlink="">
      <xdr:nvSpPr>
        <xdr:cNvPr id="252" name="Retângulo: Cantos Arredondados 45" hidden="1">
          <a:extLst>
            <a:ext uri="{FF2B5EF4-FFF2-40B4-BE49-F238E27FC236}">
              <a16:creationId xmlns:a16="http://schemas.microsoft.com/office/drawing/2014/main" id="{00000000-0008-0000-0500-0000FC000000}"/>
            </a:ext>
          </a:extLst>
        </xdr:cNvPr>
        <xdr:cNvSpPr/>
      </xdr:nvSpPr>
      <xdr:spPr>
        <a:xfrm>
          <a:off x="9096375" y="800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42</xdr:row>
      <xdr:rowOff>19050</xdr:rowOff>
    </xdr:from>
    <xdr:to>
      <xdr:col>20</xdr:col>
      <xdr:colOff>190500</xdr:colOff>
      <xdr:row>42</xdr:row>
      <xdr:rowOff>171451</xdr:rowOff>
    </xdr:to>
    <xdr:sp macro="[0]!ApagarConteudoCelulas41" textlink="">
      <xdr:nvSpPr>
        <xdr:cNvPr id="253" name="Retângulo: Cantos Arredondados 46" hidden="1">
          <a:extLst>
            <a:ext uri="{FF2B5EF4-FFF2-40B4-BE49-F238E27FC236}">
              <a16:creationId xmlns:a16="http://schemas.microsoft.com/office/drawing/2014/main" id="{00000000-0008-0000-0500-0000FD000000}"/>
            </a:ext>
          </a:extLst>
        </xdr:cNvPr>
        <xdr:cNvSpPr/>
      </xdr:nvSpPr>
      <xdr:spPr>
        <a:xfrm>
          <a:off x="9096375" y="819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43</xdr:row>
      <xdr:rowOff>19050</xdr:rowOff>
    </xdr:from>
    <xdr:to>
      <xdr:col>20</xdr:col>
      <xdr:colOff>190500</xdr:colOff>
      <xdr:row>43</xdr:row>
      <xdr:rowOff>171451</xdr:rowOff>
    </xdr:to>
    <xdr:sp macro="[0]!ApagarConteudoCelulas42" textlink="">
      <xdr:nvSpPr>
        <xdr:cNvPr id="254" name="Retângulo: Cantos Arredondados 46" hidden="1">
          <a:extLst>
            <a:ext uri="{FF2B5EF4-FFF2-40B4-BE49-F238E27FC236}">
              <a16:creationId xmlns:a16="http://schemas.microsoft.com/office/drawing/2014/main" id="{00000000-0008-0000-0500-0000FE000000}"/>
            </a:ext>
          </a:extLst>
        </xdr:cNvPr>
        <xdr:cNvSpPr/>
      </xdr:nvSpPr>
      <xdr:spPr>
        <a:xfrm>
          <a:off x="9096375" y="838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44</xdr:row>
      <xdr:rowOff>19050</xdr:rowOff>
    </xdr:from>
    <xdr:to>
      <xdr:col>20</xdr:col>
      <xdr:colOff>190500</xdr:colOff>
      <xdr:row>44</xdr:row>
      <xdr:rowOff>171451</xdr:rowOff>
    </xdr:to>
    <xdr:sp macro="[0]!ApagarConteudoCelulas43" textlink="">
      <xdr:nvSpPr>
        <xdr:cNvPr id="255" name="Retângulo: Cantos Arredondados 46" hidden="1">
          <a:extLst>
            <a:ext uri="{FF2B5EF4-FFF2-40B4-BE49-F238E27FC236}">
              <a16:creationId xmlns:a16="http://schemas.microsoft.com/office/drawing/2014/main" id="{00000000-0008-0000-0500-0000FF000000}"/>
            </a:ext>
          </a:extLst>
        </xdr:cNvPr>
        <xdr:cNvSpPr/>
      </xdr:nvSpPr>
      <xdr:spPr>
        <a:xfrm>
          <a:off x="9096375" y="857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45</xdr:row>
      <xdr:rowOff>28575</xdr:rowOff>
    </xdr:from>
    <xdr:to>
      <xdr:col>20</xdr:col>
      <xdr:colOff>190500</xdr:colOff>
      <xdr:row>45</xdr:row>
      <xdr:rowOff>180976</xdr:rowOff>
    </xdr:to>
    <xdr:sp macro="[0]!ApagarConteudoCelulas44" textlink="">
      <xdr:nvSpPr>
        <xdr:cNvPr id="256" name="Retângulo: Cantos Arredondados 46" hidden="1">
          <a:extLst>
            <a:ext uri="{FF2B5EF4-FFF2-40B4-BE49-F238E27FC236}">
              <a16:creationId xmlns:a16="http://schemas.microsoft.com/office/drawing/2014/main" id="{00000000-0008-0000-0500-000000010000}"/>
            </a:ext>
          </a:extLst>
        </xdr:cNvPr>
        <xdr:cNvSpPr/>
      </xdr:nvSpPr>
      <xdr:spPr>
        <a:xfrm>
          <a:off x="9096375" y="87725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46</xdr:row>
      <xdr:rowOff>19050</xdr:rowOff>
    </xdr:from>
    <xdr:to>
      <xdr:col>20</xdr:col>
      <xdr:colOff>190500</xdr:colOff>
      <xdr:row>46</xdr:row>
      <xdr:rowOff>171451</xdr:rowOff>
    </xdr:to>
    <xdr:sp macro="[0]!ApagarConteudoCelulas45" textlink="">
      <xdr:nvSpPr>
        <xdr:cNvPr id="257" name="Retângulo: Cantos Arredondados 46" hidden="1">
          <a:extLst>
            <a:ext uri="{FF2B5EF4-FFF2-40B4-BE49-F238E27FC236}">
              <a16:creationId xmlns:a16="http://schemas.microsoft.com/office/drawing/2014/main" id="{00000000-0008-0000-0500-000001010000}"/>
            </a:ext>
          </a:extLst>
        </xdr:cNvPr>
        <xdr:cNvSpPr/>
      </xdr:nvSpPr>
      <xdr:spPr>
        <a:xfrm>
          <a:off x="9096375" y="895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47</xdr:row>
      <xdr:rowOff>9525</xdr:rowOff>
    </xdr:from>
    <xdr:to>
      <xdr:col>20</xdr:col>
      <xdr:colOff>190500</xdr:colOff>
      <xdr:row>47</xdr:row>
      <xdr:rowOff>161926</xdr:rowOff>
    </xdr:to>
    <xdr:sp macro="[0]!ApagarConteudoCelulas46" textlink="">
      <xdr:nvSpPr>
        <xdr:cNvPr id="258" name="Retângulo: Cantos Arredondados 46" hidden="1">
          <a:extLst>
            <a:ext uri="{FF2B5EF4-FFF2-40B4-BE49-F238E27FC236}">
              <a16:creationId xmlns:a16="http://schemas.microsoft.com/office/drawing/2014/main" id="{00000000-0008-0000-0500-000002010000}"/>
            </a:ext>
          </a:extLst>
        </xdr:cNvPr>
        <xdr:cNvSpPr/>
      </xdr:nvSpPr>
      <xdr:spPr>
        <a:xfrm>
          <a:off x="9096375" y="91344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48</xdr:row>
      <xdr:rowOff>19050</xdr:rowOff>
    </xdr:from>
    <xdr:to>
      <xdr:col>20</xdr:col>
      <xdr:colOff>190500</xdr:colOff>
      <xdr:row>48</xdr:row>
      <xdr:rowOff>171451</xdr:rowOff>
    </xdr:to>
    <xdr:sp macro="[0]!ApagarConteudoCelulas47" textlink="">
      <xdr:nvSpPr>
        <xdr:cNvPr id="259" name="Retângulo: Cantos Arredondados 46" hidden="1">
          <a:extLst>
            <a:ext uri="{FF2B5EF4-FFF2-40B4-BE49-F238E27FC236}">
              <a16:creationId xmlns:a16="http://schemas.microsoft.com/office/drawing/2014/main" id="{00000000-0008-0000-0500-000003010000}"/>
            </a:ext>
          </a:extLst>
        </xdr:cNvPr>
        <xdr:cNvSpPr/>
      </xdr:nvSpPr>
      <xdr:spPr>
        <a:xfrm>
          <a:off x="9096375" y="933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49</xdr:row>
      <xdr:rowOff>19050</xdr:rowOff>
    </xdr:from>
    <xdr:to>
      <xdr:col>20</xdr:col>
      <xdr:colOff>190500</xdr:colOff>
      <xdr:row>49</xdr:row>
      <xdr:rowOff>171451</xdr:rowOff>
    </xdr:to>
    <xdr:sp macro="[0]!ApagarConteudoCelulas48" textlink="">
      <xdr:nvSpPr>
        <xdr:cNvPr id="260" name="Retângulo: Cantos Arredondados 46" hidden="1">
          <a:extLst>
            <a:ext uri="{FF2B5EF4-FFF2-40B4-BE49-F238E27FC236}">
              <a16:creationId xmlns:a16="http://schemas.microsoft.com/office/drawing/2014/main" id="{00000000-0008-0000-0500-000004010000}"/>
            </a:ext>
          </a:extLst>
        </xdr:cNvPr>
        <xdr:cNvSpPr/>
      </xdr:nvSpPr>
      <xdr:spPr>
        <a:xfrm>
          <a:off x="9096375" y="952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50</xdr:row>
      <xdr:rowOff>19050</xdr:rowOff>
    </xdr:from>
    <xdr:to>
      <xdr:col>20</xdr:col>
      <xdr:colOff>190500</xdr:colOff>
      <xdr:row>50</xdr:row>
      <xdr:rowOff>171451</xdr:rowOff>
    </xdr:to>
    <xdr:sp macro="[0]!ApagarConteudoCelulas49" textlink="">
      <xdr:nvSpPr>
        <xdr:cNvPr id="261" name="Retângulo: Cantos Arredondados 46" hidden="1">
          <a:extLst>
            <a:ext uri="{FF2B5EF4-FFF2-40B4-BE49-F238E27FC236}">
              <a16:creationId xmlns:a16="http://schemas.microsoft.com/office/drawing/2014/main" id="{00000000-0008-0000-0500-000005010000}"/>
            </a:ext>
          </a:extLst>
        </xdr:cNvPr>
        <xdr:cNvSpPr/>
      </xdr:nvSpPr>
      <xdr:spPr>
        <a:xfrm>
          <a:off x="9096375" y="971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51</xdr:row>
      <xdr:rowOff>19050</xdr:rowOff>
    </xdr:from>
    <xdr:to>
      <xdr:col>20</xdr:col>
      <xdr:colOff>190500</xdr:colOff>
      <xdr:row>51</xdr:row>
      <xdr:rowOff>171451</xdr:rowOff>
    </xdr:to>
    <xdr:sp macro="[0]!ApagarConteudoCelulas50" textlink="">
      <xdr:nvSpPr>
        <xdr:cNvPr id="262" name="Retângulo: Cantos Arredondados 46" hidden="1">
          <a:extLst>
            <a:ext uri="{FF2B5EF4-FFF2-40B4-BE49-F238E27FC236}">
              <a16:creationId xmlns:a16="http://schemas.microsoft.com/office/drawing/2014/main" id="{00000000-0008-0000-0500-000006010000}"/>
            </a:ext>
          </a:extLst>
        </xdr:cNvPr>
        <xdr:cNvSpPr/>
      </xdr:nvSpPr>
      <xdr:spPr>
        <a:xfrm>
          <a:off x="9096375" y="990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52</xdr:row>
      <xdr:rowOff>19050</xdr:rowOff>
    </xdr:from>
    <xdr:to>
      <xdr:col>20</xdr:col>
      <xdr:colOff>190500</xdr:colOff>
      <xdr:row>52</xdr:row>
      <xdr:rowOff>171451</xdr:rowOff>
    </xdr:to>
    <xdr:sp macro="[0]!ApagarConteudoCelulas51" textlink="">
      <xdr:nvSpPr>
        <xdr:cNvPr id="263" name="Retângulo: Cantos Arredondados 46" hidden="1">
          <a:extLst>
            <a:ext uri="{FF2B5EF4-FFF2-40B4-BE49-F238E27FC236}">
              <a16:creationId xmlns:a16="http://schemas.microsoft.com/office/drawing/2014/main" id="{00000000-0008-0000-0500-000007010000}"/>
            </a:ext>
          </a:extLst>
        </xdr:cNvPr>
        <xdr:cNvSpPr/>
      </xdr:nvSpPr>
      <xdr:spPr>
        <a:xfrm>
          <a:off x="9096375" y="101060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7</xdr:col>
      <xdr:colOff>342667</xdr:colOff>
      <xdr:row>0</xdr:row>
      <xdr:rowOff>57981</xdr:rowOff>
    </xdr:from>
    <xdr:to>
      <xdr:col>8</xdr:col>
      <xdr:colOff>280110</xdr:colOff>
      <xdr:row>0</xdr:row>
      <xdr:rowOff>323028</xdr:rowOff>
    </xdr:to>
    <xdr:sp macro="[0]!AvancarParaProximaAba" textlink="">
      <xdr:nvSpPr>
        <xdr:cNvPr id="4" name="Seta para a direita 66">
          <a:extLst>
            <a:ext uri="{FF2B5EF4-FFF2-40B4-BE49-F238E27FC236}">
              <a16:creationId xmlns:a16="http://schemas.microsoft.com/office/drawing/2014/main" id="{B2CF01AB-899C-4F8B-A478-7D5FD7CA5750}"/>
            </a:ext>
          </a:extLst>
        </xdr:cNvPr>
        <xdr:cNvSpPr/>
      </xdr:nvSpPr>
      <xdr:spPr>
        <a:xfrm>
          <a:off x="3738537" y="57981"/>
          <a:ext cx="343290" cy="265047"/>
        </a:xfrm>
        <a:prstGeom prst="righ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0</xdr:col>
      <xdr:colOff>41415</xdr:colOff>
      <xdr:row>0</xdr:row>
      <xdr:rowOff>66264</xdr:rowOff>
    </xdr:from>
    <xdr:to>
      <xdr:col>0</xdr:col>
      <xdr:colOff>389283</xdr:colOff>
      <xdr:row>0</xdr:row>
      <xdr:rowOff>331307</xdr:rowOff>
    </xdr:to>
    <xdr:sp macro="[0]!VoltarParaAbaAnterior" textlink="">
      <xdr:nvSpPr>
        <xdr:cNvPr id="2" name="Seta: para a Esquerda 1">
          <a:extLst>
            <a:ext uri="{FF2B5EF4-FFF2-40B4-BE49-F238E27FC236}">
              <a16:creationId xmlns:a16="http://schemas.microsoft.com/office/drawing/2014/main" id="{F32BDF3A-FE59-4603-842F-84F8FA896B44}"/>
            </a:ext>
          </a:extLst>
        </xdr:cNvPr>
        <xdr:cNvSpPr/>
      </xdr:nvSpPr>
      <xdr:spPr>
        <a:xfrm>
          <a:off x="41415" y="66264"/>
          <a:ext cx="347868" cy="265043"/>
        </a:xfrm>
        <a:prstGeom prst="lef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21</xdr:col>
      <xdr:colOff>803415</xdr:colOff>
      <xdr:row>0</xdr:row>
      <xdr:rowOff>24849</xdr:rowOff>
    </xdr:from>
    <xdr:to>
      <xdr:col>21</xdr:col>
      <xdr:colOff>1148736</xdr:colOff>
      <xdr:row>0</xdr:row>
      <xdr:rowOff>356154</xdr:rowOff>
    </xdr:to>
    <xdr:sp macro="[0]!AlternarBloqueioPlanilha2" textlink="">
      <xdr:nvSpPr>
        <xdr:cNvPr id="5" name="Elipse 4">
          <a:extLst>
            <a:ext uri="{FF2B5EF4-FFF2-40B4-BE49-F238E27FC236}">
              <a16:creationId xmlns:a16="http://schemas.microsoft.com/office/drawing/2014/main" id="{B8B9D20F-BE50-46F2-85E0-6383DD42C8B1}"/>
            </a:ext>
          </a:extLst>
        </xdr:cNvPr>
        <xdr:cNvSpPr/>
      </xdr:nvSpPr>
      <xdr:spPr>
        <a:xfrm>
          <a:off x="9533285" y="24849"/>
          <a:ext cx="345321" cy="331305"/>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800">
              <a:solidFill>
                <a:srgbClr val="F00000"/>
              </a:solidFill>
              <a:effectLst/>
              <a:latin typeface="Webdings" panose="05030102010509060703" pitchFamily="18" charset="2"/>
              <a:ea typeface="+mn-ea"/>
              <a:cs typeface="+mn-cs"/>
            </a:rPr>
            <a:t>Ï</a:t>
          </a:r>
          <a:endParaRPr lang="pt-BR" sz="1800">
            <a:solidFill>
              <a:srgbClr val="F00000"/>
            </a:solidFill>
            <a:effectLst/>
            <a:latin typeface="Webdings" panose="05030102010509060703" pitchFamily="18" charset="2"/>
          </a:endParaRPr>
        </a:p>
        <a:p>
          <a:pPr lvl="0" algn="ctr"/>
          <a:endParaRPr lang="pt-BR" sz="600">
            <a:solidFill>
              <a:srgbClr val="F00000"/>
            </a:solidFill>
          </a:endParaRPr>
        </a:p>
      </xdr:txBody>
    </xdr:sp>
    <xdr:clientData/>
  </xdr:twoCellAnchor>
  <xdr:twoCellAnchor>
    <xdr:from>
      <xdr:col>16</xdr:col>
      <xdr:colOff>195588</xdr:colOff>
      <xdr:row>0</xdr:row>
      <xdr:rowOff>58569</xdr:rowOff>
    </xdr:from>
    <xdr:to>
      <xdr:col>18</xdr:col>
      <xdr:colOff>44609</xdr:colOff>
      <xdr:row>0</xdr:row>
      <xdr:rowOff>346569</xdr:rowOff>
    </xdr:to>
    <xdr:sp macro="[0]!ExecutarComandos2" textlink="">
      <xdr:nvSpPr>
        <xdr:cNvPr id="6" name="Retângulo: Cantos Arredondados 2">
          <a:extLst>
            <a:ext uri="{FF2B5EF4-FFF2-40B4-BE49-F238E27FC236}">
              <a16:creationId xmlns:a16="http://schemas.microsoft.com/office/drawing/2014/main" id="{9C721F02-4EAF-4A3A-B457-EF8A7D4C8315}"/>
            </a:ext>
          </a:extLst>
        </xdr:cNvPr>
        <xdr:cNvSpPr/>
      </xdr:nvSpPr>
      <xdr:spPr>
        <a:xfrm>
          <a:off x="7343479" y="58569"/>
          <a:ext cx="288000" cy="288000"/>
        </a:xfrm>
        <a:prstGeom prst="roundRect">
          <a:avLst/>
        </a:prstGeom>
        <a:solidFill>
          <a:srgbClr val="FF0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baseline="0">
              <a:ln w="0"/>
              <a:solidFill>
                <a:schemeClr val="bg2"/>
              </a:solidFill>
              <a:effectLst>
                <a:innerShdw blurRad="63500" dist="50800" dir="13500000">
                  <a:srgbClr val="000000">
                    <a:alpha val="50000"/>
                  </a:srgbClr>
                </a:innerShdw>
              </a:effectLst>
              <a:latin typeface="Wingdings 2" panose="05020102010507070707" pitchFamily="18" charset="2"/>
            </a:rPr>
            <a:t>3</a:t>
          </a:r>
        </a:p>
      </xdr:txBody>
    </xdr:sp>
    <xdr:clientData/>
  </xdr:twoCellAnchor>
  <xdr:twoCellAnchor>
    <xdr:from>
      <xdr:col>18</xdr:col>
      <xdr:colOff>619594</xdr:colOff>
      <xdr:row>0</xdr:row>
      <xdr:rowOff>56262</xdr:rowOff>
    </xdr:from>
    <xdr:to>
      <xdr:col>20</xdr:col>
      <xdr:colOff>58</xdr:colOff>
      <xdr:row>0</xdr:row>
      <xdr:rowOff>344262</xdr:rowOff>
    </xdr:to>
    <xdr:sp macro="[0]!ImprimirAreaEspecifica" textlink="">
      <xdr:nvSpPr>
        <xdr:cNvPr id="7" name="Retângulo: Cantos Arredondados 4">
          <a:extLst>
            <a:ext uri="{FF2B5EF4-FFF2-40B4-BE49-F238E27FC236}">
              <a16:creationId xmlns:a16="http://schemas.microsoft.com/office/drawing/2014/main" id="{F8F65601-1E59-4CC2-BA18-C873853B0CB7}"/>
            </a:ext>
          </a:extLst>
        </xdr:cNvPr>
        <xdr:cNvSpPr/>
      </xdr:nvSpPr>
      <xdr:spPr>
        <a:xfrm>
          <a:off x="8206464" y="56262"/>
          <a:ext cx="291551" cy="288000"/>
        </a:xfrm>
        <a:prstGeom prst="roundRect">
          <a:avLst/>
        </a:prstGeom>
        <a:solidFill>
          <a:srgbClr val="0070C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i="0">
              <a:solidFill>
                <a:schemeClr val="lt1"/>
              </a:solidFill>
              <a:latin typeface="Wingdings 2" panose="05020102010507070707" pitchFamily="18" charset="2"/>
              <a:ea typeface="+mn-ea"/>
              <a:cs typeface="+mn-cs"/>
            </a:rPr>
            <a:t>6</a:t>
          </a:r>
          <a:endParaRPr lang="pt-BR" sz="2400" b="1" i="0"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15</xdr:col>
      <xdr:colOff>49696</xdr:colOff>
      <xdr:row>0</xdr:row>
      <xdr:rowOff>49696</xdr:rowOff>
    </xdr:from>
    <xdr:to>
      <xdr:col>15</xdr:col>
      <xdr:colOff>337696</xdr:colOff>
      <xdr:row>0</xdr:row>
      <xdr:rowOff>337696</xdr:rowOff>
    </xdr:to>
    <xdr:sp macro="[0]!TransferirDadosTodosDias" textlink="">
      <xdr:nvSpPr>
        <xdr:cNvPr id="8" name="Retângulo: Cantos Arredondados 5">
          <a:extLst>
            <a:ext uri="{FF2B5EF4-FFF2-40B4-BE49-F238E27FC236}">
              <a16:creationId xmlns:a16="http://schemas.microsoft.com/office/drawing/2014/main" id="{CBCFC57B-2FFD-4C7F-B54B-DD70DDD83B82}"/>
            </a:ext>
          </a:extLst>
        </xdr:cNvPr>
        <xdr:cNvSpPr/>
      </xdr:nvSpPr>
      <xdr:spPr>
        <a:xfrm>
          <a:off x="6485283" y="49696"/>
          <a:ext cx="288000" cy="288000"/>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ingdings 2" panose="05020102010507070707" pitchFamily="18" charset="2"/>
              <a:ea typeface="+mn-ea"/>
              <a:cs typeface="+mn-cs"/>
            </a:rPr>
            <a:t>R</a:t>
          </a:r>
          <a:endParaRPr lang="pt-BR" sz="6000" b="1"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18</xdr:col>
      <xdr:colOff>183635</xdr:colOff>
      <xdr:row>0</xdr:row>
      <xdr:rowOff>51646</xdr:rowOff>
    </xdr:from>
    <xdr:to>
      <xdr:col>18</xdr:col>
      <xdr:colOff>470924</xdr:colOff>
      <xdr:row>0</xdr:row>
      <xdr:rowOff>339646</xdr:rowOff>
    </xdr:to>
    <xdr:sp macro="[0]!Salvar" textlink="">
      <xdr:nvSpPr>
        <xdr:cNvPr id="9" name="Retângulo: Cantos Arredondados 1">
          <a:extLst>
            <a:ext uri="{FF2B5EF4-FFF2-40B4-BE49-F238E27FC236}">
              <a16:creationId xmlns:a16="http://schemas.microsoft.com/office/drawing/2014/main" id="{063FA1C1-F328-4310-BBD4-43C8B4E32F3E}"/>
            </a:ext>
          </a:extLst>
        </xdr:cNvPr>
        <xdr:cNvSpPr/>
      </xdr:nvSpPr>
      <xdr:spPr>
        <a:xfrm>
          <a:off x="7770505" y="51646"/>
          <a:ext cx="287289" cy="288000"/>
        </a:xfrm>
        <a:prstGeom prst="roundRect">
          <a:avLst/>
        </a:prstGeom>
        <a:solidFill>
          <a:srgbClr val="7030A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solidFill>
                <a:schemeClr val="lt1"/>
              </a:solidFill>
              <a:latin typeface="Wingdings" panose="05000000000000000000" pitchFamily="2" charset="2"/>
              <a:ea typeface="+mn-ea"/>
              <a:cs typeface="+mn-cs"/>
            </a:rPr>
            <a:t>&lt;</a:t>
          </a:r>
          <a:endParaRPr lang="pt-BR" sz="66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20</xdr:col>
      <xdr:colOff>157486</xdr:colOff>
      <xdr:row>0</xdr:row>
      <xdr:rowOff>61881</xdr:rowOff>
    </xdr:from>
    <xdr:to>
      <xdr:col>21</xdr:col>
      <xdr:colOff>213573</xdr:colOff>
      <xdr:row>0</xdr:row>
      <xdr:rowOff>349881</xdr:rowOff>
    </xdr:to>
    <xdr:sp macro="[0]!AlternarParaDados" textlink="">
      <xdr:nvSpPr>
        <xdr:cNvPr id="10" name="Retângulo: Cantos Arredondados 2">
          <a:extLst>
            <a:ext uri="{FF2B5EF4-FFF2-40B4-BE49-F238E27FC236}">
              <a16:creationId xmlns:a16="http://schemas.microsoft.com/office/drawing/2014/main" id="{1668E5BB-00B4-489F-8225-4F0AE27B1A63}"/>
            </a:ext>
          </a:extLst>
        </xdr:cNvPr>
        <xdr:cNvSpPr/>
      </xdr:nvSpPr>
      <xdr:spPr>
        <a:xfrm>
          <a:off x="8655443" y="61881"/>
          <a:ext cx="288000" cy="288000"/>
        </a:xfrm>
        <a:prstGeom prst="roundRect">
          <a:avLst/>
        </a:prstGeom>
        <a:solidFill>
          <a:srgbClr val="FFC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Wingdings" panose="05000000000000000000" pitchFamily="2" charset="2"/>
              <a:ea typeface="+mn-ea"/>
              <a:cs typeface="+mn-cs"/>
            </a:rPr>
            <a:t>4</a:t>
          </a:r>
          <a:endParaRPr lang="pt-BR" sz="3200" b="1" cap="none" spc="50" baseline="0">
            <a:ln w="0"/>
            <a:solidFill>
              <a:schemeClr val="bg1"/>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21</xdr:col>
      <xdr:colOff>364549</xdr:colOff>
      <xdr:row>0</xdr:row>
      <xdr:rowOff>61881</xdr:rowOff>
    </xdr:from>
    <xdr:to>
      <xdr:col>21</xdr:col>
      <xdr:colOff>652549</xdr:colOff>
      <xdr:row>0</xdr:row>
      <xdr:rowOff>349881</xdr:rowOff>
    </xdr:to>
    <xdr:sp macro="[0]!AbrirFormularioFerias" textlink="">
      <xdr:nvSpPr>
        <xdr:cNvPr id="11" name="Retângulo: Cantos Arredondados 2">
          <a:extLst>
            <a:ext uri="{FF2B5EF4-FFF2-40B4-BE49-F238E27FC236}">
              <a16:creationId xmlns:a16="http://schemas.microsoft.com/office/drawing/2014/main" id="{3198C03D-A9D2-4AEA-850A-68780A7DE4D4}"/>
            </a:ext>
          </a:extLst>
        </xdr:cNvPr>
        <xdr:cNvSpPr/>
      </xdr:nvSpPr>
      <xdr:spPr>
        <a:xfrm>
          <a:off x="9094419" y="61881"/>
          <a:ext cx="288000" cy="288000"/>
        </a:xfrm>
        <a:prstGeom prst="roundRect">
          <a:avLst/>
        </a:prstGeom>
        <a:solidFill>
          <a:srgbClr val="D81893"/>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ebdings" panose="05030102010509060703" pitchFamily="18" charset="2"/>
              <a:ea typeface="+mn-ea"/>
              <a:cs typeface="+mn-cs"/>
            </a:rPr>
            <a:t>J</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15</xdr:col>
      <xdr:colOff>480509</xdr:colOff>
      <xdr:row>0</xdr:row>
      <xdr:rowOff>61880</xdr:rowOff>
    </xdr:from>
    <xdr:to>
      <xdr:col>16</xdr:col>
      <xdr:colOff>56205</xdr:colOff>
      <xdr:row>0</xdr:row>
      <xdr:rowOff>349880</xdr:rowOff>
    </xdr:to>
    <xdr:sp macro="[0]!VerificarBatidasFaltantes" textlink="">
      <xdr:nvSpPr>
        <xdr:cNvPr id="12" name="Retângulo: Cantos Arredondados 2">
          <a:extLst>
            <a:ext uri="{FF2B5EF4-FFF2-40B4-BE49-F238E27FC236}">
              <a16:creationId xmlns:a16="http://schemas.microsoft.com/office/drawing/2014/main" id="{8F5D1F39-AA96-46B4-8982-B9C0C8AC68E6}"/>
            </a:ext>
          </a:extLst>
        </xdr:cNvPr>
        <xdr:cNvSpPr/>
      </xdr:nvSpPr>
      <xdr:spPr>
        <a:xfrm>
          <a:off x="6916096" y="61880"/>
          <a:ext cx="288000" cy="288000"/>
        </a:xfrm>
        <a:prstGeom prst="roundRect">
          <a:avLst/>
        </a:prstGeom>
        <a:solidFill>
          <a:schemeClr val="bg2">
            <a:lumMod val="5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chemeClr val="lt1"/>
              </a:solidFill>
              <a:latin typeface="Webdings" panose="05030102010509060703" pitchFamily="18" charset="2"/>
              <a:ea typeface="+mn-ea"/>
              <a:cs typeface="+mn-cs"/>
            </a:rPr>
            <a:t>s</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20</xdr:col>
      <xdr:colOff>47625</xdr:colOff>
      <xdr:row>2</xdr:row>
      <xdr:rowOff>19050</xdr:rowOff>
    </xdr:from>
    <xdr:to>
      <xdr:col>20</xdr:col>
      <xdr:colOff>190500</xdr:colOff>
      <xdr:row>2</xdr:row>
      <xdr:rowOff>171451</xdr:rowOff>
    </xdr:to>
    <xdr:sp macro="[0]!ApagarConteudoCelulas01" textlink="">
      <xdr:nvSpPr>
        <xdr:cNvPr id="92" name="Retângulo: Cantos Arredondados 6" hidden="1">
          <a:extLst>
            <a:ext uri="{FF2B5EF4-FFF2-40B4-BE49-F238E27FC236}">
              <a16:creationId xmlns:a16="http://schemas.microsoft.com/office/drawing/2014/main" id="{00000000-0008-0000-0600-00005C000000}"/>
            </a:ext>
          </a:extLst>
        </xdr:cNvPr>
        <xdr:cNvSpPr/>
      </xdr:nvSpPr>
      <xdr:spPr>
        <a:xfrm>
          <a:off x="9096375" y="57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xdr:row>
      <xdr:rowOff>19050</xdr:rowOff>
    </xdr:from>
    <xdr:to>
      <xdr:col>20</xdr:col>
      <xdr:colOff>190500</xdr:colOff>
      <xdr:row>3</xdr:row>
      <xdr:rowOff>171451</xdr:rowOff>
    </xdr:to>
    <xdr:sp macro="[0]!ApagarConteudoCelulas02" textlink="">
      <xdr:nvSpPr>
        <xdr:cNvPr id="93" name="Retângulo: Cantos Arredondados 7" hidden="1">
          <a:extLst>
            <a:ext uri="{FF2B5EF4-FFF2-40B4-BE49-F238E27FC236}">
              <a16:creationId xmlns:a16="http://schemas.microsoft.com/office/drawing/2014/main" id="{00000000-0008-0000-0600-00005D000000}"/>
            </a:ext>
          </a:extLst>
        </xdr:cNvPr>
        <xdr:cNvSpPr/>
      </xdr:nvSpPr>
      <xdr:spPr>
        <a:xfrm>
          <a:off x="9096375" y="76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xdr:row>
      <xdr:rowOff>19050</xdr:rowOff>
    </xdr:from>
    <xdr:to>
      <xdr:col>20</xdr:col>
      <xdr:colOff>190500</xdr:colOff>
      <xdr:row>4</xdr:row>
      <xdr:rowOff>171451</xdr:rowOff>
    </xdr:to>
    <xdr:sp macro="[0]!ApagarConteudoCelulas03" textlink="">
      <xdr:nvSpPr>
        <xdr:cNvPr id="94" name="Retângulo: Cantos Arredondados 8" hidden="1">
          <a:extLst>
            <a:ext uri="{FF2B5EF4-FFF2-40B4-BE49-F238E27FC236}">
              <a16:creationId xmlns:a16="http://schemas.microsoft.com/office/drawing/2014/main" id="{00000000-0008-0000-0600-00005E000000}"/>
            </a:ext>
          </a:extLst>
        </xdr:cNvPr>
        <xdr:cNvSpPr/>
      </xdr:nvSpPr>
      <xdr:spPr>
        <a:xfrm>
          <a:off x="9096375" y="95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xdr:row>
      <xdr:rowOff>19050</xdr:rowOff>
    </xdr:from>
    <xdr:to>
      <xdr:col>20</xdr:col>
      <xdr:colOff>190500</xdr:colOff>
      <xdr:row>5</xdr:row>
      <xdr:rowOff>171451</xdr:rowOff>
    </xdr:to>
    <xdr:sp macro="[0]!ApagarConteudoCelulas04" textlink="">
      <xdr:nvSpPr>
        <xdr:cNvPr id="95" name="Retângulo: Cantos Arredondados 9" hidden="1">
          <a:extLst>
            <a:ext uri="{FF2B5EF4-FFF2-40B4-BE49-F238E27FC236}">
              <a16:creationId xmlns:a16="http://schemas.microsoft.com/office/drawing/2014/main" id="{00000000-0008-0000-0600-00005F000000}"/>
            </a:ext>
          </a:extLst>
        </xdr:cNvPr>
        <xdr:cNvSpPr/>
      </xdr:nvSpPr>
      <xdr:spPr>
        <a:xfrm>
          <a:off x="9096375" y="114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6</xdr:row>
      <xdr:rowOff>19050</xdr:rowOff>
    </xdr:from>
    <xdr:to>
      <xdr:col>20</xdr:col>
      <xdr:colOff>190500</xdr:colOff>
      <xdr:row>6</xdr:row>
      <xdr:rowOff>171451</xdr:rowOff>
    </xdr:to>
    <xdr:sp macro="[0]!ApagarConteudoCelulas05" textlink="">
      <xdr:nvSpPr>
        <xdr:cNvPr id="96" name="Retângulo: Cantos Arredondados 10" hidden="1">
          <a:extLst>
            <a:ext uri="{FF2B5EF4-FFF2-40B4-BE49-F238E27FC236}">
              <a16:creationId xmlns:a16="http://schemas.microsoft.com/office/drawing/2014/main" id="{00000000-0008-0000-0600-000060000000}"/>
            </a:ext>
          </a:extLst>
        </xdr:cNvPr>
        <xdr:cNvSpPr/>
      </xdr:nvSpPr>
      <xdr:spPr>
        <a:xfrm>
          <a:off x="9096375" y="133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7</xdr:row>
      <xdr:rowOff>19050</xdr:rowOff>
    </xdr:from>
    <xdr:to>
      <xdr:col>20</xdr:col>
      <xdr:colOff>190500</xdr:colOff>
      <xdr:row>7</xdr:row>
      <xdr:rowOff>171451</xdr:rowOff>
    </xdr:to>
    <xdr:sp macro="[0]!ApagarConteudoCelulas06" textlink="">
      <xdr:nvSpPr>
        <xdr:cNvPr id="97" name="Retângulo: Cantos Arredondados 11" hidden="1">
          <a:extLst>
            <a:ext uri="{FF2B5EF4-FFF2-40B4-BE49-F238E27FC236}">
              <a16:creationId xmlns:a16="http://schemas.microsoft.com/office/drawing/2014/main" id="{00000000-0008-0000-0600-000061000000}"/>
            </a:ext>
          </a:extLst>
        </xdr:cNvPr>
        <xdr:cNvSpPr/>
      </xdr:nvSpPr>
      <xdr:spPr>
        <a:xfrm>
          <a:off x="9096375" y="152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8</xdr:row>
      <xdr:rowOff>19050</xdr:rowOff>
    </xdr:from>
    <xdr:to>
      <xdr:col>20</xdr:col>
      <xdr:colOff>190500</xdr:colOff>
      <xdr:row>8</xdr:row>
      <xdr:rowOff>171451</xdr:rowOff>
    </xdr:to>
    <xdr:sp macro="[0]!ApagarConteudoCelulas07" textlink="">
      <xdr:nvSpPr>
        <xdr:cNvPr id="98" name="Retângulo: Cantos Arredondados 12" hidden="1">
          <a:extLst>
            <a:ext uri="{FF2B5EF4-FFF2-40B4-BE49-F238E27FC236}">
              <a16:creationId xmlns:a16="http://schemas.microsoft.com/office/drawing/2014/main" id="{00000000-0008-0000-0600-000062000000}"/>
            </a:ext>
          </a:extLst>
        </xdr:cNvPr>
        <xdr:cNvSpPr/>
      </xdr:nvSpPr>
      <xdr:spPr>
        <a:xfrm>
          <a:off x="9096375" y="171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9</xdr:row>
      <xdr:rowOff>19050</xdr:rowOff>
    </xdr:from>
    <xdr:to>
      <xdr:col>20</xdr:col>
      <xdr:colOff>190500</xdr:colOff>
      <xdr:row>9</xdr:row>
      <xdr:rowOff>171451</xdr:rowOff>
    </xdr:to>
    <xdr:sp macro="[0]!ApagarConteudoCelulas08" textlink="">
      <xdr:nvSpPr>
        <xdr:cNvPr id="99" name="Retângulo: Cantos Arredondados 13" hidden="1">
          <a:extLst>
            <a:ext uri="{FF2B5EF4-FFF2-40B4-BE49-F238E27FC236}">
              <a16:creationId xmlns:a16="http://schemas.microsoft.com/office/drawing/2014/main" id="{00000000-0008-0000-0600-000063000000}"/>
            </a:ext>
          </a:extLst>
        </xdr:cNvPr>
        <xdr:cNvSpPr/>
      </xdr:nvSpPr>
      <xdr:spPr>
        <a:xfrm>
          <a:off x="9096375" y="190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10</xdr:row>
      <xdr:rowOff>19050</xdr:rowOff>
    </xdr:from>
    <xdr:to>
      <xdr:col>20</xdr:col>
      <xdr:colOff>190500</xdr:colOff>
      <xdr:row>10</xdr:row>
      <xdr:rowOff>171451</xdr:rowOff>
    </xdr:to>
    <xdr:sp macro="[0]!ApagarConteudoCelulas09" textlink="">
      <xdr:nvSpPr>
        <xdr:cNvPr id="100" name="Retângulo: Cantos Arredondados 14" hidden="1">
          <a:extLst>
            <a:ext uri="{FF2B5EF4-FFF2-40B4-BE49-F238E27FC236}">
              <a16:creationId xmlns:a16="http://schemas.microsoft.com/office/drawing/2014/main" id="{00000000-0008-0000-0600-000064000000}"/>
            </a:ext>
          </a:extLst>
        </xdr:cNvPr>
        <xdr:cNvSpPr/>
      </xdr:nvSpPr>
      <xdr:spPr>
        <a:xfrm>
          <a:off x="9096375" y="209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11</xdr:row>
      <xdr:rowOff>19050</xdr:rowOff>
    </xdr:from>
    <xdr:to>
      <xdr:col>20</xdr:col>
      <xdr:colOff>190500</xdr:colOff>
      <xdr:row>11</xdr:row>
      <xdr:rowOff>171451</xdr:rowOff>
    </xdr:to>
    <xdr:sp macro="[0]!ApagarConteudoCelulas10" textlink="">
      <xdr:nvSpPr>
        <xdr:cNvPr id="101" name="Retângulo: Cantos Arredondados 15" hidden="1">
          <a:extLst>
            <a:ext uri="{FF2B5EF4-FFF2-40B4-BE49-F238E27FC236}">
              <a16:creationId xmlns:a16="http://schemas.microsoft.com/office/drawing/2014/main" id="{00000000-0008-0000-0600-000065000000}"/>
            </a:ext>
          </a:extLst>
        </xdr:cNvPr>
        <xdr:cNvSpPr/>
      </xdr:nvSpPr>
      <xdr:spPr>
        <a:xfrm>
          <a:off x="9096375" y="228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12</xdr:row>
      <xdr:rowOff>19050</xdr:rowOff>
    </xdr:from>
    <xdr:to>
      <xdr:col>20</xdr:col>
      <xdr:colOff>190500</xdr:colOff>
      <xdr:row>12</xdr:row>
      <xdr:rowOff>171451</xdr:rowOff>
    </xdr:to>
    <xdr:sp macro="[0]!ApagarConteudoCelulas11" textlink="">
      <xdr:nvSpPr>
        <xdr:cNvPr id="102" name="Retângulo: Cantos Arredondados 16" hidden="1">
          <a:extLst>
            <a:ext uri="{FF2B5EF4-FFF2-40B4-BE49-F238E27FC236}">
              <a16:creationId xmlns:a16="http://schemas.microsoft.com/office/drawing/2014/main" id="{00000000-0008-0000-0600-000066000000}"/>
            </a:ext>
          </a:extLst>
        </xdr:cNvPr>
        <xdr:cNvSpPr/>
      </xdr:nvSpPr>
      <xdr:spPr>
        <a:xfrm>
          <a:off x="9096375" y="247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13</xdr:row>
      <xdr:rowOff>19050</xdr:rowOff>
    </xdr:from>
    <xdr:to>
      <xdr:col>20</xdr:col>
      <xdr:colOff>190500</xdr:colOff>
      <xdr:row>13</xdr:row>
      <xdr:rowOff>171451</xdr:rowOff>
    </xdr:to>
    <xdr:sp macro="[0]!ApagarConteudoCelulas12" textlink="">
      <xdr:nvSpPr>
        <xdr:cNvPr id="103" name="Retângulo: Cantos Arredondados 17" hidden="1">
          <a:extLst>
            <a:ext uri="{FF2B5EF4-FFF2-40B4-BE49-F238E27FC236}">
              <a16:creationId xmlns:a16="http://schemas.microsoft.com/office/drawing/2014/main" id="{00000000-0008-0000-0600-000067000000}"/>
            </a:ext>
          </a:extLst>
        </xdr:cNvPr>
        <xdr:cNvSpPr/>
      </xdr:nvSpPr>
      <xdr:spPr>
        <a:xfrm>
          <a:off x="9096375" y="266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14</xdr:row>
      <xdr:rowOff>19050</xdr:rowOff>
    </xdr:from>
    <xdr:to>
      <xdr:col>20</xdr:col>
      <xdr:colOff>190500</xdr:colOff>
      <xdr:row>14</xdr:row>
      <xdr:rowOff>171451</xdr:rowOff>
    </xdr:to>
    <xdr:sp macro="[0]!ApagarConteudoCelulas13" textlink="">
      <xdr:nvSpPr>
        <xdr:cNvPr id="104" name="Retângulo: Cantos Arredondados 18" hidden="1">
          <a:extLst>
            <a:ext uri="{FF2B5EF4-FFF2-40B4-BE49-F238E27FC236}">
              <a16:creationId xmlns:a16="http://schemas.microsoft.com/office/drawing/2014/main" id="{00000000-0008-0000-0600-000068000000}"/>
            </a:ext>
          </a:extLst>
        </xdr:cNvPr>
        <xdr:cNvSpPr/>
      </xdr:nvSpPr>
      <xdr:spPr>
        <a:xfrm>
          <a:off x="9096375" y="285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15</xdr:row>
      <xdr:rowOff>19050</xdr:rowOff>
    </xdr:from>
    <xdr:to>
      <xdr:col>20</xdr:col>
      <xdr:colOff>190500</xdr:colOff>
      <xdr:row>15</xdr:row>
      <xdr:rowOff>171451</xdr:rowOff>
    </xdr:to>
    <xdr:sp macro="[0]!ApagarConteudoCelulas14" textlink="">
      <xdr:nvSpPr>
        <xdr:cNvPr id="105" name="Retângulo: Cantos Arredondados 19" hidden="1">
          <a:extLst>
            <a:ext uri="{FF2B5EF4-FFF2-40B4-BE49-F238E27FC236}">
              <a16:creationId xmlns:a16="http://schemas.microsoft.com/office/drawing/2014/main" id="{00000000-0008-0000-0600-000069000000}"/>
            </a:ext>
          </a:extLst>
        </xdr:cNvPr>
        <xdr:cNvSpPr/>
      </xdr:nvSpPr>
      <xdr:spPr>
        <a:xfrm>
          <a:off x="9096375" y="304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16</xdr:row>
      <xdr:rowOff>19050</xdr:rowOff>
    </xdr:from>
    <xdr:to>
      <xdr:col>20</xdr:col>
      <xdr:colOff>190500</xdr:colOff>
      <xdr:row>16</xdr:row>
      <xdr:rowOff>171451</xdr:rowOff>
    </xdr:to>
    <xdr:sp macro="[0]!ApagarConteudoCelulas01" textlink="">
      <xdr:nvSpPr>
        <xdr:cNvPr id="106" name="Retângulo: Cantos Arredondados 20" hidden="1">
          <a:extLst>
            <a:ext uri="{FF2B5EF4-FFF2-40B4-BE49-F238E27FC236}">
              <a16:creationId xmlns:a16="http://schemas.microsoft.com/office/drawing/2014/main" id="{00000000-0008-0000-0600-00006A000000}"/>
            </a:ext>
          </a:extLst>
        </xdr:cNvPr>
        <xdr:cNvSpPr/>
      </xdr:nvSpPr>
      <xdr:spPr>
        <a:xfrm>
          <a:off x="9096375" y="323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17</xdr:row>
      <xdr:rowOff>19050</xdr:rowOff>
    </xdr:from>
    <xdr:to>
      <xdr:col>20</xdr:col>
      <xdr:colOff>190500</xdr:colOff>
      <xdr:row>17</xdr:row>
      <xdr:rowOff>171451</xdr:rowOff>
    </xdr:to>
    <xdr:sp macro="[0]!ApagarConteudoCelulas16" textlink="">
      <xdr:nvSpPr>
        <xdr:cNvPr id="107" name="Retângulo: Cantos Arredondados 21" hidden="1">
          <a:extLst>
            <a:ext uri="{FF2B5EF4-FFF2-40B4-BE49-F238E27FC236}">
              <a16:creationId xmlns:a16="http://schemas.microsoft.com/office/drawing/2014/main" id="{00000000-0008-0000-0600-00006B000000}"/>
            </a:ext>
          </a:extLst>
        </xdr:cNvPr>
        <xdr:cNvSpPr/>
      </xdr:nvSpPr>
      <xdr:spPr>
        <a:xfrm>
          <a:off x="9096375" y="342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18</xdr:row>
      <xdr:rowOff>19050</xdr:rowOff>
    </xdr:from>
    <xdr:to>
      <xdr:col>20</xdr:col>
      <xdr:colOff>190500</xdr:colOff>
      <xdr:row>18</xdr:row>
      <xdr:rowOff>171451</xdr:rowOff>
    </xdr:to>
    <xdr:sp macro="[0]!ApagarConteudoCelulas17" textlink="">
      <xdr:nvSpPr>
        <xdr:cNvPr id="108" name="Retângulo: Cantos Arredondados 22" hidden="1">
          <a:extLst>
            <a:ext uri="{FF2B5EF4-FFF2-40B4-BE49-F238E27FC236}">
              <a16:creationId xmlns:a16="http://schemas.microsoft.com/office/drawing/2014/main" id="{00000000-0008-0000-0600-00006C000000}"/>
            </a:ext>
          </a:extLst>
        </xdr:cNvPr>
        <xdr:cNvSpPr/>
      </xdr:nvSpPr>
      <xdr:spPr>
        <a:xfrm>
          <a:off x="9096375" y="361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19</xdr:row>
      <xdr:rowOff>19050</xdr:rowOff>
    </xdr:from>
    <xdr:to>
      <xdr:col>20</xdr:col>
      <xdr:colOff>190500</xdr:colOff>
      <xdr:row>19</xdr:row>
      <xdr:rowOff>171451</xdr:rowOff>
    </xdr:to>
    <xdr:sp macro="[0]!ApagarConteudoCelulas18" textlink="">
      <xdr:nvSpPr>
        <xdr:cNvPr id="109" name="Retângulo: Cantos Arredondados 23" hidden="1">
          <a:extLst>
            <a:ext uri="{FF2B5EF4-FFF2-40B4-BE49-F238E27FC236}">
              <a16:creationId xmlns:a16="http://schemas.microsoft.com/office/drawing/2014/main" id="{00000000-0008-0000-0600-00006D000000}"/>
            </a:ext>
          </a:extLst>
        </xdr:cNvPr>
        <xdr:cNvSpPr/>
      </xdr:nvSpPr>
      <xdr:spPr>
        <a:xfrm>
          <a:off x="9096375" y="381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20</xdr:row>
      <xdr:rowOff>19050</xdr:rowOff>
    </xdr:from>
    <xdr:to>
      <xdr:col>20</xdr:col>
      <xdr:colOff>190500</xdr:colOff>
      <xdr:row>20</xdr:row>
      <xdr:rowOff>171451</xdr:rowOff>
    </xdr:to>
    <xdr:sp macro="[0]!ApagarConteudoCelulas19" textlink="">
      <xdr:nvSpPr>
        <xdr:cNvPr id="110" name="Retângulo: Cantos Arredondados 24" hidden="1">
          <a:extLst>
            <a:ext uri="{FF2B5EF4-FFF2-40B4-BE49-F238E27FC236}">
              <a16:creationId xmlns:a16="http://schemas.microsoft.com/office/drawing/2014/main" id="{00000000-0008-0000-0600-00006E000000}"/>
            </a:ext>
          </a:extLst>
        </xdr:cNvPr>
        <xdr:cNvSpPr/>
      </xdr:nvSpPr>
      <xdr:spPr>
        <a:xfrm>
          <a:off x="9096375" y="400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21</xdr:row>
      <xdr:rowOff>19050</xdr:rowOff>
    </xdr:from>
    <xdr:to>
      <xdr:col>20</xdr:col>
      <xdr:colOff>190500</xdr:colOff>
      <xdr:row>21</xdr:row>
      <xdr:rowOff>171451</xdr:rowOff>
    </xdr:to>
    <xdr:sp macro="[0]!ApagarConteudoCelulas20" textlink="">
      <xdr:nvSpPr>
        <xdr:cNvPr id="111" name="Retângulo: Cantos Arredondados 25" hidden="1">
          <a:extLst>
            <a:ext uri="{FF2B5EF4-FFF2-40B4-BE49-F238E27FC236}">
              <a16:creationId xmlns:a16="http://schemas.microsoft.com/office/drawing/2014/main" id="{00000000-0008-0000-0600-00006F000000}"/>
            </a:ext>
          </a:extLst>
        </xdr:cNvPr>
        <xdr:cNvSpPr/>
      </xdr:nvSpPr>
      <xdr:spPr>
        <a:xfrm>
          <a:off x="9096375" y="419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22</xdr:row>
      <xdr:rowOff>19050</xdr:rowOff>
    </xdr:from>
    <xdr:to>
      <xdr:col>20</xdr:col>
      <xdr:colOff>190500</xdr:colOff>
      <xdr:row>22</xdr:row>
      <xdr:rowOff>171451</xdr:rowOff>
    </xdr:to>
    <xdr:sp macro="[0]!ApagarConteudoCelulas21" textlink="">
      <xdr:nvSpPr>
        <xdr:cNvPr id="112" name="Retângulo: Cantos Arredondados 26" hidden="1">
          <a:extLst>
            <a:ext uri="{FF2B5EF4-FFF2-40B4-BE49-F238E27FC236}">
              <a16:creationId xmlns:a16="http://schemas.microsoft.com/office/drawing/2014/main" id="{00000000-0008-0000-0600-000070000000}"/>
            </a:ext>
          </a:extLst>
        </xdr:cNvPr>
        <xdr:cNvSpPr/>
      </xdr:nvSpPr>
      <xdr:spPr>
        <a:xfrm>
          <a:off x="9096375" y="438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23</xdr:row>
      <xdr:rowOff>19050</xdr:rowOff>
    </xdr:from>
    <xdr:to>
      <xdr:col>20</xdr:col>
      <xdr:colOff>190500</xdr:colOff>
      <xdr:row>23</xdr:row>
      <xdr:rowOff>171451</xdr:rowOff>
    </xdr:to>
    <xdr:sp macro="[0]!ApagarConteudoCelulas22" textlink="">
      <xdr:nvSpPr>
        <xdr:cNvPr id="113" name="Retângulo: Cantos Arredondados 27" hidden="1">
          <a:extLst>
            <a:ext uri="{FF2B5EF4-FFF2-40B4-BE49-F238E27FC236}">
              <a16:creationId xmlns:a16="http://schemas.microsoft.com/office/drawing/2014/main" id="{00000000-0008-0000-0600-000071000000}"/>
            </a:ext>
          </a:extLst>
        </xdr:cNvPr>
        <xdr:cNvSpPr/>
      </xdr:nvSpPr>
      <xdr:spPr>
        <a:xfrm>
          <a:off x="9096375" y="457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24</xdr:row>
      <xdr:rowOff>19050</xdr:rowOff>
    </xdr:from>
    <xdr:to>
      <xdr:col>20</xdr:col>
      <xdr:colOff>190500</xdr:colOff>
      <xdr:row>24</xdr:row>
      <xdr:rowOff>171451</xdr:rowOff>
    </xdr:to>
    <xdr:sp macro="[0]!ApagarConteudoCelulas23" textlink="">
      <xdr:nvSpPr>
        <xdr:cNvPr id="114" name="Retângulo: Cantos Arredondados 28" hidden="1">
          <a:extLst>
            <a:ext uri="{FF2B5EF4-FFF2-40B4-BE49-F238E27FC236}">
              <a16:creationId xmlns:a16="http://schemas.microsoft.com/office/drawing/2014/main" id="{00000000-0008-0000-0600-000072000000}"/>
            </a:ext>
          </a:extLst>
        </xdr:cNvPr>
        <xdr:cNvSpPr/>
      </xdr:nvSpPr>
      <xdr:spPr>
        <a:xfrm>
          <a:off x="9096375" y="476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25</xdr:row>
      <xdr:rowOff>19050</xdr:rowOff>
    </xdr:from>
    <xdr:to>
      <xdr:col>20</xdr:col>
      <xdr:colOff>190500</xdr:colOff>
      <xdr:row>25</xdr:row>
      <xdr:rowOff>171451</xdr:rowOff>
    </xdr:to>
    <xdr:sp macro="[0]!ApagarConteudoCelulas24" textlink="">
      <xdr:nvSpPr>
        <xdr:cNvPr id="115" name="Retângulo: Cantos Arredondados 29" hidden="1">
          <a:extLst>
            <a:ext uri="{FF2B5EF4-FFF2-40B4-BE49-F238E27FC236}">
              <a16:creationId xmlns:a16="http://schemas.microsoft.com/office/drawing/2014/main" id="{00000000-0008-0000-0600-000073000000}"/>
            </a:ext>
          </a:extLst>
        </xdr:cNvPr>
        <xdr:cNvSpPr/>
      </xdr:nvSpPr>
      <xdr:spPr>
        <a:xfrm>
          <a:off x="9096375" y="495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26</xdr:row>
      <xdr:rowOff>19050</xdr:rowOff>
    </xdr:from>
    <xdr:to>
      <xdr:col>20</xdr:col>
      <xdr:colOff>190500</xdr:colOff>
      <xdr:row>26</xdr:row>
      <xdr:rowOff>171451</xdr:rowOff>
    </xdr:to>
    <xdr:sp macro="[0]!ApagarConteudoCelulas25" textlink="">
      <xdr:nvSpPr>
        <xdr:cNvPr id="116" name="Retângulo: Cantos Arredondados 30" hidden="1">
          <a:extLst>
            <a:ext uri="{FF2B5EF4-FFF2-40B4-BE49-F238E27FC236}">
              <a16:creationId xmlns:a16="http://schemas.microsoft.com/office/drawing/2014/main" id="{00000000-0008-0000-0600-000074000000}"/>
            </a:ext>
          </a:extLst>
        </xdr:cNvPr>
        <xdr:cNvSpPr/>
      </xdr:nvSpPr>
      <xdr:spPr>
        <a:xfrm>
          <a:off x="9096375" y="514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27</xdr:row>
      <xdr:rowOff>19050</xdr:rowOff>
    </xdr:from>
    <xdr:to>
      <xdr:col>20</xdr:col>
      <xdr:colOff>190500</xdr:colOff>
      <xdr:row>27</xdr:row>
      <xdr:rowOff>171451</xdr:rowOff>
    </xdr:to>
    <xdr:sp macro="[0]!ApagarConteudoCelulas26" textlink="">
      <xdr:nvSpPr>
        <xdr:cNvPr id="117" name="Retângulo: Cantos Arredondados 31" hidden="1">
          <a:extLst>
            <a:ext uri="{FF2B5EF4-FFF2-40B4-BE49-F238E27FC236}">
              <a16:creationId xmlns:a16="http://schemas.microsoft.com/office/drawing/2014/main" id="{00000000-0008-0000-0600-000075000000}"/>
            </a:ext>
          </a:extLst>
        </xdr:cNvPr>
        <xdr:cNvSpPr/>
      </xdr:nvSpPr>
      <xdr:spPr>
        <a:xfrm>
          <a:off x="9096375" y="533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28</xdr:row>
      <xdr:rowOff>19050</xdr:rowOff>
    </xdr:from>
    <xdr:to>
      <xdr:col>20</xdr:col>
      <xdr:colOff>190500</xdr:colOff>
      <xdr:row>28</xdr:row>
      <xdr:rowOff>171451</xdr:rowOff>
    </xdr:to>
    <xdr:sp macro="[0]!ApagarConteudoCelulas27" textlink="">
      <xdr:nvSpPr>
        <xdr:cNvPr id="118" name="Retângulo: Cantos Arredondados 32" hidden="1">
          <a:extLst>
            <a:ext uri="{FF2B5EF4-FFF2-40B4-BE49-F238E27FC236}">
              <a16:creationId xmlns:a16="http://schemas.microsoft.com/office/drawing/2014/main" id="{00000000-0008-0000-0600-000076000000}"/>
            </a:ext>
          </a:extLst>
        </xdr:cNvPr>
        <xdr:cNvSpPr/>
      </xdr:nvSpPr>
      <xdr:spPr>
        <a:xfrm>
          <a:off x="9096375" y="552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29</xdr:row>
      <xdr:rowOff>19050</xdr:rowOff>
    </xdr:from>
    <xdr:to>
      <xdr:col>20</xdr:col>
      <xdr:colOff>190500</xdr:colOff>
      <xdr:row>29</xdr:row>
      <xdr:rowOff>171451</xdr:rowOff>
    </xdr:to>
    <xdr:sp macro="[0]!ApagarConteudoCelulas28" textlink="">
      <xdr:nvSpPr>
        <xdr:cNvPr id="119" name="Retângulo: Cantos Arredondados 33" hidden="1">
          <a:extLst>
            <a:ext uri="{FF2B5EF4-FFF2-40B4-BE49-F238E27FC236}">
              <a16:creationId xmlns:a16="http://schemas.microsoft.com/office/drawing/2014/main" id="{00000000-0008-0000-0600-000077000000}"/>
            </a:ext>
          </a:extLst>
        </xdr:cNvPr>
        <xdr:cNvSpPr/>
      </xdr:nvSpPr>
      <xdr:spPr>
        <a:xfrm>
          <a:off x="9096375" y="571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30</xdr:row>
      <xdr:rowOff>19050</xdr:rowOff>
    </xdr:from>
    <xdr:to>
      <xdr:col>20</xdr:col>
      <xdr:colOff>190500</xdr:colOff>
      <xdr:row>30</xdr:row>
      <xdr:rowOff>171451</xdr:rowOff>
    </xdr:to>
    <xdr:sp macro="[0]!ApagarConteudoCelulas29" textlink="">
      <xdr:nvSpPr>
        <xdr:cNvPr id="120" name="Retângulo: Cantos Arredondados 34" hidden="1">
          <a:extLst>
            <a:ext uri="{FF2B5EF4-FFF2-40B4-BE49-F238E27FC236}">
              <a16:creationId xmlns:a16="http://schemas.microsoft.com/office/drawing/2014/main" id="{00000000-0008-0000-0600-000078000000}"/>
            </a:ext>
          </a:extLst>
        </xdr:cNvPr>
        <xdr:cNvSpPr/>
      </xdr:nvSpPr>
      <xdr:spPr>
        <a:xfrm>
          <a:off x="9096375" y="590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31</xdr:row>
      <xdr:rowOff>19050</xdr:rowOff>
    </xdr:from>
    <xdr:to>
      <xdr:col>20</xdr:col>
      <xdr:colOff>190500</xdr:colOff>
      <xdr:row>31</xdr:row>
      <xdr:rowOff>171451</xdr:rowOff>
    </xdr:to>
    <xdr:sp macro="[0]!ApagarConteudoCelulas30" textlink="">
      <xdr:nvSpPr>
        <xdr:cNvPr id="121" name="Retângulo: Cantos Arredondados 35" hidden="1">
          <a:extLst>
            <a:ext uri="{FF2B5EF4-FFF2-40B4-BE49-F238E27FC236}">
              <a16:creationId xmlns:a16="http://schemas.microsoft.com/office/drawing/2014/main" id="{00000000-0008-0000-0600-000079000000}"/>
            </a:ext>
          </a:extLst>
        </xdr:cNvPr>
        <xdr:cNvSpPr/>
      </xdr:nvSpPr>
      <xdr:spPr>
        <a:xfrm>
          <a:off x="9096375" y="609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32</xdr:row>
      <xdr:rowOff>19050</xdr:rowOff>
    </xdr:from>
    <xdr:to>
      <xdr:col>20</xdr:col>
      <xdr:colOff>190500</xdr:colOff>
      <xdr:row>32</xdr:row>
      <xdr:rowOff>171451</xdr:rowOff>
    </xdr:to>
    <xdr:sp macro="[0]!ApagarConteudoCelulas31" textlink="">
      <xdr:nvSpPr>
        <xdr:cNvPr id="122" name="Retângulo: Cantos Arredondados 36" hidden="1">
          <a:extLst>
            <a:ext uri="{FF2B5EF4-FFF2-40B4-BE49-F238E27FC236}">
              <a16:creationId xmlns:a16="http://schemas.microsoft.com/office/drawing/2014/main" id="{00000000-0008-0000-0600-00007A000000}"/>
            </a:ext>
          </a:extLst>
        </xdr:cNvPr>
        <xdr:cNvSpPr/>
      </xdr:nvSpPr>
      <xdr:spPr>
        <a:xfrm>
          <a:off x="9096375" y="628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33</xdr:row>
      <xdr:rowOff>19050</xdr:rowOff>
    </xdr:from>
    <xdr:to>
      <xdr:col>20</xdr:col>
      <xdr:colOff>190500</xdr:colOff>
      <xdr:row>33</xdr:row>
      <xdr:rowOff>171451</xdr:rowOff>
    </xdr:to>
    <xdr:sp macro="[0]!ApagarConteudoCelulas32" textlink="">
      <xdr:nvSpPr>
        <xdr:cNvPr id="123" name="Retângulo: Cantos Arredondados 37" hidden="1">
          <a:extLst>
            <a:ext uri="{FF2B5EF4-FFF2-40B4-BE49-F238E27FC236}">
              <a16:creationId xmlns:a16="http://schemas.microsoft.com/office/drawing/2014/main" id="{00000000-0008-0000-0600-00007B000000}"/>
            </a:ext>
          </a:extLst>
        </xdr:cNvPr>
        <xdr:cNvSpPr/>
      </xdr:nvSpPr>
      <xdr:spPr>
        <a:xfrm>
          <a:off x="9096375" y="647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34</xdr:row>
      <xdr:rowOff>19050</xdr:rowOff>
    </xdr:from>
    <xdr:to>
      <xdr:col>20</xdr:col>
      <xdr:colOff>190500</xdr:colOff>
      <xdr:row>34</xdr:row>
      <xdr:rowOff>171451</xdr:rowOff>
    </xdr:to>
    <xdr:sp macro="[0]!ApagarConteudoCelulas33" textlink="">
      <xdr:nvSpPr>
        <xdr:cNvPr id="124" name="Retângulo: Cantos Arredondados 38" hidden="1">
          <a:extLst>
            <a:ext uri="{FF2B5EF4-FFF2-40B4-BE49-F238E27FC236}">
              <a16:creationId xmlns:a16="http://schemas.microsoft.com/office/drawing/2014/main" id="{00000000-0008-0000-0600-00007C000000}"/>
            </a:ext>
          </a:extLst>
        </xdr:cNvPr>
        <xdr:cNvSpPr/>
      </xdr:nvSpPr>
      <xdr:spPr>
        <a:xfrm>
          <a:off x="9096375" y="666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35</xdr:row>
      <xdr:rowOff>19050</xdr:rowOff>
    </xdr:from>
    <xdr:to>
      <xdr:col>20</xdr:col>
      <xdr:colOff>190500</xdr:colOff>
      <xdr:row>35</xdr:row>
      <xdr:rowOff>171451</xdr:rowOff>
    </xdr:to>
    <xdr:sp macro="[0]!ApagarConteudoCelulas34" textlink="">
      <xdr:nvSpPr>
        <xdr:cNvPr id="125" name="Retângulo: Cantos Arredondados 39" hidden="1">
          <a:extLst>
            <a:ext uri="{FF2B5EF4-FFF2-40B4-BE49-F238E27FC236}">
              <a16:creationId xmlns:a16="http://schemas.microsoft.com/office/drawing/2014/main" id="{00000000-0008-0000-0600-00007D000000}"/>
            </a:ext>
          </a:extLst>
        </xdr:cNvPr>
        <xdr:cNvSpPr/>
      </xdr:nvSpPr>
      <xdr:spPr>
        <a:xfrm>
          <a:off x="9096375" y="685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36</xdr:row>
      <xdr:rowOff>19050</xdr:rowOff>
    </xdr:from>
    <xdr:to>
      <xdr:col>20</xdr:col>
      <xdr:colOff>190500</xdr:colOff>
      <xdr:row>36</xdr:row>
      <xdr:rowOff>171451</xdr:rowOff>
    </xdr:to>
    <xdr:sp macro="[0]!ApagarConteudoCelulas35" textlink="">
      <xdr:nvSpPr>
        <xdr:cNvPr id="126" name="Retângulo: Cantos Arredondados 40" hidden="1">
          <a:extLst>
            <a:ext uri="{FF2B5EF4-FFF2-40B4-BE49-F238E27FC236}">
              <a16:creationId xmlns:a16="http://schemas.microsoft.com/office/drawing/2014/main" id="{00000000-0008-0000-0600-00007E000000}"/>
            </a:ext>
          </a:extLst>
        </xdr:cNvPr>
        <xdr:cNvSpPr/>
      </xdr:nvSpPr>
      <xdr:spPr>
        <a:xfrm>
          <a:off x="9096375" y="704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37</xdr:row>
      <xdr:rowOff>19050</xdr:rowOff>
    </xdr:from>
    <xdr:to>
      <xdr:col>20</xdr:col>
      <xdr:colOff>190500</xdr:colOff>
      <xdr:row>37</xdr:row>
      <xdr:rowOff>171451</xdr:rowOff>
    </xdr:to>
    <xdr:sp macro="[0]!ApagarConteudoCelulas36" textlink="">
      <xdr:nvSpPr>
        <xdr:cNvPr id="127" name="Retângulo: Cantos Arredondados 41" hidden="1">
          <a:extLst>
            <a:ext uri="{FF2B5EF4-FFF2-40B4-BE49-F238E27FC236}">
              <a16:creationId xmlns:a16="http://schemas.microsoft.com/office/drawing/2014/main" id="{00000000-0008-0000-0600-00007F000000}"/>
            </a:ext>
          </a:extLst>
        </xdr:cNvPr>
        <xdr:cNvSpPr/>
      </xdr:nvSpPr>
      <xdr:spPr>
        <a:xfrm>
          <a:off x="9096375" y="723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38</xdr:row>
      <xdr:rowOff>19050</xdr:rowOff>
    </xdr:from>
    <xdr:to>
      <xdr:col>20</xdr:col>
      <xdr:colOff>190500</xdr:colOff>
      <xdr:row>38</xdr:row>
      <xdr:rowOff>171451</xdr:rowOff>
    </xdr:to>
    <xdr:sp macro="[0]!ApagarConteudoCelulas37" textlink="">
      <xdr:nvSpPr>
        <xdr:cNvPr id="128" name="Retângulo: Cantos Arredondados 42" hidden="1">
          <a:extLst>
            <a:ext uri="{FF2B5EF4-FFF2-40B4-BE49-F238E27FC236}">
              <a16:creationId xmlns:a16="http://schemas.microsoft.com/office/drawing/2014/main" id="{00000000-0008-0000-0600-000080000000}"/>
            </a:ext>
          </a:extLst>
        </xdr:cNvPr>
        <xdr:cNvSpPr/>
      </xdr:nvSpPr>
      <xdr:spPr>
        <a:xfrm>
          <a:off x="9096375" y="742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39</xdr:row>
      <xdr:rowOff>19050</xdr:rowOff>
    </xdr:from>
    <xdr:to>
      <xdr:col>20</xdr:col>
      <xdr:colOff>190500</xdr:colOff>
      <xdr:row>39</xdr:row>
      <xdr:rowOff>171451</xdr:rowOff>
    </xdr:to>
    <xdr:sp macro="[0]!ApagarConteudoCelulas38" textlink="">
      <xdr:nvSpPr>
        <xdr:cNvPr id="129" name="Retângulo: Cantos Arredondados 43" hidden="1">
          <a:extLst>
            <a:ext uri="{FF2B5EF4-FFF2-40B4-BE49-F238E27FC236}">
              <a16:creationId xmlns:a16="http://schemas.microsoft.com/office/drawing/2014/main" id="{00000000-0008-0000-0600-000081000000}"/>
            </a:ext>
          </a:extLst>
        </xdr:cNvPr>
        <xdr:cNvSpPr/>
      </xdr:nvSpPr>
      <xdr:spPr>
        <a:xfrm>
          <a:off x="9096375" y="762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40</xdr:row>
      <xdr:rowOff>19050</xdr:rowOff>
    </xdr:from>
    <xdr:to>
      <xdr:col>20</xdr:col>
      <xdr:colOff>190500</xdr:colOff>
      <xdr:row>40</xdr:row>
      <xdr:rowOff>171451</xdr:rowOff>
    </xdr:to>
    <xdr:sp macro="[0]!ApagarConteudoCelulas39" textlink="">
      <xdr:nvSpPr>
        <xdr:cNvPr id="130" name="Retângulo: Cantos Arredondados 44" hidden="1">
          <a:extLst>
            <a:ext uri="{FF2B5EF4-FFF2-40B4-BE49-F238E27FC236}">
              <a16:creationId xmlns:a16="http://schemas.microsoft.com/office/drawing/2014/main" id="{00000000-0008-0000-0600-000082000000}"/>
            </a:ext>
          </a:extLst>
        </xdr:cNvPr>
        <xdr:cNvSpPr/>
      </xdr:nvSpPr>
      <xdr:spPr>
        <a:xfrm>
          <a:off x="9096375" y="781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41</xdr:row>
      <xdr:rowOff>19050</xdr:rowOff>
    </xdr:from>
    <xdr:to>
      <xdr:col>20</xdr:col>
      <xdr:colOff>190500</xdr:colOff>
      <xdr:row>41</xdr:row>
      <xdr:rowOff>171451</xdr:rowOff>
    </xdr:to>
    <xdr:sp macro="[0]!ApagarConteudoCelulas40" textlink="">
      <xdr:nvSpPr>
        <xdr:cNvPr id="131" name="Retângulo: Cantos Arredondados 45" hidden="1">
          <a:extLst>
            <a:ext uri="{FF2B5EF4-FFF2-40B4-BE49-F238E27FC236}">
              <a16:creationId xmlns:a16="http://schemas.microsoft.com/office/drawing/2014/main" id="{00000000-0008-0000-0600-000083000000}"/>
            </a:ext>
          </a:extLst>
        </xdr:cNvPr>
        <xdr:cNvSpPr/>
      </xdr:nvSpPr>
      <xdr:spPr>
        <a:xfrm>
          <a:off x="9096375" y="800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42</xdr:row>
      <xdr:rowOff>19050</xdr:rowOff>
    </xdr:from>
    <xdr:to>
      <xdr:col>20</xdr:col>
      <xdr:colOff>190500</xdr:colOff>
      <xdr:row>42</xdr:row>
      <xdr:rowOff>171451</xdr:rowOff>
    </xdr:to>
    <xdr:sp macro="[0]!ApagarConteudoCelulas41" textlink="">
      <xdr:nvSpPr>
        <xdr:cNvPr id="132" name="Retângulo: Cantos Arredondados 46" hidden="1">
          <a:extLst>
            <a:ext uri="{FF2B5EF4-FFF2-40B4-BE49-F238E27FC236}">
              <a16:creationId xmlns:a16="http://schemas.microsoft.com/office/drawing/2014/main" id="{00000000-0008-0000-0600-000084000000}"/>
            </a:ext>
          </a:extLst>
        </xdr:cNvPr>
        <xdr:cNvSpPr/>
      </xdr:nvSpPr>
      <xdr:spPr>
        <a:xfrm>
          <a:off x="9096375" y="819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43</xdr:row>
      <xdr:rowOff>19050</xdr:rowOff>
    </xdr:from>
    <xdr:to>
      <xdr:col>20</xdr:col>
      <xdr:colOff>190500</xdr:colOff>
      <xdr:row>43</xdr:row>
      <xdr:rowOff>171451</xdr:rowOff>
    </xdr:to>
    <xdr:sp macro="[0]!ApagarConteudoCelulas42" textlink="">
      <xdr:nvSpPr>
        <xdr:cNvPr id="133" name="Retângulo: Cantos Arredondados 46" hidden="1">
          <a:extLst>
            <a:ext uri="{FF2B5EF4-FFF2-40B4-BE49-F238E27FC236}">
              <a16:creationId xmlns:a16="http://schemas.microsoft.com/office/drawing/2014/main" id="{00000000-0008-0000-0600-000085000000}"/>
            </a:ext>
          </a:extLst>
        </xdr:cNvPr>
        <xdr:cNvSpPr/>
      </xdr:nvSpPr>
      <xdr:spPr>
        <a:xfrm>
          <a:off x="9096375" y="838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44</xdr:row>
      <xdr:rowOff>19050</xdr:rowOff>
    </xdr:from>
    <xdr:to>
      <xdr:col>20</xdr:col>
      <xdr:colOff>190500</xdr:colOff>
      <xdr:row>44</xdr:row>
      <xdr:rowOff>171451</xdr:rowOff>
    </xdr:to>
    <xdr:sp macro="[0]!ApagarConteudoCelulas43" textlink="">
      <xdr:nvSpPr>
        <xdr:cNvPr id="134" name="Retângulo: Cantos Arredondados 46" hidden="1">
          <a:extLst>
            <a:ext uri="{FF2B5EF4-FFF2-40B4-BE49-F238E27FC236}">
              <a16:creationId xmlns:a16="http://schemas.microsoft.com/office/drawing/2014/main" id="{00000000-0008-0000-0600-000086000000}"/>
            </a:ext>
          </a:extLst>
        </xdr:cNvPr>
        <xdr:cNvSpPr/>
      </xdr:nvSpPr>
      <xdr:spPr>
        <a:xfrm>
          <a:off x="9096375" y="857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45</xdr:row>
      <xdr:rowOff>28575</xdr:rowOff>
    </xdr:from>
    <xdr:to>
      <xdr:col>20</xdr:col>
      <xdr:colOff>190500</xdr:colOff>
      <xdr:row>45</xdr:row>
      <xdr:rowOff>180976</xdr:rowOff>
    </xdr:to>
    <xdr:sp macro="[0]!ApagarConteudoCelulas44" textlink="">
      <xdr:nvSpPr>
        <xdr:cNvPr id="135" name="Retângulo: Cantos Arredondados 46" hidden="1">
          <a:extLst>
            <a:ext uri="{FF2B5EF4-FFF2-40B4-BE49-F238E27FC236}">
              <a16:creationId xmlns:a16="http://schemas.microsoft.com/office/drawing/2014/main" id="{00000000-0008-0000-0600-000087000000}"/>
            </a:ext>
          </a:extLst>
        </xdr:cNvPr>
        <xdr:cNvSpPr/>
      </xdr:nvSpPr>
      <xdr:spPr>
        <a:xfrm>
          <a:off x="9096375" y="87725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46</xdr:row>
      <xdr:rowOff>19050</xdr:rowOff>
    </xdr:from>
    <xdr:to>
      <xdr:col>20</xdr:col>
      <xdr:colOff>190500</xdr:colOff>
      <xdr:row>46</xdr:row>
      <xdr:rowOff>171451</xdr:rowOff>
    </xdr:to>
    <xdr:sp macro="[0]!ApagarConteudoCelulas45" textlink="">
      <xdr:nvSpPr>
        <xdr:cNvPr id="136" name="Retângulo: Cantos Arredondados 46" hidden="1">
          <a:extLst>
            <a:ext uri="{FF2B5EF4-FFF2-40B4-BE49-F238E27FC236}">
              <a16:creationId xmlns:a16="http://schemas.microsoft.com/office/drawing/2014/main" id="{00000000-0008-0000-0600-000088000000}"/>
            </a:ext>
          </a:extLst>
        </xdr:cNvPr>
        <xdr:cNvSpPr/>
      </xdr:nvSpPr>
      <xdr:spPr>
        <a:xfrm>
          <a:off x="9096375" y="895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47</xdr:row>
      <xdr:rowOff>9525</xdr:rowOff>
    </xdr:from>
    <xdr:to>
      <xdr:col>20</xdr:col>
      <xdr:colOff>190500</xdr:colOff>
      <xdr:row>47</xdr:row>
      <xdr:rowOff>161926</xdr:rowOff>
    </xdr:to>
    <xdr:sp macro="[0]!ApagarConteudoCelulas46" textlink="">
      <xdr:nvSpPr>
        <xdr:cNvPr id="137" name="Retângulo: Cantos Arredondados 46" hidden="1">
          <a:extLst>
            <a:ext uri="{FF2B5EF4-FFF2-40B4-BE49-F238E27FC236}">
              <a16:creationId xmlns:a16="http://schemas.microsoft.com/office/drawing/2014/main" id="{00000000-0008-0000-0600-000089000000}"/>
            </a:ext>
          </a:extLst>
        </xdr:cNvPr>
        <xdr:cNvSpPr/>
      </xdr:nvSpPr>
      <xdr:spPr>
        <a:xfrm>
          <a:off x="9096375" y="91344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48</xdr:row>
      <xdr:rowOff>19050</xdr:rowOff>
    </xdr:from>
    <xdr:to>
      <xdr:col>20</xdr:col>
      <xdr:colOff>190500</xdr:colOff>
      <xdr:row>48</xdr:row>
      <xdr:rowOff>171451</xdr:rowOff>
    </xdr:to>
    <xdr:sp macro="[0]!ApagarConteudoCelulas47" textlink="">
      <xdr:nvSpPr>
        <xdr:cNvPr id="138" name="Retângulo: Cantos Arredondados 46" hidden="1">
          <a:extLst>
            <a:ext uri="{FF2B5EF4-FFF2-40B4-BE49-F238E27FC236}">
              <a16:creationId xmlns:a16="http://schemas.microsoft.com/office/drawing/2014/main" id="{00000000-0008-0000-0600-00008A000000}"/>
            </a:ext>
          </a:extLst>
        </xdr:cNvPr>
        <xdr:cNvSpPr/>
      </xdr:nvSpPr>
      <xdr:spPr>
        <a:xfrm>
          <a:off x="9096375" y="933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49</xdr:row>
      <xdr:rowOff>19050</xdr:rowOff>
    </xdr:from>
    <xdr:to>
      <xdr:col>20</xdr:col>
      <xdr:colOff>190500</xdr:colOff>
      <xdr:row>49</xdr:row>
      <xdr:rowOff>171451</xdr:rowOff>
    </xdr:to>
    <xdr:sp macro="[0]!ApagarConteudoCelulas48" textlink="">
      <xdr:nvSpPr>
        <xdr:cNvPr id="139" name="Retângulo: Cantos Arredondados 46" hidden="1">
          <a:extLst>
            <a:ext uri="{FF2B5EF4-FFF2-40B4-BE49-F238E27FC236}">
              <a16:creationId xmlns:a16="http://schemas.microsoft.com/office/drawing/2014/main" id="{00000000-0008-0000-0600-00008B000000}"/>
            </a:ext>
          </a:extLst>
        </xdr:cNvPr>
        <xdr:cNvSpPr/>
      </xdr:nvSpPr>
      <xdr:spPr>
        <a:xfrm>
          <a:off x="9096375" y="952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50</xdr:row>
      <xdr:rowOff>19050</xdr:rowOff>
    </xdr:from>
    <xdr:to>
      <xdr:col>20</xdr:col>
      <xdr:colOff>190500</xdr:colOff>
      <xdr:row>50</xdr:row>
      <xdr:rowOff>171451</xdr:rowOff>
    </xdr:to>
    <xdr:sp macro="[0]!ApagarConteudoCelulas49" textlink="">
      <xdr:nvSpPr>
        <xdr:cNvPr id="140" name="Retângulo: Cantos Arredondados 46" hidden="1">
          <a:extLst>
            <a:ext uri="{FF2B5EF4-FFF2-40B4-BE49-F238E27FC236}">
              <a16:creationId xmlns:a16="http://schemas.microsoft.com/office/drawing/2014/main" id="{00000000-0008-0000-0600-00008C000000}"/>
            </a:ext>
          </a:extLst>
        </xdr:cNvPr>
        <xdr:cNvSpPr/>
      </xdr:nvSpPr>
      <xdr:spPr>
        <a:xfrm>
          <a:off x="9096375" y="971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51</xdr:row>
      <xdr:rowOff>19050</xdr:rowOff>
    </xdr:from>
    <xdr:to>
      <xdr:col>20</xdr:col>
      <xdr:colOff>190500</xdr:colOff>
      <xdr:row>51</xdr:row>
      <xdr:rowOff>171451</xdr:rowOff>
    </xdr:to>
    <xdr:sp macro="[0]!ApagarConteudoCelulas50" textlink="">
      <xdr:nvSpPr>
        <xdr:cNvPr id="141" name="Retângulo: Cantos Arredondados 46" hidden="1">
          <a:extLst>
            <a:ext uri="{FF2B5EF4-FFF2-40B4-BE49-F238E27FC236}">
              <a16:creationId xmlns:a16="http://schemas.microsoft.com/office/drawing/2014/main" id="{00000000-0008-0000-0600-00008D000000}"/>
            </a:ext>
          </a:extLst>
        </xdr:cNvPr>
        <xdr:cNvSpPr/>
      </xdr:nvSpPr>
      <xdr:spPr>
        <a:xfrm>
          <a:off x="9096375" y="990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52</xdr:row>
      <xdr:rowOff>19050</xdr:rowOff>
    </xdr:from>
    <xdr:to>
      <xdr:col>20</xdr:col>
      <xdr:colOff>190500</xdr:colOff>
      <xdr:row>52</xdr:row>
      <xdr:rowOff>171451</xdr:rowOff>
    </xdr:to>
    <xdr:sp macro="[0]!ApagarConteudoCelulas51" textlink="">
      <xdr:nvSpPr>
        <xdr:cNvPr id="142" name="Retângulo: Cantos Arredondados 46" hidden="1">
          <a:extLst>
            <a:ext uri="{FF2B5EF4-FFF2-40B4-BE49-F238E27FC236}">
              <a16:creationId xmlns:a16="http://schemas.microsoft.com/office/drawing/2014/main" id="{00000000-0008-0000-0600-00008E000000}"/>
            </a:ext>
          </a:extLst>
        </xdr:cNvPr>
        <xdr:cNvSpPr/>
      </xdr:nvSpPr>
      <xdr:spPr>
        <a:xfrm>
          <a:off x="9096375" y="101060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7</xdr:col>
      <xdr:colOff>342667</xdr:colOff>
      <xdr:row>0</xdr:row>
      <xdr:rowOff>57981</xdr:rowOff>
    </xdr:from>
    <xdr:to>
      <xdr:col>8</xdr:col>
      <xdr:colOff>280110</xdr:colOff>
      <xdr:row>0</xdr:row>
      <xdr:rowOff>323028</xdr:rowOff>
    </xdr:to>
    <xdr:sp macro="[0]!AvancarParaProximaAba" textlink="">
      <xdr:nvSpPr>
        <xdr:cNvPr id="2" name="Seta para a direita 66">
          <a:extLst>
            <a:ext uri="{FF2B5EF4-FFF2-40B4-BE49-F238E27FC236}">
              <a16:creationId xmlns:a16="http://schemas.microsoft.com/office/drawing/2014/main" id="{13DB207E-1678-41EB-9E9C-2BD47CAF5EB0}"/>
            </a:ext>
          </a:extLst>
        </xdr:cNvPr>
        <xdr:cNvSpPr/>
      </xdr:nvSpPr>
      <xdr:spPr>
        <a:xfrm>
          <a:off x="3738537" y="57981"/>
          <a:ext cx="343290" cy="265047"/>
        </a:xfrm>
        <a:prstGeom prst="righ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0</xdr:col>
      <xdr:colOff>41415</xdr:colOff>
      <xdr:row>0</xdr:row>
      <xdr:rowOff>66264</xdr:rowOff>
    </xdr:from>
    <xdr:to>
      <xdr:col>0</xdr:col>
      <xdr:colOff>389283</xdr:colOff>
      <xdr:row>0</xdr:row>
      <xdr:rowOff>331307</xdr:rowOff>
    </xdr:to>
    <xdr:sp macro="[0]!VoltarParaAbaAnterior" textlink="">
      <xdr:nvSpPr>
        <xdr:cNvPr id="4" name="Seta: para a Esquerda 3">
          <a:extLst>
            <a:ext uri="{FF2B5EF4-FFF2-40B4-BE49-F238E27FC236}">
              <a16:creationId xmlns:a16="http://schemas.microsoft.com/office/drawing/2014/main" id="{459FB306-6676-4A5C-8E39-D30533376C3B}"/>
            </a:ext>
          </a:extLst>
        </xdr:cNvPr>
        <xdr:cNvSpPr/>
      </xdr:nvSpPr>
      <xdr:spPr>
        <a:xfrm>
          <a:off x="41415" y="66264"/>
          <a:ext cx="347868" cy="265043"/>
        </a:xfrm>
        <a:prstGeom prst="lef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21</xdr:col>
      <xdr:colOff>803416</xdr:colOff>
      <xdr:row>0</xdr:row>
      <xdr:rowOff>24849</xdr:rowOff>
    </xdr:from>
    <xdr:to>
      <xdr:col>21</xdr:col>
      <xdr:colOff>1148737</xdr:colOff>
      <xdr:row>0</xdr:row>
      <xdr:rowOff>356154</xdr:rowOff>
    </xdr:to>
    <xdr:sp macro="[0]!AlternarBloqueioPlanilha2" textlink="">
      <xdr:nvSpPr>
        <xdr:cNvPr id="3" name="Elipse 2">
          <a:extLst>
            <a:ext uri="{FF2B5EF4-FFF2-40B4-BE49-F238E27FC236}">
              <a16:creationId xmlns:a16="http://schemas.microsoft.com/office/drawing/2014/main" id="{5543AD51-F1B7-4FD7-B703-4297F36A1620}"/>
            </a:ext>
          </a:extLst>
        </xdr:cNvPr>
        <xdr:cNvSpPr/>
      </xdr:nvSpPr>
      <xdr:spPr>
        <a:xfrm>
          <a:off x="9533286" y="24849"/>
          <a:ext cx="345321" cy="331305"/>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800">
              <a:solidFill>
                <a:srgbClr val="F00000"/>
              </a:solidFill>
              <a:effectLst/>
              <a:latin typeface="Webdings" panose="05030102010509060703" pitchFamily="18" charset="2"/>
              <a:ea typeface="+mn-ea"/>
              <a:cs typeface="+mn-cs"/>
            </a:rPr>
            <a:t>Ï</a:t>
          </a:r>
          <a:endParaRPr lang="pt-BR" sz="1800">
            <a:solidFill>
              <a:srgbClr val="F00000"/>
            </a:solidFill>
            <a:effectLst/>
            <a:latin typeface="Webdings" panose="05030102010509060703" pitchFamily="18" charset="2"/>
          </a:endParaRPr>
        </a:p>
        <a:p>
          <a:pPr lvl="0" algn="ctr"/>
          <a:endParaRPr lang="pt-BR" sz="600">
            <a:solidFill>
              <a:srgbClr val="F00000"/>
            </a:solidFill>
          </a:endParaRPr>
        </a:p>
      </xdr:txBody>
    </xdr:sp>
    <xdr:clientData/>
  </xdr:twoCellAnchor>
  <xdr:twoCellAnchor>
    <xdr:from>
      <xdr:col>16</xdr:col>
      <xdr:colOff>195589</xdr:colOff>
      <xdr:row>0</xdr:row>
      <xdr:rowOff>58569</xdr:rowOff>
    </xdr:from>
    <xdr:to>
      <xdr:col>18</xdr:col>
      <xdr:colOff>44610</xdr:colOff>
      <xdr:row>0</xdr:row>
      <xdr:rowOff>346569</xdr:rowOff>
    </xdr:to>
    <xdr:sp macro="[0]!ExecutarComandos2" textlink="">
      <xdr:nvSpPr>
        <xdr:cNvPr id="5" name="Retângulo: Cantos Arredondados 2">
          <a:extLst>
            <a:ext uri="{FF2B5EF4-FFF2-40B4-BE49-F238E27FC236}">
              <a16:creationId xmlns:a16="http://schemas.microsoft.com/office/drawing/2014/main" id="{32B574E2-181C-4DF0-BA77-D05B67FEBBB3}"/>
            </a:ext>
          </a:extLst>
        </xdr:cNvPr>
        <xdr:cNvSpPr/>
      </xdr:nvSpPr>
      <xdr:spPr>
        <a:xfrm>
          <a:off x="7343480" y="58569"/>
          <a:ext cx="288000" cy="288000"/>
        </a:xfrm>
        <a:prstGeom prst="roundRect">
          <a:avLst/>
        </a:prstGeom>
        <a:solidFill>
          <a:srgbClr val="FF0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baseline="0">
              <a:ln w="0"/>
              <a:solidFill>
                <a:schemeClr val="bg2"/>
              </a:solidFill>
              <a:effectLst>
                <a:innerShdw blurRad="63500" dist="50800" dir="13500000">
                  <a:srgbClr val="000000">
                    <a:alpha val="50000"/>
                  </a:srgbClr>
                </a:innerShdw>
              </a:effectLst>
              <a:latin typeface="Wingdings 2" panose="05020102010507070707" pitchFamily="18" charset="2"/>
            </a:rPr>
            <a:t>3</a:t>
          </a:r>
        </a:p>
      </xdr:txBody>
    </xdr:sp>
    <xdr:clientData/>
  </xdr:twoCellAnchor>
  <xdr:twoCellAnchor>
    <xdr:from>
      <xdr:col>18</xdr:col>
      <xdr:colOff>619595</xdr:colOff>
      <xdr:row>0</xdr:row>
      <xdr:rowOff>56262</xdr:rowOff>
    </xdr:from>
    <xdr:to>
      <xdr:col>20</xdr:col>
      <xdr:colOff>59</xdr:colOff>
      <xdr:row>0</xdr:row>
      <xdr:rowOff>344262</xdr:rowOff>
    </xdr:to>
    <xdr:sp macro="[0]!ImprimirAreaEspecifica" textlink="">
      <xdr:nvSpPr>
        <xdr:cNvPr id="6" name="Retângulo: Cantos Arredondados 4">
          <a:extLst>
            <a:ext uri="{FF2B5EF4-FFF2-40B4-BE49-F238E27FC236}">
              <a16:creationId xmlns:a16="http://schemas.microsoft.com/office/drawing/2014/main" id="{8EF71931-D6A9-4FA4-8654-9814F9A509E8}"/>
            </a:ext>
          </a:extLst>
        </xdr:cNvPr>
        <xdr:cNvSpPr/>
      </xdr:nvSpPr>
      <xdr:spPr>
        <a:xfrm>
          <a:off x="8206465" y="56262"/>
          <a:ext cx="291551" cy="288000"/>
        </a:xfrm>
        <a:prstGeom prst="roundRect">
          <a:avLst/>
        </a:prstGeom>
        <a:solidFill>
          <a:srgbClr val="0070C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i="0">
              <a:solidFill>
                <a:schemeClr val="lt1"/>
              </a:solidFill>
              <a:latin typeface="Wingdings 2" panose="05020102010507070707" pitchFamily="18" charset="2"/>
              <a:ea typeface="+mn-ea"/>
              <a:cs typeface="+mn-cs"/>
            </a:rPr>
            <a:t>6</a:t>
          </a:r>
          <a:endParaRPr lang="pt-BR" sz="2400" b="1" i="0"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15</xdr:col>
      <xdr:colOff>49697</xdr:colOff>
      <xdr:row>0</xdr:row>
      <xdr:rowOff>49696</xdr:rowOff>
    </xdr:from>
    <xdr:to>
      <xdr:col>15</xdr:col>
      <xdr:colOff>337697</xdr:colOff>
      <xdr:row>0</xdr:row>
      <xdr:rowOff>337696</xdr:rowOff>
    </xdr:to>
    <xdr:sp macro="[0]!TransferirDadosTodosDias" textlink="">
      <xdr:nvSpPr>
        <xdr:cNvPr id="7" name="Retângulo: Cantos Arredondados 5">
          <a:extLst>
            <a:ext uri="{FF2B5EF4-FFF2-40B4-BE49-F238E27FC236}">
              <a16:creationId xmlns:a16="http://schemas.microsoft.com/office/drawing/2014/main" id="{E9936F96-D8B5-4006-B02C-055A1A9FBED3}"/>
            </a:ext>
          </a:extLst>
        </xdr:cNvPr>
        <xdr:cNvSpPr/>
      </xdr:nvSpPr>
      <xdr:spPr>
        <a:xfrm>
          <a:off x="6485284" y="49696"/>
          <a:ext cx="288000" cy="288000"/>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ingdings 2" panose="05020102010507070707" pitchFamily="18" charset="2"/>
              <a:ea typeface="+mn-ea"/>
              <a:cs typeface="+mn-cs"/>
            </a:rPr>
            <a:t>R</a:t>
          </a:r>
          <a:endParaRPr lang="pt-BR" sz="6000" b="1"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18</xdr:col>
      <xdr:colOff>183636</xdr:colOff>
      <xdr:row>0</xdr:row>
      <xdr:rowOff>51646</xdr:rowOff>
    </xdr:from>
    <xdr:to>
      <xdr:col>18</xdr:col>
      <xdr:colOff>470925</xdr:colOff>
      <xdr:row>0</xdr:row>
      <xdr:rowOff>339646</xdr:rowOff>
    </xdr:to>
    <xdr:sp macro="[0]!Salvar" textlink="">
      <xdr:nvSpPr>
        <xdr:cNvPr id="8" name="Retângulo: Cantos Arredondados 1">
          <a:extLst>
            <a:ext uri="{FF2B5EF4-FFF2-40B4-BE49-F238E27FC236}">
              <a16:creationId xmlns:a16="http://schemas.microsoft.com/office/drawing/2014/main" id="{5E9D4DB5-2E16-4724-ABE7-B46D81A22E6F}"/>
            </a:ext>
          </a:extLst>
        </xdr:cNvPr>
        <xdr:cNvSpPr/>
      </xdr:nvSpPr>
      <xdr:spPr>
        <a:xfrm>
          <a:off x="7770506" y="51646"/>
          <a:ext cx="287289" cy="288000"/>
        </a:xfrm>
        <a:prstGeom prst="roundRect">
          <a:avLst/>
        </a:prstGeom>
        <a:solidFill>
          <a:srgbClr val="7030A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solidFill>
                <a:schemeClr val="lt1"/>
              </a:solidFill>
              <a:latin typeface="Wingdings" panose="05000000000000000000" pitchFamily="2" charset="2"/>
              <a:ea typeface="+mn-ea"/>
              <a:cs typeface="+mn-cs"/>
            </a:rPr>
            <a:t>&lt;</a:t>
          </a:r>
          <a:endParaRPr lang="pt-BR" sz="66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20</xdr:col>
      <xdr:colOff>157487</xdr:colOff>
      <xdr:row>0</xdr:row>
      <xdr:rowOff>61881</xdr:rowOff>
    </xdr:from>
    <xdr:to>
      <xdr:col>21</xdr:col>
      <xdr:colOff>213574</xdr:colOff>
      <xdr:row>0</xdr:row>
      <xdr:rowOff>349881</xdr:rowOff>
    </xdr:to>
    <xdr:sp macro="[0]!AlternarParaDados" textlink="">
      <xdr:nvSpPr>
        <xdr:cNvPr id="9" name="Retângulo: Cantos Arredondados 2">
          <a:extLst>
            <a:ext uri="{FF2B5EF4-FFF2-40B4-BE49-F238E27FC236}">
              <a16:creationId xmlns:a16="http://schemas.microsoft.com/office/drawing/2014/main" id="{C84D0917-5FF7-4060-8493-4378EBD56A71}"/>
            </a:ext>
          </a:extLst>
        </xdr:cNvPr>
        <xdr:cNvSpPr/>
      </xdr:nvSpPr>
      <xdr:spPr>
        <a:xfrm>
          <a:off x="8655444" y="61881"/>
          <a:ext cx="288000" cy="288000"/>
        </a:xfrm>
        <a:prstGeom prst="roundRect">
          <a:avLst/>
        </a:prstGeom>
        <a:solidFill>
          <a:srgbClr val="FFC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Wingdings" panose="05000000000000000000" pitchFamily="2" charset="2"/>
              <a:ea typeface="+mn-ea"/>
              <a:cs typeface="+mn-cs"/>
            </a:rPr>
            <a:t>4</a:t>
          </a:r>
          <a:endParaRPr lang="pt-BR" sz="3200" b="1" cap="none" spc="50" baseline="0">
            <a:ln w="0"/>
            <a:solidFill>
              <a:schemeClr val="bg1"/>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21</xdr:col>
      <xdr:colOff>364550</xdr:colOff>
      <xdr:row>0</xdr:row>
      <xdr:rowOff>61881</xdr:rowOff>
    </xdr:from>
    <xdr:to>
      <xdr:col>21</xdr:col>
      <xdr:colOff>652550</xdr:colOff>
      <xdr:row>0</xdr:row>
      <xdr:rowOff>349881</xdr:rowOff>
    </xdr:to>
    <xdr:sp macro="[0]!AbrirFormularioFerias" textlink="">
      <xdr:nvSpPr>
        <xdr:cNvPr id="10" name="Retângulo: Cantos Arredondados 2">
          <a:extLst>
            <a:ext uri="{FF2B5EF4-FFF2-40B4-BE49-F238E27FC236}">
              <a16:creationId xmlns:a16="http://schemas.microsoft.com/office/drawing/2014/main" id="{738BE46C-4D95-4770-9811-1716943F0BCA}"/>
            </a:ext>
          </a:extLst>
        </xdr:cNvPr>
        <xdr:cNvSpPr/>
      </xdr:nvSpPr>
      <xdr:spPr>
        <a:xfrm>
          <a:off x="9094420" y="61881"/>
          <a:ext cx="288000" cy="288000"/>
        </a:xfrm>
        <a:prstGeom prst="roundRect">
          <a:avLst/>
        </a:prstGeom>
        <a:solidFill>
          <a:srgbClr val="D81893"/>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ebdings" panose="05030102010509060703" pitchFamily="18" charset="2"/>
              <a:ea typeface="+mn-ea"/>
              <a:cs typeface="+mn-cs"/>
            </a:rPr>
            <a:t>J</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15</xdr:col>
      <xdr:colOff>480510</xdr:colOff>
      <xdr:row>0</xdr:row>
      <xdr:rowOff>61880</xdr:rowOff>
    </xdr:from>
    <xdr:to>
      <xdr:col>16</xdr:col>
      <xdr:colOff>56206</xdr:colOff>
      <xdr:row>0</xdr:row>
      <xdr:rowOff>349880</xdr:rowOff>
    </xdr:to>
    <xdr:sp macro="[0]!VerificarBatidasFaltantes" textlink="">
      <xdr:nvSpPr>
        <xdr:cNvPr id="11" name="Retângulo: Cantos Arredondados 2">
          <a:extLst>
            <a:ext uri="{FF2B5EF4-FFF2-40B4-BE49-F238E27FC236}">
              <a16:creationId xmlns:a16="http://schemas.microsoft.com/office/drawing/2014/main" id="{9C92CCAB-F5FE-4BFF-834F-3B85B218C52D}"/>
            </a:ext>
          </a:extLst>
        </xdr:cNvPr>
        <xdr:cNvSpPr/>
      </xdr:nvSpPr>
      <xdr:spPr>
        <a:xfrm>
          <a:off x="6916097" y="61880"/>
          <a:ext cx="288000" cy="288000"/>
        </a:xfrm>
        <a:prstGeom prst="roundRect">
          <a:avLst/>
        </a:prstGeom>
        <a:solidFill>
          <a:schemeClr val="bg2">
            <a:lumMod val="5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chemeClr val="lt1"/>
              </a:solidFill>
              <a:latin typeface="Webdings" panose="05030102010509060703" pitchFamily="18" charset="2"/>
              <a:ea typeface="+mn-ea"/>
              <a:cs typeface="+mn-cs"/>
            </a:rPr>
            <a:t>s</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20</xdr:col>
      <xdr:colOff>47625</xdr:colOff>
      <xdr:row>2</xdr:row>
      <xdr:rowOff>19050</xdr:rowOff>
    </xdr:from>
    <xdr:to>
      <xdr:col>20</xdr:col>
      <xdr:colOff>190500</xdr:colOff>
      <xdr:row>2</xdr:row>
      <xdr:rowOff>171451</xdr:rowOff>
    </xdr:to>
    <xdr:sp macro="[0]!ApagarConteudoCelulas01" textlink="">
      <xdr:nvSpPr>
        <xdr:cNvPr id="144" name="Retângulo: Cantos Arredondados 6" hidden="1">
          <a:extLst>
            <a:ext uri="{FF2B5EF4-FFF2-40B4-BE49-F238E27FC236}">
              <a16:creationId xmlns:a16="http://schemas.microsoft.com/office/drawing/2014/main" id="{00000000-0008-0000-0700-000090000000}"/>
            </a:ext>
          </a:extLst>
        </xdr:cNvPr>
        <xdr:cNvSpPr/>
      </xdr:nvSpPr>
      <xdr:spPr>
        <a:xfrm>
          <a:off x="9096375" y="57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xdr:row>
      <xdr:rowOff>19050</xdr:rowOff>
    </xdr:from>
    <xdr:to>
      <xdr:col>20</xdr:col>
      <xdr:colOff>190500</xdr:colOff>
      <xdr:row>3</xdr:row>
      <xdr:rowOff>171451</xdr:rowOff>
    </xdr:to>
    <xdr:sp macro="[0]!ApagarConteudoCelulas02" textlink="">
      <xdr:nvSpPr>
        <xdr:cNvPr id="145" name="Retângulo: Cantos Arredondados 7" hidden="1">
          <a:extLst>
            <a:ext uri="{FF2B5EF4-FFF2-40B4-BE49-F238E27FC236}">
              <a16:creationId xmlns:a16="http://schemas.microsoft.com/office/drawing/2014/main" id="{00000000-0008-0000-0700-000091000000}"/>
            </a:ext>
          </a:extLst>
        </xdr:cNvPr>
        <xdr:cNvSpPr/>
      </xdr:nvSpPr>
      <xdr:spPr>
        <a:xfrm>
          <a:off x="9096375" y="76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xdr:row>
      <xdr:rowOff>19050</xdr:rowOff>
    </xdr:from>
    <xdr:to>
      <xdr:col>20</xdr:col>
      <xdr:colOff>190500</xdr:colOff>
      <xdr:row>4</xdr:row>
      <xdr:rowOff>171451</xdr:rowOff>
    </xdr:to>
    <xdr:sp macro="[0]!ApagarConteudoCelulas03" textlink="">
      <xdr:nvSpPr>
        <xdr:cNvPr id="146" name="Retângulo: Cantos Arredondados 8" hidden="1">
          <a:extLst>
            <a:ext uri="{FF2B5EF4-FFF2-40B4-BE49-F238E27FC236}">
              <a16:creationId xmlns:a16="http://schemas.microsoft.com/office/drawing/2014/main" id="{00000000-0008-0000-0700-000092000000}"/>
            </a:ext>
          </a:extLst>
        </xdr:cNvPr>
        <xdr:cNvSpPr/>
      </xdr:nvSpPr>
      <xdr:spPr>
        <a:xfrm>
          <a:off x="9096375" y="95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xdr:row>
      <xdr:rowOff>19050</xdr:rowOff>
    </xdr:from>
    <xdr:to>
      <xdr:col>20</xdr:col>
      <xdr:colOff>190500</xdr:colOff>
      <xdr:row>5</xdr:row>
      <xdr:rowOff>171451</xdr:rowOff>
    </xdr:to>
    <xdr:sp macro="[0]!ApagarConteudoCelulas04" textlink="">
      <xdr:nvSpPr>
        <xdr:cNvPr id="147" name="Retângulo: Cantos Arredondados 9" hidden="1">
          <a:extLst>
            <a:ext uri="{FF2B5EF4-FFF2-40B4-BE49-F238E27FC236}">
              <a16:creationId xmlns:a16="http://schemas.microsoft.com/office/drawing/2014/main" id="{00000000-0008-0000-0700-000093000000}"/>
            </a:ext>
          </a:extLst>
        </xdr:cNvPr>
        <xdr:cNvSpPr/>
      </xdr:nvSpPr>
      <xdr:spPr>
        <a:xfrm>
          <a:off x="9096375" y="114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6</xdr:row>
      <xdr:rowOff>19050</xdr:rowOff>
    </xdr:from>
    <xdr:to>
      <xdr:col>20</xdr:col>
      <xdr:colOff>190500</xdr:colOff>
      <xdr:row>6</xdr:row>
      <xdr:rowOff>171451</xdr:rowOff>
    </xdr:to>
    <xdr:sp macro="[0]!ApagarConteudoCelulas05" textlink="">
      <xdr:nvSpPr>
        <xdr:cNvPr id="148" name="Retângulo: Cantos Arredondados 10" hidden="1">
          <a:extLst>
            <a:ext uri="{FF2B5EF4-FFF2-40B4-BE49-F238E27FC236}">
              <a16:creationId xmlns:a16="http://schemas.microsoft.com/office/drawing/2014/main" id="{00000000-0008-0000-0700-000094000000}"/>
            </a:ext>
          </a:extLst>
        </xdr:cNvPr>
        <xdr:cNvSpPr/>
      </xdr:nvSpPr>
      <xdr:spPr>
        <a:xfrm>
          <a:off x="9096375" y="133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7</xdr:row>
      <xdr:rowOff>19050</xdr:rowOff>
    </xdr:from>
    <xdr:to>
      <xdr:col>20</xdr:col>
      <xdr:colOff>190500</xdr:colOff>
      <xdr:row>7</xdr:row>
      <xdr:rowOff>171451</xdr:rowOff>
    </xdr:to>
    <xdr:sp macro="[0]!ApagarConteudoCelulas06" textlink="">
      <xdr:nvSpPr>
        <xdr:cNvPr id="149" name="Retângulo: Cantos Arredondados 11" hidden="1">
          <a:extLst>
            <a:ext uri="{FF2B5EF4-FFF2-40B4-BE49-F238E27FC236}">
              <a16:creationId xmlns:a16="http://schemas.microsoft.com/office/drawing/2014/main" id="{00000000-0008-0000-0700-000095000000}"/>
            </a:ext>
          </a:extLst>
        </xdr:cNvPr>
        <xdr:cNvSpPr/>
      </xdr:nvSpPr>
      <xdr:spPr>
        <a:xfrm>
          <a:off x="9096375" y="152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8</xdr:row>
      <xdr:rowOff>19050</xdr:rowOff>
    </xdr:from>
    <xdr:to>
      <xdr:col>20</xdr:col>
      <xdr:colOff>190500</xdr:colOff>
      <xdr:row>8</xdr:row>
      <xdr:rowOff>171451</xdr:rowOff>
    </xdr:to>
    <xdr:sp macro="[0]!ApagarConteudoCelulas07" textlink="">
      <xdr:nvSpPr>
        <xdr:cNvPr id="150" name="Retângulo: Cantos Arredondados 12" hidden="1">
          <a:extLst>
            <a:ext uri="{FF2B5EF4-FFF2-40B4-BE49-F238E27FC236}">
              <a16:creationId xmlns:a16="http://schemas.microsoft.com/office/drawing/2014/main" id="{00000000-0008-0000-0700-000096000000}"/>
            </a:ext>
          </a:extLst>
        </xdr:cNvPr>
        <xdr:cNvSpPr/>
      </xdr:nvSpPr>
      <xdr:spPr>
        <a:xfrm>
          <a:off x="9096375" y="171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9</xdr:row>
      <xdr:rowOff>19050</xdr:rowOff>
    </xdr:from>
    <xdr:to>
      <xdr:col>20</xdr:col>
      <xdr:colOff>190500</xdr:colOff>
      <xdr:row>9</xdr:row>
      <xdr:rowOff>171451</xdr:rowOff>
    </xdr:to>
    <xdr:sp macro="[0]!ApagarConteudoCelulas08" textlink="">
      <xdr:nvSpPr>
        <xdr:cNvPr id="151" name="Retângulo: Cantos Arredondados 13" hidden="1">
          <a:extLst>
            <a:ext uri="{FF2B5EF4-FFF2-40B4-BE49-F238E27FC236}">
              <a16:creationId xmlns:a16="http://schemas.microsoft.com/office/drawing/2014/main" id="{00000000-0008-0000-0700-000097000000}"/>
            </a:ext>
          </a:extLst>
        </xdr:cNvPr>
        <xdr:cNvSpPr/>
      </xdr:nvSpPr>
      <xdr:spPr>
        <a:xfrm>
          <a:off x="9096375" y="190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10</xdr:row>
      <xdr:rowOff>19050</xdr:rowOff>
    </xdr:from>
    <xdr:to>
      <xdr:col>20</xdr:col>
      <xdr:colOff>190500</xdr:colOff>
      <xdr:row>10</xdr:row>
      <xdr:rowOff>171451</xdr:rowOff>
    </xdr:to>
    <xdr:sp macro="[0]!ApagarConteudoCelulas09" textlink="">
      <xdr:nvSpPr>
        <xdr:cNvPr id="152" name="Retângulo: Cantos Arredondados 14" hidden="1">
          <a:extLst>
            <a:ext uri="{FF2B5EF4-FFF2-40B4-BE49-F238E27FC236}">
              <a16:creationId xmlns:a16="http://schemas.microsoft.com/office/drawing/2014/main" id="{00000000-0008-0000-0700-000098000000}"/>
            </a:ext>
          </a:extLst>
        </xdr:cNvPr>
        <xdr:cNvSpPr/>
      </xdr:nvSpPr>
      <xdr:spPr>
        <a:xfrm>
          <a:off x="9096375" y="209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11</xdr:row>
      <xdr:rowOff>19050</xdr:rowOff>
    </xdr:from>
    <xdr:to>
      <xdr:col>20</xdr:col>
      <xdr:colOff>190500</xdr:colOff>
      <xdr:row>11</xdr:row>
      <xdr:rowOff>171451</xdr:rowOff>
    </xdr:to>
    <xdr:sp macro="[0]!ApagarConteudoCelulas10" textlink="">
      <xdr:nvSpPr>
        <xdr:cNvPr id="153" name="Retângulo: Cantos Arredondados 15" hidden="1">
          <a:extLst>
            <a:ext uri="{FF2B5EF4-FFF2-40B4-BE49-F238E27FC236}">
              <a16:creationId xmlns:a16="http://schemas.microsoft.com/office/drawing/2014/main" id="{00000000-0008-0000-0700-000099000000}"/>
            </a:ext>
          </a:extLst>
        </xdr:cNvPr>
        <xdr:cNvSpPr/>
      </xdr:nvSpPr>
      <xdr:spPr>
        <a:xfrm>
          <a:off x="9096375" y="228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12</xdr:row>
      <xdr:rowOff>19050</xdr:rowOff>
    </xdr:from>
    <xdr:to>
      <xdr:col>20</xdr:col>
      <xdr:colOff>190500</xdr:colOff>
      <xdr:row>12</xdr:row>
      <xdr:rowOff>171451</xdr:rowOff>
    </xdr:to>
    <xdr:sp macro="[0]!ApagarConteudoCelulas11" textlink="">
      <xdr:nvSpPr>
        <xdr:cNvPr id="154" name="Retângulo: Cantos Arredondados 16" hidden="1">
          <a:extLst>
            <a:ext uri="{FF2B5EF4-FFF2-40B4-BE49-F238E27FC236}">
              <a16:creationId xmlns:a16="http://schemas.microsoft.com/office/drawing/2014/main" id="{00000000-0008-0000-0700-00009A000000}"/>
            </a:ext>
          </a:extLst>
        </xdr:cNvPr>
        <xdr:cNvSpPr/>
      </xdr:nvSpPr>
      <xdr:spPr>
        <a:xfrm>
          <a:off x="9096375" y="247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13</xdr:row>
      <xdr:rowOff>19050</xdr:rowOff>
    </xdr:from>
    <xdr:to>
      <xdr:col>20</xdr:col>
      <xdr:colOff>190500</xdr:colOff>
      <xdr:row>13</xdr:row>
      <xdr:rowOff>171451</xdr:rowOff>
    </xdr:to>
    <xdr:sp macro="[0]!ApagarConteudoCelulas12" textlink="">
      <xdr:nvSpPr>
        <xdr:cNvPr id="155" name="Retângulo: Cantos Arredondados 17" hidden="1">
          <a:extLst>
            <a:ext uri="{FF2B5EF4-FFF2-40B4-BE49-F238E27FC236}">
              <a16:creationId xmlns:a16="http://schemas.microsoft.com/office/drawing/2014/main" id="{00000000-0008-0000-0700-00009B000000}"/>
            </a:ext>
          </a:extLst>
        </xdr:cNvPr>
        <xdr:cNvSpPr/>
      </xdr:nvSpPr>
      <xdr:spPr>
        <a:xfrm>
          <a:off x="9096375" y="266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14</xdr:row>
      <xdr:rowOff>19050</xdr:rowOff>
    </xdr:from>
    <xdr:to>
      <xdr:col>20</xdr:col>
      <xdr:colOff>190500</xdr:colOff>
      <xdr:row>14</xdr:row>
      <xdr:rowOff>171451</xdr:rowOff>
    </xdr:to>
    <xdr:sp macro="[0]!ApagarConteudoCelulas13" textlink="">
      <xdr:nvSpPr>
        <xdr:cNvPr id="156" name="Retângulo: Cantos Arredondados 18" hidden="1">
          <a:extLst>
            <a:ext uri="{FF2B5EF4-FFF2-40B4-BE49-F238E27FC236}">
              <a16:creationId xmlns:a16="http://schemas.microsoft.com/office/drawing/2014/main" id="{00000000-0008-0000-0700-00009C000000}"/>
            </a:ext>
          </a:extLst>
        </xdr:cNvPr>
        <xdr:cNvSpPr/>
      </xdr:nvSpPr>
      <xdr:spPr>
        <a:xfrm>
          <a:off x="9096375" y="285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15</xdr:row>
      <xdr:rowOff>19050</xdr:rowOff>
    </xdr:from>
    <xdr:to>
      <xdr:col>20</xdr:col>
      <xdr:colOff>190500</xdr:colOff>
      <xdr:row>15</xdr:row>
      <xdr:rowOff>171451</xdr:rowOff>
    </xdr:to>
    <xdr:sp macro="[0]!ApagarConteudoCelulas14" textlink="">
      <xdr:nvSpPr>
        <xdr:cNvPr id="157" name="Retângulo: Cantos Arredondados 19" hidden="1">
          <a:extLst>
            <a:ext uri="{FF2B5EF4-FFF2-40B4-BE49-F238E27FC236}">
              <a16:creationId xmlns:a16="http://schemas.microsoft.com/office/drawing/2014/main" id="{00000000-0008-0000-0700-00009D000000}"/>
            </a:ext>
          </a:extLst>
        </xdr:cNvPr>
        <xdr:cNvSpPr/>
      </xdr:nvSpPr>
      <xdr:spPr>
        <a:xfrm>
          <a:off x="9096375" y="304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16</xdr:row>
      <xdr:rowOff>19050</xdr:rowOff>
    </xdr:from>
    <xdr:to>
      <xdr:col>20</xdr:col>
      <xdr:colOff>190500</xdr:colOff>
      <xdr:row>16</xdr:row>
      <xdr:rowOff>171451</xdr:rowOff>
    </xdr:to>
    <xdr:sp macro="[0]!ApagarConteudoCelulas01" textlink="">
      <xdr:nvSpPr>
        <xdr:cNvPr id="158" name="Retângulo: Cantos Arredondados 20" hidden="1">
          <a:extLst>
            <a:ext uri="{FF2B5EF4-FFF2-40B4-BE49-F238E27FC236}">
              <a16:creationId xmlns:a16="http://schemas.microsoft.com/office/drawing/2014/main" id="{00000000-0008-0000-0700-00009E000000}"/>
            </a:ext>
          </a:extLst>
        </xdr:cNvPr>
        <xdr:cNvSpPr/>
      </xdr:nvSpPr>
      <xdr:spPr>
        <a:xfrm>
          <a:off x="9096375" y="323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17</xdr:row>
      <xdr:rowOff>19050</xdr:rowOff>
    </xdr:from>
    <xdr:to>
      <xdr:col>20</xdr:col>
      <xdr:colOff>190500</xdr:colOff>
      <xdr:row>17</xdr:row>
      <xdr:rowOff>171451</xdr:rowOff>
    </xdr:to>
    <xdr:sp macro="[0]!ApagarConteudoCelulas16" textlink="">
      <xdr:nvSpPr>
        <xdr:cNvPr id="159" name="Retângulo: Cantos Arredondados 21" hidden="1">
          <a:extLst>
            <a:ext uri="{FF2B5EF4-FFF2-40B4-BE49-F238E27FC236}">
              <a16:creationId xmlns:a16="http://schemas.microsoft.com/office/drawing/2014/main" id="{00000000-0008-0000-0700-00009F000000}"/>
            </a:ext>
          </a:extLst>
        </xdr:cNvPr>
        <xdr:cNvSpPr/>
      </xdr:nvSpPr>
      <xdr:spPr>
        <a:xfrm>
          <a:off x="9096375" y="342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18</xdr:row>
      <xdr:rowOff>19050</xdr:rowOff>
    </xdr:from>
    <xdr:to>
      <xdr:col>20</xdr:col>
      <xdr:colOff>190500</xdr:colOff>
      <xdr:row>18</xdr:row>
      <xdr:rowOff>171451</xdr:rowOff>
    </xdr:to>
    <xdr:sp macro="[0]!ApagarConteudoCelulas17" textlink="">
      <xdr:nvSpPr>
        <xdr:cNvPr id="160" name="Retângulo: Cantos Arredondados 22" hidden="1">
          <a:extLst>
            <a:ext uri="{FF2B5EF4-FFF2-40B4-BE49-F238E27FC236}">
              <a16:creationId xmlns:a16="http://schemas.microsoft.com/office/drawing/2014/main" id="{00000000-0008-0000-0700-0000A0000000}"/>
            </a:ext>
          </a:extLst>
        </xdr:cNvPr>
        <xdr:cNvSpPr/>
      </xdr:nvSpPr>
      <xdr:spPr>
        <a:xfrm>
          <a:off x="9096375" y="361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19</xdr:row>
      <xdr:rowOff>19050</xdr:rowOff>
    </xdr:from>
    <xdr:to>
      <xdr:col>20</xdr:col>
      <xdr:colOff>190500</xdr:colOff>
      <xdr:row>19</xdr:row>
      <xdr:rowOff>171451</xdr:rowOff>
    </xdr:to>
    <xdr:sp macro="[0]!ApagarConteudoCelulas18" textlink="">
      <xdr:nvSpPr>
        <xdr:cNvPr id="161" name="Retângulo: Cantos Arredondados 23" hidden="1">
          <a:extLst>
            <a:ext uri="{FF2B5EF4-FFF2-40B4-BE49-F238E27FC236}">
              <a16:creationId xmlns:a16="http://schemas.microsoft.com/office/drawing/2014/main" id="{00000000-0008-0000-0700-0000A1000000}"/>
            </a:ext>
          </a:extLst>
        </xdr:cNvPr>
        <xdr:cNvSpPr/>
      </xdr:nvSpPr>
      <xdr:spPr>
        <a:xfrm>
          <a:off x="9096375" y="381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20</xdr:row>
      <xdr:rowOff>19050</xdr:rowOff>
    </xdr:from>
    <xdr:to>
      <xdr:col>20</xdr:col>
      <xdr:colOff>190500</xdr:colOff>
      <xdr:row>20</xdr:row>
      <xdr:rowOff>171451</xdr:rowOff>
    </xdr:to>
    <xdr:sp macro="[0]!ApagarConteudoCelulas19" textlink="">
      <xdr:nvSpPr>
        <xdr:cNvPr id="162" name="Retângulo: Cantos Arredondados 24" hidden="1">
          <a:extLst>
            <a:ext uri="{FF2B5EF4-FFF2-40B4-BE49-F238E27FC236}">
              <a16:creationId xmlns:a16="http://schemas.microsoft.com/office/drawing/2014/main" id="{00000000-0008-0000-0700-0000A2000000}"/>
            </a:ext>
          </a:extLst>
        </xdr:cNvPr>
        <xdr:cNvSpPr/>
      </xdr:nvSpPr>
      <xdr:spPr>
        <a:xfrm>
          <a:off x="9096375" y="400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21</xdr:row>
      <xdr:rowOff>19050</xdr:rowOff>
    </xdr:from>
    <xdr:to>
      <xdr:col>20</xdr:col>
      <xdr:colOff>190500</xdr:colOff>
      <xdr:row>21</xdr:row>
      <xdr:rowOff>171451</xdr:rowOff>
    </xdr:to>
    <xdr:sp macro="[0]!ApagarConteudoCelulas20" textlink="">
      <xdr:nvSpPr>
        <xdr:cNvPr id="163" name="Retângulo: Cantos Arredondados 25" hidden="1">
          <a:extLst>
            <a:ext uri="{FF2B5EF4-FFF2-40B4-BE49-F238E27FC236}">
              <a16:creationId xmlns:a16="http://schemas.microsoft.com/office/drawing/2014/main" id="{00000000-0008-0000-0700-0000A3000000}"/>
            </a:ext>
          </a:extLst>
        </xdr:cNvPr>
        <xdr:cNvSpPr/>
      </xdr:nvSpPr>
      <xdr:spPr>
        <a:xfrm>
          <a:off x="9096375" y="419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22</xdr:row>
      <xdr:rowOff>19050</xdr:rowOff>
    </xdr:from>
    <xdr:to>
      <xdr:col>20</xdr:col>
      <xdr:colOff>190500</xdr:colOff>
      <xdr:row>22</xdr:row>
      <xdr:rowOff>171451</xdr:rowOff>
    </xdr:to>
    <xdr:sp macro="[0]!ApagarConteudoCelulas21" textlink="">
      <xdr:nvSpPr>
        <xdr:cNvPr id="164" name="Retângulo: Cantos Arredondados 26" hidden="1">
          <a:extLst>
            <a:ext uri="{FF2B5EF4-FFF2-40B4-BE49-F238E27FC236}">
              <a16:creationId xmlns:a16="http://schemas.microsoft.com/office/drawing/2014/main" id="{00000000-0008-0000-0700-0000A4000000}"/>
            </a:ext>
          </a:extLst>
        </xdr:cNvPr>
        <xdr:cNvSpPr/>
      </xdr:nvSpPr>
      <xdr:spPr>
        <a:xfrm>
          <a:off x="9096375" y="438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23</xdr:row>
      <xdr:rowOff>19050</xdr:rowOff>
    </xdr:from>
    <xdr:to>
      <xdr:col>20</xdr:col>
      <xdr:colOff>190500</xdr:colOff>
      <xdr:row>23</xdr:row>
      <xdr:rowOff>171451</xdr:rowOff>
    </xdr:to>
    <xdr:sp macro="[0]!ApagarConteudoCelulas22" textlink="">
      <xdr:nvSpPr>
        <xdr:cNvPr id="165" name="Retângulo: Cantos Arredondados 27" hidden="1">
          <a:extLst>
            <a:ext uri="{FF2B5EF4-FFF2-40B4-BE49-F238E27FC236}">
              <a16:creationId xmlns:a16="http://schemas.microsoft.com/office/drawing/2014/main" id="{00000000-0008-0000-0700-0000A5000000}"/>
            </a:ext>
          </a:extLst>
        </xdr:cNvPr>
        <xdr:cNvSpPr/>
      </xdr:nvSpPr>
      <xdr:spPr>
        <a:xfrm>
          <a:off x="9096375" y="457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24</xdr:row>
      <xdr:rowOff>19050</xdr:rowOff>
    </xdr:from>
    <xdr:to>
      <xdr:col>20</xdr:col>
      <xdr:colOff>190500</xdr:colOff>
      <xdr:row>24</xdr:row>
      <xdr:rowOff>171451</xdr:rowOff>
    </xdr:to>
    <xdr:sp macro="[0]!ApagarConteudoCelulas23" textlink="">
      <xdr:nvSpPr>
        <xdr:cNvPr id="166" name="Retângulo: Cantos Arredondados 28" hidden="1">
          <a:extLst>
            <a:ext uri="{FF2B5EF4-FFF2-40B4-BE49-F238E27FC236}">
              <a16:creationId xmlns:a16="http://schemas.microsoft.com/office/drawing/2014/main" id="{00000000-0008-0000-0700-0000A6000000}"/>
            </a:ext>
          </a:extLst>
        </xdr:cNvPr>
        <xdr:cNvSpPr/>
      </xdr:nvSpPr>
      <xdr:spPr>
        <a:xfrm>
          <a:off x="9096375" y="476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25</xdr:row>
      <xdr:rowOff>19050</xdr:rowOff>
    </xdr:from>
    <xdr:to>
      <xdr:col>20</xdr:col>
      <xdr:colOff>190500</xdr:colOff>
      <xdr:row>25</xdr:row>
      <xdr:rowOff>171451</xdr:rowOff>
    </xdr:to>
    <xdr:sp macro="[0]!ApagarConteudoCelulas24" textlink="">
      <xdr:nvSpPr>
        <xdr:cNvPr id="167" name="Retângulo: Cantos Arredondados 29" hidden="1">
          <a:extLst>
            <a:ext uri="{FF2B5EF4-FFF2-40B4-BE49-F238E27FC236}">
              <a16:creationId xmlns:a16="http://schemas.microsoft.com/office/drawing/2014/main" id="{00000000-0008-0000-0700-0000A7000000}"/>
            </a:ext>
          </a:extLst>
        </xdr:cNvPr>
        <xdr:cNvSpPr/>
      </xdr:nvSpPr>
      <xdr:spPr>
        <a:xfrm>
          <a:off x="9096375" y="495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26</xdr:row>
      <xdr:rowOff>19050</xdr:rowOff>
    </xdr:from>
    <xdr:to>
      <xdr:col>20</xdr:col>
      <xdr:colOff>190500</xdr:colOff>
      <xdr:row>26</xdr:row>
      <xdr:rowOff>171451</xdr:rowOff>
    </xdr:to>
    <xdr:sp macro="[0]!ApagarConteudoCelulas25" textlink="">
      <xdr:nvSpPr>
        <xdr:cNvPr id="168" name="Retângulo: Cantos Arredondados 30" hidden="1">
          <a:extLst>
            <a:ext uri="{FF2B5EF4-FFF2-40B4-BE49-F238E27FC236}">
              <a16:creationId xmlns:a16="http://schemas.microsoft.com/office/drawing/2014/main" id="{00000000-0008-0000-0700-0000A8000000}"/>
            </a:ext>
          </a:extLst>
        </xdr:cNvPr>
        <xdr:cNvSpPr/>
      </xdr:nvSpPr>
      <xdr:spPr>
        <a:xfrm>
          <a:off x="9096375" y="514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27</xdr:row>
      <xdr:rowOff>19050</xdr:rowOff>
    </xdr:from>
    <xdr:to>
      <xdr:col>20</xdr:col>
      <xdr:colOff>190500</xdr:colOff>
      <xdr:row>27</xdr:row>
      <xdr:rowOff>171451</xdr:rowOff>
    </xdr:to>
    <xdr:sp macro="[0]!ApagarConteudoCelulas26" textlink="">
      <xdr:nvSpPr>
        <xdr:cNvPr id="169" name="Retângulo: Cantos Arredondados 31" hidden="1">
          <a:extLst>
            <a:ext uri="{FF2B5EF4-FFF2-40B4-BE49-F238E27FC236}">
              <a16:creationId xmlns:a16="http://schemas.microsoft.com/office/drawing/2014/main" id="{00000000-0008-0000-0700-0000A9000000}"/>
            </a:ext>
          </a:extLst>
        </xdr:cNvPr>
        <xdr:cNvSpPr/>
      </xdr:nvSpPr>
      <xdr:spPr>
        <a:xfrm>
          <a:off x="9096375" y="533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28</xdr:row>
      <xdr:rowOff>19050</xdr:rowOff>
    </xdr:from>
    <xdr:to>
      <xdr:col>20</xdr:col>
      <xdr:colOff>190500</xdr:colOff>
      <xdr:row>28</xdr:row>
      <xdr:rowOff>171451</xdr:rowOff>
    </xdr:to>
    <xdr:sp macro="[0]!ApagarConteudoCelulas27" textlink="">
      <xdr:nvSpPr>
        <xdr:cNvPr id="170" name="Retângulo: Cantos Arredondados 32" hidden="1">
          <a:extLst>
            <a:ext uri="{FF2B5EF4-FFF2-40B4-BE49-F238E27FC236}">
              <a16:creationId xmlns:a16="http://schemas.microsoft.com/office/drawing/2014/main" id="{00000000-0008-0000-0700-0000AA000000}"/>
            </a:ext>
          </a:extLst>
        </xdr:cNvPr>
        <xdr:cNvSpPr/>
      </xdr:nvSpPr>
      <xdr:spPr>
        <a:xfrm>
          <a:off x="9096375" y="552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29</xdr:row>
      <xdr:rowOff>19050</xdr:rowOff>
    </xdr:from>
    <xdr:to>
      <xdr:col>20</xdr:col>
      <xdr:colOff>190500</xdr:colOff>
      <xdr:row>29</xdr:row>
      <xdr:rowOff>171451</xdr:rowOff>
    </xdr:to>
    <xdr:sp macro="[0]!ApagarConteudoCelulas28" textlink="">
      <xdr:nvSpPr>
        <xdr:cNvPr id="171" name="Retângulo: Cantos Arredondados 33" hidden="1">
          <a:extLst>
            <a:ext uri="{FF2B5EF4-FFF2-40B4-BE49-F238E27FC236}">
              <a16:creationId xmlns:a16="http://schemas.microsoft.com/office/drawing/2014/main" id="{00000000-0008-0000-0700-0000AB000000}"/>
            </a:ext>
          </a:extLst>
        </xdr:cNvPr>
        <xdr:cNvSpPr/>
      </xdr:nvSpPr>
      <xdr:spPr>
        <a:xfrm>
          <a:off x="9096375" y="571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30</xdr:row>
      <xdr:rowOff>19050</xdr:rowOff>
    </xdr:from>
    <xdr:to>
      <xdr:col>20</xdr:col>
      <xdr:colOff>190500</xdr:colOff>
      <xdr:row>30</xdr:row>
      <xdr:rowOff>171451</xdr:rowOff>
    </xdr:to>
    <xdr:sp macro="[0]!ApagarConteudoCelulas29" textlink="">
      <xdr:nvSpPr>
        <xdr:cNvPr id="172" name="Retângulo: Cantos Arredondados 34" hidden="1">
          <a:extLst>
            <a:ext uri="{FF2B5EF4-FFF2-40B4-BE49-F238E27FC236}">
              <a16:creationId xmlns:a16="http://schemas.microsoft.com/office/drawing/2014/main" id="{00000000-0008-0000-0700-0000AC000000}"/>
            </a:ext>
          </a:extLst>
        </xdr:cNvPr>
        <xdr:cNvSpPr/>
      </xdr:nvSpPr>
      <xdr:spPr>
        <a:xfrm>
          <a:off x="9096375" y="590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31</xdr:row>
      <xdr:rowOff>19050</xdr:rowOff>
    </xdr:from>
    <xdr:to>
      <xdr:col>20</xdr:col>
      <xdr:colOff>190500</xdr:colOff>
      <xdr:row>31</xdr:row>
      <xdr:rowOff>171451</xdr:rowOff>
    </xdr:to>
    <xdr:sp macro="[0]!ApagarConteudoCelulas30" textlink="">
      <xdr:nvSpPr>
        <xdr:cNvPr id="173" name="Retângulo: Cantos Arredondados 35" hidden="1">
          <a:extLst>
            <a:ext uri="{FF2B5EF4-FFF2-40B4-BE49-F238E27FC236}">
              <a16:creationId xmlns:a16="http://schemas.microsoft.com/office/drawing/2014/main" id="{00000000-0008-0000-0700-0000AD000000}"/>
            </a:ext>
          </a:extLst>
        </xdr:cNvPr>
        <xdr:cNvSpPr/>
      </xdr:nvSpPr>
      <xdr:spPr>
        <a:xfrm>
          <a:off x="9096375" y="609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32</xdr:row>
      <xdr:rowOff>19050</xdr:rowOff>
    </xdr:from>
    <xdr:to>
      <xdr:col>20</xdr:col>
      <xdr:colOff>190500</xdr:colOff>
      <xdr:row>32</xdr:row>
      <xdr:rowOff>171451</xdr:rowOff>
    </xdr:to>
    <xdr:sp macro="[0]!ApagarConteudoCelulas31" textlink="">
      <xdr:nvSpPr>
        <xdr:cNvPr id="174" name="Retângulo: Cantos Arredondados 36" hidden="1">
          <a:extLst>
            <a:ext uri="{FF2B5EF4-FFF2-40B4-BE49-F238E27FC236}">
              <a16:creationId xmlns:a16="http://schemas.microsoft.com/office/drawing/2014/main" id="{00000000-0008-0000-0700-0000AE000000}"/>
            </a:ext>
          </a:extLst>
        </xdr:cNvPr>
        <xdr:cNvSpPr/>
      </xdr:nvSpPr>
      <xdr:spPr>
        <a:xfrm>
          <a:off x="9096375" y="628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33</xdr:row>
      <xdr:rowOff>19050</xdr:rowOff>
    </xdr:from>
    <xdr:to>
      <xdr:col>20</xdr:col>
      <xdr:colOff>190500</xdr:colOff>
      <xdr:row>33</xdr:row>
      <xdr:rowOff>171451</xdr:rowOff>
    </xdr:to>
    <xdr:sp macro="[0]!ApagarConteudoCelulas32" textlink="">
      <xdr:nvSpPr>
        <xdr:cNvPr id="175" name="Retângulo: Cantos Arredondados 37" hidden="1">
          <a:extLst>
            <a:ext uri="{FF2B5EF4-FFF2-40B4-BE49-F238E27FC236}">
              <a16:creationId xmlns:a16="http://schemas.microsoft.com/office/drawing/2014/main" id="{00000000-0008-0000-0700-0000AF000000}"/>
            </a:ext>
          </a:extLst>
        </xdr:cNvPr>
        <xdr:cNvSpPr/>
      </xdr:nvSpPr>
      <xdr:spPr>
        <a:xfrm>
          <a:off x="9096375" y="647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34</xdr:row>
      <xdr:rowOff>19050</xdr:rowOff>
    </xdr:from>
    <xdr:to>
      <xdr:col>20</xdr:col>
      <xdr:colOff>190500</xdr:colOff>
      <xdr:row>34</xdr:row>
      <xdr:rowOff>171451</xdr:rowOff>
    </xdr:to>
    <xdr:sp macro="[0]!ApagarConteudoCelulas33" textlink="">
      <xdr:nvSpPr>
        <xdr:cNvPr id="176" name="Retângulo: Cantos Arredondados 38" hidden="1">
          <a:extLst>
            <a:ext uri="{FF2B5EF4-FFF2-40B4-BE49-F238E27FC236}">
              <a16:creationId xmlns:a16="http://schemas.microsoft.com/office/drawing/2014/main" id="{00000000-0008-0000-0700-0000B0000000}"/>
            </a:ext>
          </a:extLst>
        </xdr:cNvPr>
        <xdr:cNvSpPr/>
      </xdr:nvSpPr>
      <xdr:spPr>
        <a:xfrm>
          <a:off x="9096375" y="666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35</xdr:row>
      <xdr:rowOff>19050</xdr:rowOff>
    </xdr:from>
    <xdr:to>
      <xdr:col>20</xdr:col>
      <xdr:colOff>190500</xdr:colOff>
      <xdr:row>35</xdr:row>
      <xdr:rowOff>171451</xdr:rowOff>
    </xdr:to>
    <xdr:sp macro="[0]!ApagarConteudoCelulas34" textlink="">
      <xdr:nvSpPr>
        <xdr:cNvPr id="177" name="Retângulo: Cantos Arredondados 39" hidden="1">
          <a:extLst>
            <a:ext uri="{FF2B5EF4-FFF2-40B4-BE49-F238E27FC236}">
              <a16:creationId xmlns:a16="http://schemas.microsoft.com/office/drawing/2014/main" id="{00000000-0008-0000-0700-0000B1000000}"/>
            </a:ext>
          </a:extLst>
        </xdr:cNvPr>
        <xdr:cNvSpPr/>
      </xdr:nvSpPr>
      <xdr:spPr>
        <a:xfrm>
          <a:off x="9096375" y="685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36</xdr:row>
      <xdr:rowOff>19050</xdr:rowOff>
    </xdr:from>
    <xdr:to>
      <xdr:col>20</xdr:col>
      <xdr:colOff>190500</xdr:colOff>
      <xdr:row>36</xdr:row>
      <xdr:rowOff>171451</xdr:rowOff>
    </xdr:to>
    <xdr:sp macro="[0]!ApagarConteudoCelulas35" textlink="">
      <xdr:nvSpPr>
        <xdr:cNvPr id="178" name="Retângulo: Cantos Arredondados 40" hidden="1">
          <a:extLst>
            <a:ext uri="{FF2B5EF4-FFF2-40B4-BE49-F238E27FC236}">
              <a16:creationId xmlns:a16="http://schemas.microsoft.com/office/drawing/2014/main" id="{00000000-0008-0000-0700-0000B2000000}"/>
            </a:ext>
          </a:extLst>
        </xdr:cNvPr>
        <xdr:cNvSpPr/>
      </xdr:nvSpPr>
      <xdr:spPr>
        <a:xfrm>
          <a:off x="9096375" y="704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37</xdr:row>
      <xdr:rowOff>19050</xdr:rowOff>
    </xdr:from>
    <xdr:to>
      <xdr:col>20</xdr:col>
      <xdr:colOff>190500</xdr:colOff>
      <xdr:row>37</xdr:row>
      <xdr:rowOff>171451</xdr:rowOff>
    </xdr:to>
    <xdr:sp macro="[0]!ApagarConteudoCelulas36" textlink="">
      <xdr:nvSpPr>
        <xdr:cNvPr id="179" name="Retângulo: Cantos Arredondados 41" hidden="1">
          <a:extLst>
            <a:ext uri="{FF2B5EF4-FFF2-40B4-BE49-F238E27FC236}">
              <a16:creationId xmlns:a16="http://schemas.microsoft.com/office/drawing/2014/main" id="{00000000-0008-0000-0700-0000B3000000}"/>
            </a:ext>
          </a:extLst>
        </xdr:cNvPr>
        <xdr:cNvSpPr/>
      </xdr:nvSpPr>
      <xdr:spPr>
        <a:xfrm>
          <a:off x="9096375" y="723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38</xdr:row>
      <xdr:rowOff>19050</xdr:rowOff>
    </xdr:from>
    <xdr:to>
      <xdr:col>20</xdr:col>
      <xdr:colOff>190500</xdr:colOff>
      <xdr:row>38</xdr:row>
      <xdr:rowOff>171451</xdr:rowOff>
    </xdr:to>
    <xdr:sp macro="[0]!ApagarConteudoCelulas37" textlink="">
      <xdr:nvSpPr>
        <xdr:cNvPr id="180" name="Retângulo: Cantos Arredondados 42" hidden="1">
          <a:extLst>
            <a:ext uri="{FF2B5EF4-FFF2-40B4-BE49-F238E27FC236}">
              <a16:creationId xmlns:a16="http://schemas.microsoft.com/office/drawing/2014/main" id="{00000000-0008-0000-0700-0000B4000000}"/>
            </a:ext>
          </a:extLst>
        </xdr:cNvPr>
        <xdr:cNvSpPr/>
      </xdr:nvSpPr>
      <xdr:spPr>
        <a:xfrm>
          <a:off x="9096375" y="742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39</xdr:row>
      <xdr:rowOff>19050</xdr:rowOff>
    </xdr:from>
    <xdr:to>
      <xdr:col>20</xdr:col>
      <xdr:colOff>190500</xdr:colOff>
      <xdr:row>39</xdr:row>
      <xdr:rowOff>171451</xdr:rowOff>
    </xdr:to>
    <xdr:sp macro="[0]!ApagarConteudoCelulas38" textlink="">
      <xdr:nvSpPr>
        <xdr:cNvPr id="181" name="Retângulo: Cantos Arredondados 43" hidden="1">
          <a:extLst>
            <a:ext uri="{FF2B5EF4-FFF2-40B4-BE49-F238E27FC236}">
              <a16:creationId xmlns:a16="http://schemas.microsoft.com/office/drawing/2014/main" id="{00000000-0008-0000-0700-0000B5000000}"/>
            </a:ext>
          </a:extLst>
        </xdr:cNvPr>
        <xdr:cNvSpPr/>
      </xdr:nvSpPr>
      <xdr:spPr>
        <a:xfrm>
          <a:off x="9096375" y="762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40</xdr:row>
      <xdr:rowOff>19050</xdr:rowOff>
    </xdr:from>
    <xdr:to>
      <xdr:col>20</xdr:col>
      <xdr:colOff>190500</xdr:colOff>
      <xdr:row>40</xdr:row>
      <xdr:rowOff>171451</xdr:rowOff>
    </xdr:to>
    <xdr:sp macro="[0]!ApagarConteudoCelulas39" textlink="">
      <xdr:nvSpPr>
        <xdr:cNvPr id="182" name="Retângulo: Cantos Arredondados 44" hidden="1">
          <a:extLst>
            <a:ext uri="{FF2B5EF4-FFF2-40B4-BE49-F238E27FC236}">
              <a16:creationId xmlns:a16="http://schemas.microsoft.com/office/drawing/2014/main" id="{00000000-0008-0000-0700-0000B6000000}"/>
            </a:ext>
          </a:extLst>
        </xdr:cNvPr>
        <xdr:cNvSpPr/>
      </xdr:nvSpPr>
      <xdr:spPr>
        <a:xfrm>
          <a:off x="9096375" y="781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41</xdr:row>
      <xdr:rowOff>19050</xdr:rowOff>
    </xdr:from>
    <xdr:to>
      <xdr:col>20</xdr:col>
      <xdr:colOff>190500</xdr:colOff>
      <xdr:row>41</xdr:row>
      <xdr:rowOff>171451</xdr:rowOff>
    </xdr:to>
    <xdr:sp macro="[0]!ApagarConteudoCelulas40" textlink="">
      <xdr:nvSpPr>
        <xdr:cNvPr id="183" name="Retângulo: Cantos Arredondados 45" hidden="1">
          <a:extLst>
            <a:ext uri="{FF2B5EF4-FFF2-40B4-BE49-F238E27FC236}">
              <a16:creationId xmlns:a16="http://schemas.microsoft.com/office/drawing/2014/main" id="{00000000-0008-0000-0700-0000B7000000}"/>
            </a:ext>
          </a:extLst>
        </xdr:cNvPr>
        <xdr:cNvSpPr/>
      </xdr:nvSpPr>
      <xdr:spPr>
        <a:xfrm>
          <a:off x="9096375" y="800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42</xdr:row>
      <xdr:rowOff>19050</xdr:rowOff>
    </xdr:from>
    <xdr:to>
      <xdr:col>20</xdr:col>
      <xdr:colOff>190500</xdr:colOff>
      <xdr:row>42</xdr:row>
      <xdr:rowOff>171451</xdr:rowOff>
    </xdr:to>
    <xdr:sp macro="[0]!ApagarConteudoCelulas41" textlink="">
      <xdr:nvSpPr>
        <xdr:cNvPr id="184" name="Retângulo: Cantos Arredondados 46" hidden="1">
          <a:extLst>
            <a:ext uri="{FF2B5EF4-FFF2-40B4-BE49-F238E27FC236}">
              <a16:creationId xmlns:a16="http://schemas.microsoft.com/office/drawing/2014/main" id="{00000000-0008-0000-0700-0000B8000000}"/>
            </a:ext>
          </a:extLst>
        </xdr:cNvPr>
        <xdr:cNvSpPr/>
      </xdr:nvSpPr>
      <xdr:spPr>
        <a:xfrm>
          <a:off x="9096375" y="819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43</xdr:row>
      <xdr:rowOff>19050</xdr:rowOff>
    </xdr:from>
    <xdr:to>
      <xdr:col>20</xdr:col>
      <xdr:colOff>190500</xdr:colOff>
      <xdr:row>43</xdr:row>
      <xdr:rowOff>171451</xdr:rowOff>
    </xdr:to>
    <xdr:sp macro="[0]!ApagarConteudoCelulas42" textlink="">
      <xdr:nvSpPr>
        <xdr:cNvPr id="185" name="Retângulo: Cantos Arredondados 46" hidden="1">
          <a:extLst>
            <a:ext uri="{FF2B5EF4-FFF2-40B4-BE49-F238E27FC236}">
              <a16:creationId xmlns:a16="http://schemas.microsoft.com/office/drawing/2014/main" id="{00000000-0008-0000-0700-0000B9000000}"/>
            </a:ext>
          </a:extLst>
        </xdr:cNvPr>
        <xdr:cNvSpPr/>
      </xdr:nvSpPr>
      <xdr:spPr>
        <a:xfrm>
          <a:off x="9096375" y="838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44</xdr:row>
      <xdr:rowOff>19050</xdr:rowOff>
    </xdr:from>
    <xdr:to>
      <xdr:col>20</xdr:col>
      <xdr:colOff>190500</xdr:colOff>
      <xdr:row>44</xdr:row>
      <xdr:rowOff>171451</xdr:rowOff>
    </xdr:to>
    <xdr:sp macro="[0]!ApagarConteudoCelulas43" textlink="">
      <xdr:nvSpPr>
        <xdr:cNvPr id="186" name="Retângulo: Cantos Arredondados 46" hidden="1">
          <a:extLst>
            <a:ext uri="{FF2B5EF4-FFF2-40B4-BE49-F238E27FC236}">
              <a16:creationId xmlns:a16="http://schemas.microsoft.com/office/drawing/2014/main" id="{00000000-0008-0000-0700-0000BA000000}"/>
            </a:ext>
          </a:extLst>
        </xdr:cNvPr>
        <xdr:cNvSpPr/>
      </xdr:nvSpPr>
      <xdr:spPr>
        <a:xfrm>
          <a:off x="9096375" y="857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45</xdr:row>
      <xdr:rowOff>28575</xdr:rowOff>
    </xdr:from>
    <xdr:to>
      <xdr:col>20</xdr:col>
      <xdr:colOff>190500</xdr:colOff>
      <xdr:row>45</xdr:row>
      <xdr:rowOff>180976</xdr:rowOff>
    </xdr:to>
    <xdr:sp macro="[0]!ApagarConteudoCelulas44" textlink="">
      <xdr:nvSpPr>
        <xdr:cNvPr id="187" name="Retângulo: Cantos Arredondados 46" hidden="1">
          <a:extLst>
            <a:ext uri="{FF2B5EF4-FFF2-40B4-BE49-F238E27FC236}">
              <a16:creationId xmlns:a16="http://schemas.microsoft.com/office/drawing/2014/main" id="{00000000-0008-0000-0700-0000BB000000}"/>
            </a:ext>
          </a:extLst>
        </xdr:cNvPr>
        <xdr:cNvSpPr/>
      </xdr:nvSpPr>
      <xdr:spPr>
        <a:xfrm>
          <a:off x="9096375" y="87725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46</xdr:row>
      <xdr:rowOff>19050</xdr:rowOff>
    </xdr:from>
    <xdr:to>
      <xdr:col>20</xdr:col>
      <xdr:colOff>190500</xdr:colOff>
      <xdr:row>46</xdr:row>
      <xdr:rowOff>171451</xdr:rowOff>
    </xdr:to>
    <xdr:sp macro="[0]!ApagarConteudoCelulas45" textlink="">
      <xdr:nvSpPr>
        <xdr:cNvPr id="188" name="Retângulo: Cantos Arredondados 46" hidden="1">
          <a:extLst>
            <a:ext uri="{FF2B5EF4-FFF2-40B4-BE49-F238E27FC236}">
              <a16:creationId xmlns:a16="http://schemas.microsoft.com/office/drawing/2014/main" id="{00000000-0008-0000-0700-0000BC000000}"/>
            </a:ext>
          </a:extLst>
        </xdr:cNvPr>
        <xdr:cNvSpPr/>
      </xdr:nvSpPr>
      <xdr:spPr>
        <a:xfrm>
          <a:off x="9096375" y="895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47</xdr:row>
      <xdr:rowOff>9525</xdr:rowOff>
    </xdr:from>
    <xdr:to>
      <xdr:col>20</xdr:col>
      <xdr:colOff>190500</xdr:colOff>
      <xdr:row>47</xdr:row>
      <xdr:rowOff>161926</xdr:rowOff>
    </xdr:to>
    <xdr:sp macro="[0]!ApagarConteudoCelulas46" textlink="">
      <xdr:nvSpPr>
        <xdr:cNvPr id="189" name="Retângulo: Cantos Arredondados 46" hidden="1">
          <a:extLst>
            <a:ext uri="{FF2B5EF4-FFF2-40B4-BE49-F238E27FC236}">
              <a16:creationId xmlns:a16="http://schemas.microsoft.com/office/drawing/2014/main" id="{00000000-0008-0000-0700-0000BD000000}"/>
            </a:ext>
          </a:extLst>
        </xdr:cNvPr>
        <xdr:cNvSpPr/>
      </xdr:nvSpPr>
      <xdr:spPr>
        <a:xfrm>
          <a:off x="9096375" y="91344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48</xdr:row>
      <xdr:rowOff>19050</xdr:rowOff>
    </xdr:from>
    <xdr:to>
      <xdr:col>20</xdr:col>
      <xdr:colOff>190500</xdr:colOff>
      <xdr:row>48</xdr:row>
      <xdr:rowOff>171451</xdr:rowOff>
    </xdr:to>
    <xdr:sp macro="[0]!ApagarConteudoCelulas47" textlink="">
      <xdr:nvSpPr>
        <xdr:cNvPr id="190" name="Retângulo: Cantos Arredondados 46" hidden="1">
          <a:extLst>
            <a:ext uri="{FF2B5EF4-FFF2-40B4-BE49-F238E27FC236}">
              <a16:creationId xmlns:a16="http://schemas.microsoft.com/office/drawing/2014/main" id="{00000000-0008-0000-0700-0000BE000000}"/>
            </a:ext>
          </a:extLst>
        </xdr:cNvPr>
        <xdr:cNvSpPr/>
      </xdr:nvSpPr>
      <xdr:spPr>
        <a:xfrm>
          <a:off x="9096375" y="933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49</xdr:row>
      <xdr:rowOff>19050</xdr:rowOff>
    </xdr:from>
    <xdr:to>
      <xdr:col>20</xdr:col>
      <xdr:colOff>190500</xdr:colOff>
      <xdr:row>49</xdr:row>
      <xdr:rowOff>171451</xdr:rowOff>
    </xdr:to>
    <xdr:sp macro="[0]!ApagarConteudoCelulas48" textlink="">
      <xdr:nvSpPr>
        <xdr:cNvPr id="191" name="Retângulo: Cantos Arredondados 46" hidden="1">
          <a:extLst>
            <a:ext uri="{FF2B5EF4-FFF2-40B4-BE49-F238E27FC236}">
              <a16:creationId xmlns:a16="http://schemas.microsoft.com/office/drawing/2014/main" id="{00000000-0008-0000-0700-0000BF000000}"/>
            </a:ext>
          </a:extLst>
        </xdr:cNvPr>
        <xdr:cNvSpPr/>
      </xdr:nvSpPr>
      <xdr:spPr>
        <a:xfrm>
          <a:off x="9096375" y="952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50</xdr:row>
      <xdr:rowOff>19050</xdr:rowOff>
    </xdr:from>
    <xdr:to>
      <xdr:col>20</xdr:col>
      <xdr:colOff>190500</xdr:colOff>
      <xdr:row>50</xdr:row>
      <xdr:rowOff>171451</xdr:rowOff>
    </xdr:to>
    <xdr:sp macro="[0]!ApagarConteudoCelulas49" textlink="">
      <xdr:nvSpPr>
        <xdr:cNvPr id="192" name="Retângulo: Cantos Arredondados 46" hidden="1">
          <a:extLst>
            <a:ext uri="{FF2B5EF4-FFF2-40B4-BE49-F238E27FC236}">
              <a16:creationId xmlns:a16="http://schemas.microsoft.com/office/drawing/2014/main" id="{00000000-0008-0000-0700-0000C0000000}"/>
            </a:ext>
          </a:extLst>
        </xdr:cNvPr>
        <xdr:cNvSpPr/>
      </xdr:nvSpPr>
      <xdr:spPr>
        <a:xfrm>
          <a:off x="9096375" y="971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51</xdr:row>
      <xdr:rowOff>19050</xdr:rowOff>
    </xdr:from>
    <xdr:to>
      <xdr:col>20</xdr:col>
      <xdr:colOff>190500</xdr:colOff>
      <xdr:row>51</xdr:row>
      <xdr:rowOff>171451</xdr:rowOff>
    </xdr:to>
    <xdr:sp macro="[0]!ApagarConteudoCelulas50" textlink="">
      <xdr:nvSpPr>
        <xdr:cNvPr id="193" name="Retângulo: Cantos Arredondados 46" hidden="1">
          <a:extLst>
            <a:ext uri="{FF2B5EF4-FFF2-40B4-BE49-F238E27FC236}">
              <a16:creationId xmlns:a16="http://schemas.microsoft.com/office/drawing/2014/main" id="{00000000-0008-0000-0700-0000C1000000}"/>
            </a:ext>
          </a:extLst>
        </xdr:cNvPr>
        <xdr:cNvSpPr/>
      </xdr:nvSpPr>
      <xdr:spPr>
        <a:xfrm>
          <a:off x="9096375" y="990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52</xdr:row>
      <xdr:rowOff>19050</xdr:rowOff>
    </xdr:from>
    <xdr:to>
      <xdr:col>20</xdr:col>
      <xdr:colOff>190500</xdr:colOff>
      <xdr:row>52</xdr:row>
      <xdr:rowOff>171451</xdr:rowOff>
    </xdr:to>
    <xdr:sp macro="[0]!ApagarConteudoCelulas51" textlink="">
      <xdr:nvSpPr>
        <xdr:cNvPr id="194" name="Retângulo: Cantos Arredondados 46" hidden="1">
          <a:extLst>
            <a:ext uri="{FF2B5EF4-FFF2-40B4-BE49-F238E27FC236}">
              <a16:creationId xmlns:a16="http://schemas.microsoft.com/office/drawing/2014/main" id="{00000000-0008-0000-0700-0000C2000000}"/>
            </a:ext>
          </a:extLst>
        </xdr:cNvPr>
        <xdr:cNvSpPr/>
      </xdr:nvSpPr>
      <xdr:spPr>
        <a:xfrm>
          <a:off x="9096375" y="101060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7</xdr:col>
      <xdr:colOff>342666</xdr:colOff>
      <xdr:row>0</xdr:row>
      <xdr:rowOff>57981</xdr:rowOff>
    </xdr:from>
    <xdr:to>
      <xdr:col>8</xdr:col>
      <xdr:colOff>280109</xdr:colOff>
      <xdr:row>0</xdr:row>
      <xdr:rowOff>323028</xdr:rowOff>
    </xdr:to>
    <xdr:sp macro="[0]!AvancarParaProximaAba" textlink="">
      <xdr:nvSpPr>
        <xdr:cNvPr id="2" name="Seta para a direita 66">
          <a:extLst>
            <a:ext uri="{FF2B5EF4-FFF2-40B4-BE49-F238E27FC236}">
              <a16:creationId xmlns:a16="http://schemas.microsoft.com/office/drawing/2014/main" id="{B2938B94-348E-4120-B2E0-1B2D92A8B80B}"/>
            </a:ext>
          </a:extLst>
        </xdr:cNvPr>
        <xdr:cNvSpPr/>
      </xdr:nvSpPr>
      <xdr:spPr>
        <a:xfrm>
          <a:off x="3738536" y="57981"/>
          <a:ext cx="343290" cy="265047"/>
        </a:xfrm>
        <a:prstGeom prst="righ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0</xdr:col>
      <xdr:colOff>41415</xdr:colOff>
      <xdr:row>0</xdr:row>
      <xdr:rowOff>66264</xdr:rowOff>
    </xdr:from>
    <xdr:to>
      <xdr:col>0</xdr:col>
      <xdr:colOff>389283</xdr:colOff>
      <xdr:row>0</xdr:row>
      <xdr:rowOff>331307</xdr:rowOff>
    </xdr:to>
    <xdr:sp macro="[0]!VoltarParaAbaAnterior" textlink="">
      <xdr:nvSpPr>
        <xdr:cNvPr id="4" name="Seta: para a Esquerda 3">
          <a:extLst>
            <a:ext uri="{FF2B5EF4-FFF2-40B4-BE49-F238E27FC236}">
              <a16:creationId xmlns:a16="http://schemas.microsoft.com/office/drawing/2014/main" id="{0D503C8E-381B-4FCE-8AD2-DBEF02A8B21C}"/>
            </a:ext>
          </a:extLst>
        </xdr:cNvPr>
        <xdr:cNvSpPr/>
      </xdr:nvSpPr>
      <xdr:spPr>
        <a:xfrm>
          <a:off x="41415" y="66264"/>
          <a:ext cx="347868" cy="265043"/>
        </a:xfrm>
        <a:prstGeom prst="lef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21</xdr:col>
      <xdr:colOff>803415</xdr:colOff>
      <xdr:row>0</xdr:row>
      <xdr:rowOff>24849</xdr:rowOff>
    </xdr:from>
    <xdr:to>
      <xdr:col>21</xdr:col>
      <xdr:colOff>1148736</xdr:colOff>
      <xdr:row>0</xdr:row>
      <xdr:rowOff>356154</xdr:rowOff>
    </xdr:to>
    <xdr:sp macro="[0]!AlternarBloqueioPlanilha2" textlink="">
      <xdr:nvSpPr>
        <xdr:cNvPr id="3" name="Elipse 2">
          <a:extLst>
            <a:ext uri="{FF2B5EF4-FFF2-40B4-BE49-F238E27FC236}">
              <a16:creationId xmlns:a16="http://schemas.microsoft.com/office/drawing/2014/main" id="{DDCDC268-3467-4E54-BC3B-38676F19FB92}"/>
            </a:ext>
          </a:extLst>
        </xdr:cNvPr>
        <xdr:cNvSpPr/>
      </xdr:nvSpPr>
      <xdr:spPr>
        <a:xfrm>
          <a:off x="9533285" y="24849"/>
          <a:ext cx="345321" cy="331305"/>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800">
              <a:solidFill>
                <a:srgbClr val="F00000"/>
              </a:solidFill>
              <a:effectLst/>
              <a:latin typeface="Webdings" panose="05030102010509060703" pitchFamily="18" charset="2"/>
              <a:ea typeface="+mn-ea"/>
              <a:cs typeface="+mn-cs"/>
            </a:rPr>
            <a:t>Ï</a:t>
          </a:r>
          <a:endParaRPr lang="pt-BR" sz="1800">
            <a:solidFill>
              <a:srgbClr val="F00000"/>
            </a:solidFill>
            <a:effectLst/>
            <a:latin typeface="Webdings" panose="05030102010509060703" pitchFamily="18" charset="2"/>
          </a:endParaRPr>
        </a:p>
        <a:p>
          <a:pPr lvl="0" algn="ctr"/>
          <a:endParaRPr lang="pt-BR" sz="600">
            <a:solidFill>
              <a:srgbClr val="F00000"/>
            </a:solidFill>
          </a:endParaRPr>
        </a:p>
      </xdr:txBody>
    </xdr:sp>
    <xdr:clientData/>
  </xdr:twoCellAnchor>
  <xdr:twoCellAnchor>
    <xdr:from>
      <xdr:col>16</xdr:col>
      <xdr:colOff>195588</xdr:colOff>
      <xdr:row>0</xdr:row>
      <xdr:rowOff>58569</xdr:rowOff>
    </xdr:from>
    <xdr:to>
      <xdr:col>18</xdr:col>
      <xdr:colOff>44609</xdr:colOff>
      <xdr:row>0</xdr:row>
      <xdr:rowOff>346569</xdr:rowOff>
    </xdr:to>
    <xdr:sp macro="[0]!ExecutarComandos2" textlink="">
      <xdr:nvSpPr>
        <xdr:cNvPr id="5" name="Retângulo: Cantos Arredondados 2">
          <a:extLst>
            <a:ext uri="{FF2B5EF4-FFF2-40B4-BE49-F238E27FC236}">
              <a16:creationId xmlns:a16="http://schemas.microsoft.com/office/drawing/2014/main" id="{11E4F8F7-BE2B-4D57-94AB-E35AE42A0880}"/>
            </a:ext>
          </a:extLst>
        </xdr:cNvPr>
        <xdr:cNvSpPr/>
      </xdr:nvSpPr>
      <xdr:spPr>
        <a:xfrm>
          <a:off x="7343479" y="58569"/>
          <a:ext cx="288000" cy="288000"/>
        </a:xfrm>
        <a:prstGeom prst="roundRect">
          <a:avLst/>
        </a:prstGeom>
        <a:solidFill>
          <a:srgbClr val="FF0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baseline="0">
              <a:ln w="0"/>
              <a:solidFill>
                <a:schemeClr val="bg2"/>
              </a:solidFill>
              <a:effectLst>
                <a:innerShdw blurRad="63500" dist="50800" dir="13500000">
                  <a:srgbClr val="000000">
                    <a:alpha val="50000"/>
                  </a:srgbClr>
                </a:innerShdw>
              </a:effectLst>
              <a:latin typeface="Wingdings 2" panose="05020102010507070707" pitchFamily="18" charset="2"/>
            </a:rPr>
            <a:t>3</a:t>
          </a:r>
        </a:p>
      </xdr:txBody>
    </xdr:sp>
    <xdr:clientData/>
  </xdr:twoCellAnchor>
  <xdr:twoCellAnchor>
    <xdr:from>
      <xdr:col>18</xdr:col>
      <xdr:colOff>619594</xdr:colOff>
      <xdr:row>0</xdr:row>
      <xdr:rowOff>56262</xdr:rowOff>
    </xdr:from>
    <xdr:to>
      <xdr:col>20</xdr:col>
      <xdr:colOff>58</xdr:colOff>
      <xdr:row>0</xdr:row>
      <xdr:rowOff>344262</xdr:rowOff>
    </xdr:to>
    <xdr:sp macro="[0]!ImprimirAreaEspecifica" textlink="">
      <xdr:nvSpPr>
        <xdr:cNvPr id="6" name="Retângulo: Cantos Arredondados 4">
          <a:extLst>
            <a:ext uri="{FF2B5EF4-FFF2-40B4-BE49-F238E27FC236}">
              <a16:creationId xmlns:a16="http://schemas.microsoft.com/office/drawing/2014/main" id="{97830A18-67A6-4C58-84E5-481E9CE51D11}"/>
            </a:ext>
          </a:extLst>
        </xdr:cNvPr>
        <xdr:cNvSpPr/>
      </xdr:nvSpPr>
      <xdr:spPr>
        <a:xfrm>
          <a:off x="8206464" y="56262"/>
          <a:ext cx="291551" cy="288000"/>
        </a:xfrm>
        <a:prstGeom prst="roundRect">
          <a:avLst/>
        </a:prstGeom>
        <a:solidFill>
          <a:srgbClr val="0070C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i="0">
              <a:solidFill>
                <a:schemeClr val="lt1"/>
              </a:solidFill>
              <a:latin typeface="Wingdings 2" panose="05020102010507070707" pitchFamily="18" charset="2"/>
              <a:ea typeface="+mn-ea"/>
              <a:cs typeface="+mn-cs"/>
            </a:rPr>
            <a:t>6</a:t>
          </a:r>
          <a:endParaRPr lang="pt-BR" sz="2400" b="1" i="0"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15</xdr:col>
      <xdr:colOff>49696</xdr:colOff>
      <xdr:row>0</xdr:row>
      <xdr:rowOff>49696</xdr:rowOff>
    </xdr:from>
    <xdr:to>
      <xdr:col>15</xdr:col>
      <xdr:colOff>337696</xdr:colOff>
      <xdr:row>0</xdr:row>
      <xdr:rowOff>337696</xdr:rowOff>
    </xdr:to>
    <xdr:sp macro="[0]!TransferirDadosTodosDias" textlink="">
      <xdr:nvSpPr>
        <xdr:cNvPr id="7" name="Retângulo: Cantos Arredondados 5">
          <a:extLst>
            <a:ext uri="{FF2B5EF4-FFF2-40B4-BE49-F238E27FC236}">
              <a16:creationId xmlns:a16="http://schemas.microsoft.com/office/drawing/2014/main" id="{C91CECC6-0A1B-428E-B371-8B64261E69A9}"/>
            </a:ext>
          </a:extLst>
        </xdr:cNvPr>
        <xdr:cNvSpPr/>
      </xdr:nvSpPr>
      <xdr:spPr>
        <a:xfrm>
          <a:off x="6485283" y="49696"/>
          <a:ext cx="288000" cy="288000"/>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ingdings 2" panose="05020102010507070707" pitchFamily="18" charset="2"/>
              <a:ea typeface="+mn-ea"/>
              <a:cs typeface="+mn-cs"/>
            </a:rPr>
            <a:t>R</a:t>
          </a:r>
          <a:endParaRPr lang="pt-BR" sz="6000" b="1"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18</xdr:col>
      <xdr:colOff>183635</xdr:colOff>
      <xdr:row>0</xdr:row>
      <xdr:rowOff>51646</xdr:rowOff>
    </xdr:from>
    <xdr:to>
      <xdr:col>18</xdr:col>
      <xdr:colOff>470924</xdr:colOff>
      <xdr:row>0</xdr:row>
      <xdr:rowOff>339646</xdr:rowOff>
    </xdr:to>
    <xdr:sp macro="[0]!Salvar" textlink="">
      <xdr:nvSpPr>
        <xdr:cNvPr id="8" name="Retângulo: Cantos Arredondados 1">
          <a:extLst>
            <a:ext uri="{FF2B5EF4-FFF2-40B4-BE49-F238E27FC236}">
              <a16:creationId xmlns:a16="http://schemas.microsoft.com/office/drawing/2014/main" id="{0A8E81DD-552A-40D0-890D-0B6B3F31D217}"/>
            </a:ext>
          </a:extLst>
        </xdr:cNvPr>
        <xdr:cNvSpPr/>
      </xdr:nvSpPr>
      <xdr:spPr>
        <a:xfrm>
          <a:off x="7770505" y="51646"/>
          <a:ext cx="287289" cy="288000"/>
        </a:xfrm>
        <a:prstGeom prst="roundRect">
          <a:avLst/>
        </a:prstGeom>
        <a:solidFill>
          <a:srgbClr val="7030A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solidFill>
                <a:schemeClr val="lt1"/>
              </a:solidFill>
              <a:latin typeface="Wingdings" panose="05000000000000000000" pitchFamily="2" charset="2"/>
              <a:ea typeface="+mn-ea"/>
              <a:cs typeface="+mn-cs"/>
            </a:rPr>
            <a:t>&lt;</a:t>
          </a:r>
          <a:endParaRPr lang="pt-BR" sz="66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20</xdr:col>
      <xdr:colOff>157486</xdr:colOff>
      <xdr:row>0</xdr:row>
      <xdr:rowOff>61881</xdr:rowOff>
    </xdr:from>
    <xdr:to>
      <xdr:col>21</xdr:col>
      <xdr:colOff>213573</xdr:colOff>
      <xdr:row>0</xdr:row>
      <xdr:rowOff>349881</xdr:rowOff>
    </xdr:to>
    <xdr:sp macro="[0]!AlternarParaDados" textlink="">
      <xdr:nvSpPr>
        <xdr:cNvPr id="9" name="Retângulo: Cantos Arredondados 2">
          <a:extLst>
            <a:ext uri="{FF2B5EF4-FFF2-40B4-BE49-F238E27FC236}">
              <a16:creationId xmlns:a16="http://schemas.microsoft.com/office/drawing/2014/main" id="{7E3F5781-4D10-4CFF-B525-FD8C04FBA04B}"/>
            </a:ext>
          </a:extLst>
        </xdr:cNvPr>
        <xdr:cNvSpPr/>
      </xdr:nvSpPr>
      <xdr:spPr>
        <a:xfrm>
          <a:off x="8655443" y="61881"/>
          <a:ext cx="288000" cy="288000"/>
        </a:xfrm>
        <a:prstGeom prst="roundRect">
          <a:avLst/>
        </a:prstGeom>
        <a:solidFill>
          <a:srgbClr val="FFC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Wingdings" panose="05000000000000000000" pitchFamily="2" charset="2"/>
              <a:ea typeface="+mn-ea"/>
              <a:cs typeface="+mn-cs"/>
            </a:rPr>
            <a:t>4</a:t>
          </a:r>
          <a:endParaRPr lang="pt-BR" sz="3200" b="1" cap="none" spc="50" baseline="0">
            <a:ln w="0"/>
            <a:solidFill>
              <a:schemeClr val="bg1"/>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21</xdr:col>
      <xdr:colOff>364549</xdr:colOff>
      <xdr:row>0</xdr:row>
      <xdr:rowOff>61881</xdr:rowOff>
    </xdr:from>
    <xdr:to>
      <xdr:col>21</xdr:col>
      <xdr:colOff>652549</xdr:colOff>
      <xdr:row>0</xdr:row>
      <xdr:rowOff>349881</xdr:rowOff>
    </xdr:to>
    <xdr:sp macro="[0]!AbrirFormularioFerias" textlink="">
      <xdr:nvSpPr>
        <xdr:cNvPr id="10" name="Retângulo: Cantos Arredondados 2">
          <a:extLst>
            <a:ext uri="{FF2B5EF4-FFF2-40B4-BE49-F238E27FC236}">
              <a16:creationId xmlns:a16="http://schemas.microsoft.com/office/drawing/2014/main" id="{57B241F7-2A98-4260-A3E6-037759C0BCCB}"/>
            </a:ext>
          </a:extLst>
        </xdr:cNvPr>
        <xdr:cNvSpPr/>
      </xdr:nvSpPr>
      <xdr:spPr>
        <a:xfrm>
          <a:off x="9094419" y="61881"/>
          <a:ext cx="288000" cy="288000"/>
        </a:xfrm>
        <a:prstGeom prst="roundRect">
          <a:avLst/>
        </a:prstGeom>
        <a:solidFill>
          <a:srgbClr val="D81893"/>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ebdings" panose="05030102010509060703" pitchFamily="18" charset="2"/>
              <a:ea typeface="+mn-ea"/>
              <a:cs typeface="+mn-cs"/>
            </a:rPr>
            <a:t>J</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15</xdr:col>
      <xdr:colOff>480509</xdr:colOff>
      <xdr:row>0</xdr:row>
      <xdr:rowOff>61880</xdr:rowOff>
    </xdr:from>
    <xdr:to>
      <xdr:col>16</xdr:col>
      <xdr:colOff>56205</xdr:colOff>
      <xdr:row>0</xdr:row>
      <xdr:rowOff>349880</xdr:rowOff>
    </xdr:to>
    <xdr:sp macro="[0]!VerificarBatidasFaltantes" textlink="">
      <xdr:nvSpPr>
        <xdr:cNvPr id="11" name="Retângulo: Cantos Arredondados 2">
          <a:extLst>
            <a:ext uri="{FF2B5EF4-FFF2-40B4-BE49-F238E27FC236}">
              <a16:creationId xmlns:a16="http://schemas.microsoft.com/office/drawing/2014/main" id="{9981625D-4D16-4199-ABEC-6BCC70587ECB}"/>
            </a:ext>
          </a:extLst>
        </xdr:cNvPr>
        <xdr:cNvSpPr/>
      </xdr:nvSpPr>
      <xdr:spPr>
        <a:xfrm>
          <a:off x="6916096" y="61880"/>
          <a:ext cx="288000" cy="288000"/>
        </a:xfrm>
        <a:prstGeom prst="roundRect">
          <a:avLst/>
        </a:prstGeom>
        <a:solidFill>
          <a:schemeClr val="bg2">
            <a:lumMod val="5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chemeClr val="lt1"/>
              </a:solidFill>
              <a:latin typeface="Webdings" panose="05030102010509060703" pitchFamily="18" charset="2"/>
              <a:ea typeface="+mn-ea"/>
              <a:cs typeface="+mn-cs"/>
            </a:rPr>
            <a:t>s</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20</xdr:col>
      <xdr:colOff>47625</xdr:colOff>
      <xdr:row>2</xdr:row>
      <xdr:rowOff>19050</xdr:rowOff>
    </xdr:from>
    <xdr:to>
      <xdr:col>20</xdr:col>
      <xdr:colOff>190500</xdr:colOff>
      <xdr:row>2</xdr:row>
      <xdr:rowOff>171451</xdr:rowOff>
    </xdr:to>
    <xdr:sp macro="[0]!ApagarConteudoCelulas01" textlink="">
      <xdr:nvSpPr>
        <xdr:cNvPr id="92" name="Retângulo: Cantos Arredondados 6" hidden="1">
          <a:extLst>
            <a:ext uri="{FF2B5EF4-FFF2-40B4-BE49-F238E27FC236}">
              <a16:creationId xmlns:a16="http://schemas.microsoft.com/office/drawing/2014/main" id="{00000000-0008-0000-0800-00005C000000}"/>
            </a:ext>
          </a:extLst>
        </xdr:cNvPr>
        <xdr:cNvSpPr/>
      </xdr:nvSpPr>
      <xdr:spPr>
        <a:xfrm>
          <a:off x="9096375" y="57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xdr:row>
      <xdr:rowOff>19050</xdr:rowOff>
    </xdr:from>
    <xdr:to>
      <xdr:col>20</xdr:col>
      <xdr:colOff>190500</xdr:colOff>
      <xdr:row>3</xdr:row>
      <xdr:rowOff>171451</xdr:rowOff>
    </xdr:to>
    <xdr:sp macro="[0]!ApagarConteudoCelulas02" textlink="">
      <xdr:nvSpPr>
        <xdr:cNvPr id="93" name="Retângulo: Cantos Arredondados 7" hidden="1">
          <a:extLst>
            <a:ext uri="{FF2B5EF4-FFF2-40B4-BE49-F238E27FC236}">
              <a16:creationId xmlns:a16="http://schemas.microsoft.com/office/drawing/2014/main" id="{00000000-0008-0000-0800-00005D000000}"/>
            </a:ext>
          </a:extLst>
        </xdr:cNvPr>
        <xdr:cNvSpPr/>
      </xdr:nvSpPr>
      <xdr:spPr>
        <a:xfrm>
          <a:off x="9096375" y="76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xdr:row>
      <xdr:rowOff>19050</xdr:rowOff>
    </xdr:from>
    <xdr:to>
      <xdr:col>20</xdr:col>
      <xdr:colOff>190500</xdr:colOff>
      <xdr:row>4</xdr:row>
      <xdr:rowOff>171451</xdr:rowOff>
    </xdr:to>
    <xdr:sp macro="[0]!ApagarConteudoCelulas03" textlink="">
      <xdr:nvSpPr>
        <xdr:cNvPr id="94" name="Retângulo: Cantos Arredondados 8" hidden="1">
          <a:extLst>
            <a:ext uri="{FF2B5EF4-FFF2-40B4-BE49-F238E27FC236}">
              <a16:creationId xmlns:a16="http://schemas.microsoft.com/office/drawing/2014/main" id="{00000000-0008-0000-0800-00005E000000}"/>
            </a:ext>
          </a:extLst>
        </xdr:cNvPr>
        <xdr:cNvSpPr/>
      </xdr:nvSpPr>
      <xdr:spPr>
        <a:xfrm>
          <a:off x="9096375" y="95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xdr:row>
      <xdr:rowOff>19050</xdr:rowOff>
    </xdr:from>
    <xdr:to>
      <xdr:col>20</xdr:col>
      <xdr:colOff>190500</xdr:colOff>
      <xdr:row>5</xdr:row>
      <xdr:rowOff>171451</xdr:rowOff>
    </xdr:to>
    <xdr:sp macro="[0]!ApagarConteudoCelulas04" textlink="">
      <xdr:nvSpPr>
        <xdr:cNvPr id="95" name="Retângulo: Cantos Arredondados 9" hidden="1">
          <a:extLst>
            <a:ext uri="{FF2B5EF4-FFF2-40B4-BE49-F238E27FC236}">
              <a16:creationId xmlns:a16="http://schemas.microsoft.com/office/drawing/2014/main" id="{00000000-0008-0000-0800-00005F000000}"/>
            </a:ext>
          </a:extLst>
        </xdr:cNvPr>
        <xdr:cNvSpPr/>
      </xdr:nvSpPr>
      <xdr:spPr>
        <a:xfrm>
          <a:off x="9096375" y="114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6</xdr:row>
      <xdr:rowOff>19050</xdr:rowOff>
    </xdr:from>
    <xdr:to>
      <xdr:col>20</xdr:col>
      <xdr:colOff>190500</xdr:colOff>
      <xdr:row>6</xdr:row>
      <xdr:rowOff>171451</xdr:rowOff>
    </xdr:to>
    <xdr:sp macro="[0]!ApagarConteudoCelulas05" textlink="">
      <xdr:nvSpPr>
        <xdr:cNvPr id="96" name="Retângulo: Cantos Arredondados 10" hidden="1">
          <a:extLst>
            <a:ext uri="{FF2B5EF4-FFF2-40B4-BE49-F238E27FC236}">
              <a16:creationId xmlns:a16="http://schemas.microsoft.com/office/drawing/2014/main" id="{00000000-0008-0000-0800-000060000000}"/>
            </a:ext>
          </a:extLst>
        </xdr:cNvPr>
        <xdr:cNvSpPr/>
      </xdr:nvSpPr>
      <xdr:spPr>
        <a:xfrm>
          <a:off x="9096375" y="133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7</xdr:row>
      <xdr:rowOff>19050</xdr:rowOff>
    </xdr:from>
    <xdr:to>
      <xdr:col>20</xdr:col>
      <xdr:colOff>190500</xdr:colOff>
      <xdr:row>7</xdr:row>
      <xdr:rowOff>171451</xdr:rowOff>
    </xdr:to>
    <xdr:sp macro="[0]!ApagarConteudoCelulas06" textlink="">
      <xdr:nvSpPr>
        <xdr:cNvPr id="97" name="Retângulo: Cantos Arredondados 11" hidden="1">
          <a:extLst>
            <a:ext uri="{FF2B5EF4-FFF2-40B4-BE49-F238E27FC236}">
              <a16:creationId xmlns:a16="http://schemas.microsoft.com/office/drawing/2014/main" id="{00000000-0008-0000-0800-000061000000}"/>
            </a:ext>
          </a:extLst>
        </xdr:cNvPr>
        <xdr:cNvSpPr/>
      </xdr:nvSpPr>
      <xdr:spPr>
        <a:xfrm>
          <a:off x="9096375" y="152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8</xdr:row>
      <xdr:rowOff>19050</xdr:rowOff>
    </xdr:from>
    <xdr:to>
      <xdr:col>20</xdr:col>
      <xdr:colOff>190500</xdr:colOff>
      <xdr:row>8</xdr:row>
      <xdr:rowOff>171451</xdr:rowOff>
    </xdr:to>
    <xdr:sp macro="[0]!ApagarConteudoCelulas07" textlink="">
      <xdr:nvSpPr>
        <xdr:cNvPr id="98" name="Retângulo: Cantos Arredondados 12" hidden="1">
          <a:extLst>
            <a:ext uri="{FF2B5EF4-FFF2-40B4-BE49-F238E27FC236}">
              <a16:creationId xmlns:a16="http://schemas.microsoft.com/office/drawing/2014/main" id="{00000000-0008-0000-0800-000062000000}"/>
            </a:ext>
          </a:extLst>
        </xdr:cNvPr>
        <xdr:cNvSpPr/>
      </xdr:nvSpPr>
      <xdr:spPr>
        <a:xfrm>
          <a:off x="9096375" y="171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9</xdr:row>
      <xdr:rowOff>19050</xdr:rowOff>
    </xdr:from>
    <xdr:to>
      <xdr:col>20</xdr:col>
      <xdr:colOff>190500</xdr:colOff>
      <xdr:row>9</xdr:row>
      <xdr:rowOff>171451</xdr:rowOff>
    </xdr:to>
    <xdr:sp macro="[0]!ApagarConteudoCelulas08" textlink="">
      <xdr:nvSpPr>
        <xdr:cNvPr id="99" name="Retângulo: Cantos Arredondados 13" hidden="1">
          <a:extLst>
            <a:ext uri="{FF2B5EF4-FFF2-40B4-BE49-F238E27FC236}">
              <a16:creationId xmlns:a16="http://schemas.microsoft.com/office/drawing/2014/main" id="{00000000-0008-0000-0800-000063000000}"/>
            </a:ext>
          </a:extLst>
        </xdr:cNvPr>
        <xdr:cNvSpPr/>
      </xdr:nvSpPr>
      <xdr:spPr>
        <a:xfrm>
          <a:off x="9096375" y="190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10</xdr:row>
      <xdr:rowOff>19050</xdr:rowOff>
    </xdr:from>
    <xdr:to>
      <xdr:col>20</xdr:col>
      <xdr:colOff>190500</xdr:colOff>
      <xdr:row>10</xdr:row>
      <xdr:rowOff>171451</xdr:rowOff>
    </xdr:to>
    <xdr:sp macro="[0]!ApagarConteudoCelulas09" textlink="">
      <xdr:nvSpPr>
        <xdr:cNvPr id="100" name="Retângulo: Cantos Arredondados 14" hidden="1">
          <a:extLst>
            <a:ext uri="{FF2B5EF4-FFF2-40B4-BE49-F238E27FC236}">
              <a16:creationId xmlns:a16="http://schemas.microsoft.com/office/drawing/2014/main" id="{00000000-0008-0000-0800-000064000000}"/>
            </a:ext>
          </a:extLst>
        </xdr:cNvPr>
        <xdr:cNvSpPr/>
      </xdr:nvSpPr>
      <xdr:spPr>
        <a:xfrm>
          <a:off x="9096375" y="209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11</xdr:row>
      <xdr:rowOff>19050</xdr:rowOff>
    </xdr:from>
    <xdr:to>
      <xdr:col>20</xdr:col>
      <xdr:colOff>190500</xdr:colOff>
      <xdr:row>11</xdr:row>
      <xdr:rowOff>171451</xdr:rowOff>
    </xdr:to>
    <xdr:sp macro="[0]!ApagarConteudoCelulas10" textlink="">
      <xdr:nvSpPr>
        <xdr:cNvPr id="101" name="Retângulo: Cantos Arredondados 15" hidden="1">
          <a:extLst>
            <a:ext uri="{FF2B5EF4-FFF2-40B4-BE49-F238E27FC236}">
              <a16:creationId xmlns:a16="http://schemas.microsoft.com/office/drawing/2014/main" id="{00000000-0008-0000-0800-000065000000}"/>
            </a:ext>
          </a:extLst>
        </xdr:cNvPr>
        <xdr:cNvSpPr/>
      </xdr:nvSpPr>
      <xdr:spPr>
        <a:xfrm>
          <a:off x="9096375" y="228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12</xdr:row>
      <xdr:rowOff>19050</xdr:rowOff>
    </xdr:from>
    <xdr:to>
      <xdr:col>20</xdr:col>
      <xdr:colOff>190500</xdr:colOff>
      <xdr:row>12</xdr:row>
      <xdr:rowOff>171451</xdr:rowOff>
    </xdr:to>
    <xdr:sp macro="[0]!ApagarConteudoCelulas11" textlink="">
      <xdr:nvSpPr>
        <xdr:cNvPr id="102" name="Retângulo: Cantos Arredondados 16" hidden="1">
          <a:extLst>
            <a:ext uri="{FF2B5EF4-FFF2-40B4-BE49-F238E27FC236}">
              <a16:creationId xmlns:a16="http://schemas.microsoft.com/office/drawing/2014/main" id="{00000000-0008-0000-0800-000066000000}"/>
            </a:ext>
          </a:extLst>
        </xdr:cNvPr>
        <xdr:cNvSpPr/>
      </xdr:nvSpPr>
      <xdr:spPr>
        <a:xfrm>
          <a:off x="9096375" y="247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13</xdr:row>
      <xdr:rowOff>19050</xdr:rowOff>
    </xdr:from>
    <xdr:to>
      <xdr:col>20</xdr:col>
      <xdr:colOff>190500</xdr:colOff>
      <xdr:row>13</xdr:row>
      <xdr:rowOff>171451</xdr:rowOff>
    </xdr:to>
    <xdr:sp macro="[0]!ApagarConteudoCelulas12" textlink="">
      <xdr:nvSpPr>
        <xdr:cNvPr id="103" name="Retângulo: Cantos Arredondados 17" hidden="1">
          <a:extLst>
            <a:ext uri="{FF2B5EF4-FFF2-40B4-BE49-F238E27FC236}">
              <a16:creationId xmlns:a16="http://schemas.microsoft.com/office/drawing/2014/main" id="{00000000-0008-0000-0800-000067000000}"/>
            </a:ext>
          </a:extLst>
        </xdr:cNvPr>
        <xdr:cNvSpPr/>
      </xdr:nvSpPr>
      <xdr:spPr>
        <a:xfrm>
          <a:off x="9096375" y="266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14</xdr:row>
      <xdr:rowOff>19050</xdr:rowOff>
    </xdr:from>
    <xdr:to>
      <xdr:col>20</xdr:col>
      <xdr:colOff>190500</xdr:colOff>
      <xdr:row>14</xdr:row>
      <xdr:rowOff>171451</xdr:rowOff>
    </xdr:to>
    <xdr:sp macro="[0]!ApagarConteudoCelulas13" textlink="">
      <xdr:nvSpPr>
        <xdr:cNvPr id="104" name="Retângulo: Cantos Arredondados 18" hidden="1">
          <a:extLst>
            <a:ext uri="{FF2B5EF4-FFF2-40B4-BE49-F238E27FC236}">
              <a16:creationId xmlns:a16="http://schemas.microsoft.com/office/drawing/2014/main" id="{00000000-0008-0000-0800-000068000000}"/>
            </a:ext>
          </a:extLst>
        </xdr:cNvPr>
        <xdr:cNvSpPr/>
      </xdr:nvSpPr>
      <xdr:spPr>
        <a:xfrm>
          <a:off x="9096375" y="285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15</xdr:row>
      <xdr:rowOff>19050</xdr:rowOff>
    </xdr:from>
    <xdr:to>
      <xdr:col>20</xdr:col>
      <xdr:colOff>190500</xdr:colOff>
      <xdr:row>15</xdr:row>
      <xdr:rowOff>171451</xdr:rowOff>
    </xdr:to>
    <xdr:sp macro="[0]!ApagarConteudoCelulas14" textlink="">
      <xdr:nvSpPr>
        <xdr:cNvPr id="105" name="Retângulo: Cantos Arredondados 19" hidden="1">
          <a:extLst>
            <a:ext uri="{FF2B5EF4-FFF2-40B4-BE49-F238E27FC236}">
              <a16:creationId xmlns:a16="http://schemas.microsoft.com/office/drawing/2014/main" id="{00000000-0008-0000-0800-000069000000}"/>
            </a:ext>
          </a:extLst>
        </xdr:cNvPr>
        <xdr:cNvSpPr/>
      </xdr:nvSpPr>
      <xdr:spPr>
        <a:xfrm>
          <a:off x="9096375" y="304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16</xdr:row>
      <xdr:rowOff>19050</xdr:rowOff>
    </xdr:from>
    <xdr:to>
      <xdr:col>20</xdr:col>
      <xdr:colOff>190500</xdr:colOff>
      <xdr:row>16</xdr:row>
      <xdr:rowOff>171451</xdr:rowOff>
    </xdr:to>
    <xdr:sp macro="[0]!ApagarConteudoCelulas01" textlink="">
      <xdr:nvSpPr>
        <xdr:cNvPr id="106" name="Retângulo: Cantos Arredondados 20" hidden="1">
          <a:extLst>
            <a:ext uri="{FF2B5EF4-FFF2-40B4-BE49-F238E27FC236}">
              <a16:creationId xmlns:a16="http://schemas.microsoft.com/office/drawing/2014/main" id="{00000000-0008-0000-0800-00006A000000}"/>
            </a:ext>
          </a:extLst>
        </xdr:cNvPr>
        <xdr:cNvSpPr/>
      </xdr:nvSpPr>
      <xdr:spPr>
        <a:xfrm>
          <a:off x="9096375" y="323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17</xdr:row>
      <xdr:rowOff>19050</xdr:rowOff>
    </xdr:from>
    <xdr:to>
      <xdr:col>20</xdr:col>
      <xdr:colOff>190500</xdr:colOff>
      <xdr:row>17</xdr:row>
      <xdr:rowOff>171451</xdr:rowOff>
    </xdr:to>
    <xdr:sp macro="[0]!ApagarConteudoCelulas16" textlink="">
      <xdr:nvSpPr>
        <xdr:cNvPr id="107" name="Retângulo: Cantos Arredondados 21" hidden="1">
          <a:extLst>
            <a:ext uri="{FF2B5EF4-FFF2-40B4-BE49-F238E27FC236}">
              <a16:creationId xmlns:a16="http://schemas.microsoft.com/office/drawing/2014/main" id="{00000000-0008-0000-0800-00006B000000}"/>
            </a:ext>
          </a:extLst>
        </xdr:cNvPr>
        <xdr:cNvSpPr/>
      </xdr:nvSpPr>
      <xdr:spPr>
        <a:xfrm>
          <a:off x="9096375" y="342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18</xdr:row>
      <xdr:rowOff>19050</xdr:rowOff>
    </xdr:from>
    <xdr:to>
      <xdr:col>20</xdr:col>
      <xdr:colOff>190500</xdr:colOff>
      <xdr:row>18</xdr:row>
      <xdr:rowOff>171451</xdr:rowOff>
    </xdr:to>
    <xdr:sp macro="[0]!ApagarConteudoCelulas17" textlink="">
      <xdr:nvSpPr>
        <xdr:cNvPr id="108" name="Retângulo: Cantos Arredondados 22" hidden="1">
          <a:extLst>
            <a:ext uri="{FF2B5EF4-FFF2-40B4-BE49-F238E27FC236}">
              <a16:creationId xmlns:a16="http://schemas.microsoft.com/office/drawing/2014/main" id="{00000000-0008-0000-0800-00006C000000}"/>
            </a:ext>
          </a:extLst>
        </xdr:cNvPr>
        <xdr:cNvSpPr/>
      </xdr:nvSpPr>
      <xdr:spPr>
        <a:xfrm>
          <a:off x="9096375" y="361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19</xdr:row>
      <xdr:rowOff>19050</xdr:rowOff>
    </xdr:from>
    <xdr:to>
      <xdr:col>20</xdr:col>
      <xdr:colOff>190500</xdr:colOff>
      <xdr:row>19</xdr:row>
      <xdr:rowOff>171451</xdr:rowOff>
    </xdr:to>
    <xdr:sp macro="[0]!ApagarConteudoCelulas18" textlink="">
      <xdr:nvSpPr>
        <xdr:cNvPr id="109" name="Retângulo: Cantos Arredondados 23" hidden="1">
          <a:extLst>
            <a:ext uri="{FF2B5EF4-FFF2-40B4-BE49-F238E27FC236}">
              <a16:creationId xmlns:a16="http://schemas.microsoft.com/office/drawing/2014/main" id="{00000000-0008-0000-0800-00006D000000}"/>
            </a:ext>
          </a:extLst>
        </xdr:cNvPr>
        <xdr:cNvSpPr/>
      </xdr:nvSpPr>
      <xdr:spPr>
        <a:xfrm>
          <a:off x="9096375" y="381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20</xdr:row>
      <xdr:rowOff>19050</xdr:rowOff>
    </xdr:from>
    <xdr:to>
      <xdr:col>20</xdr:col>
      <xdr:colOff>190500</xdr:colOff>
      <xdr:row>20</xdr:row>
      <xdr:rowOff>171451</xdr:rowOff>
    </xdr:to>
    <xdr:sp macro="[0]!ApagarConteudoCelulas19" textlink="">
      <xdr:nvSpPr>
        <xdr:cNvPr id="110" name="Retângulo: Cantos Arredondados 24" hidden="1">
          <a:extLst>
            <a:ext uri="{FF2B5EF4-FFF2-40B4-BE49-F238E27FC236}">
              <a16:creationId xmlns:a16="http://schemas.microsoft.com/office/drawing/2014/main" id="{00000000-0008-0000-0800-00006E000000}"/>
            </a:ext>
          </a:extLst>
        </xdr:cNvPr>
        <xdr:cNvSpPr/>
      </xdr:nvSpPr>
      <xdr:spPr>
        <a:xfrm>
          <a:off x="9096375" y="400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21</xdr:row>
      <xdr:rowOff>19050</xdr:rowOff>
    </xdr:from>
    <xdr:to>
      <xdr:col>20</xdr:col>
      <xdr:colOff>190500</xdr:colOff>
      <xdr:row>21</xdr:row>
      <xdr:rowOff>171451</xdr:rowOff>
    </xdr:to>
    <xdr:sp macro="[0]!ApagarConteudoCelulas20" textlink="">
      <xdr:nvSpPr>
        <xdr:cNvPr id="111" name="Retângulo: Cantos Arredondados 25" hidden="1">
          <a:extLst>
            <a:ext uri="{FF2B5EF4-FFF2-40B4-BE49-F238E27FC236}">
              <a16:creationId xmlns:a16="http://schemas.microsoft.com/office/drawing/2014/main" id="{00000000-0008-0000-0800-00006F000000}"/>
            </a:ext>
          </a:extLst>
        </xdr:cNvPr>
        <xdr:cNvSpPr/>
      </xdr:nvSpPr>
      <xdr:spPr>
        <a:xfrm>
          <a:off x="9096375" y="419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22</xdr:row>
      <xdr:rowOff>19050</xdr:rowOff>
    </xdr:from>
    <xdr:to>
      <xdr:col>20</xdr:col>
      <xdr:colOff>190500</xdr:colOff>
      <xdr:row>22</xdr:row>
      <xdr:rowOff>171451</xdr:rowOff>
    </xdr:to>
    <xdr:sp macro="[0]!ApagarConteudoCelulas21" textlink="">
      <xdr:nvSpPr>
        <xdr:cNvPr id="112" name="Retângulo: Cantos Arredondados 26" hidden="1">
          <a:extLst>
            <a:ext uri="{FF2B5EF4-FFF2-40B4-BE49-F238E27FC236}">
              <a16:creationId xmlns:a16="http://schemas.microsoft.com/office/drawing/2014/main" id="{00000000-0008-0000-0800-000070000000}"/>
            </a:ext>
          </a:extLst>
        </xdr:cNvPr>
        <xdr:cNvSpPr/>
      </xdr:nvSpPr>
      <xdr:spPr>
        <a:xfrm>
          <a:off x="9096375" y="438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23</xdr:row>
      <xdr:rowOff>19050</xdr:rowOff>
    </xdr:from>
    <xdr:to>
      <xdr:col>20</xdr:col>
      <xdr:colOff>190500</xdr:colOff>
      <xdr:row>23</xdr:row>
      <xdr:rowOff>171451</xdr:rowOff>
    </xdr:to>
    <xdr:sp macro="[0]!ApagarConteudoCelulas22" textlink="">
      <xdr:nvSpPr>
        <xdr:cNvPr id="113" name="Retângulo: Cantos Arredondados 27" hidden="1">
          <a:extLst>
            <a:ext uri="{FF2B5EF4-FFF2-40B4-BE49-F238E27FC236}">
              <a16:creationId xmlns:a16="http://schemas.microsoft.com/office/drawing/2014/main" id="{00000000-0008-0000-0800-000071000000}"/>
            </a:ext>
          </a:extLst>
        </xdr:cNvPr>
        <xdr:cNvSpPr/>
      </xdr:nvSpPr>
      <xdr:spPr>
        <a:xfrm>
          <a:off x="9096375" y="457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24</xdr:row>
      <xdr:rowOff>19050</xdr:rowOff>
    </xdr:from>
    <xdr:to>
      <xdr:col>20</xdr:col>
      <xdr:colOff>190500</xdr:colOff>
      <xdr:row>24</xdr:row>
      <xdr:rowOff>171451</xdr:rowOff>
    </xdr:to>
    <xdr:sp macro="[0]!ApagarConteudoCelulas23" textlink="">
      <xdr:nvSpPr>
        <xdr:cNvPr id="114" name="Retângulo: Cantos Arredondados 28" hidden="1">
          <a:extLst>
            <a:ext uri="{FF2B5EF4-FFF2-40B4-BE49-F238E27FC236}">
              <a16:creationId xmlns:a16="http://schemas.microsoft.com/office/drawing/2014/main" id="{00000000-0008-0000-0800-000072000000}"/>
            </a:ext>
          </a:extLst>
        </xdr:cNvPr>
        <xdr:cNvSpPr/>
      </xdr:nvSpPr>
      <xdr:spPr>
        <a:xfrm>
          <a:off x="9096375" y="476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25</xdr:row>
      <xdr:rowOff>19050</xdr:rowOff>
    </xdr:from>
    <xdr:to>
      <xdr:col>20</xdr:col>
      <xdr:colOff>190500</xdr:colOff>
      <xdr:row>25</xdr:row>
      <xdr:rowOff>171451</xdr:rowOff>
    </xdr:to>
    <xdr:sp macro="[0]!ApagarConteudoCelulas24" textlink="">
      <xdr:nvSpPr>
        <xdr:cNvPr id="115" name="Retângulo: Cantos Arredondados 29" hidden="1">
          <a:extLst>
            <a:ext uri="{FF2B5EF4-FFF2-40B4-BE49-F238E27FC236}">
              <a16:creationId xmlns:a16="http://schemas.microsoft.com/office/drawing/2014/main" id="{00000000-0008-0000-0800-000073000000}"/>
            </a:ext>
          </a:extLst>
        </xdr:cNvPr>
        <xdr:cNvSpPr/>
      </xdr:nvSpPr>
      <xdr:spPr>
        <a:xfrm>
          <a:off x="9096375" y="495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26</xdr:row>
      <xdr:rowOff>19050</xdr:rowOff>
    </xdr:from>
    <xdr:to>
      <xdr:col>20</xdr:col>
      <xdr:colOff>190500</xdr:colOff>
      <xdr:row>26</xdr:row>
      <xdr:rowOff>171451</xdr:rowOff>
    </xdr:to>
    <xdr:sp macro="[0]!ApagarConteudoCelulas25" textlink="">
      <xdr:nvSpPr>
        <xdr:cNvPr id="116" name="Retângulo: Cantos Arredondados 30" hidden="1">
          <a:extLst>
            <a:ext uri="{FF2B5EF4-FFF2-40B4-BE49-F238E27FC236}">
              <a16:creationId xmlns:a16="http://schemas.microsoft.com/office/drawing/2014/main" id="{00000000-0008-0000-0800-000074000000}"/>
            </a:ext>
          </a:extLst>
        </xdr:cNvPr>
        <xdr:cNvSpPr/>
      </xdr:nvSpPr>
      <xdr:spPr>
        <a:xfrm>
          <a:off x="9096375" y="514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27</xdr:row>
      <xdr:rowOff>19050</xdr:rowOff>
    </xdr:from>
    <xdr:to>
      <xdr:col>20</xdr:col>
      <xdr:colOff>190500</xdr:colOff>
      <xdr:row>27</xdr:row>
      <xdr:rowOff>171451</xdr:rowOff>
    </xdr:to>
    <xdr:sp macro="[0]!ApagarConteudoCelulas26" textlink="">
      <xdr:nvSpPr>
        <xdr:cNvPr id="117" name="Retângulo: Cantos Arredondados 31" hidden="1">
          <a:extLst>
            <a:ext uri="{FF2B5EF4-FFF2-40B4-BE49-F238E27FC236}">
              <a16:creationId xmlns:a16="http://schemas.microsoft.com/office/drawing/2014/main" id="{00000000-0008-0000-0800-000075000000}"/>
            </a:ext>
          </a:extLst>
        </xdr:cNvPr>
        <xdr:cNvSpPr/>
      </xdr:nvSpPr>
      <xdr:spPr>
        <a:xfrm>
          <a:off x="9096375" y="533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28</xdr:row>
      <xdr:rowOff>19050</xdr:rowOff>
    </xdr:from>
    <xdr:to>
      <xdr:col>20</xdr:col>
      <xdr:colOff>190500</xdr:colOff>
      <xdr:row>28</xdr:row>
      <xdr:rowOff>171451</xdr:rowOff>
    </xdr:to>
    <xdr:sp macro="[0]!ApagarConteudoCelulas27" textlink="">
      <xdr:nvSpPr>
        <xdr:cNvPr id="118" name="Retângulo: Cantos Arredondados 32" hidden="1">
          <a:extLst>
            <a:ext uri="{FF2B5EF4-FFF2-40B4-BE49-F238E27FC236}">
              <a16:creationId xmlns:a16="http://schemas.microsoft.com/office/drawing/2014/main" id="{00000000-0008-0000-0800-000076000000}"/>
            </a:ext>
          </a:extLst>
        </xdr:cNvPr>
        <xdr:cNvSpPr/>
      </xdr:nvSpPr>
      <xdr:spPr>
        <a:xfrm>
          <a:off x="9096375" y="552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29</xdr:row>
      <xdr:rowOff>19050</xdr:rowOff>
    </xdr:from>
    <xdr:to>
      <xdr:col>20</xdr:col>
      <xdr:colOff>190500</xdr:colOff>
      <xdr:row>29</xdr:row>
      <xdr:rowOff>171451</xdr:rowOff>
    </xdr:to>
    <xdr:sp macro="[0]!ApagarConteudoCelulas28" textlink="">
      <xdr:nvSpPr>
        <xdr:cNvPr id="119" name="Retângulo: Cantos Arredondados 33" hidden="1">
          <a:extLst>
            <a:ext uri="{FF2B5EF4-FFF2-40B4-BE49-F238E27FC236}">
              <a16:creationId xmlns:a16="http://schemas.microsoft.com/office/drawing/2014/main" id="{00000000-0008-0000-0800-000077000000}"/>
            </a:ext>
          </a:extLst>
        </xdr:cNvPr>
        <xdr:cNvSpPr/>
      </xdr:nvSpPr>
      <xdr:spPr>
        <a:xfrm>
          <a:off x="9096375" y="571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30</xdr:row>
      <xdr:rowOff>19050</xdr:rowOff>
    </xdr:from>
    <xdr:to>
      <xdr:col>20</xdr:col>
      <xdr:colOff>190500</xdr:colOff>
      <xdr:row>30</xdr:row>
      <xdr:rowOff>171451</xdr:rowOff>
    </xdr:to>
    <xdr:sp macro="[0]!ApagarConteudoCelulas29" textlink="">
      <xdr:nvSpPr>
        <xdr:cNvPr id="120" name="Retângulo: Cantos Arredondados 34" hidden="1">
          <a:extLst>
            <a:ext uri="{FF2B5EF4-FFF2-40B4-BE49-F238E27FC236}">
              <a16:creationId xmlns:a16="http://schemas.microsoft.com/office/drawing/2014/main" id="{00000000-0008-0000-0800-000078000000}"/>
            </a:ext>
          </a:extLst>
        </xdr:cNvPr>
        <xdr:cNvSpPr/>
      </xdr:nvSpPr>
      <xdr:spPr>
        <a:xfrm>
          <a:off x="9096375" y="590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31</xdr:row>
      <xdr:rowOff>19050</xdr:rowOff>
    </xdr:from>
    <xdr:to>
      <xdr:col>20</xdr:col>
      <xdr:colOff>190500</xdr:colOff>
      <xdr:row>31</xdr:row>
      <xdr:rowOff>171451</xdr:rowOff>
    </xdr:to>
    <xdr:sp macro="[0]!ApagarConteudoCelulas30" textlink="">
      <xdr:nvSpPr>
        <xdr:cNvPr id="121" name="Retângulo: Cantos Arredondados 35" hidden="1">
          <a:extLst>
            <a:ext uri="{FF2B5EF4-FFF2-40B4-BE49-F238E27FC236}">
              <a16:creationId xmlns:a16="http://schemas.microsoft.com/office/drawing/2014/main" id="{00000000-0008-0000-0800-000079000000}"/>
            </a:ext>
          </a:extLst>
        </xdr:cNvPr>
        <xdr:cNvSpPr/>
      </xdr:nvSpPr>
      <xdr:spPr>
        <a:xfrm>
          <a:off x="9096375" y="609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32</xdr:row>
      <xdr:rowOff>19050</xdr:rowOff>
    </xdr:from>
    <xdr:to>
      <xdr:col>20</xdr:col>
      <xdr:colOff>190500</xdr:colOff>
      <xdr:row>32</xdr:row>
      <xdr:rowOff>171451</xdr:rowOff>
    </xdr:to>
    <xdr:sp macro="[0]!ApagarConteudoCelulas31" textlink="">
      <xdr:nvSpPr>
        <xdr:cNvPr id="122" name="Retângulo: Cantos Arredondados 36" hidden="1">
          <a:extLst>
            <a:ext uri="{FF2B5EF4-FFF2-40B4-BE49-F238E27FC236}">
              <a16:creationId xmlns:a16="http://schemas.microsoft.com/office/drawing/2014/main" id="{00000000-0008-0000-0800-00007A000000}"/>
            </a:ext>
          </a:extLst>
        </xdr:cNvPr>
        <xdr:cNvSpPr/>
      </xdr:nvSpPr>
      <xdr:spPr>
        <a:xfrm>
          <a:off x="9096375" y="628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33</xdr:row>
      <xdr:rowOff>19050</xdr:rowOff>
    </xdr:from>
    <xdr:to>
      <xdr:col>20</xdr:col>
      <xdr:colOff>190500</xdr:colOff>
      <xdr:row>33</xdr:row>
      <xdr:rowOff>171451</xdr:rowOff>
    </xdr:to>
    <xdr:sp macro="[0]!ApagarConteudoCelulas32" textlink="">
      <xdr:nvSpPr>
        <xdr:cNvPr id="123" name="Retângulo: Cantos Arredondados 37" hidden="1">
          <a:extLst>
            <a:ext uri="{FF2B5EF4-FFF2-40B4-BE49-F238E27FC236}">
              <a16:creationId xmlns:a16="http://schemas.microsoft.com/office/drawing/2014/main" id="{00000000-0008-0000-0800-00007B000000}"/>
            </a:ext>
          </a:extLst>
        </xdr:cNvPr>
        <xdr:cNvSpPr/>
      </xdr:nvSpPr>
      <xdr:spPr>
        <a:xfrm>
          <a:off x="9096375" y="647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34</xdr:row>
      <xdr:rowOff>19050</xdr:rowOff>
    </xdr:from>
    <xdr:to>
      <xdr:col>20</xdr:col>
      <xdr:colOff>190500</xdr:colOff>
      <xdr:row>34</xdr:row>
      <xdr:rowOff>171451</xdr:rowOff>
    </xdr:to>
    <xdr:sp macro="[0]!ApagarConteudoCelulas33" textlink="">
      <xdr:nvSpPr>
        <xdr:cNvPr id="124" name="Retângulo: Cantos Arredondados 38" hidden="1">
          <a:extLst>
            <a:ext uri="{FF2B5EF4-FFF2-40B4-BE49-F238E27FC236}">
              <a16:creationId xmlns:a16="http://schemas.microsoft.com/office/drawing/2014/main" id="{00000000-0008-0000-0800-00007C000000}"/>
            </a:ext>
          </a:extLst>
        </xdr:cNvPr>
        <xdr:cNvSpPr/>
      </xdr:nvSpPr>
      <xdr:spPr>
        <a:xfrm>
          <a:off x="9096375" y="666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35</xdr:row>
      <xdr:rowOff>19050</xdr:rowOff>
    </xdr:from>
    <xdr:to>
      <xdr:col>20</xdr:col>
      <xdr:colOff>190500</xdr:colOff>
      <xdr:row>35</xdr:row>
      <xdr:rowOff>171451</xdr:rowOff>
    </xdr:to>
    <xdr:sp macro="[0]!ApagarConteudoCelulas34" textlink="">
      <xdr:nvSpPr>
        <xdr:cNvPr id="125" name="Retângulo: Cantos Arredondados 39" hidden="1">
          <a:extLst>
            <a:ext uri="{FF2B5EF4-FFF2-40B4-BE49-F238E27FC236}">
              <a16:creationId xmlns:a16="http://schemas.microsoft.com/office/drawing/2014/main" id="{00000000-0008-0000-0800-00007D000000}"/>
            </a:ext>
          </a:extLst>
        </xdr:cNvPr>
        <xdr:cNvSpPr/>
      </xdr:nvSpPr>
      <xdr:spPr>
        <a:xfrm>
          <a:off x="9096375" y="685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36</xdr:row>
      <xdr:rowOff>19050</xdr:rowOff>
    </xdr:from>
    <xdr:to>
      <xdr:col>20</xdr:col>
      <xdr:colOff>190500</xdr:colOff>
      <xdr:row>36</xdr:row>
      <xdr:rowOff>171451</xdr:rowOff>
    </xdr:to>
    <xdr:sp macro="[0]!ApagarConteudoCelulas35" textlink="">
      <xdr:nvSpPr>
        <xdr:cNvPr id="126" name="Retângulo: Cantos Arredondados 40" hidden="1">
          <a:extLst>
            <a:ext uri="{FF2B5EF4-FFF2-40B4-BE49-F238E27FC236}">
              <a16:creationId xmlns:a16="http://schemas.microsoft.com/office/drawing/2014/main" id="{00000000-0008-0000-0800-00007E000000}"/>
            </a:ext>
          </a:extLst>
        </xdr:cNvPr>
        <xdr:cNvSpPr/>
      </xdr:nvSpPr>
      <xdr:spPr>
        <a:xfrm>
          <a:off x="9096375" y="704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37</xdr:row>
      <xdr:rowOff>19050</xdr:rowOff>
    </xdr:from>
    <xdr:to>
      <xdr:col>20</xdr:col>
      <xdr:colOff>190500</xdr:colOff>
      <xdr:row>37</xdr:row>
      <xdr:rowOff>171451</xdr:rowOff>
    </xdr:to>
    <xdr:sp macro="[0]!ApagarConteudoCelulas36" textlink="">
      <xdr:nvSpPr>
        <xdr:cNvPr id="127" name="Retângulo: Cantos Arredondados 41" hidden="1">
          <a:extLst>
            <a:ext uri="{FF2B5EF4-FFF2-40B4-BE49-F238E27FC236}">
              <a16:creationId xmlns:a16="http://schemas.microsoft.com/office/drawing/2014/main" id="{00000000-0008-0000-0800-00007F000000}"/>
            </a:ext>
          </a:extLst>
        </xdr:cNvPr>
        <xdr:cNvSpPr/>
      </xdr:nvSpPr>
      <xdr:spPr>
        <a:xfrm>
          <a:off x="9096375" y="723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38</xdr:row>
      <xdr:rowOff>19050</xdr:rowOff>
    </xdr:from>
    <xdr:to>
      <xdr:col>20</xdr:col>
      <xdr:colOff>190500</xdr:colOff>
      <xdr:row>38</xdr:row>
      <xdr:rowOff>171451</xdr:rowOff>
    </xdr:to>
    <xdr:sp macro="[0]!ApagarConteudoCelulas37" textlink="">
      <xdr:nvSpPr>
        <xdr:cNvPr id="128" name="Retângulo: Cantos Arredondados 42" hidden="1">
          <a:extLst>
            <a:ext uri="{FF2B5EF4-FFF2-40B4-BE49-F238E27FC236}">
              <a16:creationId xmlns:a16="http://schemas.microsoft.com/office/drawing/2014/main" id="{00000000-0008-0000-0800-000080000000}"/>
            </a:ext>
          </a:extLst>
        </xdr:cNvPr>
        <xdr:cNvSpPr/>
      </xdr:nvSpPr>
      <xdr:spPr>
        <a:xfrm>
          <a:off x="9096375" y="742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39</xdr:row>
      <xdr:rowOff>19050</xdr:rowOff>
    </xdr:from>
    <xdr:to>
      <xdr:col>20</xdr:col>
      <xdr:colOff>190500</xdr:colOff>
      <xdr:row>39</xdr:row>
      <xdr:rowOff>171451</xdr:rowOff>
    </xdr:to>
    <xdr:sp macro="[0]!ApagarConteudoCelulas38" textlink="">
      <xdr:nvSpPr>
        <xdr:cNvPr id="129" name="Retângulo: Cantos Arredondados 43" hidden="1">
          <a:extLst>
            <a:ext uri="{FF2B5EF4-FFF2-40B4-BE49-F238E27FC236}">
              <a16:creationId xmlns:a16="http://schemas.microsoft.com/office/drawing/2014/main" id="{00000000-0008-0000-0800-000081000000}"/>
            </a:ext>
          </a:extLst>
        </xdr:cNvPr>
        <xdr:cNvSpPr/>
      </xdr:nvSpPr>
      <xdr:spPr>
        <a:xfrm>
          <a:off x="9096375" y="762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40</xdr:row>
      <xdr:rowOff>19050</xdr:rowOff>
    </xdr:from>
    <xdr:to>
      <xdr:col>20</xdr:col>
      <xdr:colOff>190500</xdr:colOff>
      <xdr:row>40</xdr:row>
      <xdr:rowOff>171451</xdr:rowOff>
    </xdr:to>
    <xdr:sp macro="[0]!ApagarConteudoCelulas39" textlink="">
      <xdr:nvSpPr>
        <xdr:cNvPr id="130" name="Retângulo: Cantos Arredondados 44" hidden="1">
          <a:extLst>
            <a:ext uri="{FF2B5EF4-FFF2-40B4-BE49-F238E27FC236}">
              <a16:creationId xmlns:a16="http://schemas.microsoft.com/office/drawing/2014/main" id="{00000000-0008-0000-0800-000082000000}"/>
            </a:ext>
          </a:extLst>
        </xdr:cNvPr>
        <xdr:cNvSpPr/>
      </xdr:nvSpPr>
      <xdr:spPr>
        <a:xfrm>
          <a:off x="9096375" y="781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41</xdr:row>
      <xdr:rowOff>19050</xdr:rowOff>
    </xdr:from>
    <xdr:to>
      <xdr:col>20</xdr:col>
      <xdr:colOff>190500</xdr:colOff>
      <xdr:row>41</xdr:row>
      <xdr:rowOff>171451</xdr:rowOff>
    </xdr:to>
    <xdr:sp macro="[0]!ApagarConteudoCelulas40" textlink="">
      <xdr:nvSpPr>
        <xdr:cNvPr id="131" name="Retângulo: Cantos Arredondados 45" hidden="1">
          <a:extLst>
            <a:ext uri="{FF2B5EF4-FFF2-40B4-BE49-F238E27FC236}">
              <a16:creationId xmlns:a16="http://schemas.microsoft.com/office/drawing/2014/main" id="{00000000-0008-0000-0800-000083000000}"/>
            </a:ext>
          </a:extLst>
        </xdr:cNvPr>
        <xdr:cNvSpPr/>
      </xdr:nvSpPr>
      <xdr:spPr>
        <a:xfrm>
          <a:off x="9096375" y="800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42</xdr:row>
      <xdr:rowOff>19050</xdr:rowOff>
    </xdr:from>
    <xdr:to>
      <xdr:col>20</xdr:col>
      <xdr:colOff>190500</xdr:colOff>
      <xdr:row>42</xdr:row>
      <xdr:rowOff>171451</xdr:rowOff>
    </xdr:to>
    <xdr:sp macro="[0]!ApagarConteudoCelulas41" textlink="">
      <xdr:nvSpPr>
        <xdr:cNvPr id="132" name="Retângulo: Cantos Arredondados 46" hidden="1">
          <a:extLst>
            <a:ext uri="{FF2B5EF4-FFF2-40B4-BE49-F238E27FC236}">
              <a16:creationId xmlns:a16="http://schemas.microsoft.com/office/drawing/2014/main" id="{00000000-0008-0000-0800-000084000000}"/>
            </a:ext>
          </a:extLst>
        </xdr:cNvPr>
        <xdr:cNvSpPr/>
      </xdr:nvSpPr>
      <xdr:spPr>
        <a:xfrm>
          <a:off x="9096375" y="819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43</xdr:row>
      <xdr:rowOff>19050</xdr:rowOff>
    </xdr:from>
    <xdr:to>
      <xdr:col>20</xdr:col>
      <xdr:colOff>190500</xdr:colOff>
      <xdr:row>43</xdr:row>
      <xdr:rowOff>171451</xdr:rowOff>
    </xdr:to>
    <xdr:sp macro="[0]!ApagarConteudoCelulas42" textlink="">
      <xdr:nvSpPr>
        <xdr:cNvPr id="133" name="Retângulo: Cantos Arredondados 46" hidden="1">
          <a:extLst>
            <a:ext uri="{FF2B5EF4-FFF2-40B4-BE49-F238E27FC236}">
              <a16:creationId xmlns:a16="http://schemas.microsoft.com/office/drawing/2014/main" id="{00000000-0008-0000-0800-000085000000}"/>
            </a:ext>
          </a:extLst>
        </xdr:cNvPr>
        <xdr:cNvSpPr/>
      </xdr:nvSpPr>
      <xdr:spPr>
        <a:xfrm>
          <a:off x="9096375" y="838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44</xdr:row>
      <xdr:rowOff>19050</xdr:rowOff>
    </xdr:from>
    <xdr:to>
      <xdr:col>20</xdr:col>
      <xdr:colOff>190500</xdr:colOff>
      <xdr:row>44</xdr:row>
      <xdr:rowOff>171451</xdr:rowOff>
    </xdr:to>
    <xdr:sp macro="[0]!ApagarConteudoCelulas43" textlink="">
      <xdr:nvSpPr>
        <xdr:cNvPr id="134" name="Retângulo: Cantos Arredondados 46" hidden="1">
          <a:extLst>
            <a:ext uri="{FF2B5EF4-FFF2-40B4-BE49-F238E27FC236}">
              <a16:creationId xmlns:a16="http://schemas.microsoft.com/office/drawing/2014/main" id="{00000000-0008-0000-0800-000086000000}"/>
            </a:ext>
          </a:extLst>
        </xdr:cNvPr>
        <xdr:cNvSpPr/>
      </xdr:nvSpPr>
      <xdr:spPr>
        <a:xfrm>
          <a:off x="9096375" y="857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45</xdr:row>
      <xdr:rowOff>28575</xdr:rowOff>
    </xdr:from>
    <xdr:to>
      <xdr:col>20</xdr:col>
      <xdr:colOff>190500</xdr:colOff>
      <xdr:row>45</xdr:row>
      <xdr:rowOff>180976</xdr:rowOff>
    </xdr:to>
    <xdr:sp macro="[0]!ApagarConteudoCelulas44" textlink="">
      <xdr:nvSpPr>
        <xdr:cNvPr id="135" name="Retângulo: Cantos Arredondados 46" hidden="1">
          <a:extLst>
            <a:ext uri="{FF2B5EF4-FFF2-40B4-BE49-F238E27FC236}">
              <a16:creationId xmlns:a16="http://schemas.microsoft.com/office/drawing/2014/main" id="{00000000-0008-0000-0800-000087000000}"/>
            </a:ext>
          </a:extLst>
        </xdr:cNvPr>
        <xdr:cNvSpPr/>
      </xdr:nvSpPr>
      <xdr:spPr>
        <a:xfrm>
          <a:off x="9096375" y="87725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46</xdr:row>
      <xdr:rowOff>19050</xdr:rowOff>
    </xdr:from>
    <xdr:to>
      <xdr:col>20</xdr:col>
      <xdr:colOff>190500</xdr:colOff>
      <xdr:row>46</xdr:row>
      <xdr:rowOff>171451</xdr:rowOff>
    </xdr:to>
    <xdr:sp macro="[0]!ApagarConteudoCelulas45" textlink="">
      <xdr:nvSpPr>
        <xdr:cNvPr id="136" name="Retângulo: Cantos Arredondados 46" hidden="1">
          <a:extLst>
            <a:ext uri="{FF2B5EF4-FFF2-40B4-BE49-F238E27FC236}">
              <a16:creationId xmlns:a16="http://schemas.microsoft.com/office/drawing/2014/main" id="{00000000-0008-0000-0800-000088000000}"/>
            </a:ext>
          </a:extLst>
        </xdr:cNvPr>
        <xdr:cNvSpPr/>
      </xdr:nvSpPr>
      <xdr:spPr>
        <a:xfrm>
          <a:off x="9096375" y="895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47</xdr:row>
      <xdr:rowOff>9525</xdr:rowOff>
    </xdr:from>
    <xdr:to>
      <xdr:col>20</xdr:col>
      <xdr:colOff>190500</xdr:colOff>
      <xdr:row>47</xdr:row>
      <xdr:rowOff>161926</xdr:rowOff>
    </xdr:to>
    <xdr:sp macro="[0]!ApagarConteudoCelulas46" textlink="">
      <xdr:nvSpPr>
        <xdr:cNvPr id="137" name="Retângulo: Cantos Arredondados 46" hidden="1">
          <a:extLst>
            <a:ext uri="{FF2B5EF4-FFF2-40B4-BE49-F238E27FC236}">
              <a16:creationId xmlns:a16="http://schemas.microsoft.com/office/drawing/2014/main" id="{00000000-0008-0000-0800-000089000000}"/>
            </a:ext>
          </a:extLst>
        </xdr:cNvPr>
        <xdr:cNvSpPr/>
      </xdr:nvSpPr>
      <xdr:spPr>
        <a:xfrm>
          <a:off x="9096375" y="91344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48</xdr:row>
      <xdr:rowOff>19050</xdr:rowOff>
    </xdr:from>
    <xdr:to>
      <xdr:col>20</xdr:col>
      <xdr:colOff>190500</xdr:colOff>
      <xdr:row>48</xdr:row>
      <xdr:rowOff>171451</xdr:rowOff>
    </xdr:to>
    <xdr:sp macro="[0]!ApagarConteudoCelulas47" textlink="">
      <xdr:nvSpPr>
        <xdr:cNvPr id="138" name="Retângulo: Cantos Arredondados 46" hidden="1">
          <a:extLst>
            <a:ext uri="{FF2B5EF4-FFF2-40B4-BE49-F238E27FC236}">
              <a16:creationId xmlns:a16="http://schemas.microsoft.com/office/drawing/2014/main" id="{00000000-0008-0000-0800-00008A000000}"/>
            </a:ext>
          </a:extLst>
        </xdr:cNvPr>
        <xdr:cNvSpPr/>
      </xdr:nvSpPr>
      <xdr:spPr>
        <a:xfrm>
          <a:off x="9096375" y="933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49</xdr:row>
      <xdr:rowOff>19050</xdr:rowOff>
    </xdr:from>
    <xdr:to>
      <xdr:col>20</xdr:col>
      <xdr:colOff>190500</xdr:colOff>
      <xdr:row>49</xdr:row>
      <xdr:rowOff>171451</xdr:rowOff>
    </xdr:to>
    <xdr:sp macro="[0]!ApagarConteudoCelulas48" textlink="">
      <xdr:nvSpPr>
        <xdr:cNvPr id="139" name="Retângulo: Cantos Arredondados 46" hidden="1">
          <a:extLst>
            <a:ext uri="{FF2B5EF4-FFF2-40B4-BE49-F238E27FC236}">
              <a16:creationId xmlns:a16="http://schemas.microsoft.com/office/drawing/2014/main" id="{00000000-0008-0000-0800-00008B000000}"/>
            </a:ext>
          </a:extLst>
        </xdr:cNvPr>
        <xdr:cNvSpPr/>
      </xdr:nvSpPr>
      <xdr:spPr>
        <a:xfrm>
          <a:off x="9096375" y="952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50</xdr:row>
      <xdr:rowOff>19050</xdr:rowOff>
    </xdr:from>
    <xdr:to>
      <xdr:col>20</xdr:col>
      <xdr:colOff>190500</xdr:colOff>
      <xdr:row>50</xdr:row>
      <xdr:rowOff>171451</xdr:rowOff>
    </xdr:to>
    <xdr:sp macro="[0]!ApagarConteudoCelulas49" textlink="">
      <xdr:nvSpPr>
        <xdr:cNvPr id="140" name="Retângulo: Cantos Arredondados 46" hidden="1">
          <a:extLst>
            <a:ext uri="{FF2B5EF4-FFF2-40B4-BE49-F238E27FC236}">
              <a16:creationId xmlns:a16="http://schemas.microsoft.com/office/drawing/2014/main" id="{00000000-0008-0000-0800-00008C000000}"/>
            </a:ext>
          </a:extLst>
        </xdr:cNvPr>
        <xdr:cNvSpPr/>
      </xdr:nvSpPr>
      <xdr:spPr>
        <a:xfrm>
          <a:off x="9096375" y="971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51</xdr:row>
      <xdr:rowOff>19050</xdr:rowOff>
    </xdr:from>
    <xdr:to>
      <xdr:col>20</xdr:col>
      <xdr:colOff>190500</xdr:colOff>
      <xdr:row>51</xdr:row>
      <xdr:rowOff>171451</xdr:rowOff>
    </xdr:to>
    <xdr:sp macro="[0]!ApagarConteudoCelulas50" textlink="">
      <xdr:nvSpPr>
        <xdr:cNvPr id="141" name="Retângulo: Cantos Arredondados 46" hidden="1">
          <a:extLst>
            <a:ext uri="{FF2B5EF4-FFF2-40B4-BE49-F238E27FC236}">
              <a16:creationId xmlns:a16="http://schemas.microsoft.com/office/drawing/2014/main" id="{00000000-0008-0000-0800-00008D000000}"/>
            </a:ext>
          </a:extLst>
        </xdr:cNvPr>
        <xdr:cNvSpPr/>
      </xdr:nvSpPr>
      <xdr:spPr>
        <a:xfrm>
          <a:off x="9096375" y="990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52</xdr:row>
      <xdr:rowOff>19050</xdr:rowOff>
    </xdr:from>
    <xdr:to>
      <xdr:col>20</xdr:col>
      <xdr:colOff>190500</xdr:colOff>
      <xdr:row>52</xdr:row>
      <xdr:rowOff>171451</xdr:rowOff>
    </xdr:to>
    <xdr:sp macro="[0]!ApagarConteudoCelulas51" textlink="">
      <xdr:nvSpPr>
        <xdr:cNvPr id="142" name="Retângulo: Cantos Arredondados 46" hidden="1">
          <a:extLst>
            <a:ext uri="{FF2B5EF4-FFF2-40B4-BE49-F238E27FC236}">
              <a16:creationId xmlns:a16="http://schemas.microsoft.com/office/drawing/2014/main" id="{00000000-0008-0000-0800-00008E000000}"/>
            </a:ext>
          </a:extLst>
        </xdr:cNvPr>
        <xdr:cNvSpPr/>
      </xdr:nvSpPr>
      <xdr:spPr>
        <a:xfrm>
          <a:off x="9096375" y="101060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7</xdr:col>
      <xdr:colOff>342667</xdr:colOff>
      <xdr:row>0</xdr:row>
      <xdr:rowOff>57981</xdr:rowOff>
    </xdr:from>
    <xdr:to>
      <xdr:col>8</xdr:col>
      <xdr:colOff>280110</xdr:colOff>
      <xdr:row>0</xdr:row>
      <xdr:rowOff>323028</xdr:rowOff>
    </xdr:to>
    <xdr:sp macro="[0]!AvancarParaProximaAba" textlink="">
      <xdr:nvSpPr>
        <xdr:cNvPr id="2" name="Seta para a direita 66">
          <a:extLst>
            <a:ext uri="{FF2B5EF4-FFF2-40B4-BE49-F238E27FC236}">
              <a16:creationId xmlns:a16="http://schemas.microsoft.com/office/drawing/2014/main" id="{4B5245F4-B26C-453C-90F1-5EE510A556E5}"/>
            </a:ext>
          </a:extLst>
        </xdr:cNvPr>
        <xdr:cNvSpPr/>
      </xdr:nvSpPr>
      <xdr:spPr>
        <a:xfrm>
          <a:off x="3738537" y="57981"/>
          <a:ext cx="343290" cy="265047"/>
        </a:xfrm>
        <a:prstGeom prst="righ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0</xdr:col>
      <xdr:colOff>41415</xdr:colOff>
      <xdr:row>0</xdr:row>
      <xdr:rowOff>66264</xdr:rowOff>
    </xdr:from>
    <xdr:to>
      <xdr:col>0</xdr:col>
      <xdr:colOff>389283</xdr:colOff>
      <xdr:row>0</xdr:row>
      <xdr:rowOff>331307</xdr:rowOff>
    </xdr:to>
    <xdr:sp macro="[0]!VoltarParaAbaAnterior" textlink="">
      <xdr:nvSpPr>
        <xdr:cNvPr id="4" name="Seta: para a Esquerda 3">
          <a:extLst>
            <a:ext uri="{FF2B5EF4-FFF2-40B4-BE49-F238E27FC236}">
              <a16:creationId xmlns:a16="http://schemas.microsoft.com/office/drawing/2014/main" id="{055D9C7E-87D4-45CF-B6ED-D5837F57BC95}"/>
            </a:ext>
          </a:extLst>
        </xdr:cNvPr>
        <xdr:cNvSpPr/>
      </xdr:nvSpPr>
      <xdr:spPr>
        <a:xfrm>
          <a:off x="41415" y="66264"/>
          <a:ext cx="347868" cy="265043"/>
        </a:xfrm>
        <a:prstGeom prst="lef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21</xdr:col>
      <xdr:colOff>803415</xdr:colOff>
      <xdr:row>0</xdr:row>
      <xdr:rowOff>24849</xdr:rowOff>
    </xdr:from>
    <xdr:to>
      <xdr:col>21</xdr:col>
      <xdr:colOff>1148736</xdr:colOff>
      <xdr:row>0</xdr:row>
      <xdr:rowOff>356154</xdr:rowOff>
    </xdr:to>
    <xdr:sp macro="[0]!AlternarBloqueioPlanilha2" textlink="">
      <xdr:nvSpPr>
        <xdr:cNvPr id="3" name="Elipse 2">
          <a:extLst>
            <a:ext uri="{FF2B5EF4-FFF2-40B4-BE49-F238E27FC236}">
              <a16:creationId xmlns:a16="http://schemas.microsoft.com/office/drawing/2014/main" id="{9085B487-97C9-4A8A-B431-42FCC9D61268}"/>
            </a:ext>
          </a:extLst>
        </xdr:cNvPr>
        <xdr:cNvSpPr/>
      </xdr:nvSpPr>
      <xdr:spPr>
        <a:xfrm>
          <a:off x="9533285" y="24849"/>
          <a:ext cx="345321" cy="331305"/>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800">
              <a:solidFill>
                <a:srgbClr val="F00000"/>
              </a:solidFill>
              <a:effectLst/>
              <a:latin typeface="Webdings" panose="05030102010509060703" pitchFamily="18" charset="2"/>
              <a:ea typeface="+mn-ea"/>
              <a:cs typeface="+mn-cs"/>
            </a:rPr>
            <a:t>Ï</a:t>
          </a:r>
          <a:endParaRPr lang="pt-BR" sz="1800">
            <a:solidFill>
              <a:srgbClr val="F00000"/>
            </a:solidFill>
            <a:effectLst/>
            <a:latin typeface="Webdings" panose="05030102010509060703" pitchFamily="18" charset="2"/>
          </a:endParaRPr>
        </a:p>
        <a:p>
          <a:pPr lvl="0" algn="ctr"/>
          <a:endParaRPr lang="pt-BR" sz="600">
            <a:solidFill>
              <a:srgbClr val="F00000"/>
            </a:solidFill>
          </a:endParaRPr>
        </a:p>
      </xdr:txBody>
    </xdr:sp>
    <xdr:clientData/>
  </xdr:twoCellAnchor>
  <xdr:twoCellAnchor>
    <xdr:from>
      <xdr:col>16</xdr:col>
      <xdr:colOff>195588</xdr:colOff>
      <xdr:row>0</xdr:row>
      <xdr:rowOff>58569</xdr:rowOff>
    </xdr:from>
    <xdr:to>
      <xdr:col>18</xdr:col>
      <xdr:colOff>44609</xdr:colOff>
      <xdr:row>0</xdr:row>
      <xdr:rowOff>346569</xdr:rowOff>
    </xdr:to>
    <xdr:sp macro="[0]!ExecutarComandos2" textlink="">
      <xdr:nvSpPr>
        <xdr:cNvPr id="5" name="Retângulo: Cantos Arredondados 2">
          <a:extLst>
            <a:ext uri="{FF2B5EF4-FFF2-40B4-BE49-F238E27FC236}">
              <a16:creationId xmlns:a16="http://schemas.microsoft.com/office/drawing/2014/main" id="{D8989203-30BC-4E35-907E-3B6C1FC697FA}"/>
            </a:ext>
          </a:extLst>
        </xdr:cNvPr>
        <xdr:cNvSpPr/>
      </xdr:nvSpPr>
      <xdr:spPr>
        <a:xfrm>
          <a:off x="7343479" y="58569"/>
          <a:ext cx="288000" cy="288000"/>
        </a:xfrm>
        <a:prstGeom prst="roundRect">
          <a:avLst/>
        </a:prstGeom>
        <a:solidFill>
          <a:srgbClr val="FF0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baseline="0">
              <a:ln w="0"/>
              <a:solidFill>
                <a:schemeClr val="bg2"/>
              </a:solidFill>
              <a:effectLst>
                <a:innerShdw blurRad="63500" dist="50800" dir="13500000">
                  <a:srgbClr val="000000">
                    <a:alpha val="50000"/>
                  </a:srgbClr>
                </a:innerShdw>
              </a:effectLst>
              <a:latin typeface="Wingdings 2" panose="05020102010507070707" pitchFamily="18" charset="2"/>
            </a:rPr>
            <a:t>3</a:t>
          </a:r>
        </a:p>
      </xdr:txBody>
    </xdr:sp>
    <xdr:clientData/>
  </xdr:twoCellAnchor>
  <xdr:twoCellAnchor>
    <xdr:from>
      <xdr:col>18</xdr:col>
      <xdr:colOff>619594</xdr:colOff>
      <xdr:row>0</xdr:row>
      <xdr:rowOff>56262</xdr:rowOff>
    </xdr:from>
    <xdr:to>
      <xdr:col>20</xdr:col>
      <xdr:colOff>58</xdr:colOff>
      <xdr:row>0</xdr:row>
      <xdr:rowOff>344262</xdr:rowOff>
    </xdr:to>
    <xdr:sp macro="[0]!ImprimirAreaEspecifica" textlink="">
      <xdr:nvSpPr>
        <xdr:cNvPr id="6" name="Retângulo: Cantos Arredondados 4">
          <a:extLst>
            <a:ext uri="{FF2B5EF4-FFF2-40B4-BE49-F238E27FC236}">
              <a16:creationId xmlns:a16="http://schemas.microsoft.com/office/drawing/2014/main" id="{C04A2A73-FDD0-42C9-BA77-66D8584AB155}"/>
            </a:ext>
          </a:extLst>
        </xdr:cNvPr>
        <xdr:cNvSpPr/>
      </xdr:nvSpPr>
      <xdr:spPr>
        <a:xfrm>
          <a:off x="8206464" y="56262"/>
          <a:ext cx="291551" cy="288000"/>
        </a:xfrm>
        <a:prstGeom prst="roundRect">
          <a:avLst/>
        </a:prstGeom>
        <a:solidFill>
          <a:srgbClr val="0070C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i="0">
              <a:solidFill>
                <a:schemeClr val="lt1"/>
              </a:solidFill>
              <a:latin typeface="Wingdings 2" panose="05020102010507070707" pitchFamily="18" charset="2"/>
              <a:ea typeface="+mn-ea"/>
              <a:cs typeface="+mn-cs"/>
            </a:rPr>
            <a:t>6</a:t>
          </a:r>
          <a:endParaRPr lang="pt-BR" sz="2400" b="1" i="0"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15</xdr:col>
      <xdr:colOff>49696</xdr:colOff>
      <xdr:row>0</xdr:row>
      <xdr:rowOff>49696</xdr:rowOff>
    </xdr:from>
    <xdr:to>
      <xdr:col>15</xdr:col>
      <xdr:colOff>337696</xdr:colOff>
      <xdr:row>0</xdr:row>
      <xdr:rowOff>337696</xdr:rowOff>
    </xdr:to>
    <xdr:sp macro="[0]!TransferirDadosTodosDias" textlink="">
      <xdr:nvSpPr>
        <xdr:cNvPr id="7" name="Retângulo: Cantos Arredondados 5">
          <a:extLst>
            <a:ext uri="{FF2B5EF4-FFF2-40B4-BE49-F238E27FC236}">
              <a16:creationId xmlns:a16="http://schemas.microsoft.com/office/drawing/2014/main" id="{C36EFAB2-56B3-451F-B48D-E713D9BF9A4F}"/>
            </a:ext>
          </a:extLst>
        </xdr:cNvPr>
        <xdr:cNvSpPr/>
      </xdr:nvSpPr>
      <xdr:spPr>
        <a:xfrm>
          <a:off x="6485283" y="49696"/>
          <a:ext cx="288000" cy="288000"/>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ingdings 2" panose="05020102010507070707" pitchFamily="18" charset="2"/>
              <a:ea typeface="+mn-ea"/>
              <a:cs typeface="+mn-cs"/>
            </a:rPr>
            <a:t>R</a:t>
          </a:r>
          <a:endParaRPr lang="pt-BR" sz="6000" b="1"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18</xdr:col>
      <xdr:colOff>183635</xdr:colOff>
      <xdr:row>0</xdr:row>
      <xdr:rowOff>51646</xdr:rowOff>
    </xdr:from>
    <xdr:to>
      <xdr:col>18</xdr:col>
      <xdr:colOff>470924</xdr:colOff>
      <xdr:row>0</xdr:row>
      <xdr:rowOff>339646</xdr:rowOff>
    </xdr:to>
    <xdr:sp macro="[0]!Salvar" textlink="">
      <xdr:nvSpPr>
        <xdr:cNvPr id="8" name="Retângulo: Cantos Arredondados 1">
          <a:extLst>
            <a:ext uri="{FF2B5EF4-FFF2-40B4-BE49-F238E27FC236}">
              <a16:creationId xmlns:a16="http://schemas.microsoft.com/office/drawing/2014/main" id="{C3D85ADC-E3FC-4FFC-8CB9-4C399DB1EA4E}"/>
            </a:ext>
          </a:extLst>
        </xdr:cNvPr>
        <xdr:cNvSpPr/>
      </xdr:nvSpPr>
      <xdr:spPr>
        <a:xfrm>
          <a:off x="7770505" y="51646"/>
          <a:ext cx="287289" cy="288000"/>
        </a:xfrm>
        <a:prstGeom prst="roundRect">
          <a:avLst/>
        </a:prstGeom>
        <a:solidFill>
          <a:srgbClr val="7030A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solidFill>
                <a:schemeClr val="lt1"/>
              </a:solidFill>
              <a:latin typeface="Wingdings" panose="05000000000000000000" pitchFamily="2" charset="2"/>
              <a:ea typeface="+mn-ea"/>
              <a:cs typeface="+mn-cs"/>
            </a:rPr>
            <a:t>&lt;</a:t>
          </a:r>
          <a:endParaRPr lang="pt-BR" sz="66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20</xdr:col>
      <xdr:colOff>157486</xdr:colOff>
      <xdr:row>0</xdr:row>
      <xdr:rowOff>61881</xdr:rowOff>
    </xdr:from>
    <xdr:to>
      <xdr:col>21</xdr:col>
      <xdr:colOff>213573</xdr:colOff>
      <xdr:row>0</xdr:row>
      <xdr:rowOff>349881</xdr:rowOff>
    </xdr:to>
    <xdr:sp macro="[0]!AlternarParaDados" textlink="">
      <xdr:nvSpPr>
        <xdr:cNvPr id="9" name="Retângulo: Cantos Arredondados 2">
          <a:extLst>
            <a:ext uri="{FF2B5EF4-FFF2-40B4-BE49-F238E27FC236}">
              <a16:creationId xmlns:a16="http://schemas.microsoft.com/office/drawing/2014/main" id="{75D9FFCD-249C-45C7-88F6-17DD36A724B0}"/>
            </a:ext>
          </a:extLst>
        </xdr:cNvPr>
        <xdr:cNvSpPr/>
      </xdr:nvSpPr>
      <xdr:spPr>
        <a:xfrm>
          <a:off x="8655443" y="61881"/>
          <a:ext cx="288000" cy="288000"/>
        </a:xfrm>
        <a:prstGeom prst="roundRect">
          <a:avLst/>
        </a:prstGeom>
        <a:solidFill>
          <a:srgbClr val="FFC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Wingdings" panose="05000000000000000000" pitchFamily="2" charset="2"/>
              <a:ea typeface="+mn-ea"/>
              <a:cs typeface="+mn-cs"/>
            </a:rPr>
            <a:t>4</a:t>
          </a:r>
          <a:endParaRPr lang="pt-BR" sz="3200" b="1" cap="none" spc="50" baseline="0">
            <a:ln w="0"/>
            <a:solidFill>
              <a:schemeClr val="bg1"/>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21</xdr:col>
      <xdr:colOff>364549</xdr:colOff>
      <xdr:row>0</xdr:row>
      <xdr:rowOff>61881</xdr:rowOff>
    </xdr:from>
    <xdr:to>
      <xdr:col>21</xdr:col>
      <xdr:colOff>652549</xdr:colOff>
      <xdr:row>0</xdr:row>
      <xdr:rowOff>349881</xdr:rowOff>
    </xdr:to>
    <xdr:sp macro="[0]!AbrirFormularioFerias" textlink="">
      <xdr:nvSpPr>
        <xdr:cNvPr id="10" name="Retângulo: Cantos Arredondados 2">
          <a:extLst>
            <a:ext uri="{FF2B5EF4-FFF2-40B4-BE49-F238E27FC236}">
              <a16:creationId xmlns:a16="http://schemas.microsoft.com/office/drawing/2014/main" id="{61A500F2-E332-488B-BEAF-149047E512D6}"/>
            </a:ext>
          </a:extLst>
        </xdr:cNvPr>
        <xdr:cNvSpPr/>
      </xdr:nvSpPr>
      <xdr:spPr>
        <a:xfrm>
          <a:off x="9094419" y="61881"/>
          <a:ext cx="288000" cy="288000"/>
        </a:xfrm>
        <a:prstGeom prst="roundRect">
          <a:avLst/>
        </a:prstGeom>
        <a:solidFill>
          <a:srgbClr val="D81893"/>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ebdings" panose="05030102010509060703" pitchFamily="18" charset="2"/>
              <a:ea typeface="+mn-ea"/>
              <a:cs typeface="+mn-cs"/>
            </a:rPr>
            <a:t>J</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15</xdr:col>
      <xdr:colOff>480509</xdr:colOff>
      <xdr:row>0</xdr:row>
      <xdr:rowOff>61880</xdr:rowOff>
    </xdr:from>
    <xdr:to>
      <xdr:col>16</xdr:col>
      <xdr:colOff>56205</xdr:colOff>
      <xdr:row>0</xdr:row>
      <xdr:rowOff>349880</xdr:rowOff>
    </xdr:to>
    <xdr:sp macro="[0]!VerificarBatidasFaltantes" textlink="">
      <xdr:nvSpPr>
        <xdr:cNvPr id="11" name="Retângulo: Cantos Arredondados 2">
          <a:extLst>
            <a:ext uri="{FF2B5EF4-FFF2-40B4-BE49-F238E27FC236}">
              <a16:creationId xmlns:a16="http://schemas.microsoft.com/office/drawing/2014/main" id="{7FD2AF18-FF2D-40E5-9912-DCC8F1EB647B}"/>
            </a:ext>
          </a:extLst>
        </xdr:cNvPr>
        <xdr:cNvSpPr/>
      </xdr:nvSpPr>
      <xdr:spPr>
        <a:xfrm>
          <a:off x="6916096" y="61880"/>
          <a:ext cx="288000" cy="288000"/>
        </a:xfrm>
        <a:prstGeom prst="roundRect">
          <a:avLst/>
        </a:prstGeom>
        <a:solidFill>
          <a:schemeClr val="bg2">
            <a:lumMod val="5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chemeClr val="lt1"/>
              </a:solidFill>
              <a:latin typeface="Webdings" panose="05030102010509060703" pitchFamily="18" charset="2"/>
              <a:ea typeface="+mn-ea"/>
              <a:cs typeface="+mn-cs"/>
            </a:rPr>
            <a:t>s</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20</xdr:col>
      <xdr:colOff>48867</xdr:colOff>
      <xdr:row>2</xdr:row>
      <xdr:rowOff>19050</xdr:rowOff>
    </xdr:from>
    <xdr:to>
      <xdr:col>20</xdr:col>
      <xdr:colOff>191742</xdr:colOff>
      <xdr:row>2</xdr:row>
      <xdr:rowOff>171451</xdr:rowOff>
    </xdr:to>
    <xdr:sp macro="[0]!ApagarConteudoCelulas01" textlink="">
      <xdr:nvSpPr>
        <xdr:cNvPr id="92" name="Retângulo: Cantos Arredondados 6" hidden="1">
          <a:extLst>
            <a:ext uri="{FF2B5EF4-FFF2-40B4-BE49-F238E27FC236}">
              <a16:creationId xmlns:a16="http://schemas.microsoft.com/office/drawing/2014/main" id="{00000000-0008-0000-0900-00005C000000}"/>
            </a:ext>
          </a:extLst>
        </xdr:cNvPr>
        <xdr:cNvSpPr/>
      </xdr:nvSpPr>
      <xdr:spPr>
        <a:xfrm>
          <a:off x="8546824" y="573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3</xdr:row>
      <xdr:rowOff>19050</xdr:rowOff>
    </xdr:from>
    <xdr:to>
      <xdr:col>20</xdr:col>
      <xdr:colOff>191742</xdr:colOff>
      <xdr:row>3</xdr:row>
      <xdr:rowOff>171451</xdr:rowOff>
    </xdr:to>
    <xdr:sp macro="[0]!ApagarConteudoCelulas02" textlink="">
      <xdr:nvSpPr>
        <xdr:cNvPr id="93" name="Retângulo: Cantos Arredondados 7" hidden="1">
          <a:extLst>
            <a:ext uri="{FF2B5EF4-FFF2-40B4-BE49-F238E27FC236}">
              <a16:creationId xmlns:a16="http://schemas.microsoft.com/office/drawing/2014/main" id="{00000000-0008-0000-0900-00005D000000}"/>
            </a:ext>
          </a:extLst>
        </xdr:cNvPr>
        <xdr:cNvSpPr/>
      </xdr:nvSpPr>
      <xdr:spPr>
        <a:xfrm>
          <a:off x="8546824" y="764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4</xdr:row>
      <xdr:rowOff>19050</xdr:rowOff>
    </xdr:from>
    <xdr:to>
      <xdr:col>20</xdr:col>
      <xdr:colOff>191742</xdr:colOff>
      <xdr:row>4</xdr:row>
      <xdr:rowOff>171451</xdr:rowOff>
    </xdr:to>
    <xdr:sp macro="[0]!ApagarConteudoCelulas03" textlink="">
      <xdr:nvSpPr>
        <xdr:cNvPr id="94" name="Retângulo: Cantos Arredondados 8" hidden="1">
          <a:extLst>
            <a:ext uri="{FF2B5EF4-FFF2-40B4-BE49-F238E27FC236}">
              <a16:creationId xmlns:a16="http://schemas.microsoft.com/office/drawing/2014/main" id="{00000000-0008-0000-0900-00005E000000}"/>
            </a:ext>
          </a:extLst>
        </xdr:cNvPr>
        <xdr:cNvSpPr/>
      </xdr:nvSpPr>
      <xdr:spPr>
        <a:xfrm>
          <a:off x="8546824" y="954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5</xdr:row>
      <xdr:rowOff>19050</xdr:rowOff>
    </xdr:from>
    <xdr:to>
      <xdr:col>20</xdr:col>
      <xdr:colOff>191742</xdr:colOff>
      <xdr:row>5</xdr:row>
      <xdr:rowOff>171451</xdr:rowOff>
    </xdr:to>
    <xdr:sp macro="[0]!ApagarConteudoCelulas04" textlink="">
      <xdr:nvSpPr>
        <xdr:cNvPr id="95" name="Retângulo: Cantos Arredondados 9" hidden="1">
          <a:extLst>
            <a:ext uri="{FF2B5EF4-FFF2-40B4-BE49-F238E27FC236}">
              <a16:creationId xmlns:a16="http://schemas.microsoft.com/office/drawing/2014/main" id="{00000000-0008-0000-0900-00005F000000}"/>
            </a:ext>
          </a:extLst>
        </xdr:cNvPr>
        <xdr:cNvSpPr/>
      </xdr:nvSpPr>
      <xdr:spPr>
        <a:xfrm>
          <a:off x="8546824" y="1145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6</xdr:row>
      <xdr:rowOff>19050</xdr:rowOff>
    </xdr:from>
    <xdr:to>
      <xdr:col>20</xdr:col>
      <xdr:colOff>191742</xdr:colOff>
      <xdr:row>6</xdr:row>
      <xdr:rowOff>171451</xdr:rowOff>
    </xdr:to>
    <xdr:sp macro="[0]!ApagarConteudoCelulas05" textlink="">
      <xdr:nvSpPr>
        <xdr:cNvPr id="96" name="Retângulo: Cantos Arredondados 10" hidden="1">
          <a:extLst>
            <a:ext uri="{FF2B5EF4-FFF2-40B4-BE49-F238E27FC236}">
              <a16:creationId xmlns:a16="http://schemas.microsoft.com/office/drawing/2014/main" id="{00000000-0008-0000-0900-000060000000}"/>
            </a:ext>
          </a:extLst>
        </xdr:cNvPr>
        <xdr:cNvSpPr/>
      </xdr:nvSpPr>
      <xdr:spPr>
        <a:xfrm>
          <a:off x="8546824" y="1335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7</xdr:row>
      <xdr:rowOff>19050</xdr:rowOff>
    </xdr:from>
    <xdr:to>
      <xdr:col>20</xdr:col>
      <xdr:colOff>191742</xdr:colOff>
      <xdr:row>7</xdr:row>
      <xdr:rowOff>171451</xdr:rowOff>
    </xdr:to>
    <xdr:sp macro="[0]!ApagarConteudoCelulas06" textlink="">
      <xdr:nvSpPr>
        <xdr:cNvPr id="97" name="Retângulo: Cantos Arredondados 11" hidden="1">
          <a:extLst>
            <a:ext uri="{FF2B5EF4-FFF2-40B4-BE49-F238E27FC236}">
              <a16:creationId xmlns:a16="http://schemas.microsoft.com/office/drawing/2014/main" id="{00000000-0008-0000-0900-000061000000}"/>
            </a:ext>
          </a:extLst>
        </xdr:cNvPr>
        <xdr:cNvSpPr/>
      </xdr:nvSpPr>
      <xdr:spPr>
        <a:xfrm>
          <a:off x="8546824" y="1526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8</xdr:row>
      <xdr:rowOff>19050</xdr:rowOff>
    </xdr:from>
    <xdr:to>
      <xdr:col>20</xdr:col>
      <xdr:colOff>191742</xdr:colOff>
      <xdr:row>8</xdr:row>
      <xdr:rowOff>171451</xdr:rowOff>
    </xdr:to>
    <xdr:sp macro="[0]!ApagarConteudoCelulas07" textlink="">
      <xdr:nvSpPr>
        <xdr:cNvPr id="98" name="Retângulo: Cantos Arredondados 12" hidden="1">
          <a:extLst>
            <a:ext uri="{FF2B5EF4-FFF2-40B4-BE49-F238E27FC236}">
              <a16:creationId xmlns:a16="http://schemas.microsoft.com/office/drawing/2014/main" id="{00000000-0008-0000-0900-000062000000}"/>
            </a:ext>
          </a:extLst>
        </xdr:cNvPr>
        <xdr:cNvSpPr/>
      </xdr:nvSpPr>
      <xdr:spPr>
        <a:xfrm>
          <a:off x="8546824" y="1716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9</xdr:row>
      <xdr:rowOff>19050</xdr:rowOff>
    </xdr:from>
    <xdr:to>
      <xdr:col>20</xdr:col>
      <xdr:colOff>191742</xdr:colOff>
      <xdr:row>9</xdr:row>
      <xdr:rowOff>171451</xdr:rowOff>
    </xdr:to>
    <xdr:sp macro="[0]!ApagarConteudoCelulas08" textlink="">
      <xdr:nvSpPr>
        <xdr:cNvPr id="99" name="Retângulo: Cantos Arredondados 13" hidden="1">
          <a:extLst>
            <a:ext uri="{FF2B5EF4-FFF2-40B4-BE49-F238E27FC236}">
              <a16:creationId xmlns:a16="http://schemas.microsoft.com/office/drawing/2014/main" id="{00000000-0008-0000-0900-000063000000}"/>
            </a:ext>
          </a:extLst>
        </xdr:cNvPr>
        <xdr:cNvSpPr/>
      </xdr:nvSpPr>
      <xdr:spPr>
        <a:xfrm>
          <a:off x="8546824" y="1907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10</xdr:row>
      <xdr:rowOff>19050</xdr:rowOff>
    </xdr:from>
    <xdr:to>
      <xdr:col>20</xdr:col>
      <xdr:colOff>191742</xdr:colOff>
      <xdr:row>10</xdr:row>
      <xdr:rowOff>171451</xdr:rowOff>
    </xdr:to>
    <xdr:sp macro="[0]!ApagarConteudoCelulas09" textlink="">
      <xdr:nvSpPr>
        <xdr:cNvPr id="100" name="Retângulo: Cantos Arredondados 14" hidden="1">
          <a:extLst>
            <a:ext uri="{FF2B5EF4-FFF2-40B4-BE49-F238E27FC236}">
              <a16:creationId xmlns:a16="http://schemas.microsoft.com/office/drawing/2014/main" id="{00000000-0008-0000-0900-000064000000}"/>
            </a:ext>
          </a:extLst>
        </xdr:cNvPr>
        <xdr:cNvSpPr/>
      </xdr:nvSpPr>
      <xdr:spPr>
        <a:xfrm>
          <a:off x="8546824" y="2097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11</xdr:row>
      <xdr:rowOff>19050</xdr:rowOff>
    </xdr:from>
    <xdr:to>
      <xdr:col>20</xdr:col>
      <xdr:colOff>191742</xdr:colOff>
      <xdr:row>11</xdr:row>
      <xdr:rowOff>171451</xdr:rowOff>
    </xdr:to>
    <xdr:sp macro="[0]!ApagarConteudoCelulas10" textlink="">
      <xdr:nvSpPr>
        <xdr:cNvPr id="101" name="Retângulo: Cantos Arredondados 15" hidden="1">
          <a:extLst>
            <a:ext uri="{FF2B5EF4-FFF2-40B4-BE49-F238E27FC236}">
              <a16:creationId xmlns:a16="http://schemas.microsoft.com/office/drawing/2014/main" id="{00000000-0008-0000-0900-000065000000}"/>
            </a:ext>
          </a:extLst>
        </xdr:cNvPr>
        <xdr:cNvSpPr/>
      </xdr:nvSpPr>
      <xdr:spPr>
        <a:xfrm>
          <a:off x="8546824" y="2288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12</xdr:row>
      <xdr:rowOff>19050</xdr:rowOff>
    </xdr:from>
    <xdr:to>
      <xdr:col>20</xdr:col>
      <xdr:colOff>191742</xdr:colOff>
      <xdr:row>12</xdr:row>
      <xdr:rowOff>171451</xdr:rowOff>
    </xdr:to>
    <xdr:sp macro="[0]!ApagarConteudoCelulas11" textlink="">
      <xdr:nvSpPr>
        <xdr:cNvPr id="102" name="Retângulo: Cantos Arredondados 16" hidden="1">
          <a:extLst>
            <a:ext uri="{FF2B5EF4-FFF2-40B4-BE49-F238E27FC236}">
              <a16:creationId xmlns:a16="http://schemas.microsoft.com/office/drawing/2014/main" id="{00000000-0008-0000-0900-000066000000}"/>
            </a:ext>
          </a:extLst>
        </xdr:cNvPr>
        <xdr:cNvSpPr/>
      </xdr:nvSpPr>
      <xdr:spPr>
        <a:xfrm>
          <a:off x="8546824" y="2478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13</xdr:row>
      <xdr:rowOff>19050</xdr:rowOff>
    </xdr:from>
    <xdr:to>
      <xdr:col>20</xdr:col>
      <xdr:colOff>191742</xdr:colOff>
      <xdr:row>13</xdr:row>
      <xdr:rowOff>171451</xdr:rowOff>
    </xdr:to>
    <xdr:sp macro="[0]!ApagarConteudoCelulas12" textlink="">
      <xdr:nvSpPr>
        <xdr:cNvPr id="103" name="Retângulo: Cantos Arredondados 17" hidden="1">
          <a:extLst>
            <a:ext uri="{FF2B5EF4-FFF2-40B4-BE49-F238E27FC236}">
              <a16:creationId xmlns:a16="http://schemas.microsoft.com/office/drawing/2014/main" id="{00000000-0008-0000-0900-000067000000}"/>
            </a:ext>
          </a:extLst>
        </xdr:cNvPr>
        <xdr:cNvSpPr/>
      </xdr:nvSpPr>
      <xdr:spPr>
        <a:xfrm>
          <a:off x="8546824" y="2669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14</xdr:row>
      <xdr:rowOff>19050</xdr:rowOff>
    </xdr:from>
    <xdr:to>
      <xdr:col>20</xdr:col>
      <xdr:colOff>191742</xdr:colOff>
      <xdr:row>14</xdr:row>
      <xdr:rowOff>171451</xdr:rowOff>
    </xdr:to>
    <xdr:sp macro="[0]!ApagarConteudoCelulas13" textlink="">
      <xdr:nvSpPr>
        <xdr:cNvPr id="104" name="Retângulo: Cantos Arredondados 18" hidden="1">
          <a:extLst>
            <a:ext uri="{FF2B5EF4-FFF2-40B4-BE49-F238E27FC236}">
              <a16:creationId xmlns:a16="http://schemas.microsoft.com/office/drawing/2014/main" id="{00000000-0008-0000-0900-000068000000}"/>
            </a:ext>
          </a:extLst>
        </xdr:cNvPr>
        <xdr:cNvSpPr/>
      </xdr:nvSpPr>
      <xdr:spPr>
        <a:xfrm>
          <a:off x="8546824" y="2859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15</xdr:row>
      <xdr:rowOff>19050</xdr:rowOff>
    </xdr:from>
    <xdr:to>
      <xdr:col>20</xdr:col>
      <xdr:colOff>191742</xdr:colOff>
      <xdr:row>15</xdr:row>
      <xdr:rowOff>171451</xdr:rowOff>
    </xdr:to>
    <xdr:sp macro="[0]!ApagarConteudoCelulas14" textlink="">
      <xdr:nvSpPr>
        <xdr:cNvPr id="105" name="Retângulo: Cantos Arredondados 19" hidden="1">
          <a:extLst>
            <a:ext uri="{FF2B5EF4-FFF2-40B4-BE49-F238E27FC236}">
              <a16:creationId xmlns:a16="http://schemas.microsoft.com/office/drawing/2014/main" id="{00000000-0008-0000-0900-000069000000}"/>
            </a:ext>
          </a:extLst>
        </xdr:cNvPr>
        <xdr:cNvSpPr/>
      </xdr:nvSpPr>
      <xdr:spPr>
        <a:xfrm>
          <a:off x="8546824" y="3050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16</xdr:row>
      <xdr:rowOff>19050</xdr:rowOff>
    </xdr:from>
    <xdr:to>
      <xdr:col>20</xdr:col>
      <xdr:colOff>191742</xdr:colOff>
      <xdr:row>16</xdr:row>
      <xdr:rowOff>171451</xdr:rowOff>
    </xdr:to>
    <xdr:sp macro="[0]!ApagarConteudoCelulas01" textlink="">
      <xdr:nvSpPr>
        <xdr:cNvPr id="106" name="Retângulo: Cantos Arredondados 20" hidden="1">
          <a:extLst>
            <a:ext uri="{FF2B5EF4-FFF2-40B4-BE49-F238E27FC236}">
              <a16:creationId xmlns:a16="http://schemas.microsoft.com/office/drawing/2014/main" id="{00000000-0008-0000-0900-00006A000000}"/>
            </a:ext>
          </a:extLst>
        </xdr:cNvPr>
        <xdr:cNvSpPr/>
      </xdr:nvSpPr>
      <xdr:spPr>
        <a:xfrm>
          <a:off x="8546824" y="3240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17</xdr:row>
      <xdr:rowOff>19050</xdr:rowOff>
    </xdr:from>
    <xdr:to>
      <xdr:col>20</xdr:col>
      <xdr:colOff>191742</xdr:colOff>
      <xdr:row>17</xdr:row>
      <xdr:rowOff>171451</xdr:rowOff>
    </xdr:to>
    <xdr:sp macro="[0]!ApagarConteudoCelulas16" textlink="">
      <xdr:nvSpPr>
        <xdr:cNvPr id="107" name="Retângulo: Cantos Arredondados 21" hidden="1">
          <a:extLst>
            <a:ext uri="{FF2B5EF4-FFF2-40B4-BE49-F238E27FC236}">
              <a16:creationId xmlns:a16="http://schemas.microsoft.com/office/drawing/2014/main" id="{00000000-0008-0000-0900-00006B000000}"/>
            </a:ext>
          </a:extLst>
        </xdr:cNvPr>
        <xdr:cNvSpPr/>
      </xdr:nvSpPr>
      <xdr:spPr>
        <a:xfrm>
          <a:off x="8546824" y="3431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18</xdr:row>
      <xdr:rowOff>19050</xdr:rowOff>
    </xdr:from>
    <xdr:to>
      <xdr:col>20</xdr:col>
      <xdr:colOff>191742</xdr:colOff>
      <xdr:row>18</xdr:row>
      <xdr:rowOff>171451</xdr:rowOff>
    </xdr:to>
    <xdr:sp macro="[0]!ApagarConteudoCelulas17" textlink="">
      <xdr:nvSpPr>
        <xdr:cNvPr id="108" name="Retângulo: Cantos Arredondados 22" hidden="1">
          <a:extLst>
            <a:ext uri="{FF2B5EF4-FFF2-40B4-BE49-F238E27FC236}">
              <a16:creationId xmlns:a16="http://schemas.microsoft.com/office/drawing/2014/main" id="{00000000-0008-0000-0900-00006C000000}"/>
            </a:ext>
          </a:extLst>
        </xdr:cNvPr>
        <xdr:cNvSpPr/>
      </xdr:nvSpPr>
      <xdr:spPr>
        <a:xfrm>
          <a:off x="8546824" y="3621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19</xdr:row>
      <xdr:rowOff>19050</xdr:rowOff>
    </xdr:from>
    <xdr:to>
      <xdr:col>20</xdr:col>
      <xdr:colOff>191742</xdr:colOff>
      <xdr:row>19</xdr:row>
      <xdr:rowOff>171451</xdr:rowOff>
    </xdr:to>
    <xdr:sp macro="[0]!ApagarConteudoCelulas18" textlink="">
      <xdr:nvSpPr>
        <xdr:cNvPr id="109" name="Retângulo: Cantos Arredondados 23" hidden="1">
          <a:extLst>
            <a:ext uri="{FF2B5EF4-FFF2-40B4-BE49-F238E27FC236}">
              <a16:creationId xmlns:a16="http://schemas.microsoft.com/office/drawing/2014/main" id="{00000000-0008-0000-0900-00006D000000}"/>
            </a:ext>
          </a:extLst>
        </xdr:cNvPr>
        <xdr:cNvSpPr/>
      </xdr:nvSpPr>
      <xdr:spPr>
        <a:xfrm>
          <a:off x="8546824" y="3812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20</xdr:row>
      <xdr:rowOff>19050</xdr:rowOff>
    </xdr:from>
    <xdr:to>
      <xdr:col>20</xdr:col>
      <xdr:colOff>191742</xdr:colOff>
      <xdr:row>20</xdr:row>
      <xdr:rowOff>171451</xdr:rowOff>
    </xdr:to>
    <xdr:sp macro="[0]!ApagarConteudoCelulas19" textlink="">
      <xdr:nvSpPr>
        <xdr:cNvPr id="110" name="Retângulo: Cantos Arredondados 24" hidden="1">
          <a:extLst>
            <a:ext uri="{FF2B5EF4-FFF2-40B4-BE49-F238E27FC236}">
              <a16:creationId xmlns:a16="http://schemas.microsoft.com/office/drawing/2014/main" id="{00000000-0008-0000-0900-00006E000000}"/>
            </a:ext>
          </a:extLst>
        </xdr:cNvPr>
        <xdr:cNvSpPr/>
      </xdr:nvSpPr>
      <xdr:spPr>
        <a:xfrm>
          <a:off x="8546824" y="4002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21</xdr:row>
      <xdr:rowOff>19050</xdr:rowOff>
    </xdr:from>
    <xdr:to>
      <xdr:col>20</xdr:col>
      <xdr:colOff>191742</xdr:colOff>
      <xdr:row>21</xdr:row>
      <xdr:rowOff>171451</xdr:rowOff>
    </xdr:to>
    <xdr:sp macro="[0]!ApagarConteudoCelulas20" textlink="">
      <xdr:nvSpPr>
        <xdr:cNvPr id="111" name="Retângulo: Cantos Arredondados 25" hidden="1">
          <a:extLst>
            <a:ext uri="{FF2B5EF4-FFF2-40B4-BE49-F238E27FC236}">
              <a16:creationId xmlns:a16="http://schemas.microsoft.com/office/drawing/2014/main" id="{00000000-0008-0000-0900-00006F000000}"/>
            </a:ext>
          </a:extLst>
        </xdr:cNvPr>
        <xdr:cNvSpPr/>
      </xdr:nvSpPr>
      <xdr:spPr>
        <a:xfrm>
          <a:off x="8546824" y="4193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22</xdr:row>
      <xdr:rowOff>19050</xdr:rowOff>
    </xdr:from>
    <xdr:to>
      <xdr:col>20</xdr:col>
      <xdr:colOff>191742</xdr:colOff>
      <xdr:row>22</xdr:row>
      <xdr:rowOff>171451</xdr:rowOff>
    </xdr:to>
    <xdr:sp macro="[0]!ApagarConteudoCelulas21" textlink="">
      <xdr:nvSpPr>
        <xdr:cNvPr id="112" name="Retângulo: Cantos Arredondados 26" hidden="1">
          <a:extLst>
            <a:ext uri="{FF2B5EF4-FFF2-40B4-BE49-F238E27FC236}">
              <a16:creationId xmlns:a16="http://schemas.microsoft.com/office/drawing/2014/main" id="{00000000-0008-0000-0900-000070000000}"/>
            </a:ext>
          </a:extLst>
        </xdr:cNvPr>
        <xdr:cNvSpPr/>
      </xdr:nvSpPr>
      <xdr:spPr>
        <a:xfrm>
          <a:off x="8546824" y="4383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23</xdr:row>
      <xdr:rowOff>19050</xdr:rowOff>
    </xdr:from>
    <xdr:to>
      <xdr:col>20</xdr:col>
      <xdr:colOff>191742</xdr:colOff>
      <xdr:row>23</xdr:row>
      <xdr:rowOff>171451</xdr:rowOff>
    </xdr:to>
    <xdr:sp macro="[0]!ApagarConteudoCelulas22" textlink="">
      <xdr:nvSpPr>
        <xdr:cNvPr id="113" name="Retângulo: Cantos Arredondados 27" hidden="1">
          <a:extLst>
            <a:ext uri="{FF2B5EF4-FFF2-40B4-BE49-F238E27FC236}">
              <a16:creationId xmlns:a16="http://schemas.microsoft.com/office/drawing/2014/main" id="{00000000-0008-0000-0900-000071000000}"/>
            </a:ext>
          </a:extLst>
        </xdr:cNvPr>
        <xdr:cNvSpPr/>
      </xdr:nvSpPr>
      <xdr:spPr>
        <a:xfrm>
          <a:off x="8546824" y="4574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24</xdr:row>
      <xdr:rowOff>19050</xdr:rowOff>
    </xdr:from>
    <xdr:to>
      <xdr:col>20</xdr:col>
      <xdr:colOff>191742</xdr:colOff>
      <xdr:row>24</xdr:row>
      <xdr:rowOff>171451</xdr:rowOff>
    </xdr:to>
    <xdr:sp macro="[0]!ApagarConteudoCelulas23" textlink="">
      <xdr:nvSpPr>
        <xdr:cNvPr id="114" name="Retângulo: Cantos Arredondados 28" hidden="1">
          <a:extLst>
            <a:ext uri="{FF2B5EF4-FFF2-40B4-BE49-F238E27FC236}">
              <a16:creationId xmlns:a16="http://schemas.microsoft.com/office/drawing/2014/main" id="{00000000-0008-0000-0900-000072000000}"/>
            </a:ext>
          </a:extLst>
        </xdr:cNvPr>
        <xdr:cNvSpPr/>
      </xdr:nvSpPr>
      <xdr:spPr>
        <a:xfrm>
          <a:off x="8546824" y="4764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25</xdr:row>
      <xdr:rowOff>19050</xdr:rowOff>
    </xdr:from>
    <xdr:to>
      <xdr:col>20</xdr:col>
      <xdr:colOff>191742</xdr:colOff>
      <xdr:row>25</xdr:row>
      <xdr:rowOff>171451</xdr:rowOff>
    </xdr:to>
    <xdr:sp macro="[0]!ApagarConteudoCelulas24" textlink="">
      <xdr:nvSpPr>
        <xdr:cNvPr id="115" name="Retângulo: Cantos Arredondados 29" hidden="1">
          <a:extLst>
            <a:ext uri="{FF2B5EF4-FFF2-40B4-BE49-F238E27FC236}">
              <a16:creationId xmlns:a16="http://schemas.microsoft.com/office/drawing/2014/main" id="{00000000-0008-0000-0900-000073000000}"/>
            </a:ext>
          </a:extLst>
        </xdr:cNvPr>
        <xdr:cNvSpPr/>
      </xdr:nvSpPr>
      <xdr:spPr>
        <a:xfrm>
          <a:off x="8546824" y="4955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26</xdr:row>
      <xdr:rowOff>19050</xdr:rowOff>
    </xdr:from>
    <xdr:to>
      <xdr:col>20</xdr:col>
      <xdr:colOff>191742</xdr:colOff>
      <xdr:row>26</xdr:row>
      <xdr:rowOff>171451</xdr:rowOff>
    </xdr:to>
    <xdr:sp macro="[0]!ApagarConteudoCelulas25" textlink="">
      <xdr:nvSpPr>
        <xdr:cNvPr id="116" name="Retângulo: Cantos Arredondados 30" hidden="1">
          <a:extLst>
            <a:ext uri="{FF2B5EF4-FFF2-40B4-BE49-F238E27FC236}">
              <a16:creationId xmlns:a16="http://schemas.microsoft.com/office/drawing/2014/main" id="{00000000-0008-0000-0900-000074000000}"/>
            </a:ext>
          </a:extLst>
        </xdr:cNvPr>
        <xdr:cNvSpPr/>
      </xdr:nvSpPr>
      <xdr:spPr>
        <a:xfrm>
          <a:off x="8546824" y="5145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27</xdr:row>
      <xdr:rowOff>19050</xdr:rowOff>
    </xdr:from>
    <xdr:to>
      <xdr:col>20</xdr:col>
      <xdr:colOff>191742</xdr:colOff>
      <xdr:row>27</xdr:row>
      <xdr:rowOff>171451</xdr:rowOff>
    </xdr:to>
    <xdr:sp macro="[0]!ApagarConteudoCelulas26" textlink="">
      <xdr:nvSpPr>
        <xdr:cNvPr id="117" name="Retângulo: Cantos Arredondados 31" hidden="1">
          <a:extLst>
            <a:ext uri="{FF2B5EF4-FFF2-40B4-BE49-F238E27FC236}">
              <a16:creationId xmlns:a16="http://schemas.microsoft.com/office/drawing/2014/main" id="{00000000-0008-0000-0900-000075000000}"/>
            </a:ext>
          </a:extLst>
        </xdr:cNvPr>
        <xdr:cNvSpPr/>
      </xdr:nvSpPr>
      <xdr:spPr>
        <a:xfrm>
          <a:off x="8546824" y="5336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28</xdr:row>
      <xdr:rowOff>19050</xdr:rowOff>
    </xdr:from>
    <xdr:to>
      <xdr:col>20</xdr:col>
      <xdr:colOff>191742</xdr:colOff>
      <xdr:row>28</xdr:row>
      <xdr:rowOff>171451</xdr:rowOff>
    </xdr:to>
    <xdr:sp macro="[0]!ApagarConteudoCelulas27" textlink="">
      <xdr:nvSpPr>
        <xdr:cNvPr id="118" name="Retângulo: Cantos Arredondados 32" hidden="1">
          <a:extLst>
            <a:ext uri="{FF2B5EF4-FFF2-40B4-BE49-F238E27FC236}">
              <a16:creationId xmlns:a16="http://schemas.microsoft.com/office/drawing/2014/main" id="{00000000-0008-0000-0900-000076000000}"/>
            </a:ext>
          </a:extLst>
        </xdr:cNvPr>
        <xdr:cNvSpPr/>
      </xdr:nvSpPr>
      <xdr:spPr>
        <a:xfrm>
          <a:off x="8546824" y="5526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29</xdr:row>
      <xdr:rowOff>19050</xdr:rowOff>
    </xdr:from>
    <xdr:to>
      <xdr:col>20</xdr:col>
      <xdr:colOff>191742</xdr:colOff>
      <xdr:row>29</xdr:row>
      <xdr:rowOff>171451</xdr:rowOff>
    </xdr:to>
    <xdr:sp macro="[0]!ApagarConteudoCelulas28" textlink="">
      <xdr:nvSpPr>
        <xdr:cNvPr id="119" name="Retângulo: Cantos Arredondados 33" hidden="1">
          <a:extLst>
            <a:ext uri="{FF2B5EF4-FFF2-40B4-BE49-F238E27FC236}">
              <a16:creationId xmlns:a16="http://schemas.microsoft.com/office/drawing/2014/main" id="{00000000-0008-0000-0900-000077000000}"/>
            </a:ext>
          </a:extLst>
        </xdr:cNvPr>
        <xdr:cNvSpPr/>
      </xdr:nvSpPr>
      <xdr:spPr>
        <a:xfrm>
          <a:off x="8546824" y="5717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30</xdr:row>
      <xdr:rowOff>19050</xdr:rowOff>
    </xdr:from>
    <xdr:to>
      <xdr:col>20</xdr:col>
      <xdr:colOff>191742</xdr:colOff>
      <xdr:row>30</xdr:row>
      <xdr:rowOff>171451</xdr:rowOff>
    </xdr:to>
    <xdr:sp macro="[0]!ApagarConteudoCelulas29" textlink="">
      <xdr:nvSpPr>
        <xdr:cNvPr id="120" name="Retângulo: Cantos Arredondados 34" hidden="1">
          <a:extLst>
            <a:ext uri="{FF2B5EF4-FFF2-40B4-BE49-F238E27FC236}">
              <a16:creationId xmlns:a16="http://schemas.microsoft.com/office/drawing/2014/main" id="{00000000-0008-0000-0900-000078000000}"/>
            </a:ext>
          </a:extLst>
        </xdr:cNvPr>
        <xdr:cNvSpPr/>
      </xdr:nvSpPr>
      <xdr:spPr>
        <a:xfrm>
          <a:off x="8546824" y="5907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31</xdr:row>
      <xdr:rowOff>19050</xdr:rowOff>
    </xdr:from>
    <xdr:to>
      <xdr:col>20</xdr:col>
      <xdr:colOff>191742</xdr:colOff>
      <xdr:row>31</xdr:row>
      <xdr:rowOff>171451</xdr:rowOff>
    </xdr:to>
    <xdr:sp macro="[0]!ApagarConteudoCelulas30" textlink="">
      <xdr:nvSpPr>
        <xdr:cNvPr id="121" name="Retângulo: Cantos Arredondados 35" hidden="1">
          <a:extLst>
            <a:ext uri="{FF2B5EF4-FFF2-40B4-BE49-F238E27FC236}">
              <a16:creationId xmlns:a16="http://schemas.microsoft.com/office/drawing/2014/main" id="{00000000-0008-0000-0900-000079000000}"/>
            </a:ext>
          </a:extLst>
        </xdr:cNvPr>
        <xdr:cNvSpPr/>
      </xdr:nvSpPr>
      <xdr:spPr>
        <a:xfrm>
          <a:off x="8546824" y="6098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32</xdr:row>
      <xdr:rowOff>19050</xdr:rowOff>
    </xdr:from>
    <xdr:to>
      <xdr:col>20</xdr:col>
      <xdr:colOff>191742</xdr:colOff>
      <xdr:row>32</xdr:row>
      <xdr:rowOff>171451</xdr:rowOff>
    </xdr:to>
    <xdr:sp macro="[0]!ApagarConteudoCelulas31" textlink="">
      <xdr:nvSpPr>
        <xdr:cNvPr id="122" name="Retângulo: Cantos Arredondados 36" hidden="1">
          <a:extLst>
            <a:ext uri="{FF2B5EF4-FFF2-40B4-BE49-F238E27FC236}">
              <a16:creationId xmlns:a16="http://schemas.microsoft.com/office/drawing/2014/main" id="{00000000-0008-0000-0900-00007A000000}"/>
            </a:ext>
          </a:extLst>
        </xdr:cNvPr>
        <xdr:cNvSpPr/>
      </xdr:nvSpPr>
      <xdr:spPr>
        <a:xfrm>
          <a:off x="8546824" y="6288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33</xdr:row>
      <xdr:rowOff>19050</xdr:rowOff>
    </xdr:from>
    <xdr:to>
      <xdr:col>20</xdr:col>
      <xdr:colOff>191742</xdr:colOff>
      <xdr:row>33</xdr:row>
      <xdr:rowOff>171451</xdr:rowOff>
    </xdr:to>
    <xdr:sp macro="[0]!ApagarConteudoCelulas32" textlink="">
      <xdr:nvSpPr>
        <xdr:cNvPr id="123" name="Retângulo: Cantos Arredondados 37" hidden="1">
          <a:extLst>
            <a:ext uri="{FF2B5EF4-FFF2-40B4-BE49-F238E27FC236}">
              <a16:creationId xmlns:a16="http://schemas.microsoft.com/office/drawing/2014/main" id="{00000000-0008-0000-0900-00007B000000}"/>
            </a:ext>
          </a:extLst>
        </xdr:cNvPr>
        <xdr:cNvSpPr/>
      </xdr:nvSpPr>
      <xdr:spPr>
        <a:xfrm>
          <a:off x="8546824" y="6479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34</xdr:row>
      <xdr:rowOff>19050</xdr:rowOff>
    </xdr:from>
    <xdr:to>
      <xdr:col>20</xdr:col>
      <xdr:colOff>191742</xdr:colOff>
      <xdr:row>34</xdr:row>
      <xdr:rowOff>171451</xdr:rowOff>
    </xdr:to>
    <xdr:sp macro="[0]!ApagarConteudoCelulas33" textlink="">
      <xdr:nvSpPr>
        <xdr:cNvPr id="124" name="Retângulo: Cantos Arredondados 38" hidden="1">
          <a:extLst>
            <a:ext uri="{FF2B5EF4-FFF2-40B4-BE49-F238E27FC236}">
              <a16:creationId xmlns:a16="http://schemas.microsoft.com/office/drawing/2014/main" id="{00000000-0008-0000-0900-00007C000000}"/>
            </a:ext>
          </a:extLst>
        </xdr:cNvPr>
        <xdr:cNvSpPr/>
      </xdr:nvSpPr>
      <xdr:spPr>
        <a:xfrm>
          <a:off x="8546824" y="6669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35</xdr:row>
      <xdr:rowOff>19050</xdr:rowOff>
    </xdr:from>
    <xdr:to>
      <xdr:col>20</xdr:col>
      <xdr:colOff>191742</xdr:colOff>
      <xdr:row>35</xdr:row>
      <xdr:rowOff>171451</xdr:rowOff>
    </xdr:to>
    <xdr:sp macro="[0]!ApagarConteudoCelulas34" textlink="">
      <xdr:nvSpPr>
        <xdr:cNvPr id="125" name="Retângulo: Cantos Arredondados 39" hidden="1">
          <a:extLst>
            <a:ext uri="{FF2B5EF4-FFF2-40B4-BE49-F238E27FC236}">
              <a16:creationId xmlns:a16="http://schemas.microsoft.com/office/drawing/2014/main" id="{00000000-0008-0000-0900-00007D000000}"/>
            </a:ext>
          </a:extLst>
        </xdr:cNvPr>
        <xdr:cNvSpPr/>
      </xdr:nvSpPr>
      <xdr:spPr>
        <a:xfrm>
          <a:off x="8546824" y="6860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36</xdr:row>
      <xdr:rowOff>19050</xdr:rowOff>
    </xdr:from>
    <xdr:to>
      <xdr:col>20</xdr:col>
      <xdr:colOff>191742</xdr:colOff>
      <xdr:row>36</xdr:row>
      <xdr:rowOff>171451</xdr:rowOff>
    </xdr:to>
    <xdr:sp macro="[0]!ApagarConteudoCelulas35" textlink="">
      <xdr:nvSpPr>
        <xdr:cNvPr id="126" name="Retângulo: Cantos Arredondados 40" hidden="1">
          <a:extLst>
            <a:ext uri="{FF2B5EF4-FFF2-40B4-BE49-F238E27FC236}">
              <a16:creationId xmlns:a16="http://schemas.microsoft.com/office/drawing/2014/main" id="{00000000-0008-0000-0900-00007E000000}"/>
            </a:ext>
          </a:extLst>
        </xdr:cNvPr>
        <xdr:cNvSpPr/>
      </xdr:nvSpPr>
      <xdr:spPr>
        <a:xfrm>
          <a:off x="8546824" y="7050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37</xdr:row>
      <xdr:rowOff>19050</xdr:rowOff>
    </xdr:from>
    <xdr:to>
      <xdr:col>20</xdr:col>
      <xdr:colOff>191742</xdr:colOff>
      <xdr:row>37</xdr:row>
      <xdr:rowOff>171451</xdr:rowOff>
    </xdr:to>
    <xdr:sp macro="[0]!ApagarConteudoCelulas36" textlink="">
      <xdr:nvSpPr>
        <xdr:cNvPr id="127" name="Retângulo: Cantos Arredondados 41" hidden="1">
          <a:extLst>
            <a:ext uri="{FF2B5EF4-FFF2-40B4-BE49-F238E27FC236}">
              <a16:creationId xmlns:a16="http://schemas.microsoft.com/office/drawing/2014/main" id="{00000000-0008-0000-0900-00007F000000}"/>
            </a:ext>
          </a:extLst>
        </xdr:cNvPr>
        <xdr:cNvSpPr/>
      </xdr:nvSpPr>
      <xdr:spPr>
        <a:xfrm>
          <a:off x="8546824" y="7241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38</xdr:row>
      <xdr:rowOff>19050</xdr:rowOff>
    </xdr:from>
    <xdr:to>
      <xdr:col>20</xdr:col>
      <xdr:colOff>191742</xdr:colOff>
      <xdr:row>38</xdr:row>
      <xdr:rowOff>171451</xdr:rowOff>
    </xdr:to>
    <xdr:sp macro="[0]!ApagarConteudoCelulas37" textlink="">
      <xdr:nvSpPr>
        <xdr:cNvPr id="128" name="Retângulo: Cantos Arredondados 42" hidden="1">
          <a:extLst>
            <a:ext uri="{FF2B5EF4-FFF2-40B4-BE49-F238E27FC236}">
              <a16:creationId xmlns:a16="http://schemas.microsoft.com/office/drawing/2014/main" id="{00000000-0008-0000-0900-000080000000}"/>
            </a:ext>
          </a:extLst>
        </xdr:cNvPr>
        <xdr:cNvSpPr/>
      </xdr:nvSpPr>
      <xdr:spPr>
        <a:xfrm>
          <a:off x="8546824" y="7431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39</xdr:row>
      <xdr:rowOff>19050</xdr:rowOff>
    </xdr:from>
    <xdr:to>
      <xdr:col>20</xdr:col>
      <xdr:colOff>191742</xdr:colOff>
      <xdr:row>39</xdr:row>
      <xdr:rowOff>171451</xdr:rowOff>
    </xdr:to>
    <xdr:sp macro="[0]!ApagarConteudoCelulas38" textlink="">
      <xdr:nvSpPr>
        <xdr:cNvPr id="129" name="Retângulo: Cantos Arredondados 43" hidden="1">
          <a:extLst>
            <a:ext uri="{FF2B5EF4-FFF2-40B4-BE49-F238E27FC236}">
              <a16:creationId xmlns:a16="http://schemas.microsoft.com/office/drawing/2014/main" id="{00000000-0008-0000-0900-000081000000}"/>
            </a:ext>
          </a:extLst>
        </xdr:cNvPr>
        <xdr:cNvSpPr/>
      </xdr:nvSpPr>
      <xdr:spPr>
        <a:xfrm>
          <a:off x="8546824" y="7622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40</xdr:row>
      <xdr:rowOff>19050</xdr:rowOff>
    </xdr:from>
    <xdr:to>
      <xdr:col>20</xdr:col>
      <xdr:colOff>191742</xdr:colOff>
      <xdr:row>40</xdr:row>
      <xdr:rowOff>171451</xdr:rowOff>
    </xdr:to>
    <xdr:sp macro="[0]!ApagarConteudoCelulas39" textlink="">
      <xdr:nvSpPr>
        <xdr:cNvPr id="130" name="Retângulo: Cantos Arredondados 44" hidden="1">
          <a:extLst>
            <a:ext uri="{FF2B5EF4-FFF2-40B4-BE49-F238E27FC236}">
              <a16:creationId xmlns:a16="http://schemas.microsoft.com/office/drawing/2014/main" id="{00000000-0008-0000-0900-000082000000}"/>
            </a:ext>
          </a:extLst>
        </xdr:cNvPr>
        <xdr:cNvSpPr/>
      </xdr:nvSpPr>
      <xdr:spPr>
        <a:xfrm>
          <a:off x="8546824" y="7812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41</xdr:row>
      <xdr:rowOff>19050</xdr:rowOff>
    </xdr:from>
    <xdr:to>
      <xdr:col>20</xdr:col>
      <xdr:colOff>191742</xdr:colOff>
      <xdr:row>41</xdr:row>
      <xdr:rowOff>171451</xdr:rowOff>
    </xdr:to>
    <xdr:sp macro="[0]!ApagarConteudoCelulas40" textlink="">
      <xdr:nvSpPr>
        <xdr:cNvPr id="131" name="Retângulo: Cantos Arredondados 45" hidden="1">
          <a:extLst>
            <a:ext uri="{FF2B5EF4-FFF2-40B4-BE49-F238E27FC236}">
              <a16:creationId xmlns:a16="http://schemas.microsoft.com/office/drawing/2014/main" id="{00000000-0008-0000-0900-000083000000}"/>
            </a:ext>
          </a:extLst>
        </xdr:cNvPr>
        <xdr:cNvSpPr/>
      </xdr:nvSpPr>
      <xdr:spPr>
        <a:xfrm>
          <a:off x="8546824" y="8003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42</xdr:row>
      <xdr:rowOff>19050</xdr:rowOff>
    </xdr:from>
    <xdr:to>
      <xdr:col>20</xdr:col>
      <xdr:colOff>191742</xdr:colOff>
      <xdr:row>42</xdr:row>
      <xdr:rowOff>171451</xdr:rowOff>
    </xdr:to>
    <xdr:sp macro="[0]!ApagarConteudoCelulas41" textlink="">
      <xdr:nvSpPr>
        <xdr:cNvPr id="132" name="Retângulo: Cantos Arredondados 46" hidden="1">
          <a:extLst>
            <a:ext uri="{FF2B5EF4-FFF2-40B4-BE49-F238E27FC236}">
              <a16:creationId xmlns:a16="http://schemas.microsoft.com/office/drawing/2014/main" id="{00000000-0008-0000-0900-000084000000}"/>
            </a:ext>
          </a:extLst>
        </xdr:cNvPr>
        <xdr:cNvSpPr/>
      </xdr:nvSpPr>
      <xdr:spPr>
        <a:xfrm>
          <a:off x="8546824" y="8193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43</xdr:row>
      <xdr:rowOff>19050</xdr:rowOff>
    </xdr:from>
    <xdr:to>
      <xdr:col>20</xdr:col>
      <xdr:colOff>191742</xdr:colOff>
      <xdr:row>43</xdr:row>
      <xdr:rowOff>171451</xdr:rowOff>
    </xdr:to>
    <xdr:sp macro="[0]!ApagarConteudoCelulas42" textlink="">
      <xdr:nvSpPr>
        <xdr:cNvPr id="133" name="Retângulo: Cantos Arredondados 46" hidden="1">
          <a:extLst>
            <a:ext uri="{FF2B5EF4-FFF2-40B4-BE49-F238E27FC236}">
              <a16:creationId xmlns:a16="http://schemas.microsoft.com/office/drawing/2014/main" id="{00000000-0008-0000-0900-000085000000}"/>
            </a:ext>
          </a:extLst>
        </xdr:cNvPr>
        <xdr:cNvSpPr/>
      </xdr:nvSpPr>
      <xdr:spPr>
        <a:xfrm>
          <a:off x="8546824" y="8384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44</xdr:row>
      <xdr:rowOff>19050</xdr:rowOff>
    </xdr:from>
    <xdr:to>
      <xdr:col>20</xdr:col>
      <xdr:colOff>191742</xdr:colOff>
      <xdr:row>44</xdr:row>
      <xdr:rowOff>171451</xdr:rowOff>
    </xdr:to>
    <xdr:sp macro="[0]!ApagarConteudoCelulas43" textlink="">
      <xdr:nvSpPr>
        <xdr:cNvPr id="134" name="Retângulo: Cantos Arredondados 46" hidden="1">
          <a:extLst>
            <a:ext uri="{FF2B5EF4-FFF2-40B4-BE49-F238E27FC236}">
              <a16:creationId xmlns:a16="http://schemas.microsoft.com/office/drawing/2014/main" id="{00000000-0008-0000-0900-000086000000}"/>
            </a:ext>
          </a:extLst>
        </xdr:cNvPr>
        <xdr:cNvSpPr/>
      </xdr:nvSpPr>
      <xdr:spPr>
        <a:xfrm>
          <a:off x="8546824" y="8574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45</xdr:row>
      <xdr:rowOff>28575</xdr:rowOff>
    </xdr:from>
    <xdr:to>
      <xdr:col>20</xdr:col>
      <xdr:colOff>191742</xdr:colOff>
      <xdr:row>45</xdr:row>
      <xdr:rowOff>180976</xdr:rowOff>
    </xdr:to>
    <xdr:sp macro="[0]!ApagarConteudoCelulas44" textlink="">
      <xdr:nvSpPr>
        <xdr:cNvPr id="135" name="Retângulo: Cantos Arredondados 46" hidden="1">
          <a:extLst>
            <a:ext uri="{FF2B5EF4-FFF2-40B4-BE49-F238E27FC236}">
              <a16:creationId xmlns:a16="http://schemas.microsoft.com/office/drawing/2014/main" id="{00000000-0008-0000-0900-000087000000}"/>
            </a:ext>
          </a:extLst>
        </xdr:cNvPr>
        <xdr:cNvSpPr/>
      </xdr:nvSpPr>
      <xdr:spPr>
        <a:xfrm>
          <a:off x="8546824" y="877501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46</xdr:row>
      <xdr:rowOff>19050</xdr:rowOff>
    </xdr:from>
    <xdr:to>
      <xdr:col>20</xdr:col>
      <xdr:colOff>191742</xdr:colOff>
      <xdr:row>46</xdr:row>
      <xdr:rowOff>171451</xdr:rowOff>
    </xdr:to>
    <xdr:sp macro="[0]!ApagarConteudoCelulas45" textlink="">
      <xdr:nvSpPr>
        <xdr:cNvPr id="136" name="Retângulo: Cantos Arredondados 46" hidden="1">
          <a:extLst>
            <a:ext uri="{FF2B5EF4-FFF2-40B4-BE49-F238E27FC236}">
              <a16:creationId xmlns:a16="http://schemas.microsoft.com/office/drawing/2014/main" id="{00000000-0008-0000-0900-000088000000}"/>
            </a:ext>
          </a:extLst>
        </xdr:cNvPr>
        <xdr:cNvSpPr/>
      </xdr:nvSpPr>
      <xdr:spPr>
        <a:xfrm>
          <a:off x="8546824" y="8955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47</xdr:row>
      <xdr:rowOff>9525</xdr:rowOff>
    </xdr:from>
    <xdr:to>
      <xdr:col>20</xdr:col>
      <xdr:colOff>191742</xdr:colOff>
      <xdr:row>47</xdr:row>
      <xdr:rowOff>161926</xdr:rowOff>
    </xdr:to>
    <xdr:sp macro="[0]!ApagarConteudoCelulas46" textlink="">
      <xdr:nvSpPr>
        <xdr:cNvPr id="137" name="Retângulo: Cantos Arredondados 46" hidden="1">
          <a:extLst>
            <a:ext uri="{FF2B5EF4-FFF2-40B4-BE49-F238E27FC236}">
              <a16:creationId xmlns:a16="http://schemas.microsoft.com/office/drawing/2014/main" id="{00000000-0008-0000-0900-000089000000}"/>
            </a:ext>
          </a:extLst>
        </xdr:cNvPr>
        <xdr:cNvSpPr/>
      </xdr:nvSpPr>
      <xdr:spPr>
        <a:xfrm>
          <a:off x="8546824" y="913696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48</xdr:row>
      <xdr:rowOff>19050</xdr:rowOff>
    </xdr:from>
    <xdr:to>
      <xdr:col>20</xdr:col>
      <xdr:colOff>191742</xdr:colOff>
      <xdr:row>48</xdr:row>
      <xdr:rowOff>171451</xdr:rowOff>
    </xdr:to>
    <xdr:sp macro="[0]!ApagarConteudoCelulas47" textlink="">
      <xdr:nvSpPr>
        <xdr:cNvPr id="138" name="Retângulo: Cantos Arredondados 46" hidden="1">
          <a:extLst>
            <a:ext uri="{FF2B5EF4-FFF2-40B4-BE49-F238E27FC236}">
              <a16:creationId xmlns:a16="http://schemas.microsoft.com/office/drawing/2014/main" id="{00000000-0008-0000-0900-00008A000000}"/>
            </a:ext>
          </a:extLst>
        </xdr:cNvPr>
        <xdr:cNvSpPr/>
      </xdr:nvSpPr>
      <xdr:spPr>
        <a:xfrm>
          <a:off x="8546824" y="9336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49</xdr:row>
      <xdr:rowOff>19050</xdr:rowOff>
    </xdr:from>
    <xdr:to>
      <xdr:col>20</xdr:col>
      <xdr:colOff>191742</xdr:colOff>
      <xdr:row>49</xdr:row>
      <xdr:rowOff>171451</xdr:rowOff>
    </xdr:to>
    <xdr:sp macro="[0]!ApagarConteudoCelulas48" textlink="">
      <xdr:nvSpPr>
        <xdr:cNvPr id="139" name="Retângulo: Cantos Arredondados 46" hidden="1">
          <a:extLst>
            <a:ext uri="{FF2B5EF4-FFF2-40B4-BE49-F238E27FC236}">
              <a16:creationId xmlns:a16="http://schemas.microsoft.com/office/drawing/2014/main" id="{00000000-0008-0000-0900-00008B000000}"/>
            </a:ext>
          </a:extLst>
        </xdr:cNvPr>
        <xdr:cNvSpPr/>
      </xdr:nvSpPr>
      <xdr:spPr>
        <a:xfrm>
          <a:off x="8546824" y="9527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50</xdr:row>
      <xdr:rowOff>19050</xdr:rowOff>
    </xdr:from>
    <xdr:to>
      <xdr:col>20</xdr:col>
      <xdr:colOff>191742</xdr:colOff>
      <xdr:row>50</xdr:row>
      <xdr:rowOff>171451</xdr:rowOff>
    </xdr:to>
    <xdr:sp macro="[0]!ApagarConteudoCelulas49" textlink="">
      <xdr:nvSpPr>
        <xdr:cNvPr id="140" name="Retângulo: Cantos Arredondados 46" hidden="1">
          <a:extLst>
            <a:ext uri="{FF2B5EF4-FFF2-40B4-BE49-F238E27FC236}">
              <a16:creationId xmlns:a16="http://schemas.microsoft.com/office/drawing/2014/main" id="{00000000-0008-0000-0900-00008C000000}"/>
            </a:ext>
          </a:extLst>
        </xdr:cNvPr>
        <xdr:cNvSpPr/>
      </xdr:nvSpPr>
      <xdr:spPr>
        <a:xfrm>
          <a:off x="8546824" y="9717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51</xdr:row>
      <xdr:rowOff>19050</xdr:rowOff>
    </xdr:from>
    <xdr:to>
      <xdr:col>20</xdr:col>
      <xdr:colOff>191742</xdr:colOff>
      <xdr:row>51</xdr:row>
      <xdr:rowOff>171451</xdr:rowOff>
    </xdr:to>
    <xdr:sp macro="[0]!ApagarConteudoCelulas50" textlink="">
      <xdr:nvSpPr>
        <xdr:cNvPr id="141" name="Retângulo: Cantos Arredondados 46" hidden="1">
          <a:extLst>
            <a:ext uri="{FF2B5EF4-FFF2-40B4-BE49-F238E27FC236}">
              <a16:creationId xmlns:a16="http://schemas.microsoft.com/office/drawing/2014/main" id="{00000000-0008-0000-0900-00008D000000}"/>
            </a:ext>
          </a:extLst>
        </xdr:cNvPr>
        <xdr:cNvSpPr/>
      </xdr:nvSpPr>
      <xdr:spPr>
        <a:xfrm>
          <a:off x="8546824" y="9908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52</xdr:row>
      <xdr:rowOff>19050</xdr:rowOff>
    </xdr:from>
    <xdr:to>
      <xdr:col>20</xdr:col>
      <xdr:colOff>191742</xdr:colOff>
      <xdr:row>52</xdr:row>
      <xdr:rowOff>171451</xdr:rowOff>
    </xdr:to>
    <xdr:sp macro="[0]!ApagarConteudoCelulas51" textlink="">
      <xdr:nvSpPr>
        <xdr:cNvPr id="142" name="Retângulo: Cantos Arredondados 46" hidden="1">
          <a:extLst>
            <a:ext uri="{FF2B5EF4-FFF2-40B4-BE49-F238E27FC236}">
              <a16:creationId xmlns:a16="http://schemas.microsoft.com/office/drawing/2014/main" id="{00000000-0008-0000-0900-00008E000000}"/>
            </a:ext>
          </a:extLst>
        </xdr:cNvPr>
        <xdr:cNvSpPr/>
      </xdr:nvSpPr>
      <xdr:spPr>
        <a:xfrm>
          <a:off x="8546824" y="10107267"/>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21</xdr:col>
      <xdr:colOff>306455</xdr:colOff>
      <xdr:row>0</xdr:row>
      <xdr:rowOff>41415</xdr:rowOff>
    </xdr:from>
    <xdr:to>
      <xdr:col>21</xdr:col>
      <xdr:colOff>651776</xdr:colOff>
      <xdr:row>0</xdr:row>
      <xdr:rowOff>372720</xdr:rowOff>
    </xdr:to>
    <xdr:sp macro="[0]!AlternarBloqueioPlanilha2" textlink="">
      <xdr:nvSpPr>
        <xdr:cNvPr id="75" name="Elipse 74">
          <a:extLst>
            <a:ext uri="{FF2B5EF4-FFF2-40B4-BE49-F238E27FC236}">
              <a16:creationId xmlns:a16="http://schemas.microsoft.com/office/drawing/2014/main" id="{00000000-0008-0000-0900-00004B000000}"/>
            </a:ext>
          </a:extLst>
        </xdr:cNvPr>
        <xdr:cNvSpPr/>
      </xdr:nvSpPr>
      <xdr:spPr>
        <a:xfrm>
          <a:off x="9036325" y="41415"/>
          <a:ext cx="345321" cy="331305"/>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800">
              <a:solidFill>
                <a:srgbClr val="F00000"/>
              </a:solidFill>
              <a:effectLst/>
              <a:latin typeface="Webdings" panose="05030102010509060703" pitchFamily="18" charset="2"/>
              <a:ea typeface="+mn-ea"/>
              <a:cs typeface="+mn-cs"/>
            </a:rPr>
            <a:t>Ï</a:t>
          </a:r>
          <a:endParaRPr lang="pt-BR" sz="1800">
            <a:solidFill>
              <a:srgbClr val="F00000"/>
            </a:solidFill>
            <a:effectLst/>
            <a:latin typeface="Webdings" panose="05030102010509060703" pitchFamily="18" charset="2"/>
          </a:endParaRPr>
        </a:p>
        <a:p>
          <a:pPr lvl="0" algn="ctr"/>
          <a:endParaRPr lang="pt-BR" sz="600">
            <a:solidFill>
              <a:srgbClr val="F00000"/>
            </a:solidFill>
          </a:endParaRPr>
        </a:p>
      </xdr:txBody>
    </xdr:sp>
    <xdr:clientData/>
  </xdr:twoCellAnchor>
  <xdr:twoCellAnchor>
    <xdr:from>
      <xdr:col>7</xdr:col>
      <xdr:colOff>342667</xdr:colOff>
      <xdr:row>0</xdr:row>
      <xdr:rowOff>57981</xdr:rowOff>
    </xdr:from>
    <xdr:to>
      <xdr:col>8</xdr:col>
      <xdr:colOff>280110</xdr:colOff>
      <xdr:row>0</xdr:row>
      <xdr:rowOff>323028</xdr:rowOff>
    </xdr:to>
    <xdr:sp macro="[0]!AvancarParaProximaAba" textlink="">
      <xdr:nvSpPr>
        <xdr:cNvPr id="2" name="Seta para a direita 66">
          <a:extLst>
            <a:ext uri="{FF2B5EF4-FFF2-40B4-BE49-F238E27FC236}">
              <a16:creationId xmlns:a16="http://schemas.microsoft.com/office/drawing/2014/main" id="{E0BB689C-298E-4988-BC2D-2A69109E227F}"/>
            </a:ext>
          </a:extLst>
        </xdr:cNvPr>
        <xdr:cNvSpPr/>
      </xdr:nvSpPr>
      <xdr:spPr>
        <a:xfrm>
          <a:off x="3738537" y="57981"/>
          <a:ext cx="343290" cy="265047"/>
        </a:xfrm>
        <a:prstGeom prst="righ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0</xdr:col>
      <xdr:colOff>41415</xdr:colOff>
      <xdr:row>0</xdr:row>
      <xdr:rowOff>66264</xdr:rowOff>
    </xdr:from>
    <xdr:to>
      <xdr:col>0</xdr:col>
      <xdr:colOff>389283</xdr:colOff>
      <xdr:row>0</xdr:row>
      <xdr:rowOff>331307</xdr:rowOff>
    </xdr:to>
    <xdr:sp macro="[0]!VoltarParaAbaAnterior" textlink="">
      <xdr:nvSpPr>
        <xdr:cNvPr id="4" name="Seta: para a Esquerda 3">
          <a:extLst>
            <a:ext uri="{FF2B5EF4-FFF2-40B4-BE49-F238E27FC236}">
              <a16:creationId xmlns:a16="http://schemas.microsoft.com/office/drawing/2014/main" id="{6EC21C23-0A02-41D4-A6D1-F15C0089A2A0}"/>
            </a:ext>
          </a:extLst>
        </xdr:cNvPr>
        <xdr:cNvSpPr/>
      </xdr:nvSpPr>
      <xdr:spPr>
        <a:xfrm>
          <a:off x="41415" y="66264"/>
          <a:ext cx="347868" cy="265043"/>
        </a:xfrm>
        <a:prstGeom prst="lef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21</xdr:col>
      <xdr:colOff>795134</xdr:colOff>
      <xdr:row>0</xdr:row>
      <xdr:rowOff>24849</xdr:rowOff>
    </xdr:from>
    <xdr:to>
      <xdr:col>21</xdr:col>
      <xdr:colOff>1140455</xdr:colOff>
      <xdr:row>0</xdr:row>
      <xdr:rowOff>356154</xdr:rowOff>
    </xdr:to>
    <xdr:sp macro="[0]!AlternarBloqueioPlanilha2" textlink="">
      <xdr:nvSpPr>
        <xdr:cNvPr id="3" name="Elipse 2">
          <a:extLst>
            <a:ext uri="{FF2B5EF4-FFF2-40B4-BE49-F238E27FC236}">
              <a16:creationId xmlns:a16="http://schemas.microsoft.com/office/drawing/2014/main" id="{C714ED75-75E0-492A-A7FC-1642DBDC0BA2}"/>
            </a:ext>
          </a:extLst>
        </xdr:cNvPr>
        <xdr:cNvSpPr/>
      </xdr:nvSpPr>
      <xdr:spPr>
        <a:xfrm>
          <a:off x="9525004" y="24849"/>
          <a:ext cx="345321" cy="331305"/>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800">
              <a:solidFill>
                <a:srgbClr val="F00000"/>
              </a:solidFill>
              <a:effectLst/>
              <a:latin typeface="Webdings" panose="05030102010509060703" pitchFamily="18" charset="2"/>
              <a:ea typeface="+mn-ea"/>
              <a:cs typeface="+mn-cs"/>
            </a:rPr>
            <a:t>Ï</a:t>
          </a:r>
          <a:endParaRPr lang="pt-BR" sz="1800">
            <a:solidFill>
              <a:srgbClr val="F00000"/>
            </a:solidFill>
            <a:effectLst/>
            <a:latin typeface="Webdings" panose="05030102010509060703" pitchFamily="18" charset="2"/>
          </a:endParaRPr>
        </a:p>
        <a:p>
          <a:pPr lvl="0" algn="ctr"/>
          <a:endParaRPr lang="pt-BR" sz="600">
            <a:solidFill>
              <a:srgbClr val="F00000"/>
            </a:solidFill>
          </a:endParaRPr>
        </a:p>
      </xdr:txBody>
    </xdr:sp>
    <xdr:clientData/>
  </xdr:twoCellAnchor>
  <xdr:twoCellAnchor>
    <xdr:from>
      <xdr:col>16</xdr:col>
      <xdr:colOff>195590</xdr:colOff>
      <xdr:row>0</xdr:row>
      <xdr:rowOff>58569</xdr:rowOff>
    </xdr:from>
    <xdr:to>
      <xdr:col>18</xdr:col>
      <xdr:colOff>44611</xdr:colOff>
      <xdr:row>0</xdr:row>
      <xdr:rowOff>346569</xdr:rowOff>
    </xdr:to>
    <xdr:sp macro="[0]!ExecutarComandos2" textlink="">
      <xdr:nvSpPr>
        <xdr:cNvPr id="5" name="Retângulo: Cantos Arredondados 2">
          <a:extLst>
            <a:ext uri="{FF2B5EF4-FFF2-40B4-BE49-F238E27FC236}">
              <a16:creationId xmlns:a16="http://schemas.microsoft.com/office/drawing/2014/main" id="{56EB2F3C-9774-4241-8A2E-8DC4748B8B4D}"/>
            </a:ext>
          </a:extLst>
        </xdr:cNvPr>
        <xdr:cNvSpPr/>
      </xdr:nvSpPr>
      <xdr:spPr>
        <a:xfrm>
          <a:off x="7343481" y="58569"/>
          <a:ext cx="288000" cy="288000"/>
        </a:xfrm>
        <a:prstGeom prst="roundRect">
          <a:avLst/>
        </a:prstGeom>
        <a:solidFill>
          <a:srgbClr val="FF0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baseline="0">
              <a:ln w="0"/>
              <a:solidFill>
                <a:schemeClr val="bg2"/>
              </a:solidFill>
              <a:effectLst>
                <a:innerShdw blurRad="63500" dist="50800" dir="13500000">
                  <a:srgbClr val="000000">
                    <a:alpha val="50000"/>
                  </a:srgbClr>
                </a:innerShdw>
              </a:effectLst>
              <a:latin typeface="Wingdings 2" panose="05020102010507070707" pitchFamily="18" charset="2"/>
            </a:rPr>
            <a:t>3</a:t>
          </a:r>
        </a:p>
      </xdr:txBody>
    </xdr:sp>
    <xdr:clientData/>
  </xdr:twoCellAnchor>
  <xdr:twoCellAnchor>
    <xdr:from>
      <xdr:col>18</xdr:col>
      <xdr:colOff>619596</xdr:colOff>
      <xdr:row>0</xdr:row>
      <xdr:rowOff>56262</xdr:rowOff>
    </xdr:from>
    <xdr:to>
      <xdr:col>20</xdr:col>
      <xdr:colOff>60</xdr:colOff>
      <xdr:row>0</xdr:row>
      <xdr:rowOff>344262</xdr:rowOff>
    </xdr:to>
    <xdr:sp macro="[0]!ImprimirAreaEspecifica" textlink="">
      <xdr:nvSpPr>
        <xdr:cNvPr id="6" name="Retângulo: Cantos Arredondados 4">
          <a:extLst>
            <a:ext uri="{FF2B5EF4-FFF2-40B4-BE49-F238E27FC236}">
              <a16:creationId xmlns:a16="http://schemas.microsoft.com/office/drawing/2014/main" id="{DAE5E69C-FAEE-49DE-AE99-7FA1065E3DAD}"/>
            </a:ext>
          </a:extLst>
        </xdr:cNvPr>
        <xdr:cNvSpPr/>
      </xdr:nvSpPr>
      <xdr:spPr>
        <a:xfrm>
          <a:off x="8206466" y="56262"/>
          <a:ext cx="291551" cy="288000"/>
        </a:xfrm>
        <a:prstGeom prst="roundRect">
          <a:avLst/>
        </a:prstGeom>
        <a:solidFill>
          <a:srgbClr val="0070C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i="0">
              <a:solidFill>
                <a:schemeClr val="lt1"/>
              </a:solidFill>
              <a:latin typeface="Wingdings 2" panose="05020102010507070707" pitchFamily="18" charset="2"/>
              <a:ea typeface="+mn-ea"/>
              <a:cs typeface="+mn-cs"/>
            </a:rPr>
            <a:t>6</a:t>
          </a:r>
          <a:endParaRPr lang="pt-BR" sz="2400" b="1" i="0"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15</xdr:col>
      <xdr:colOff>49698</xdr:colOff>
      <xdr:row>0</xdr:row>
      <xdr:rowOff>49696</xdr:rowOff>
    </xdr:from>
    <xdr:to>
      <xdr:col>15</xdr:col>
      <xdr:colOff>337698</xdr:colOff>
      <xdr:row>0</xdr:row>
      <xdr:rowOff>337696</xdr:rowOff>
    </xdr:to>
    <xdr:sp macro="[0]!TransferirDadosTodosDias" textlink="">
      <xdr:nvSpPr>
        <xdr:cNvPr id="7" name="Retângulo: Cantos Arredondados 5">
          <a:extLst>
            <a:ext uri="{FF2B5EF4-FFF2-40B4-BE49-F238E27FC236}">
              <a16:creationId xmlns:a16="http://schemas.microsoft.com/office/drawing/2014/main" id="{B16CAB50-8EC3-4070-AC73-49A68C7AF266}"/>
            </a:ext>
          </a:extLst>
        </xdr:cNvPr>
        <xdr:cNvSpPr/>
      </xdr:nvSpPr>
      <xdr:spPr>
        <a:xfrm>
          <a:off x="6485285" y="49696"/>
          <a:ext cx="288000" cy="288000"/>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ingdings 2" panose="05020102010507070707" pitchFamily="18" charset="2"/>
              <a:ea typeface="+mn-ea"/>
              <a:cs typeface="+mn-cs"/>
            </a:rPr>
            <a:t>R</a:t>
          </a:r>
          <a:endParaRPr lang="pt-BR" sz="6000" b="1"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18</xdr:col>
      <xdr:colOff>183637</xdr:colOff>
      <xdr:row>0</xdr:row>
      <xdr:rowOff>51646</xdr:rowOff>
    </xdr:from>
    <xdr:to>
      <xdr:col>18</xdr:col>
      <xdr:colOff>470926</xdr:colOff>
      <xdr:row>0</xdr:row>
      <xdr:rowOff>339646</xdr:rowOff>
    </xdr:to>
    <xdr:sp macro="[0]!Salvar" textlink="">
      <xdr:nvSpPr>
        <xdr:cNvPr id="8" name="Retângulo: Cantos Arredondados 1">
          <a:extLst>
            <a:ext uri="{FF2B5EF4-FFF2-40B4-BE49-F238E27FC236}">
              <a16:creationId xmlns:a16="http://schemas.microsoft.com/office/drawing/2014/main" id="{58C8A636-E7FB-4ECF-834F-907C23194927}"/>
            </a:ext>
          </a:extLst>
        </xdr:cNvPr>
        <xdr:cNvSpPr/>
      </xdr:nvSpPr>
      <xdr:spPr>
        <a:xfrm>
          <a:off x="7770507" y="51646"/>
          <a:ext cx="287289" cy="288000"/>
        </a:xfrm>
        <a:prstGeom prst="roundRect">
          <a:avLst/>
        </a:prstGeom>
        <a:solidFill>
          <a:srgbClr val="7030A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solidFill>
                <a:schemeClr val="lt1"/>
              </a:solidFill>
              <a:latin typeface="Wingdings" panose="05000000000000000000" pitchFamily="2" charset="2"/>
              <a:ea typeface="+mn-ea"/>
              <a:cs typeface="+mn-cs"/>
            </a:rPr>
            <a:t>&lt;</a:t>
          </a:r>
          <a:endParaRPr lang="pt-BR" sz="66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20</xdr:col>
      <xdr:colOff>157488</xdr:colOff>
      <xdr:row>0</xdr:row>
      <xdr:rowOff>61881</xdr:rowOff>
    </xdr:from>
    <xdr:to>
      <xdr:col>21</xdr:col>
      <xdr:colOff>213575</xdr:colOff>
      <xdr:row>0</xdr:row>
      <xdr:rowOff>349881</xdr:rowOff>
    </xdr:to>
    <xdr:sp macro="[0]!AlternarParaDados" textlink="">
      <xdr:nvSpPr>
        <xdr:cNvPr id="9" name="Retângulo: Cantos Arredondados 2">
          <a:extLst>
            <a:ext uri="{FF2B5EF4-FFF2-40B4-BE49-F238E27FC236}">
              <a16:creationId xmlns:a16="http://schemas.microsoft.com/office/drawing/2014/main" id="{75E85AF5-A5CB-413A-A95B-4321828952D0}"/>
            </a:ext>
          </a:extLst>
        </xdr:cNvPr>
        <xdr:cNvSpPr/>
      </xdr:nvSpPr>
      <xdr:spPr>
        <a:xfrm>
          <a:off x="8655445" y="61881"/>
          <a:ext cx="288000" cy="288000"/>
        </a:xfrm>
        <a:prstGeom prst="roundRect">
          <a:avLst/>
        </a:prstGeom>
        <a:solidFill>
          <a:srgbClr val="FFC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Wingdings" panose="05000000000000000000" pitchFamily="2" charset="2"/>
              <a:ea typeface="+mn-ea"/>
              <a:cs typeface="+mn-cs"/>
            </a:rPr>
            <a:t>4</a:t>
          </a:r>
          <a:endParaRPr lang="pt-BR" sz="3200" b="1" cap="none" spc="50" baseline="0">
            <a:ln w="0"/>
            <a:solidFill>
              <a:schemeClr val="bg1"/>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21</xdr:col>
      <xdr:colOff>364551</xdr:colOff>
      <xdr:row>0</xdr:row>
      <xdr:rowOff>61881</xdr:rowOff>
    </xdr:from>
    <xdr:to>
      <xdr:col>21</xdr:col>
      <xdr:colOff>652551</xdr:colOff>
      <xdr:row>0</xdr:row>
      <xdr:rowOff>349881</xdr:rowOff>
    </xdr:to>
    <xdr:sp macro="[0]!AbrirFormularioFerias" textlink="">
      <xdr:nvSpPr>
        <xdr:cNvPr id="10" name="Retângulo: Cantos Arredondados 2">
          <a:extLst>
            <a:ext uri="{FF2B5EF4-FFF2-40B4-BE49-F238E27FC236}">
              <a16:creationId xmlns:a16="http://schemas.microsoft.com/office/drawing/2014/main" id="{4FAD8F7D-A65C-4D70-931A-A8DD746CD9E3}"/>
            </a:ext>
          </a:extLst>
        </xdr:cNvPr>
        <xdr:cNvSpPr/>
      </xdr:nvSpPr>
      <xdr:spPr>
        <a:xfrm>
          <a:off x="9094421" y="61881"/>
          <a:ext cx="288000" cy="288000"/>
        </a:xfrm>
        <a:prstGeom prst="roundRect">
          <a:avLst/>
        </a:prstGeom>
        <a:solidFill>
          <a:srgbClr val="D81893"/>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ebdings" panose="05030102010509060703" pitchFamily="18" charset="2"/>
              <a:ea typeface="+mn-ea"/>
              <a:cs typeface="+mn-cs"/>
            </a:rPr>
            <a:t>J</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15</xdr:col>
      <xdr:colOff>480511</xdr:colOff>
      <xdr:row>0</xdr:row>
      <xdr:rowOff>61880</xdr:rowOff>
    </xdr:from>
    <xdr:to>
      <xdr:col>16</xdr:col>
      <xdr:colOff>56207</xdr:colOff>
      <xdr:row>0</xdr:row>
      <xdr:rowOff>349880</xdr:rowOff>
    </xdr:to>
    <xdr:sp macro="[0]!VerificarBatidasFaltantes" textlink="">
      <xdr:nvSpPr>
        <xdr:cNvPr id="11" name="Retângulo: Cantos Arredondados 2">
          <a:extLst>
            <a:ext uri="{FF2B5EF4-FFF2-40B4-BE49-F238E27FC236}">
              <a16:creationId xmlns:a16="http://schemas.microsoft.com/office/drawing/2014/main" id="{D271D2A1-9CB6-48B9-95FA-9C9E8D526376}"/>
            </a:ext>
          </a:extLst>
        </xdr:cNvPr>
        <xdr:cNvSpPr/>
      </xdr:nvSpPr>
      <xdr:spPr>
        <a:xfrm>
          <a:off x="6916098" y="61880"/>
          <a:ext cx="288000" cy="288000"/>
        </a:xfrm>
        <a:prstGeom prst="roundRect">
          <a:avLst/>
        </a:prstGeom>
        <a:solidFill>
          <a:schemeClr val="bg2">
            <a:lumMod val="5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chemeClr val="lt1"/>
              </a:solidFill>
              <a:latin typeface="Webdings" panose="05030102010509060703" pitchFamily="18" charset="2"/>
              <a:ea typeface="+mn-ea"/>
              <a:cs typeface="+mn-cs"/>
            </a:rPr>
            <a:t>s</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20</xdr:col>
      <xdr:colOff>47625</xdr:colOff>
      <xdr:row>2</xdr:row>
      <xdr:rowOff>19050</xdr:rowOff>
    </xdr:from>
    <xdr:to>
      <xdr:col>20</xdr:col>
      <xdr:colOff>190500</xdr:colOff>
      <xdr:row>2</xdr:row>
      <xdr:rowOff>171451</xdr:rowOff>
    </xdr:to>
    <xdr:sp macro="[0]!ApagarConteudoCelulas01" textlink="">
      <xdr:nvSpPr>
        <xdr:cNvPr id="92" name="Retângulo: Cantos Arredondados 6" hidden="1">
          <a:extLst>
            <a:ext uri="{FF2B5EF4-FFF2-40B4-BE49-F238E27FC236}">
              <a16:creationId xmlns:a16="http://schemas.microsoft.com/office/drawing/2014/main" id="{00000000-0008-0000-0A00-00005C000000}"/>
            </a:ext>
          </a:extLst>
        </xdr:cNvPr>
        <xdr:cNvSpPr/>
      </xdr:nvSpPr>
      <xdr:spPr>
        <a:xfrm>
          <a:off x="9096375" y="57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xdr:row>
      <xdr:rowOff>19050</xdr:rowOff>
    </xdr:from>
    <xdr:to>
      <xdr:col>20</xdr:col>
      <xdr:colOff>190500</xdr:colOff>
      <xdr:row>3</xdr:row>
      <xdr:rowOff>171451</xdr:rowOff>
    </xdr:to>
    <xdr:sp macro="[0]!ApagarConteudoCelulas02" textlink="">
      <xdr:nvSpPr>
        <xdr:cNvPr id="93" name="Retângulo: Cantos Arredondados 7" hidden="1">
          <a:extLst>
            <a:ext uri="{FF2B5EF4-FFF2-40B4-BE49-F238E27FC236}">
              <a16:creationId xmlns:a16="http://schemas.microsoft.com/office/drawing/2014/main" id="{00000000-0008-0000-0A00-00005D000000}"/>
            </a:ext>
          </a:extLst>
        </xdr:cNvPr>
        <xdr:cNvSpPr/>
      </xdr:nvSpPr>
      <xdr:spPr>
        <a:xfrm>
          <a:off x="9096375" y="76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xdr:row>
      <xdr:rowOff>19050</xdr:rowOff>
    </xdr:from>
    <xdr:to>
      <xdr:col>20</xdr:col>
      <xdr:colOff>190500</xdr:colOff>
      <xdr:row>4</xdr:row>
      <xdr:rowOff>171451</xdr:rowOff>
    </xdr:to>
    <xdr:sp macro="[0]!ApagarConteudoCelulas03" textlink="">
      <xdr:nvSpPr>
        <xdr:cNvPr id="94" name="Retângulo: Cantos Arredondados 8" hidden="1">
          <a:extLst>
            <a:ext uri="{FF2B5EF4-FFF2-40B4-BE49-F238E27FC236}">
              <a16:creationId xmlns:a16="http://schemas.microsoft.com/office/drawing/2014/main" id="{00000000-0008-0000-0A00-00005E000000}"/>
            </a:ext>
          </a:extLst>
        </xdr:cNvPr>
        <xdr:cNvSpPr/>
      </xdr:nvSpPr>
      <xdr:spPr>
        <a:xfrm>
          <a:off x="9096375" y="95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xdr:row>
      <xdr:rowOff>19050</xdr:rowOff>
    </xdr:from>
    <xdr:to>
      <xdr:col>20</xdr:col>
      <xdr:colOff>190500</xdr:colOff>
      <xdr:row>5</xdr:row>
      <xdr:rowOff>171451</xdr:rowOff>
    </xdr:to>
    <xdr:sp macro="[0]!ApagarConteudoCelulas04" textlink="">
      <xdr:nvSpPr>
        <xdr:cNvPr id="95" name="Retângulo: Cantos Arredondados 9" hidden="1">
          <a:extLst>
            <a:ext uri="{FF2B5EF4-FFF2-40B4-BE49-F238E27FC236}">
              <a16:creationId xmlns:a16="http://schemas.microsoft.com/office/drawing/2014/main" id="{00000000-0008-0000-0A00-00005F000000}"/>
            </a:ext>
          </a:extLst>
        </xdr:cNvPr>
        <xdr:cNvSpPr/>
      </xdr:nvSpPr>
      <xdr:spPr>
        <a:xfrm>
          <a:off x="9096375" y="114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6</xdr:row>
      <xdr:rowOff>19050</xdr:rowOff>
    </xdr:from>
    <xdr:to>
      <xdr:col>20</xdr:col>
      <xdr:colOff>190500</xdr:colOff>
      <xdr:row>6</xdr:row>
      <xdr:rowOff>171451</xdr:rowOff>
    </xdr:to>
    <xdr:sp macro="[0]!ApagarConteudoCelulas05" textlink="">
      <xdr:nvSpPr>
        <xdr:cNvPr id="96" name="Retângulo: Cantos Arredondados 10" hidden="1">
          <a:extLst>
            <a:ext uri="{FF2B5EF4-FFF2-40B4-BE49-F238E27FC236}">
              <a16:creationId xmlns:a16="http://schemas.microsoft.com/office/drawing/2014/main" id="{00000000-0008-0000-0A00-000060000000}"/>
            </a:ext>
          </a:extLst>
        </xdr:cNvPr>
        <xdr:cNvSpPr/>
      </xdr:nvSpPr>
      <xdr:spPr>
        <a:xfrm>
          <a:off x="9096375" y="133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7</xdr:row>
      <xdr:rowOff>19050</xdr:rowOff>
    </xdr:from>
    <xdr:to>
      <xdr:col>20</xdr:col>
      <xdr:colOff>190500</xdr:colOff>
      <xdr:row>7</xdr:row>
      <xdr:rowOff>171451</xdr:rowOff>
    </xdr:to>
    <xdr:sp macro="[0]!ApagarConteudoCelulas06" textlink="">
      <xdr:nvSpPr>
        <xdr:cNvPr id="97" name="Retângulo: Cantos Arredondados 11" hidden="1">
          <a:extLst>
            <a:ext uri="{FF2B5EF4-FFF2-40B4-BE49-F238E27FC236}">
              <a16:creationId xmlns:a16="http://schemas.microsoft.com/office/drawing/2014/main" id="{00000000-0008-0000-0A00-000061000000}"/>
            </a:ext>
          </a:extLst>
        </xdr:cNvPr>
        <xdr:cNvSpPr/>
      </xdr:nvSpPr>
      <xdr:spPr>
        <a:xfrm>
          <a:off x="9096375" y="152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8</xdr:row>
      <xdr:rowOff>19050</xdr:rowOff>
    </xdr:from>
    <xdr:to>
      <xdr:col>20</xdr:col>
      <xdr:colOff>190500</xdr:colOff>
      <xdr:row>8</xdr:row>
      <xdr:rowOff>171451</xdr:rowOff>
    </xdr:to>
    <xdr:sp macro="[0]!ApagarConteudoCelulas07" textlink="">
      <xdr:nvSpPr>
        <xdr:cNvPr id="98" name="Retângulo: Cantos Arredondados 12" hidden="1">
          <a:extLst>
            <a:ext uri="{FF2B5EF4-FFF2-40B4-BE49-F238E27FC236}">
              <a16:creationId xmlns:a16="http://schemas.microsoft.com/office/drawing/2014/main" id="{00000000-0008-0000-0A00-000062000000}"/>
            </a:ext>
          </a:extLst>
        </xdr:cNvPr>
        <xdr:cNvSpPr/>
      </xdr:nvSpPr>
      <xdr:spPr>
        <a:xfrm>
          <a:off x="9096375" y="171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9</xdr:row>
      <xdr:rowOff>19050</xdr:rowOff>
    </xdr:from>
    <xdr:to>
      <xdr:col>20</xdr:col>
      <xdr:colOff>190500</xdr:colOff>
      <xdr:row>9</xdr:row>
      <xdr:rowOff>171451</xdr:rowOff>
    </xdr:to>
    <xdr:sp macro="[0]!ApagarConteudoCelulas08" textlink="">
      <xdr:nvSpPr>
        <xdr:cNvPr id="99" name="Retângulo: Cantos Arredondados 13" hidden="1">
          <a:extLst>
            <a:ext uri="{FF2B5EF4-FFF2-40B4-BE49-F238E27FC236}">
              <a16:creationId xmlns:a16="http://schemas.microsoft.com/office/drawing/2014/main" id="{00000000-0008-0000-0A00-000063000000}"/>
            </a:ext>
          </a:extLst>
        </xdr:cNvPr>
        <xdr:cNvSpPr/>
      </xdr:nvSpPr>
      <xdr:spPr>
        <a:xfrm>
          <a:off x="9096375" y="190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10</xdr:row>
      <xdr:rowOff>19050</xdr:rowOff>
    </xdr:from>
    <xdr:to>
      <xdr:col>20</xdr:col>
      <xdr:colOff>190500</xdr:colOff>
      <xdr:row>10</xdr:row>
      <xdr:rowOff>171451</xdr:rowOff>
    </xdr:to>
    <xdr:sp macro="[0]!ApagarConteudoCelulas09" textlink="">
      <xdr:nvSpPr>
        <xdr:cNvPr id="100" name="Retângulo: Cantos Arredondados 14" hidden="1">
          <a:extLst>
            <a:ext uri="{FF2B5EF4-FFF2-40B4-BE49-F238E27FC236}">
              <a16:creationId xmlns:a16="http://schemas.microsoft.com/office/drawing/2014/main" id="{00000000-0008-0000-0A00-000064000000}"/>
            </a:ext>
          </a:extLst>
        </xdr:cNvPr>
        <xdr:cNvSpPr/>
      </xdr:nvSpPr>
      <xdr:spPr>
        <a:xfrm>
          <a:off x="9096375" y="209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11</xdr:row>
      <xdr:rowOff>19050</xdr:rowOff>
    </xdr:from>
    <xdr:to>
      <xdr:col>20</xdr:col>
      <xdr:colOff>190500</xdr:colOff>
      <xdr:row>11</xdr:row>
      <xdr:rowOff>171451</xdr:rowOff>
    </xdr:to>
    <xdr:sp macro="[0]!ApagarConteudoCelulas10" textlink="">
      <xdr:nvSpPr>
        <xdr:cNvPr id="101" name="Retângulo: Cantos Arredondados 15" hidden="1">
          <a:extLst>
            <a:ext uri="{FF2B5EF4-FFF2-40B4-BE49-F238E27FC236}">
              <a16:creationId xmlns:a16="http://schemas.microsoft.com/office/drawing/2014/main" id="{00000000-0008-0000-0A00-000065000000}"/>
            </a:ext>
          </a:extLst>
        </xdr:cNvPr>
        <xdr:cNvSpPr/>
      </xdr:nvSpPr>
      <xdr:spPr>
        <a:xfrm>
          <a:off x="9096375" y="228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12</xdr:row>
      <xdr:rowOff>19050</xdr:rowOff>
    </xdr:from>
    <xdr:to>
      <xdr:col>20</xdr:col>
      <xdr:colOff>190500</xdr:colOff>
      <xdr:row>12</xdr:row>
      <xdr:rowOff>171451</xdr:rowOff>
    </xdr:to>
    <xdr:sp macro="[0]!ApagarConteudoCelulas11" textlink="">
      <xdr:nvSpPr>
        <xdr:cNvPr id="102" name="Retângulo: Cantos Arredondados 16" hidden="1">
          <a:extLst>
            <a:ext uri="{FF2B5EF4-FFF2-40B4-BE49-F238E27FC236}">
              <a16:creationId xmlns:a16="http://schemas.microsoft.com/office/drawing/2014/main" id="{00000000-0008-0000-0A00-000066000000}"/>
            </a:ext>
          </a:extLst>
        </xdr:cNvPr>
        <xdr:cNvSpPr/>
      </xdr:nvSpPr>
      <xdr:spPr>
        <a:xfrm>
          <a:off x="9096375" y="247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13</xdr:row>
      <xdr:rowOff>19050</xdr:rowOff>
    </xdr:from>
    <xdr:to>
      <xdr:col>20</xdr:col>
      <xdr:colOff>190500</xdr:colOff>
      <xdr:row>13</xdr:row>
      <xdr:rowOff>171451</xdr:rowOff>
    </xdr:to>
    <xdr:sp macro="[0]!ApagarConteudoCelulas12" textlink="">
      <xdr:nvSpPr>
        <xdr:cNvPr id="103" name="Retângulo: Cantos Arredondados 17" hidden="1">
          <a:extLst>
            <a:ext uri="{FF2B5EF4-FFF2-40B4-BE49-F238E27FC236}">
              <a16:creationId xmlns:a16="http://schemas.microsoft.com/office/drawing/2014/main" id="{00000000-0008-0000-0A00-000067000000}"/>
            </a:ext>
          </a:extLst>
        </xdr:cNvPr>
        <xdr:cNvSpPr/>
      </xdr:nvSpPr>
      <xdr:spPr>
        <a:xfrm>
          <a:off x="9096375" y="266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14</xdr:row>
      <xdr:rowOff>19050</xdr:rowOff>
    </xdr:from>
    <xdr:to>
      <xdr:col>20</xdr:col>
      <xdr:colOff>190500</xdr:colOff>
      <xdr:row>14</xdr:row>
      <xdr:rowOff>171451</xdr:rowOff>
    </xdr:to>
    <xdr:sp macro="[0]!ApagarConteudoCelulas13" textlink="">
      <xdr:nvSpPr>
        <xdr:cNvPr id="104" name="Retângulo: Cantos Arredondados 18" hidden="1">
          <a:extLst>
            <a:ext uri="{FF2B5EF4-FFF2-40B4-BE49-F238E27FC236}">
              <a16:creationId xmlns:a16="http://schemas.microsoft.com/office/drawing/2014/main" id="{00000000-0008-0000-0A00-000068000000}"/>
            </a:ext>
          </a:extLst>
        </xdr:cNvPr>
        <xdr:cNvSpPr/>
      </xdr:nvSpPr>
      <xdr:spPr>
        <a:xfrm>
          <a:off x="9096375" y="285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15</xdr:row>
      <xdr:rowOff>19050</xdr:rowOff>
    </xdr:from>
    <xdr:to>
      <xdr:col>20</xdr:col>
      <xdr:colOff>190500</xdr:colOff>
      <xdr:row>15</xdr:row>
      <xdr:rowOff>171451</xdr:rowOff>
    </xdr:to>
    <xdr:sp macro="[0]!ApagarConteudoCelulas14" textlink="">
      <xdr:nvSpPr>
        <xdr:cNvPr id="105" name="Retângulo: Cantos Arredondados 19" hidden="1">
          <a:extLst>
            <a:ext uri="{FF2B5EF4-FFF2-40B4-BE49-F238E27FC236}">
              <a16:creationId xmlns:a16="http://schemas.microsoft.com/office/drawing/2014/main" id="{00000000-0008-0000-0A00-000069000000}"/>
            </a:ext>
          </a:extLst>
        </xdr:cNvPr>
        <xdr:cNvSpPr/>
      </xdr:nvSpPr>
      <xdr:spPr>
        <a:xfrm>
          <a:off x="9096375" y="304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16</xdr:row>
      <xdr:rowOff>19050</xdr:rowOff>
    </xdr:from>
    <xdr:to>
      <xdr:col>20</xdr:col>
      <xdr:colOff>190500</xdr:colOff>
      <xdr:row>16</xdr:row>
      <xdr:rowOff>171451</xdr:rowOff>
    </xdr:to>
    <xdr:sp macro="[0]!ApagarConteudoCelulas01" textlink="">
      <xdr:nvSpPr>
        <xdr:cNvPr id="106" name="Retângulo: Cantos Arredondados 20" hidden="1">
          <a:extLst>
            <a:ext uri="{FF2B5EF4-FFF2-40B4-BE49-F238E27FC236}">
              <a16:creationId xmlns:a16="http://schemas.microsoft.com/office/drawing/2014/main" id="{00000000-0008-0000-0A00-00006A000000}"/>
            </a:ext>
          </a:extLst>
        </xdr:cNvPr>
        <xdr:cNvSpPr/>
      </xdr:nvSpPr>
      <xdr:spPr>
        <a:xfrm>
          <a:off x="9096375" y="323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17</xdr:row>
      <xdr:rowOff>19050</xdr:rowOff>
    </xdr:from>
    <xdr:to>
      <xdr:col>20</xdr:col>
      <xdr:colOff>190500</xdr:colOff>
      <xdr:row>17</xdr:row>
      <xdr:rowOff>171451</xdr:rowOff>
    </xdr:to>
    <xdr:sp macro="[0]!ApagarConteudoCelulas16" textlink="">
      <xdr:nvSpPr>
        <xdr:cNvPr id="107" name="Retângulo: Cantos Arredondados 21" hidden="1">
          <a:extLst>
            <a:ext uri="{FF2B5EF4-FFF2-40B4-BE49-F238E27FC236}">
              <a16:creationId xmlns:a16="http://schemas.microsoft.com/office/drawing/2014/main" id="{00000000-0008-0000-0A00-00006B000000}"/>
            </a:ext>
          </a:extLst>
        </xdr:cNvPr>
        <xdr:cNvSpPr/>
      </xdr:nvSpPr>
      <xdr:spPr>
        <a:xfrm>
          <a:off x="9096375" y="342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18</xdr:row>
      <xdr:rowOff>19050</xdr:rowOff>
    </xdr:from>
    <xdr:to>
      <xdr:col>20</xdr:col>
      <xdr:colOff>190500</xdr:colOff>
      <xdr:row>18</xdr:row>
      <xdr:rowOff>171451</xdr:rowOff>
    </xdr:to>
    <xdr:sp macro="[0]!ApagarConteudoCelulas17" textlink="">
      <xdr:nvSpPr>
        <xdr:cNvPr id="108" name="Retângulo: Cantos Arredondados 22" hidden="1">
          <a:extLst>
            <a:ext uri="{FF2B5EF4-FFF2-40B4-BE49-F238E27FC236}">
              <a16:creationId xmlns:a16="http://schemas.microsoft.com/office/drawing/2014/main" id="{00000000-0008-0000-0A00-00006C000000}"/>
            </a:ext>
          </a:extLst>
        </xdr:cNvPr>
        <xdr:cNvSpPr/>
      </xdr:nvSpPr>
      <xdr:spPr>
        <a:xfrm>
          <a:off x="9096375" y="361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19</xdr:row>
      <xdr:rowOff>19050</xdr:rowOff>
    </xdr:from>
    <xdr:to>
      <xdr:col>20</xdr:col>
      <xdr:colOff>190500</xdr:colOff>
      <xdr:row>19</xdr:row>
      <xdr:rowOff>171451</xdr:rowOff>
    </xdr:to>
    <xdr:sp macro="[0]!ApagarConteudoCelulas18" textlink="">
      <xdr:nvSpPr>
        <xdr:cNvPr id="109" name="Retângulo: Cantos Arredondados 23" hidden="1">
          <a:extLst>
            <a:ext uri="{FF2B5EF4-FFF2-40B4-BE49-F238E27FC236}">
              <a16:creationId xmlns:a16="http://schemas.microsoft.com/office/drawing/2014/main" id="{00000000-0008-0000-0A00-00006D000000}"/>
            </a:ext>
          </a:extLst>
        </xdr:cNvPr>
        <xdr:cNvSpPr/>
      </xdr:nvSpPr>
      <xdr:spPr>
        <a:xfrm>
          <a:off x="9096375" y="381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20</xdr:row>
      <xdr:rowOff>19050</xdr:rowOff>
    </xdr:from>
    <xdr:to>
      <xdr:col>20</xdr:col>
      <xdr:colOff>190500</xdr:colOff>
      <xdr:row>20</xdr:row>
      <xdr:rowOff>171451</xdr:rowOff>
    </xdr:to>
    <xdr:sp macro="[0]!ApagarConteudoCelulas19" textlink="">
      <xdr:nvSpPr>
        <xdr:cNvPr id="110" name="Retângulo: Cantos Arredondados 24" hidden="1">
          <a:extLst>
            <a:ext uri="{FF2B5EF4-FFF2-40B4-BE49-F238E27FC236}">
              <a16:creationId xmlns:a16="http://schemas.microsoft.com/office/drawing/2014/main" id="{00000000-0008-0000-0A00-00006E000000}"/>
            </a:ext>
          </a:extLst>
        </xdr:cNvPr>
        <xdr:cNvSpPr/>
      </xdr:nvSpPr>
      <xdr:spPr>
        <a:xfrm>
          <a:off x="9096375" y="400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21</xdr:row>
      <xdr:rowOff>19050</xdr:rowOff>
    </xdr:from>
    <xdr:to>
      <xdr:col>20</xdr:col>
      <xdr:colOff>190500</xdr:colOff>
      <xdr:row>21</xdr:row>
      <xdr:rowOff>171451</xdr:rowOff>
    </xdr:to>
    <xdr:sp macro="[0]!ApagarConteudoCelulas20" textlink="">
      <xdr:nvSpPr>
        <xdr:cNvPr id="111" name="Retângulo: Cantos Arredondados 25" hidden="1">
          <a:extLst>
            <a:ext uri="{FF2B5EF4-FFF2-40B4-BE49-F238E27FC236}">
              <a16:creationId xmlns:a16="http://schemas.microsoft.com/office/drawing/2014/main" id="{00000000-0008-0000-0A00-00006F000000}"/>
            </a:ext>
          </a:extLst>
        </xdr:cNvPr>
        <xdr:cNvSpPr/>
      </xdr:nvSpPr>
      <xdr:spPr>
        <a:xfrm>
          <a:off x="9096375" y="419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22</xdr:row>
      <xdr:rowOff>19050</xdr:rowOff>
    </xdr:from>
    <xdr:to>
      <xdr:col>20</xdr:col>
      <xdr:colOff>190500</xdr:colOff>
      <xdr:row>22</xdr:row>
      <xdr:rowOff>171451</xdr:rowOff>
    </xdr:to>
    <xdr:sp macro="[0]!ApagarConteudoCelulas21" textlink="">
      <xdr:nvSpPr>
        <xdr:cNvPr id="112" name="Retângulo: Cantos Arredondados 26" hidden="1">
          <a:extLst>
            <a:ext uri="{FF2B5EF4-FFF2-40B4-BE49-F238E27FC236}">
              <a16:creationId xmlns:a16="http://schemas.microsoft.com/office/drawing/2014/main" id="{00000000-0008-0000-0A00-000070000000}"/>
            </a:ext>
          </a:extLst>
        </xdr:cNvPr>
        <xdr:cNvSpPr/>
      </xdr:nvSpPr>
      <xdr:spPr>
        <a:xfrm>
          <a:off x="9096375" y="438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23</xdr:row>
      <xdr:rowOff>19050</xdr:rowOff>
    </xdr:from>
    <xdr:to>
      <xdr:col>20</xdr:col>
      <xdr:colOff>190500</xdr:colOff>
      <xdr:row>23</xdr:row>
      <xdr:rowOff>171451</xdr:rowOff>
    </xdr:to>
    <xdr:sp macro="[0]!ApagarConteudoCelulas22" textlink="">
      <xdr:nvSpPr>
        <xdr:cNvPr id="113" name="Retângulo: Cantos Arredondados 27" hidden="1">
          <a:extLst>
            <a:ext uri="{FF2B5EF4-FFF2-40B4-BE49-F238E27FC236}">
              <a16:creationId xmlns:a16="http://schemas.microsoft.com/office/drawing/2014/main" id="{00000000-0008-0000-0A00-000071000000}"/>
            </a:ext>
          </a:extLst>
        </xdr:cNvPr>
        <xdr:cNvSpPr/>
      </xdr:nvSpPr>
      <xdr:spPr>
        <a:xfrm>
          <a:off x="9096375" y="457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24</xdr:row>
      <xdr:rowOff>19050</xdr:rowOff>
    </xdr:from>
    <xdr:to>
      <xdr:col>20</xdr:col>
      <xdr:colOff>190500</xdr:colOff>
      <xdr:row>24</xdr:row>
      <xdr:rowOff>171451</xdr:rowOff>
    </xdr:to>
    <xdr:sp macro="[0]!ApagarConteudoCelulas23" textlink="">
      <xdr:nvSpPr>
        <xdr:cNvPr id="114" name="Retângulo: Cantos Arredondados 28" hidden="1">
          <a:extLst>
            <a:ext uri="{FF2B5EF4-FFF2-40B4-BE49-F238E27FC236}">
              <a16:creationId xmlns:a16="http://schemas.microsoft.com/office/drawing/2014/main" id="{00000000-0008-0000-0A00-000072000000}"/>
            </a:ext>
          </a:extLst>
        </xdr:cNvPr>
        <xdr:cNvSpPr/>
      </xdr:nvSpPr>
      <xdr:spPr>
        <a:xfrm>
          <a:off x="9096375" y="476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25</xdr:row>
      <xdr:rowOff>19050</xdr:rowOff>
    </xdr:from>
    <xdr:to>
      <xdr:col>20</xdr:col>
      <xdr:colOff>190500</xdr:colOff>
      <xdr:row>25</xdr:row>
      <xdr:rowOff>171451</xdr:rowOff>
    </xdr:to>
    <xdr:sp macro="[0]!ApagarConteudoCelulas24" textlink="">
      <xdr:nvSpPr>
        <xdr:cNvPr id="115" name="Retângulo: Cantos Arredondados 29" hidden="1">
          <a:extLst>
            <a:ext uri="{FF2B5EF4-FFF2-40B4-BE49-F238E27FC236}">
              <a16:creationId xmlns:a16="http://schemas.microsoft.com/office/drawing/2014/main" id="{00000000-0008-0000-0A00-000073000000}"/>
            </a:ext>
          </a:extLst>
        </xdr:cNvPr>
        <xdr:cNvSpPr/>
      </xdr:nvSpPr>
      <xdr:spPr>
        <a:xfrm>
          <a:off x="9096375" y="495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26</xdr:row>
      <xdr:rowOff>19050</xdr:rowOff>
    </xdr:from>
    <xdr:to>
      <xdr:col>20</xdr:col>
      <xdr:colOff>190500</xdr:colOff>
      <xdr:row>26</xdr:row>
      <xdr:rowOff>171451</xdr:rowOff>
    </xdr:to>
    <xdr:sp macro="[0]!ApagarConteudoCelulas25" textlink="">
      <xdr:nvSpPr>
        <xdr:cNvPr id="116" name="Retângulo: Cantos Arredondados 30" hidden="1">
          <a:extLst>
            <a:ext uri="{FF2B5EF4-FFF2-40B4-BE49-F238E27FC236}">
              <a16:creationId xmlns:a16="http://schemas.microsoft.com/office/drawing/2014/main" id="{00000000-0008-0000-0A00-000074000000}"/>
            </a:ext>
          </a:extLst>
        </xdr:cNvPr>
        <xdr:cNvSpPr/>
      </xdr:nvSpPr>
      <xdr:spPr>
        <a:xfrm>
          <a:off x="9096375" y="514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27</xdr:row>
      <xdr:rowOff>19050</xdr:rowOff>
    </xdr:from>
    <xdr:to>
      <xdr:col>20</xdr:col>
      <xdr:colOff>190500</xdr:colOff>
      <xdr:row>27</xdr:row>
      <xdr:rowOff>171451</xdr:rowOff>
    </xdr:to>
    <xdr:sp macro="[0]!ApagarConteudoCelulas26" textlink="">
      <xdr:nvSpPr>
        <xdr:cNvPr id="117" name="Retângulo: Cantos Arredondados 31" hidden="1">
          <a:extLst>
            <a:ext uri="{FF2B5EF4-FFF2-40B4-BE49-F238E27FC236}">
              <a16:creationId xmlns:a16="http://schemas.microsoft.com/office/drawing/2014/main" id="{00000000-0008-0000-0A00-000075000000}"/>
            </a:ext>
          </a:extLst>
        </xdr:cNvPr>
        <xdr:cNvSpPr/>
      </xdr:nvSpPr>
      <xdr:spPr>
        <a:xfrm>
          <a:off x="9096375" y="533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28</xdr:row>
      <xdr:rowOff>19050</xdr:rowOff>
    </xdr:from>
    <xdr:to>
      <xdr:col>20</xdr:col>
      <xdr:colOff>190500</xdr:colOff>
      <xdr:row>28</xdr:row>
      <xdr:rowOff>171451</xdr:rowOff>
    </xdr:to>
    <xdr:sp macro="[0]!ApagarConteudoCelulas27" textlink="">
      <xdr:nvSpPr>
        <xdr:cNvPr id="118" name="Retângulo: Cantos Arredondados 32" hidden="1">
          <a:extLst>
            <a:ext uri="{FF2B5EF4-FFF2-40B4-BE49-F238E27FC236}">
              <a16:creationId xmlns:a16="http://schemas.microsoft.com/office/drawing/2014/main" id="{00000000-0008-0000-0A00-000076000000}"/>
            </a:ext>
          </a:extLst>
        </xdr:cNvPr>
        <xdr:cNvSpPr/>
      </xdr:nvSpPr>
      <xdr:spPr>
        <a:xfrm>
          <a:off x="9096375" y="552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29</xdr:row>
      <xdr:rowOff>19050</xdr:rowOff>
    </xdr:from>
    <xdr:to>
      <xdr:col>20</xdr:col>
      <xdr:colOff>190500</xdr:colOff>
      <xdr:row>29</xdr:row>
      <xdr:rowOff>171451</xdr:rowOff>
    </xdr:to>
    <xdr:sp macro="[0]!ApagarConteudoCelulas28" textlink="">
      <xdr:nvSpPr>
        <xdr:cNvPr id="119" name="Retângulo: Cantos Arredondados 33" hidden="1">
          <a:extLst>
            <a:ext uri="{FF2B5EF4-FFF2-40B4-BE49-F238E27FC236}">
              <a16:creationId xmlns:a16="http://schemas.microsoft.com/office/drawing/2014/main" id="{00000000-0008-0000-0A00-000077000000}"/>
            </a:ext>
          </a:extLst>
        </xdr:cNvPr>
        <xdr:cNvSpPr/>
      </xdr:nvSpPr>
      <xdr:spPr>
        <a:xfrm>
          <a:off x="9096375" y="571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30</xdr:row>
      <xdr:rowOff>19050</xdr:rowOff>
    </xdr:from>
    <xdr:to>
      <xdr:col>20</xdr:col>
      <xdr:colOff>190500</xdr:colOff>
      <xdr:row>30</xdr:row>
      <xdr:rowOff>171451</xdr:rowOff>
    </xdr:to>
    <xdr:sp macro="[0]!ApagarConteudoCelulas29" textlink="">
      <xdr:nvSpPr>
        <xdr:cNvPr id="120" name="Retângulo: Cantos Arredondados 34" hidden="1">
          <a:extLst>
            <a:ext uri="{FF2B5EF4-FFF2-40B4-BE49-F238E27FC236}">
              <a16:creationId xmlns:a16="http://schemas.microsoft.com/office/drawing/2014/main" id="{00000000-0008-0000-0A00-000078000000}"/>
            </a:ext>
          </a:extLst>
        </xdr:cNvPr>
        <xdr:cNvSpPr/>
      </xdr:nvSpPr>
      <xdr:spPr>
        <a:xfrm>
          <a:off x="9096375" y="590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31</xdr:row>
      <xdr:rowOff>19050</xdr:rowOff>
    </xdr:from>
    <xdr:to>
      <xdr:col>20</xdr:col>
      <xdr:colOff>190500</xdr:colOff>
      <xdr:row>31</xdr:row>
      <xdr:rowOff>171451</xdr:rowOff>
    </xdr:to>
    <xdr:sp macro="[0]!ApagarConteudoCelulas30" textlink="">
      <xdr:nvSpPr>
        <xdr:cNvPr id="121" name="Retângulo: Cantos Arredondados 35" hidden="1">
          <a:extLst>
            <a:ext uri="{FF2B5EF4-FFF2-40B4-BE49-F238E27FC236}">
              <a16:creationId xmlns:a16="http://schemas.microsoft.com/office/drawing/2014/main" id="{00000000-0008-0000-0A00-000079000000}"/>
            </a:ext>
          </a:extLst>
        </xdr:cNvPr>
        <xdr:cNvSpPr/>
      </xdr:nvSpPr>
      <xdr:spPr>
        <a:xfrm>
          <a:off x="9096375" y="609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32</xdr:row>
      <xdr:rowOff>19050</xdr:rowOff>
    </xdr:from>
    <xdr:to>
      <xdr:col>20</xdr:col>
      <xdr:colOff>190500</xdr:colOff>
      <xdr:row>32</xdr:row>
      <xdr:rowOff>171451</xdr:rowOff>
    </xdr:to>
    <xdr:sp macro="[0]!ApagarConteudoCelulas31" textlink="">
      <xdr:nvSpPr>
        <xdr:cNvPr id="122" name="Retângulo: Cantos Arredondados 36" hidden="1">
          <a:extLst>
            <a:ext uri="{FF2B5EF4-FFF2-40B4-BE49-F238E27FC236}">
              <a16:creationId xmlns:a16="http://schemas.microsoft.com/office/drawing/2014/main" id="{00000000-0008-0000-0A00-00007A000000}"/>
            </a:ext>
          </a:extLst>
        </xdr:cNvPr>
        <xdr:cNvSpPr/>
      </xdr:nvSpPr>
      <xdr:spPr>
        <a:xfrm>
          <a:off x="9096375" y="628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33</xdr:row>
      <xdr:rowOff>19050</xdr:rowOff>
    </xdr:from>
    <xdr:to>
      <xdr:col>20</xdr:col>
      <xdr:colOff>190500</xdr:colOff>
      <xdr:row>33</xdr:row>
      <xdr:rowOff>171451</xdr:rowOff>
    </xdr:to>
    <xdr:sp macro="[0]!ApagarConteudoCelulas32" textlink="">
      <xdr:nvSpPr>
        <xdr:cNvPr id="123" name="Retângulo: Cantos Arredondados 37" hidden="1">
          <a:extLst>
            <a:ext uri="{FF2B5EF4-FFF2-40B4-BE49-F238E27FC236}">
              <a16:creationId xmlns:a16="http://schemas.microsoft.com/office/drawing/2014/main" id="{00000000-0008-0000-0A00-00007B000000}"/>
            </a:ext>
          </a:extLst>
        </xdr:cNvPr>
        <xdr:cNvSpPr/>
      </xdr:nvSpPr>
      <xdr:spPr>
        <a:xfrm>
          <a:off x="9096375" y="647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34</xdr:row>
      <xdr:rowOff>19050</xdr:rowOff>
    </xdr:from>
    <xdr:to>
      <xdr:col>20</xdr:col>
      <xdr:colOff>190500</xdr:colOff>
      <xdr:row>34</xdr:row>
      <xdr:rowOff>171451</xdr:rowOff>
    </xdr:to>
    <xdr:sp macro="[0]!ApagarConteudoCelulas33" textlink="">
      <xdr:nvSpPr>
        <xdr:cNvPr id="124" name="Retângulo: Cantos Arredondados 38" hidden="1">
          <a:extLst>
            <a:ext uri="{FF2B5EF4-FFF2-40B4-BE49-F238E27FC236}">
              <a16:creationId xmlns:a16="http://schemas.microsoft.com/office/drawing/2014/main" id="{00000000-0008-0000-0A00-00007C000000}"/>
            </a:ext>
          </a:extLst>
        </xdr:cNvPr>
        <xdr:cNvSpPr/>
      </xdr:nvSpPr>
      <xdr:spPr>
        <a:xfrm>
          <a:off x="9096375" y="666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35</xdr:row>
      <xdr:rowOff>19050</xdr:rowOff>
    </xdr:from>
    <xdr:to>
      <xdr:col>20</xdr:col>
      <xdr:colOff>190500</xdr:colOff>
      <xdr:row>35</xdr:row>
      <xdr:rowOff>171451</xdr:rowOff>
    </xdr:to>
    <xdr:sp macro="[0]!ApagarConteudoCelulas34" textlink="">
      <xdr:nvSpPr>
        <xdr:cNvPr id="125" name="Retângulo: Cantos Arredondados 39" hidden="1">
          <a:extLst>
            <a:ext uri="{FF2B5EF4-FFF2-40B4-BE49-F238E27FC236}">
              <a16:creationId xmlns:a16="http://schemas.microsoft.com/office/drawing/2014/main" id="{00000000-0008-0000-0A00-00007D000000}"/>
            </a:ext>
          </a:extLst>
        </xdr:cNvPr>
        <xdr:cNvSpPr/>
      </xdr:nvSpPr>
      <xdr:spPr>
        <a:xfrm>
          <a:off x="9096375" y="685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36</xdr:row>
      <xdr:rowOff>19050</xdr:rowOff>
    </xdr:from>
    <xdr:to>
      <xdr:col>20</xdr:col>
      <xdr:colOff>190500</xdr:colOff>
      <xdr:row>36</xdr:row>
      <xdr:rowOff>171451</xdr:rowOff>
    </xdr:to>
    <xdr:sp macro="[0]!ApagarConteudoCelulas35" textlink="">
      <xdr:nvSpPr>
        <xdr:cNvPr id="126" name="Retângulo: Cantos Arredondados 40" hidden="1">
          <a:extLst>
            <a:ext uri="{FF2B5EF4-FFF2-40B4-BE49-F238E27FC236}">
              <a16:creationId xmlns:a16="http://schemas.microsoft.com/office/drawing/2014/main" id="{00000000-0008-0000-0A00-00007E000000}"/>
            </a:ext>
          </a:extLst>
        </xdr:cNvPr>
        <xdr:cNvSpPr/>
      </xdr:nvSpPr>
      <xdr:spPr>
        <a:xfrm>
          <a:off x="9096375" y="704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37</xdr:row>
      <xdr:rowOff>19050</xdr:rowOff>
    </xdr:from>
    <xdr:to>
      <xdr:col>20</xdr:col>
      <xdr:colOff>190500</xdr:colOff>
      <xdr:row>37</xdr:row>
      <xdr:rowOff>171451</xdr:rowOff>
    </xdr:to>
    <xdr:sp macro="[0]!ApagarConteudoCelulas36" textlink="">
      <xdr:nvSpPr>
        <xdr:cNvPr id="127" name="Retângulo: Cantos Arredondados 41" hidden="1">
          <a:extLst>
            <a:ext uri="{FF2B5EF4-FFF2-40B4-BE49-F238E27FC236}">
              <a16:creationId xmlns:a16="http://schemas.microsoft.com/office/drawing/2014/main" id="{00000000-0008-0000-0A00-00007F000000}"/>
            </a:ext>
          </a:extLst>
        </xdr:cNvPr>
        <xdr:cNvSpPr/>
      </xdr:nvSpPr>
      <xdr:spPr>
        <a:xfrm>
          <a:off x="9096375" y="723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38</xdr:row>
      <xdr:rowOff>19050</xdr:rowOff>
    </xdr:from>
    <xdr:to>
      <xdr:col>20</xdr:col>
      <xdr:colOff>190500</xdr:colOff>
      <xdr:row>38</xdr:row>
      <xdr:rowOff>171451</xdr:rowOff>
    </xdr:to>
    <xdr:sp macro="[0]!ApagarConteudoCelulas37" textlink="">
      <xdr:nvSpPr>
        <xdr:cNvPr id="128" name="Retângulo: Cantos Arredondados 42" hidden="1">
          <a:extLst>
            <a:ext uri="{FF2B5EF4-FFF2-40B4-BE49-F238E27FC236}">
              <a16:creationId xmlns:a16="http://schemas.microsoft.com/office/drawing/2014/main" id="{00000000-0008-0000-0A00-000080000000}"/>
            </a:ext>
          </a:extLst>
        </xdr:cNvPr>
        <xdr:cNvSpPr/>
      </xdr:nvSpPr>
      <xdr:spPr>
        <a:xfrm>
          <a:off x="9096375" y="742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39</xdr:row>
      <xdr:rowOff>19050</xdr:rowOff>
    </xdr:from>
    <xdr:to>
      <xdr:col>20</xdr:col>
      <xdr:colOff>190500</xdr:colOff>
      <xdr:row>39</xdr:row>
      <xdr:rowOff>171451</xdr:rowOff>
    </xdr:to>
    <xdr:sp macro="[0]!ApagarConteudoCelulas38" textlink="">
      <xdr:nvSpPr>
        <xdr:cNvPr id="129" name="Retângulo: Cantos Arredondados 43" hidden="1">
          <a:extLst>
            <a:ext uri="{FF2B5EF4-FFF2-40B4-BE49-F238E27FC236}">
              <a16:creationId xmlns:a16="http://schemas.microsoft.com/office/drawing/2014/main" id="{00000000-0008-0000-0A00-000081000000}"/>
            </a:ext>
          </a:extLst>
        </xdr:cNvPr>
        <xdr:cNvSpPr/>
      </xdr:nvSpPr>
      <xdr:spPr>
        <a:xfrm>
          <a:off x="9096375" y="762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40</xdr:row>
      <xdr:rowOff>19050</xdr:rowOff>
    </xdr:from>
    <xdr:to>
      <xdr:col>20</xdr:col>
      <xdr:colOff>190500</xdr:colOff>
      <xdr:row>40</xdr:row>
      <xdr:rowOff>171451</xdr:rowOff>
    </xdr:to>
    <xdr:sp macro="[0]!ApagarConteudoCelulas39" textlink="">
      <xdr:nvSpPr>
        <xdr:cNvPr id="130" name="Retângulo: Cantos Arredondados 44" hidden="1">
          <a:extLst>
            <a:ext uri="{FF2B5EF4-FFF2-40B4-BE49-F238E27FC236}">
              <a16:creationId xmlns:a16="http://schemas.microsoft.com/office/drawing/2014/main" id="{00000000-0008-0000-0A00-000082000000}"/>
            </a:ext>
          </a:extLst>
        </xdr:cNvPr>
        <xdr:cNvSpPr/>
      </xdr:nvSpPr>
      <xdr:spPr>
        <a:xfrm>
          <a:off x="9096375" y="781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41</xdr:row>
      <xdr:rowOff>19050</xdr:rowOff>
    </xdr:from>
    <xdr:to>
      <xdr:col>20</xdr:col>
      <xdr:colOff>190500</xdr:colOff>
      <xdr:row>41</xdr:row>
      <xdr:rowOff>171451</xdr:rowOff>
    </xdr:to>
    <xdr:sp macro="[0]!ApagarConteudoCelulas40" textlink="">
      <xdr:nvSpPr>
        <xdr:cNvPr id="131" name="Retângulo: Cantos Arredondados 45" hidden="1">
          <a:extLst>
            <a:ext uri="{FF2B5EF4-FFF2-40B4-BE49-F238E27FC236}">
              <a16:creationId xmlns:a16="http://schemas.microsoft.com/office/drawing/2014/main" id="{00000000-0008-0000-0A00-000083000000}"/>
            </a:ext>
          </a:extLst>
        </xdr:cNvPr>
        <xdr:cNvSpPr/>
      </xdr:nvSpPr>
      <xdr:spPr>
        <a:xfrm>
          <a:off x="9096375" y="800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42</xdr:row>
      <xdr:rowOff>19050</xdr:rowOff>
    </xdr:from>
    <xdr:to>
      <xdr:col>20</xdr:col>
      <xdr:colOff>190500</xdr:colOff>
      <xdr:row>42</xdr:row>
      <xdr:rowOff>171451</xdr:rowOff>
    </xdr:to>
    <xdr:sp macro="[0]!ApagarConteudoCelulas41" textlink="">
      <xdr:nvSpPr>
        <xdr:cNvPr id="132" name="Retângulo: Cantos Arredondados 46" hidden="1">
          <a:extLst>
            <a:ext uri="{FF2B5EF4-FFF2-40B4-BE49-F238E27FC236}">
              <a16:creationId xmlns:a16="http://schemas.microsoft.com/office/drawing/2014/main" id="{00000000-0008-0000-0A00-000084000000}"/>
            </a:ext>
          </a:extLst>
        </xdr:cNvPr>
        <xdr:cNvSpPr/>
      </xdr:nvSpPr>
      <xdr:spPr>
        <a:xfrm>
          <a:off x="9096375" y="819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43</xdr:row>
      <xdr:rowOff>19050</xdr:rowOff>
    </xdr:from>
    <xdr:to>
      <xdr:col>20</xdr:col>
      <xdr:colOff>190500</xdr:colOff>
      <xdr:row>43</xdr:row>
      <xdr:rowOff>171451</xdr:rowOff>
    </xdr:to>
    <xdr:sp macro="[0]!ApagarConteudoCelulas42" textlink="">
      <xdr:nvSpPr>
        <xdr:cNvPr id="133" name="Retângulo: Cantos Arredondados 46" hidden="1">
          <a:extLst>
            <a:ext uri="{FF2B5EF4-FFF2-40B4-BE49-F238E27FC236}">
              <a16:creationId xmlns:a16="http://schemas.microsoft.com/office/drawing/2014/main" id="{00000000-0008-0000-0A00-000085000000}"/>
            </a:ext>
          </a:extLst>
        </xdr:cNvPr>
        <xdr:cNvSpPr/>
      </xdr:nvSpPr>
      <xdr:spPr>
        <a:xfrm>
          <a:off x="9096375" y="838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44</xdr:row>
      <xdr:rowOff>19050</xdr:rowOff>
    </xdr:from>
    <xdr:to>
      <xdr:col>20</xdr:col>
      <xdr:colOff>190500</xdr:colOff>
      <xdr:row>44</xdr:row>
      <xdr:rowOff>171451</xdr:rowOff>
    </xdr:to>
    <xdr:sp macro="[0]!ApagarConteudoCelulas43" textlink="">
      <xdr:nvSpPr>
        <xdr:cNvPr id="134" name="Retângulo: Cantos Arredondados 46" hidden="1">
          <a:extLst>
            <a:ext uri="{FF2B5EF4-FFF2-40B4-BE49-F238E27FC236}">
              <a16:creationId xmlns:a16="http://schemas.microsoft.com/office/drawing/2014/main" id="{00000000-0008-0000-0A00-000086000000}"/>
            </a:ext>
          </a:extLst>
        </xdr:cNvPr>
        <xdr:cNvSpPr/>
      </xdr:nvSpPr>
      <xdr:spPr>
        <a:xfrm>
          <a:off x="9096375" y="857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45</xdr:row>
      <xdr:rowOff>28575</xdr:rowOff>
    </xdr:from>
    <xdr:to>
      <xdr:col>20</xdr:col>
      <xdr:colOff>190500</xdr:colOff>
      <xdr:row>45</xdr:row>
      <xdr:rowOff>180976</xdr:rowOff>
    </xdr:to>
    <xdr:sp macro="[0]!ApagarConteudoCelulas44" textlink="">
      <xdr:nvSpPr>
        <xdr:cNvPr id="135" name="Retângulo: Cantos Arredondados 46" hidden="1">
          <a:extLst>
            <a:ext uri="{FF2B5EF4-FFF2-40B4-BE49-F238E27FC236}">
              <a16:creationId xmlns:a16="http://schemas.microsoft.com/office/drawing/2014/main" id="{00000000-0008-0000-0A00-000087000000}"/>
            </a:ext>
          </a:extLst>
        </xdr:cNvPr>
        <xdr:cNvSpPr/>
      </xdr:nvSpPr>
      <xdr:spPr>
        <a:xfrm>
          <a:off x="9096375" y="87725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46</xdr:row>
      <xdr:rowOff>19050</xdr:rowOff>
    </xdr:from>
    <xdr:to>
      <xdr:col>20</xdr:col>
      <xdr:colOff>190500</xdr:colOff>
      <xdr:row>46</xdr:row>
      <xdr:rowOff>171451</xdr:rowOff>
    </xdr:to>
    <xdr:sp macro="[0]!ApagarConteudoCelulas45" textlink="">
      <xdr:nvSpPr>
        <xdr:cNvPr id="136" name="Retângulo: Cantos Arredondados 46" hidden="1">
          <a:extLst>
            <a:ext uri="{FF2B5EF4-FFF2-40B4-BE49-F238E27FC236}">
              <a16:creationId xmlns:a16="http://schemas.microsoft.com/office/drawing/2014/main" id="{00000000-0008-0000-0A00-000088000000}"/>
            </a:ext>
          </a:extLst>
        </xdr:cNvPr>
        <xdr:cNvSpPr/>
      </xdr:nvSpPr>
      <xdr:spPr>
        <a:xfrm>
          <a:off x="9096375" y="895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47</xdr:row>
      <xdr:rowOff>9525</xdr:rowOff>
    </xdr:from>
    <xdr:to>
      <xdr:col>20</xdr:col>
      <xdr:colOff>190500</xdr:colOff>
      <xdr:row>47</xdr:row>
      <xdr:rowOff>161926</xdr:rowOff>
    </xdr:to>
    <xdr:sp macro="[0]!ApagarConteudoCelulas46" textlink="">
      <xdr:nvSpPr>
        <xdr:cNvPr id="137" name="Retângulo: Cantos Arredondados 46" hidden="1">
          <a:extLst>
            <a:ext uri="{FF2B5EF4-FFF2-40B4-BE49-F238E27FC236}">
              <a16:creationId xmlns:a16="http://schemas.microsoft.com/office/drawing/2014/main" id="{00000000-0008-0000-0A00-000089000000}"/>
            </a:ext>
          </a:extLst>
        </xdr:cNvPr>
        <xdr:cNvSpPr/>
      </xdr:nvSpPr>
      <xdr:spPr>
        <a:xfrm>
          <a:off x="9096375" y="91344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48</xdr:row>
      <xdr:rowOff>19050</xdr:rowOff>
    </xdr:from>
    <xdr:to>
      <xdr:col>20</xdr:col>
      <xdr:colOff>190500</xdr:colOff>
      <xdr:row>48</xdr:row>
      <xdr:rowOff>171451</xdr:rowOff>
    </xdr:to>
    <xdr:sp macro="[0]!ApagarConteudoCelulas47" textlink="">
      <xdr:nvSpPr>
        <xdr:cNvPr id="138" name="Retângulo: Cantos Arredondados 46" hidden="1">
          <a:extLst>
            <a:ext uri="{FF2B5EF4-FFF2-40B4-BE49-F238E27FC236}">
              <a16:creationId xmlns:a16="http://schemas.microsoft.com/office/drawing/2014/main" id="{00000000-0008-0000-0A00-00008A000000}"/>
            </a:ext>
          </a:extLst>
        </xdr:cNvPr>
        <xdr:cNvSpPr/>
      </xdr:nvSpPr>
      <xdr:spPr>
        <a:xfrm>
          <a:off x="9096375" y="933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49</xdr:row>
      <xdr:rowOff>19050</xdr:rowOff>
    </xdr:from>
    <xdr:to>
      <xdr:col>20</xdr:col>
      <xdr:colOff>190500</xdr:colOff>
      <xdr:row>49</xdr:row>
      <xdr:rowOff>171451</xdr:rowOff>
    </xdr:to>
    <xdr:sp macro="[0]!ApagarConteudoCelulas48" textlink="">
      <xdr:nvSpPr>
        <xdr:cNvPr id="139" name="Retângulo: Cantos Arredondados 46" hidden="1">
          <a:extLst>
            <a:ext uri="{FF2B5EF4-FFF2-40B4-BE49-F238E27FC236}">
              <a16:creationId xmlns:a16="http://schemas.microsoft.com/office/drawing/2014/main" id="{00000000-0008-0000-0A00-00008B000000}"/>
            </a:ext>
          </a:extLst>
        </xdr:cNvPr>
        <xdr:cNvSpPr/>
      </xdr:nvSpPr>
      <xdr:spPr>
        <a:xfrm>
          <a:off x="9096375" y="952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50</xdr:row>
      <xdr:rowOff>19050</xdr:rowOff>
    </xdr:from>
    <xdr:to>
      <xdr:col>20</xdr:col>
      <xdr:colOff>190500</xdr:colOff>
      <xdr:row>50</xdr:row>
      <xdr:rowOff>171451</xdr:rowOff>
    </xdr:to>
    <xdr:sp macro="[0]!ApagarConteudoCelulas49" textlink="">
      <xdr:nvSpPr>
        <xdr:cNvPr id="140" name="Retângulo: Cantos Arredondados 46" hidden="1">
          <a:extLst>
            <a:ext uri="{FF2B5EF4-FFF2-40B4-BE49-F238E27FC236}">
              <a16:creationId xmlns:a16="http://schemas.microsoft.com/office/drawing/2014/main" id="{00000000-0008-0000-0A00-00008C000000}"/>
            </a:ext>
          </a:extLst>
        </xdr:cNvPr>
        <xdr:cNvSpPr/>
      </xdr:nvSpPr>
      <xdr:spPr>
        <a:xfrm>
          <a:off x="9096375" y="971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51</xdr:row>
      <xdr:rowOff>19050</xdr:rowOff>
    </xdr:from>
    <xdr:to>
      <xdr:col>20</xdr:col>
      <xdr:colOff>190500</xdr:colOff>
      <xdr:row>51</xdr:row>
      <xdr:rowOff>171451</xdr:rowOff>
    </xdr:to>
    <xdr:sp macro="[0]!ApagarConteudoCelulas50" textlink="">
      <xdr:nvSpPr>
        <xdr:cNvPr id="141" name="Retângulo: Cantos Arredondados 46" hidden="1">
          <a:extLst>
            <a:ext uri="{FF2B5EF4-FFF2-40B4-BE49-F238E27FC236}">
              <a16:creationId xmlns:a16="http://schemas.microsoft.com/office/drawing/2014/main" id="{00000000-0008-0000-0A00-00008D000000}"/>
            </a:ext>
          </a:extLst>
        </xdr:cNvPr>
        <xdr:cNvSpPr/>
      </xdr:nvSpPr>
      <xdr:spPr>
        <a:xfrm>
          <a:off x="9096375" y="990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52</xdr:row>
      <xdr:rowOff>19050</xdr:rowOff>
    </xdr:from>
    <xdr:to>
      <xdr:col>20</xdr:col>
      <xdr:colOff>190500</xdr:colOff>
      <xdr:row>52</xdr:row>
      <xdr:rowOff>171451</xdr:rowOff>
    </xdr:to>
    <xdr:sp macro="[0]!ApagarConteudoCelulas51" textlink="">
      <xdr:nvSpPr>
        <xdr:cNvPr id="142" name="Retângulo: Cantos Arredondados 46" hidden="1">
          <a:extLst>
            <a:ext uri="{FF2B5EF4-FFF2-40B4-BE49-F238E27FC236}">
              <a16:creationId xmlns:a16="http://schemas.microsoft.com/office/drawing/2014/main" id="{00000000-0008-0000-0A00-00008E000000}"/>
            </a:ext>
          </a:extLst>
        </xdr:cNvPr>
        <xdr:cNvSpPr/>
      </xdr:nvSpPr>
      <xdr:spPr>
        <a:xfrm>
          <a:off x="9096375" y="101060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7</xdr:col>
      <xdr:colOff>342667</xdr:colOff>
      <xdr:row>0</xdr:row>
      <xdr:rowOff>57981</xdr:rowOff>
    </xdr:from>
    <xdr:to>
      <xdr:col>8</xdr:col>
      <xdr:colOff>280110</xdr:colOff>
      <xdr:row>0</xdr:row>
      <xdr:rowOff>323028</xdr:rowOff>
    </xdr:to>
    <xdr:sp macro="[0]!AvancarParaProximaAba" textlink="">
      <xdr:nvSpPr>
        <xdr:cNvPr id="2" name="Seta para a direita 66">
          <a:extLst>
            <a:ext uri="{FF2B5EF4-FFF2-40B4-BE49-F238E27FC236}">
              <a16:creationId xmlns:a16="http://schemas.microsoft.com/office/drawing/2014/main" id="{03E0A6E3-5E75-4283-87C6-6F535C658049}"/>
            </a:ext>
          </a:extLst>
        </xdr:cNvPr>
        <xdr:cNvSpPr/>
      </xdr:nvSpPr>
      <xdr:spPr>
        <a:xfrm>
          <a:off x="3738537" y="57981"/>
          <a:ext cx="343290" cy="265047"/>
        </a:xfrm>
        <a:prstGeom prst="righ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0</xdr:col>
      <xdr:colOff>41414</xdr:colOff>
      <xdr:row>0</xdr:row>
      <xdr:rowOff>66264</xdr:rowOff>
    </xdr:from>
    <xdr:to>
      <xdr:col>0</xdr:col>
      <xdr:colOff>389282</xdr:colOff>
      <xdr:row>0</xdr:row>
      <xdr:rowOff>331307</xdr:rowOff>
    </xdr:to>
    <xdr:sp macro="[0]!VoltarParaAbaAnterior" textlink="">
      <xdr:nvSpPr>
        <xdr:cNvPr id="4" name="Seta: para a Esquerda 3">
          <a:extLst>
            <a:ext uri="{FF2B5EF4-FFF2-40B4-BE49-F238E27FC236}">
              <a16:creationId xmlns:a16="http://schemas.microsoft.com/office/drawing/2014/main" id="{39D658D2-0670-4377-8A97-123795885EBF}"/>
            </a:ext>
          </a:extLst>
        </xdr:cNvPr>
        <xdr:cNvSpPr/>
      </xdr:nvSpPr>
      <xdr:spPr>
        <a:xfrm>
          <a:off x="41414" y="66264"/>
          <a:ext cx="347868" cy="265043"/>
        </a:xfrm>
        <a:prstGeom prst="lef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21</xdr:col>
      <xdr:colOff>803415</xdr:colOff>
      <xdr:row>0</xdr:row>
      <xdr:rowOff>24849</xdr:rowOff>
    </xdr:from>
    <xdr:to>
      <xdr:col>21</xdr:col>
      <xdr:colOff>1148736</xdr:colOff>
      <xdr:row>0</xdr:row>
      <xdr:rowOff>356154</xdr:rowOff>
    </xdr:to>
    <xdr:sp macro="[0]!AlternarBloqueioPlanilha2" textlink="">
      <xdr:nvSpPr>
        <xdr:cNvPr id="3" name="Elipse 2">
          <a:extLst>
            <a:ext uri="{FF2B5EF4-FFF2-40B4-BE49-F238E27FC236}">
              <a16:creationId xmlns:a16="http://schemas.microsoft.com/office/drawing/2014/main" id="{7AB14F8A-9631-4D26-82C2-6C4C9B603DB2}"/>
            </a:ext>
          </a:extLst>
        </xdr:cNvPr>
        <xdr:cNvSpPr/>
      </xdr:nvSpPr>
      <xdr:spPr>
        <a:xfrm>
          <a:off x="9533285" y="24849"/>
          <a:ext cx="345321" cy="331305"/>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800">
              <a:solidFill>
                <a:srgbClr val="F00000"/>
              </a:solidFill>
              <a:effectLst/>
              <a:latin typeface="Webdings" panose="05030102010509060703" pitchFamily="18" charset="2"/>
              <a:ea typeface="+mn-ea"/>
              <a:cs typeface="+mn-cs"/>
            </a:rPr>
            <a:t>Ï</a:t>
          </a:r>
          <a:endParaRPr lang="pt-BR" sz="1800">
            <a:solidFill>
              <a:srgbClr val="F00000"/>
            </a:solidFill>
            <a:effectLst/>
            <a:latin typeface="Webdings" panose="05030102010509060703" pitchFamily="18" charset="2"/>
          </a:endParaRPr>
        </a:p>
        <a:p>
          <a:pPr lvl="0" algn="ctr"/>
          <a:endParaRPr lang="pt-BR" sz="600">
            <a:solidFill>
              <a:srgbClr val="F00000"/>
            </a:solidFill>
          </a:endParaRPr>
        </a:p>
      </xdr:txBody>
    </xdr:sp>
    <xdr:clientData/>
  </xdr:twoCellAnchor>
  <xdr:twoCellAnchor>
    <xdr:from>
      <xdr:col>16</xdr:col>
      <xdr:colOff>195588</xdr:colOff>
      <xdr:row>0</xdr:row>
      <xdr:rowOff>58569</xdr:rowOff>
    </xdr:from>
    <xdr:to>
      <xdr:col>18</xdr:col>
      <xdr:colOff>44609</xdr:colOff>
      <xdr:row>0</xdr:row>
      <xdr:rowOff>346569</xdr:rowOff>
    </xdr:to>
    <xdr:sp macro="[0]!ExecutarComandos2" textlink="">
      <xdr:nvSpPr>
        <xdr:cNvPr id="5" name="Retângulo: Cantos Arredondados 2">
          <a:extLst>
            <a:ext uri="{FF2B5EF4-FFF2-40B4-BE49-F238E27FC236}">
              <a16:creationId xmlns:a16="http://schemas.microsoft.com/office/drawing/2014/main" id="{1928FED7-F201-4D41-B927-B47FE4604851}"/>
            </a:ext>
          </a:extLst>
        </xdr:cNvPr>
        <xdr:cNvSpPr/>
      </xdr:nvSpPr>
      <xdr:spPr>
        <a:xfrm>
          <a:off x="7343479" y="58569"/>
          <a:ext cx="288000" cy="288000"/>
        </a:xfrm>
        <a:prstGeom prst="roundRect">
          <a:avLst/>
        </a:prstGeom>
        <a:solidFill>
          <a:srgbClr val="FF0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baseline="0">
              <a:ln w="0"/>
              <a:solidFill>
                <a:schemeClr val="bg2"/>
              </a:solidFill>
              <a:effectLst>
                <a:innerShdw blurRad="63500" dist="50800" dir="13500000">
                  <a:srgbClr val="000000">
                    <a:alpha val="50000"/>
                  </a:srgbClr>
                </a:innerShdw>
              </a:effectLst>
              <a:latin typeface="Wingdings 2" panose="05020102010507070707" pitchFamily="18" charset="2"/>
            </a:rPr>
            <a:t>3</a:t>
          </a:r>
        </a:p>
      </xdr:txBody>
    </xdr:sp>
    <xdr:clientData/>
  </xdr:twoCellAnchor>
  <xdr:twoCellAnchor>
    <xdr:from>
      <xdr:col>18</xdr:col>
      <xdr:colOff>619594</xdr:colOff>
      <xdr:row>0</xdr:row>
      <xdr:rowOff>56262</xdr:rowOff>
    </xdr:from>
    <xdr:to>
      <xdr:col>20</xdr:col>
      <xdr:colOff>58</xdr:colOff>
      <xdr:row>0</xdr:row>
      <xdr:rowOff>344262</xdr:rowOff>
    </xdr:to>
    <xdr:sp macro="[0]!ImprimirAreaEspecifica" textlink="">
      <xdr:nvSpPr>
        <xdr:cNvPr id="6" name="Retângulo: Cantos Arredondados 4">
          <a:extLst>
            <a:ext uri="{FF2B5EF4-FFF2-40B4-BE49-F238E27FC236}">
              <a16:creationId xmlns:a16="http://schemas.microsoft.com/office/drawing/2014/main" id="{97DC0099-3306-41B3-966D-D9FE1C589F8C}"/>
            </a:ext>
          </a:extLst>
        </xdr:cNvPr>
        <xdr:cNvSpPr/>
      </xdr:nvSpPr>
      <xdr:spPr>
        <a:xfrm>
          <a:off x="8206464" y="56262"/>
          <a:ext cx="291551" cy="288000"/>
        </a:xfrm>
        <a:prstGeom prst="roundRect">
          <a:avLst/>
        </a:prstGeom>
        <a:solidFill>
          <a:srgbClr val="0070C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i="0">
              <a:solidFill>
                <a:schemeClr val="lt1"/>
              </a:solidFill>
              <a:latin typeface="Wingdings 2" panose="05020102010507070707" pitchFamily="18" charset="2"/>
              <a:ea typeface="+mn-ea"/>
              <a:cs typeface="+mn-cs"/>
            </a:rPr>
            <a:t>6</a:t>
          </a:r>
          <a:endParaRPr lang="pt-BR" sz="2400" b="1" i="0"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15</xdr:col>
      <xdr:colOff>49696</xdr:colOff>
      <xdr:row>0</xdr:row>
      <xdr:rowOff>49696</xdr:rowOff>
    </xdr:from>
    <xdr:to>
      <xdr:col>15</xdr:col>
      <xdr:colOff>337696</xdr:colOff>
      <xdr:row>0</xdr:row>
      <xdr:rowOff>337696</xdr:rowOff>
    </xdr:to>
    <xdr:sp macro="[0]!TransferirDadosTodosDias" textlink="">
      <xdr:nvSpPr>
        <xdr:cNvPr id="7" name="Retângulo: Cantos Arredondados 5">
          <a:extLst>
            <a:ext uri="{FF2B5EF4-FFF2-40B4-BE49-F238E27FC236}">
              <a16:creationId xmlns:a16="http://schemas.microsoft.com/office/drawing/2014/main" id="{2ECA2C60-2BD0-46EF-AC97-EA89F32E091F}"/>
            </a:ext>
          </a:extLst>
        </xdr:cNvPr>
        <xdr:cNvSpPr/>
      </xdr:nvSpPr>
      <xdr:spPr>
        <a:xfrm>
          <a:off x="6485283" y="49696"/>
          <a:ext cx="288000" cy="288000"/>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ingdings 2" panose="05020102010507070707" pitchFamily="18" charset="2"/>
              <a:ea typeface="+mn-ea"/>
              <a:cs typeface="+mn-cs"/>
            </a:rPr>
            <a:t>R</a:t>
          </a:r>
          <a:endParaRPr lang="pt-BR" sz="6000" b="1"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18</xdr:col>
      <xdr:colOff>183635</xdr:colOff>
      <xdr:row>0</xdr:row>
      <xdr:rowOff>51646</xdr:rowOff>
    </xdr:from>
    <xdr:to>
      <xdr:col>18</xdr:col>
      <xdr:colOff>470924</xdr:colOff>
      <xdr:row>0</xdr:row>
      <xdr:rowOff>339646</xdr:rowOff>
    </xdr:to>
    <xdr:sp macro="[0]!Salvar" textlink="">
      <xdr:nvSpPr>
        <xdr:cNvPr id="8" name="Retângulo: Cantos Arredondados 1">
          <a:extLst>
            <a:ext uri="{FF2B5EF4-FFF2-40B4-BE49-F238E27FC236}">
              <a16:creationId xmlns:a16="http://schemas.microsoft.com/office/drawing/2014/main" id="{E7A89144-FD2F-491B-A5F4-388471F1C704}"/>
            </a:ext>
          </a:extLst>
        </xdr:cNvPr>
        <xdr:cNvSpPr/>
      </xdr:nvSpPr>
      <xdr:spPr>
        <a:xfrm>
          <a:off x="7770505" y="51646"/>
          <a:ext cx="287289" cy="288000"/>
        </a:xfrm>
        <a:prstGeom prst="roundRect">
          <a:avLst/>
        </a:prstGeom>
        <a:solidFill>
          <a:srgbClr val="7030A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solidFill>
                <a:schemeClr val="lt1"/>
              </a:solidFill>
              <a:latin typeface="Wingdings" panose="05000000000000000000" pitchFamily="2" charset="2"/>
              <a:ea typeface="+mn-ea"/>
              <a:cs typeface="+mn-cs"/>
            </a:rPr>
            <a:t>&lt;</a:t>
          </a:r>
          <a:endParaRPr lang="pt-BR" sz="66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20</xdr:col>
      <xdr:colOff>157486</xdr:colOff>
      <xdr:row>0</xdr:row>
      <xdr:rowOff>61881</xdr:rowOff>
    </xdr:from>
    <xdr:to>
      <xdr:col>21</xdr:col>
      <xdr:colOff>213573</xdr:colOff>
      <xdr:row>0</xdr:row>
      <xdr:rowOff>349881</xdr:rowOff>
    </xdr:to>
    <xdr:sp macro="[0]!AlternarParaDados" textlink="">
      <xdr:nvSpPr>
        <xdr:cNvPr id="9" name="Retângulo: Cantos Arredondados 2">
          <a:extLst>
            <a:ext uri="{FF2B5EF4-FFF2-40B4-BE49-F238E27FC236}">
              <a16:creationId xmlns:a16="http://schemas.microsoft.com/office/drawing/2014/main" id="{5506F649-DD11-428D-BF5E-A8405072FBAA}"/>
            </a:ext>
          </a:extLst>
        </xdr:cNvPr>
        <xdr:cNvSpPr/>
      </xdr:nvSpPr>
      <xdr:spPr>
        <a:xfrm>
          <a:off x="8655443" y="61881"/>
          <a:ext cx="288000" cy="288000"/>
        </a:xfrm>
        <a:prstGeom prst="roundRect">
          <a:avLst/>
        </a:prstGeom>
        <a:solidFill>
          <a:srgbClr val="FFC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Wingdings" panose="05000000000000000000" pitchFamily="2" charset="2"/>
              <a:ea typeface="+mn-ea"/>
              <a:cs typeface="+mn-cs"/>
            </a:rPr>
            <a:t>4</a:t>
          </a:r>
          <a:endParaRPr lang="pt-BR" sz="3200" b="1" cap="none" spc="50" baseline="0">
            <a:ln w="0"/>
            <a:solidFill>
              <a:schemeClr val="bg1"/>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21</xdr:col>
      <xdr:colOff>364549</xdr:colOff>
      <xdr:row>0</xdr:row>
      <xdr:rowOff>61881</xdr:rowOff>
    </xdr:from>
    <xdr:to>
      <xdr:col>21</xdr:col>
      <xdr:colOff>652549</xdr:colOff>
      <xdr:row>0</xdr:row>
      <xdr:rowOff>349881</xdr:rowOff>
    </xdr:to>
    <xdr:sp macro="[0]!AbrirFormularioFerias" textlink="">
      <xdr:nvSpPr>
        <xdr:cNvPr id="10" name="Retângulo: Cantos Arredondados 2">
          <a:extLst>
            <a:ext uri="{FF2B5EF4-FFF2-40B4-BE49-F238E27FC236}">
              <a16:creationId xmlns:a16="http://schemas.microsoft.com/office/drawing/2014/main" id="{AFD5A11E-BF03-4682-B1A2-BC71FB45057D}"/>
            </a:ext>
          </a:extLst>
        </xdr:cNvPr>
        <xdr:cNvSpPr/>
      </xdr:nvSpPr>
      <xdr:spPr>
        <a:xfrm>
          <a:off x="9094419" y="61881"/>
          <a:ext cx="288000" cy="288000"/>
        </a:xfrm>
        <a:prstGeom prst="roundRect">
          <a:avLst/>
        </a:prstGeom>
        <a:solidFill>
          <a:srgbClr val="D81893"/>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ebdings" panose="05030102010509060703" pitchFamily="18" charset="2"/>
              <a:ea typeface="+mn-ea"/>
              <a:cs typeface="+mn-cs"/>
            </a:rPr>
            <a:t>J</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15</xdr:col>
      <xdr:colOff>480509</xdr:colOff>
      <xdr:row>0</xdr:row>
      <xdr:rowOff>61880</xdr:rowOff>
    </xdr:from>
    <xdr:to>
      <xdr:col>16</xdr:col>
      <xdr:colOff>56205</xdr:colOff>
      <xdr:row>0</xdr:row>
      <xdr:rowOff>349880</xdr:rowOff>
    </xdr:to>
    <xdr:sp macro="[0]!VerificarBatidasFaltantes" textlink="">
      <xdr:nvSpPr>
        <xdr:cNvPr id="11" name="Retângulo: Cantos Arredondados 2">
          <a:extLst>
            <a:ext uri="{FF2B5EF4-FFF2-40B4-BE49-F238E27FC236}">
              <a16:creationId xmlns:a16="http://schemas.microsoft.com/office/drawing/2014/main" id="{448B0DFF-BE55-40F3-9654-1474DD3F4C37}"/>
            </a:ext>
          </a:extLst>
        </xdr:cNvPr>
        <xdr:cNvSpPr/>
      </xdr:nvSpPr>
      <xdr:spPr>
        <a:xfrm>
          <a:off x="6916096" y="61880"/>
          <a:ext cx="288000" cy="288000"/>
        </a:xfrm>
        <a:prstGeom prst="roundRect">
          <a:avLst/>
        </a:prstGeom>
        <a:solidFill>
          <a:schemeClr val="bg2">
            <a:lumMod val="5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chemeClr val="lt1"/>
              </a:solidFill>
              <a:latin typeface="Webdings" panose="05030102010509060703" pitchFamily="18" charset="2"/>
              <a:ea typeface="+mn-ea"/>
              <a:cs typeface="+mn-cs"/>
            </a:rPr>
            <a:t>s</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20</xdr:col>
      <xdr:colOff>48867</xdr:colOff>
      <xdr:row>2</xdr:row>
      <xdr:rowOff>19050</xdr:rowOff>
    </xdr:from>
    <xdr:to>
      <xdr:col>20</xdr:col>
      <xdr:colOff>191742</xdr:colOff>
      <xdr:row>2</xdr:row>
      <xdr:rowOff>171451</xdr:rowOff>
    </xdr:to>
    <xdr:sp macro="[0]!ApagarConteudoCelulas01" textlink="">
      <xdr:nvSpPr>
        <xdr:cNvPr id="92" name="Retângulo: Cantos Arredondados 6" hidden="1">
          <a:extLst>
            <a:ext uri="{FF2B5EF4-FFF2-40B4-BE49-F238E27FC236}">
              <a16:creationId xmlns:a16="http://schemas.microsoft.com/office/drawing/2014/main" id="{00000000-0008-0000-0B00-00005C000000}"/>
            </a:ext>
          </a:extLst>
        </xdr:cNvPr>
        <xdr:cNvSpPr/>
      </xdr:nvSpPr>
      <xdr:spPr>
        <a:xfrm>
          <a:off x="8546824" y="573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3</xdr:row>
      <xdr:rowOff>19050</xdr:rowOff>
    </xdr:from>
    <xdr:to>
      <xdr:col>20</xdr:col>
      <xdr:colOff>191742</xdr:colOff>
      <xdr:row>3</xdr:row>
      <xdr:rowOff>171451</xdr:rowOff>
    </xdr:to>
    <xdr:sp macro="[0]!ApagarConteudoCelulas02" textlink="">
      <xdr:nvSpPr>
        <xdr:cNvPr id="93" name="Retângulo: Cantos Arredondados 7" hidden="1">
          <a:extLst>
            <a:ext uri="{FF2B5EF4-FFF2-40B4-BE49-F238E27FC236}">
              <a16:creationId xmlns:a16="http://schemas.microsoft.com/office/drawing/2014/main" id="{00000000-0008-0000-0B00-00005D000000}"/>
            </a:ext>
          </a:extLst>
        </xdr:cNvPr>
        <xdr:cNvSpPr/>
      </xdr:nvSpPr>
      <xdr:spPr>
        <a:xfrm>
          <a:off x="8546824" y="764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4</xdr:row>
      <xdr:rowOff>19050</xdr:rowOff>
    </xdr:from>
    <xdr:to>
      <xdr:col>20</xdr:col>
      <xdr:colOff>191742</xdr:colOff>
      <xdr:row>4</xdr:row>
      <xdr:rowOff>171451</xdr:rowOff>
    </xdr:to>
    <xdr:sp macro="[0]!ApagarConteudoCelulas03" textlink="">
      <xdr:nvSpPr>
        <xdr:cNvPr id="94" name="Retângulo: Cantos Arredondados 8" hidden="1">
          <a:extLst>
            <a:ext uri="{FF2B5EF4-FFF2-40B4-BE49-F238E27FC236}">
              <a16:creationId xmlns:a16="http://schemas.microsoft.com/office/drawing/2014/main" id="{00000000-0008-0000-0B00-00005E000000}"/>
            </a:ext>
          </a:extLst>
        </xdr:cNvPr>
        <xdr:cNvSpPr/>
      </xdr:nvSpPr>
      <xdr:spPr>
        <a:xfrm>
          <a:off x="8546824" y="954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5</xdr:row>
      <xdr:rowOff>19050</xdr:rowOff>
    </xdr:from>
    <xdr:to>
      <xdr:col>20</xdr:col>
      <xdr:colOff>191742</xdr:colOff>
      <xdr:row>5</xdr:row>
      <xdr:rowOff>171451</xdr:rowOff>
    </xdr:to>
    <xdr:sp macro="[0]!ApagarConteudoCelulas04" textlink="">
      <xdr:nvSpPr>
        <xdr:cNvPr id="95" name="Retângulo: Cantos Arredondados 9" hidden="1">
          <a:extLst>
            <a:ext uri="{FF2B5EF4-FFF2-40B4-BE49-F238E27FC236}">
              <a16:creationId xmlns:a16="http://schemas.microsoft.com/office/drawing/2014/main" id="{00000000-0008-0000-0B00-00005F000000}"/>
            </a:ext>
          </a:extLst>
        </xdr:cNvPr>
        <xdr:cNvSpPr/>
      </xdr:nvSpPr>
      <xdr:spPr>
        <a:xfrm>
          <a:off x="8546824" y="1145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6</xdr:row>
      <xdr:rowOff>19050</xdr:rowOff>
    </xdr:from>
    <xdr:to>
      <xdr:col>20</xdr:col>
      <xdr:colOff>191742</xdr:colOff>
      <xdr:row>6</xdr:row>
      <xdr:rowOff>171451</xdr:rowOff>
    </xdr:to>
    <xdr:sp macro="[0]!ApagarConteudoCelulas05" textlink="">
      <xdr:nvSpPr>
        <xdr:cNvPr id="96" name="Retângulo: Cantos Arredondados 10" hidden="1">
          <a:extLst>
            <a:ext uri="{FF2B5EF4-FFF2-40B4-BE49-F238E27FC236}">
              <a16:creationId xmlns:a16="http://schemas.microsoft.com/office/drawing/2014/main" id="{00000000-0008-0000-0B00-000060000000}"/>
            </a:ext>
          </a:extLst>
        </xdr:cNvPr>
        <xdr:cNvSpPr/>
      </xdr:nvSpPr>
      <xdr:spPr>
        <a:xfrm>
          <a:off x="8546824" y="1335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7</xdr:row>
      <xdr:rowOff>19050</xdr:rowOff>
    </xdr:from>
    <xdr:to>
      <xdr:col>20</xdr:col>
      <xdr:colOff>191742</xdr:colOff>
      <xdr:row>7</xdr:row>
      <xdr:rowOff>171451</xdr:rowOff>
    </xdr:to>
    <xdr:sp macro="[0]!ApagarConteudoCelulas06" textlink="">
      <xdr:nvSpPr>
        <xdr:cNvPr id="97" name="Retângulo: Cantos Arredondados 11" hidden="1">
          <a:extLst>
            <a:ext uri="{FF2B5EF4-FFF2-40B4-BE49-F238E27FC236}">
              <a16:creationId xmlns:a16="http://schemas.microsoft.com/office/drawing/2014/main" id="{00000000-0008-0000-0B00-000061000000}"/>
            </a:ext>
          </a:extLst>
        </xdr:cNvPr>
        <xdr:cNvSpPr/>
      </xdr:nvSpPr>
      <xdr:spPr>
        <a:xfrm>
          <a:off x="8546824" y="1526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8</xdr:row>
      <xdr:rowOff>19050</xdr:rowOff>
    </xdr:from>
    <xdr:to>
      <xdr:col>20</xdr:col>
      <xdr:colOff>191742</xdr:colOff>
      <xdr:row>8</xdr:row>
      <xdr:rowOff>171451</xdr:rowOff>
    </xdr:to>
    <xdr:sp macro="[0]!ApagarConteudoCelulas07" textlink="">
      <xdr:nvSpPr>
        <xdr:cNvPr id="98" name="Retângulo: Cantos Arredondados 12" hidden="1">
          <a:extLst>
            <a:ext uri="{FF2B5EF4-FFF2-40B4-BE49-F238E27FC236}">
              <a16:creationId xmlns:a16="http://schemas.microsoft.com/office/drawing/2014/main" id="{00000000-0008-0000-0B00-000062000000}"/>
            </a:ext>
          </a:extLst>
        </xdr:cNvPr>
        <xdr:cNvSpPr/>
      </xdr:nvSpPr>
      <xdr:spPr>
        <a:xfrm>
          <a:off x="8546824" y="1716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9</xdr:row>
      <xdr:rowOff>19050</xdr:rowOff>
    </xdr:from>
    <xdr:to>
      <xdr:col>20</xdr:col>
      <xdr:colOff>191742</xdr:colOff>
      <xdr:row>9</xdr:row>
      <xdr:rowOff>171451</xdr:rowOff>
    </xdr:to>
    <xdr:sp macro="[0]!ApagarConteudoCelulas08" textlink="">
      <xdr:nvSpPr>
        <xdr:cNvPr id="99" name="Retângulo: Cantos Arredondados 13" hidden="1">
          <a:extLst>
            <a:ext uri="{FF2B5EF4-FFF2-40B4-BE49-F238E27FC236}">
              <a16:creationId xmlns:a16="http://schemas.microsoft.com/office/drawing/2014/main" id="{00000000-0008-0000-0B00-000063000000}"/>
            </a:ext>
          </a:extLst>
        </xdr:cNvPr>
        <xdr:cNvSpPr/>
      </xdr:nvSpPr>
      <xdr:spPr>
        <a:xfrm>
          <a:off x="8546824" y="1907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10</xdr:row>
      <xdr:rowOff>19050</xdr:rowOff>
    </xdr:from>
    <xdr:to>
      <xdr:col>20</xdr:col>
      <xdr:colOff>191742</xdr:colOff>
      <xdr:row>10</xdr:row>
      <xdr:rowOff>171451</xdr:rowOff>
    </xdr:to>
    <xdr:sp macro="[0]!ApagarConteudoCelulas09" textlink="">
      <xdr:nvSpPr>
        <xdr:cNvPr id="100" name="Retângulo: Cantos Arredondados 14" hidden="1">
          <a:extLst>
            <a:ext uri="{FF2B5EF4-FFF2-40B4-BE49-F238E27FC236}">
              <a16:creationId xmlns:a16="http://schemas.microsoft.com/office/drawing/2014/main" id="{00000000-0008-0000-0B00-000064000000}"/>
            </a:ext>
          </a:extLst>
        </xdr:cNvPr>
        <xdr:cNvSpPr/>
      </xdr:nvSpPr>
      <xdr:spPr>
        <a:xfrm>
          <a:off x="8546824" y="2097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11</xdr:row>
      <xdr:rowOff>19050</xdr:rowOff>
    </xdr:from>
    <xdr:to>
      <xdr:col>20</xdr:col>
      <xdr:colOff>191742</xdr:colOff>
      <xdr:row>11</xdr:row>
      <xdr:rowOff>171451</xdr:rowOff>
    </xdr:to>
    <xdr:sp macro="[0]!ApagarConteudoCelulas10" textlink="">
      <xdr:nvSpPr>
        <xdr:cNvPr id="101" name="Retângulo: Cantos Arredondados 15" hidden="1">
          <a:extLst>
            <a:ext uri="{FF2B5EF4-FFF2-40B4-BE49-F238E27FC236}">
              <a16:creationId xmlns:a16="http://schemas.microsoft.com/office/drawing/2014/main" id="{00000000-0008-0000-0B00-000065000000}"/>
            </a:ext>
          </a:extLst>
        </xdr:cNvPr>
        <xdr:cNvSpPr/>
      </xdr:nvSpPr>
      <xdr:spPr>
        <a:xfrm>
          <a:off x="8546824" y="2288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12</xdr:row>
      <xdr:rowOff>19050</xdr:rowOff>
    </xdr:from>
    <xdr:to>
      <xdr:col>20</xdr:col>
      <xdr:colOff>191742</xdr:colOff>
      <xdr:row>12</xdr:row>
      <xdr:rowOff>171451</xdr:rowOff>
    </xdr:to>
    <xdr:sp macro="[0]!ApagarConteudoCelulas11" textlink="">
      <xdr:nvSpPr>
        <xdr:cNvPr id="102" name="Retângulo: Cantos Arredondados 16" hidden="1">
          <a:extLst>
            <a:ext uri="{FF2B5EF4-FFF2-40B4-BE49-F238E27FC236}">
              <a16:creationId xmlns:a16="http://schemas.microsoft.com/office/drawing/2014/main" id="{00000000-0008-0000-0B00-000066000000}"/>
            </a:ext>
          </a:extLst>
        </xdr:cNvPr>
        <xdr:cNvSpPr/>
      </xdr:nvSpPr>
      <xdr:spPr>
        <a:xfrm>
          <a:off x="8546824" y="2478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13</xdr:row>
      <xdr:rowOff>19050</xdr:rowOff>
    </xdr:from>
    <xdr:to>
      <xdr:col>20</xdr:col>
      <xdr:colOff>191742</xdr:colOff>
      <xdr:row>13</xdr:row>
      <xdr:rowOff>171451</xdr:rowOff>
    </xdr:to>
    <xdr:sp macro="[0]!ApagarConteudoCelulas12" textlink="">
      <xdr:nvSpPr>
        <xdr:cNvPr id="103" name="Retângulo: Cantos Arredondados 17" hidden="1">
          <a:extLst>
            <a:ext uri="{FF2B5EF4-FFF2-40B4-BE49-F238E27FC236}">
              <a16:creationId xmlns:a16="http://schemas.microsoft.com/office/drawing/2014/main" id="{00000000-0008-0000-0B00-000067000000}"/>
            </a:ext>
          </a:extLst>
        </xdr:cNvPr>
        <xdr:cNvSpPr/>
      </xdr:nvSpPr>
      <xdr:spPr>
        <a:xfrm>
          <a:off x="8546824" y="2669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14</xdr:row>
      <xdr:rowOff>19050</xdr:rowOff>
    </xdr:from>
    <xdr:to>
      <xdr:col>20</xdr:col>
      <xdr:colOff>191742</xdr:colOff>
      <xdr:row>14</xdr:row>
      <xdr:rowOff>171451</xdr:rowOff>
    </xdr:to>
    <xdr:sp macro="[0]!ApagarConteudoCelulas13" textlink="">
      <xdr:nvSpPr>
        <xdr:cNvPr id="104" name="Retângulo: Cantos Arredondados 18" hidden="1">
          <a:extLst>
            <a:ext uri="{FF2B5EF4-FFF2-40B4-BE49-F238E27FC236}">
              <a16:creationId xmlns:a16="http://schemas.microsoft.com/office/drawing/2014/main" id="{00000000-0008-0000-0B00-000068000000}"/>
            </a:ext>
          </a:extLst>
        </xdr:cNvPr>
        <xdr:cNvSpPr/>
      </xdr:nvSpPr>
      <xdr:spPr>
        <a:xfrm>
          <a:off x="8546824" y="2859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15</xdr:row>
      <xdr:rowOff>19050</xdr:rowOff>
    </xdr:from>
    <xdr:to>
      <xdr:col>20</xdr:col>
      <xdr:colOff>191742</xdr:colOff>
      <xdr:row>15</xdr:row>
      <xdr:rowOff>171451</xdr:rowOff>
    </xdr:to>
    <xdr:sp macro="[0]!ApagarConteudoCelulas14" textlink="">
      <xdr:nvSpPr>
        <xdr:cNvPr id="105" name="Retângulo: Cantos Arredondados 19" hidden="1">
          <a:extLst>
            <a:ext uri="{FF2B5EF4-FFF2-40B4-BE49-F238E27FC236}">
              <a16:creationId xmlns:a16="http://schemas.microsoft.com/office/drawing/2014/main" id="{00000000-0008-0000-0B00-000069000000}"/>
            </a:ext>
          </a:extLst>
        </xdr:cNvPr>
        <xdr:cNvSpPr/>
      </xdr:nvSpPr>
      <xdr:spPr>
        <a:xfrm>
          <a:off x="8546824" y="3050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16</xdr:row>
      <xdr:rowOff>19050</xdr:rowOff>
    </xdr:from>
    <xdr:to>
      <xdr:col>20</xdr:col>
      <xdr:colOff>191742</xdr:colOff>
      <xdr:row>16</xdr:row>
      <xdr:rowOff>171451</xdr:rowOff>
    </xdr:to>
    <xdr:sp macro="[0]!ApagarConteudoCelulas01" textlink="">
      <xdr:nvSpPr>
        <xdr:cNvPr id="106" name="Retângulo: Cantos Arredondados 20" hidden="1">
          <a:extLst>
            <a:ext uri="{FF2B5EF4-FFF2-40B4-BE49-F238E27FC236}">
              <a16:creationId xmlns:a16="http://schemas.microsoft.com/office/drawing/2014/main" id="{00000000-0008-0000-0B00-00006A000000}"/>
            </a:ext>
          </a:extLst>
        </xdr:cNvPr>
        <xdr:cNvSpPr/>
      </xdr:nvSpPr>
      <xdr:spPr>
        <a:xfrm>
          <a:off x="8546824" y="3240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17</xdr:row>
      <xdr:rowOff>19050</xdr:rowOff>
    </xdr:from>
    <xdr:to>
      <xdr:col>20</xdr:col>
      <xdr:colOff>191742</xdr:colOff>
      <xdr:row>17</xdr:row>
      <xdr:rowOff>171451</xdr:rowOff>
    </xdr:to>
    <xdr:sp macro="[0]!ApagarConteudoCelulas16" textlink="">
      <xdr:nvSpPr>
        <xdr:cNvPr id="107" name="Retângulo: Cantos Arredondados 21" hidden="1">
          <a:extLst>
            <a:ext uri="{FF2B5EF4-FFF2-40B4-BE49-F238E27FC236}">
              <a16:creationId xmlns:a16="http://schemas.microsoft.com/office/drawing/2014/main" id="{00000000-0008-0000-0B00-00006B000000}"/>
            </a:ext>
          </a:extLst>
        </xdr:cNvPr>
        <xdr:cNvSpPr/>
      </xdr:nvSpPr>
      <xdr:spPr>
        <a:xfrm>
          <a:off x="8546824" y="3431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18</xdr:row>
      <xdr:rowOff>19050</xdr:rowOff>
    </xdr:from>
    <xdr:to>
      <xdr:col>20</xdr:col>
      <xdr:colOff>191742</xdr:colOff>
      <xdr:row>18</xdr:row>
      <xdr:rowOff>171451</xdr:rowOff>
    </xdr:to>
    <xdr:sp macro="[0]!ApagarConteudoCelulas17" textlink="">
      <xdr:nvSpPr>
        <xdr:cNvPr id="108" name="Retângulo: Cantos Arredondados 22" hidden="1">
          <a:extLst>
            <a:ext uri="{FF2B5EF4-FFF2-40B4-BE49-F238E27FC236}">
              <a16:creationId xmlns:a16="http://schemas.microsoft.com/office/drawing/2014/main" id="{00000000-0008-0000-0B00-00006C000000}"/>
            </a:ext>
          </a:extLst>
        </xdr:cNvPr>
        <xdr:cNvSpPr/>
      </xdr:nvSpPr>
      <xdr:spPr>
        <a:xfrm>
          <a:off x="8546824" y="3621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19</xdr:row>
      <xdr:rowOff>19050</xdr:rowOff>
    </xdr:from>
    <xdr:to>
      <xdr:col>20</xdr:col>
      <xdr:colOff>191742</xdr:colOff>
      <xdr:row>19</xdr:row>
      <xdr:rowOff>171451</xdr:rowOff>
    </xdr:to>
    <xdr:sp macro="[0]!ApagarConteudoCelulas18" textlink="">
      <xdr:nvSpPr>
        <xdr:cNvPr id="109" name="Retângulo: Cantos Arredondados 23" hidden="1">
          <a:extLst>
            <a:ext uri="{FF2B5EF4-FFF2-40B4-BE49-F238E27FC236}">
              <a16:creationId xmlns:a16="http://schemas.microsoft.com/office/drawing/2014/main" id="{00000000-0008-0000-0B00-00006D000000}"/>
            </a:ext>
          </a:extLst>
        </xdr:cNvPr>
        <xdr:cNvSpPr/>
      </xdr:nvSpPr>
      <xdr:spPr>
        <a:xfrm>
          <a:off x="8546824" y="3812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20</xdr:row>
      <xdr:rowOff>19050</xdr:rowOff>
    </xdr:from>
    <xdr:to>
      <xdr:col>20</xdr:col>
      <xdr:colOff>191742</xdr:colOff>
      <xdr:row>20</xdr:row>
      <xdr:rowOff>171451</xdr:rowOff>
    </xdr:to>
    <xdr:sp macro="[0]!ApagarConteudoCelulas19" textlink="">
      <xdr:nvSpPr>
        <xdr:cNvPr id="110" name="Retângulo: Cantos Arredondados 24" hidden="1">
          <a:extLst>
            <a:ext uri="{FF2B5EF4-FFF2-40B4-BE49-F238E27FC236}">
              <a16:creationId xmlns:a16="http://schemas.microsoft.com/office/drawing/2014/main" id="{00000000-0008-0000-0B00-00006E000000}"/>
            </a:ext>
          </a:extLst>
        </xdr:cNvPr>
        <xdr:cNvSpPr/>
      </xdr:nvSpPr>
      <xdr:spPr>
        <a:xfrm>
          <a:off x="8546824" y="4002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21</xdr:row>
      <xdr:rowOff>19050</xdr:rowOff>
    </xdr:from>
    <xdr:to>
      <xdr:col>20</xdr:col>
      <xdr:colOff>191742</xdr:colOff>
      <xdr:row>21</xdr:row>
      <xdr:rowOff>171451</xdr:rowOff>
    </xdr:to>
    <xdr:sp macro="[0]!ApagarConteudoCelulas20" textlink="">
      <xdr:nvSpPr>
        <xdr:cNvPr id="111" name="Retângulo: Cantos Arredondados 25" hidden="1">
          <a:extLst>
            <a:ext uri="{FF2B5EF4-FFF2-40B4-BE49-F238E27FC236}">
              <a16:creationId xmlns:a16="http://schemas.microsoft.com/office/drawing/2014/main" id="{00000000-0008-0000-0B00-00006F000000}"/>
            </a:ext>
          </a:extLst>
        </xdr:cNvPr>
        <xdr:cNvSpPr/>
      </xdr:nvSpPr>
      <xdr:spPr>
        <a:xfrm>
          <a:off x="8546824" y="4193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22</xdr:row>
      <xdr:rowOff>19050</xdr:rowOff>
    </xdr:from>
    <xdr:to>
      <xdr:col>20</xdr:col>
      <xdr:colOff>191742</xdr:colOff>
      <xdr:row>22</xdr:row>
      <xdr:rowOff>171451</xdr:rowOff>
    </xdr:to>
    <xdr:sp macro="[0]!ApagarConteudoCelulas21" textlink="">
      <xdr:nvSpPr>
        <xdr:cNvPr id="112" name="Retângulo: Cantos Arredondados 26" hidden="1">
          <a:extLst>
            <a:ext uri="{FF2B5EF4-FFF2-40B4-BE49-F238E27FC236}">
              <a16:creationId xmlns:a16="http://schemas.microsoft.com/office/drawing/2014/main" id="{00000000-0008-0000-0B00-000070000000}"/>
            </a:ext>
          </a:extLst>
        </xdr:cNvPr>
        <xdr:cNvSpPr/>
      </xdr:nvSpPr>
      <xdr:spPr>
        <a:xfrm>
          <a:off x="8546824" y="4383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23</xdr:row>
      <xdr:rowOff>19050</xdr:rowOff>
    </xdr:from>
    <xdr:to>
      <xdr:col>20</xdr:col>
      <xdr:colOff>191742</xdr:colOff>
      <xdr:row>23</xdr:row>
      <xdr:rowOff>171451</xdr:rowOff>
    </xdr:to>
    <xdr:sp macro="[0]!ApagarConteudoCelulas22" textlink="">
      <xdr:nvSpPr>
        <xdr:cNvPr id="113" name="Retângulo: Cantos Arredondados 27" hidden="1">
          <a:extLst>
            <a:ext uri="{FF2B5EF4-FFF2-40B4-BE49-F238E27FC236}">
              <a16:creationId xmlns:a16="http://schemas.microsoft.com/office/drawing/2014/main" id="{00000000-0008-0000-0B00-000071000000}"/>
            </a:ext>
          </a:extLst>
        </xdr:cNvPr>
        <xdr:cNvSpPr/>
      </xdr:nvSpPr>
      <xdr:spPr>
        <a:xfrm>
          <a:off x="8546824" y="4574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24</xdr:row>
      <xdr:rowOff>19050</xdr:rowOff>
    </xdr:from>
    <xdr:to>
      <xdr:col>20</xdr:col>
      <xdr:colOff>191742</xdr:colOff>
      <xdr:row>24</xdr:row>
      <xdr:rowOff>171451</xdr:rowOff>
    </xdr:to>
    <xdr:sp macro="[0]!ApagarConteudoCelulas23" textlink="">
      <xdr:nvSpPr>
        <xdr:cNvPr id="114" name="Retângulo: Cantos Arredondados 28" hidden="1">
          <a:extLst>
            <a:ext uri="{FF2B5EF4-FFF2-40B4-BE49-F238E27FC236}">
              <a16:creationId xmlns:a16="http://schemas.microsoft.com/office/drawing/2014/main" id="{00000000-0008-0000-0B00-000072000000}"/>
            </a:ext>
          </a:extLst>
        </xdr:cNvPr>
        <xdr:cNvSpPr/>
      </xdr:nvSpPr>
      <xdr:spPr>
        <a:xfrm>
          <a:off x="8546824" y="4764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25</xdr:row>
      <xdr:rowOff>19050</xdr:rowOff>
    </xdr:from>
    <xdr:to>
      <xdr:col>20</xdr:col>
      <xdr:colOff>191742</xdr:colOff>
      <xdr:row>25</xdr:row>
      <xdr:rowOff>171451</xdr:rowOff>
    </xdr:to>
    <xdr:sp macro="[0]!ApagarConteudoCelulas24" textlink="">
      <xdr:nvSpPr>
        <xdr:cNvPr id="115" name="Retângulo: Cantos Arredondados 29" hidden="1">
          <a:extLst>
            <a:ext uri="{FF2B5EF4-FFF2-40B4-BE49-F238E27FC236}">
              <a16:creationId xmlns:a16="http://schemas.microsoft.com/office/drawing/2014/main" id="{00000000-0008-0000-0B00-000073000000}"/>
            </a:ext>
          </a:extLst>
        </xdr:cNvPr>
        <xdr:cNvSpPr/>
      </xdr:nvSpPr>
      <xdr:spPr>
        <a:xfrm>
          <a:off x="8546824" y="4955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26</xdr:row>
      <xdr:rowOff>19050</xdr:rowOff>
    </xdr:from>
    <xdr:to>
      <xdr:col>20</xdr:col>
      <xdr:colOff>191742</xdr:colOff>
      <xdr:row>26</xdr:row>
      <xdr:rowOff>171451</xdr:rowOff>
    </xdr:to>
    <xdr:sp macro="[0]!ApagarConteudoCelulas25" textlink="">
      <xdr:nvSpPr>
        <xdr:cNvPr id="116" name="Retângulo: Cantos Arredondados 30" hidden="1">
          <a:extLst>
            <a:ext uri="{FF2B5EF4-FFF2-40B4-BE49-F238E27FC236}">
              <a16:creationId xmlns:a16="http://schemas.microsoft.com/office/drawing/2014/main" id="{00000000-0008-0000-0B00-000074000000}"/>
            </a:ext>
          </a:extLst>
        </xdr:cNvPr>
        <xdr:cNvSpPr/>
      </xdr:nvSpPr>
      <xdr:spPr>
        <a:xfrm>
          <a:off x="8546824" y="5145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27</xdr:row>
      <xdr:rowOff>19050</xdr:rowOff>
    </xdr:from>
    <xdr:to>
      <xdr:col>20</xdr:col>
      <xdr:colOff>191742</xdr:colOff>
      <xdr:row>27</xdr:row>
      <xdr:rowOff>171451</xdr:rowOff>
    </xdr:to>
    <xdr:sp macro="[0]!ApagarConteudoCelulas26" textlink="">
      <xdr:nvSpPr>
        <xdr:cNvPr id="117" name="Retângulo: Cantos Arredondados 31" hidden="1">
          <a:extLst>
            <a:ext uri="{FF2B5EF4-FFF2-40B4-BE49-F238E27FC236}">
              <a16:creationId xmlns:a16="http://schemas.microsoft.com/office/drawing/2014/main" id="{00000000-0008-0000-0B00-000075000000}"/>
            </a:ext>
          </a:extLst>
        </xdr:cNvPr>
        <xdr:cNvSpPr/>
      </xdr:nvSpPr>
      <xdr:spPr>
        <a:xfrm>
          <a:off x="8546824" y="5336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28</xdr:row>
      <xdr:rowOff>19050</xdr:rowOff>
    </xdr:from>
    <xdr:to>
      <xdr:col>20</xdr:col>
      <xdr:colOff>191742</xdr:colOff>
      <xdr:row>28</xdr:row>
      <xdr:rowOff>171451</xdr:rowOff>
    </xdr:to>
    <xdr:sp macro="[0]!ApagarConteudoCelulas27" textlink="">
      <xdr:nvSpPr>
        <xdr:cNvPr id="118" name="Retângulo: Cantos Arredondados 32" hidden="1">
          <a:extLst>
            <a:ext uri="{FF2B5EF4-FFF2-40B4-BE49-F238E27FC236}">
              <a16:creationId xmlns:a16="http://schemas.microsoft.com/office/drawing/2014/main" id="{00000000-0008-0000-0B00-000076000000}"/>
            </a:ext>
          </a:extLst>
        </xdr:cNvPr>
        <xdr:cNvSpPr/>
      </xdr:nvSpPr>
      <xdr:spPr>
        <a:xfrm>
          <a:off x="8546824" y="5526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29</xdr:row>
      <xdr:rowOff>19050</xdr:rowOff>
    </xdr:from>
    <xdr:to>
      <xdr:col>20</xdr:col>
      <xdr:colOff>191742</xdr:colOff>
      <xdr:row>29</xdr:row>
      <xdr:rowOff>171451</xdr:rowOff>
    </xdr:to>
    <xdr:sp macro="[0]!ApagarConteudoCelulas28" textlink="">
      <xdr:nvSpPr>
        <xdr:cNvPr id="119" name="Retângulo: Cantos Arredondados 33" hidden="1">
          <a:extLst>
            <a:ext uri="{FF2B5EF4-FFF2-40B4-BE49-F238E27FC236}">
              <a16:creationId xmlns:a16="http://schemas.microsoft.com/office/drawing/2014/main" id="{00000000-0008-0000-0B00-000077000000}"/>
            </a:ext>
          </a:extLst>
        </xdr:cNvPr>
        <xdr:cNvSpPr/>
      </xdr:nvSpPr>
      <xdr:spPr>
        <a:xfrm>
          <a:off x="8546824" y="5717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30</xdr:row>
      <xdr:rowOff>19050</xdr:rowOff>
    </xdr:from>
    <xdr:to>
      <xdr:col>20</xdr:col>
      <xdr:colOff>191742</xdr:colOff>
      <xdr:row>30</xdr:row>
      <xdr:rowOff>171451</xdr:rowOff>
    </xdr:to>
    <xdr:sp macro="[0]!ApagarConteudoCelulas29" textlink="">
      <xdr:nvSpPr>
        <xdr:cNvPr id="120" name="Retângulo: Cantos Arredondados 34" hidden="1">
          <a:extLst>
            <a:ext uri="{FF2B5EF4-FFF2-40B4-BE49-F238E27FC236}">
              <a16:creationId xmlns:a16="http://schemas.microsoft.com/office/drawing/2014/main" id="{00000000-0008-0000-0B00-000078000000}"/>
            </a:ext>
          </a:extLst>
        </xdr:cNvPr>
        <xdr:cNvSpPr/>
      </xdr:nvSpPr>
      <xdr:spPr>
        <a:xfrm>
          <a:off x="8546824" y="5907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31</xdr:row>
      <xdr:rowOff>19050</xdr:rowOff>
    </xdr:from>
    <xdr:to>
      <xdr:col>20</xdr:col>
      <xdr:colOff>191742</xdr:colOff>
      <xdr:row>31</xdr:row>
      <xdr:rowOff>171451</xdr:rowOff>
    </xdr:to>
    <xdr:sp macro="[0]!ApagarConteudoCelulas30" textlink="">
      <xdr:nvSpPr>
        <xdr:cNvPr id="121" name="Retângulo: Cantos Arredondados 35" hidden="1">
          <a:extLst>
            <a:ext uri="{FF2B5EF4-FFF2-40B4-BE49-F238E27FC236}">
              <a16:creationId xmlns:a16="http://schemas.microsoft.com/office/drawing/2014/main" id="{00000000-0008-0000-0B00-000079000000}"/>
            </a:ext>
          </a:extLst>
        </xdr:cNvPr>
        <xdr:cNvSpPr/>
      </xdr:nvSpPr>
      <xdr:spPr>
        <a:xfrm>
          <a:off x="8546824" y="6098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32</xdr:row>
      <xdr:rowOff>19050</xdr:rowOff>
    </xdr:from>
    <xdr:to>
      <xdr:col>20</xdr:col>
      <xdr:colOff>191742</xdr:colOff>
      <xdr:row>32</xdr:row>
      <xdr:rowOff>171451</xdr:rowOff>
    </xdr:to>
    <xdr:sp macro="[0]!ApagarConteudoCelulas31" textlink="">
      <xdr:nvSpPr>
        <xdr:cNvPr id="122" name="Retângulo: Cantos Arredondados 36" hidden="1">
          <a:extLst>
            <a:ext uri="{FF2B5EF4-FFF2-40B4-BE49-F238E27FC236}">
              <a16:creationId xmlns:a16="http://schemas.microsoft.com/office/drawing/2014/main" id="{00000000-0008-0000-0B00-00007A000000}"/>
            </a:ext>
          </a:extLst>
        </xdr:cNvPr>
        <xdr:cNvSpPr/>
      </xdr:nvSpPr>
      <xdr:spPr>
        <a:xfrm>
          <a:off x="8546824" y="6288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33</xdr:row>
      <xdr:rowOff>19050</xdr:rowOff>
    </xdr:from>
    <xdr:to>
      <xdr:col>20</xdr:col>
      <xdr:colOff>191742</xdr:colOff>
      <xdr:row>33</xdr:row>
      <xdr:rowOff>171451</xdr:rowOff>
    </xdr:to>
    <xdr:sp macro="[0]!ApagarConteudoCelulas32" textlink="">
      <xdr:nvSpPr>
        <xdr:cNvPr id="123" name="Retângulo: Cantos Arredondados 37" hidden="1">
          <a:extLst>
            <a:ext uri="{FF2B5EF4-FFF2-40B4-BE49-F238E27FC236}">
              <a16:creationId xmlns:a16="http://schemas.microsoft.com/office/drawing/2014/main" id="{00000000-0008-0000-0B00-00007B000000}"/>
            </a:ext>
          </a:extLst>
        </xdr:cNvPr>
        <xdr:cNvSpPr/>
      </xdr:nvSpPr>
      <xdr:spPr>
        <a:xfrm>
          <a:off x="8546824" y="6479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34</xdr:row>
      <xdr:rowOff>19050</xdr:rowOff>
    </xdr:from>
    <xdr:to>
      <xdr:col>20</xdr:col>
      <xdr:colOff>191742</xdr:colOff>
      <xdr:row>34</xdr:row>
      <xdr:rowOff>171451</xdr:rowOff>
    </xdr:to>
    <xdr:sp macro="[0]!ApagarConteudoCelulas33" textlink="">
      <xdr:nvSpPr>
        <xdr:cNvPr id="124" name="Retângulo: Cantos Arredondados 38" hidden="1">
          <a:extLst>
            <a:ext uri="{FF2B5EF4-FFF2-40B4-BE49-F238E27FC236}">
              <a16:creationId xmlns:a16="http://schemas.microsoft.com/office/drawing/2014/main" id="{00000000-0008-0000-0B00-00007C000000}"/>
            </a:ext>
          </a:extLst>
        </xdr:cNvPr>
        <xdr:cNvSpPr/>
      </xdr:nvSpPr>
      <xdr:spPr>
        <a:xfrm>
          <a:off x="8546824" y="6669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35</xdr:row>
      <xdr:rowOff>19050</xdr:rowOff>
    </xdr:from>
    <xdr:to>
      <xdr:col>20</xdr:col>
      <xdr:colOff>191742</xdr:colOff>
      <xdr:row>35</xdr:row>
      <xdr:rowOff>171451</xdr:rowOff>
    </xdr:to>
    <xdr:sp macro="[0]!ApagarConteudoCelulas34" textlink="">
      <xdr:nvSpPr>
        <xdr:cNvPr id="125" name="Retângulo: Cantos Arredondados 39" hidden="1">
          <a:extLst>
            <a:ext uri="{FF2B5EF4-FFF2-40B4-BE49-F238E27FC236}">
              <a16:creationId xmlns:a16="http://schemas.microsoft.com/office/drawing/2014/main" id="{00000000-0008-0000-0B00-00007D000000}"/>
            </a:ext>
          </a:extLst>
        </xdr:cNvPr>
        <xdr:cNvSpPr/>
      </xdr:nvSpPr>
      <xdr:spPr>
        <a:xfrm>
          <a:off x="8546824" y="6860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36</xdr:row>
      <xdr:rowOff>19050</xdr:rowOff>
    </xdr:from>
    <xdr:to>
      <xdr:col>20</xdr:col>
      <xdr:colOff>191742</xdr:colOff>
      <xdr:row>36</xdr:row>
      <xdr:rowOff>171451</xdr:rowOff>
    </xdr:to>
    <xdr:sp macro="[0]!ApagarConteudoCelulas35" textlink="">
      <xdr:nvSpPr>
        <xdr:cNvPr id="126" name="Retângulo: Cantos Arredondados 40" hidden="1">
          <a:extLst>
            <a:ext uri="{FF2B5EF4-FFF2-40B4-BE49-F238E27FC236}">
              <a16:creationId xmlns:a16="http://schemas.microsoft.com/office/drawing/2014/main" id="{00000000-0008-0000-0B00-00007E000000}"/>
            </a:ext>
          </a:extLst>
        </xdr:cNvPr>
        <xdr:cNvSpPr/>
      </xdr:nvSpPr>
      <xdr:spPr>
        <a:xfrm>
          <a:off x="8546824" y="7050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37</xdr:row>
      <xdr:rowOff>19050</xdr:rowOff>
    </xdr:from>
    <xdr:to>
      <xdr:col>20</xdr:col>
      <xdr:colOff>191742</xdr:colOff>
      <xdr:row>37</xdr:row>
      <xdr:rowOff>171451</xdr:rowOff>
    </xdr:to>
    <xdr:sp macro="[0]!ApagarConteudoCelulas36" textlink="">
      <xdr:nvSpPr>
        <xdr:cNvPr id="127" name="Retângulo: Cantos Arredondados 41" hidden="1">
          <a:extLst>
            <a:ext uri="{FF2B5EF4-FFF2-40B4-BE49-F238E27FC236}">
              <a16:creationId xmlns:a16="http://schemas.microsoft.com/office/drawing/2014/main" id="{00000000-0008-0000-0B00-00007F000000}"/>
            </a:ext>
          </a:extLst>
        </xdr:cNvPr>
        <xdr:cNvSpPr/>
      </xdr:nvSpPr>
      <xdr:spPr>
        <a:xfrm>
          <a:off x="8546824" y="7241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38</xdr:row>
      <xdr:rowOff>19050</xdr:rowOff>
    </xdr:from>
    <xdr:to>
      <xdr:col>20</xdr:col>
      <xdr:colOff>191742</xdr:colOff>
      <xdr:row>38</xdr:row>
      <xdr:rowOff>171451</xdr:rowOff>
    </xdr:to>
    <xdr:sp macro="[0]!ApagarConteudoCelulas37" textlink="">
      <xdr:nvSpPr>
        <xdr:cNvPr id="128" name="Retângulo: Cantos Arredondados 42" hidden="1">
          <a:extLst>
            <a:ext uri="{FF2B5EF4-FFF2-40B4-BE49-F238E27FC236}">
              <a16:creationId xmlns:a16="http://schemas.microsoft.com/office/drawing/2014/main" id="{00000000-0008-0000-0B00-000080000000}"/>
            </a:ext>
          </a:extLst>
        </xdr:cNvPr>
        <xdr:cNvSpPr/>
      </xdr:nvSpPr>
      <xdr:spPr>
        <a:xfrm>
          <a:off x="8546824" y="7431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39</xdr:row>
      <xdr:rowOff>19050</xdr:rowOff>
    </xdr:from>
    <xdr:to>
      <xdr:col>20</xdr:col>
      <xdr:colOff>191742</xdr:colOff>
      <xdr:row>39</xdr:row>
      <xdr:rowOff>171451</xdr:rowOff>
    </xdr:to>
    <xdr:sp macro="[0]!ApagarConteudoCelulas38" textlink="">
      <xdr:nvSpPr>
        <xdr:cNvPr id="129" name="Retângulo: Cantos Arredondados 43" hidden="1">
          <a:extLst>
            <a:ext uri="{FF2B5EF4-FFF2-40B4-BE49-F238E27FC236}">
              <a16:creationId xmlns:a16="http://schemas.microsoft.com/office/drawing/2014/main" id="{00000000-0008-0000-0B00-000081000000}"/>
            </a:ext>
          </a:extLst>
        </xdr:cNvPr>
        <xdr:cNvSpPr/>
      </xdr:nvSpPr>
      <xdr:spPr>
        <a:xfrm>
          <a:off x="8546824" y="7622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40</xdr:row>
      <xdr:rowOff>19050</xdr:rowOff>
    </xdr:from>
    <xdr:to>
      <xdr:col>20</xdr:col>
      <xdr:colOff>191742</xdr:colOff>
      <xdr:row>40</xdr:row>
      <xdr:rowOff>171451</xdr:rowOff>
    </xdr:to>
    <xdr:sp macro="[0]!ApagarConteudoCelulas39" textlink="">
      <xdr:nvSpPr>
        <xdr:cNvPr id="130" name="Retângulo: Cantos Arredondados 44" hidden="1">
          <a:extLst>
            <a:ext uri="{FF2B5EF4-FFF2-40B4-BE49-F238E27FC236}">
              <a16:creationId xmlns:a16="http://schemas.microsoft.com/office/drawing/2014/main" id="{00000000-0008-0000-0B00-000082000000}"/>
            </a:ext>
          </a:extLst>
        </xdr:cNvPr>
        <xdr:cNvSpPr/>
      </xdr:nvSpPr>
      <xdr:spPr>
        <a:xfrm>
          <a:off x="8546824" y="7812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41</xdr:row>
      <xdr:rowOff>19050</xdr:rowOff>
    </xdr:from>
    <xdr:to>
      <xdr:col>20</xdr:col>
      <xdr:colOff>191742</xdr:colOff>
      <xdr:row>41</xdr:row>
      <xdr:rowOff>171451</xdr:rowOff>
    </xdr:to>
    <xdr:sp macro="[0]!ApagarConteudoCelulas40" textlink="">
      <xdr:nvSpPr>
        <xdr:cNvPr id="131" name="Retângulo: Cantos Arredondados 45" hidden="1">
          <a:extLst>
            <a:ext uri="{FF2B5EF4-FFF2-40B4-BE49-F238E27FC236}">
              <a16:creationId xmlns:a16="http://schemas.microsoft.com/office/drawing/2014/main" id="{00000000-0008-0000-0B00-000083000000}"/>
            </a:ext>
          </a:extLst>
        </xdr:cNvPr>
        <xdr:cNvSpPr/>
      </xdr:nvSpPr>
      <xdr:spPr>
        <a:xfrm>
          <a:off x="8546824" y="8003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42</xdr:row>
      <xdr:rowOff>19050</xdr:rowOff>
    </xdr:from>
    <xdr:to>
      <xdr:col>20</xdr:col>
      <xdr:colOff>191742</xdr:colOff>
      <xdr:row>42</xdr:row>
      <xdr:rowOff>171451</xdr:rowOff>
    </xdr:to>
    <xdr:sp macro="[0]!ApagarConteudoCelulas41" textlink="">
      <xdr:nvSpPr>
        <xdr:cNvPr id="132" name="Retângulo: Cantos Arredondados 46" hidden="1">
          <a:extLst>
            <a:ext uri="{FF2B5EF4-FFF2-40B4-BE49-F238E27FC236}">
              <a16:creationId xmlns:a16="http://schemas.microsoft.com/office/drawing/2014/main" id="{00000000-0008-0000-0B00-000084000000}"/>
            </a:ext>
          </a:extLst>
        </xdr:cNvPr>
        <xdr:cNvSpPr/>
      </xdr:nvSpPr>
      <xdr:spPr>
        <a:xfrm>
          <a:off x="8546824" y="8193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43</xdr:row>
      <xdr:rowOff>19050</xdr:rowOff>
    </xdr:from>
    <xdr:to>
      <xdr:col>20</xdr:col>
      <xdr:colOff>191742</xdr:colOff>
      <xdr:row>43</xdr:row>
      <xdr:rowOff>171451</xdr:rowOff>
    </xdr:to>
    <xdr:sp macro="[0]!ApagarConteudoCelulas42" textlink="">
      <xdr:nvSpPr>
        <xdr:cNvPr id="133" name="Retângulo: Cantos Arredondados 46" hidden="1">
          <a:extLst>
            <a:ext uri="{FF2B5EF4-FFF2-40B4-BE49-F238E27FC236}">
              <a16:creationId xmlns:a16="http://schemas.microsoft.com/office/drawing/2014/main" id="{00000000-0008-0000-0B00-000085000000}"/>
            </a:ext>
          </a:extLst>
        </xdr:cNvPr>
        <xdr:cNvSpPr/>
      </xdr:nvSpPr>
      <xdr:spPr>
        <a:xfrm>
          <a:off x="8546824" y="8384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44</xdr:row>
      <xdr:rowOff>19050</xdr:rowOff>
    </xdr:from>
    <xdr:to>
      <xdr:col>20</xdr:col>
      <xdr:colOff>191742</xdr:colOff>
      <xdr:row>44</xdr:row>
      <xdr:rowOff>171451</xdr:rowOff>
    </xdr:to>
    <xdr:sp macro="[0]!ApagarConteudoCelulas43" textlink="">
      <xdr:nvSpPr>
        <xdr:cNvPr id="134" name="Retângulo: Cantos Arredondados 46" hidden="1">
          <a:extLst>
            <a:ext uri="{FF2B5EF4-FFF2-40B4-BE49-F238E27FC236}">
              <a16:creationId xmlns:a16="http://schemas.microsoft.com/office/drawing/2014/main" id="{00000000-0008-0000-0B00-000086000000}"/>
            </a:ext>
          </a:extLst>
        </xdr:cNvPr>
        <xdr:cNvSpPr/>
      </xdr:nvSpPr>
      <xdr:spPr>
        <a:xfrm>
          <a:off x="8546824" y="8574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45</xdr:row>
      <xdr:rowOff>28575</xdr:rowOff>
    </xdr:from>
    <xdr:to>
      <xdr:col>20</xdr:col>
      <xdr:colOff>191742</xdr:colOff>
      <xdr:row>45</xdr:row>
      <xdr:rowOff>180976</xdr:rowOff>
    </xdr:to>
    <xdr:sp macro="[0]!ApagarConteudoCelulas44" textlink="">
      <xdr:nvSpPr>
        <xdr:cNvPr id="135" name="Retângulo: Cantos Arredondados 46" hidden="1">
          <a:extLst>
            <a:ext uri="{FF2B5EF4-FFF2-40B4-BE49-F238E27FC236}">
              <a16:creationId xmlns:a16="http://schemas.microsoft.com/office/drawing/2014/main" id="{00000000-0008-0000-0B00-000087000000}"/>
            </a:ext>
          </a:extLst>
        </xdr:cNvPr>
        <xdr:cNvSpPr/>
      </xdr:nvSpPr>
      <xdr:spPr>
        <a:xfrm>
          <a:off x="8546824" y="877501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46</xdr:row>
      <xdr:rowOff>19050</xdr:rowOff>
    </xdr:from>
    <xdr:to>
      <xdr:col>20</xdr:col>
      <xdr:colOff>191742</xdr:colOff>
      <xdr:row>46</xdr:row>
      <xdr:rowOff>171451</xdr:rowOff>
    </xdr:to>
    <xdr:sp macro="[0]!ApagarConteudoCelulas45" textlink="">
      <xdr:nvSpPr>
        <xdr:cNvPr id="136" name="Retângulo: Cantos Arredondados 46" hidden="1">
          <a:extLst>
            <a:ext uri="{FF2B5EF4-FFF2-40B4-BE49-F238E27FC236}">
              <a16:creationId xmlns:a16="http://schemas.microsoft.com/office/drawing/2014/main" id="{00000000-0008-0000-0B00-000088000000}"/>
            </a:ext>
          </a:extLst>
        </xdr:cNvPr>
        <xdr:cNvSpPr/>
      </xdr:nvSpPr>
      <xdr:spPr>
        <a:xfrm>
          <a:off x="8546824" y="8955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47</xdr:row>
      <xdr:rowOff>9525</xdr:rowOff>
    </xdr:from>
    <xdr:to>
      <xdr:col>20</xdr:col>
      <xdr:colOff>191742</xdr:colOff>
      <xdr:row>47</xdr:row>
      <xdr:rowOff>161926</xdr:rowOff>
    </xdr:to>
    <xdr:sp macro="[0]!ApagarConteudoCelulas46" textlink="">
      <xdr:nvSpPr>
        <xdr:cNvPr id="137" name="Retângulo: Cantos Arredondados 46" hidden="1">
          <a:extLst>
            <a:ext uri="{FF2B5EF4-FFF2-40B4-BE49-F238E27FC236}">
              <a16:creationId xmlns:a16="http://schemas.microsoft.com/office/drawing/2014/main" id="{00000000-0008-0000-0B00-000089000000}"/>
            </a:ext>
          </a:extLst>
        </xdr:cNvPr>
        <xdr:cNvSpPr/>
      </xdr:nvSpPr>
      <xdr:spPr>
        <a:xfrm>
          <a:off x="8546824" y="913696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48</xdr:row>
      <xdr:rowOff>19050</xdr:rowOff>
    </xdr:from>
    <xdr:to>
      <xdr:col>20</xdr:col>
      <xdr:colOff>191742</xdr:colOff>
      <xdr:row>48</xdr:row>
      <xdr:rowOff>171451</xdr:rowOff>
    </xdr:to>
    <xdr:sp macro="[0]!ApagarConteudoCelulas47" textlink="">
      <xdr:nvSpPr>
        <xdr:cNvPr id="138" name="Retângulo: Cantos Arredondados 46" hidden="1">
          <a:extLst>
            <a:ext uri="{FF2B5EF4-FFF2-40B4-BE49-F238E27FC236}">
              <a16:creationId xmlns:a16="http://schemas.microsoft.com/office/drawing/2014/main" id="{00000000-0008-0000-0B00-00008A000000}"/>
            </a:ext>
          </a:extLst>
        </xdr:cNvPr>
        <xdr:cNvSpPr/>
      </xdr:nvSpPr>
      <xdr:spPr>
        <a:xfrm>
          <a:off x="8546824" y="9336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49</xdr:row>
      <xdr:rowOff>19050</xdr:rowOff>
    </xdr:from>
    <xdr:to>
      <xdr:col>20</xdr:col>
      <xdr:colOff>191742</xdr:colOff>
      <xdr:row>49</xdr:row>
      <xdr:rowOff>171451</xdr:rowOff>
    </xdr:to>
    <xdr:sp macro="[0]!ApagarConteudoCelulas48" textlink="">
      <xdr:nvSpPr>
        <xdr:cNvPr id="139" name="Retângulo: Cantos Arredondados 46" hidden="1">
          <a:extLst>
            <a:ext uri="{FF2B5EF4-FFF2-40B4-BE49-F238E27FC236}">
              <a16:creationId xmlns:a16="http://schemas.microsoft.com/office/drawing/2014/main" id="{00000000-0008-0000-0B00-00008B000000}"/>
            </a:ext>
          </a:extLst>
        </xdr:cNvPr>
        <xdr:cNvSpPr/>
      </xdr:nvSpPr>
      <xdr:spPr>
        <a:xfrm>
          <a:off x="8546824" y="9527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50</xdr:row>
      <xdr:rowOff>19050</xdr:rowOff>
    </xdr:from>
    <xdr:to>
      <xdr:col>20</xdr:col>
      <xdr:colOff>191742</xdr:colOff>
      <xdr:row>50</xdr:row>
      <xdr:rowOff>171451</xdr:rowOff>
    </xdr:to>
    <xdr:sp macro="[0]!ApagarConteudoCelulas49" textlink="">
      <xdr:nvSpPr>
        <xdr:cNvPr id="140" name="Retângulo: Cantos Arredondados 46" hidden="1">
          <a:extLst>
            <a:ext uri="{FF2B5EF4-FFF2-40B4-BE49-F238E27FC236}">
              <a16:creationId xmlns:a16="http://schemas.microsoft.com/office/drawing/2014/main" id="{00000000-0008-0000-0B00-00008C000000}"/>
            </a:ext>
          </a:extLst>
        </xdr:cNvPr>
        <xdr:cNvSpPr/>
      </xdr:nvSpPr>
      <xdr:spPr>
        <a:xfrm>
          <a:off x="8546824" y="9717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51</xdr:row>
      <xdr:rowOff>19050</xdr:rowOff>
    </xdr:from>
    <xdr:to>
      <xdr:col>20</xdr:col>
      <xdr:colOff>191742</xdr:colOff>
      <xdr:row>51</xdr:row>
      <xdr:rowOff>171451</xdr:rowOff>
    </xdr:to>
    <xdr:sp macro="[0]!ApagarConteudoCelulas50" textlink="">
      <xdr:nvSpPr>
        <xdr:cNvPr id="141" name="Retângulo: Cantos Arredondados 46" hidden="1">
          <a:extLst>
            <a:ext uri="{FF2B5EF4-FFF2-40B4-BE49-F238E27FC236}">
              <a16:creationId xmlns:a16="http://schemas.microsoft.com/office/drawing/2014/main" id="{00000000-0008-0000-0B00-00008D000000}"/>
            </a:ext>
          </a:extLst>
        </xdr:cNvPr>
        <xdr:cNvSpPr/>
      </xdr:nvSpPr>
      <xdr:spPr>
        <a:xfrm>
          <a:off x="8546824" y="9908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48867</xdr:colOff>
      <xdr:row>52</xdr:row>
      <xdr:rowOff>19050</xdr:rowOff>
    </xdr:from>
    <xdr:to>
      <xdr:col>20</xdr:col>
      <xdr:colOff>191742</xdr:colOff>
      <xdr:row>52</xdr:row>
      <xdr:rowOff>171451</xdr:rowOff>
    </xdr:to>
    <xdr:sp macro="[0]!ApagarConteudoCelulas51" textlink="">
      <xdr:nvSpPr>
        <xdr:cNvPr id="142" name="Retângulo: Cantos Arredondados 46" hidden="1">
          <a:extLst>
            <a:ext uri="{FF2B5EF4-FFF2-40B4-BE49-F238E27FC236}">
              <a16:creationId xmlns:a16="http://schemas.microsoft.com/office/drawing/2014/main" id="{00000000-0008-0000-0B00-00008E000000}"/>
            </a:ext>
          </a:extLst>
        </xdr:cNvPr>
        <xdr:cNvSpPr/>
      </xdr:nvSpPr>
      <xdr:spPr>
        <a:xfrm>
          <a:off x="8546824" y="10107267"/>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7</xdr:col>
      <xdr:colOff>342667</xdr:colOff>
      <xdr:row>0</xdr:row>
      <xdr:rowOff>57981</xdr:rowOff>
    </xdr:from>
    <xdr:to>
      <xdr:col>8</xdr:col>
      <xdr:colOff>280110</xdr:colOff>
      <xdr:row>0</xdr:row>
      <xdr:rowOff>323028</xdr:rowOff>
    </xdr:to>
    <xdr:sp macro="[0]!AvancarParaProximaAba" textlink="">
      <xdr:nvSpPr>
        <xdr:cNvPr id="2" name="Seta para a direita 66">
          <a:extLst>
            <a:ext uri="{FF2B5EF4-FFF2-40B4-BE49-F238E27FC236}">
              <a16:creationId xmlns:a16="http://schemas.microsoft.com/office/drawing/2014/main" id="{48C3080D-9730-4671-83E7-E4FE8FB5BFF1}"/>
            </a:ext>
          </a:extLst>
        </xdr:cNvPr>
        <xdr:cNvSpPr/>
      </xdr:nvSpPr>
      <xdr:spPr>
        <a:xfrm>
          <a:off x="3738537" y="57981"/>
          <a:ext cx="343290" cy="265047"/>
        </a:xfrm>
        <a:prstGeom prst="righ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0</xdr:col>
      <xdr:colOff>41415</xdr:colOff>
      <xdr:row>0</xdr:row>
      <xdr:rowOff>66264</xdr:rowOff>
    </xdr:from>
    <xdr:to>
      <xdr:col>0</xdr:col>
      <xdr:colOff>389283</xdr:colOff>
      <xdr:row>0</xdr:row>
      <xdr:rowOff>331307</xdr:rowOff>
    </xdr:to>
    <xdr:sp macro="[0]!VoltarParaAbaAnterior" textlink="">
      <xdr:nvSpPr>
        <xdr:cNvPr id="4" name="Seta: para a Esquerda 3">
          <a:extLst>
            <a:ext uri="{FF2B5EF4-FFF2-40B4-BE49-F238E27FC236}">
              <a16:creationId xmlns:a16="http://schemas.microsoft.com/office/drawing/2014/main" id="{07CFF3E2-FD4B-4F7A-AED4-80D6434F68A6}"/>
            </a:ext>
          </a:extLst>
        </xdr:cNvPr>
        <xdr:cNvSpPr/>
      </xdr:nvSpPr>
      <xdr:spPr>
        <a:xfrm>
          <a:off x="41415" y="66264"/>
          <a:ext cx="347868" cy="265043"/>
        </a:xfrm>
        <a:prstGeom prst="lef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21</xdr:col>
      <xdr:colOff>803415</xdr:colOff>
      <xdr:row>0</xdr:row>
      <xdr:rowOff>24849</xdr:rowOff>
    </xdr:from>
    <xdr:to>
      <xdr:col>21</xdr:col>
      <xdr:colOff>1148736</xdr:colOff>
      <xdr:row>0</xdr:row>
      <xdr:rowOff>356154</xdr:rowOff>
    </xdr:to>
    <xdr:sp macro="[0]!AlternarBloqueioPlanilha2" textlink="">
      <xdr:nvSpPr>
        <xdr:cNvPr id="3" name="Elipse 2">
          <a:extLst>
            <a:ext uri="{FF2B5EF4-FFF2-40B4-BE49-F238E27FC236}">
              <a16:creationId xmlns:a16="http://schemas.microsoft.com/office/drawing/2014/main" id="{B5A92EFA-A233-4F16-B8DD-8FFDF77A21F5}"/>
            </a:ext>
          </a:extLst>
        </xdr:cNvPr>
        <xdr:cNvSpPr/>
      </xdr:nvSpPr>
      <xdr:spPr>
        <a:xfrm>
          <a:off x="9533285" y="24849"/>
          <a:ext cx="345321" cy="331305"/>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800">
              <a:solidFill>
                <a:srgbClr val="F00000"/>
              </a:solidFill>
              <a:effectLst/>
              <a:latin typeface="Webdings" panose="05030102010509060703" pitchFamily="18" charset="2"/>
              <a:ea typeface="+mn-ea"/>
              <a:cs typeface="+mn-cs"/>
            </a:rPr>
            <a:t>Ï</a:t>
          </a:r>
          <a:endParaRPr lang="pt-BR" sz="1800">
            <a:solidFill>
              <a:srgbClr val="F00000"/>
            </a:solidFill>
            <a:effectLst/>
            <a:latin typeface="Webdings" panose="05030102010509060703" pitchFamily="18" charset="2"/>
          </a:endParaRPr>
        </a:p>
        <a:p>
          <a:pPr lvl="0" algn="ctr"/>
          <a:endParaRPr lang="pt-BR" sz="600">
            <a:solidFill>
              <a:srgbClr val="F00000"/>
            </a:solidFill>
          </a:endParaRPr>
        </a:p>
      </xdr:txBody>
    </xdr:sp>
    <xdr:clientData/>
  </xdr:twoCellAnchor>
  <xdr:twoCellAnchor>
    <xdr:from>
      <xdr:col>16</xdr:col>
      <xdr:colOff>195588</xdr:colOff>
      <xdr:row>0</xdr:row>
      <xdr:rowOff>58569</xdr:rowOff>
    </xdr:from>
    <xdr:to>
      <xdr:col>18</xdr:col>
      <xdr:colOff>44609</xdr:colOff>
      <xdr:row>0</xdr:row>
      <xdr:rowOff>346569</xdr:rowOff>
    </xdr:to>
    <xdr:sp macro="[0]!ExecutarComandos2" textlink="">
      <xdr:nvSpPr>
        <xdr:cNvPr id="5" name="Retângulo: Cantos Arredondados 2">
          <a:extLst>
            <a:ext uri="{FF2B5EF4-FFF2-40B4-BE49-F238E27FC236}">
              <a16:creationId xmlns:a16="http://schemas.microsoft.com/office/drawing/2014/main" id="{D44ACF1D-C58E-40DE-A68E-0CC756B4A35A}"/>
            </a:ext>
          </a:extLst>
        </xdr:cNvPr>
        <xdr:cNvSpPr/>
      </xdr:nvSpPr>
      <xdr:spPr>
        <a:xfrm>
          <a:off x="7343479" y="58569"/>
          <a:ext cx="288000" cy="288000"/>
        </a:xfrm>
        <a:prstGeom prst="roundRect">
          <a:avLst/>
        </a:prstGeom>
        <a:solidFill>
          <a:srgbClr val="FF0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baseline="0">
              <a:ln w="0"/>
              <a:solidFill>
                <a:schemeClr val="bg2"/>
              </a:solidFill>
              <a:effectLst>
                <a:innerShdw blurRad="63500" dist="50800" dir="13500000">
                  <a:srgbClr val="000000">
                    <a:alpha val="50000"/>
                  </a:srgbClr>
                </a:innerShdw>
              </a:effectLst>
              <a:latin typeface="Wingdings 2" panose="05020102010507070707" pitchFamily="18" charset="2"/>
            </a:rPr>
            <a:t>3</a:t>
          </a:r>
        </a:p>
      </xdr:txBody>
    </xdr:sp>
    <xdr:clientData/>
  </xdr:twoCellAnchor>
  <xdr:twoCellAnchor>
    <xdr:from>
      <xdr:col>18</xdr:col>
      <xdr:colOff>619594</xdr:colOff>
      <xdr:row>0</xdr:row>
      <xdr:rowOff>56262</xdr:rowOff>
    </xdr:from>
    <xdr:to>
      <xdr:col>20</xdr:col>
      <xdr:colOff>58</xdr:colOff>
      <xdr:row>0</xdr:row>
      <xdr:rowOff>344262</xdr:rowOff>
    </xdr:to>
    <xdr:sp macro="[0]!ImprimirAreaEspecifica" textlink="">
      <xdr:nvSpPr>
        <xdr:cNvPr id="6" name="Retângulo: Cantos Arredondados 4">
          <a:extLst>
            <a:ext uri="{FF2B5EF4-FFF2-40B4-BE49-F238E27FC236}">
              <a16:creationId xmlns:a16="http://schemas.microsoft.com/office/drawing/2014/main" id="{2351AEEA-1AFE-4E6B-8CA0-82E29D416E2C}"/>
            </a:ext>
          </a:extLst>
        </xdr:cNvPr>
        <xdr:cNvSpPr/>
      </xdr:nvSpPr>
      <xdr:spPr>
        <a:xfrm>
          <a:off x="8206464" y="56262"/>
          <a:ext cx="291551" cy="288000"/>
        </a:xfrm>
        <a:prstGeom prst="roundRect">
          <a:avLst/>
        </a:prstGeom>
        <a:solidFill>
          <a:srgbClr val="0070C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i="0">
              <a:solidFill>
                <a:schemeClr val="lt1"/>
              </a:solidFill>
              <a:latin typeface="Wingdings 2" panose="05020102010507070707" pitchFamily="18" charset="2"/>
              <a:ea typeface="+mn-ea"/>
              <a:cs typeface="+mn-cs"/>
            </a:rPr>
            <a:t>6</a:t>
          </a:r>
          <a:endParaRPr lang="pt-BR" sz="2400" b="1" i="0"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15</xdr:col>
      <xdr:colOff>49696</xdr:colOff>
      <xdr:row>0</xdr:row>
      <xdr:rowOff>49696</xdr:rowOff>
    </xdr:from>
    <xdr:to>
      <xdr:col>15</xdr:col>
      <xdr:colOff>337696</xdr:colOff>
      <xdr:row>0</xdr:row>
      <xdr:rowOff>337696</xdr:rowOff>
    </xdr:to>
    <xdr:sp macro="[0]!TransferirDadosTodosDias" textlink="">
      <xdr:nvSpPr>
        <xdr:cNvPr id="7" name="Retângulo: Cantos Arredondados 5">
          <a:extLst>
            <a:ext uri="{FF2B5EF4-FFF2-40B4-BE49-F238E27FC236}">
              <a16:creationId xmlns:a16="http://schemas.microsoft.com/office/drawing/2014/main" id="{79A3E591-18E6-4B22-85F9-A4A8794E7DE1}"/>
            </a:ext>
          </a:extLst>
        </xdr:cNvPr>
        <xdr:cNvSpPr/>
      </xdr:nvSpPr>
      <xdr:spPr>
        <a:xfrm>
          <a:off x="6485283" y="49696"/>
          <a:ext cx="288000" cy="288000"/>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ingdings 2" panose="05020102010507070707" pitchFamily="18" charset="2"/>
              <a:ea typeface="+mn-ea"/>
              <a:cs typeface="+mn-cs"/>
            </a:rPr>
            <a:t>R</a:t>
          </a:r>
          <a:endParaRPr lang="pt-BR" sz="6000" b="1"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18</xdr:col>
      <xdr:colOff>183635</xdr:colOff>
      <xdr:row>0</xdr:row>
      <xdr:rowOff>51646</xdr:rowOff>
    </xdr:from>
    <xdr:to>
      <xdr:col>18</xdr:col>
      <xdr:colOff>470924</xdr:colOff>
      <xdr:row>0</xdr:row>
      <xdr:rowOff>339646</xdr:rowOff>
    </xdr:to>
    <xdr:sp macro="[0]!Salvar" textlink="">
      <xdr:nvSpPr>
        <xdr:cNvPr id="8" name="Retângulo: Cantos Arredondados 1">
          <a:extLst>
            <a:ext uri="{FF2B5EF4-FFF2-40B4-BE49-F238E27FC236}">
              <a16:creationId xmlns:a16="http://schemas.microsoft.com/office/drawing/2014/main" id="{7E453C79-392B-4372-8C9B-3A011D75A451}"/>
            </a:ext>
          </a:extLst>
        </xdr:cNvPr>
        <xdr:cNvSpPr/>
      </xdr:nvSpPr>
      <xdr:spPr>
        <a:xfrm>
          <a:off x="7770505" y="51646"/>
          <a:ext cx="287289" cy="288000"/>
        </a:xfrm>
        <a:prstGeom prst="roundRect">
          <a:avLst/>
        </a:prstGeom>
        <a:solidFill>
          <a:srgbClr val="7030A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solidFill>
                <a:schemeClr val="lt1"/>
              </a:solidFill>
              <a:latin typeface="Wingdings" panose="05000000000000000000" pitchFamily="2" charset="2"/>
              <a:ea typeface="+mn-ea"/>
              <a:cs typeface="+mn-cs"/>
            </a:rPr>
            <a:t>&lt;</a:t>
          </a:r>
          <a:endParaRPr lang="pt-BR" sz="66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20</xdr:col>
      <xdr:colOff>157486</xdr:colOff>
      <xdr:row>0</xdr:row>
      <xdr:rowOff>61881</xdr:rowOff>
    </xdr:from>
    <xdr:to>
      <xdr:col>21</xdr:col>
      <xdr:colOff>213573</xdr:colOff>
      <xdr:row>0</xdr:row>
      <xdr:rowOff>349881</xdr:rowOff>
    </xdr:to>
    <xdr:sp macro="[0]!AlternarParaDados" textlink="">
      <xdr:nvSpPr>
        <xdr:cNvPr id="9" name="Retângulo: Cantos Arredondados 2">
          <a:extLst>
            <a:ext uri="{FF2B5EF4-FFF2-40B4-BE49-F238E27FC236}">
              <a16:creationId xmlns:a16="http://schemas.microsoft.com/office/drawing/2014/main" id="{5CEE95FE-7960-4033-BDBC-5D2E060518E6}"/>
            </a:ext>
          </a:extLst>
        </xdr:cNvPr>
        <xdr:cNvSpPr/>
      </xdr:nvSpPr>
      <xdr:spPr>
        <a:xfrm>
          <a:off x="8655443" y="61881"/>
          <a:ext cx="288000" cy="288000"/>
        </a:xfrm>
        <a:prstGeom prst="roundRect">
          <a:avLst/>
        </a:prstGeom>
        <a:solidFill>
          <a:srgbClr val="FFC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Wingdings" panose="05000000000000000000" pitchFamily="2" charset="2"/>
              <a:ea typeface="+mn-ea"/>
              <a:cs typeface="+mn-cs"/>
            </a:rPr>
            <a:t>4</a:t>
          </a:r>
          <a:endParaRPr lang="pt-BR" sz="3200" b="1" cap="none" spc="50" baseline="0">
            <a:ln w="0"/>
            <a:solidFill>
              <a:schemeClr val="bg1"/>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21</xdr:col>
      <xdr:colOff>364549</xdr:colOff>
      <xdr:row>0</xdr:row>
      <xdr:rowOff>61881</xdr:rowOff>
    </xdr:from>
    <xdr:to>
      <xdr:col>21</xdr:col>
      <xdr:colOff>652549</xdr:colOff>
      <xdr:row>0</xdr:row>
      <xdr:rowOff>349881</xdr:rowOff>
    </xdr:to>
    <xdr:sp macro="[0]!AbrirFormularioFerias" textlink="">
      <xdr:nvSpPr>
        <xdr:cNvPr id="10" name="Retângulo: Cantos Arredondados 2">
          <a:extLst>
            <a:ext uri="{FF2B5EF4-FFF2-40B4-BE49-F238E27FC236}">
              <a16:creationId xmlns:a16="http://schemas.microsoft.com/office/drawing/2014/main" id="{3E76D601-C639-45DD-9EC8-2BD4AE764029}"/>
            </a:ext>
          </a:extLst>
        </xdr:cNvPr>
        <xdr:cNvSpPr/>
      </xdr:nvSpPr>
      <xdr:spPr>
        <a:xfrm>
          <a:off x="9094419" y="61881"/>
          <a:ext cx="288000" cy="288000"/>
        </a:xfrm>
        <a:prstGeom prst="roundRect">
          <a:avLst/>
        </a:prstGeom>
        <a:solidFill>
          <a:srgbClr val="D81893"/>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ebdings" panose="05030102010509060703" pitchFamily="18" charset="2"/>
              <a:ea typeface="+mn-ea"/>
              <a:cs typeface="+mn-cs"/>
            </a:rPr>
            <a:t>J</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15</xdr:col>
      <xdr:colOff>480509</xdr:colOff>
      <xdr:row>0</xdr:row>
      <xdr:rowOff>61880</xdr:rowOff>
    </xdr:from>
    <xdr:to>
      <xdr:col>16</xdr:col>
      <xdr:colOff>56205</xdr:colOff>
      <xdr:row>0</xdr:row>
      <xdr:rowOff>349880</xdr:rowOff>
    </xdr:to>
    <xdr:sp macro="[0]!VerificarBatidasFaltantes" textlink="">
      <xdr:nvSpPr>
        <xdr:cNvPr id="11" name="Retângulo: Cantos Arredondados 2">
          <a:extLst>
            <a:ext uri="{FF2B5EF4-FFF2-40B4-BE49-F238E27FC236}">
              <a16:creationId xmlns:a16="http://schemas.microsoft.com/office/drawing/2014/main" id="{0084F83F-6E61-4DE5-8CFC-8DB565D0C661}"/>
            </a:ext>
          </a:extLst>
        </xdr:cNvPr>
        <xdr:cNvSpPr/>
      </xdr:nvSpPr>
      <xdr:spPr>
        <a:xfrm>
          <a:off x="6916096" y="61880"/>
          <a:ext cx="288000" cy="288000"/>
        </a:xfrm>
        <a:prstGeom prst="roundRect">
          <a:avLst/>
        </a:prstGeom>
        <a:solidFill>
          <a:schemeClr val="bg2">
            <a:lumMod val="5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chemeClr val="lt1"/>
              </a:solidFill>
              <a:latin typeface="Webdings" panose="05030102010509060703" pitchFamily="18" charset="2"/>
              <a:ea typeface="+mn-ea"/>
              <a:cs typeface="+mn-cs"/>
            </a:rPr>
            <a:t>s</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20</xdr:col>
      <xdr:colOff>47625</xdr:colOff>
      <xdr:row>2</xdr:row>
      <xdr:rowOff>19050</xdr:rowOff>
    </xdr:from>
    <xdr:to>
      <xdr:col>20</xdr:col>
      <xdr:colOff>190500</xdr:colOff>
      <xdr:row>2</xdr:row>
      <xdr:rowOff>171451</xdr:rowOff>
    </xdr:to>
    <xdr:sp macro="[0]!ApagarConteudoCelulas01" textlink="">
      <xdr:nvSpPr>
        <xdr:cNvPr id="92" name="Retângulo: Cantos Arredondados 6" hidden="1">
          <a:extLst>
            <a:ext uri="{FF2B5EF4-FFF2-40B4-BE49-F238E27FC236}">
              <a16:creationId xmlns:a16="http://schemas.microsoft.com/office/drawing/2014/main" id="{00000000-0008-0000-0C00-00005C000000}"/>
            </a:ext>
          </a:extLst>
        </xdr:cNvPr>
        <xdr:cNvSpPr/>
      </xdr:nvSpPr>
      <xdr:spPr>
        <a:xfrm>
          <a:off x="8545582" y="573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xdr:row>
      <xdr:rowOff>19050</xdr:rowOff>
    </xdr:from>
    <xdr:to>
      <xdr:col>20</xdr:col>
      <xdr:colOff>190500</xdr:colOff>
      <xdr:row>3</xdr:row>
      <xdr:rowOff>171451</xdr:rowOff>
    </xdr:to>
    <xdr:sp macro="[0]!ApagarConteudoCelulas02" textlink="">
      <xdr:nvSpPr>
        <xdr:cNvPr id="93" name="Retângulo: Cantos Arredondados 7" hidden="1">
          <a:extLst>
            <a:ext uri="{FF2B5EF4-FFF2-40B4-BE49-F238E27FC236}">
              <a16:creationId xmlns:a16="http://schemas.microsoft.com/office/drawing/2014/main" id="{00000000-0008-0000-0C00-00005D000000}"/>
            </a:ext>
          </a:extLst>
        </xdr:cNvPr>
        <xdr:cNvSpPr/>
      </xdr:nvSpPr>
      <xdr:spPr>
        <a:xfrm>
          <a:off x="8545582" y="764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xdr:row>
      <xdr:rowOff>19050</xdr:rowOff>
    </xdr:from>
    <xdr:to>
      <xdr:col>20</xdr:col>
      <xdr:colOff>190500</xdr:colOff>
      <xdr:row>4</xdr:row>
      <xdr:rowOff>171451</xdr:rowOff>
    </xdr:to>
    <xdr:sp macro="[0]!ApagarConteudoCelulas03" textlink="">
      <xdr:nvSpPr>
        <xdr:cNvPr id="94" name="Retângulo: Cantos Arredondados 8" hidden="1">
          <a:extLst>
            <a:ext uri="{FF2B5EF4-FFF2-40B4-BE49-F238E27FC236}">
              <a16:creationId xmlns:a16="http://schemas.microsoft.com/office/drawing/2014/main" id="{00000000-0008-0000-0C00-00005E000000}"/>
            </a:ext>
          </a:extLst>
        </xdr:cNvPr>
        <xdr:cNvSpPr/>
      </xdr:nvSpPr>
      <xdr:spPr>
        <a:xfrm>
          <a:off x="8545582" y="954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xdr:row>
      <xdr:rowOff>19050</xdr:rowOff>
    </xdr:from>
    <xdr:to>
      <xdr:col>20</xdr:col>
      <xdr:colOff>190500</xdr:colOff>
      <xdr:row>5</xdr:row>
      <xdr:rowOff>171451</xdr:rowOff>
    </xdr:to>
    <xdr:sp macro="[0]!ApagarConteudoCelulas04" textlink="">
      <xdr:nvSpPr>
        <xdr:cNvPr id="95" name="Retângulo: Cantos Arredondados 9" hidden="1">
          <a:extLst>
            <a:ext uri="{FF2B5EF4-FFF2-40B4-BE49-F238E27FC236}">
              <a16:creationId xmlns:a16="http://schemas.microsoft.com/office/drawing/2014/main" id="{00000000-0008-0000-0C00-00005F000000}"/>
            </a:ext>
          </a:extLst>
        </xdr:cNvPr>
        <xdr:cNvSpPr/>
      </xdr:nvSpPr>
      <xdr:spPr>
        <a:xfrm>
          <a:off x="8545582" y="1145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6</xdr:row>
      <xdr:rowOff>19050</xdr:rowOff>
    </xdr:from>
    <xdr:to>
      <xdr:col>20</xdr:col>
      <xdr:colOff>190500</xdr:colOff>
      <xdr:row>6</xdr:row>
      <xdr:rowOff>171451</xdr:rowOff>
    </xdr:to>
    <xdr:sp macro="[0]!ApagarConteudoCelulas05" textlink="">
      <xdr:nvSpPr>
        <xdr:cNvPr id="96" name="Retângulo: Cantos Arredondados 10" hidden="1">
          <a:extLst>
            <a:ext uri="{FF2B5EF4-FFF2-40B4-BE49-F238E27FC236}">
              <a16:creationId xmlns:a16="http://schemas.microsoft.com/office/drawing/2014/main" id="{00000000-0008-0000-0C00-000060000000}"/>
            </a:ext>
          </a:extLst>
        </xdr:cNvPr>
        <xdr:cNvSpPr/>
      </xdr:nvSpPr>
      <xdr:spPr>
        <a:xfrm>
          <a:off x="8545582" y="1335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7</xdr:row>
      <xdr:rowOff>19050</xdr:rowOff>
    </xdr:from>
    <xdr:to>
      <xdr:col>20</xdr:col>
      <xdr:colOff>190500</xdr:colOff>
      <xdr:row>7</xdr:row>
      <xdr:rowOff>171451</xdr:rowOff>
    </xdr:to>
    <xdr:sp macro="[0]!ApagarConteudoCelulas06" textlink="">
      <xdr:nvSpPr>
        <xdr:cNvPr id="97" name="Retângulo: Cantos Arredondados 11" hidden="1">
          <a:extLst>
            <a:ext uri="{FF2B5EF4-FFF2-40B4-BE49-F238E27FC236}">
              <a16:creationId xmlns:a16="http://schemas.microsoft.com/office/drawing/2014/main" id="{00000000-0008-0000-0C00-000061000000}"/>
            </a:ext>
          </a:extLst>
        </xdr:cNvPr>
        <xdr:cNvSpPr/>
      </xdr:nvSpPr>
      <xdr:spPr>
        <a:xfrm>
          <a:off x="8545582" y="1526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8</xdr:row>
      <xdr:rowOff>19050</xdr:rowOff>
    </xdr:from>
    <xdr:to>
      <xdr:col>20</xdr:col>
      <xdr:colOff>190500</xdr:colOff>
      <xdr:row>8</xdr:row>
      <xdr:rowOff>171451</xdr:rowOff>
    </xdr:to>
    <xdr:sp macro="[0]!ApagarConteudoCelulas07" textlink="">
      <xdr:nvSpPr>
        <xdr:cNvPr id="98" name="Retângulo: Cantos Arredondados 12" hidden="1">
          <a:extLst>
            <a:ext uri="{FF2B5EF4-FFF2-40B4-BE49-F238E27FC236}">
              <a16:creationId xmlns:a16="http://schemas.microsoft.com/office/drawing/2014/main" id="{00000000-0008-0000-0C00-000062000000}"/>
            </a:ext>
          </a:extLst>
        </xdr:cNvPr>
        <xdr:cNvSpPr/>
      </xdr:nvSpPr>
      <xdr:spPr>
        <a:xfrm>
          <a:off x="8545582" y="1716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9</xdr:row>
      <xdr:rowOff>19050</xdr:rowOff>
    </xdr:from>
    <xdr:to>
      <xdr:col>20</xdr:col>
      <xdr:colOff>190500</xdr:colOff>
      <xdr:row>9</xdr:row>
      <xdr:rowOff>171451</xdr:rowOff>
    </xdr:to>
    <xdr:sp macro="[0]!ApagarConteudoCelulas08" textlink="">
      <xdr:nvSpPr>
        <xdr:cNvPr id="99" name="Retângulo: Cantos Arredondados 13" hidden="1">
          <a:extLst>
            <a:ext uri="{FF2B5EF4-FFF2-40B4-BE49-F238E27FC236}">
              <a16:creationId xmlns:a16="http://schemas.microsoft.com/office/drawing/2014/main" id="{00000000-0008-0000-0C00-000063000000}"/>
            </a:ext>
          </a:extLst>
        </xdr:cNvPr>
        <xdr:cNvSpPr/>
      </xdr:nvSpPr>
      <xdr:spPr>
        <a:xfrm>
          <a:off x="8545582" y="1907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10</xdr:row>
      <xdr:rowOff>19050</xdr:rowOff>
    </xdr:from>
    <xdr:to>
      <xdr:col>20</xdr:col>
      <xdr:colOff>190500</xdr:colOff>
      <xdr:row>10</xdr:row>
      <xdr:rowOff>171451</xdr:rowOff>
    </xdr:to>
    <xdr:sp macro="[0]!ApagarConteudoCelulas09" textlink="">
      <xdr:nvSpPr>
        <xdr:cNvPr id="100" name="Retângulo: Cantos Arredondados 14" hidden="1">
          <a:extLst>
            <a:ext uri="{FF2B5EF4-FFF2-40B4-BE49-F238E27FC236}">
              <a16:creationId xmlns:a16="http://schemas.microsoft.com/office/drawing/2014/main" id="{00000000-0008-0000-0C00-000064000000}"/>
            </a:ext>
          </a:extLst>
        </xdr:cNvPr>
        <xdr:cNvSpPr/>
      </xdr:nvSpPr>
      <xdr:spPr>
        <a:xfrm>
          <a:off x="8545582" y="2097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11</xdr:row>
      <xdr:rowOff>19050</xdr:rowOff>
    </xdr:from>
    <xdr:to>
      <xdr:col>20</xdr:col>
      <xdr:colOff>190500</xdr:colOff>
      <xdr:row>11</xdr:row>
      <xdr:rowOff>171451</xdr:rowOff>
    </xdr:to>
    <xdr:sp macro="[0]!ApagarConteudoCelulas10" textlink="">
      <xdr:nvSpPr>
        <xdr:cNvPr id="101" name="Retângulo: Cantos Arredondados 15" hidden="1">
          <a:extLst>
            <a:ext uri="{FF2B5EF4-FFF2-40B4-BE49-F238E27FC236}">
              <a16:creationId xmlns:a16="http://schemas.microsoft.com/office/drawing/2014/main" id="{00000000-0008-0000-0C00-000065000000}"/>
            </a:ext>
          </a:extLst>
        </xdr:cNvPr>
        <xdr:cNvSpPr/>
      </xdr:nvSpPr>
      <xdr:spPr>
        <a:xfrm>
          <a:off x="8545582" y="2288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12</xdr:row>
      <xdr:rowOff>19050</xdr:rowOff>
    </xdr:from>
    <xdr:to>
      <xdr:col>20</xdr:col>
      <xdr:colOff>190500</xdr:colOff>
      <xdr:row>12</xdr:row>
      <xdr:rowOff>171451</xdr:rowOff>
    </xdr:to>
    <xdr:sp macro="[0]!ApagarConteudoCelulas11" textlink="">
      <xdr:nvSpPr>
        <xdr:cNvPr id="102" name="Retângulo: Cantos Arredondados 16" hidden="1">
          <a:extLst>
            <a:ext uri="{FF2B5EF4-FFF2-40B4-BE49-F238E27FC236}">
              <a16:creationId xmlns:a16="http://schemas.microsoft.com/office/drawing/2014/main" id="{00000000-0008-0000-0C00-000066000000}"/>
            </a:ext>
          </a:extLst>
        </xdr:cNvPr>
        <xdr:cNvSpPr/>
      </xdr:nvSpPr>
      <xdr:spPr>
        <a:xfrm>
          <a:off x="8545582" y="2478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13</xdr:row>
      <xdr:rowOff>19050</xdr:rowOff>
    </xdr:from>
    <xdr:to>
      <xdr:col>20</xdr:col>
      <xdr:colOff>190500</xdr:colOff>
      <xdr:row>13</xdr:row>
      <xdr:rowOff>171451</xdr:rowOff>
    </xdr:to>
    <xdr:sp macro="[0]!ApagarConteudoCelulas12" textlink="">
      <xdr:nvSpPr>
        <xdr:cNvPr id="103" name="Retângulo: Cantos Arredondados 17" hidden="1">
          <a:extLst>
            <a:ext uri="{FF2B5EF4-FFF2-40B4-BE49-F238E27FC236}">
              <a16:creationId xmlns:a16="http://schemas.microsoft.com/office/drawing/2014/main" id="{00000000-0008-0000-0C00-000067000000}"/>
            </a:ext>
          </a:extLst>
        </xdr:cNvPr>
        <xdr:cNvSpPr/>
      </xdr:nvSpPr>
      <xdr:spPr>
        <a:xfrm>
          <a:off x="8545582" y="2669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14</xdr:row>
      <xdr:rowOff>19050</xdr:rowOff>
    </xdr:from>
    <xdr:to>
      <xdr:col>20</xdr:col>
      <xdr:colOff>190500</xdr:colOff>
      <xdr:row>14</xdr:row>
      <xdr:rowOff>171451</xdr:rowOff>
    </xdr:to>
    <xdr:sp macro="[0]!ApagarConteudoCelulas13" textlink="">
      <xdr:nvSpPr>
        <xdr:cNvPr id="104" name="Retângulo: Cantos Arredondados 18" hidden="1">
          <a:extLst>
            <a:ext uri="{FF2B5EF4-FFF2-40B4-BE49-F238E27FC236}">
              <a16:creationId xmlns:a16="http://schemas.microsoft.com/office/drawing/2014/main" id="{00000000-0008-0000-0C00-000068000000}"/>
            </a:ext>
          </a:extLst>
        </xdr:cNvPr>
        <xdr:cNvSpPr/>
      </xdr:nvSpPr>
      <xdr:spPr>
        <a:xfrm>
          <a:off x="8545582" y="2859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15</xdr:row>
      <xdr:rowOff>19050</xdr:rowOff>
    </xdr:from>
    <xdr:to>
      <xdr:col>20</xdr:col>
      <xdr:colOff>190500</xdr:colOff>
      <xdr:row>15</xdr:row>
      <xdr:rowOff>171451</xdr:rowOff>
    </xdr:to>
    <xdr:sp macro="[0]!ApagarConteudoCelulas14" textlink="">
      <xdr:nvSpPr>
        <xdr:cNvPr id="105" name="Retângulo: Cantos Arredondados 19" hidden="1">
          <a:extLst>
            <a:ext uri="{FF2B5EF4-FFF2-40B4-BE49-F238E27FC236}">
              <a16:creationId xmlns:a16="http://schemas.microsoft.com/office/drawing/2014/main" id="{00000000-0008-0000-0C00-000069000000}"/>
            </a:ext>
          </a:extLst>
        </xdr:cNvPr>
        <xdr:cNvSpPr/>
      </xdr:nvSpPr>
      <xdr:spPr>
        <a:xfrm>
          <a:off x="8545582" y="3050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16</xdr:row>
      <xdr:rowOff>19050</xdr:rowOff>
    </xdr:from>
    <xdr:to>
      <xdr:col>20</xdr:col>
      <xdr:colOff>190500</xdr:colOff>
      <xdr:row>16</xdr:row>
      <xdr:rowOff>171451</xdr:rowOff>
    </xdr:to>
    <xdr:sp macro="[0]!ApagarConteudoCelulas01" textlink="">
      <xdr:nvSpPr>
        <xdr:cNvPr id="106" name="Retângulo: Cantos Arredondados 20" hidden="1">
          <a:extLst>
            <a:ext uri="{FF2B5EF4-FFF2-40B4-BE49-F238E27FC236}">
              <a16:creationId xmlns:a16="http://schemas.microsoft.com/office/drawing/2014/main" id="{00000000-0008-0000-0C00-00006A000000}"/>
            </a:ext>
          </a:extLst>
        </xdr:cNvPr>
        <xdr:cNvSpPr/>
      </xdr:nvSpPr>
      <xdr:spPr>
        <a:xfrm>
          <a:off x="8545582" y="3240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17</xdr:row>
      <xdr:rowOff>19050</xdr:rowOff>
    </xdr:from>
    <xdr:to>
      <xdr:col>20</xdr:col>
      <xdr:colOff>190500</xdr:colOff>
      <xdr:row>17</xdr:row>
      <xdr:rowOff>171451</xdr:rowOff>
    </xdr:to>
    <xdr:sp macro="[0]!ApagarConteudoCelulas16" textlink="">
      <xdr:nvSpPr>
        <xdr:cNvPr id="107" name="Retângulo: Cantos Arredondados 21" hidden="1">
          <a:extLst>
            <a:ext uri="{FF2B5EF4-FFF2-40B4-BE49-F238E27FC236}">
              <a16:creationId xmlns:a16="http://schemas.microsoft.com/office/drawing/2014/main" id="{00000000-0008-0000-0C00-00006B000000}"/>
            </a:ext>
          </a:extLst>
        </xdr:cNvPr>
        <xdr:cNvSpPr/>
      </xdr:nvSpPr>
      <xdr:spPr>
        <a:xfrm>
          <a:off x="8545582" y="3431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18</xdr:row>
      <xdr:rowOff>19050</xdr:rowOff>
    </xdr:from>
    <xdr:to>
      <xdr:col>20</xdr:col>
      <xdr:colOff>190500</xdr:colOff>
      <xdr:row>18</xdr:row>
      <xdr:rowOff>171451</xdr:rowOff>
    </xdr:to>
    <xdr:sp macro="[0]!ApagarConteudoCelulas17" textlink="">
      <xdr:nvSpPr>
        <xdr:cNvPr id="108" name="Retângulo: Cantos Arredondados 22" hidden="1">
          <a:extLst>
            <a:ext uri="{FF2B5EF4-FFF2-40B4-BE49-F238E27FC236}">
              <a16:creationId xmlns:a16="http://schemas.microsoft.com/office/drawing/2014/main" id="{00000000-0008-0000-0C00-00006C000000}"/>
            </a:ext>
          </a:extLst>
        </xdr:cNvPr>
        <xdr:cNvSpPr/>
      </xdr:nvSpPr>
      <xdr:spPr>
        <a:xfrm>
          <a:off x="8545582" y="3621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19</xdr:row>
      <xdr:rowOff>19050</xdr:rowOff>
    </xdr:from>
    <xdr:to>
      <xdr:col>20</xdr:col>
      <xdr:colOff>190500</xdr:colOff>
      <xdr:row>19</xdr:row>
      <xdr:rowOff>171451</xdr:rowOff>
    </xdr:to>
    <xdr:sp macro="[0]!ApagarConteudoCelulas18" textlink="">
      <xdr:nvSpPr>
        <xdr:cNvPr id="109" name="Retângulo: Cantos Arredondados 23" hidden="1">
          <a:extLst>
            <a:ext uri="{FF2B5EF4-FFF2-40B4-BE49-F238E27FC236}">
              <a16:creationId xmlns:a16="http://schemas.microsoft.com/office/drawing/2014/main" id="{00000000-0008-0000-0C00-00006D000000}"/>
            </a:ext>
          </a:extLst>
        </xdr:cNvPr>
        <xdr:cNvSpPr/>
      </xdr:nvSpPr>
      <xdr:spPr>
        <a:xfrm>
          <a:off x="8545582" y="3812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20</xdr:row>
      <xdr:rowOff>19050</xdr:rowOff>
    </xdr:from>
    <xdr:to>
      <xdr:col>20</xdr:col>
      <xdr:colOff>190500</xdr:colOff>
      <xdr:row>20</xdr:row>
      <xdr:rowOff>171451</xdr:rowOff>
    </xdr:to>
    <xdr:sp macro="[0]!ApagarConteudoCelulas19" textlink="">
      <xdr:nvSpPr>
        <xdr:cNvPr id="110" name="Retângulo: Cantos Arredondados 24" hidden="1">
          <a:extLst>
            <a:ext uri="{FF2B5EF4-FFF2-40B4-BE49-F238E27FC236}">
              <a16:creationId xmlns:a16="http://schemas.microsoft.com/office/drawing/2014/main" id="{00000000-0008-0000-0C00-00006E000000}"/>
            </a:ext>
          </a:extLst>
        </xdr:cNvPr>
        <xdr:cNvSpPr/>
      </xdr:nvSpPr>
      <xdr:spPr>
        <a:xfrm>
          <a:off x="8545582" y="4002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21</xdr:row>
      <xdr:rowOff>19050</xdr:rowOff>
    </xdr:from>
    <xdr:to>
      <xdr:col>20</xdr:col>
      <xdr:colOff>190500</xdr:colOff>
      <xdr:row>21</xdr:row>
      <xdr:rowOff>171451</xdr:rowOff>
    </xdr:to>
    <xdr:sp macro="[0]!ApagarConteudoCelulas20" textlink="">
      <xdr:nvSpPr>
        <xdr:cNvPr id="111" name="Retângulo: Cantos Arredondados 25" hidden="1">
          <a:extLst>
            <a:ext uri="{FF2B5EF4-FFF2-40B4-BE49-F238E27FC236}">
              <a16:creationId xmlns:a16="http://schemas.microsoft.com/office/drawing/2014/main" id="{00000000-0008-0000-0C00-00006F000000}"/>
            </a:ext>
          </a:extLst>
        </xdr:cNvPr>
        <xdr:cNvSpPr/>
      </xdr:nvSpPr>
      <xdr:spPr>
        <a:xfrm>
          <a:off x="8545582" y="4193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22</xdr:row>
      <xdr:rowOff>19050</xdr:rowOff>
    </xdr:from>
    <xdr:to>
      <xdr:col>20</xdr:col>
      <xdr:colOff>190500</xdr:colOff>
      <xdr:row>22</xdr:row>
      <xdr:rowOff>171451</xdr:rowOff>
    </xdr:to>
    <xdr:sp macro="[0]!ApagarConteudoCelulas21" textlink="">
      <xdr:nvSpPr>
        <xdr:cNvPr id="112" name="Retângulo: Cantos Arredondados 26" hidden="1">
          <a:extLst>
            <a:ext uri="{FF2B5EF4-FFF2-40B4-BE49-F238E27FC236}">
              <a16:creationId xmlns:a16="http://schemas.microsoft.com/office/drawing/2014/main" id="{00000000-0008-0000-0C00-000070000000}"/>
            </a:ext>
          </a:extLst>
        </xdr:cNvPr>
        <xdr:cNvSpPr/>
      </xdr:nvSpPr>
      <xdr:spPr>
        <a:xfrm>
          <a:off x="8545582" y="4383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23</xdr:row>
      <xdr:rowOff>19050</xdr:rowOff>
    </xdr:from>
    <xdr:to>
      <xdr:col>20</xdr:col>
      <xdr:colOff>190500</xdr:colOff>
      <xdr:row>23</xdr:row>
      <xdr:rowOff>171451</xdr:rowOff>
    </xdr:to>
    <xdr:sp macro="[0]!ApagarConteudoCelulas22" textlink="">
      <xdr:nvSpPr>
        <xdr:cNvPr id="113" name="Retângulo: Cantos Arredondados 27" hidden="1">
          <a:extLst>
            <a:ext uri="{FF2B5EF4-FFF2-40B4-BE49-F238E27FC236}">
              <a16:creationId xmlns:a16="http://schemas.microsoft.com/office/drawing/2014/main" id="{00000000-0008-0000-0C00-000071000000}"/>
            </a:ext>
          </a:extLst>
        </xdr:cNvPr>
        <xdr:cNvSpPr/>
      </xdr:nvSpPr>
      <xdr:spPr>
        <a:xfrm>
          <a:off x="8545582" y="4574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24</xdr:row>
      <xdr:rowOff>19050</xdr:rowOff>
    </xdr:from>
    <xdr:to>
      <xdr:col>20</xdr:col>
      <xdr:colOff>190500</xdr:colOff>
      <xdr:row>24</xdr:row>
      <xdr:rowOff>171451</xdr:rowOff>
    </xdr:to>
    <xdr:sp macro="[0]!ApagarConteudoCelulas23" textlink="">
      <xdr:nvSpPr>
        <xdr:cNvPr id="114" name="Retângulo: Cantos Arredondados 28" hidden="1">
          <a:extLst>
            <a:ext uri="{FF2B5EF4-FFF2-40B4-BE49-F238E27FC236}">
              <a16:creationId xmlns:a16="http://schemas.microsoft.com/office/drawing/2014/main" id="{00000000-0008-0000-0C00-000072000000}"/>
            </a:ext>
          </a:extLst>
        </xdr:cNvPr>
        <xdr:cNvSpPr/>
      </xdr:nvSpPr>
      <xdr:spPr>
        <a:xfrm>
          <a:off x="8545582" y="4764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25</xdr:row>
      <xdr:rowOff>19050</xdr:rowOff>
    </xdr:from>
    <xdr:to>
      <xdr:col>20</xdr:col>
      <xdr:colOff>190500</xdr:colOff>
      <xdr:row>25</xdr:row>
      <xdr:rowOff>171451</xdr:rowOff>
    </xdr:to>
    <xdr:sp macro="[0]!ApagarConteudoCelulas24" textlink="">
      <xdr:nvSpPr>
        <xdr:cNvPr id="115" name="Retângulo: Cantos Arredondados 29" hidden="1">
          <a:extLst>
            <a:ext uri="{FF2B5EF4-FFF2-40B4-BE49-F238E27FC236}">
              <a16:creationId xmlns:a16="http://schemas.microsoft.com/office/drawing/2014/main" id="{00000000-0008-0000-0C00-000073000000}"/>
            </a:ext>
          </a:extLst>
        </xdr:cNvPr>
        <xdr:cNvSpPr/>
      </xdr:nvSpPr>
      <xdr:spPr>
        <a:xfrm>
          <a:off x="8545582" y="4955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26</xdr:row>
      <xdr:rowOff>19050</xdr:rowOff>
    </xdr:from>
    <xdr:to>
      <xdr:col>20</xdr:col>
      <xdr:colOff>190500</xdr:colOff>
      <xdr:row>26</xdr:row>
      <xdr:rowOff>171451</xdr:rowOff>
    </xdr:to>
    <xdr:sp macro="[0]!ApagarConteudoCelulas25" textlink="">
      <xdr:nvSpPr>
        <xdr:cNvPr id="116" name="Retângulo: Cantos Arredondados 30" hidden="1">
          <a:extLst>
            <a:ext uri="{FF2B5EF4-FFF2-40B4-BE49-F238E27FC236}">
              <a16:creationId xmlns:a16="http://schemas.microsoft.com/office/drawing/2014/main" id="{00000000-0008-0000-0C00-000074000000}"/>
            </a:ext>
          </a:extLst>
        </xdr:cNvPr>
        <xdr:cNvSpPr/>
      </xdr:nvSpPr>
      <xdr:spPr>
        <a:xfrm>
          <a:off x="8545582" y="5145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27</xdr:row>
      <xdr:rowOff>19050</xdr:rowOff>
    </xdr:from>
    <xdr:to>
      <xdr:col>20</xdr:col>
      <xdr:colOff>190500</xdr:colOff>
      <xdr:row>27</xdr:row>
      <xdr:rowOff>171451</xdr:rowOff>
    </xdr:to>
    <xdr:sp macro="[0]!ApagarConteudoCelulas26" textlink="">
      <xdr:nvSpPr>
        <xdr:cNvPr id="117" name="Retângulo: Cantos Arredondados 31" hidden="1">
          <a:extLst>
            <a:ext uri="{FF2B5EF4-FFF2-40B4-BE49-F238E27FC236}">
              <a16:creationId xmlns:a16="http://schemas.microsoft.com/office/drawing/2014/main" id="{00000000-0008-0000-0C00-000075000000}"/>
            </a:ext>
          </a:extLst>
        </xdr:cNvPr>
        <xdr:cNvSpPr/>
      </xdr:nvSpPr>
      <xdr:spPr>
        <a:xfrm>
          <a:off x="8545582" y="5336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28</xdr:row>
      <xdr:rowOff>19050</xdr:rowOff>
    </xdr:from>
    <xdr:to>
      <xdr:col>20</xdr:col>
      <xdr:colOff>190500</xdr:colOff>
      <xdr:row>28</xdr:row>
      <xdr:rowOff>171451</xdr:rowOff>
    </xdr:to>
    <xdr:sp macro="[0]!ApagarConteudoCelulas27" textlink="">
      <xdr:nvSpPr>
        <xdr:cNvPr id="118" name="Retângulo: Cantos Arredondados 32" hidden="1">
          <a:extLst>
            <a:ext uri="{FF2B5EF4-FFF2-40B4-BE49-F238E27FC236}">
              <a16:creationId xmlns:a16="http://schemas.microsoft.com/office/drawing/2014/main" id="{00000000-0008-0000-0C00-000076000000}"/>
            </a:ext>
          </a:extLst>
        </xdr:cNvPr>
        <xdr:cNvSpPr/>
      </xdr:nvSpPr>
      <xdr:spPr>
        <a:xfrm>
          <a:off x="8545582" y="5526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29</xdr:row>
      <xdr:rowOff>19050</xdr:rowOff>
    </xdr:from>
    <xdr:to>
      <xdr:col>20</xdr:col>
      <xdr:colOff>190500</xdr:colOff>
      <xdr:row>29</xdr:row>
      <xdr:rowOff>171451</xdr:rowOff>
    </xdr:to>
    <xdr:sp macro="[0]!ApagarConteudoCelulas28" textlink="">
      <xdr:nvSpPr>
        <xdr:cNvPr id="119" name="Retângulo: Cantos Arredondados 33" hidden="1">
          <a:extLst>
            <a:ext uri="{FF2B5EF4-FFF2-40B4-BE49-F238E27FC236}">
              <a16:creationId xmlns:a16="http://schemas.microsoft.com/office/drawing/2014/main" id="{00000000-0008-0000-0C00-000077000000}"/>
            </a:ext>
          </a:extLst>
        </xdr:cNvPr>
        <xdr:cNvSpPr/>
      </xdr:nvSpPr>
      <xdr:spPr>
        <a:xfrm>
          <a:off x="8545582" y="5717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30</xdr:row>
      <xdr:rowOff>19050</xdr:rowOff>
    </xdr:from>
    <xdr:to>
      <xdr:col>20</xdr:col>
      <xdr:colOff>190500</xdr:colOff>
      <xdr:row>30</xdr:row>
      <xdr:rowOff>171451</xdr:rowOff>
    </xdr:to>
    <xdr:sp macro="[0]!ApagarConteudoCelulas29" textlink="">
      <xdr:nvSpPr>
        <xdr:cNvPr id="120" name="Retângulo: Cantos Arredondados 34" hidden="1">
          <a:extLst>
            <a:ext uri="{FF2B5EF4-FFF2-40B4-BE49-F238E27FC236}">
              <a16:creationId xmlns:a16="http://schemas.microsoft.com/office/drawing/2014/main" id="{00000000-0008-0000-0C00-000078000000}"/>
            </a:ext>
          </a:extLst>
        </xdr:cNvPr>
        <xdr:cNvSpPr/>
      </xdr:nvSpPr>
      <xdr:spPr>
        <a:xfrm>
          <a:off x="8545582" y="5907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31</xdr:row>
      <xdr:rowOff>19050</xdr:rowOff>
    </xdr:from>
    <xdr:to>
      <xdr:col>20</xdr:col>
      <xdr:colOff>190500</xdr:colOff>
      <xdr:row>31</xdr:row>
      <xdr:rowOff>171451</xdr:rowOff>
    </xdr:to>
    <xdr:sp macro="[0]!ApagarConteudoCelulas30" textlink="">
      <xdr:nvSpPr>
        <xdr:cNvPr id="121" name="Retângulo: Cantos Arredondados 35" hidden="1">
          <a:extLst>
            <a:ext uri="{FF2B5EF4-FFF2-40B4-BE49-F238E27FC236}">
              <a16:creationId xmlns:a16="http://schemas.microsoft.com/office/drawing/2014/main" id="{00000000-0008-0000-0C00-000079000000}"/>
            </a:ext>
          </a:extLst>
        </xdr:cNvPr>
        <xdr:cNvSpPr/>
      </xdr:nvSpPr>
      <xdr:spPr>
        <a:xfrm>
          <a:off x="8545582" y="6098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32</xdr:row>
      <xdr:rowOff>19050</xdr:rowOff>
    </xdr:from>
    <xdr:to>
      <xdr:col>20</xdr:col>
      <xdr:colOff>190500</xdr:colOff>
      <xdr:row>32</xdr:row>
      <xdr:rowOff>171451</xdr:rowOff>
    </xdr:to>
    <xdr:sp macro="[0]!ApagarConteudoCelulas31" textlink="">
      <xdr:nvSpPr>
        <xdr:cNvPr id="122" name="Retângulo: Cantos Arredondados 36" hidden="1">
          <a:extLst>
            <a:ext uri="{FF2B5EF4-FFF2-40B4-BE49-F238E27FC236}">
              <a16:creationId xmlns:a16="http://schemas.microsoft.com/office/drawing/2014/main" id="{00000000-0008-0000-0C00-00007A000000}"/>
            </a:ext>
          </a:extLst>
        </xdr:cNvPr>
        <xdr:cNvSpPr/>
      </xdr:nvSpPr>
      <xdr:spPr>
        <a:xfrm>
          <a:off x="8545582" y="6288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33</xdr:row>
      <xdr:rowOff>19050</xdr:rowOff>
    </xdr:from>
    <xdr:to>
      <xdr:col>20</xdr:col>
      <xdr:colOff>190500</xdr:colOff>
      <xdr:row>33</xdr:row>
      <xdr:rowOff>171451</xdr:rowOff>
    </xdr:to>
    <xdr:sp macro="[0]!ApagarConteudoCelulas32" textlink="">
      <xdr:nvSpPr>
        <xdr:cNvPr id="123" name="Retângulo: Cantos Arredondados 37" hidden="1">
          <a:extLst>
            <a:ext uri="{FF2B5EF4-FFF2-40B4-BE49-F238E27FC236}">
              <a16:creationId xmlns:a16="http://schemas.microsoft.com/office/drawing/2014/main" id="{00000000-0008-0000-0C00-00007B000000}"/>
            </a:ext>
          </a:extLst>
        </xdr:cNvPr>
        <xdr:cNvSpPr/>
      </xdr:nvSpPr>
      <xdr:spPr>
        <a:xfrm>
          <a:off x="8545582" y="6479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34</xdr:row>
      <xdr:rowOff>19050</xdr:rowOff>
    </xdr:from>
    <xdr:to>
      <xdr:col>20</xdr:col>
      <xdr:colOff>190500</xdr:colOff>
      <xdr:row>34</xdr:row>
      <xdr:rowOff>171451</xdr:rowOff>
    </xdr:to>
    <xdr:sp macro="[0]!ApagarConteudoCelulas33" textlink="">
      <xdr:nvSpPr>
        <xdr:cNvPr id="124" name="Retângulo: Cantos Arredondados 38" hidden="1">
          <a:extLst>
            <a:ext uri="{FF2B5EF4-FFF2-40B4-BE49-F238E27FC236}">
              <a16:creationId xmlns:a16="http://schemas.microsoft.com/office/drawing/2014/main" id="{00000000-0008-0000-0C00-00007C000000}"/>
            </a:ext>
          </a:extLst>
        </xdr:cNvPr>
        <xdr:cNvSpPr/>
      </xdr:nvSpPr>
      <xdr:spPr>
        <a:xfrm>
          <a:off x="8545582" y="6669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35</xdr:row>
      <xdr:rowOff>19050</xdr:rowOff>
    </xdr:from>
    <xdr:to>
      <xdr:col>20</xdr:col>
      <xdr:colOff>190500</xdr:colOff>
      <xdr:row>35</xdr:row>
      <xdr:rowOff>171451</xdr:rowOff>
    </xdr:to>
    <xdr:sp macro="[0]!ApagarConteudoCelulas34" textlink="">
      <xdr:nvSpPr>
        <xdr:cNvPr id="125" name="Retângulo: Cantos Arredondados 39" hidden="1">
          <a:extLst>
            <a:ext uri="{FF2B5EF4-FFF2-40B4-BE49-F238E27FC236}">
              <a16:creationId xmlns:a16="http://schemas.microsoft.com/office/drawing/2014/main" id="{00000000-0008-0000-0C00-00007D000000}"/>
            </a:ext>
          </a:extLst>
        </xdr:cNvPr>
        <xdr:cNvSpPr/>
      </xdr:nvSpPr>
      <xdr:spPr>
        <a:xfrm>
          <a:off x="8545582" y="6860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36</xdr:row>
      <xdr:rowOff>19050</xdr:rowOff>
    </xdr:from>
    <xdr:to>
      <xdr:col>20</xdr:col>
      <xdr:colOff>190500</xdr:colOff>
      <xdr:row>36</xdr:row>
      <xdr:rowOff>171451</xdr:rowOff>
    </xdr:to>
    <xdr:sp macro="[0]!ApagarConteudoCelulas35" textlink="">
      <xdr:nvSpPr>
        <xdr:cNvPr id="126" name="Retângulo: Cantos Arredondados 40" hidden="1">
          <a:extLst>
            <a:ext uri="{FF2B5EF4-FFF2-40B4-BE49-F238E27FC236}">
              <a16:creationId xmlns:a16="http://schemas.microsoft.com/office/drawing/2014/main" id="{00000000-0008-0000-0C00-00007E000000}"/>
            </a:ext>
          </a:extLst>
        </xdr:cNvPr>
        <xdr:cNvSpPr/>
      </xdr:nvSpPr>
      <xdr:spPr>
        <a:xfrm>
          <a:off x="8545582" y="7050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37</xdr:row>
      <xdr:rowOff>19050</xdr:rowOff>
    </xdr:from>
    <xdr:to>
      <xdr:col>20</xdr:col>
      <xdr:colOff>190500</xdr:colOff>
      <xdr:row>37</xdr:row>
      <xdr:rowOff>171451</xdr:rowOff>
    </xdr:to>
    <xdr:sp macro="[0]!ApagarConteudoCelulas36" textlink="">
      <xdr:nvSpPr>
        <xdr:cNvPr id="127" name="Retângulo: Cantos Arredondados 41" hidden="1">
          <a:extLst>
            <a:ext uri="{FF2B5EF4-FFF2-40B4-BE49-F238E27FC236}">
              <a16:creationId xmlns:a16="http://schemas.microsoft.com/office/drawing/2014/main" id="{00000000-0008-0000-0C00-00007F000000}"/>
            </a:ext>
          </a:extLst>
        </xdr:cNvPr>
        <xdr:cNvSpPr/>
      </xdr:nvSpPr>
      <xdr:spPr>
        <a:xfrm>
          <a:off x="8545582" y="7241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38</xdr:row>
      <xdr:rowOff>19050</xdr:rowOff>
    </xdr:from>
    <xdr:to>
      <xdr:col>20</xdr:col>
      <xdr:colOff>190500</xdr:colOff>
      <xdr:row>38</xdr:row>
      <xdr:rowOff>171451</xdr:rowOff>
    </xdr:to>
    <xdr:sp macro="[0]!ApagarConteudoCelulas37" textlink="">
      <xdr:nvSpPr>
        <xdr:cNvPr id="128" name="Retângulo: Cantos Arredondados 42" hidden="1">
          <a:extLst>
            <a:ext uri="{FF2B5EF4-FFF2-40B4-BE49-F238E27FC236}">
              <a16:creationId xmlns:a16="http://schemas.microsoft.com/office/drawing/2014/main" id="{00000000-0008-0000-0C00-000080000000}"/>
            </a:ext>
          </a:extLst>
        </xdr:cNvPr>
        <xdr:cNvSpPr/>
      </xdr:nvSpPr>
      <xdr:spPr>
        <a:xfrm>
          <a:off x="8545582" y="7431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39</xdr:row>
      <xdr:rowOff>19050</xdr:rowOff>
    </xdr:from>
    <xdr:to>
      <xdr:col>20</xdr:col>
      <xdr:colOff>190500</xdr:colOff>
      <xdr:row>39</xdr:row>
      <xdr:rowOff>171451</xdr:rowOff>
    </xdr:to>
    <xdr:sp macro="[0]!ApagarConteudoCelulas38" textlink="">
      <xdr:nvSpPr>
        <xdr:cNvPr id="129" name="Retângulo: Cantos Arredondados 43" hidden="1">
          <a:extLst>
            <a:ext uri="{FF2B5EF4-FFF2-40B4-BE49-F238E27FC236}">
              <a16:creationId xmlns:a16="http://schemas.microsoft.com/office/drawing/2014/main" id="{00000000-0008-0000-0C00-000081000000}"/>
            </a:ext>
          </a:extLst>
        </xdr:cNvPr>
        <xdr:cNvSpPr/>
      </xdr:nvSpPr>
      <xdr:spPr>
        <a:xfrm>
          <a:off x="8545582" y="7622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40</xdr:row>
      <xdr:rowOff>19050</xdr:rowOff>
    </xdr:from>
    <xdr:to>
      <xdr:col>20</xdr:col>
      <xdr:colOff>190500</xdr:colOff>
      <xdr:row>40</xdr:row>
      <xdr:rowOff>171451</xdr:rowOff>
    </xdr:to>
    <xdr:sp macro="[0]!ApagarConteudoCelulas39" textlink="">
      <xdr:nvSpPr>
        <xdr:cNvPr id="130" name="Retângulo: Cantos Arredondados 44" hidden="1">
          <a:extLst>
            <a:ext uri="{FF2B5EF4-FFF2-40B4-BE49-F238E27FC236}">
              <a16:creationId xmlns:a16="http://schemas.microsoft.com/office/drawing/2014/main" id="{00000000-0008-0000-0C00-000082000000}"/>
            </a:ext>
          </a:extLst>
        </xdr:cNvPr>
        <xdr:cNvSpPr/>
      </xdr:nvSpPr>
      <xdr:spPr>
        <a:xfrm>
          <a:off x="8545582" y="7812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41</xdr:row>
      <xdr:rowOff>19050</xdr:rowOff>
    </xdr:from>
    <xdr:to>
      <xdr:col>20</xdr:col>
      <xdr:colOff>190500</xdr:colOff>
      <xdr:row>41</xdr:row>
      <xdr:rowOff>171451</xdr:rowOff>
    </xdr:to>
    <xdr:sp macro="[0]!ApagarConteudoCelulas40" textlink="">
      <xdr:nvSpPr>
        <xdr:cNvPr id="131" name="Retângulo: Cantos Arredondados 45" hidden="1">
          <a:extLst>
            <a:ext uri="{FF2B5EF4-FFF2-40B4-BE49-F238E27FC236}">
              <a16:creationId xmlns:a16="http://schemas.microsoft.com/office/drawing/2014/main" id="{00000000-0008-0000-0C00-000083000000}"/>
            </a:ext>
          </a:extLst>
        </xdr:cNvPr>
        <xdr:cNvSpPr/>
      </xdr:nvSpPr>
      <xdr:spPr>
        <a:xfrm>
          <a:off x="8545582" y="8003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42</xdr:row>
      <xdr:rowOff>19050</xdr:rowOff>
    </xdr:from>
    <xdr:to>
      <xdr:col>20</xdr:col>
      <xdr:colOff>190500</xdr:colOff>
      <xdr:row>42</xdr:row>
      <xdr:rowOff>171451</xdr:rowOff>
    </xdr:to>
    <xdr:sp macro="[0]!ApagarConteudoCelulas41" textlink="">
      <xdr:nvSpPr>
        <xdr:cNvPr id="132" name="Retângulo: Cantos Arredondados 46" hidden="1">
          <a:extLst>
            <a:ext uri="{FF2B5EF4-FFF2-40B4-BE49-F238E27FC236}">
              <a16:creationId xmlns:a16="http://schemas.microsoft.com/office/drawing/2014/main" id="{00000000-0008-0000-0C00-000084000000}"/>
            </a:ext>
          </a:extLst>
        </xdr:cNvPr>
        <xdr:cNvSpPr/>
      </xdr:nvSpPr>
      <xdr:spPr>
        <a:xfrm>
          <a:off x="8545582" y="8193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43</xdr:row>
      <xdr:rowOff>19050</xdr:rowOff>
    </xdr:from>
    <xdr:to>
      <xdr:col>20</xdr:col>
      <xdr:colOff>190500</xdr:colOff>
      <xdr:row>43</xdr:row>
      <xdr:rowOff>171451</xdr:rowOff>
    </xdr:to>
    <xdr:sp macro="[0]!ApagarConteudoCelulas42" textlink="">
      <xdr:nvSpPr>
        <xdr:cNvPr id="133" name="Retângulo: Cantos Arredondados 46" hidden="1">
          <a:extLst>
            <a:ext uri="{FF2B5EF4-FFF2-40B4-BE49-F238E27FC236}">
              <a16:creationId xmlns:a16="http://schemas.microsoft.com/office/drawing/2014/main" id="{00000000-0008-0000-0C00-000085000000}"/>
            </a:ext>
          </a:extLst>
        </xdr:cNvPr>
        <xdr:cNvSpPr/>
      </xdr:nvSpPr>
      <xdr:spPr>
        <a:xfrm>
          <a:off x="8545582" y="8384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44</xdr:row>
      <xdr:rowOff>19050</xdr:rowOff>
    </xdr:from>
    <xdr:to>
      <xdr:col>20</xdr:col>
      <xdr:colOff>190500</xdr:colOff>
      <xdr:row>44</xdr:row>
      <xdr:rowOff>171451</xdr:rowOff>
    </xdr:to>
    <xdr:sp macro="[0]!ApagarConteudoCelulas43" textlink="">
      <xdr:nvSpPr>
        <xdr:cNvPr id="134" name="Retângulo: Cantos Arredondados 46" hidden="1">
          <a:extLst>
            <a:ext uri="{FF2B5EF4-FFF2-40B4-BE49-F238E27FC236}">
              <a16:creationId xmlns:a16="http://schemas.microsoft.com/office/drawing/2014/main" id="{00000000-0008-0000-0C00-000086000000}"/>
            </a:ext>
          </a:extLst>
        </xdr:cNvPr>
        <xdr:cNvSpPr/>
      </xdr:nvSpPr>
      <xdr:spPr>
        <a:xfrm>
          <a:off x="8545582" y="8574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45</xdr:row>
      <xdr:rowOff>28575</xdr:rowOff>
    </xdr:from>
    <xdr:to>
      <xdr:col>20</xdr:col>
      <xdr:colOff>190500</xdr:colOff>
      <xdr:row>45</xdr:row>
      <xdr:rowOff>180976</xdr:rowOff>
    </xdr:to>
    <xdr:sp macro="[0]!ApagarConteudoCelulas44" textlink="">
      <xdr:nvSpPr>
        <xdr:cNvPr id="135" name="Retângulo: Cantos Arredondados 46" hidden="1">
          <a:extLst>
            <a:ext uri="{FF2B5EF4-FFF2-40B4-BE49-F238E27FC236}">
              <a16:creationId xmlns:a16="http://schemas.microsoft.com/office/drawing/2014/main" id="{00000000-0008-0000-0C00-000087000000}"/>
            </a:ext>
          </a:extLst>
        </xdr:cNvPr>
        <xdr:cNvSpPr/>
      </xdr:nvSpPr>
      <xdr:spPr>
        <a:xfrm>
          <a:off x="8545582" y="877501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46</xdr:row>
      <xdr:rowOff>19050</xdr:rowOff>
    </xdr:from>
    <xdr:to>
      <xdr:col>20</xdr:col>
      <xdr:colOff>190500</xdr:colOff>
      <xdr:row>46</xdr:row>
      <xdr:rowOff>171451</xdr:rowOff>
    </xdr:to>
    <xdr:sp macro="[0]!ApagarConteudoCelulas45" textlink="">
      <xdr:nvSpPr>
        <xdr:cNvPr id="136" name="Retângulo: Cantos Arredondados 46" hidden="1">
          <a:extLst>
            <a:ext uri="{FF2B5EF4-FFF2-40B4-BE49-F238E27FC236}">
              <a16:creationId xmlns:a16="http://schemas.microsoft.com/office/drawing/2014/main" id="{00000000-0008-0000-0C00-000088000000}"/>
            </a:ext>
          </a:extLst>
        </xdr:cNvPr>
        <xdr:cNvSpPr/>
      </xdr:nvSpPr>
      <xdr:spPr>
        <a:xfrm>
          <a:off x="8545582" y="8955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47</xdr:row>
      <xdr:rowOff>9525</xdr:rowOff>
    </xdr:from>
    <xdr:to>
      <xdr:col>20</xdr:col>
      <xdr:colOff>190500</xdr:colOff>
      <xdr:row>47</xdr:row>
      <xdr:rowOff>161926</xdr:rowOff>
    </xdr:to>
    <xdr:sp macro="[0]!ApagarConteudoCelulas46" textlink="">
      <xdr:nvSpPr>
        <xdr:cNvPr id="137" name="Retângulo: Cantos Arredondados 46" hidden="1">
          <a:extLst>
            <a:ext uri="{FF2B5EF4-FFF2-40B4-BE49-F238E27FC236}">
              <a16:creationId xmlns:a16="http://schemas.microsoft.com/office/drawing/2014/main" id="{00000000-0008-0000-0C00-000089000000}"/>
            </a:ext>
          </a:extLst>
        </xdr:cNvPr>
        <xdr:cNvSpPr/>
      </xdr:nvSpPr>
      <xdr:spPr>
        <a:xfrm>
          <a:off x="8545582" y="913696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48</xdr:row>
      <xdr:rowOff>19050</xdr:rowOff>
    </xdr:from>
    <xdr:to>
      <xdr:col>20</xdr:col>
      <xdr:colOff>190500</xdr:colOff>
      <xdr:row>48</xdr:row>
      <xdr:rowOff>171451</xdr:rowOff>
    </xdr:to>
    <xdr:sp macro="[0]!ApagarConteudoCelulas47" textlink="">
      <xdr:nvSpPr>
        <xdr:cNvPr id="138" name="Retângulo: Cantos Arredondados 46" hidden="1">
          <a:extLst>
            <a:ext uri="{FF2B5EF4-FFF2-40B4-BE49-F238E27FC236}">
              <a16:creationId xmlns:a16="http://schemas.microsoft.com/office/drawing/2014/main" id="{00000000-0008-0000-0C00-00008A000000}"/>
            </a:ext>
          </a:extLst>
        </xdr:cNvPr>
        <xdr:cNvSpPr/>
      </xdr:nvSpPr>
      <xdr:spPr>
        <a:xfrm>
          <a:off x="8545582" y="9336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49</xdr:row>
      <xdr:rowOff>19050</xdr:rowOff>
    </xdr:from>
    <xdr:to>
      <xdr:col>20</xdr:col>
      <xdr:colOff>190500</xdr:colOff>
      <xdr:row>49</xdr:row>
      <xdr:rowOff>171451</xdr:rowOff>
    </xdr:to>
    <xdr:sp macro="[0]!ApagarConteudoCelulas48" textlink="">
      <xdr:nvSpPr>
        <xdr:cNvPr id="139" name="Retângulo: Cantos Arredondados 46" hidden="1">
          <a:extLst>
            <a:ext uri="{FF2B5EF4-FFF2-40B4-BE49-F238E27FC236}">
              <a16:creationId xmlns:a16="http://schemas.microsoft.com/office/drawing/2014/main" id="{00000000-0008-0000-0C00-00008B000000}"/>
            </a:ext>
          </a:extLst>
        </xdr:cNvPr>
        <xdr:cNvSpPr/>
      </xdr:nvSpPr>
      <xdr:spPr>
        <a:xfrm>
          <a:off x="8545582" y="9527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50</xdr:row>
      <xdr:rowOff>19050</xdr:rowOff>
    </xdr:from>
    <xdr:to>
      <xdr:col>20</xdr:col>
      <xdr:colOff>190500</xdr:colOff>
      <xdr:row>50</xdr:row>
      <xdr:rowOff>171451</xdr:rowOff>
    </xdr:to>
    <xdr:sp macro="[0]!ApagarConteudoCelulas49" textlink="">
      <xdr:nvSpPr>
        <xdr:cNvPr id="140" name="Retângulo: Cantos Arredondados 46" hidden="1">
          <a:extLst>
            <a:ext uri="{FF2B5EF4-FFF2-40B4-BE49-F238E27FC236}">
              <a16:creationId xmlns:a16="http://schemas.microsoft.com/office/drawing/2014/main" id="{00000000-0008-0000-0C00-00008C000000}"/>
            </a:ext>
          </a:extLst>
        </xdr:cNvPr>
        <xdr:cNvSpPr/>
      </xdr:nvSpPr>
      <xdr:spPr>
        <a:xfrm>
          <a:off x="8545582" y="97179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51</xdr:row>
      <xdr:rowOff>19050</xdr:rowOff>
    </xdr:from>
    <xdr:to>
      <xdr:col>20</xdr:col>
      <xdr:colOff>190500</xdr:colOff>
      <xdr:row>51</xdr:row>
      <xdr:rowOff>171451</xdr:rowOff>
    </xdr:to>
    <xdr:sp macro="[0]!ApagarConteudoCelulas50" textlink="">
      <xdr:nvSpPr>
        <xdr:cNvPr id="141" name="Retângulo: Cantos Arredondados 46" hidden="1">
          <a:extLst>
            <a:ext uri="{FF2B5EF4-FFF2-40B4-BE49-F238E27FC236}">
              <a16:creationId xmlns:a16="http://schemas.microsoft.com/office/drawing/2014/main" id="{00000000-0008-0000-0C00-00008D000000}"/>
            </a:ext>
          </a:extLst>
        </xdr:cNvPr>
        <xdr:cNvSpPr/>
      </xdr:nvSpPr>
      <xdr:spPr>
        <a:xfrm>
          <a:off x="8545582" y="990848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52</xdr:row>
      <xdr:rowOff>19050</xdr:rowOff>
    </xdr:from>
    <xdr:to>
      <xdr:col>20</xdr:col>
      <xdr:colOff>190500</xdr:colOff>
      <xdr:row>52</xdr:row>
      <xdr:rowOff>171451</xdr:rowOff>
    </xdr:to>
    <xdr:sp macro="[0]!ApagarConteudoCelulas51" textlink="">
      <xdr:nvSpPr>
        <xdr:cNvPr id="142" name="Retângulo: Cantos Arredondados 46" hidden="1">
          <a:extLst>
            <a:ext uri="{FF2B5EF4-FFF2-40B4-BE49-F238E27FC236}">
              <a16:creationId xmlns:a16="http://schemas.microsoft.com/office/drawing/2014/main" id="{00000000-0008-0000-0C00-00008E000000}"/>
            </a:ext>
          </a:extLst>
        </xdr:cNvPr>
        <xdr:cNvSpPr/>
      </xdr:nvSpPr>
      <xdr:spPr>
        <a:xfrm>
          <a:off x="8545582" y="10107267"/>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7</xdr:col>
      <xdr:colOff>342667</xdr:colOff>
      <xdr:row>0</xdr:row>
      <xdr:rowOff>57981</xdr:rowOff>
    </xdr:from>
    <xdr:to>
      <xdr:col>8</xdr:col>
      <xdr:colOff>280110</xdr:colOff>
      <xdr:row>0</xdr:row>
      <xdr:rowOff>323028</xdr:rowOff>
    </xdr:to>
    <xdr:sp macro="[0]!AvancarParaProximaAba" textlink="">
      <xdr:nvSpPr>
        <xdr:cNvPr id="2" name="Seta para a direita 66">
          <a:extLst>
            <a:ext uri="{FF2B5EF4-FFF2-40B4-BE49-F238E27FC236}">
              <a16:creationId xmlns:a16="http://schemas.microsoft.com/office/drawing/2014/main" id="{8E261899-D212-42F6-9341-709E5194FA37}"/>
            </a:ext>
          </a:extLst>
        </xdr:cNvPr>
        <xdr:cNvSpPr/>
      </xdr:nvSpPr>
      <xdr:spPr>
        <a:xfrm>
          <a:off x="3738537" y="57981"/>
          <a:ext cx="343290" cy="265047"/>
        </a:xfrm>
        <a:prstGeom prst="righ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0</xdr:col>
      <xdr:colOff>41415</xdr:colOff>
      <xdr:row>0</xdr:row>
      <xdr:rowOff>66264</xdr:rowOff>
    </xdr:from>
    <xdr:to>
      <xdr:col>0</xdr:col>
      <xdr:colOff>389283</xdr:colOff>
      <xdr:row>0</xdr:row>
      <xdr:rowOff>331307</xdr:rowOff>
    </xdr:to>
    <xdr:sp macro="[0]!VoltarParaAbaAnterior" textlink="">
      <xdr:nvSpPr>
        <xdr:cNvPr id="4" name="Seta: para a Esquerda 3">
          <a:extLst>
            <a:ext uri="{FF2B5EF4-FFF2-40B4-BE49-F238E27FC236}">
              <a16:creationId xmlns:a16="http://schemas.microsoft.com/office/drawing/2014/main" id="{C376FEA1-C50E-4D06-B7B6-67C9AA218A67}"/>
            </a:ext>
          </a:extLst>
        </xdr:cNvPr>
        <xdr:cNvSpPr/>
      </xdr:nvSpPr>
      <xdr:spPr>
        <a:xfrm>
          <a:off x="41415" y="66264"/>
          <a:ext cx="347868" cy="265043"/>
        </a:xfrm>
        <a:prstGeom prst="lef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21</xdr:col>
      <xdr:colOff>795134</xdr:colOff>
      <xdr:row>0</xdr:row>
      <xdr:rowOff>24849</xdr:rowOff>
    </xdr:from>
    <xdr:to>
      <xdr:col>21</xdr:col>
      <xdr:colOff>1140455</xdr:colOff>
      <xdr:row>0</xdr:row>
      <xdr:rowOff>356154</xdr:rowOff>
    </xdr:to>
    <xdr:sp macro="[0]!AlternarBloqueioPlanilha2" textlink="">
      <xdr:nvSpPr>
        <xdr:cNvPr id="3" name="Elipse 2">
          <a:extLst>
            <a:ext uri="{FF2B5EF4-FFF2-40B4-BE49-F238E27FC236}">
              <a16:creationId xmlns:a16="http://schemas.microsoft.com/office/drawing/2014/main" id="{25B004AE-0876-4239-9ED8-E31EBBEC7790}"/>
            </a:ext>
          </a:extLst>
        </xdr:cNvPr>
        <xdr:cNvSpPr/>
      </xdr:nvSpPr>
      <xdr:spPr>
        <a:xfrm>
          <a:off x="9525004" y="24849"/>
          <a:ext cx="345321" cy="331305"/>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800">
              <a:solidFill>
                <a:srgbClr val="F00000"/>
              </a:solidFill>
              <a:effectLst/>
              <a:latin typeface="Webdings" panose="05030102010509060703" pitchFamily="18" charset="2"/>
              <a:ea typeface="+mn-ea"/>
              <a:cs typeface="+mn-cs"/>
            </a:rPr>
            <a:t>Ï</a:t>
          </a:r>
          <a:endParaRPr lang="pt-BR" sz="1800">
            <a:solidFill>
              <a:srgbClr val="F00000"/>
            </a:solidFill>
            <a:effectLst/>
            <a:latin typeface="Webdings" panose="05030102010509060703" pitchFamily="18" charset="2"/>
          </a:endParaRPr>
        </a:p>
        <a:p>
          <a:pPr lvl="0" algn="ctr"/>
          <a:endParaRPr lang="pt-BR" sz="600">
            <a:solidFill>
              <a:srgbClr val="F00000"/>
            </a:solidFill>
          </a:endParaRPr>
        </a:p>
      </xdr:txBody>
    </xdr:sp>
    <xdr:clientData/>
  </xdr:twoCellAnchor>
  <xdr:twoCellAnchor>
    <xdr:from>
      <xdr:col>16</xdr:col>
      <xdr:colOff>195590</xdr:colOff>
      <xdr:row>0</xdr:row>
      <xdr:rowOff>58569</xdr:rowOff>
    </xdr:from>
    <xdr:to>
      <xdr:col>18</xdr:col>
      <xdr:colOff>44611</xdr:colOff>
      <xdr:row>0</xdr:row>
      <xdr:rowOff>346569</xdr:rowOff>
    </xdr:to>
    <xdr:sp macro="[0]!ExecutarComandos2" textlink="">
      <xdr:nvSpPr>
        <xdr:cNvPr id="5" name="Retângulo: Cantos Arredondados 2">
          <a:extLst>
            <a:ext uri="{FF2B5EF4-FFF2-40B4-BE49-F238E27FC236}">
              <a16:creationId xmlns:a16="http://schemas.microsoft.com/office/drawing/2014/main" id="{4763583A-CB77-4F37-8D67-DDEC5FA55D99}"/>
            </a:ext>
          </a:extLst>
        </xdr:cNvPr>
        <xdr:cNvSpPr/>
      </xdr:nvSpPr>
      <xdr:spPr>
        <a:xfrm>
          <a:off x="7343481" y="58569"/>
          <a:ext cx="288000" cy="288000"/>
        </a:xfrm>
        <a:prstGeom prst="roundRect">
          <a:avLst/>
        </a:prstGeom>
        <a:solidFill>
          <a:srgbClr val="FF0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baseline="0">
              <a:ln w="0"/>
              <a:solidFill>
                <a:schemeClr val="bg2"/>
              </a:solidFill>
              <a:effectLst>
                <a:innerShdw blurRad="63500" dist="50800" dir="13500000">
                  <a:srgbClr val="000000">
                    <a:alpha val="50000"/>
                  </a:srgbClr>
                </a:innerShdw>
              </a:effectLst>
              <a:latin typeface="Wingdings 2" panose="05020102010507070707" pitchFamily="18" charset="2"/>
            </a:rPr>
            <a:t>3</a:t>
          </a:r>
        </a:p>
      </xdr:txBody>
    </xdr:sp>
    <xdr:clientData/>
  </xdr:twoCellAnchor>
  <xdr:twoCellAnchor>
    <xdr:from>
      <xdr:col>18</xdr:col>
      <xdr:colOff>619596</xdr:colOff>
      <xdr:row>0</xdr:row>
      <xdr:rowOff>56262</xdr:rowOff>
    </xdr:from>
    <xdr:to>
      <xdr:col>20</xdr:col>
      <xdr:colOff>60</xdr:colOff>
      <xdr:row>0</xdr:row>
      <xdr:rowOff>344262</xdr:rowOff>
    </xdr:to>
    <xdr:sp macro="[0]!ImprimirAreaEspecifica" textlink="">
      <xdr:nvSpPr>
        <xdr:cNvPr id="6" name="Retângulo: Cantos Arredondados 4">
          <a:extLst>
            <a:ext uri="{FF2B5EF4-FFF2-40B4-BE49-F238E27FC236}">
              <a16:creationId xmlns:a16="http://schemas.microsoft.com/office/drawing/2014/main" id="{84F08179-01EF-4372-A6E4-B915684602B6}"/>
            </a:ext>
          </a:extLst>
        </xdr:cNvPr>
        <xdr:cNvSpPr/>
      </xdr:nvSpPr>
      <xdr:spPr>
        <a:xfrm>
          <a:off x="8206466" y="56262"/>
          <a:ext cx="291551" cy="288000"/>
        </a:xfrm>
        <a:prstGeom prst="roundRect">
          <a:avLst/>
        </a:prstGeom>
        <a:solidFill>
          <a:srgbClr val="0070C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i="0">
              <a:solidFill>
                <a:schemeClr val="lt1"/>
              </a:solidFill>
              <a:latin typeface="Wingdings 2" panose="05020102010507070707" pitchFamily="18" charset="2"/>
              <a:ea typeface="+mn-ea"/>
              <a:cs typeface="+mn-cs"/>
            </a:rPr>
            <a:t>6</a:t>
          </a:r>
          <a:endParaRPr lang="pt-BR" sz="2400" b="1" i="0"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15</xdr:col>
      <xdr:colOff>49698</xdr:colOff>
      <xdr:row>0</xdr:row>
      <xdr:rowOff>49696</xdr:rowOff>
    </xdr:from>
    <xdr:to>
      <xdr:col>15</xdr:col>
      <xdr:colOff>337698</xdr:colOff>
      <xdr:row>0</xdr:row>
      <xdr:rowOff>337696</xdr:rowOff>
    </xdr:to>
    <xdr:sp macro="[0]!TransferirDadosTodosDias" textlink="">
      <xdr:nvSpPr>
        <xdr:cNvPr id="7" name="Retângulo: Cantos Arredondados 5">
          <a:extLst>
            <a:ext uri="{FF2B5EF4-FFF2-40B4-BE49-F238E27FC236}">
              <a16:creationId xmlns:a16="http://schemas.microsoft.com/office/drawing/2014/main" id="{5F19BB23-E37E-40F9-BBCF-5DA492EB9CF4}"/>
            </a:ext>
          </a:extLst>
        </xdr:cNvPr>
        <xdr:cNvSpPr/>
      </xdr:nvSpPr>
      <xdr:spPr>
        <a:xfrm>
          <a:off x="6485285" y="49696"/>
          <a:ext cx="288000" cy="288000"/>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ingdings 2" panose="05020102010507070707" pitchFamily="18" charset="2"/>
              <a:ea typeface="+mn-ea"/>
              <a:cs typeface="+mn-cs"/>
            </a:rPr>
            <a:t>R</a:t>
          </a:r>
          <a:endParaRPr lang="pt-BR" sz="6000" b="1"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18</xdr:col>
      <xdr:colOff>183637</xdr:colOff>
      <xdr:row>0</xdr:row>
      <xdr:rowOff>51646</xdr:rowOff>
    </xdr:from>
    <xdr:to>
      <xdr:col>18</xdr:col>
      <xdr:colOff>470926</xdr:colOff>
      <xdr:row>0</xdr:row>
      <xdr:rowOff>339646</xdr:rowOff>
    </xdr:to>
    <xdr:sp macro="[0]!Salvar" textlink="">
      <xdr:nvSpPr>
        <xdr:cNvPr id="8" name="Retângulo: Cantos Arredondados 1">
          <a:extLst>
            <a:ext uri="{FF2B5EF4-FFF2-40B4-BE49-F238E27FC236}">
              <a16:creationId xmlns:a16="http://schemas.microsoft.com/office/drawing/2014/main" id="{76EFE930-4674-433F-9875-3F4F24D36CEC}"/>
            </a:ext>
          </a:extLst>
        </xdr:cNvPr>
        <xdr:cNvSpPr/>
      </xdr:nvSpPr>
      <xdr:spPr>
        <a:xfrm>
          <a:off x="7770507" y="51646"/>
          <a:ext cx="287289" cy="288000"/>
        </a:xfrm>
        <a:prstGeom prst="roundRect">
          <a:avLst/>
        </a:prstGeom>
        <a:solidFill>
          <a:srgbClr val="7030A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solidFill>
                <a:schemeClr val="lt1"/>
              </a:solidFill>
              <a:latin typeface="Wingdings" panose="05000000000000000000" pitchFamily="2" charset="2"/>
              <a:ea typeface="+mn-ea"/>
              <a:cs typeface="+mn-cs"/>
            </a:rPr>
            <a:t>&lt;</a:t>
          </a:r>
          <a:endParaRPr lang="pt-BR" sz="66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20</xdr:col>
      <xdr:colOff>157488</xdr:colOff>
      <xdr:row>0</xdr:row>
      <xdr:rowOff>61881</xdr:rowOff>
    </xdr:from>
    <xdr:to>
      <xdr:col>21</xdr:col>
      <xdr:colOff>213575</xdr:colOff>
      <xdr:row>0</xdr:row>
      <xdr:rowOff>349881</xdr:rowOff>
    </xdr:to>
    <xdr:sp macro="[0]!AlternarParaDados" textlink="">
      <xdr:nvSpPr>
        <xdr:cNvPr id="9" name="Retângulo: Cantos Arredondados 2">
          <a:extLst>
            <a:ext uri="{FF2B5EF4-FFF2-40B4-BE49-F238E27FC236}">
              <a16:creationId xmlns:a16="http://schemas.microsoft.com/office/drawing/2014/main" id="{1883BCF6-5E9B-407B-AC10-249A03A824EA}"/>
            </a:ext>
          </a:extLst>
        </xdr:cNvPr>
        <xdr:cNvSpPr/>
      </xdr:nvSpPr>
      <xdr:spPr>
        <a:xfrm>
          <a:off x="8655445" y="61881"/>
          <a:ext cx="288000" cy="288000"/>
        </a:xfrm>
        <a:prstGeom prst="roundRect">
          <a:avLst/>
        </a:prstGeom>
        <a:solidFill>
          <a:srgbClr val="FFC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Wingdings" panose="05000000000000000000" pitchFamily="2" charset="2"/>
              <a:ea typeface="+mn-ea"/>
              <a:cs typeface="+mn-cs"/>
            </a:rPr>
            <a:t>4</a:t>
          </a:r>
          <a:endParaRPr lang="pt-BR" sz="3200" b="1" cap="none" spc="50" baseline="0">
            <a:ln w="0"/>
            <a:solidFill>
              <a:schemeClr val="bg1"/>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21</xdr:col>
      <xdr:colOff>364551</xdr:colOff>
      <xdr:row>0</xdr:row>
      <xdr:rowOff>61881</xdr:rowOff>
    </xdr:from>
    <xdr:to>
      <xdr:col>21</xdr:col>
      <xdr:colOff>652551</xdr:colOff>
      <xdr:row>0</xdr:row>
      <xdr:rowOff>349881</xdr:rowOff>
    </xdr:to>
    <xdr:sp macro="[0]!AbrirFormularioFerias" textlink="">
      <xdr:nvSpPr>
        <xdr:cNvPr id="10" name="Retângulo: Cantos Arredondados 2">
          <a:extLst>
            <a:ext uri="{FF2B5EF4-FFF2-40B4-BE49-F238E27FC236}">
              <a16:creationId xmlns:a16="http://schemas.microsoft.com/office/drawing/2014/main" id="{659C0F1B-DE2F-4B13-9555-14DB1D27DE18}"/>
            </a:ext>
          </a:extLst>
        </xdr:cNvPr>
        <xdr:cNvSpPr/>
      </xdr:nvSpPr>
      <xdr:spPr>
        <a:xfrm>
          <a:off x="9094421" y="61881"/>
          <a:ext cx="288000" cy="288000"/>
        </a:xfrm>
        <a:prstGeom prst="roundRect">
          <a:avLst/>
        </a:prstGeom>
        <a:solidFill>
          <a:srgbClr val="D81893"/>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ebdings" panose="05030102010509060703" pitchFamily="18" charset="2"/>
              <a:ea typeface="+mn-ea"/>
              <a:cs typeface="+mn-cs"/>
            </a:rPr>
            <a:t>J</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15</xdr:col>
      <xdr:colOff>480511</xdr:colOff>
      <xdr:row>0</xdr:row>
      <xdr:rowOff>61880</xdr:rowOff>
    </xdr:from>
    <xdr:to>
      <xdr:col>16</xdr:col>
      <xdr:colOff>56207</xdr:colOff>
      <xdr:row>0</xdr:row>
      <xdr:rowOff>349880</xdr:rowOff>
    </xdr:to>
    <xdr:sp macro="[0]!VerificarBatidasFaltantes" textlink="">
      <xdr:nvSpPr>
        <xdr:cNvPr id="11" name="Retângulo: Cantos Arredondados 2">
          <a:extLst>
            <a:ext uri="{FF2B5EF4-FFF2-40B4-BE49-F238E27FC236}">
              <a16:creationId xmlns:a16="http://schemas.microsoft.com/office/drawing/2014/main" id="{D1E02543-DDCA-417D-A15F-2ECE71A65876}"/>
            </a:ext>
          </a:extLst>
        </xdr:cNvPr>
        <xdr:cNvSpPr/>
      </xdr:nvSpPr>
      <xdr:spPr>
        <a:xfrm>
          <a:off x="6916098" y="61880"/>
          <a:ext cx="288000" cy="288000"/>
        </a:xfrm>
        <a:prstGeom prst="roundRect">
          <a:avLst/>
        </a:prstGeom>
        <a:solidFill>
          <a:schemeClr val="bg2">
            <a:lumMod val="5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chemeClr val="lt1"/>
              </a:solidFill>
              <a:latin typeface="Webdings" panose="05030102010509060703" pitchFamily="18" charset="2"/>
              <a:ea typeface="+mn-ea"/>
              <a:cs typeface="+mn-cs"/>
            </a:rPr>
            <a:t>s</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20</xdr:col>
      <xdr:colOff>47625</xdr:colOff>
      <xdr:row>2</xdr:row>
      <xdr:rowOff>19050</xdr:rowOff>
    </xdr:from>
    <xdr:to>
      <xdr:col>20</xdr:col>
      <xdr:colOff>190500</xdr:colOff>
      <xdr:row>2</xdr:row>
      <xdr:rowOff>171451</xdr:rowOff>
    </xdr:to>
    <xdr:sp macro="[0]!ApagarConteudoCelulas01" textlink="">
      <xdr:nvSpPr>
        <xdr:cNvPr id="92" name="Retângulo: Cantos Arredondados 6" hidden="1">
          <a:extLst>
            <a:ext uri="{FF2B5EF4-FFF2-40B4-BE49-F238E27FC236}">
              <a16:creationId xmlns:a16="http://schemas.microsoft.com/office/drawing/2014/main" id="{00000000-0008-0000-0D00-00005C000000}"/>
            </a:ext>
          </a:extLst>
        </xdr:cNvPr>
        <xdr:cNvSpPr/>
      </xdr:nvSpPr>
      <xdr:spPr>
        <a:xfrm>
          <a:off x="9096375" y="57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xdr:row>
      <xdr:rowOff>19050</xdr:rowOff>
    </xdr:from>
    <xdr:to>
      <xdr:col>20</xdr:col>
      <xdr:colOff>190500</xdr:colOff>
      <xdr:row>3</xdr:row>
      <xdr:rowOff>171451</xdr:rowOff>
    </xdr:to>
    <xdr:sp macro="[0]!ApagarConteudoCelulas02" textlink="">
      <xdr:nvSpPr>
        <xdr:cNvPr id="93" name="Retângulo: Cantos Arredondados 7" hidden="1">
          <a:extLst>
            <a:ext uri="{FF2B5EF4-FFF2-40B4-BE49-F238E27FC236}">
              <a16:creationId xmlns:a16="http://schemas.microsoft.com/office/drawing/2014/main" id="{00000000-0008-0000-0D00-00005D000000}"/>
            </a:ext>
          </a:extLst>
        </xdr:cNvPr>
        <xdr:cNvSpPr/>
      </xdr:nvSpPr>
      <xdr:spPr>
        <a:xfrm>
          <a:off x="9096375" y="76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xdr:row>
      <xdr:rowOff>19050</xdr:rowOff>
    </xdr:from>
    <xdr:to>
      <xdr:col>20</xdr:col>
      <xdr:colOff>190500</xdr:colOff>
      <xdr:row>4</xdr:row>
      <xdr:rowOff>171451</xdr:rowOff>
    </xdr:to>
    <xdr:sp macro="[0]!ApagarConteudoCelulas03" textlink="">
      <xdr:nvSpPr>
        <xdr:cNvPr id="94" name="Retângulo: Cantos Arredondados 8" hidden="1">
          <a:extLst>
            <a:ext uri="{FF2B5EF4-FFF2-40B4-BE49-F238E27FC236}">
              <a16:creationId xmlns:a16="http://schemas.microsoft.com/office/drawing/2014/main" id="{00000000-0008-0000-0D00-00005E000000}"/>
            </a:ext>
          </a:extLst>
        </xdr:cNvPr>
        <xdr:cNvSpPr/>
      </xdr:nvSpPr>
      <xdr:spPr>
        <a:xfrm>
          <a:off x="9096375" y="95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xdr:row>
      <xdr:rowOff>19050</xdr:rowOff>
    </xdr:from>
    <xdr:to>
      <xdr:col>20</xdr:col>
      <xdr:colOff>190500</xdr:colOff>
      <xdr:row>5</xdr:row>
      <xdr:rowOff>171451</xdr:rowOff>
    </xdr:to>
    <xdr:sp macro="[0]!ApagarConteudoCelulas04" textlink="">
      <xdr:nvSpPr>
        <xdr:cNvPr id="95" name="Retângulo: Cantos Arredondados 9" hidden="1">
          <a:extLst>
            <a:ext uri="{FF2B5EF4-FFF2-40B4-BE49-F238E27FC236}">
              <a16:creationId xmlns:a16="http://schemas.microsoft.com/office/drawing/2014/main" id="{00000000-0008-0000-0D00-00005F000000}"/>
            </a:ext>
          </a:extLst>
        </xdr:cNvPr>
        <xdr:cNvSpPr/>
      </xdr:nvSpPr>
      <xdr:spPr>
        <a:xfrm>
          <a:off x="9096375" y="114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6</xdr:row>
      <xdr:rowOff>19050</xdr:rowOff>
    </xdr:from>
    <xdr:to>
      <xdr:col>20</xdr:col>
      <xdr:colOff>190500</xdr:colOff>
      <xdr:row>6</xdr:row>
      <xdr:rowOff>171451</xdr:rowOff>
    </xdr:to>
    <xdr:sp macro="[0]!ApagarConteudoCelulas05" textlink="">
      <xdr:nvSpPr>
        <xdr:cNvPr id="96" name="Retângulo: Cantos Arredondados 10" hidden="1">
          <a:extLst>
            <a:ext uri="{FF2B5EF4-FFF2-40B4-BE49-F238E27FC236}">
              <a16:creationId xmlns:a16="http://schemas.microsoft.com/office/drawing/2014/main" id="{00000000-0008-0000-0D00-000060000000}"/>
            </a:ext>
          </a:extLst>
        </xdr:cNvPr>
        <xdr:cNvSpPr/>
      </xdr:nvSpPr>
      <xdr:spPr>
        <a:xfrm>
          <a:off x="9096375" y="133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7</xdr:row>
      <xdr:rowOff>19050</xdr:rowOff>
    </xdr:from>
    <xdr:to>
      <xdr:col>20</xdr:col>
      <xdr:colOff>190500</xdr:colOff>
      <xdr:row>7</xdr:row>
      <xdr:rowOff>171451</xdr:rowOff>
    </xdr:to>
    <xdr:sp macro="[0]!ApagarConteudoCelulas06" textlink="">
      <xdr:nvSpPr>
        <xdr:cNvPr id="97" name="Retângulo: Cantos Arredondados 11" hidden="1">
          <a:extLst>
            <a:ext uri="{FF2B5EF4-FFF2-40B4-BE49-F238E27FC236}">
              <a16:creationId xmlns:a16="http://schemas.microsoft.com/office/drawing/2014/main" id="{00000000-0008-0000-0D00-000061000000}"/>
            </a:ext>
          </a:extLst>
        </xdr:cNvPr>
        <xdr:cNvSpPr/>
      </xdr:nvSpPr>
      <xdr:spPr>
        <a:xfrm>
          <a:off x="9096375" y="152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8</xdr:row>
      <xdr:rowOff>19050</xdr:rowOff>
    </xdr:from>
    <xdr:to>
      <xdr:col>20</xdr:col>
      <xdr:colOff>190500</xdr:colOff>
      <xdr:row>8</xdr:row>
      <xdr:rowOff>171451</xdr:rowOff>
    </xdr:to>
    <xdr:sp macro="[0]!ApagarConteudoCelulas07" textlink="">
      <xdr:nvSpPr>
        <xdr:cNvPr id="98" name="Retângulo: Cantos Arredondados 12" hidden="1">
          <a:extLst>
            <a:ext uri="{FF2B5EF4-FFF2-40B4-BE49-F238E27FC236}">
              <a16:creationId xmlns:a16="http://schemas.microsoft.com/office/drawing/2014/main" id="{00000000-0008-0000-0D00-000062000000}"/>
            </a:ext>
          </a:extLst>
        </xdr:cNvPr>
        <xdr:cNvSpPr/>
      </xdr:nvSpPr>
      <xdr:spPr>
        <a:xfrm>
          <a:off x="9096375" y="171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9</xdr:row>
      <xdr:rowOff>19050</xdr:rowOff>
    </xdr:from>
    <xdr:to>
      <xdr:col>20</xdr:col>
      <xdr:colOff>190500</xdr:colOff>
      <xdr:row>9</xdr:row>
      <xdr:rowOff>171451</xdr:rowOff>
    </xdr:to>
    <xdr:sp macro="[0]!ApagarConteudoCelulas08" textlink="">
      <xdr:nvSpPr>
        <xdr:cNvPr id="99" name="Retângulo: Cantos Arredondados 13" hidden="1">
          <a:extLst>
            <a:ext uri="{FF2B5EF4-FFF2-40B4-BE49-F238E27FC236}">
              <a16:creationId xmlns:a16="http://schemas.microsoft.com/office/drawing/2014/main" id="{00000000-0008-0000-0D00-000063000000}"/>
            </a:ext>
          </a:extLst>
        </xdr:cNvPr>
        <xdr:cNvSpPr/>
      </xdr:nvSpPr>
      <xdr:spPr>
        <a:xfrm>
          <a:off x="9096375" y="190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10</xdr:row>
      <xdr:rowOff>19050</xdr:rowOff>
    </xdr:from>
    <xdr:to>
      <xdr:col>20</xdr:col>
      <xdr:colOff>190500</xdr:colOff>
      <xdr:row>10</xdr:row>
      <xdr:rowOff>171451</xdr:rowOff>
    </xdr:to>
    <xdr:sp macro="[0]!ApagarConteudoCelulas09" textlink="">
      <xdr:nvSpPr>
        <xdr:cNvPr id="100" name="Retângulo: Cantos Arredondados 14" hidden="1">
          <a:extLst>
            <a:ext uri="{FF2B5EF4-FFF2-40B4-BE49-F238E27FC236}">
              <a16:creationId xmlns:a16="http://schemas.microsoft.com/office/drawing/2014/main" id="{00000000-0008-0000-0D00-000064000000}"/>
            </a:ext>
          </a:extLst>
        </xdr:cNvPr>
        <xdr:cNvSpPr/>
      </xdr:nvSpPr>
      <xdr:spPr>
        <a:xfrm>
          <a:off x="9096375" y="209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11</xdr:row>
      <xdr:rowOff>19050</xdr:rowOff>
    </xdr:from>
    <xdr:to>
      <xdr:col>20</xdr:col>
      <xdr:colOff>190500</xdr:colOff>
      <xdr:row>11</xdr:row>
      <xdr:rowOff>171451</xdr:rowOff>
    </xdr:to>
    <xdr:sp macro="[0]!ApagarConteudoCelulas10" textlink="">
      <xdr:nvSpPr>
        <xdr:cNvPr id="101" name="Retângulo: Cantos Arredondados 15" hidden="1">
          <a:extLst>
            <a:ext uri="{FF2B5EF4-FFF2-40B4-BE49-F238E27FC236}">
              <a16:creationId xmlns:a16="http://schemas.microsoft.com/office/drawing/2014/main" id="{00000000-0008-0000-0D00-000065000000}"/>
            </a:ext>
          </a:extLst>
        </xdr:cNvPr>
        <xdr:cNvSpPr/>
      </xdr:nvSpPr>
      <xdr:spPr>
        <a:xfrm>
          <a:off x="9096375" y="228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12</xdr:row>
      <xdr:rowOff>19050</xdr:rowOff>
    </xdr:from>
    <xdr:to>
      <xdr:col>20</xdr:col>
      <xdr:colOff>190500</xdr:colOff>
      <xdr:row>12</xdr:row>
      <xdr:rowOff>171451</xdr:rowOff>
    </xdr:to>
    <xdr:sp macro="[0]!ApagarConteudoCelulas11" textlink="">
      <xdr:nvSpPr>
        <xdr:cNvPr id="102" name="Retângulo: Cantos Arredondados 16" hidden="1">
          <a:extLst>
            <a:ext uri="{FF2B5EF4-FFF2-40B4-BE49-F238E27FC236}">
              <a16:creationId xmlns:a16="http://schemas.microsoft.com/office/drawing/2014/main" id="{00000000-0008-0000-0D00-000066000000}"/>
            </a:ext>
          </a:extLst>
        </xdr:cNvPr>
        <xdr:cNvSpPr/>
      </xdr:nvSpPr>
      <xdr:spPr>
        <a:xfrm>
          <a:off x="9096375" y="247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13</xdr:row>
      <xdr:rowOff>19050</xdr:rowOff>
    </xdr:from>
    <xdr:to>
      <xdr:col>20</xdr:col>
      <xdr:colOff>190500</xdr:colOff>
      <xdr:row>13</xdr:row>
      <xdr:rowOff>171451</xdr:rowOff>
    </xdr:to>
    <xdr:sp macro="[0]!ApagarConteudoCelulas12" textlink="">
      <xdr:nvSpPr>
        <xdr:cNvPr id="103" name="Retângulo: Cantos Arredondados 17" hidden="1">
          <a:extLst>
            <a:ext uri="{FF2B5EF4-FFF2-40B4-BE49-F238E27FC236}">
              <a16:creationId xmlns:a16="http://schemas.microsoft.com/office/drawing/2014/main" id="{00000000-0008-0000-0D00-000067000000}"/>
            </a:ext>
          </a:extLst>
        </xdr:cNvPr>
        <xdr:cNvSpPr/>
      </xdr:nvSpPr>
      <xdr:spPr>
        <a:xfrm>
          <a:off x="9096375" y="266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14</xdr:row>
      <xdr:rowOff>19050</xdr:rowOff>
    </xdr:from>
    <xdr:to>
      <xdr:col>20</xdr:col>
      <xdr:colOff>190500</xdr:colOff>
      <xdr:row>14</xdr:row>
      <xdr:rowOff>171451</xdr:rowOff>
    </xdr:to>
    <xdr:sp macro="[0]!ApagarConteudoCelulas13" textlink="">
      <xdr:nvSpPr>
        <xdr:cNvPr id="104" name="Retângulo: Cantos Arredondados 18" hidden="1">
          <a:extLst>
            <a:ext uri="{FF2B5EF4-FFF2-40B4-BE49-F238E27FC236}">
              <a16:creationId xmlns:a16="http://schemas.microsoft.com/office/drawing/2014/main" id="{00000000-0008-0000-0D00-000068000000}"/>
            </a:ext>
          </a:extLst>
        </xdr:cNvPr>
        <xdr:cNvSpPr/>
      </xdr:nvSpPr>
      <xdr:spPr>
        <a:xfrm>
          <a:off x="9096375" y="285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15</xdr:row>
      <xdr:rowOff>19050</xdr:rowOff>
    </xdr:from>
    <xdr:to>
      <xdr:col>20</xdr:col>
      <xdr:colOff>190500</xdr:colOff>
      <xdr:row>15</xdr:row>
      <xdr:rowOff>171451</xdr:rowOff>
    </xdr:to>
    <xdr:sp macro="[0]!ApagarConteudoCelulas14" textlink="">
      <xdr:nvSpPr>
        <xdr:cNvPr id="105" name="Retângulo: Cantos Arredondados 19" hidden="1">
          <a:extLst>
            <a:ext uri="{FF2B5EF4-FFF2-40B4-BE49-F238E27FC236}">
              <a16:creationId xmlns:a16="http://schemas.microsoft.com/office/drawing/2014/main" id="{00000000-0008-0000-0D00-000069000000}"/>
            </a:ext>
          </a:extLst>
        </xdr:cNvPr>
        <xdr:cNvSpPr/>
      </xdr:nvSpPr>
      <xdr:spPr>
        <a:xfrm>
          <a:off x="9096375" y="304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16</xdr:row>
      <xdr:rowOff>19050</xdr:rowOff>
    </xdr:from>
    <xdr:to>
      <xdr:col>20</xdr:col>
      <xdr:colOff>190500</xdr:colOff>
      <xdr:row>16</xdr:row>
      <xdr:rowOff>171451</xdr:rowOff>
    </xdr:to>
    <xdr:sp macro="[0]!ApagarConteudoCelulas01" textlink="">
      <xdr:nvSpPr>
        <xdr:cNvPr id="106" name="Retângulo: Cantos Arredondados 20" hidden="1">
          <a:extLst>
            <a:ext uri="{FF2B5EF4-FFF2-40B4-BE49-F238E27FC236}">
              <a16:creationId xmlns:a16="http://schemas.microsoft.com/office/drawing/2014/main" id="{00000000-0008-0000-0D00-00006A000000}"/>
            </a:ext>
          </a:extLst>
        </xdr:cNvPr>
        <xdr:cNvSpPr/>
      </xdr:nvSpPr>
      <xdr:spPr>
        <a:xfrm>
          <a:off x="9096375" y="323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17</xdr:row>
      <xdr:rowOff>19050</xdr:rowOff>
    </xdr:from>
    <xdr:to>
      <xdr:col>20</xdr:col>
      <xdr:colOff>190500</xdr:colOff>
      <xdr:row>17</xdr:row>
      <xdr:rowOff>171451</xdr:rowOff>
    </xdr:to>
    <xdr:sp macro="[0]!ApagarConteudoCelulas16" textlink="">
      <xdr:nvSpPr>
        <xdr:cNvPr id="107" name="Retângulo: Cantos Arredondados 21" hidden="1">
          <a:extLst>
            <a:ext uri="{FF2B5EF4-FFF2-40B4-BE49-F238E27FC236}">
              <a16:creationId xmlns:a16="http://schemas.microsoft.com/office/drawing/2014/main" id="{00000000-0008-0000-0D00-00006B000000}"/>
            </a:ext>
          </a:extLst>
        </xdr:cNvPr>
        <xdr:cNvSpPr/>
      </xdr:nvSpPr>
      <xdr:spPr>
        <a:xfrm>
          <a:off x="9096375" y="342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18</xdr:row>
      <xdr:rowOff>19050</xdr:rowOff>
    </xdr:from>
    <xdr:to>
      <xdr:col>20</xdr:col>
      <xdr:colOff>190500</xdr:colOff>
      <xdr:row>18</xdr:row>
      <xdr:rowOff>171451</xdr:rowOff>
    </xdr:to>
    <xdr:sp macro="[0]!ApagarConteudoCelulas17" textlink="">
      <xdr:nvSpPr>
        <xdr:cNvPr id="108" name="Retângulo: Cantos Arredondados 22" hidden="1">
          <a:extLst>
            <a:ext uri="{FF2B5EF4-FFF2-40B4-BE49-F238E27FC236}">
              <a16:creationId xmlns:a16="http://schemas.microsoft.com/office/drawing/2014/main" id="{00000000-0008-0000-0D00-00006C000000}"/>
            </a:ext>
          </a:extLst>
        </xdr:cNvPr>
        <xdr:cNvSpPr/>
      </xdr:nvSpPr>
      <xdr:spPr>
        <a:xfrm>
          <a:off x="9096375" y="361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19</xdr:row>
      <xdr:rowOff>19050</xdr:rowOff>
    </xdr:from>
    <xdr:to>
      <xdr:col>20</xdr:col>
      <xdr:colOff>190500</xdr:colOff>
      <xdr:row>19</xdr:row>
      <xdr:rowOff>171451</xdr:rowOff>
    </xdr:to>
    <xdr:sp macro="[0]!ApagarConteudoCelulas18" textlink="">
      <xdr:nvSpPr>
        <xdr:cNvPr id="109" name="Retângulo: Cantos Arredondados 23" hidden="1">
          <a:extLst>
            <a:ext uri="{FF2B5EF4-FFF2-40B4-BE49-F238E27FC236}">
              <a16:creationId xmlns:a16="http://schemas.microsoft.com/office/drawing/2014/main" id="{00000000-0008-0000-0D00-00006D000000}"/>
            </a:ext>
          </a:extLst>
        </xdr:cNvPr>
        <xdr:cNvSpPr/>
      </xdr:nvSpPr>
      <xdr:spPr>
        <a:xfrm>
          <a:off x="9096375" y="381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20</xdr:row>
      <xdr:rowOff>19050</xdr:rowOff>
    </xdr:from>
    <xdr:to>
      <xdr:col>20</xdr:col>
      <xdr:colOff>190500</xdr:colOff>
      <xdr:row>20</xdr:row>
      <xdr:rowOff>171451</xdr:rowOff>
    </xdr:to>
    <xdr:sp macro="[0]!ApagarConteudoCelulas19" textlink="">
      <xdr:nvSpPr>
        <xdr:cNvPr id="110" name="Retângulo: Cantos Arredondados 24" hidden="1">
          <a:extLst>
            <a:ext uri="{FF2B5EF4-FFF2-40B4-BE49-F238E27FC236}">
              <a16:creationId xmlns:a16="http://schemas.microsoft.com/office/drawing/2014/main" id="{00000000-0008-0000-0D00-00006E000000}"/>
            </a:ext>
          </a:extLst>
        </xdr:cNvPr>
        <xdr:cNvSpPr/>
      </xdr:nvSpPr>
      <xdr:spPr>
        <a:xfrm>
          <a:off x="9096375" y="400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21</xdr:row>
      <xdr:rowOff>19050</xdr:rowOff>
    </xdr:from>
    <xdr:to>
      <xdr:col>20</xdr:col>
      <xdr:colOff>190500</xdr:colOff>
      <xdr:row>21</xdr:row>
      <xdr:rowOff>171451</xdr:rowOff>
    </xdr:to>
    <xdr:sp macro="[0]!ApagarConteudoCelulas20" textlink="">
      <xdr:nvSpPr>
        <xdr:cNvPr id="111" name="Retângulo: Cantos Arredondados 25" hidden="1">
          <a:extLst>
            <a:ext uri="{FF2B5EF4-FFF2-40B4-BE49-F238E27FC236}">
              <a16:creationId xmlns:a16="http://schemas.microsoft.com/office/drawing/2014/main" id="{00000000-0008-0000-0D00-00006F000000}"/>
            </a:ext>
          </a:extLst>
        </xdr:cNvPr>
        <xdr:cNvSpPr/>
      </xdr:nvSpPr>
      <xdr:spPr>
        <a:xfrm>
          <a:off x="9096375" y="419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22</xdr:row>
      <xdr:rowOff>19050</xdr:rowOff>
    </xdr:from>
    <xdr:to>
      <xdr:col>20</xdr:col>
      <xdr:colOff>190500</xdr:colOff>
      <xdr:row>22</xdr:row>
      <xdr:rowOff>171451</xdr:rowOff>
    </xdr:to>
    <xdr:sp macro="[0]!ApagarConteudoCelulas21" textlink="">
      <xdr:nvSpPr>
        <xdr:cNvPr id="112" name="Retângulo: Cantos Arredondados 26" hidden="1">
          <a:extLst>
            <a:ext uri="{FF2B5EF4-FFF2-40B4-BE49-F238E27FC236}">
              <a16:creationId xmlns:a16="http://schemas.microsoft.com/office/drawing/2014/main" id="{00000000-0008-0000-0D00-000070000000}"/>
            </a:ext>
          </a:extLst>
        </xdr:cNvPr>
        <xdr:cNvSpPr/>
      </xdr:nvSpPr>
      <xdr:spPr>
        <a:xfrm>
          <a:off x="9096375" y="438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23</xdr:row>
      <xdr:rowOff>19050</xdr:rowOff>
    </xdr:from>
    <xdr:to>
      <xdr:col>20</xdr:col>
      <xdr:colOff>190500</xdr:colOff>
      <xdr:row>23</xdr:row>
      <xdr:rowOff>171451</xdr:rowOff>
    </xdr:to>
    <xdr:sp macro="[0]!ApagarConteudoCelulas22" textlink="">
      <xdr:nvSpPr>
        <xdr:cNvPr id="113" name="Retângulo: Cantos Arredondados 27" hidden="1">
          <a:extLst>
            <a:ext uri="{FF2B5EF4-FFF2-40B4-BE49-F238E27FC236}">
              <a16:creationId xmlns:a16="http://schemas.microsoft.com/office/drawing/2014/main" id="{00000000-0008-0000-0D00-000071000000}"/>
            </a:ext>
          </a:extLst>
        </xdr:cNvPr>
        <xdr:cNvSpPr/>
      </xdr:nvSpPr>
      <xdr:spPr>
        <a:xfrm>
          <a:off x="9096375" y="457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24</xdr:row>
      <xdr:rowOff>19050</xdr:rowOff>
    </xdr:from>
    <xdr:to>
      <xdr:col>20</xdr:col>
      <xdr:colOff>190500</xdr:colOff>
      <xdr:row>24</xdr:row>
      <xdr:rowOff>171451</xdr:rowOff>
    </xdr:to>
    <xdr:sp macro="[0]!ApagarConteudoCelulas23" textlink="">
      <xdr:nvSpPr>
        <xdr:cNvPr id="114" name="Retângulo: Cantos Arredondados 28" hidden="1">
          <a:extLst>
            <a:ext uri="{FF2B5EF4-FFF2-40B4-BE49-F238E27FC236}">
              <a16:creationId xmlns:a16="http://schemas.microsoft.com/office/drawing/2014/main" id="{00000000-0008-0000-0D00-000072000000}"/>
            </a:ext>
          </a:extLst>
        </xdr:cNvPr>
        <xdr:cNvSpPr/>
      </xdr:nvSpPr>
      <xdr:spPr>
        <a:xfrm>
          <a:off x="9096375" y="476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25</xdr:row>
      <xdr:rowOff>19050</xdr:rowOff>
    </xdr:from>
    <xdr:to>
      <xdr:col>20</xdr:col>
      <xdr:colOff>190500</xdr:colOff>
      <xdr:row>25</xdr:row>
      <xdr:rowOff>171451</xdr:rowOff>
    </xdr:to>
    <xdr:sp macro="[0]!ApagarConteudoCelulas24" textlink="">
      <xdr:nvSpPr>
        <xdr:cNvPr id="115" name="Retângulo: Cantos Arredondados 29" hidden="1">
          <a:extLst>
            <a:ext uri="{FF2B5EF4-FFF2-40B4-BE49-F238E27FC236}">
              <a16:creationId xmlns:a16="http://schemas.microsoft.com/office/drawing/2014/main" id="{00000000-0008-0000-0D00-000073000000}"/>
            </a:ext>
          </a:extLst>
        </xdr:cNvPr>
        <xdr:cNvSpPr/>
      </xdr:nvSpPr>
      <xdr:spPr>
        <a:xfrm>
          <a:off x="9096375" y="495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26</xdr:row>
      <xdr:rowOff>19050</xdr:rowOff>
    </xdr:from>
    <xdr:to>
      <xdr:col>20</xdr:col>
      <xdr:colOff>190500</xdr:colOff>
      <xdr:row>26</xdr:row>
      <xdr:rowOff>171451</xdr:rowOff>
    </xdr:to>
    <xdr:sp macro="[0]!ApagarConteudoCelulas25" textlink="">
      <xdr:nvSpPr>
        <xdr:cNvPr id="116" name="Retângulo: Cantos Arredondados 30" hidden="1">
          <a:extLst>
            <a:ext uri="{FF2B5EF4-FFF2-40B4-BE49-F238E27FC236}">
              <a16:creationId xmlns:a16="http://schemas.microsoft.com/office/drawing/2014/main" id="{00000000-0008-0000-0D00-000074000000}"/>
            </a:ext>
          </a:extLst>
        </xdr:cNvPr>
        <xdr:cNvSpPr/>
      </xdr:nvSpPr>
      <xdr:spPr>
        <a:xfrm>
          <a:off x="9096375" y="514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27</xdr:row>
      <xdr:rowOff>19050</xdr:rowOff>
    </xdr:from>
    <xdr:to>
      <xdr:col>20</xdr:col>
      <xdr:colOff>190500</xdr:colOff>
      <xdr:row>27</xdr:row>
      <xdr:rowOff>171451</xdr:rowOff>
    </xdr:to>
    <xdr:sp macro="[0]!ApagarConteudoCelulas26" textlink="">
      <xdr:nvSpPr>
        <xdr:cNvPr id="117" name="Retângulo: Cantos Arredondados 31" hidden="1">
          <a:extLst>
            <a:ext uri="{FF2B5EF4-FFF2-40B4-BE49-F238E27FC236}">
              <a16:creationId xmlns:a16="http://schemas.microsoft.com/office/drawing/2014/main" id="{00000000-0008-0000-0D00-000075000000}"/>
            </a:ext>
          </a:extLst>
        </xdr:cNvPr>
        <xdr:cNvSpPr/>
      </xdr:nvSpPr>
      <xdr:spPr>
        <a:xfrm>
          <a:off x="9096375" y="533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28</xdr:row>
      <xdr:rowOff>19050</xdr:rowOff>
    </xdr:from>
    <xdr:to>
      <xdr:col>20</xdr:col>
      <xdr:colOff>190500</xdr:colOff>
      <xdr:row>28</xdr:row>
      <xdr:rowOff>171451</xdr:rowOff>
    </xdr:to>
    <xdr:sp macro="[0]!ApagarConteudoCelulas27" textlink="">
      <xdr:nvSpPr>
        <xdr:cNvPr id="118" name="Retângulo: Cantos Arredondados 32" hidden="1">
          <a:extLst>
            <a:ext uri="{FF2B5EF4-FFF2-40B4-BE49-F238E27FC236}">
              <a16:creationId xmlns:a16="http://schemas.microsoft.com/office/drawing/2014/main" id="{00000000-0008-0000-0D00-000076000000}"/>
            </a:ext>
          </a:extLst>
        </xdr:cNvPr>
        <xdr:cNvSpPr/>
      </xdr:nvSpPr>
      <xdr:spPr>
        <a:xfrm>
          <a:off x="9096375" y="552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29</xdr:row>
      <xdr:rowOff>19050</xdr:rowOff>
    </xdr:from>
    <xdr:to>
      <xdr:col>20</xdr:col>
      <xdr:colOff>190500</xdr:colOff>
      <xdr:row>29</xdr:row>
      <xdr:rowOff>171451</xdr:rowOff>
    </xdr:to>
    <xdr:sp macro="[0]!ApagarConteudoCelulas28" textlink="">
      <xdr:nvSpPr>
        <xdr:cNvPr id="119" name="Retângulo: Cantos Arredondados 33" hidden="1">
          <a:extLst>
            <a:ext uri="{FF2B5EF4-FFF2-40B4-BE49-F238E27FC236}">
              <a16:creationId xmlns:a16="http://schemas.microsoft.com/office/drawing/2014/main" id="{00000000-0008-0000-0D00-000077000000}"/>
            </a:ext>
          </a:extLst>
        </xdr:cNvPr>
        <xdr:cNvSpPr/>
      </xdr:nvSpPr>
      <xdr:spPr>
        <a:xfrm>
          <a:off x="9096375" y="571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30</xdr:row>
      <xdr:rowOff>19050</xdr:rowOff>
    </xdr:from>
    <xdr:to>
      <xdr:col>20</xdr:col>
      <xdr:colOff>190500</xdr:colOff>
      <xdr:row>30</xdr:row>
      <xdr:rowOff>171451</xdr:rowOff>
    </xdr:to>
    <xdr:sp macro="[0]!ApagarConteudoCelulas29" textlink="">
      <xdr:nvSpPr>
        <xdr:cNvPr id="120" name="Retângulo: Cantos Arredondados 34" hidden="1">
          <a:extLst>
            <a:ext uri="{FF2B5EF4-FFF2-40B4-BE49-F238E27FC236}">
              <a16:creationId xmlns:a16="http://schemas.microsoft.com/office/drawing/2014/main" id="{00000000-0008-0000-0D00-000078000000}"/>
            </a:ext>
          </a:extLst>
        </xdr:cNvPr>
        <xdr:cNvSpPr/>
      </xdr:nvSpPr>
      <xdr:spPr>
        <a:xfrm>
          <a:off x="9096375" y="590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31</xdr:row>
      <xdr:rowOff>19050</xdr:rowOff>
    </xdr:from>
    <xdr:to>
      <xdr:col>20</xdr:col>
      <xdr:colOff>190500</xdr:colOff>
      <xdr:row>31</xdr:row>
      <xdr:rowOff>171451</xdr:rowOff>
    </xdr:to>
    <xdr:sp macro="[0]!ApagarConteudoCelulas30" textlink="">
      <xdr:nvSpPr>
        <xdr:cNvPr id="121" name="Retângulo: Cantos Arredondados 35" hidden="1">
          <a:extLst>
            <a:ext uri="{FF2B5EF4-FFF2-40B4-BE49-F238E27FC236}">
              <a16:creationId xmlns:a16="http://schemas.microsoft.com/office/drawing/2014/main" id="{00000000-0008-0000-0D00-000079000000}"/>
            </a:ext>
          </a:extLst>
        </xdr:cNvPr>
        <xdr:cNvSpPr/>
      </xdr:nvSpPr>
      <xdr:spPr>
        <a:xfrm>
          <a:off x="9096375" y="609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32</xdr:row>
      <xdr:rowOff>19050</xdr:rowOff>
    </xdr:from>
    <xdr:to>
      <xdr:col>20</xdr:col>
      <xdr:colOff>190500</xdr:colOff>
      <xdr:row>32</xdr:row>
      <xdr:rowOff>171451</xdr:rowOff>
    </xdr:to>
    <xdr:sp macro="[0]!ApagarConteudoCelulas31" textlink="">
      <xdr:nvSpPr>
        <xdr:cNvPr id="122" name="Retângulo: Cantos Arredondados 36" hidden="1">
          <a:extLst>
            <a:ext uri="{FF2B5EF4-FFF2-40B4-BE49-F238E27FC236}">
              <a16:creationId xmlns:a16="http://schemas.microsoft.com/office/drawing/2014/main" id="{00000000-0008-0000-0D00-00007A000000}"/>
            </a:ext>
          </a:extLst>
        </xdr:cNvPr>
        <xdr:cNvSpPr/>
      </xdr:nvSpPr>
      <xdr:spPr>
        <a:xfrm>
          <a:off x="9096375" y="628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33</xdr:row>
      <xdr:rowOff>19050</xdr:rowOff>
    </xdr:from>
    <xdr:to>
      <xdr:col>20</xdr:col>
      <xdr:colOff>190500</xdr:colOff>
      <xdr:row>33</xdr:row>
      <xdr:rowOff>171451</xdr:rowOff>
    </xdr:to>
    <xdr:sp macro="[0]!ApagarConteudoCelulas32" textlink="">
      <xdr:nvSpPr>
        <xdr:cNvPr id="123" name="Retângulo: Cantos Arredondados 37" hidden="1">
          <a:extLst>
            <a:ext uri="{FF2B5EF4-FFF2-40B4-BE49-F238E27FC236}">
              <a16:creationId xmlns:a16="http://schemas.microsoft.com/office/drawing/2014/main" id="{00000000-0008-0000-0D00-00007B000000}"/>
            </a:ext>
          </a:extLst>
        </xdr:cNvPr>
        <xdr:cNvSpPr/>
      </xdr:nvSpPr>
      <xdr:spPr>
        <a:xfrm>
          <a:off x="9096375" y="647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34</xdr:row>
      <xdr:rowOff>19050</xdr:rowOff>
    </xdr:from>
    <xdr:to>
      <xdr:col>20</xdr:col>
      <xdr:colOff>190500</xdr:colOff>
      <xdr:row>34</xdr:row>
      <xdr:rowOff>171451</xdr:rowOff>
    </xdr:to>
    <xdr:sp macro="[0]!ApagarConteudoCelulas33" textlink="">
      <xdr:nvSpPr>
        <xdr:cNvPr id="124" name="Retângulo: Cantos Arredondados 38" hidden="1">
          <a:extLst>
            <a:ext uri="{FF2B5EF4-FFF2-40B4-BE49-F238E27FC236}">
              <a16:creationId xmlns:a16="http://schemas.microsoft.com/office/drawing/2014/main" id="{00000000-0008-0000-0D00-00007C000000}"/>
            </a:ext>
          </a:extLst>
        </xdr:cNvPr>
        <xdr:cNvSpPr/>
      </xdr:nvSpPr>
      <xdr:spPr>
        <a:xfrm>
          <a:off x="9096375" y="666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35</xdr:row>
      <xdr:rowOff>19050</xdr:rowOff>
    </xdr:from>
    <xdr:to>
      <xdr:col>20</xdr:col>
      <xdr:colOff>190500</xdr:colOff>
      <xdr:row>35</xdr:row>
      <xdr:rowOff>171451</xdr:rowOff>
    </xdr:to>
    <xdr:sp macro="[0]!ApagarConteudoCelulas34" textlink="">
      <xdr:nvSpPr>
        <xdr:cNvPr id="125" name="Retângulo: Cantos Arredondados 39" hidden="1">
          <a:extLst>
            <a:ext uri="{FF2B5EF4-FFF2-40B4-BE49-F238E27FC236}">
              <a16:creationId xmlns:a16="http://schemas.microsoft.com/office/drawing/2014/main" id="{00000000-0008-0000-0D00-00007D000000}"/>
            </a:ext>
          </a:extLst>
        </xdr:cNvPr>
        <xdr:cNvSpPr/>
      </xdr:nvSpPr>
      <xdr:spPr>
        <a:xfrm>
          <a:off x="9096375" y="685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36</xdr:row>
      <xdr:rowOff>19050</xdr:rowOff>
    </xdr:from>
    <xdr:to>
      <xdr:col>20</xdr:col>
      <xdr:colOff>190500</xdr:colOff>
      <xdr:row>36</xdr:row>
      <xdr:rowOff>171451</xdr:rowOff>
    </xdr:to>
    <xdr:sp macro="[0]!ApagarConteudoCelulas35" textlink="">
      <xdr:nvSpPr>
        <xdr:cNvPr id="126" name="Retângulo: Cantos Arredondados 40" hidden="1">
          <a:extLst>
            <a:ext uri="{FF2B5EF4-FFF2-40B4-BE49-F238E27FC236}">
              <a16:creationId xmlns:a16="http://schemas.microsoft.com/office/drawing/2014/main" id="{00000000-0008-0000-0D00-00007E000000}"/>
            </a:ext>
          </a:extLst>
        </xdr:cNvPr>
        <xdr:cNvSpPr/>
      </xdr:nvSpPr>
      <xdr:spPr>
        <a:xfrm>
          <a:off x="9096375" y="704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37</xdr:row>
      <xdr:rowOff>19050</xdr:rowOff>
    </xdr:from>
    <xdr:to>
      <xdr:col>20</xdr:col>
      <xdr:colOff>190500</xdr:colOff>
      <xdr:row>37</xdr:row>
      <xdr:rowOff>171451</xdr:rowOff>
    </xdr:to>
    <xdr:sp macro="[0]!ApagarConteudoCelulas36" textlink="">
      <xdr:nvSpPr>
        <xdr:cNvPr id="127" name="Retângulo: Cantos Arredondados 41" hidden="1">
          <a:extLst>
            <a:ext uri="{FF2B5EF4-FFF2-40B4-BE49-F238E27FC236}">
              <a16:creationId xmlns:a16="http://schemas.microsoft.com/office/drawing/2014/main" id="{00000000-0008-0000-0D00-00007F000000}"/>
            </a:ext>
          </a:extLst>
        </xdr:cNvPr>
        <xdr:cNvSpPr/>
      </xdr:nvSpPr>
      <xdr:spPr>
        <a:xfrm>
          <a:off x="9096375" y="723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38</xdr:row>
      <xdr:rowOff>19050</xdr:rowOff>
    </xdr:from>
    <xdr:to>
      <xdr:col>20</xdr:col>
      <xdr:colOff>190500</xdr:colOff>
      <xdr:row>38</xdr:row>
      <xdr:rowOff>171451</xdr:rowOff>
    </xdr:to>
    <xdr:sp macro="[0]!ApagarConteudoCelulas37" textlink="">
      <xdr:nvSpPr>
        <xdr:cNvPr id="128" name="Retângulo: Cantos Arredondados 42" hidden="1">
          <a:extLst>
            <a:ext uri="{FF2B5EF4-FFF2-40B4-BE49-F238E27FC236}">
              <a16:creationId xmlns:a16="http://schemas.microsoft.com/office/drawing/2014/main" id="{00000000-0008-0000-0D00-000080000000}"/>
            </a:ext>
          </a:extLst>
        </xdr:cNvPr>
        <xdr:cNvSpPr/>
      </xdr:nvSpPr>
      <xdr:spPr>
        <a:xfrm>
          <a:off x="9096375" y="742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39</xdr:row>
      <xdr:rowOff>19050</xdr:rowOff>
    </xdr:from>
    <xdr:to>
      <xdr:col>20</xdr:col>
      <xdr:colOff>190500</xdr:colOff>
      <xdr:row>39</xdr:row>
      <xdr:rowOff>171451</xdr:rowOff>
    </xdr:to>
    <xdr:sp macro="[0]!ApagarConteudoCelulas38" textlink="">
      <xdr:nvSpPr>
        <xdr:cNvPr id="129" name="Retângulo: Cantos Arredondados 43" hidden="1">
          <a:extLst>
            <a:ext uri="{FF2B5EF4-FFF2-40B4-BE49-F238E27FC236}">
              <a16:creationId xmlns:a16="http://schemas.microsoft.com/office/drawing/2014/main" id="{00000000-0008-0000-0D00-000081000000}"/>
            </a:ext>
          </a:extLst>
        </xdr:cNvPr>
        <xdr:cNvSpPr/>
      </xdr:nvSpPr>
      <xdr:spPr>
        <a:xfrm>
          <a:off x="9096375" y="762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40</xdr:row>
      <xdr:rowOff>19050</xdr:rowOff>
    </xdr:from>
    <xdr:to>
      <xdr:col>20</xdr:col>
      <xdr:colOff>190500</xdr:colOff>
      <xdr:row>40</xdr:row>
      <xdr:rowOff>171451</xdr:rowOff>
    </xdr:to>
    <xdr:sp macro="[0]!ApagarConteudoCelulas39" textlink="">
      <xdr:nvSpPr>
        <xdr:cNvPr id="130" name="Retângulo: Cantos Arredondados 44" hidden="1">
          <a:extLst>
            <a:ext uri="{FF2B5EF4-FFF2-40B4-BE49-F238E27FC236}">
              <a16:creationId xmlns:a16="http://schemas.microsoft.com/office/drawing/2014/main" id="{00000000-0008-0000-0D00-000082000000}"/>
            </a:ext>
          </a:extLst>
        </xdr:cNvPr>
        <xdr:cNvSpPr/>
      </xdr:nvSpPr>
      <xdr:spPr>
        <a:xfrm>
          <a:off x="9096375" y="781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41</xdr:row>
      <xdr:rowOff>19050</xdr:rowOff>
    </xdr:from>
    <xdr:to>
      <xdr:col>20</xdr:col>
      <xdr:colOff>190500</xdr:colOff>
      <xdr:row>41</xdr:row>
      <xdr:rowOff>171451</xdr:rowOff>
    </xdr:to>
    <xdr:sp macro="[0]!ApagarConteudoCelulas40" textlink="">
      <xdr:nvSpPr>
        <xdr:cNvPr id="131" name="Retângulo: Cantos Arredondados 45" hidden="1">
          <a:extLst>
            <a:ext uri="{FF2B5EF4-FFF2-40B4-BE49-F238E27FC236}">
              <a16:creationId xmlns:a16="http://schemas.microsoft.com/office/drawing/2014/main" id="{00000000-0008-0000-0D00-000083000000}"/>
            </a:ext>
          </a:extLst>
        </xdr:cNvPr>
        <xdr:cNvSpPr/>
      </xdr:nvSpPr>
      <xdr:spPr>
        <a:xfrm>
          <a:off x="9096375" y="800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42</xdr:row>
      <xdr:rowOff>19050</xdr:rowOff>
    </xdr:from>
    <xdr:to>
      <xdr:col>20</xdr:col>
      <xdr:colOff>190500</xdr:colOff>
      <xdr:row>42</xdr:row>
      <xdr:rowOff>171451</xdr:rowOff>
    </xdr:to>
    <xdr:sp macro="[0]!ApagarConteudoCelulas41" textlink="">
      <xdr:nvSpPr>
        <xdr:cNvPr id="132" name="Retângulo: Cantos Arredondados 46" hidden="1">
          <a:extLst>
            <a:ext uri="{FF2B5EF4-FFF2-40B4-BE49-F238E27FC236}">
              <a16:creationId xmlns:a16="http://schemas.microsoft.com/office/drawing/2014/main" id="{00000000-0008-0000-0D00-000084000000}"/>
            </a:ext>
          </a:extLst>
        </xdr:cNvPr>
        <xdr:cNvSpPr/>
      </xdr:nvSpPr>
      <xdr:spPr>
        <a:xfrm>
          <a:off x="9096375" y="819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43</xdr:row>
      <xdr:rowOff>19050</xdr:rowOff>
    </xdr:from>
    <xdr:to>
      <xdr:col>20</xdr:col>
      <xdr:colOff>190500</xdr:colOff>
      <xdr:row>43</xdr:row>
      <xdr:rowOff>171451</xdr:rowOff>
    </xdr:to>
    <xdr:sp macro="[0]!ApagarConteudoCelulas42" textlink="">
      <xdr:nvSpPr>
        <xdr:cNvPr id="133" name="Retângulo: Cantos Arredondados 46" hidden="1">
          <a:extLst>
            <a:ext uri="{FF2B5EF4-FFF2-40B4-BE49-F238E27FC236}">
              <a16:creationId xmlns:a16="http://schemas.microsoft.com/office/drawing/2014/main" id="{00000000-0008-0000-0D00-000085000000}"/>
            </a:ext>
          </a:extLst>
        </xdr:cNvPr>
        <xdr:cNvSpPr/>
      </xdr:nvSpPr>
      <xdr:spPr>
        <a:xfrm>
          <a:off x="9096375" y="838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44</xdr:row>
      <xdr:rowOff>19050</xdr:rowOff>
    </xdr:from>
    <xdr:to>
      <xdr:col>20</xdr:col>
      <xdr:colOff>190500</xdr:colOff>
      <xdr:row>44</xdr:row>
      <xdr:rowOff>171451</xdr:rowOff>
    </xdr:to>
    <xdr:sp macro="[0]!ApagarConteudoCelulas43" textlink="">
      <xdr:nvSpPr>
        <xdr:cNvPr id="134" name="Retângulo: Cantos Arredondados 46" hidden="1">
          <a:extLst>
            <a:ext uri="{FF2B5EF4-FFF2-40B4-BE49-F238E27FC236}">
              <a16:creationId xmlns:a16="http://schemas.microsoft.com/office/drawing/2014/main" id="{00000000-0008-0000-0D00-000086000000}"/>
            </a:ext>
          </a:extLst>
        </xdr:cNvPr>
        <xdr:cNvSpPr/>
      </xdr:nvSpPr>
      <xdr:spPr>
        <a:xfrm>
          <a:off x="9096375" y="857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45</xdr:row>
      <xdr:rowOff>28575</xdr:rowOff>
    </xdr:from>
    <xdr:to>
      <xdr:col>20</xdr:col>
      <xdr:colOff>190500</xdr:colOff>
      <xdr:row>45</xdr:row>
      <xdr:rowOff>180976</xdr:rowOff>
    </xdr:to>
    <xdr:sp macro="[0]!ApagarConteudoCelulas44" textlink="">
      <xdr:nvSpPr>
        <xdr:cNvPr id="135" name="Retângulo: Cantos Arredondados 46" hidden="1">
          <a:extLst>
            <a:ext uri="{FF2B5EF4-FFF2-40B4-BE49-F238E27FC236}">
              <a16:creationId xmlns:a16="http://schemas.microsoft.com/office/drawing/2014/main" id="{00000000-0008-0000-0D00-000087000000}"/>
            </a:ext>
          </a:extLst>
        </xdr:cNvPr>
        <xdr:cNvSpPr/>
      </xdr:nvSpPr>
      <xdr:spPr>
        <a:xfrm>
          <a:off x="9096375" y="87725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46</xdr:row>
      <xdr:rowOff>19050</xdr:rowOff>
    </xdr:from>
    <xdr:to>
      <xdr:col>20</xdr:col>
      <xdr:colOff>190500</xdr:colOff>
      <xdr:row>46</xdr:row>
      <xdr:rowOff>171451</xdr:rowOff>
    </xdr:to>
    <xdr:sp macro="[0]!ApagarConteudoCelulas45" textlink="">
      <xdr:nvSpPr>
        <xdr:cNvPr id="136" name="Retângulo: Cantos Arredondados 46" hidden="1">
          <a:extLst>
            <a:ext uri="{FF2B5EF4-FFF2-40B4-BE49-F238E27FC236}">
              <a16:creationId xmlns:a16="http://schemas.microsoft.com/office/drawing/2014/main" id="{00000000-0008-0000-0D00-000088000000}"/>
            </a:ext>
          </a:extLst>
        </xdr:cNvPr>
        <xdr:cNvSpPr/>
      </xdr:nvSpPr>
      <xdr:spPr>
        <a:xfrm>
          <a:off x="9096375" y="895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47</xdr:row>
      <xdr:rowOff>9525</xdr:rowOff>
    </xdr:from>
    <xdr:to>
      <xdr:col>20</xdr:col>
      <xdr:colOff>190500</xdr:colOff>
      <xdr:row>47</xdr:row>
      <xdr:rowOff>161926</xdr:rowOff>
    </xdr:to>
    <xdr:sp macro="[0]!ApagarConteudoCelulas46" textlink="">
      <xdr:nvSpPr>
        <xdr:cNvPr id="137" name="Retângulo: Cantos Arredondados 46" hidden="1">
          <a:extLst>
            <a:ext uri="{FF2B5EF4-FFF2-40B4-BE49-F238E27FC236}">
              <a16:creationId xmlns:a16="http://schemas.microsoft.com/office/drawing/2014/main" id="{00000000-0008-0000-0D00-000089000000}"/>
            </a:ext>
          </a:extLst>
        </xdr:cNvPr>
        <xdr:cNvSpPr/>
      </xdr:nvSpPr>
      <xdr:spPr>
        <a:xfrm>
          <a:off x="9096375" y="91344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48</xdr:row>
      <xdr:rowOff>19050</xdr:rowOff>
    </xdr:from>
    <xdr:to>
      <xdr:col>20</xdr:col>
      <xdr:colOff>190500</xdr:colOff>
      <xdr:row>48</xdr:row>
      <xdr:rowOff>171451</xdr:rowOff>
    </xdr:to>
    <xdr:sp macro="[0]!ApagarConteudoCelulas47" textlink="">
      <xdr:nvSpPr>
        <xdr:cNvPr id="138" name="Retângulo: Cantos Arredondados 46" hidden="1">
          <a:extLst>
            <a:ext uri="{FF2B5EF4-FFF2-40B4-BE49-F238E27FC236}">
              <a16:creationId xmlns:a16="http://schemas.microsoft.com/office/drawing/2014/main" id="{00000000-0008-0000-0D00-00008A000000}"/>
            </a:ext>
          </a:extLst>
        </xdr:cNvPr>
        <xdr:cNvSpPr/>
      </xdr:nvSpPr>
      <xdr:spPr>
        <a:xfrm>
          <a:off x="9096375" y="933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49</xdr:row>
      <xdr:rowOff>19050</xdr:rowOff>
    </xdr:from>
    <xdr:to>
      <xdr:col>20</xdr:col>
      <xdr:colOff>190500</xdr:colOff>
      <xdr:row>49</xdr:row>
      <xdr:rowOff>171451</xdr:rowOff>
    </xdr:to>
    <xdr:sp macro="[0]!ApagarConteudoCelulas48" textlink="">
      <xdr:nvSpPr>
        <xdr:cNvPr id="139" name="Retângulo: Cantos Arredondados 46" hidden="1">
          <a:extLst>
            <a:ext uri="{FF2B5EF4-FFF2-40B4-BE49-F238E27FC236}">
              <a16:creationId xmlns:a16="http://schemas.microsoft.com/office/drawing/2014/main" id="{00000000-0008-0000-0D00-00008B000000}"/>
            </a:ext>
          </a:extLst>
        </xdr:cNvPr>
        <xdr:cNvSpPr/>
      </xdr:nvSpPr>
      <xdr:spPr>
        <a:xfrm>
          <a:off x="9096375" y="952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50</xdr:row>
      <xdr:rowOff>19050</xdr:rowOff>
    </xdr:from>
    <xdr:to>
      <xdr:col>20</xdr:col>
      <xdr:colOff>190500</xdr:colOff>
      <xdr:row>50</xdr:row>
      <xdr:rowOff>171451</xdr:rowOff>
    </xdr:to>
    <xdr:sp macro="[0]!ApagarConteudoCelulas49" textlink="">
      <xdr:nvSpPr>
        <xdr:cNvPr id="140" name="Retângulo: Cantos Arredondados 46" hidden="1">
          <a:extLst>
            <a:ext uri="{FF2B5EF4-FFF2-40B4-BE49-F238E27FC236}">
              <a16:creationId xmlns:a16="http://schemas.microsoft.com/office/drawing/2014/main" id="{00000000-0008-0000-0D00-00008C000000}"/>
            </a:ext>
          </a:extLst>
        </xdr:cNvPr>
        <xdr:cNvSpPr/>
      </xdr:nvSpPr>
      <xdr:spPr>
        <a:xfrm>
          <a:off x="9096375" y="971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51</xdr:row>
      <xdr:rowOff>19050</xdr:rowOff>
    </xdr:from>
    <xdr:to>
      <xdr:col>20</xdr:col>
      <xdr:colOff>190500</xdr:colOff>
      <xdr:row>51</xdr:row>
      <xdr:rowOff>171451</xdr:rowOff>
    </xdr:to>
    <xdr:sp macro="[0]!ApagarConteudoCelulas50" textlink="">
      <xdr:nvSpPr>
        <xdr:cNvPr id="141" name="Retângulo: Cantos Arredondados 46" hidden="1">
          <a:extLst>
            <a:ext uri="{FF2B5EF4-FFF2-40B4-BE49-F238E27FC236}">
              <a16:creationId xmlns:a16="http://schemas.microsoft.com/office/drawing/2014/main" id="{00000000-0008-0000-0D00-00008D000000}"/>
            </a:ext>
          </a:extLst>
        </xdr:cNvPr>
        <xdr:cNvSpPr/>
      </xdr:nvSpPr>
      <xdr:spPr>
        <a:xfrm>
          <a:off x="9096375" y="990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52</xdr:row>
      <xdr:rowOff>19050</xdr:rowOff>
    </xdr:from>
    <xdr:to>
      <xdr:col>20</xdr:col>
      <xdr:colOff>190500</xdr:colOff>
      <xdr:row>52</xdr:row>
      <xdr:rowOff>171451</xdr:rowOff>
    </xdr:to>
    <xdr:sp macro="[0]!ApagarConteudoCelulas51" textlink="">
      <xdr:nvSpPr>
        <xdr:cNvPr id="142" name="Retângulo: Cantos Arredondados 46" hidden="1">
          <a:extLst>
            <a:ext uri="{FF2B5EF4-FFF2-40B4-BE49-F238E27FC236}">
              <a16:creationId xmlns:a16="http://schemas.microsoft.com/office/drawing/2014/main" id="{00000000-0008-0000-0D00-00008E000000}"/>
            </a:ext>
          </a:extLst>
        </xdr:cNvPr>
        <xdr:cNvSpPr/>
      </xdr:nvSpPr>
      <xdr:spPr>
        <a:xfrm>
          <a:off x="9096375" y="101060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7</xdr:col>
      <xdr:colOff>342667</xdr:colOff>
      <xdr:row>0</xdr:row>
      <xdr:rowOff>57981</xdr:rowOff>
    </xdr:from>
    <xdr:to>
      <xdr:col>8</xdr:col>
      <xdr:colOff>280110</xdr:colOff>
      <xdr:row>0</xdr:row>
      <xdr:rowOff>323028</xdr:rowOff>
    </xdr:to>
    <xdr:sp macro="[0]!AvancarParaProximaAba" textlink="">
      <xdr:nvSpPr>
        <xdr:cNvPr id="2" name="Seta para a direita 66">
          <a:extLst>
            <a:ext uri="{FF2B5EF4-FFF2-40B4-BE49-F238E27FC236}">
              <a16:creationId xmlns:a16="http://schemas.microsoft.com/office/drawing/2014/main" id="{CABBD52D-59E1-40E4-95E7-5FBF9F263205}"/>
            </a:ext>
          </a:extLst>
        </xdr:cNvPr>
        <xdr:cNvSpPr/>
      </xdr:nvSpPr>
      <xdr:spPr>
        <a:xfrm>
          <a:off x="3738537" y="57981"/>
          <a:ext cx="343290" cy="265047"/>
        </a:xfrm>
        <a:prstGeom prst="righ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0</xdr:col>
      <xdr:colOff>41415</xdr:colOff>
      <xdr:row>0</xdr:row>
      <xdr:rowOff>66264</xdr:rowOff>
    </xdr:from>
    <xdr:to>
      <xdr:col>0</xdr:col>
      <xdr:colOff>389283</xdr:colOff>
      <xdr:row>0</xdr:row>
      <xdr:rowOff>331307</xdr:rowOff>
    </xdr:to>
    <xdr:sp macro="[0]!VoltarParaAbaAnterior" textlink="">
      <xdr:nvSpPr>
        <xdr:cNvPr id="4" name="Seta: para a Esquerda 3">
          <a:extLst>
            <a:ext uri="{FF2B5EF4-FFF2-40B4-BE49-F238E27FC236}">
              <a16:creationId xmlns:a16="http://schemas.microsoft.com/office/drawing/2014/main" id="{FD6D200F-0C25-465E-A4F6-CD3EC5C80C53}"/>
            </a:ext>
          </a:extLst>
        </xdr:cNvPr>
        <xdr:cNvSpPr/>
      </xdr:nvSpPr>
      <xdr:spPr>
        <a:xfrm>
          <a:off x="41415" y="66264"/>
          <a:ext cx="347868" cy="265043"/>
        </a:xfrm>
        <a:prstGeom prst="lef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21</xdr:col>
      <xdr:colOff>803417</xdr:colOff>
      <xdr:row>0</xdr:row>
      <xdr:rowOff>24849</xdr:rowOff>
    </xdr:from>
    <xdr:to>
      <xdr:col>21</xdr:col>
      <xdr:colOff>1148738</xdr:colOff>
      <xdr:row>0</xdr:row>
      <xdr:rowOff>356154</xdr:rowOff>
    </xdr:to>
    <xdr:sp macro="[0]!AlternarBloqueioPlanilha2" textlink="">
      <xdr:nvSpPr>
        <xdr:cNvPr id="3" name="Elipse 2">
          <a:extLst>
            <a:ext uri="{FF2B5EF4-FFF2-40B4-BE49-F238E27FC236}">
              <a16:creationId xmlns:a16="http://schemas.microsoft.com/office/drawing/2014/main" id="{A9338116-1B23-4AF0-AC8D-66AB71E9122D}"/>
            </a:ext>
          </a:extLst>
        </xdr:cNvPr>
        <xdr:cNvSpPr/>
      </xdr:nvSpPr>
      <xdr:spPr>
        <a:xfrm>
          <a:off x="9533287" y="24849"/>
          <a:ext cx="345321" cy="331305"/>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800">
              <a:solidFill>
                <a:srgbClr val="F00000"/>
              </a:solidFill>
              <a:effectLst/>
              <a:latin typeface="Webdings" panose="05030102010509060703" pitchFamily="18" charset="2"/>
              <a:ea typeface="+mn-ea"/>
              <a:cs typeface="+mn-cs"/>
            </a:rPr>
            <a:t>Ï</a:t>
          </a:r>
          <a:endParaRPr lang="pt-BR" sz="1800">
            <a:solidFill>
              <a:srgbClr val="F00000"/>
            </a:solidFill>
            <a:effectLst/>
            <a:latin typeface="Webdings" panose="05030102010509060703" pitchFamily="18" charset="2"/>
          </a:endParaRPr>
        </a:p>
        <a:p>
          <a:pPr lvl="0" algn="ctr"/>
          <a:endParaRPr lang="pt-BR" sz="600">
            <a:solidFill>
              <a:srgbClr val="F00000"/>
            </a:solidFill>
          </a:endParaRPr>
        </a:p>
      </xdr:txBody>
    </xdr:sp>
    <xdr:clientData/>
  </xdr:twoCellAnchor>
  <xdr:twoCellAnchor>
    <xdr:from>
      <xdr:col>16</xdr:col>
      <xdr:colOff>195590</xdr:colOff>
      <xdr:row>0</xdr:row>
      <xdr:rowOff>58569</xdr:rowOff>
    </xdr:from>
    <xdr:to>
      <xdr:col>18</xdr:col>
      <xdr:colOff>44611</xdr:colOff>
      <xdr:row>0</xdr:row>
      <xdr:rowOff>346569</xdr:rowOff>
    </xdr:to>
    <xdr:sp macro="[0]!ExecutarComandos2" textlink="">
      <xdr:nvSpPr>
        <xdr:cNvPr id="5" name="Retângulo: Cantos Arredondados 2">
          <a:extLst>
            <a:ext uri="{FF2B5EF4-FFF2-40B4-BE49-F238E27FC236}">
              <a16:creationId xmlns:a16="http://schemas.microsoft.com/office/drawing/2014/main" id="{09AFCAF2-AB15-4526-AC5C-691001427A50}"/>
            </a:ext>
          </a:extLst>
        </xdr:cNvPr>
        <xdr:cNvSpPr/>
      </xdr:nvSpPr>
      <xdr:spPr>
        <a:xfrm>
          <a:off x="7343481" y="58569"/>
          <a:ext cx="288000" cy="288000"/>
        </a:xfrm>
        <a:prstGeom prst="roundRect">
          <a:avLst/>
        </a:prstGeom>
        <a:solidFill>
          <a:srgbClr val="FF0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baseline="0">
              <a:ln w="0"/>
              <a:solidFill>
                <a:schemeClr val="bg2"/>
              </a:solidFill>
              <a:effectLst>
                <a:innerShdw blurRad="63500" dist="50800" dir="13500000">
                  <a:srgbClr val="000000">
                    <a:alpha val="50000"/>
                  </a:srgbClr>
                </a:innerShdw>
              </a:effectLst>
              <a:latin typeface="Wingdings 2" panose="05020102010507070707" pitchFamily="18" charset="2"/>
            </a:rPr>
            <a:t>3</a:t>
          </a:r>
        </a:p>
      </xdr:txBody>
    </xdr:sp>
    <xdr:clientData/>
  </xdr:twoCellAnchor>
  <xdr:twoCellAnchor>
    <xdr:from>
      <xdr:col>18</xdr:col>
      <xdr:colOff>619596</xdr:colOff>
      <xdr:row>0</xdr:row>
      <xdr:rowOff>56262</xdr:rowOff>
    </xdr:from>
    <xdr:to>
      <xdr:col>20</xdr:col>
      <xdr:colOff>60</xdr:colOff>
      <xdr:row>0</xdr:row>
      <xdr:rowOff>344262</xdr:rowOff>
    </xdr:to>
    <xdr:sp macro="[0]!ImprimirAreaEspecifica" textlink="">
      <xdr:nvSpPr>
        <xdr:cNvPr id="6" name="Retângulo: Cantos Arredondados 4">
          <a:extLst>
            <a:ext uri="{FF2B5EF4-FFF2-40B4-BE49-F238E27FC236}">
              <a16:creationId xmlns:a16="http://schemas.microsoft.com/office/drawing/2014/main" id="{4C4087C9-140B-4636-A57F-3C9D6B455EF9}"/>
            </a:ext>
          </a:extLst>
        </xdr:cNvPr>
        <xdr:cNvSpPr/>
      </xdr:nvSpPr>
      <xdr:spPr>
        <a:xfrm>
          <a:off x="8206466" y="56262"/>
          <a:ext cx="291551" cy="288000"/>
        </a:xfrm>
        <a:prstGeom prst="roundRect">
          <a:avLst/>
        </a:prstGeom>
        <a:solidFill>
          <a:srgbClr val="0070C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i="0">
              <a:solidFill>
                <a:schemeClr val="lt1"/>
              </a:solidFill>
              <a:latin typeface="Wingdings 2" panose="05020102010507070707" pitchFamily="18" charset="2"/>
              <a:ea typeface="+mn-ea"/>
              <a:cs typeface="+mn-cs"/>
            </a:rPr>
            <a:t>6</a:t>
          </a:r>
          <a:endParaRPr lang="pt-BR" sz="2400" b="1" i="0"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15</xdr:col>
      <xdr:colOff>49698</xdr:colOff>
      <xdr:row>0</xdr:row>
      <xdr:rowOff>49696</xdr:rowOff>
    </xdr:from>
    <xdr:to>
      <xdr:col>15</xdr:col>
      <xdr:colOff>337698</xdr:colOff>
      <xdr:row>0</xdr:row>
      <xdr:rowOff>337696</xdr:rowOff>
    </xdr:to>
    <xdr:sp macro="[0]!TransferirDadosTodosDias" textlink="">
      <xdr:nvSpPr>
        <xdr:cNvPr id="7" name="Retângulo: Cantos Arredondados 5">
          <a:extLst>
            <a:ext uri="{FF2B5EF4-FFF2-40B4-BE49-F238E27FC236}">
              <a16:creationId xmlns:a16="http://schemas.microsoft.com/office/drawing/2014/main" id="{5F164392-DD73-437C-8262-2B77D9C70433}"/>
            </a:ext>
          </a:extLst>
        </xdr:cNvPr>
        <xdr:cNvSpPr/>
      </xdr:nvSpPr>
      <xdr:spPr>
        <a:xfrm>
          <a:off x="6485285" y="49696"/>
          <a:ext cx="288000" cy="288000"/>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ingdings 2" panose="05020102010507070707" pitchFamily="18" charset="2"/>
              <a:ea typeface="+mn-ea"/>
              <a:cs typeface="+mn-cs"/>
            </a:rPr>
            <a:t>R</a:t>
          </a:r>
          <a:endParaRPr lang="pt-BR" sz="6000" b="1"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18</xdr:col>
      <xdr:colOff>183637</xdr:colOff>
      <xdr:row>0</xdr:row>
      <xdr:rowOff>51646</xdr:rowOff>
    </xdr:from>
    <xdr:to>
      <xdr:col>18</xdr:col>
      <xdr:colOff>470926</xdr:colOff>
      <xdr:row>0</xdr:row>
      <xdr:rowOff>339646</xdr:rowOff>
    </xdr:to>
    <xdr:sp macro="[0]!Salvar" textlink="">
      <xdr:nvSpPr>
        <xdr:cNvPr id="8" name="Retângulo: Cantos Arredondados 1">
          <a:extLst>
            <a:ext uri="{FF2B5EF4-FFF2-40B4-BE49-F238E27FC236}">
              <a16:creationId xmlns:a16="http://schemas.microsoft.com/office/drawing/2014/main" id="{2304204A-8DFA-45F3-8782-9A039FAB7323}"/>
            </a:ext>
          </a:extLst>
        </xdr:cNvPr>
        <xdr:cNvSpPr/>
      </xdr:nvSpPr>
      <xdr:spPr>
        <a:xfrm>
          <a:off x="7770507" y="51646"/>
          <a:ext cx="287289" cy="288000"/>
        </a:xfrm>
        <a:prstGeom prst="roundRect">
          <a:avLst/>
        </a:prstGeom>
        <a:solidFill>
          <a:srgbClr val="7030A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solidFill>
                <a:schemeClr val="lt1"/>
              </a:solidFill>
              <a:latin typeface="Wingdings" panose="05000000000000000000" pitchFamily="2" charset="2"/>
              <a:ea typeface="+mn-ea"/>
              <a:cs typeface="+mn-cs"/>
            </a:rPr>
            <a:t>&lt;</a:t>
          </a:r>
          <a:endParaRPr lang="pt-BR" sz="66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20</xdr:col>
      <xdr:colOff>157488</xdr:colOff>
      <xdr:row>0</xdr:row>
      <xdr:rowOff>61881</xdr:rowOff>
    </xdr:from>
    <xdr:to>
      <xdr:col>21</xdr:col>
      <xdr:colOff>213575</xdr:colOff>
      <xdr:row>0</xdr:row>
      <xdr:rowOff>349881</xdr:rowOff>
    </xdr:to>
    <xdr:sp macro="[0]!AlternarParaDados" textlink="">
      <xdr:nvSpPr>
        <xdr:cNvPr id="9" name="Retângulo: Cantos Arredondados 2">
          <a:extLst>
            <a:ext uri="{FF2B5EF4-FFF2-40B4-BE49-F238E27FC236}">
              <a16:creationId xmlns:a16="http://schemas.microsoft.com/office/drawing/2014/main" id="{D315C67B-AE32-42DF-AB2E-A2B56708D7F1}"/>
            </a:ext>
          </a:extLst>
        </xdr:cNvPr>
        <xdr:cNvSpPr/>
      </xdr:nvSpPr>
      <xdr:spPr>
        <a:xfrm>
          <a:off x="8655445" y="61881"/>
          <a:ext cx="288000" cy="288000"/>
        </a:xfrm>
        <a:prstGeom prst="roundRect">
          <a:avLst/>
        </a:prstGeom>
        <a:solidFill>
          <a:srgbClr val="FFC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Wingdings" panose="05000000000000000000" pitchFamily="2" charset="2"/>
              <a:ea typeface="+mn-ea"/>
              <a:cs typeface="+mn-cs"/>
            </a:rPr>
            <a:t>4</a:t>
          </a:r>
          <a:endParaRPr lang="pt-BR" sz="3200" b="1" cap="none" spc="50" baseline="0">
            <a:ln w="0"/>
            <a:solidFill>
              <a:schemeClr val="bg1"/>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21</xdr:col>
      <xdr:colOff>364551</xdr:colOff>
      <xdr:row>0</xdr:row>
      <xdr:rowOff>61881</xdr:rowOff>
    </xdr:from>
    <xdr:to>
      <xdr:col>21</xdr:col>
      <xdr:colOff>652551</xdr:colOff>
      <xdr:row>0</xdr:row>
      <xdr:rowOff>349881</xdr:rowOff>
    </xdr:to>
    <xdr:sp macro="[0]!AbrirFormularioFerias" textlink="">
      <xdr:nvSpPr>
        <xdr:cNvPr id="10" name="Retângulo: Cantos Arredondados 2">
          <a:extLst>
            <a:ext uri="{FF2B5EF4-FFF2-40B4-BE49-F238E27FC236}">
              <a16:creationId xmlns:a16="http://schemas.microsoft.com/office/drawing/2014/main" id="{C38B84D5-6179-45C9-BB41-197398107068}"/>
            </a:ext>
          </a:extLst>
        </xdr:cNvPr>
        <xdr:cNvSpPr/>
      </xdr:nvSpPr>
      <xdr:spPr>
        <a:xfrm>
          <a:off x="9094421" y="61881"/>
          <a:ext cx="288000" cy="288000"/>
        </a:xfrm>
        <a:prstGeom prst="roundRect">
          <a:avLst/>
        </a:prstGeom>
        <a:solidFill>
          <a:srgbClr val="D81893"/>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ebdings" panose="05030102010509060703" pitchFamily="18" charset="2"/>
              <a:ea typeface="+mn-ea"/>
              <a:cs typeface="+mn-cs"/>
            </a:rPr>
            <a:t>J</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15</xdr:col>
      <xdr:colOff>480511</xdr:colOff>
      <xdr:row>0</xdr:row>
      <xdr:rowOff>61880</xdr:rowOff>
    </xdr:from>
    <xdr:to>
      <xdr:col>16</xdr:col>
      <xdr:colOff>56207</xdr:colOff>
      <xdr:row>0</xdr:row>
      <xdr:rowOff>349880</xdr:rowOff>
    </xdr:to>
    <xdr:sp macro="[0]!VerificarBatidasFaltantes" textlink="">
      <xdr:nvSpPr>
        <xdr:cNvPr id="11" name="Retângulo: Cantos Arredondados 2">
          <a:extLst>
            <a:ext uri="{FF2B5EF4-FFF2-40B4-BE49-F238E27FC236}">
              <a16:creationId xmlns:a16="http://schemas.microsoft.com/office/drawing/2014/main" id="{0988264B-ED8C-4039-8547-DA97633FD151}"/>
            </a:ext>
          </a:extLst>
        </xdr:cNvPr>
        <xdr:cNvSpPr/>
      </xdr:nvSpPr>
      <xdr:spPr>
        <a:xfrm>
          <a:off x="6916098" y="61880"/>
          <a:ext cx="288000" cy="288000"/>
        </a:xfrm>
        <a:prstGeom prst="roundRect">
          <a:avLst/>
        </a:prstGeom>
        <a:solidFill>
          <a:schemeClr val="bg2">
            <a:lumMod val="5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chemeClr val="lt1"/>
              </a:solidFill>
              <a:latin typeface="Webdings" panose="05030102010509060703" pitchFamily="18" charset="2"/>
              <a:ea typeface="+mn-ea"/>
              <a:cs typeface="+mn-cs"/>
            </a:rPr>
            <a:t>s</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20</xdr:col>
      <xdr:colOff>47625</xdr:colOff>
      <xdr:row>2</xdr:row>
      <xdr:rowOff>19050</xdr:rowOff>
    </xdr:from>
    <xdr:to>
      <xdr:col>20</xdr:col>
      <xdr:colOff>190500</xdr:colOff>
      <xdr:row>2</xdr:row>
      <xdr:rowOff>171451</xdr:rowOff>
    </xdr:to>
    <xdr:sp macro="[0]!ApagarConteudoCelulas01" textlink="">
      <xdr:nvSpPr>
        <xdr:cNvPr id="92" name="Retângulo: Cantos Arredondados 6" hidden="1">
          <a:extLst>
            <a:ext uri="{FF2B5EF4-FFF2-40B4-BE49-F238E27FC236}">
              <a16:creationId xmlns:a16="http://schemas.microsoft.com/office/drawing/2014/main" id="{00000000-0008-0000-0E00-00005C000000}"/>
            </a:ext>
          </a:extLst>
        </xdr:cNvPr>
        <xdr:cNvSpPr/>
      </xdr:nvSpPr>
      <xdr:spPr>
        <a:xfrm>
          <a:off x="9096375" y="57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xdr:row>
      <xdr:rowOff>19050</xdr:rowOff>
    </xdr:from>
    <xdr:to>
      <xdr:col>20</xdr:col>
      <xdr:colOff>190500</xdr:colOff>
      <xdr:row>3</xdr:row>
      <xdr:rowOff>171451</xdr:rowOff>
    </xdr:to>
    <xdr:sp macro="[0]!ApagarConteudoCelulas02" textlink="">
      <xdr:nvSpPr>
        <xdr:cNvPr id="93" name="Retângulo: Cantos Arredondados 7" hidden="1">
          <a:extLst>
            <a:ext uri="{FF2B5EF4-FFF2-40B4-BE49-F238E27FC236}">
              <a16:creationId xmlns:a16="http://schemas.microsoft.com/office/drawing/2014/main" id="{00000000-0008-0000-0E00-00005D000000}"/>
            </a:ext>
          </a:extLst>
        </xdr:cNvPr>
        <xdr:cNvSpPr/>
      </xdr:nvSpPr>
      <xdr:spPr>
        <a:xfrm>
          <a:off x="9096375" y="76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xdr:row>
      <xdr:rowOff>19050</xdr:rowOff>
    </xdr:from>
    <xdr:to>
      <xdr:col>20</xdr:col>
      <xdr:colOff>190500</xdr:colOff>
      <xdr:row>4</xdr:row>
      <xdr:rowOff>171451</xdr:rowOff>
    </xdr:to>
    <xdr:sp macro="[0]!ApagarConteudoCelulas03" textlink="">
      <xdr:nvSpPr>
        <xdr:cNvPr id="94" name="Retângulo: Cantos Arredondados 8" hidden="1">
          <a:extLst>
            <a:ext uri="{FF2B5EF4-FFF2-40B4-BE49-F238E27FC236}">
              <a16:creationId xmlns:a16="http://schemas.microsoft.com/office/drawing/2014/main" id="{00000000-0008-0000-0E00-00005E000000}"/>
            </a:ext>
          </a:extLst>
        </xdr:cNvPr>
        <xdr:cNvSpPr/>
      </xdr:nvSpPr>
      <xdr:spPr>
        <a:xfrm>
          <a:off x="9096375" y="95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xdr:row>
      <xdr:rowOff>19050</xdr:rowOff>
    </xdr:from>
    <xdr:to>
      <xdr:col>20</xdr:col>
      <xdr:colOff>190500</xdr:colOff>
      <xdr:row>5</xdr:row>
      <xdr:rowOff>171451</xdr:rowOff>
    </xdr:to>
    <xdr:sp macro="[0]!ApagarConteudoCelulas04" textlink="">
      <xdr:nvSpPr>
        <xdr:cNvPr id="95" name="Retângulo: Cantos Arredondados 9" hidden="1">
          <a:extLst>
            <a:ext uri="{FF2B5EF4-FFF2-40B4-BE49-F238E27FC236}">
              <a16:creationId xmlns:a16="http://schemas.microsoft.com/office/drawing/2014/main" id="{00000000-0008-0000-0E00-00005F000000}"/>
            </a:ext>
          </a:extLst>
        </xdr:cNvPr>
        <xdr:cNvSpPr/>
      </xdr:nvSpPr>
      <xdr:spPr>
        <a:xfrm>
          <a:off x="9096375" y="114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6</xdr:row>
      <xdr:rowOff>19050</xdr:rowOff>
    </xdr:from>
    <xdr:to>
      <xdr:col>20</xdr:col>
      <xdr:colOff>190500</xdr:colOff>
      <xdr:row>6</xdr:row>
      <xdr:rowOff>171451</xdr:rowOff>
    </xdr:to>
    <xdr:sp macro="[0]!ApagarConteudoCelulas05" textlink="">
      <xdr:nvSpPr>
        <xdr:cNvPr id="96" name="Retângulo: Cantos Arredondados 10" hidden="1">
          <a:extLst>
            <a:ext uri="{FF2B5EF4-FFF2-40B4-BE49-F238E27FC236}">
              <a16:creationId xmlns:a16="http://schemas.microsoft.com/office/drawing/2014/main" id="{00000000-0008-0000-0E00-000060000000}"/>
            </a:ext>
          </a:extLst>
        </xdr:cNvPr>
        <xdr:cNvSpPr/>
      </xdr:nvSpPr>
      <xdr:spPr>
        <a:xfrm>
          <a:off x="9096375" y="133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7</xdr:row>
      <xdr:rowOff>19050</xdr:rowOff>
    </xdr:from>
    <xdr:to>
      <xdr:col>20</xdr:col>
      <xdr:colOff>190500</xdr:colOff>
      <xdr:row>7</xdr:row>
      <xdr:rowOff>171451</xdr:rowOff>
    </xdr:to>
    <xdr:sp macro="[0]!ApagarConteudoCelulas06" textlink="">
      <xdr:nvSpPr>
        <xdr:cNvPr id="97" name="Retângulo: Cantos Arredondados 11" hidden="1">
          <a:extLst>
            <a:ext uri="{FF2B5EF4-FFF2-40B4-BE49-F238E27FC236}">
              <a16:creationId xmlns:a16="http://schemas.microsoft.com/office/drawing/2014/main" id="{00000000-0008-0000-0E00-000061000000}"/>
            </a:ext>
          </a:extLst>
        </xdr:cNvPr>
        <xdr:cNvSpPr/>
      </xdr:nvSpPr>
      <xdr:spPr>
        <a:xfrm>
          <a:off x="9096375" y="152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8</xdr:row>
      <xdr:rowOff>19050</xdr:rowOff>
    </xdr:from>
    <xdr:to>
      <xdr:col>20</xdr:col>
      <xdr:colOff>190500</xdr:colOff>
      <xdr:row>8</xdr:row>
      <xdr:rowOff>171451</xdr:rowOff>
    </xdr:to>
    <xdr:sp macro="[0]!ApagarConteudoCelulas07" textlink="">
      <xdr:nvSpPr>
        <xdr:cNvPr id="98" name="Retângulo: Cantos Arredondados 12" hidden="1">
          <a:extLst>
            <a:ext uri="{FF2B5EF4-FFF2-40B4-BE49-F238E27FC236}">
              <a16:creationId xmlns:a16="http://schemas.microsoft.com/office/drawing/2014/main" id="{00000000-0008-0000-0E00-000062000000}"/>
            </a:ext>
          </a:extLst>
        </xdr:cNvPr>
        <xdr:cNvSpPr/>
      </xdr:nvSpPr>
      <xdr:spPr>
        <a:xfrm>
          <a:off x="9096375" y="171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9</xdr:row>
      <xdr:rowOff>19050</xdr:rowOff>
    </xdr:from>
    <xdr:to>
      <xdr:col>20</xdr:col>
      <xdr:colOff>190500</xdr:colOff>
      <xdr:row>9</xdr:row>
      <xdr:rowOff>171451</xdr:rowOff>
    </xdr:to>
    <xdr:sp macro="[0]!ApagarConteudoCelulas08" textlink="">
      <xdr:nvSpPr>
        <xdr:cNvPr id="99" name="Retângulo: Cantos Arredondados 13" hidden="1">
          <a:extLst>
            <a:ext uri="{FF2B5EF4-FFF2-40B4-BE49-F238E27FC236}">
              <a16:creationId xmlns:a16="http://schemas.microsoft.com/office/drawing/2014/main" id="{00000000-0008-0000-0E00-000063000000}"/>
            </a:ext>
          </a:extLst>
        </xdr:cNvPr>
        <xdr:cNvSpPr/>
      </xdr:nvSpPr>
      <xdr:spPr>
        <a:xfrm>
          <a:off x="9096375" y="190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10</xdr:row>
      <xdr:rowOff>19050</xdr:rowOff>
    </xdr:from>
    <xdr:to>
      <xdr:col>20</xdr:col>
      <xdr:colOff>190500</xdr:colOff>
      <xdr:row>10</xdr:row>
      <xdr:rowOff>171451</xdr:rowOff>
    </xdr:to>
    <xdr:sp macro="[0]!ApagarConteudoCelulas09" textlink="">
      <xdr:nvSpPr>
        <xdr:cNvPr id="100" name="Retângulo: Cantos Arredondados 14" hidden="1">
          <a:extLst>
            <a:ext uri="{FF2B5EF4-FFF2-40B4-BE49-F238E27FC236}">
              <a16:creationId xmlns:a16="http://schemas.microsoft.com/office/drawing/2014/main" id="{00000000-0008-0000-0E00-000064000000}"/>
            </a:ext>
          </a:extLst>
        </xdr:cNvPr>
        <xdr:cNvSpPr/>
      </xdr:nvSpPr>
      <xdr:spPr>
        <a:xfrm>
          <a:off x="9096375" y="209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11</xdr:row>
      <xdr:rowOff>19050</xdr:rowOff>
    </xdr:from>
    <xdr:to>
      <xdr:col>20</xdr:col>
      <xdr:colOff>190500</xdr:colOff>
      <xdr:row>11</xdr:row>
      <xdr:rowOff>171451</xdr:rowOff>
    </xdr:to>
    <xdr:sp macro="[0]!ApagarConteudoCelulas10" textlink="">
      <xdr:nvSpPr>
        <xdr:cNvPr id="101" name="Retângulo: Cantos Arredondados 15" hidden="1">
          <a:extLst>
            <a:ext uri="{FF2B5EF4-FFF2-40B4-BE49-F238E27FC236}">
              <a16:creationId xmlns:a16="http://schemas.microsoft.com/office/drawing/2014/main" id="{00000000-0008-0000-0E00-000065000000}"/>
            </a:ext>
          </a:extLst>
        </xdr:cNvPr>
        <xdr:cNvSpPr/>
      </xdr:nvSpPr>
      <xdr:spPr>
        <a:xfrm>
          <a:off x="9096375" y="228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12</xdr:row>
      <xdr:rowOff>19050</xdr:rowOff>
    </xdr:from>
    <xdr:to>
      <xdr:col>20</xdr:col>
      <xdr:colOff>190500</xdr:colOff>
      <xdr:row>12</xdr:row>
      <xdr:rowOff>171451</xdr:rowOff>
    </xdr:to>
    <xdr:sp macro="[0]!ApagarConteudoCelulas11" textlink="">
      <xdr:nvSpPr>
        <xdr:cNvPr id="102" name="Retângulo: Cantos Arredondados 16" hidden="1">
          <a:extLst>
            <a:ext uri="{FF2B5EF4-FFF2-40B4-BE49-F238E27FC236}">
              <a16:creationId xmlns:a16="http://schemas.microsoft.com/office/drawing/2014/main" id="{00000000-0008-0000-0E00-000066000000}"/>
            </a:ext>
          </a:extLst>
        </xdr:cNvPr>
        <xdr:cNvSpPr/>
      </xdr:nvSpPr>
      <xdr:spPr>
        <a:xfrm>
          <a:off x="9096375" y="247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13</xdr:row>
      <xdr:rowOff>19050</xdr:rowOff>
    </xdr:from>
    <xdr:to>
      <xdr:col>20</xdr:col>
      <xdr:colOff>190500</xdr:colOff>
      <xdr:row>13</xdr:row>
      <xdr:rowOff>171451</xdr:rowOff>
    </xdr:to>
    <xdr:sp macro="[0]!ApagarConteudoCelulas12" textlink="">
      <xdr:nvSpPr>
        <xdr:cNvPr id="103" name="Retângulo: Cantos Arredondados 17" hidden="1">
          <a:extLst>
            <a:ext uri="{FF2B5EF4-FFF2-40B4-BE49-F238E27FC236}">
              <a16:creationId xmlns:a16="http://schemas.microsoft.com/office/drawing/2014/main" id="{00000000-0008-0000-0E00-000067000000}"/>
            </a:ext>
          </a:extLst>
        </xdr:cNvPr>
        <xdr:cNvSpPr/>
      </xdr:nvSpPr>
      <xdr:spPr>
        <a:xfrm>
          <a:off x="9096375" y="266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14</xdr:row>
      <xdr:rowOff>19050</xdr:rowOff>
    </xdr:from>
    <xdr:to>
      <xdr:col>20</xdr:col>
      <xdr:colOff>190500</xdr:colOff>
      <xdr:row>14</xdr:row>
      <xdr:rowOff>171451</xdr:rowOff>
    </xdr:to>
    <xdr:sp macro="[0]!ApagarConteudoCelulas13" textlink="">
      <xdr:nvSpPr>
        <xdr:cNvPr id="104" name="Retângulo: Cantos Arredondados 18" hidden="1">
          <a:extLst>
            <a:ext uri="{FF2B5EF4-FFF2-40B4-BE49-F238E27FC236}">
              <a16:creationId xmlns:a16="http://schemas.microsoft.com/office/drawing/2014/main" id="{00000000-0008-0000-0E00-000068000000}"/>
            </a:ext>
          </a:extLst>
        </xdr:cNvPr>
        <xdr:cNvSpPr/>
      </xdr:nvSpPr>
      <xdr:spPr>
        <a:xfrm>
          <a:off x="9096375" y="285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15</xdr:row>
      <xdr:rowOff>19050</xdr:rowOff>
    </xdr:from>
    <xdr:to>
      <xdr:col>20</xdr:col>
      <xdr:colOff>190500</xdr:colOff>
      <xdr:row>15</xdr:row>
      <xdr:rowOff>171451</xdr:rowOff>
    </xdr:to>
    <xdr:sp macro="[0]!ApagarConteudoCelulas14" textlink="">
      <xdr:nvSpPr>
        <xdr:cNvPr id="105" name="Retângulo: Cantos Arredondados 19" hidden="1">
          <a:extLst>
            <a:ext uri="{FF2B5EF4-FFF2-40B4-BE49-F238E27FC236}">
              <a16:creationId xmlns:a16="http://schemas.microsoft.com/office/drawing/2014/main" id="{00000000-0008-0000-0E00-000069000000}"/>
            </a:ext>
          </a:extLst>
        </xdr:cNvPr>
        <xdr:cNvSpPr/>
      </xdr:nvSpPr>
      <xdr:spPr>
        <a:xfrm>
          <a:off x="9096375" y="304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16</xdr:row>
      <xdr:rowOff>19050</xdr:rowOff>
    </xdr:from>
    <xdr:to>
      <xdr:col>20</xdr:col>
      <xdr:colOff>190500</xdr:colOff>
      <xdr:row>16</xdr:row>
      <xdr:rowOff>171451</xdr:rowOff>
    </xdr:to>
    <xdr:sp macro="[0]!ApagarConteudoCelulas01" textlink="">
      <xdr:nvSpPr>
        <xdr:cNvPr id="106" name="Retângulo: Cantos Arredondados 20" hidden="1">
          <a:extLst>
            <a:ext uri="{FF2B5EF4-FFF2-40B4-BE49-F238E27FC236}">
              <a16:creationId xmlns:a16="http://schemas.microsoft.com/office/drawing/2014/main" id="{00000000-0008-0000-0E00-00006A000000}"/>
            </a:ext>
          </a:extLst>
        </xdr:cNvPr>
        <xdr:cNvSpPr/>
      </xdr:nvSpPr>
      <xdr:spPr>
        <a:xfrm>
          <a:off x="9096375" y="323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17</xdr:row>
      <xdr:rowOff>19050</xdr:rowOff>
    </xdr:from>
    <xdr:to>
      <xdr:col>20</xdr:col>
      <xdr:colOff>190500</xdr:colOff>
      <xdr:row>17</xdr:row>
      <xdr:rowOff>171451</xdr:rowOff>
    </xdr:to>
    <xdr:sp macro="[0]!ApagarConteudoCelulas16" textlink="">
      <xdr:nvSpPr>
        <xdr:cNvPr id="107" name="Retângulo: Cantos Arredondados 21" hidden="1">
          <a:extLst>
            <a:ext uri="{FF2B5EF4-FFF2-40B4-BE49-F238E27FC236}">
              <a16:creationId xmlns:a16="http://schemas.microsoft.com/office/drawing/2014/main" id="{00000000-0008-0000-0E00-00006B000000}"/>
            </a:ext>
          </a:extLst>
        </xdr:cNvPr>
        <xdr:cNvSpPr/>
      </xdr:nvSpPr>
      <xdr:spPr>
        <a:xfrm>
          <a:off x="9096375" y="342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18</xdr:row>
      <xdr:rowOff>19050</xdr:rowOff>
    </xdr:from>
    <xdr:to>
      <xdr:col>20</xdr:col>
      <xdr:colOff>190500</xdr:colOff>
      <xdr:row>18</xdr:row>
      <xdr:rowOff>171451</xdr:rowOff>
    </xdr:to>
    <xdr:sp macro="[0]!ApagarConteudoCelulas17" textlink="">
      <xdr:nvSpPr>
        <xdr:cNvPr id="108" name="Retângulo: Cantos Arredondados 22" hidden="1">
          <a:extLst>
            <a:ext uri="{FF2B5EF4-FFF2-40B4-BE49-F238E27FC236}">
              <a16:creationId xmlns:a16="http://schemas.microsoft.com/office/drawing/2014/main" id="{00000000-0008-0000-0E00-00006C000000}"/>
            </a:ext>
          </a:extLst>
        </xdr:cNvPr>
        <xdr:cNvSpPr/>
      </xdr:nvSpPr>
      <xdr:spPr>
        <a:xfrm>
          <a:off x="9096375" y="361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19</xdr:row>
      <xdr:rowOff>19050</xdr:rowOff>
    </xdr:from>
    <xdr:to>
      <xdr:col>20</xdr:col>
      <xdr:colOff>190500</xdr:colOff>
      <xdr:row>19</xdr:row>
      <xdr:rowOff>171451</xdr:rowOff>
    </xdr:to>
    <xdr:sp macro="[0]!ApagarConteudoCelulas18" textlink="">
      <xdr:nvSpPr>
        <xdr:cNvPr id="109" name="Retângulo: Cantos Arredondados 23" hidden="1">
          <a:extLst>
            <a:ext uri="{FF2B5EF4-FFF2-40B4-BE49-F238E27FC236}">
              <a16:creationId xmlns:a16="http://schemas.microsoft.com/office/drawing/2014/main" id="{00000000-0008-0000-0E00-00006D000000}"/>
            </a:ext>
          </a:extLst>
        </xdr:cNvPr>
        <xdr:cNvSpPr/>
      </xdr:nvSpPr>
      <xdr:spPr>
        <a:xfrm>
          <a:off x="9096375" y="381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20</xdr:row>
      <xdr:rowOff>19050</xdr:rowOff>
    </xdr:from>
    <xdr:to>
      <xdr:col>20</xdr:col>
      <xdr:colOff>190500</xdr:colOff>
      <xdr:row>20</xdr:row>
      <xdr:rowOff>171451</xdr:rowOff>
    </xdr:to>
    <xdr:sp macro="[0]!ApagarConteudoCelulas19" textlink="">
      <xdr:nvSpPr>
        <xdr:cNvPr id="110" name="Retângulo: Cantos Arredondados 24" hidden="1">
          <a:extLst>
            <a:ext uri="{FF2B5EF4-FFF2-40B4-BE49-F238E27FC236}">
              <a16:creationId xmlns:a16="http://schemas.microsoft.com/office/drawing/2014/main" id="{00000000-0008-0000-0E00-00006E000000}"/>
            </a:ext>
          </a:extLst>
        </xdr:cNvPr>
        <xdr:cNvSpPr/>
      </xdr:nvSpPr>
      <xdr:spPr>
        <a:xfrm>
          <a:off x="9096375" y="400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21</xdr:row>
      <xdr:rowOff>19050</xdr:rowOff>
    </xdr:from>
    <xdr:to>
      <xdr:col>20</xdr:col>
      <xdr:colOff>190500</xdr:colOff>
      <xdr:row>21</xdr:row>
      <xdr:rowOff>171451</xdr:rowOff>
    </xdr:to>
    <xdr:sp macro="[0]!ApagarConteudoCelulas20" textlink="">
      <xdr:nvSpPr>
        <xdr:cNvPr id="111" name="Retângulo: Cantos Arredondados 25" hidden="1">
          <a:extLst>
            <a:ext uri="{FF2B5EF4-FFF2-40B4-BE49-F238E27FC236}">
              <a16:creationId xmlns:a16="http://schemas.microsoft.com/office/drawing/2014/main" id="{00000000-0008-0000-0E00-00006F000000}"/>
            </a:ext>
          </a:extLst>
        </xdr:cNvPr>
        <xdr:cNvSpPr/>
      </xdr:nvSpPr>
      <xdr:spPr>
        <a:xfrm>
          <a:off x="9096375" y="419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22</xdr:row>
      <xdr:rowOff>19050</xdr:rowOff>
    </xdr:from>
    <xdr:to>
      <xdr:col>20</xdr:col>
      <xdr:colOff>190500</xdr:colOff>
      <xdr:row>22</xdr:row>
      <xdr:rowOff>171451</xdr:rowOff>
    </xdr:to>
    <xdr:sp macro="[0]!ApagarConteudoCelulas21" textlink="">
      <xdr:nvSpPr>
        <xdr:cNvPr id="112" name="Retângulo: Cantos Arredondados 26" hidden="1">
          <a:extLst>
            <a:ext uri="{FF2B5EF4-FFF2-40B4-BE49-F238E27FC236}">
              <a16:creationId xmlns:a16="http://schemas.microsoft.com/office/drawing/2014/main" id="{00000000-0008-0000-0E00-000070000000}"/>
            </a:ext>
          </a:extLst>
        </xdr:cNvPr>
        <xdr:cNvSpPr/>
      </xdr:nvSpPr>
      <xdr:spPr>
        <a:xfrm>
          <a:off x="9096375" y="438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23</xdr:row>
      <xdr:rowOff>19050</xdr:rowOff>
    </xdr:from>
    <xdr:to>
      <xdr:col>20</xdr:col>
      <xdr:colOff>190500</xdr:colOff>
      <xdr:row>23</xdr:row>
      <xdr:rowOff>171451</xdr:rowOff>
    </xdr:to>
    <xdr:sp macro="[0]!ApagarConteudoCelulas22" textlink="">
      <xdr:nvSpPr>
        <xdr:cNvPr id="113" name="Retângulo: Cantos Arredondados 27" hidden="1">
          <a:extLst>
            <a:ext uri="{FF2B5EF4-FFF2-40B4-BE49-F238E27FC236}">
              <a16:creationId xmlns:a16="http://schemas.microsoft.com/office/drawing/2014/main" id="{00000000-0008-0000-0E00-000071000000}"/>
            </a:ext>
          </a:extLst>
        </xdr:cNvPr>
        <xdr:cNvSpPr/>
      </xdr:nvSpPr>
      <xdr:spPr>
        <a:xfrm>
          <a:off x="9096375" y="457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24</xdr:row>
      <xdr:rowOff>19050</xdr:rowOff>
    </xdr:from>
    <xdr:to>
      <xdr:col>20</xdr:col>
      <xdr:colOff>190500</xdr:colOff>
      <xdr:row>24</xdr:row>
      <xdr:rowOff>171451</xdr:rowOff>
    </xdr:to>
    <xdr:sp macro="[0]!ApagarConteudoCelulas23" textlink="">
      <xdr:nvSpPr>
        <xdr:cNvPr id="114" name="Retângulo: Cantos Arredondados 28" hidden="1">
          <a:extLst>
            <a:ext uri="{FF2B5EF4-FFF2-40B4-BE49-F238E27FC236}">
              <a16:creationId xmlns:a16="http://schemas.microsoft.com/office/drawing/2014/main" id="{00000000-0008-0000-0E00-000072000000}"/>
            </a:ext>
          </a:extLst>
        </xdr:cNvPr>
        <xdr:cNvSpPr/>
      </xdr:nvSpPr>
      <xdr:spPr>
        <a:xfrm>
          <a:off x="9096375" y="476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25</xdr:row>
      <xdr:rowOff>19050</xdr:rowOff>
    </xdr:from>
    <xdr:to>
      <xdr:col>20</xdr:col>
      <xdr:colOff>190500</xdr:colOff>
      <xdr:row>25</xdr:row>
      <xdr:rowOff>171451</xdr:rowOff>
    </xdr:to>
    <xdr:sp macro="[0]!ApagarConteudoCelulas24" textlink="">
      <xdr:nvSpPr>
        <xdr:cNvPr id="115" name="Retângulo: Cantos Arredondados 29" hidden="1">
          <a:extLst>
            <a:ext uri="{FF2B5EF4-FFF2-40B4-BE49-F238E27FC236}">
              <a16:creationId xmlns:a16="http://schemas.microsoft.com/office/drawing/2014/main" id="{00000000-0008-0000-0E00-000073000000}"/>
            </a:ext>
          </a:extLst>
        </xdr:cNvPr>
        <xdr:cNvSpPr/>
      </xdr:nvSpPr>
      <xdr:spPr>
        <a:xfrm>
          <a:off x="9096375" y="495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26</xdr:row>
      <xdr:rowOff>19050</xdr:rowOff>
    </xdr:from>
    <xdr:to>
      <xdr:col>20</xdr:col>
      <xdr:colOff>190500</xdr:colOff>
      <xdr:row>26</xdr:row>
      <xdr:rowOff>171451</xdr:rowOff>
    </xdr:to>
    <xdr:sp macro="[0]!ApagarConteudoCelulas25" textlink="">
      <xdr:nvSpPr>
        <xdr:cNvPr id="116" name="Retângulo: Cantos Arredondados 30" hidden="1">
          <a:extLst>
            <a:ext uri="{FF2B5EF4-FFF2-40B4-BE49-F238E27FC236}">
              <a16:creationId xmlns:a16="http://schemas.microsoft.com/office/drawing/2014/main" id="{00000000-0008-0000-0E00-000074000000}"/>
            </a:ext>
          </a:extLst>
        </xdr:cNvPr>
        <xdr:cNvSpPr/>
      </xdr:nvSpPr>
      <xdr:spPr>
        <a:xfrm>
          <a:off x="9096375" y="514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27</xdr:row>
      <xdr:rowOff>19050</xdr:rowOff>
    </xdr:from>
    <xdr:to>
      <xdr:col>20</xdr:col>
      <xdr:colOff>190500</xdr:colOff>
      <xdr:row>27</xdr:row>
      <xdr:rowOff>171451</xdr:rowOff>
    </xdr:to>
    <xdr:sp macro="[0]!ApagarConteudoCelulas26" textlink="">
      <xdr:nvSpPr>
        <xdr:cNvPr id="117" name="Retângulo: Cantos Arredondados 31" hidden="1">
          <a:extLst>
            <a:ext uri="{FF2B5EF4-FFF2-40B4-BE49-F238E27FC236}">
              <a16:creationId xmlns:a16="http://schemas.microsoft.com/office/drawing/2014/main" id="{00000000-0008-0000-0E00-000075000000}"/>
            </a:ext>
          </a:extLst>
        </xdr:cNvPr>
        <xdr:cNvSpPr/>
      </xdr:nvSpPr>
      <xdr:spPr>
        <a:xfrm>
          <a:off x="9096375" y="533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28</xdr:row>
      <xdr:rowOff>19050</xdr:rowOff>
    </xdr:from>
    <xdr:to>
      <xdr:col>20</xdr:col>
      <xdr:colOff>190500</xdr:colOff>
      <xdr:row>28</xdr:row>
      <xdr:rowOff>171451</xdr:rowOff>
    </xdr:to>
    <xdr:sp macro="[0]!ApagarConteudoCelulas27" textlink="">
      <xdr:nvSpPr>
        <xdr:cNvPr id="118" name="Retângulo: Cantos Arredondados 32" hidden="1">
          <a:extLst>
            <a:ext uri="{FF2B5EF4-FFF2-40B4-BE49-F238E27FC236}">
              <a16:creationId xmlns:a16="http://schemas.microsoft.com/office/drawing/2014/main" id="{00000000-0008-0000-0E00-000076000000}"/>
            </a:ext>
          </a:extLst>
        </xdr:cNvPr>
        <xdr:cNvSpPr/>
      </xdr:nvSpPr>
      <xdr:spPr>
        <a:xfrm>
          <a:off x="9096375" y="552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29</xdr:row>
      <xdr:rowOff>19050</xdr:rowOff>
    </xdr:from>
    <xdr:to>
      <xdr:col>20</xdr:col>
      <xdr:colOff>190500</xdr:colOff>
      <xdr:row>29</xdr:row>
      <xdr:rowOff>171451</xdr:rowOff>
    </xdr:to>
    <xdr:sp macro="[0]!ApagarConteudoCelulas28" textlink="">
      <xdr:nvSpPr>
        <xdr:cNvPr id="119" name="Retângulo: Cantos Arredondados 33" hidden="1">
          <a:extLst>
            <a:ext uri="{FF2B5EF4-FFF2-40B4-BE49-F238E27FC236}">
              <a16:creationId xmlns:a16="http://schemas.microsoft.com/office/drawing/2014/main" id="{00000000-0008-0000-0E00-000077000000}"/>
            </a:ext>
          </a:extLst>
        </xdr:cNvPr>
        <xdr:cNvSpPr/>
      </xdr:nvSpPr>
      <xdr:spPr>
        <a:xfrm>
          <a:off x="9096375" y="571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30</xdr:row>
      <xdr:rowOff>19050</xdr:rowOff>
    </xdr:from>
    <xdr:to>
      <xdr:col>20</xdr:col>
      <xdr:colOff>190500</xdr:colOff>
      <xdr:row>30</xdr:row>
      <xdr:rowOff>171451</xdr:rowOff>
    </xdr:to>
    <xdr:sp macro="[0]!ApagarConteudoCelulas29" textlink="">
      <xdr:nvSpPr>
        <xdr:cNvPr id="120" name="Retângulo: Cantos Arredondados 34" hidden="1">
          <a:extLst>
            <a:ext uri="{FF2B5EF4-FFF2-40B4-BE49-F238E27FC236}">
              <a16:creationId xmlns:a16="http://schemas.microsoft.com/office/drawing/2014/main" id="{00000000-0008-0000-0E00-000078000000}"/>
            </a:ext>
          </a:extLst>
        </xdr:cNvPr>
        <xdr:cNvSpPr/>
      </xdr:nvSpPr>
      <xdr:spPr>
        <a:xfrm>
          <a:off x="9096375" y="590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31</xdr:row>
      <xdr:rowOff>19050</xdr:rowOff>
    </xdr:from>
    <xdr:to>
      <xdr:col>20</xdr:col>
      <xdr:colOff>190500</xdr:colOff>
      <xdr:row>31</xdr:row>
      <xdr:rowOff>171451</xdr:rowOff>
    </xdr:to>
    <xdr:sp macro="[0]!ApagarConteudoCelulas30" textlink="">
      <xdr:nvSpPr>
        <xdr:cNvPr id="121" name="Retângulo: Cantos Arredondados 35" hidden="1">
          <a:extLst>
            <a:ext uri="{FF2B5EF4-FFF2-40B4-BE49-F238E27FC236}">
              <a16:creationId xmlns:a16="http://schemas.microsoft.com/office/drawing/2014/main" id="{00000000-0008-0000-0E00-000079000000}"/>
            </a:ext>
          </a:extLst>
        </xdr:cNvPr>
        <xdr:cNvSpPr/>
      </xdr:nvSpPr>
      <xdr:spPr>
        <a:xfrm>
          <a:off x="9096375" y="609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32</xdr:row>
      <xdr:rowOff>19050</xdr:rowOff>
    </xdr:from>
    <xdr:to>
      <xdr:col>20</xdr:col>
      <xdr:colOff>190500</xdr:colOff>
      <xdr:row>32</xdr:row>
      <xdr:rowOff>171451</xdr:rowOff>
    </xdr:to>
    <xdr:sp macro="[0]!ApagarConteudoCelulas31" textlink="">
      <xdr:nvSpPr>
        <xdr:cNvPr id="122" name="Retângulo: Cantos Arredondados 36" hidden="1">
          <a:extLst>
            <a:ext uri="{FF2B5EF4-FFF2-40B4-BE49-F238E27FC236}">
              <a16:creationId xmlns:a16="http://schemas.microsoft.com/office/drawing/2014/main" id="{00000000-0008-0000-0E00-00007A000000}"/>
            </a:ext>
          </a:extLst>
        </xdr:cNvPr>
        <xdr:cNvSpPr/>
      </xdr:nvSpPr>
      <xdr:spPr>
        <a:xfrm>
          <a:off x="9096375" y="628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33</xdr:row>
      <xdr:rowOff>19050</xdr:rowOff>
    </xdr:from>
    <xdr:to>
      <xdr:col>20</xdr:col>
      <xdr:colOff>190500</xdr:colOff>
      <xdr:row>33</xdr:row>
      <xdr:rowOff>171451</xdr:rowOff>
    </xdr:to>
    <xdr:sp macro="[0]!ApagarConteudoCelulas32" textlink="">
      <xdr:nvSpPr>
        <xdr:cNvPr id="123" name="Retângulo: Cantos Arredondados 37" hidden="1">
          <a:extLst>
            <a:ext uri="{FF2B5EF4-FFF2-40B4-BE49-F238E27FC236}">
              <a16:creationId xmlns:a16="http://schemas.microsoft.com/office/drawing/2014/main" id="{00000000-0008-0000-0E00-00007B000000}"/>
            </a:ext>
          </a:extLst>
        </xdr:cNvPr>
        <xdr:cNvSpPr/>
      </xdr:nvSpPr>
      <xdr:spPr>
        <a:xfrm>
          <a:off x="9096375" y="647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34</xdr:row>
      <xdr:rowOff>19050</xdr:rowOff>
    </xdr:from>
    <xdr:to>
      <xdr:col>20</xdr:col>
      <xdr:colOff>190500</xdr:colOff>
      <xdr:row>34</xdr:row>
      <xdr:rowOff>171451</xdr:rowOff>
    </xdr:to>
    <xdr:sp macro="[0]!ApagarConteudoCelulas33" textlink="">
      <xdr:nvSpPr>
        <xdr:cNvPr id="124" name="Retângulo: Cantos Arredondados 38" hidden="1">
          <a:extLst>
            <a:ext uri="{FF2B5EF4-FFF2-40B4-BE49-F238E27FC236}">
              <a16:creationId xmlns:a16="http://schemas.microsoft.com/office/drawing/2014/main" id="{00000000-0008-0000-0E00-00007C000000}"/>
            </a:ext>
          </a:extLst>
        </xdr:cNvPr>
        <xdr:cNvSpPr/>
      </xdr:nvSpPr>
      <xdr:spPr>
        <a:xfrm>
          <a:off x="9096375" y="666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35</xdr:row>
      <xdr:rowOff>19050</xdr:rowOff>
    </xdr:from>
    <xdr:to>
      <xdr:col>20</xdr:col>
      <xdr:colOff>190500</xdr:colOff>
      <xdr:row>35</xdr:row>
      <xdr:rowOff>171451</xdr:rowOff>
    </xdr:to>
    <xdr:sp macro="[0]!ApagarConteudoCelulas34" textlink="">
      <xdr:nvSpPr>
        <xdr:cNvPr id="125" name="Retângulo: Cantos Arredondados 39" hidden="1">
          <a:extLst>
            <a:ext uri="{FF2B5EF4-FFF2-40B4-BE49-F238E27FC236}">
              <a16:creationId xmlns:a16="http://schemas.microsoft.com/office/drawing/2014/main" id="{00000000-0008-0000-0E00-00007D000000}"/>
            </a:ext>
          </a:extLst>
        </xdr:cNvPr>
        <xdr:cNvSpPr/>
      </xdr:nvSpPr>
      <xdr:spPr>
        <a:xfrm>
          <a:off x="9096375" y="685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36</xdr:row>
      <xdr:rowOff>19050</xdr:rowOff>
    </xdr:from>
    <xdr:to>
      <xdr:col>20</xdr:col>
      <xdr:colOff>190500</xdr:colOff>
      <xdr:row>36</xdr:row>
      <xdr:rowOff>171451</xdr:rowOff>
    </xdr:to>
    <xdr:sp macro="[0]!ApagarConteudoCelulas35" textlink="">
      <xdr:nvSpPr>
        <xdr:cNvPr id="126" name="Retângulo: Cantos Arredondados 40" hidden="1">
          <a:extLst>
            <a:ext uri="{FF2B5EF4-FFF2-40B4-BE49-F238E27FC236}">
              <a16:creationId xmlns:a16="http://schemas.microsoft.com/office/drawing/2014/main" id="{00000000-0008-0000-0E00-00007E000000}"/>
            </a:ext>
          </a:extLst>
        </xdr:cNvPr>
        <xdr:cNvSpPr/>
      </xdr:nvSpPr>
      <xdr:spPr>
        <a:xfrm>
          <a:off x="9096375" y="704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37</xdr:row>
      <xdr:rowOff>19050</xdr:rowOff>
    </xdr:from>
    <xdr:to>
      <xdr:col>20</xdr:col>
      <xdr:colOff>190500</xdr:colOff>
      <xdr:row>37</xdr:row>
      <xdr:rowOff>171451</xdr:rowOff>
    </xdr:to>
    <xdr:sp macro="[0]!ApagarConteudoCelulas36" textlink="">
      <xdr:nvSpPr>
        <xdr:cNvPr id="127" name="Retângulo: Cantos Arredondados 41" hidden="1">
          <a:extLst>
            <a:ext uri="{FF2B5EF4-FFF2-40B4-BE49-F238E27FC236}">
              <a16:creationId xmlns:a16="http://schemas.microsoft.com/office/drawing/2014/main" id="{00000000-0008-0000-0E00-00007F000000}"/>
            </a:ext>
          </a:extLst>
        </xdr:cNvPr>
        <xdr:cNvSpPr/>
      </xdr:nvSpPr>
      <xdr:spPr>
        <a:xfrm>
          <a:off x="9096375" y="723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38</xdr:row>
      <xdr:rowOff>19050</xdr:rowOff>
    </xdr:from>
    <xdr:to>
      <xdr:col>20</xdr:col>
      <xdr:colOff>190500</xdr:colOff>
      <xdr:row>38</xdr:row>
      <xdr:rowOff>171451</xdr:rowOff>
    </xdr:to>
    <xdr:sp macro="[0]!ApagarConteudoCelulas37" textlink="">
      <xdr:nvSpPr>
        <xdr:cNvPr id="128" name="Retângulo: Cantos Arredondados 42" hidden="1">
          <a:extLst>
            <a:ext uri="{FF2B5EF4-FFF2-40B4-BE49-F238E27FC236}">
              <a16:creationId xmlns:a16="http://schemas.microsoft.com/office/drawing/2014/main" id="{00000000-0008-0000-0E00-000080000000}"/>
            </a:ext>
          </a:extLst>
        </xdr:cNvPr>
        <xdr:cNvSpPr/>
      </xdr:nvSpPr>
      <xdr:spPr>
        <a:xfrm>
          <a:off x="9096375" y="742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39</xdr:row>
      <xdr:rowOff>19050</xdr:rowOff>
    </xdr:from>
    <xdr:to>
      <xdr:col>20</xdr:col>
      <xdr:colOff>190500</xdr:colOff>
      <xdr:row>39</xdr:row>
      <xdr:rowOff>171451</xdr:rowOff>
    </xdr:to>
    <xdr:sp macro="[0]!ApagarConteudoCelulas38" textlink="">
      <xdr:nvSpPr>
        <xdr:cNvPr id="129" name="Retângulo: Cantos Arredondados 43" hidden="1">
          <a:extLst>
            <a:ext uri="{FF2B5EF4-FFF2-40B4-BE49-F238E27FC236}">
              <a16:creationId xmlns:a16="http://schemas.microsoft.com/office/drawing/2014/main" id="{00000000-0008-0000-0E00-000081000000}"/>
            </a:ext>
          </a:extLst>
        </xdr:cNvPr>
        <xdr:cNvSpPr/>
      </xdr:nvSpPr>
      <xdr:spPr>
        <a:xfrm>
          <a:off x="9096375" y="762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40</xdr:row>
      <xdr:rowOff>19050</xdr:rowOff>
    </xdr:from>
    <xdr:to>
      <xdr:col>20</xdr:col>
      <xdr:colOff>190500</xdr:colOff>
      <xdr:row>40</xdr:row>
      <xdr:rowOff>171451</xdr:rowOff>
    </xdr:to>
    <xdr:sp macro="[0]!ApagarConteudoCelulas39" textlink="">
      <xdr:nvSpPr>
        <xdr:cNvPr id="130" name="Retângulo: Cantos Arredondados 44" hidden="1">
          <a:extLst>
            <a:ext uri="{FF2B5EF4-FFF2-40B4-BE49-F238E27FC236}">
              <a16:creationId xmlns:a16="http://schemas.microsoft.com/office/drawing/2014/main" id="{00000000-0008-0000-0E00-000082000000}"/>
            </a:ext>
          </a:extLst>
        </xdr:cNvPr>
        <xdr:cNvSpPr/>
      </xdr:nvSpPr>
      <xdr:spPr>
        <a:xfrm>
          <a:off x="9096375" y="781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41</xdr:row>
      <xdr:rowOff>19050</xdr:rowOff>
    </xdr:from>
    <xdr:to>
      <xdr:col>20</xdr:col>
      <xdr:colOff>190500</xdr:colOff>
      <xdr:row>41</xdr:row>
      <xdr:rowOff>171451</xdr:rowOff>
    </xdr:to>
    <xdr:sp macro="[0]!ApagarConteudoCelulas40" textlink="">
      <xdr:nvSpPr>
        <xdr:cNvPr id="131" name="Retângulo: Cantos Arredondados 45" hidden="1">
          <a:extLst>
            <a:ext uri="{FF2B5EF4-FFF2-40B4-BE49-F238E27FC236}">
              <a16:creationId xmlns:a16="http://schemas.microsoft.com/office/drawing/2014/main" id="{00000000-0008-0000-0E00-000083000000}"/>
            </a:ext>
          </a:extLst>
        </xdr:cNvPr>
        <xdr:cNvSpPr/>
      </xdr:nvSpPr>
      <xdr:spPr>
        <a:xfrm>
          <a:off x="9096375" y="800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42</xdr:row>
      <xdr:rowOff>19050</xdr:rowOff>
    </xdr:from>
    <xdr:to>
      <xdr:col>20</xdr:col>
      <xdr:colOff>190500</xdr:colOff>
      <xdr:row>42</xdr:row>
      <xdr:rowOff>171451</xdr:rowOff>
    </xdr:to>
    <xdr:sp macro="[0]!ApagarConteudoCelulas41" textlink="">
      <xdr:nvSpPr>
        <xdr:cNvPr id="132" name="Retângulo: Cantos Arredondados 46" hidden="1">
          <a:extLst>
            <a:ext uri="{FF2B5EF4-FFF2-40B4-BE49-F238E27FC236}">
              <a16:creationId xmlns:a16="http://schemas.microsoft.com/office/drawing/2014/main" id="{00000000-0008-0000-0E00-000084000000}"/>
            </a:ext>
          </a:extLst>
        </xdr:cNvPr>
        <xdr:cNvSpPr/>
      </xdr:nvSpPr>
      <xdr:spPr>
        <a:xfrm>
          <a:off x="9096375" y="819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43</xdr:row>
      <xdr:rowOff>19050</xdr:rowOff>
    </xdr:from>
    <xdr:to>
      <xdr:col>20</xdr:col>
      <xdr:colOff>190500</xdr:colOff>
      <xdr:row>43</xdr:row>
      <xdr:rowOff>171451</xdr:rowOff>
    </xdr:to>
    <xdr:sp macro="[0]!ApagarConteudoCelulas42" textlink="">
      <xdr:nvSpPr>
        <xdr:cNvPr id="133" name="Retângulo: Cantos Arredondados 46" hidden="1">
          <a:extLst>
            <a:ext uri="{FF2B5EF4-FFF2-40B4-BE49-F238E27FC236}">
              <a16:creationId xmlns:a16="http://schemas.microsoft.com/office/drawing/2014/main" id="{00000000-0008-0000-0E00-000085000000}"/>
            </a:ext>
          </a:extLst>
        </xdr:cNvPr>
        <xdr:cNvSpPr/>
      </xdr:nvSpPr>
      <xdr:spPr>
        <a:xfrm>
          <a:off x="9096375" y="838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44</xdr:row>
      <xdr:rowOff>19050</xdr:rowOff>
    </xdr:from>
    <xdr:to>
      <xdr:col>20</xdr:col>
      <xdr:colOff>190500</xdr:colOff>
      <xdr:row>44</xdr:row>
      <xdr:rowOff>171451</xdr:rowOff>
    </xdr:to>
    <xdr:sp macro="[0]!ApagarConteudoCelulas43" textlink="">
      <xdr:nvSpPr>
        <xdr:cNvPr id="134" name="Retângulo: Cantos Arredondados 46" hidden="1">
          <a:extLst>
            <a:ext uri="{FF2B5EF4-FFF2-40B4-BE49-F238E27FC236}">
              <a16:creationId xmlns:a16="http://schemas.microsoft.com/office/drawing/2014/main" id="{00000000-0008-0000-0E00-000086000000}"/>
            </a:ext>
          </a:extLst>
        </xdr:cNvPr>
        <xdr:cNvSpPr/>
      </xdr:nvSpPr>
      <xdr:spPr>
        <a:xfrm>
          <a:off x="9096375" y="857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45</xdr:row>
      <xdr:rowOff>28575</xdr:rowOff>
    </xdr:from>
    <xdr:to>
      <xdr:col>20</xdr:col>
      <xdr:colOff>190500</xdr:colOff>
      <xdr:row>45</xdr:row>
      <xdr:rowOff>180976</xdr:rowOff>
    </xdr:to>
    <xdr:sp macro="[0]!ApagarConteudoCelulas44" textlink="">
      <xdr:nvSpPr>
        <xdr:cNvPr id="135" name="Retângulo: Cantos Arredondados 46" hidden="1">
          <a:extLst>
            <a:ext uri="{FF2B5EF4-FFF2-40B4-BE49-F238E27FC236}">
              <a16:creationId xmlns:a16="http://schemas.microsoft.com/office/drawing/2014/main" id="{00000000-0008-0000-0E00-000087000000}"/>
            </a:ext>
          </a:extLst>
        </xdr:cNvPr>
        <xdr:cNvSpPr/>
      </xdr:nvSpPr>
      <xdr:spPr>
        <a:xfrm>
          <a:off x="9096375" y="87725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46</xdr:row>
      <xdr:rowOff>19050</xdr:rowOff>
    </xdr:from>
    <xdr:to>
      <xdr:col>20</xdr:col>
      <xdr:colOff>190500</xdr:colOff>
      <xdr:row>46</xdr:row>
      <xdr:rowOff>171451</xdr:rowOff>
    </xdr:to>
    <xdr:sp macro="[0]!ApagarConteudoCelulas45" textlink="">
      <xdr:nvSpPr>
        <xdr:cNvPr id="136" name="Retângulo: Cantos Arredondados 46" hidden="1">
          <a:extLst>
            <a:ext uri="{FF2B5EF4-FFF2-40B4-BE49-F238E27FC236}">
              <a16:creationId xmlns:a16="http://schemas.microsoft.com/office/drawing/2014/main" id="{00000000-0008-0000-0E00-000088000000}"/>
            </a:ext>
          </a:extLst>
        </xdr:cNvPr>
        <xdr:cNvSpPr/>
      </xdr:nvSpPr>
      <xdr:spPr>
        <a:xfrm>
          <a:off x="9096375" y="895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47</xdr:row>
      <xdr:rowOff>9525</xdr:rowOff>
    </xdr:from>
    <xdr:to>
      <xdr:col>20</xdr:col>
      <xdr:colOff>190500</xdr:colOff>
      <xdr:row>47</xdr:row>
      <xdr:rowOff>161926</xdr:rowOff>
    </xdr:to>
    <xdr:sp macro="[0]!ApagarConteudoCelulas46" textlink="">
      <xdr:nvSpPr>
        <xdr:cNvPr id="137" name="Retângulo: Cantos Arredondados 46" hidden="1">
          <a:extLst>
            <a:ext uri="{FF2B5EF4-FFF2-40B4-BE49-F238E27FC236}">
              <a16:creationId xmlns:a16="http://schemas.microsoft.com/office/drawing/2014/main" id="{00000000-0008-0000-0E00-000089000000}"/>
            </a:ext>
          </a:extLst>
        </xdr:cNvPr>
        <xdr:cNvSpPr/>
      </xdr:nvSpPr>
      <xdr:spPr>
        <a:xfrm>
          <a:off x="9096375" y="91344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48</xdr:row>
      <xdr:rowOff>19050</xdr:rowOff>
    </xdr:from>
    <xdr:to>
      <xdr:col>20</xdr:col>
      <xdr:colOff>190500</xdr:colOff>
      <xdr:row>48</xdr:row>
      <xdr:rowOff>171451</xdr:rowOff>
    </xdr:to>
    <xdr:sp macro="[0]!ApagarConteudoCelulas47" textlink="">
      <xdr:nvSpPr>
        <xdr:cNvPr id="138" name="Retângulo: Cantos Arredondados 46" hidden="1">
          <a:extLst>
            <a:ext uri="{FF2B5EF4-FFF2-40B4-BE49-F238E27FC236}">
              <a16:creationId xmlns:a16="http://schemas.microsoft.com/office/drawing/2014/main" id="{00000000-0008-0000-0E00-00008A000000}"/>
            </a:ext>
          </a:extLst>
        </xdr:cNvPr>
        <xdr:cNvSpPr/>
      </xdr:nvSpPr>
      <xdr:spPr>
        <a:xfrm>
          <a:off x="9096375" y="933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49</xdr:row>
      <xdr:rowOff>19050</xdr:rowOff>
    </xdr:from>
    <xdr:to>
      <xdr:col>20</xdr:col>
      <xdr:colOff>190500</xdr:colOff>
      <xdr:row>49</xdr:row>
      <xdr:rowOff>171451</xdr:rowOff>
    </xdr:to>
    <xdr:sp macro="[0]!ApagarConteudoCelulas48" textlink="">
      <xdr:nvSpPr>
        <xdr:cNvPr id="139" name="Retângulo: Cantos Arredondados 46" hidden="1">
          <a:extLst>
            <a:ext uri="{FF2B5EF4-FFF2-40B4-BE49-F238E27FC236}">
              <a16:creationId xmlns:a16="http://schemas.microsoft.com/office/drawing/2014/main" id="{00000000-0008-0000-0E00-00008B000000}"/>
            </a:ext>
          </a:extLst>
        </xdr:cNvPr>
        <xdr:cNvSpPr/>
      </xdr:nvSpPr>
      <xdr:spPr>
        <a:xfrm>
          <a:off x="9096375" y="952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50</xdr:row>
      <xdr:rowOff>19050</xdr:rowOff>
    </xdr:from>
    <xdr:to>
      <xdr:col>20</xdr:col>
      <xdr:colOff>190500</xdr:colOff>
      <xdr:row>50</xdr:row>
      <xdr:rowOff>171451</xdr:rowOff>
    </xdr:to>
    <xdr:sp macro="[0]!ApagarConteudoCelulas49" textlink="">
      <xdr:nvSpPr>
        <xdr:cNvPr id="140" name="Retângulo: Cantos Arredondados 46" hidden="1">
          <a:extLst>
            <a:ext uri="{FF2B5EF4-FFF2-40B4-BE49-F238E27FC236}">
              <a16:creationId xmlns:a16="http://schemas.microsoft.com/office/drawing/2014/main" id="{00000000-0008-0000-0E00-00008C000000}"/>
            </a:ext>
          </a:extLst>
        </xdr:cNvPr>
        <xdr:cNvSpPr/>
      </xdr:nvSpPr>
      <xdr:spPr>
        <a:xfrm>
          <a:off x="9096375" y="971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51</xdr:row>
      <xdr:rowOff>19050</xdr:rowOff>
    </xdr:from>
    <xdr:to>
      <xdr:col>20</xdr:col>
      <xdr:colOff>190500</xdr:colOff>
      <xdr:row>51</xdr:row>
      <xdr:rowOff>171451</xdr:rowOff>
    </xdr:to>
    <xdr:sp macro="[0]!ApagarConteudoCelulas50" textlink="">
      <xdr:nvSpPr>
        <xdr:cNvPr id="141" name="Retângulo: Cantos Arredondados 46" hidden="1">
          <a:extLst>
            <a:ext uri="{FF2B5EF4-FFF2-40B4-BE49-F238E27FC236}">
              <a16:creationId xmlns:a16="http://schemas.microsoft.com/office/drawing/2014/main" id="{00000000-0008-0000-0E00-00008D000000}"/>
            </a:ext>
          </a:extLst>
        </xdr:cNvPr>
        <xdr:cNvSpPr/>
      </xdr:nvSpPr>
      <xdr:spPr>
        <a:xfrm>
          <a:off x="9096375" y="990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52</xdr:row>
      <xdr:rowOff>19050</xdr:rowOff>
    </xdr:from>
    <xdr:to>
      <xdr:col>20</xdr:col>
      <xdr:colOff>190500</xdr:colOff>
      <xdr:row>52</xdr:row>
      <xdr:rowOff>171451</xdr:rowOff>
    </xdr:to>
    <xdr:sp macro="[0]!ApagarConteudoCelulas51" textlink="">
      <xdr:nvSpPr>
        <xdr:cNvPr id="142" name="Retângulo: Cantos Arredondados 46" hidden="1">
          <a:extLst>
            <a:ext uri="{FF2B5EF4-FFF2-40B4-BE49-F238E27FC236}">
              <a16:creationId xmlns:a16="http://schemas.microsoft.com/office/drawing/2014/main" id="{00000000-0008-0000-0E00-00008E000000}"/>
            </a:ext>
          </a:extLst>
        </xdr:cNvPr>
        <xdr:cNvSpPr/>
      </xdr:nvSpPr>
      <xdr:spPr>
        <a:xfrm>
          <a:off x="9096375" y="101060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7</xdr:col>
      <xdr:colOff>342667</xdr:colOff>
      <xdr:row>0</xdr:row>
      <xdr:rowOff>57981</xdr:rowOff>
    </xdr:from>
    <xdr:to>
      <xdr:col>8</xdr:col>
      <xdr:colOff>280110</xdr:colOff>
      <xdr:row>0</xdr:row>
      <xdr:rowOff>323028</xdr:rowOff>
    </xdr:to>
    <xdr:sp macro="[0]!AvancarParaProximaAba" textlink="">
      <xdr:nvSpPr>
        <xdr:cNvPr id="2" name="Seta para a direita 66">
          <a:extLst>
            <a:ext uri="{FF2B5EF4-FFF2-40B4-BE49-F238E27FC236}">
              <a16:creationId xmlns:a16="http://schemas.microsoft.com/office/drawing/2014/main" id="{DCCF8EF9-2D2B-4F0C-8BD4-65372316AB17}"/>
            </a:ext>
          </a:extLst>
        </xdr:cNvPr>
        <xdr:cNvSpPr/>
      </xdr:nvSpPr>
      <xdr:spPr>
        <a:xfrm>
          <a:off x="3738537" y="57981"/>
          <a:ext cx="343290" cy="265047"/>
        </a:xfrm>
        <a:prstGeom prst="righ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0</xdr:col>
      <xdr:colOff>41415</xdr:colOff>
      <xdr:row>0</xdr:row>
      <xdr:rowOff>66264</xdr:rowOff>
    </xdr:from>
    <xdr:to>
      <xdr:col>0</xdr:col>
      <xdr:colOff>389283</xdr:colOff>
      <xdr:row>0</xdr:row>
      <xdr:rowOff>331307</xdr:rowOff>
    </xdr:to>
    <xdr:sp macro="[0]!VoltarParaAbaAnterior" textlink="">
      <xdr:nvSpPr>
        <xdr:cNvPr id="4" name="Seta: para a Esquerda 3">
          <a:extLst>
            <a:ext uri="{FF2B5EF4-FFF2-40B4-BE49-F238E27FC236}">
              <a16:creationId xmlns:a16="http://schemas.microsoft.com/office/drawing/2014/main" id="{F7AEFAC6-2EC9-4A11-8064-7CC5D3D44AFB}"/>
            </a:ext>
          </a:extLst>
        </xdr:cNvPr>
        <xdr:cNvSpPr/>
      </xdr:nvSpPr>
      <xdr:spPr>
        <a:xfrm>
          <a:off x="41415" y="66264"/>
          <a:ext cx="347868" cy="265043"/>
        </a:xfrm>
        <a:prstGeom prst="lef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21</xdr:col>
      <xdr:colOff>803417</xdr:colOff>
      <xdr:row>0</xdr:row>
      <xdr:rowOff>24849</xdr:rowOff>
    </xdr:from>
    <xdr:to>
      <xdr:col>21</xdr:col>
      <xdr:colOff>1148738</xdr:colOff>
      <xdr:row>0</xdr:row>
      <xdr:rowOff>356154</xdr:rowOff>
    </xdr:to>
    <xdr:sp macro="[0]!AlternarBloqueioPlanilha2" textlink="">
      <xdr:nvSpPr>
        <xdr:cNvPr id="3" name="Elipse 2">
          <a:extLst>
            <a:ext uri="{FF2B5EF4-FFF2-40B4-BE49-F238E27FC236}">
              <a16:creationId xmlns:a16="http://schemas.microsoft.com/office/drawing/2014/main" id="{ABF62567-F739-4B5E-9A91-28FD9337E155}"/>
            </a:ext>
          </a:extLst>
        </xdr:cNvPr>
        <xdr:cNvSpPr/>
      </xdr:nvSpPr>
      <xdr:spPr>
        <a:xfrm>
          <a:off x="9533287" y="24849"/>
          <a:ext cx="345321" cy="331305"/>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800">
              <a:solidFill>
                <a:srgbClr val="F00000"/>
              </a:solidFill>
              <a:effectLst/>
              <a:latin typeface="Webdings" panose="05030102010509060703" pitchFamily="18" charset="2"/>
              <a:ea typeface="+mn-ea"/>
              <a:cs typeface="+mn-cs"/>
            </a:rPr>
            <a:t>Ï</a:t>
          </a:r>
          <a:endParaRPr lang="pt-BR" sz="1800">
            <a:solidFill>
              <a:srgbClr val="F00000"/>
            </a:solidFill>
            <a:effectLst/>
            <a:latin typeface="Webdings" panose="05030102010509060703" pitchFamily="18" charset="2"/>
          </a:endParaRPr>
        </a:p>
        <a:p>
          <a:pPr lvl="0" algn="ctr"/>
          <a:endParaRPr lang="pt-BR" sz="600">
            <a:solidFill>
              <a:srgbClr val="F00000"/>
            </a:solidFill>
          </a:endParaRPr>
        </a:p>
      </xdr:txBody>
    </xdr:sp>
    <xdr:clientData/>
  </xdr:twoCellAnchor>
  <xdr:twoCellAnchor>
    <xdr:from>
      <xdr:col>16</xdr:col>
      <xdr:colOff>195590</xdr:colOff>
      <xdr:row>0</xdr:row>
      <xdr:rowOff>58569</xdr:rowOff>
    </xdr:from>
    <xdr:to>
      <xdr:col>18</xdr:col>
      <xdr:colOff>44611</xdr:colOff>
      <xdr:row>0</xdr:row>
      <xdr:rowOff>346569</xdr:rowOff>
    </xdr:to>
    <xdr:sp macro="[0]!ExecutarComandos2" textlink="">
      <xdr:nvSpPr>
        <xdr:cNvPr id="5" name="Retângulo: Cantos Arredondados 2">
          <a:extLst>
            <a:ext uri="{FF2B5EF4-FFF2-40B4-BE49-F238E27FC236}">
              <a16:creationId xmlns:a16="http://schemas.microsoft.com/office/drawing/2014/main" id="{A54C88B8-B6D5-4DF3-8F75-F94BACD3E72B}"/>
            </a:ext>
          </a:extLst>
        </xdr:cNvPr>
        <xdr:cNvSpPr/>
      </xdr:nvSpPr>
      <xdr:spPr>
        <a:xfrm>
          <a:off x="7343481" y="58569"/>
          <a:ext cx="288000" cy="288000"/>
        </a:xfrm>
        <a:prstGeom prst="roundRect">
          <a:avLst/>
        </a:prstGeom>
        <a:solidFill>
          <a:srgbClr val="FF0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baseline="0">
              <a:ln w="0"/>
              <a:solidFill>
                <a:schemeClr val="bg2"/>
              </a:solidFill>
              <a:effectLst>
                <a:innerShdw blurRad="63500" dist="50800" dir="13500000">
                  <a:srgbClr val="000000">
                    <a:alpha val="50000"/>
                  </a:srgbClr>
                </a:innerShdw>
              </a:effectLst>
              <a:latin typeface="Wingdings 2" panose="05020102010507070707" pitchFamily="18" charset="2"/>
            </a:rPr>
            <a:t>3</a:t>
          </a:r>
        </a:p>
      </xdr:txBody>
    </xdr:sp>
    <xdr:clientData/>
  </xdr:twoCellAnchor>
  <xdr:twoCellAnchor>
    <xdr:from>
      <xdr:col>18</xdr:col>
      <xdr:colOff>619596</xdr:colOff>
      <xdr:row>0</xdr:row>
      <xdr:rowOff>56262</xdr:rowOff>
    </xdr:from>
    <xdr:to>
      <xdr:col>20</xdr:col>
      <xdr:colOff>60</xdr:colOff>
      <xdr:row>0</xdr:row>
      <xdr:rowOff>344262</xdr:rowOff>
    </xdr:to>
    <xdr:sp macro="[0]!ImprimirAreaEspecifica" textlink="">
      <xdr:nvSpPr>
        <xdr:cNvPr id="6" name="Retângulo: Cantos Arredondados 4">
          <a:extLst>
            <a:ext uri="{FF2B5EF4-FFF2-40B4-BE49-F238E27FC236}">
              <a16:creationId xmlns:a16="http://schemas.microsoft.com/office/drawing/2014/main" id="{EDD5FD06-F58C-4222-A80E-3978D307EBD3}"/>
            </a:ext>
          </a:extLst>
        </xdr:cNvPr>
        <xdr:cNvSpPr/>
      </xdr:nvSpPr>
      <xdr:spPr>
        <a:xfrm>
          <a:off x="8206466" y="56262"/>
          <a:ext cx="291551" cy="288000"/>
        </a:xfrm>
        <a:prstGeom prst="roundRect">
          <a:avLst/>
        </a:prstGeom>
        <a:solidFill>
          <a:srgbClr val="0070C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i="0">
              <a:solidFill>
                <a:schemeClr val="lt1"/>
              </a:solidFill>
              <a:latin typeface="Wingdings 2" panose="05020102010507070707" pitchFamily="18" charset="2"/>
              <a:ea typeface="+mn-ea"/>
              <a:cs typeface="+mn-cs"/>
            </a:rPr>
            <a:t>6</a:t>
          </a:r>
          <a:endParaRPr lang="pt-BR" sz="2400" b="1" i="0"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15</xdr:col>
      <xdr:colOff>49698</xdr:colOff>
      <xdr:row>0</xdr:row>
      <xdr:rowOff>49696</xdr:rowOff>
    </xdr:from>
    <xdr:to>
      <xdr:col>15</xdr:col>
      <xdr:colOff>337698</xdr:colOff>
      <xdr:row>0</xdr:row>
      <xdr:rowOff>337696</xdr:rowOff>
    </xdr:to>
    <xdr:sp macro="[0]!TransferirDadosTodosDias" textlink="">
      <xdr:nvSpPr>
        <xdr:cNvPr id="7" name="Retângulo: Cantos Arredondados 5">
          <a:extLst>
            <a:ext uri="{FF2B5EF4-FFF2-40B4-BE49-F238E27FC236}">
              <a16:creationId xmlns:a16="http://schemas.microsoft.com/office/drawing/2014/main" id="{CAFC9685-5DE4-4763-85F9-7B7FECFA06D2}"/>
            </a:ext>
          </a:extLst>
        </xdr:cNvPr>
        <xdr:cNvSpPr/>
      </xdr:nvSpPr>
      <xdr:spPr>
        <a:xfrm>
          <a:off x="6485285" y="49696"/>
          <a:ext cx="288000" cy="288000"/>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ingdings 2" panose="05020102010507070707" pitchFamily="18" charset="2"/>
              <a:ea typeface="+mn-ea"/>
              <a:cs typeface="+mn-cs"/>
            </a:rPr>
            <a:t>R</a:t>
          </a:r>
          <a:endParaRPr lang="pt-BR" sz="6000" b="1"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18</xdr:col>
      <xdr:colOff>183637</xdr:colOff>
      <xdr:row>0</xdr:row>
      <xdr:rowOff>51646</xdr:rowOff>
    </xdr:from>
    <xdr:to>
      <xdr:col>18</xdr:col>
      <xdr:colOff>470926</xdr:colOff>
      <xdr:row>0</xdr:row>
      <xdr:rowOff>339646</xdr:rowOff>
    </xdr:to>
    <xdr:sp macro="[0]!Salvar" textlink="">
      <xdr:nvSpPr>
        <xdr:cNvPr id="8" name="Retângulo: Cantos Arredondados 1">
          <a:extLst>
            <a:ext uri="{FF2B5EF4-FFF2-40B4-BE49-F238E27FC236}">
              <a16:creationId xmlns:a16="http://schemas.microsoft.com/office/drawing/2014/main" id="{1A25A775-2965-4E55-9CEC-6BDB036039C4}"/>
            </a:ext>
          </a:extLst>
        </xdr:cNvPr>
        <xdr:cNvSpPr/>
      </xdr:nvSpPr>
      <xdr:spPr>
        <a:xfrm>
          <a:off x="7770507" y="51646"/>
          <a:ext cx="287289" cy="288000"/>
        </a:xfrm>
        <a:prstGeom prst="roundRect">
          <a:avLst/>
        </a:prstGeom>
        <a:solidFill>
          <a:srgbClr val="7030A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solidFill>
                <a:schemeClr val="lt1"/>
              </a:solidFill>
              <a:latin typeface="Wingdings" panose="05000000000000000000" pitchFamily="2" charset="2"/>
              <a:ea typeface="+mn-ea"/>
              <a:cs typeface="+mn-cs"/>
            </a:rPr>
            <a:t>&lt;</a:t>
          </a:r>
          <a:endParaRPr lang="pt-BR" sz="66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20</xdr:col>
      <xdr:colOff>157488</xdr:colOff>
      <xdr:row>0</xdr:row>
      <xdr:rowOff>61881</xdr:rowOff>
    </xdr:from>
    <xdr:to>
      <xdr:col>21</xdr:col>
      <xdr:colOff>213575</xdr:colOff>
      <xdr:row>0</xdr:row>
      <xdr:rowOff>349881</xdr:rowOff>
    </xdr:to>
    <xdr:sp macro="[0]!AlternarParaDados" textlink="">
      <xdr:nvSpPr>
        <xdr:cNvPr id="9" name="Retângulo: Cantos Arredondados 2">
          <a:extLst>
            <a:ext uri="{FF2B5EF4-FFF2-40B4-BE49-F238E27FC236}">
              <a16:creationId xmlns:a16="http://schemas.microsoft.com/office/drawing/2014/main" id="{15075977-A4B1-426D-989F-AF31A9713E6A}"/>
            </a:ext>
          </a:extLst>
        </xdr:cNvPr>
        <xdr:cNvSpPr/>
      </xdr:nvSpPr>
      <xdr:spPr>
        <a:xfrm>
          <a:off x="8655445" y="61881"/>
          <a:ext cx="288000" cy="288000"/>
        </a:xfrm>
        <a:prstGeom prst="roundRect">
          <a:avLst/>
        </a:prstGeom>
        <a:solidFill>
          <a:srgbClr val="FFC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Wingdings" panose="05000000000000000000" pitchFamily="2" charset="2"/>
              <a:ea typeface="+mn-ea"/>
              <a:cs typeface="+mn-cs"/>
            </a:rPr>
            <a:t>4</a:t>
          </a:r>
          <a:endParaRPr lang="pt-BR" sz="3200" b="1" cap="none" spc="50" baseline="0">
            <a:ln w="0"/>
            <a:solidFill>
              <a:schemeClr val="bg1"/>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21</xdr:col>
      <xdr:colOff>364551</xdr:colOff>
      <xdr:row>0</xdr:row>
      <xdr:rowOff>61881</xdr:rowOff>
    </xdr:from>
    <xdr:to>
      <xdr:col>21</xdr:col>
      <xdr:colOff>652551</xdr:colOff>
      <xdr:row>0</xdr:row>
      <xdr:rowOff>349881</xdr:rowOff>
    </xdr:to>
    <xdr:sp macro="[0]!AbrirFormularioFerias" textlink="">
      <xdr:nvSpPr>
        <xdr:cNvPr id="10" name="Retângulo: Cantos Arredondados 2">
          <a:extLst>
            <a:ext uri="{FF2B5EF4-FFF2-40B4-BE49-F238E27FC236}">
              <a16:creationId xmlns:a16="http://schemas.microsoft.com/office/drawing/2014/main" id="{AAF09A41-5CFA-4C7E-9CDD-552591CDCBF9}"/>
            </a:ext>
          </a:extLst>
        </xdr:cNvPr>
        <xdr:cNvSpPr/>
      </xdr:nvSpPr>
      <xdr:spPr>
        <a:xfrm>
          <a:off x="9094421" y="61881"/>
          <a:ext cx="288000" cy="288000"/>
        </a:xfrm>
        <a:prstGeom prst="roundRect">
          <a:avLst/>
        </a:prstGeom>
        <a:solidFill>
          <a:srgbClr val="D81893"/>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ebdings" panose="05030102010509060703" pitchFamily="18" charset="2"/>
              <a:ea typeface="+mn-ea"/>
              <a:cs typeface="+mn-cs"/>
            </a:rPr>
            <a:t>J</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15</xdr:col>
      <xdr:colOff>480511</xdr:colOff>
      <xdr:row>0</xdr:row>
      <xdr:rowOff>61880</xdr:rowOff>
    </xdr:from>
    <xdr:to>
      <xdr:col>16</xdr:col>
      <xdr:colOff>56207</xdr:colOff>
      <xdr:row>0</xdr:row>
      <xdr:rowOff>349880</xdr:rowOff>
    </xdr:to>
    <xdr:sp macro="[0]!VerificarBatidasFaltantes" textlink="">
      <xdr:nvSpPr>
        <xdr:cNvPr id="11" name="Retângulo: Cantos Arredondados 2">
          <a:extLst>
            <a:ext uri="{FF2B5EF4-FFF2-40B4-BE49-F238E27FC236}">
              <a16:creationId xmlns:a16="http://schemas.microsoft.com/office/drawing/2014/main" id="{9D5B2689-35A7-4905-AECC-A1E16718F0A0}"/>
            </a:ext>
          </a:extLst>
        </xdr:cNvPr>
        <xdr:cNvSpPr/>
      </xdr:nvSpPr>
      <xdr:spPr>
        <a:xfrm>
          <a:off x="6916098" y="61880"/>
          <a:ext cx="288000" cy="288000"/>
        </a:xfrm>
        <a:prstGeom prst="roundRect">
          <a:avLst/>
        </a:prstGeom>
        <a:solidFill>
          <a:schemeClr val="bg2">
            <a:lumMod val="5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chemeClr val="lt1"/>
              </a:solidFill>
              <a:latin typeface="Webdings" panose="05030102010509060703" pitchFamily="18" charset="2"/>
              <a:ea typeface="+mn-ea"/>
              <a:cs typeface="+mn-cs"/>
            </a:rPr>
            <a:t>s</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20</xdr:col>
      <xdr:colOff>47625</xdr:colOff>
      <xdr:row>2</xdr:row>
      <xdr:rowOff>19050</xdr:rowOff>
    </xdr:from>
    <xdr:to>
      <xdr:col>20</xdr:col>
      <xdr:colOff>190500</xdr:colOff>
      <xdr:row>2</xdr:row>
      <xdr:rowOff>171451</xdr:rowOff>
    </xdr:to>
    <xdr:sp macro="[0]!ApagarConteudoCelulas01" textlink="">
      <xdr:nvSpPr>
        <xdr:cNvPr id="103" name="Retângulo: Cantos Arredondados 6" hidden="1">
          <a:extLst>
            <a:ext uri="{FF2B5EF4-FFF2-40B4-BE49-F238E27FC236}">
              <a16:creationId xmlns:a16="http://schemas.microsoft.com/office/drawing/2014/main" id="{00000000-0008-0000-0F00-000067000000}"/>
            </a:ext>
          </a:extLst>
        </xdr:cNvPr>
        <xdr:cNvSpPr/>
      </xdr:nvSpPr>
      <xdr:spPr>
        <a:xfrm>
          <a:off x="9096375" y="57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xdr:row>
      <xdr:rowOff>19050</xdr:rowOff>
    </xdr:from>
    <xdr:to>
      <xdr:col>20</xdr:col>
      <xdr:colOff>190500</xdr:colOff>
      <xdr:row>3</xdr:row>
      <xdr:rowOff>171451</xdr:rowOff>
    </xdr:to>
    <xdr:sp macro="[0]!ApagarConteudoCelulas02" textlink="">
      <xdr:nvSpPr>
        <xdr:cNvPr id="104" name="Retângulo: Cantos Arredondados 7" hidden="1">
          <a:extLst>
            <a:ext uri="{FF2B5EF4-FFF2-40B4-BE49-F238E27FC236}">
              <a16:creationId xmlns:a16="http://schemas.microsoft.com/office/drawing/2014/main" id="{00000000-0008-0000-0F00-000068000000}"/>
            </a:ext>
          </a:extLst>
        </xdr:cNvPr>
        <xdr:cNvSpPr/>
      </xdr:nvSpPr>
      <xdr:spPr>
        <a:xfrm>
          <a:off x="9096375" y="76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xdr:row>
      <xdr:rowOff>19050</xdr:rowOff>
    </xdr:from>
    <xdr:to>
      <xdr:col>20</xdr:col>
      <xdr:colOff>190500</xdr:colOff>
      <xdr:row>4</xdr:row>
      <xdr:rowOff>171451</xdr:rowOff>
    </xdr:to>
    <xdr:sp macro="[0]!ApagarConteudoCelulas03" textlink="">
      <xdr:nvSpPr>
        <xdr:cNvPr id="105" name="Retângulo: Cantos Arredondados 8" hidden="1">
          <a:extLst>
            <a:ext uri="{FF2B5EF4-FFF2-40B4-BE49-F238E27FC236}">
              <a16:creationId xmlns:a16="http://schemas.microsoft.com/office/drawing/2014/main" id="{00000000-0008-0000-0F00-000069000000}"/>
            </a:ext>
          </a:extLst>
        </xdr:cNvPr>
        <xdr:cNvSpPr/>
      </xdr:nvSpPr>
      <xdr:spPr>
        <a:xfrm>
          <a:off x="9096375" y="95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xdr:row>
      <xdr:rowOff>19050</xdr:rowOff>
    </xdr:from>
    <xdr:to>
      <xdr:col>20</xdr:col>
      <xdr:colOff>190500</xdr:colOff>
      <xdr:row>5</xdr:row>
      <xdr:rowOff>171451</xdr:rowOff>
    </xdr:to>
    <xdr:sp macro="[0]!ApagarConteudoCelulas04" textlink="">
      <xdr:nvSpPr>
        <xdr:cNvPr id="106" name="Retângulo: Cantos Arredondados 9" hidden="1">
          <a:extLst>
            <a:ext uri="{FF2B5EF4-FFF2-40B4-BE49-F238E27FC236}">
              <a16:creationId xmlns:a16="http://schemas.microsoft.com/office/drawing/2014/main" id="{00000000-0008-0000-0F00-00006A000000}"/>
            </a:ext>
          </a:extLst>
        </xdr:cNvPr>
        <xdr:cNvSpPr/>
      </xdr:nvSpPr>
      <xdr:spPr>
        <a:xfrm>
          <a:off x="9096375" y="114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6</xdr:row>
      <xdr:rowOff>19050</xdr:rowOff>
    </xdr:from>
    <xdr:to>
      <xdr:col>20</xdr:col>
      <xdr:colOff>190500</xdr:colOff>
      <xdr:row>6</xdr:row>
      <xdr:rowOff>171451</xdr:rowOff>
    </xdr:to>
    <xdr:sp macro="[0]!ApagarConteudoCelulas05" textlink="">
      <xdr:nvSpPr>
        <xdr:cNvPr id="107" name="Retângulo: Cantos Arredondados 10" hidden="1">
          <a:extLst>
            <a:ext uri="{FF2B5EF4-FFF2-40B4-BE49-F238E27FC236}">
              <a16:creationId xmlns:a16="http://schemas.microsoft.com/office/drawing/2014/main" id="{00000000-0008-0000-0F00-00006B000000}"/>
            </a:ext>
          </a:extLst>
        </xdr:cNvPr>
        <xdr:cNvSpPr/>
      </xdr:nvSpPr>
      <xdr:spPr>
        <a:xfrm>
          <a:off x="9096375" y="133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7</xdr:row>
      <xdr:rowOff>19050</xdr:rowOff>
    </xdr:from>
    <xdr:to>
      <xdr:col>20</xdr:col>
      <xdr:colOff>190500</xdr:colOff>
      <xdr:row>7</xdr:row>
      <xdr:rowOff>171451</xdr:rowOff>
    </xdr:to>
    <xdr:sp macro="[0]!ApagarConteudoCelulas06" textlink="">
      <xdr:nvSpPr>
        <xdr:cNvPr id="108" name="Retângulo: Cantos Arredondados 11" hidden="1">
          <a:extLst>
            <a:ext uri="{FF2B5EF4-FFF2-40B4-BE49-F238E27FC236}">
              <a16:creationId xmlns:a16="http://schemas.microsoft.com/office/drawing/2014/main" id="{00000000-0008-0000-0F00-00006C000000}"/>
            </a:ext>
          </a:extLst>
        </xdr:cNvPr>
        <xdr:cNvSpPr/>
      </xdr:nvSpPr>
      <xdr:spPr>
        <a:xfrm>
          <a:off x="9096375" y="152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8</xdr:row>
      <xdr:rowOff>19050</xdr:rowOff>
    </xdr:from>
    <xdr:to>
      <xdr:col>20</xdr:col>
      <xdr:colOff>190500</xdr:colOff>
      <xdr:row>8</xdr:row>
      <xdr:rowOff>171451</xdr:rowOff>
    </xdr:to>
    <xdr:sp macro="[0]!ApagarConteudoCelulas07" textlink="">
      <xdr:nvSpPr>
        <xdr:cNvPr id="109" name="Retângulo: Cantos Arredondados 12" hidden="1">
          <a:extLst>
            <a:ext uri="{FF2B5EF4-FFF2-40B4-BE49-F238E27FC236}">
              <a16:creationId xmlns:a16="http://schemas.microsoft.com/office/drawing/2014/main" id="{00000000-0008-0000-0F00-00006D000000}"/>
            </a:ext>
          </a:extLst>
        </xdr:cNvPr>
        <xdr:cNvSpPr/>
      </xdr:nvSpPr>
      <xdr:spPr>
        <a:xfrm>
          <a:off x="9096375" y="171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9</xdr:row>
      <xdr:rowOff>19050</xdr:rowOff>
    </xdr:from>
    <xdr:to>
      <xdr:col>20</xdr:col>
      <xdr:colOff>190500</xdr:colOff>
      <xdr:row>9</xdr:row>
      <xdr:rowOff>171451</xdr:rowOff>
    </xdr:to>
    <xdr:sp macro="[0]!ApagarConteudoCelulas08" textlink="">
      <xdr:nvSpPr>
        <xdr:cNvPr id="110" name="Retângulo: Cantos Arredondados 13" hidden="1">
          <a:extLst>
            <a:ext uri="{FF2B5EF4-FFF2-40B4-BE49-F238E27FC236}">
              <a16:creationId xmlns:a16="http://schemas.microsoft.com/office/drawing/2014/main" id="{00000000-0008-0000-0F00-00006E000000}"/>
            </a:ext>
          </a:extLst>
        </xdr:cNvPr>
        <xdr:cNvSpPr/>
      </xdr:nvSpPr>
      <xdr:spPr>
        <a:xfrm>
          <a:off x="9096375" y="190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10</xdr:row>
      <xdr:rowOff>19050</xdr:rowOff>
    </xdr:from>
    <xdr:to>
      <xdr:col>20</xdr:col>
      <xdr:colOff>190500</xdr:colOff>
      <xdr:row>10</xdr:row>
      <xdr:rowOff>171451</xdr:rowOff>
    </xdr:to>
    <xdr:sp macro="[0]!ApagarConteudoCelulas09" textlink="">
      <xdr:nvSpPr>
        <xdr:cNvPr id="111" name="Retângulo: Cantos Arredondados 14" hidden="1">
          <a:extLst>
            <a:ext uri="{FF2B5EF4-FFF2-40B4-BE49-F238E27FC236}">
              <a16:creationId xmlns:a16="http://schemas.microsoft.com/office/drawing/2014/main" id="{00000000-0008-0000-0F00-00006F000000}"/>
            </a:ext>
          </a:extLst>
        </xdr:cNvPr>
        <xdr:cNvSpPr/>
      </xdr:nvSpPr>
      <xdr:spPr>
        <a:xfrm>
          <a:off x="9096375" y="209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11</xdr:row>
      <xdr:rowOff>19050</xdr:rowOff>
    </xdr:from>
    <xdr:to>
      <xdr:col>20</xdr:col>
      <xdr:colOff>190500</xdr:colOff>
      <xdr:row>11</xdr:row>
      <xdr:rowOff>171451</xdr:rowOff>
    </xdr:to>
    <xdr:sp macro="[0]!ApagarConteudoCelulas10" textlink="">
      <xdr:nvSpPr>
        <xdr:cNvPr id="112" name="Retângulo: Cantos Arredondados 15" hidden="1">
          <a:extLst>
            <a:ext uri="{FF2B5EF4-FFF2-40B4-BE49-F238E27FC236}">
              <a16:creationId xmlns:a16="http://schemas.microsoft.com/office/drawing/2014/main" id="{00000000-0008-0000-0F00-000070000000}"/>
            </a:ext>
          </a:extLst>
        </xdr:cNvPr>
        <xdr:cNvSpPr/>
      </xdr:nvSpPr>
      <xdr:spPr>
        <a:xfrm>
          <a:off x="9096375" y="228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12</xdr:row>
      <xdr:rowOff>19050</xdr:rowOff>
    </xdr:from>
    <xdr:to>
      <xdr:col>20</xdr:col>
      <xdr:colOff>190500</xdr:colOff>
      <xdr:row>12</xdr:row>
      <xdr:rowOff>171451</xdr:rowOff>
    </xdr:to>
    <xdr:sp macro="[0]!ApagarConteudoCelulas11" textlink="">
      <xdr:nvSpPr>
        <xdr:cNvPr id="113" name="Retângulo: Cantos Arredondados 16" hidden="1">
          <a:extLst>
            <a:ext uri="{FF2B5EF4-FFF2-40B4-BE49-F238E27FC236}">
              <a16:creationId xmlns:a16="http://schemas.microsoft.com/office/drawing/2014/main" id="{00000000-0008-0000-0F00-000071000000}"/>
            </a:ext>
          </a:extLst>
        </xdr:cNvPr>
        <xdr:cNvSpPr/>
      </xdr:nvSpPr>
      <xdr:spPr>
        <a:xfrm>
          <a:off x="9096375" y="247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13</xdr:row>
      <xdr:rowOff>19050</xdr:rowOff>
    </xdr:from>
    <xdr:to>
      <xdr:col>20</xdr:col>
      <xdr:colOff>190500</xdr:colOff>
      <xdr:row>13</xdr:row>
      <xdr:rowOff>171451</xdr:rowOff>
    </xdr:to>
    <xdr:sp macro="[0]!ApagarConteudoCelulas12" textlink="">
      <xdr:nvSpPr>
        <xdr:cNvPr id="114" name="Retângulo: Cantos Arredondados 17" hidden="1">
          <a:extLst>
            <a:ext uri="{FF2B5EF4-FFF2-40B4-BE49-F238E27FC236}">
              <a16:creationId xmlns:a16="http://schemas.microsoft.com/office/drawing/2014/main" id="{00000000-0008-0000-0F00-000072000000}"/>
            </a:ext>
          </a:extLst>
        </xdr:cNvPr>
        <xdr:cNvSpPr/>
      </xdr:nvSpPr>
      <xdr:spPr>
        <a:xfrm>
          <a:off x="9096375" y="266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14</xdr:row>
      <xdr:rowOff>19050</xdr:rowOff>
    </xdr:from>
    <xdr:to>
      <xdr:col>20</xdr:col>
      <xdr:colOff>190500</xdr:colOff>
      <xdr:row>14</xdr:row>
      <xdr:rowOff>171451</xdr:rowOff>
    </xdr:to>
    <xdr:sp macro="[0]!ApagarConteudoCelulas13" textlink="">
      <xdr:nvSpPr>
        <xdr:cNvPr id="115" name="Retângulo: Cantos Arredondados 18" hidden="1">
          <a:extLst>
            <a:ext uri="{FF2B5EF4-FFF2-40B4-BE49-F238E27FC236}">
              <a16:creationId xmlns:a16="http://schemas.microsoft.com/office/drawing/2014/main" id="{00000000-0008-0000-0F00-000073000000}"/>
            </a:ext>
          </a:extLst>
        </xdr:cNvPr>
        <xdr:cNvSpPr/>
      </xdr:nvSpPr>
      <xdr:spPr>
        <a:xfrm>
          <a:off x="9096375" y="285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15</xdr:row>
      <xdr:rowOff>19050</xdr:rowOff>
    </xdr:from>
    <xdr:to>
      <xdr:col>20</xdr:col>
      <xdr:colOff>190500</xdr:colOff>
      <xdr:row>15</xdr:row>
      <xdr:rowOff>171451</xdr:rowOff>
    </xdr:to>
    <xdr:sp macro="[0]!ApagarConteudoCelulas14" textlink="">
      <xdr:nvSpPr>
        <xdr:cNvPr id="116" name="Retângulo: Cantos Arredondados 19" hidden="1">
          <a:extLst>
            <a:ext uri="{FF2B5EF4-FFF2-40B4-BE49-F238E27FC236}">
              <a16:creationId xmlns:a16="http://schemas.microsoft.com/office/drawing/2014/main" id="{00000000-0008-0000-0F00-000074000000}"/>
            </a:ext>
          </a:extLst>
        </xdr:cNvPr>
        <xdr:cNvSpPr/>
      </xdr:nvSpPr>
      <xdr:spPr>
        <a:xfrm>
          <a:off x="9096375" y="304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16</xdr:row>
      <xdr:rowOff>19050</xdr:rowOff>
    </xdr:from>
    <xdr:to>
      <xdr:col>20</xdr:col>
      <xdr:colOff>190500</xdr:colOff>
      <xdr:row>16</xdr:row>
      <xdr:rowOff>171451</xdr:rowOff>
    </xdr:to>
    <xdr:sp macro="[0]!ApagarConteudoCelulas01" textlink="">
      <xdr:nvSpPr>
        <xdr:cNvPr id="117" name="Retângulo: Cantos Arredondados 20" hidden="1">
          <a:extLst>
            <a:ext uri="{FF2B5EF4-FFF2-40B4-BE49-F238E27FC236}">
              <a16:creationId xmlns:a16="http://schemas.microsoft.com/office/drawing/2014/main" id="{00000000-0008-0000-0F00-000075000000}"/>
            </a:ext>
          </a:extLst>
        </xdr:cNvPr>
        <xdr:cNvSpPr/>
      </xdr:nvSpPr>
      <xdr:spPr>
        <a:xfrm>
          <a:off x="9096375" y="323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17</xdr:row>
      <xdr:rowOff>19050</xdr:rowOff>
    </xdr:from>
    <xdr:to>
      <xdr:col>20</xdr:col>
      <xdr:colOff>190500</xdr:colOff>
      <xdr:row>17</xdr:row>
      <xdr:rowOff>171451</xdr:rowOff>
    </xdr:to>
    <xdr:sp macro="[0]!ApagarConteudoCelulas16" textlink="">
      <xdr:nvSpPr>
        <xdr:cNvPr id="118" name="Retângulo: Cantos Arredondados 21" hidden="1">
          <a:extLst>
            <a:ext uri="{FF2B5EF4-FFF2-40B4-BE49-F238E27FC236}">
              <a16:creationId xmlns:a16="http://schemas.microsoft.com/office/drawing/2014/main" id="{00000000-0008-0000-0F00-000076000000}"/>
            </a:ext>
          </a:extLst>
        </xdr:cNvPr>
        <xdr:cNvSpPr/>
      </xdr:nvSpPr>
      <xdr:spPr>
        <a:xfrm>
          <a:off x="9096375" y="342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18</xdr:row>
      <xdr:rowOff>19050</xdr:rowOff>
    </xdr:from>
    <xdr:to>
      <xdr:col>20</xdr:col>
      <xdr:colOff>190500</xdr:colOff>
      <xdr:row>18</xdr:row>
      <xdr:rowOff>171451</xdr:rowOff>
    </xdr:to>
    <xdr:sp macro="[0]!ApagarConteudoCelulas17" textlink="">
      <xdr:nvSpPr>
        <xdr:cNvPr id="119" name="Retângulo: Cantos Arredondados 22" hidden="1">
          <a:extLst>
            <a:ext uri="{FF2B5EF4-FFF2-40B4-BE49-F238E27FC236}">
              <a16:creationId xmlns:a16="http://schemas.microsoft.com/office/drawing/2014/main" id="{00000000-0008-0000-0F00-000077000000}"/>
            </a:ext>
          </a:extLst>
        </xdr:cNvPr>
        <xdr:cNvSpPr/>
      </xdr:nvSpPr>
      <xdr:spPr>
        <a:xfrm>
          <a:off x="9096375" y="361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19</xdr:row>
      <xdr:rowOff>19050</xdr:rowOff>
    </xdr:from>
    <xdr:to>
      <xdr:col>20</xdr:col>
      <xdr:colOff>190500</xdr:colOff>
      <xdr:row>19</xdr:row>
      <xdr:rowOff>171451</xdr:rowOff>
    </xdr:to>
    <xdr:sp macro="[0]!ApagarConteudoCelulas18" textlink="">
      <xdr:nvSpPr>
        <xdr:cNvPr id="120" name="Retângulo: Cantos Arredondados 23" hidden="1">
          <a:extLst>
            <a:ext uri="{FF2B5EF4-FFF2-40B4-BE49-F238E27FC236}">
              <a16:creationId xmlns:a16="http://schemas.microsoft.com/office/drawing/2014/main" id="{00000000-0008-0000-0F00-000078000000}"/>
            </a:ext>
          </a:extLst>
        </xdr:cNvPr>
        <xdr:cNvSpPr/>
      </xdr:nvSpPr>
      <xdr:spPr>
        <a:xfrm>
          <a:off x="9096375" y="381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20</xdr:row>
      <xdr:rowOff>19050</xdr:rowOff>
    </xdr:from>
    <xdr:to>
      <xdr:col>20</xdr:col>
      <xdr:colOff>190500</xdr:colOff>
      <xdr:row>20</xdr:row>
      <xdr:rowOff>171451</xdr:rowOff>
    </xdr:to>
    <xdr:sp macro="[0]!ApagarConteudoCelulas19" textlink="">
      <xdr:nvSpPr>
        <xdr:cNvPr id="121" name="Retângulo: Cantos Arredondados 24" hidden="1">
          <a:extLst>
            <a:ext uri="{FF2B5EF4-FFF2-40B4-BE49-F238E27FC236}">
              <a16:creationId xmlns:a16="http://schemas.microsoft.com/office/drawing/2014/main" id="{00000000-0008-0000-0F00-000079000000}"/>
            </a:ext>
          </a:extLst>
        </xdr:cNvPr>
        <xdr:cNvSpPr/>
      </xdr:nvSpPr>
      <xdr:spPr>
        <a:xfrm>
          <a:off x="9096375" y="400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21</xdr:row>
      <xdr:rowOff>19050</xdr:rowOff>
    </xdr:from>
    <xdr:to>
      <xdr:col>20</xdr:col>
      <xdr:colOff>190500</xdr:colOff>
      <xdr:row>21</xdr:row>
      <xdr:rowOff>171451</xdr:rowOff>
    </xdr:to>
    <xdr:sp macro="[0]!ApagarConteudoCelulas20" textlink="">
      <xdr:nvSpPr>
        <xdr:cNvPr id="122" name="Retângulo: Cantos Arredondados 25" hidden="1">
          <a:extLst>
            <a:ext uri="{FF2B5EF4-FFF2-40B4-BE49-F238E27FC236}">
              <a16:creationId xmlns:a16="http://schemas.microsoft.com/office/drawing/2014/main" id="{00000000-0008-0000-0F00-00007A000000}"/>
            </a:ext>
          </a:extLst>
        </xdr:cNvPr>
        <xdr:cNvSpPr/>
      </xdr:nvSpPr>
      <xdr:spPr>
        <a:xfrm>
          <a:off x="9096375" y="419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22</xdr:row>
      <xdr:rowOff>19050</xdr:rowOff>
    </xdr:from>
    <xdr:to>
      <xdr:col>20</xdr:col>
      <xdr:colOff>190500</xdr:colOff>
      <xdr:row>22</xdr:row>
      <xdr:rowOff>171451</xdr:rowOff>
    </xdr:to>
    <xdr:sp macro="[0]!ApagarConteudoCelulas21" textlink="">
      <xdr:nvSpPr>
        <xdr:cNvPr id="123" name="Retângulo: Cantos Arredondados 26" hidden="1">
          <a:extLst>
            <a:ext uri="{FF2B5EF4-FFF2-40B4-BE49-F238E27FC236}">
              <a16:creationId xmlns:a16="http://schemas.microsoft.com/office/drawing/2014/main" id="{00000000-0008-0000-0F00-00007B000000}"/>
            </a:ext>
          </a:extLst>
        </xdr:cNvPr>
        <xdr:cNvSpPr/>
      </xdr:nvSpPr>
      <xdr:spPr>
        <a:xfrm>
          <a:off x="9096375" y="438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23</xdr:row>
      <xdr:rowOff>19050</xdr:rowOff>
    </xdr:from>
    <xdr:to>
      <xdr:col>20</xdr:col>
      <xdr:colOff>190500</xdr:colOff>
      <xdr:row>23</xdr:row>
      <xdr:rowOff>171451</xdr:rowOff>
    </xdr:to>
    <xdr:sp macro="[0]!ApagarConteudoCelulas22" textlink="">
      <xdr:nvSpPr>
        <xdr:cNvPr id="124" name="Retângulo: Cantos Arredondados 27" hidden="1">
          <a:extLst>
            <a:ext uri="{FF2B5EF4-FFF2-40B4-BE49-F238E27FC236}">
              <a16:creationId xmlns:a16="http://schemas.microsoft.com/office/drawing/2014/main" id="{00000000-0008-0000-0F00-00007C000000}"/>
            </a:ext>
          </a:extLst>
        </xdr:cNvPr>
        <xdr:cNvSpPr/>
      </xdr:nvSpPr>
      <xdr:spPr>
        <a:xfrm>
          <a:off x="9096375" y="457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24</xdr:row>
      <xdr:rowOff>19050</xdr:rowOff>
    </xdr:from>
    <xdr:to>
      <xdr:col>20</xdr:col>
      <xdr:colOff>190500</xdr:colOff>
      <xdr:row>24</xdr:row>
      <xdr:rowOff>171451</xdr:rowOff>
    </xdr:to>
    <xdr:sp macro="[0]!ApagarConteudoCelulas23" textlink="">
      <xdr:nvSpPr>
        <xdr:cNvPr id="125" name="Retângulo: Cantos Arredondados 28" hidden="1">
          <a:extLst>
            <a:ext uri="{FF2B5EF4-FFF2-40B4-BE49-F238E27FC236}">
              <a16:creationId xmlns:a16="http://schemas.microsoft.com/office/drawing/2014/main" id="{00000000-0008-0000-0F00-00007D000000}"/>
            </a:ext>
          </a:extLst>
        </xdr:cNvPr>
        <xdr:cNvSpPr/>
      </xdr:nvSpPr>
      <xdr:spPr>
        <a:xfrm>
          <a:off x="9096375" y="476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25</xdr:row>
      <xdr:rowOff>19050</xdr:rowOff>
    </xdr:from>
    <xdr:to>
      <xdr:col>20</xdr:col>
      <xdr:colOff>190500</xdr:colOff>
      <xdr:row>25</xdr:row>
      <xdr:rowOff>171451</xdr:rowOff>
    </xdr:to>
    <xdr:sp macro="[0]!ApagarConteudoCelulas24" textlink="">
      <xdr:nvSpPr>
        <xdr:cNvPr id="126" name="Retângulo: Cantos Arredondados 29" hidden="1">
          <a:extLst>
            <a:ext uri="{FF2B5EF4-FFF2-40B4-BE49-F238E27FC236}">
              <a16:creationId xmlns:a16="http://schemas.microsoft.com/office/drawing/2014/main" id="{00000000-0008-0000-0F00-00007E000000}"/>
            </a:ext>
          </a:extLst>
        </xdr:cNvPr>
        <xdr:cNvSpPr/>
      </xdr:nvSpPr>
      <xdr:spPr>
        <a:xfrm>
          <a:off x="9096375" y="495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26</xdr:row>
      <xdr:rowOff>19050</xdr:rowOff>
    </xdr:from>
    <xdr:to>
      <xdr:col>20</xdr:col>
      <xdr:colOff>190500</xdr:colOff>
      <xdr:row>26</xdr:row>
      <xdr:rowOff>171451</xdr:rowOff>
    </xdr:to>
    <xdr:sp macro="[0]!ApagarConteudoCelulas25" textlink="">
      <xdr:nvSpPr>
        <xdr:cNvPr id="127" name="Retângulo: Cantos Arredondados 30" hidden="1">
          <a:extLst>
            <a:ext uri="{FF2B5EF4-FFF2-40B4-BE49-F238E27FC236}">
              <a16:creationId xmlns:a16="http://schemas.microsoft.com/office/drawing/2014/main" id="{00000000-0008-0000-0F00-00007F000000}"/>
            </a:ext>
          </a:extLst>
        </xdr:cNvPr>
        <xdr:cNvSpPr/>
      </xdr:nvSpPr>
      <xdr:spPr>
        <a:xfrm>
          <a:off x="9096375" y="514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27</xdr:row>
      <xdr:rowOff>19050</xdr:rowOff>
    </xdr:from>
    <xdr:to>
      <xdr:col>20</xdr:col>
      <xdr:colOff>190500</xdr:colOff>
      <xdr:row>27</xdr:row>
      <xdr:rowOff>171451</xdr:rowOff>
    </xdr:to>
    <xdr:sp macro="[0]!ApagarConteudoCelulas26" textlink="">
      <xdr:nvSpPr>
        <xdr:cNvPr id="128" name="Retângulo: Cantos Arredondados 31" hidden="1">
          <a:extLst>
            <a:ext uri="{FF2B5EF4-FFF2-40B4-BE49-F238E27FC236}">
              <a16:creationId xmlns:a16="http://schemas.microsoft.com/office/drawing/2014/main" id="{00000000-0008-0000-0F00-000080000000}"/>
            </a:ext>
          </a:extLst>
        </xdr:cNvPr>
        <xdr:cNvSpPr/>
      </xdr:nvSpPr>
      <xdr:spPr>
        <a:xfrm>
          <a:off x="9096375" y="533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28</xdr:row>
      <xdr:rowOff>19050</xdr:rowOff>
    </xdr:from>
    <xdr:to>
      <xdr:col>20</xdr:col>
      <xdr:colOff>190500</xdr:colOff>
      <xdr:row>28</xdr:row>
      <xdr:rowOff>171451</xdr:rowOff>
    </xdr:to>
    <xdr:sp macro="[0]!ApagarConteudoCelulas27" textlink="">
      <xdr:nvSpPr>
        <xdr:cNvPr id="129" name="Retângulo: Cantos Arredondados 32" hidden="1">
          <a:extLst>
            <a:ext uri="{FF2B5EF4-FFF2-40B4-BE49-F238E27FC236}">
              <a16:creationId xmlns:a16="http://schemas.microsoft.com/office/drawing/2014/main" id="{00000000-0008-0000-0F00-000081000000}"/>
            </a:ext>
          </a:extLst>
        </xdr:cNvPr>
        <xdr:cNvSpPr/>
      </xdr:nvSpPr>
      <xdr:spPr>
        <a:xfrm>
          <a:off x="9096375" y="552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29</xdr:row>
      <xdr:rowOff>19050</xdr:rowOff>
    </xdr:from>
    <xdr:to>
      <xdr:col>20</xdr:col>
      <xdr:colOff>190500</xdr:colOff>
      <xdr:row>29</xdr:row>
      <xdr:rowOff>171451</xdr:rowOff>
    </xdr:to>
    <xdr:sp macro="[0]!ApagarConteudoCelulas28" textlink="">
      <xdr:nvSpPr>
        <xdr:cNvPr id="130" name="Retângulo: Cantos Arredondados 33" hidden="1">
          <a:extLst>
            <a:ext uri="{FF2B5EF4-FFF2-40B4-BE49-F238E27FC236}">
              <a16:creationId xmlns:a16="http://schemas.microsoft.com/office/drawing/2014/main" id="{00000000-0008-0000-0F00-000082000000}"/>
            </a:ext>
          </a:extLst>
        </xdr:cNvPr>
        <xdr:cNvSpPr/>
      </xdr:nvSpPr>
      <xdr:spPr>
        <a:xfrm>
          <a:off x="9096375" y="571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30</xdr:row>
      <xdr:rowOff>19050</xdr:rowOff>
    </xdr:from>
    <xdr:to>
      <xdr:col>20</xdr:col>
      <xdr:colOff>190500</xdr:colOff>
      <xdr:row>30</xdr:row>
      <xdr:rowOff>171451</xdr:rowOff>
    </xdr:to>
    <xdr:sp macro="[0]!ApagarConteudoCelulas29" textlink="">
      <xdr:nvSpPr>
        <xdr:cNvPr id="131" name="Retângulo: Cantos Arredondados 34" hidden="1">
          <a:extLst>
            <a:ext uri="{FF2B5EF4-FFF2-40B4-BE49-F238E27FC236}">
              <a16:creationId xmlns:a16="http://schemas.microsoft.com/office/drawing/2014/main" id="{00000000-0008-0000-0F00-000083000000}"/>
            </a:ext>
          </a:extLst>
        </xdr:cNvPr>
        <xdr:cNvSpPr/>
      </xdr:nvSpPr>
      <xdr:spPr>
        <a:xfrm>
          <a:off x="9096375" y="590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31</xdr:row>
      <xdr:rowOff>19050</xdr:rowOff>
    </xdr:from>
    <xdr:to>
      <xdr:col>20</xdr:col>
      <xdr:colOff>190500</xdr:colOff>
      <xdr:row>31</xdr:row>
      <xdr:rowOff>171451</xdr:rowOff>
    </xdr:to>
    <xdr:sp macro="[0]!ApagarConteudoCelulas30" textlink="">
      <xdr:nvSpPr>
        <xdr:cNvPr id="132" name="Retângulo: Cantos Arredondados 35" hidden="1">
          <a:extLst>
            <a:ext uri="{FF2B5EF4-FFF2-40B4-BE49-F238E27FC236}">
              <a16:creationId xmlns:a16="http://schemas.microsoft.com/office/drawing/2014/main" id="{00000000-0008-0000-0F00-000084000000}"/>
            </a:ext>
          </a:extLst>
        </xdr:cNvPr>
        <xdr:cNvSpPr/>
      </xdr:nvSpPr>
      <xdr:spPr>
        <a:xfrm>
          <a:off x="9096375" y="609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32</xdr:row>
      <xdr:rowOff>19050</xdr:rowOff>
    </xdr:from>
    <xdr:to>
      <xdr:col>20</xdr:col>
      <xdr:colOff>190500</xdr:colOff>
      <xdr:row>32</xdr:row>
      <xdr:rowOff>171451</xdr:rowOff>
    </xdr:to>
    <xdr:sp macro="[0]!ApagarConteudoCelulas31" textlink="">
      <xdr:nvSpPr>
        <xdr:cNvPr id="133" name="Retângulo: Cantos Arredondados 36" hidden="1">
          <a:extLst>
            <a:ext uri="{FF2B5EF4-FFF2-40B4-BE49-F238E27FC236}">
              <a16:creationId xmlns:a16="http://schemas.microsoft.com/office/drawing/2014/main" id="{00000000-0008-0000-0F00-000085000000}"/>
            </a:ext>
          </a:extLst>
        </xdr:cNvPr>
        <xdr:cNvSpPr/>
      </xdr:nvSpPr>
      <xdr:spPr>
        <a:xfrm>
          <a:off x="9096375" y="628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33</xdr:row>
      <xdr:rowOff>19050</xdr:rowOff>
    </xdr:from>
    <xdr:to>
      <xdr:col>20</xdr:col>
      <xdr:colOff>190500</xdr:colOff>
      <xdr:row>33</xdr:row>
      <xdr:rowOff>171451</xdr:rowOff>
    </xdr:to>
    <xdr:sp macro="[0]!ApagarConteudoCelulas32" textlink="">
      <xdr:nvSpPr>
        <xdr:cNvPr id="134" name="Retângulo: Cantos Arredondados 37" hidden="1">
          <a:extLst>
            <a:ext uri="{FF2B5EF4-FFF2-40B4-BE49-F238E27FC236}">
              <a16:creationId xmlns:a16="http://schemas.microsoft.com/office/drawing/2014/main" id="{00000000-0008-0000-0F00-000086000000}"/>
            </a:ext>
          </a:extLst>
        </xdr:cNvPr>
        <xdr:cNvSpPr/>
      </xdr:nvSpPr>
      <xdr:spPr>
        <a:xfrm>
          <a:off x="9096375" y="647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34</xdr:row>
      <xdr:rowOff>19050</xdr:rowOff>
    </xdr:from>
    <xdr:to>
      <xdr:col>20</xdr:col>
      <xdr:colOff>190500</xdr:colOff>
      <xdr:row>34</xdr:row>
      <xdr:rowOff>171451</xdr:rowOff>
    </xdr:to>
    <xdr:sp macro="[0]!ApagarConteudoCelulas33" textlink="">
      <xdr:nvSpPr>
        <xdr:cNvPr id="135" name="Retângulo: Cantos Arredondados 38" hidden="1">
          <a:extLst>
            <a:ext uri="{FF2B5EF4-FFF2-40B4-BE49-F238E27FC236}">
              <a16:creationId xmlns:a16="http://schemas.microsoft.com/office/drawing/2014/main" id="{00000000-0008-0000-0F00-000087000000}"/>
            </a:ext>
          </a:extLst>
        </xdr:cNvPr>
        <xdr:cNvSpPr/>
      </xdr:nvSpPr>
      <xdr:spPr>
        <a:xfrm>
          <a:off x="9096375" y="666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35</xdr:row>
      <xdr:rowOff>19050</xdr:rowOff>
    </xdr:from>
    <xdr:to>
      <xdr:col>20</xdr:col>
      <xdr:colOff>190500</xdr:colOff>
      <xdr:row>35</xdr:row>
      <xdr:rowOff>171451</xdr:rowOff>
    </xdr:to>
    <xdr:sp macro="[0]!ApagarConteudoCelulas34" textlink="">
      <xdr:nvSpPr>
        <xdr:cNvPr id="136" name="Retângulo: Cantos Arredondados 39" hidden="1">
          <a:extLst>
            <a:ext uri="{FF2B5EF4-FFF2-40B4-BE49-F238E27FC236}">
              <a16:creationId xmlns:a16="http://schemas.microsoft.com/office/drawing/2014/main" id="{00000000-0008-0000-0F00-000088000000}"/>
            </a:ext>
          </a:extLst>
        </xdr:cNvPr>
        <xdr:cNvSpPr/>
      </xdr:nvSpPr>
      <xdr:spPr>
        <a:xfrm>
          <a:off x="9096375" y="685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36</xdr:row>
      <xdr:rowOff>19050</xdr:rowOff>
    </xdr:from>
    <xdr:to>
      <xdr:col>20</xdr:col>
      <xdr:colOff>190500</xdr:colOff>
      <xdr:row>36</xdr:row>
      <xdr:rowOff>171451</xdr:rowOff>
    </xdr:to>
    <xdr:sp macro="[0]!ApagarConteudoCelulas35" textlink="">
      <xdr:nvSpPr>
        <xdr:cNvPr id="137" name="Retângulo: Cantos Arredondados 40" hidden="1">
          <a:extLst>
            <a:ext uri="{FF2B5EF4-FFF2-40B4-BE49-F238E27FC236}">
              <a16:creationId xmlns:a16="http://schemas.microsoft.com/office/drawing/2014/main" id="{00000000-0008-0000-0F00-000089000000}"/>
            </a:ext>
          </a:extLst>
        </xdr:cNvPr>
        <xdr:cNvSpPr/>
      </xdr:nvSpPr>
      <xdr:spPr>
        <a:xfrm>
          <a:off x="9096375" y="704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37</xdr:row>
      <xdr:rowOff>19050</xdr:rowOff>
    </xdr:from>
    <xdr:to>
      <xdr:col>20</xdr:col>
      <xdr:colOff>190500</xdr:colOff>
      <xdr:row>37</xdr:row>
      <xdr:rowOff>171451</xdr:rowOff>
    </xdr:to>
    <xdr:sp macro="[0]!ApagarConteudoCelulas36" textlink="">
      <xdr:nvSpPr>
        <xdr:cNvPr id="138" name="Retângulo: Cantos Arredondados 41" hidden="1">
          <a:extLst>
            <a:ext uri="{FF2B5EF4-FFF2-40B4-BE49-F238E27FC236}">
              <a16:creationId xmlns:a16="http://schemas.microsoft.com/office/drawing/2014/main" id="{00000000-0008-0000-0F00-00008A000000}"/>
            </a:ext>
          </a:extLst>
        </xdr:cNvPr>
        <xdr:cNvSpPr/>
      </xdr:nvSpPr>
      <xdr:spPr>
        <a:xfrm>
          <a:off x="9096375" y="723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38</xdr:row>
      <xdr:rowOff>19050</xdr:rowOff>
    </xdr:from>
    <xdr:to>
      <xdr:col>20</xdr:col>
      <xdr:colOff>190500</xdr:colOff>
      <xdr:row>38</xdr:row>
      <xdr:rowOff>171451</xdr:rowOff>
    </xdr:to>
    <xdr:sp macro="[0]!ApagarConteudoCelulas37" textlink="">
      <xdr:nvSpPr>
        <xdr:cNvPr id="139" name="Retângulo: Cantos Arredondados 42" hidden="1">
          <a:extLst>
            <a:ext uri="{FF2B5EF4-FFF2-40B4-BE49-F238E27FC236}">
              <a16:creationId xmlns:a16="http://schemas.microsoft.com/office/drawing/2014/main" id="{00000000-0008-0000-0F00-00008B000000}"/>
            </a:ext>
          </a:extLst>
        </xdr:cNvPr>
        <xdr:cNvSpPr/>
      </xdr:nvSpPr>
      <xdr:spPr>
        <a:xfrm>
          <a:off x="9096375" y="742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39</xdr:row>
      <xdr:rowOff>19050</xdr:rowOff>
    </xdr:from>
    <xdr:to>
      <xdr:col>20</xdr:col>
      <xdr:colOff>190500</xdr:colOff>
      <xdr:row>39</xdr:row>
      <xdr:rowOff>171451</xdr:rowOff>
    </xdr:to>
    <xdr:sp macro="[0]!ApagarConteudoCelulas38" textlink="">
      <xdr:nvSpPr>
        <xdr:cNvPr id="140" name="Retângulo: Cantos Arredondados 43" hidden="1">
          <a:extLst>
            <a:ext uri="{FF2B5EF4-FFF2-40B4-BE49-F238E27FC236}">
              <a16:creationId xmlns:a16="http://schemas.microsoft.com/office/drawing/2014/main" id="{00000000-0008-0000-0F00-00008C000000}"/>
            </a:ext>
          </a:extLst>
        </xdr:cNvPr>
        <xdr:cNvSpPr/>
      </xdr:nvSpPr>
      <xdr:spPr>
        <a:xfrm>
          <a:off x="9096375" y="762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40</xdr:row>
      <xdr:rowOff>19050</xdr:rowOff>
    </xdr:from>
    <xdr:to>
      <xdr:col>20</xdr:col>
      <xdr:colOff>190500</xdr:colOff>
      <xdr:row>40</xdr:row>
      <xdr:rowOff>171451</xdr:rowOff>
    </xdr:to>
    <xdr:sp macro="[0]!ApagarConteudoCelulas39" textlink="">
      <xdr:nvSpPr>
        <xdr:cNvPr id="141" name="Retângulo: Cantos Arredondados 44" hidden="1">
          <a:extLst>
            <a:ext uri="{FF2B5EF4-FFF2-40B4-BE49-F238E27FC236}">
              <a16:creationId xmlns:a16="http://schemas.microsoft.com/office/drawing/2014/main" id="{00000000-0008-0000-0F00-00008D000000}"/>
            </a:ext>
          </a:extLst>
        </xdr:cNvPr>
        <xdr:cNvSpPr/>
      </xdr:nvSpPr>
      <xdr:spPr>
        <a:xfrm>
          <a:off x="9096375" y="781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41</xdr:row>
      <xdr:rowOff>19050</xdr:rowOff>
    </xdr:from>
    <xdr:to>
      <xdr:col>20</xdr:col>
      <xdr:colOff>190500</xdr:colOff>
      <xdr:row>41</xdr:row>
      <xdr:rowOff>171451</xdr:rowOff>
    </xdr:to>
    <xdr:sp macro="[0]!ApagarConteudoCelulas40" textlink="">
      <xdr:nvSpPr>
        <xdr:cNvPr id="142" name="Retângulo: Cantos Arredondados 45" hidden="1">
          <a:extLst>
            <a:ext uri="{FF2B5EF4-FFF2-40B4-BE49-F238E27FC236}">
              <a16:creationId xmlns:a16="http://schemas.microsoft.com/office/drawing/2014/main" id="{00000000-0008-0000-0F00-00008E000000}"/>
            </a:ext>
          </a:extLst>
        </xdr:cNvPr>
        <xdr:cNvSpPr/>
      </xdr:nvSpPr>
      <xdr:spPr>
        <a:xfrm>
          <a:off x="9096375" y="800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42</xdr:row>
      <xdr:rowOff>19050</xdr:rowOff>
    </xdr:from>
    <xdr:to>
      <xdr:col>20</xdr:col>
      <xdr:colOff>190500</xdr:colOff>
      <xdr:row>42</xdr:row>
      <xdr:rowOff>171451</xdr:rowOff>
    </xdr:to>
    <xdr:sp macro="[0]!ApagarConteudoCelulas41" textlink="">
      <xdr:nvSpPr>
        <xdr:cNvPr id="143" name="Retângulo: Cantos Arredondados 46" hidden="1">
          <a:extLst>
            <a:ext uri="{FF2B5EF4-FFF2-40B4-BE49-F238E27FC236}">
              <a16:creationId xmlns:a16="http://schemas.microsoft.com/office/drawing/2014/main" id="{00000000-0008-0000-0F00-00008F000000}"/>
            </a:ext>
          </a:extLst>
        </xdr:cNvPr>
        <xdr:cNvSpPr/>
      </xdr:nvSpPr>
      <xdr:spPr>
        <a:xfrm>
          <a:off x="9096375" y="819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43</xdr:row>
      <xdr:rowOff>19050</xdr:rowOff>
    </xdr:from>
    <xdr:to>
      <xdr:col>20</xdr:col>
      <xdr:colOff>190500</xdr:colOff>
      <xdr:row>43</xdr:row>
      <xdr:rowOff>171451</xdr:rowOff>
    </xdr:to>
    <xdr:sp macro="[0]!ApagarConteudoCelulas42" textlink="">
      <xdr:nvSpPr>
        <xdr:cNvPr id="144" name="Retângulo: Cantos Arredondados 46" hidden="1">
          <a:extLst>
            <a:ext uri="{FF2B5EF4-FFF2-40B4-BE49-F238E27FC236}">
              <a16:creationId xmlns:a16="http://schemas.microsoft.com/office/drawing/2014/main" id="{00000000-0008-0000-0F00-000090000000}"/>
            </a:ext>
          </a:extLst>
        </xdr:cNvPr>
        <xdr:cNvSpPr/>
      </xdr:nvSpPr>
      <xdr:spPr>
        <a:xfrm>
          <a:off x="9096375" y="838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44</xdr:row>
      <xdr:rowOff>19050</xdr:rowOff>
    </xdr:from>
    <xdr:to>
      <xdr:col>20</xdr:col>
      <xdr:colOff>190500</xdr:colOff>
      <xdr:row>44</xdr:row>
      <xdr:rowOff>171451</xdr:rowOff>
    </xdr:to>
    <xdr:sp macro="[0]!ApagarConteudoCelulas43" textlink="">
      <xdr:nvSpPr>
        <xdr:cNvPr id="145" name="Retângulo: Cantos Arredondados 46" hidden="1">
          <a:extLst>
            <a:ext uri="{FF2B5EF4-FFF2-40B4-BE49-F238E27FC236}">
              <a16:creationId xmlns:a16="http://schemas.microsoft.com/office/drawing/2014/main" id="{00000000-0008-0000-0F00-000091000000}"/>
            </a:ext>
          </a:extLst>
        </xdr:cNvPr>
        <xdr:cNvSpPr/>
      </xdr:nvSpPr>
      <xdr:spPr>
        <a:xfrm>
          <a:off x="9096375" y="857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45</xdr:row>
      <xdr:rowOff>28575</xdr:rowOff>
    </xdr:from>
    <xdr:to>
      <xdr:col>20</xdr:col>
      <xdr:colOff>190500</xdr:colOff>
      <xdr:row>45</xdr:row>
      <xdr:rowOff>180976</xdr:rowOff>
    </xdr:to>
    <xdr:sp macro="[0]!ApagarConteudoCelulas44" textlink="">
      <xdr:nvSpPr>
        <xdr:cNvPr id="146" name="Retângulo: Cantos Arredondados 46" hidden="1">
          <a:extLst>
            <a:ext uri="{FF2B5EF4-FFF2-40B4-BE49-F238E27FC236}">
              <a16:creationId xmlns:a16="http://schemas.microsoft.com/office/drawing/2014/main" id="{00000000-0008-0000-0F00-000092000000}"/>
            </a:ext>
          </a:extLst>
        </xdr:cNvPr>
        <xdr:cNvSpPr/>
      </xdr:nvSpPr>
      <xdr:spPr>
        <a:xfrm>
          <a:off x="9096375" y="87725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46</xdr:row>
      <xdr:rowOff>19050</xdr:rowOff>
    </xdr:from>
    <xdr:to>
      <xdr:col>20</xdr:col>
      <xdr:colOff>190500</xdr:colOff>
      <xdr:row>46</xdr:row>
      <xdr:rowOff>171451</xdr:rowOff>
    </xdr:to>
    <xdr:sp macro="[0]!ApagarConteudoCelulas45" textlink="">
      <xdr:nvSpPr>
        <xdr:cNvPr id="147" name="Retângulo: Cantos Arredondados 46" hidden="1">
          <a:extLst>
            <a:ext uri="{FF2B5EF4-FFF2-40B4-BE49-F238E27FC236}">
              <a16:creationId xmlns:a16="http://schemas.microsoft.com/office/drawing/2014/main" id="{00000000-0008-0000-0F00-000093000000}"/>
            </a:ext>
          </a:extLst>
        </xdr:cNvPr>
        <xdr:cNvSpPr/>
      </xdr:nvSpPr>
      <xdr:spPr>
        <a:xfrm>
          <a:off x="9096375" y="895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47</xdr:row>
      <xdr:rowOff>9525</xdr:rowOff>
    </xdr:from>
    <xdr:to>
      <xdr:col>20</xdr:col>
      <xdr:colOff>190500</xdr:colOff>
      <xdr:row>47</xdr:row>
      <xdr:rowOff>161926</xdr:rowOff>
    </xdr:to>
    <xdr:sp macro="[0]!ApagarConteudoCelulas46" textlink="">
      <xdr:nvSpPr>
        <xdr:cNvPr id="148" name="Retângulo: Cantos Arredondados 46" hidden="1">
          <a:extLst>
            <a:ext uri="{FF2B5EF4-FFF2-40B4-BE49-F238E27FC236}">
              <a16:creationId xmlns:a16="http://schemas.microsoft.com/office/drawing/2014/main" id="{00000000-0008-0000-0F00-000094000000}"/>
            </a:ext>
          </a:extLst>
        </xdr:cNvPr>
        <xdr:cNvSpPr/>
      </xdr:nvSpPr>
      <xdr:spPr>
        <a:xfrm>
          <a:off x="9096375" y="91344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48</xdr:row>
      <xdr:rowOff>19050</xdr:rowOff>
    </xdr:from>
    <xdr:to>
      <xdr:col>20</xdr:col>
      <xdr:colOff>190500</xdr:colOff>
      <xdr:row>48</xdr:row>
      <xdr:rowOff>171451</xdr:rowOff>
    </xdr:to>
    <xdr:sp macro="[0]!ApagarConteudoCelulas47" textlink="">
      <xdr:nvSpPr>
        <xdr:cNvPr id="149" name="Retângulo: Cantos Arredondados 46" hidden="1">
          <a:extLst>
            <a:ext uri="{FF2B5EF4-FFF2-40B4-BE49-F238E27FC236}">
              <a16:creationId xmlns:a16="http://schemas.microsoft.com/office/drawing/2014/main" id="{00000000-0008-0000-0F00-000095000000}"/>
            </a:ext>
          </a:extLst>
        </xdr:cNvPr>
        <xdr:cNvSpPr/>
      </xdr:nvSpPr>
      <xdr:spPr>
        <a:xfrm>
          <a:off x="9096375" y="933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49</xdr:row>
      <xdr:rowOff>19050</xdr:rowOff>
    </xdr:from>
    <xdr:to>
      <xdr:col>20</xdr:col>
      <xdr:colOff>190500</xdr:colOff>
      <xdr:row>49</xdr:row>
      <xdr:rowOff>171451</xdr:rowOff>
    </xdr:to>
    <xdr:sp macro="[0]!ApagarConteudoCelulas48" textlink="">
      <xdr:nvSpPr>
        <xdr:cNvPr id="150" name="Retângulo: Cantos Arredondados 46" hidden="1">
          <a:extLst>
            <a:ext uri="{FF2B5EF4-FFF2-40B4-BE49-F238E27FC236}">
              <a16:creationId xmlns:a16="http://schemas.microsoft.com/office/drawing/2014/main" id="{00000000-0008-0000-0F00-000096000000}"/>
            </a:ext>
          </a:extLst>
        </xdr:cNvPr>
        <xdr:cNvSpPr/>
      </xdr:nvSpPr>
      <xdr:spPr>
        <a:xfrm>
          <a:off x="9096375" y="952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50</xdr:row>
      <xdr:rowOff>19050</xdr:rowOff>
    </xdr:from>
    <xdr:to>
      <xdr:col>20</xdr:col>
      <xdr:colOff>190500</xdr:colOff>
      <xdr:row>50</xdr:row>
      <xdr:rowOff>171451</xdr:rowOff>
    </xdr:to>
    <xdr:sp macro="[0]!ApagarConteudoCelulas49" textlink="">
      <xdr:nvSpPr>
        <xdr:cNvPr id="151" name="Retângulo: Cantos Arredondados 46" hidden="1">
          <a:extLst>
            <a:ext uri="{FF2B5EF4-FFF2-40B4-BE49-F238E27FC236}">
              <a16:creationId xmlns:a16="http://schemas.microsoft.com/office/drawing/2014/main" id="{00000000-0008-0000-0F00-000097000000}"/>
            </a:ext>
          </a:extLst>
        </xdr:cNvPr>
        <xdr:cNvSpPr/>
      </xdr:nvSpPr>
      <xdr:spPr>
        <a:xfrm>
          <a:off x="9096375" y="971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51</xdr:row>
      <xdr:rowOff>19050</xdr:rowOff>
    </xdr:from>
    <xdr:to>
      <xdr:col>20</xdr:col>
      <xdr:colOff>190500</xdr:colOff>
      <xdr:row>51</xdr:row>
      <xdr:rowOff>171451</xdr:rowOff>
    </xdr:to>
    <xdr:sp macro="[0]!ApagarConteudoCelulas50" textlink="">
      <xdr:nvSpPr>
        <xdr:cNvPr id="152" name="Retângulo: Cantos Arredondados 46" hidden="1">
          <a:extLst>
            <a:ext uri="{FF2B5EF4-FFF2-40B4-BE49-F238E27FC236}">
              <a16:creationId xmlns:a16="http://schemas.microsoft.com/office/drawing/2014/main" id="{00000000-0008-0000-0F00-000098000000}"/>
            </a:ext>
          </a:extLst>
        </xdr:cNvPr>
        <xdr:cNvSpPr/>
      </xdr:nvSpPr>
      <xdr:spPr>
        <a:xfrm>
          <a:off x="9096375" y="990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52</xdr:row>
      <xdr:rowOff>19050</xdr:rowOff>
    </xdr:from>
    <xdr:to>
      <xdr:col>20</xdr:col>
      <xdr:colOff>190500</xdr:colOff>
      <xdr:row>52</xdr:row>
      <xdr:rowOff>171451</xdr:rowOff>
    </xdr:to>
    <xdr:sp macro="[0]!ApagarConteudoCelulas51" textlink="">
      <xdr:nvSpPr>
        <xdr:cNvPr id="153" name="Retângulo: Cantos Arredondados 46" hidden="1">
          <a:extLst>
            <a:ext uri="{FF2B5EF4-FFF2-40B4-BE49-F238E27FC236}">
              <a16:creationId xmlns:a16="http://schemas.microsoft.com/office/drawing/2014/main" id="{00000000-0008-0000-0F00-000099000000}"/>
            </a:ext>
          </a:extLst>
        </xdr:cNvPr>
        <xdr:cNvSpPr/>
      </xdr:nvSpPr>
      <xdr:spPr>
        <a:xfrm>
          <a:off x="9096375" y="101060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7</xdr:col>
      <xdr:colOff>342667</xdr:colOff>
      <xdr:row>0</xdr:row>
      <xdr:rowOff>57981</xdr:rowOff>
    </xdr:from>
    <xdr:to>
      <xdr:col>8</xdr:col>
      <xdr:colOff>280110</xdr:colOff>
      <xdr:row>0</xdr:row>
      <xdr:rowOff>323028</xdr:rowOff>
    </xdr:to>
    <xdr:sp macro="[0]!AvancarParaProximaAba" textlink="">
      <xdr:nvSpPr>
        <xdr:cNvPr id="2" name="Seta para a direita 66">
          <a:extLst>
            <a:ext uri="{FF2B5EF4-FFF2-40B4-BE49-F238E27FC236}">
              <a16:creationId xmlns:a16="http://schemas.microsoft.com/office/drawing/2014/main" id="{DFA0DBA3-3DB6-4B6C-BA5C-EC910982DD6B}"/>
            </a:ext>
          </a:extLst>
        </xdr:cNvPr>
        <xdr:cNvSpPr/>
      </xdr:nvSpPr>
      <xdr:spPr>
        <a:xfrm>
          <a:off x="3738537" y="57981"/>
          <a:ext cx="343290" cy="265047"/>
        </a:xfrm>
        <a:prstGeom prst="righ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0</xdr:col>
      <xdr:colOff>41415</xdr:colOff>
      <xdr:row>0</xdr:row>
      <xdr:rowOff>66264</xdr:rowOff>
    </xdr:from>
    <xdr:to>
      <xdr:col>0</xdr:col>
      <xdr:colOff>389283</xdr:colOff>
      <xdr:row>0</xdr:row>
      <xdr:rowOff>331307</xdr:rowOff>
    </xdr:to>
    <xdr:sp macro="[0]!VoltarParaAbaAnterior" textlink="">
      <xdr:nvSpPr>
        <xdr:cNvPr id="4" name="Seta: para a Esquerda 3">
          <a:extLst>
            <a:ext uri="{FF2B5EF4-FFF2-40B4-BE49-F238E27FC236}">
              <a16:creationId xmlns:a16="http://schemas.microsoft.com/office/drawing/2014/main" id="{2D4239B0-E986-4348-86BC-8766E65FFCBB}"/>
            </a:ext>
          </a:extLst>
        </xdr:cNvPr>
        <xdr:cNvSpPr/>
      </xdr:nvSpPr>
      <xdr:spPr>
        <a:xfrm>
          <a:off x="41415" y="66264"/>
          <a:ext cx="347868" cy="265043"/>
        </a:xfrm>
        <a:prstGeom prst="lef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21</xdr:col>
      <xdr:colOff>803417</xdr:colOff>
      <xdr:row>0</xdr:row>
      <xdr:rowOff>24849</xdr:rowOff>
    </xdr:from>
    <xdr:to>
      <xdr:col>21</xdr:col>
      <xdr:colOff>1148738</xdr:colOff>
      <xdr:row>0</xdr:row>
      <xdr:rowOff>356154</xdr:rowOff>
    </xdr:to>
    <xdr:sp macro="[0]!AlternarBloqueioPlanilha2" textlink="">
      <xdr:nvSpPr>
        <xdr:cNvPr id="3" name="Elipse 2">
          <a:extLst>
            <a:ext uri="{FF2B5EF4-FFF2-40B4-BE49-F238E27FC236}">
              <a16:creationId xmlns:a16="http://schemas.microsoft.com/office/drawing/2014/main" id="{A59817A3-791F-4545-81DC-3DF3A32D7176}"/>
            </a:ext>
          </a:extLst>
        </xdr:cNvPr>
        <xdr:cNvSpPr/>
      </xdr:nvSpPr>
      <xdr:spPr>
        <a:xfrm>
          <a:off x="9533287" y="24849"/>
          <a:ext cx="345321" cy="331305"/>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800">
              <a:solidFill>
                <a:srgbClr val="F00000"/>
              </a:solidFill>
              <a:effectLst/>
              <a:latin typeface="Webdings" panose="05030102010509060703" pitchFamily="18" charset="2"/>
              <a:ea typeface="+mn-ea"/>
              <a:cs typeface="+mn-cs"/>
            </a:rPr>
            <a:t>Ï</a:t>
          </a:r>
          <a:endParaRPr lang="pt-BR" sz="1800">
            <a:solidFill>
              <a:srgbClr val="F00000"/>
            </a:solidFill>
            <a:effectLst/>
            <a:latin typeface="Webdings" panose="05030102010509060703" pitchFamily="18" charset="2"/>
          </a:endParaRPr>
        </a:p>
        <a:p>
          <a:pPr lvl="0" algn="ctr"/>
          <a:endParaRPr lang="pt-BR" sz="600">
            <a:solidFill>
              <a:srgbClr val="F00000"/>
            </a:solidFill>
          </a:endParaRPr>
        </a:p>
      </xdr:txBody>
    </xdr:sp>
    <xdr:clientData/>
  </xdr:twoCellAnchor>
  <xdr:twoCellAnchor>
    <xdr:from>
      <xdr:col>16</xdr:col>
      <xdr:colOff>195590</xdr:colOff>
      <xdr:row>0</xdr:row>
      <xdr:rowOff>58569</xdr:rowOff>
    </xdr:from>
    <xdr:to>
      <xdr:col>18</xdr:col>
      <xdr:colOff>44611</xdr:colOff>
      <xdr:row>0</xdr:row>
      <xdr:rowOff>346569</xdr:rowOff>
    </xdr:to>
    <xdr:sp macro="[0]!ExecutarComandos2" textlink="">
      <xdr:nvSpPr>
        <xdr:cNvPr id="5" name="Retângulo: Cantos Arredondados 2">
          <a:extLst>
            <a:ext uri="{FF2B5EF4-FFF2-40B4-BE49-F238E27FC236}">
              <a16:creationId xmlns:a16="http://schemas.microsoft.com/office/drawing/2014/main" id="{06055B3D-A6FE-43F3-810C-AD71CA7BA72B}"/>
            </a:ext>
          </a:extLst>
        </xdr:cNvPr>
        <xdr:cNvSpPr/>
      </xdr:nvSpPr>
      <xdr:spPr>
        <a:xfrm>
          <a:off x="7343481" y="58569"/>
          <a:ext cx="288000" cy="288000"/>
        </a:xfrm>
        <a:prstGeom prst="roundRect">
          <a:avLst/>
        </a:prstGeom>
        <a:solidFill>
          <a:srgbClr val="FF0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baseline="0">
              <a:ln w="0"/>
              <a:solidFill>
                <a:schemeClr val="bg2"/>
              </a:solidFill>
              <a:effectLst>
                <a:innerShdw blurRad="63500" dist="50800" dir="13500000">
                  <a:srgbClr val="000000">
                    <a:alpha val="50000"/>
                  </a:srgbClr>
                </a:innerShdw>
              </a:effectLst>
              <a:latin typeface="Wingdings 2" panose="05020102010507070707" pitchFamily="18" charset="2"/>
            </a:rPr>
            <a:t>3</a:t>
          </a:r>
        </a:p>
      </xdr:txBody>
    </xdr:sp>
    <xdr:clientData/>
  </xdr:twoCellAnchor>
  <xdr:twoCellAnchor>
    <xdr:from>
      <xdr:col>18</xdr:col>
      <xdr:colOff>619596</xdr:colOff>
      <xdr:row>0</xdr:row>
      <xdr:rowOff>56262</xdr:rowOff>
    </xdr:from>
    <xdr:to>
      <xdr:col>20</xdr:col>
      <xdr:colOff>60</xdr:colOff>
      <xdr:row>0</xdr:row>
      <xdr:rowOff>344262</xdr:rowOff>
    </xdr:to>
    <xdr:sp macro="[0]!ImprimirAreaEspecifica" textlink="">
      <xdr:nvSpPr>
        <xdr:cNvPr id="6" name="Retângulo: Cantos Arredondados 4">
          <a:extLst>
            <a:ext uri="{FF2B5EF4-FFF2-40B4-BE49-F238E27FC236}">
              <a16:creationId xmlns:a16="http://schemas.microsoft.com/office/drawing/2014/main" id="{208DAAF4-BE31-4CA9-BF97-379E834BC691}"/>
            </a:ext>
          </a:extLst>
        </xdr:cNvPr>
        <xdr:cNvSpPr/>
      </xdr:nvSpPr>
      <xdr:spPr>
        <a:xfrm>
          <a:off x="8206466" y="56262"/>
          <a:ext cx="291551" cy="288000"/>
        </a:xfrm>
        <a:prstGeom prst="roundRect">
          <a:avLst/>
        </a:prstGeom>
        <a:solidFill>
          <a:srgbClr val="0070C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i="0">
              <a:solidFill>
                <a:schemeClr val="lt1"/>
              </a:solidFill>
              <a:latin typeface="Wingdings 2" panose="05020102010507070707" pitchFamily="18" charset="2"/>
              <a:ea typeface="+mn-ea"/>
              <a:cs typeface="+mn-cs"/>
            </a:rPr>
            <a:t>6</a:t>
          </a:r>
          <a:endParaRPr lang="pt-BR" sz="2400" b="1" i="0"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15</xdr:col>
      <xdr:colOff>49698</xdr:colOff>
      <xdr:row>0</xdr:row>
      <xdr:rowOff>49696</xdr:rowOff>
    </xdr:from>
    <xdr:to>
      <xdr:col>15</xdr:col>
      <xdr:colOff>337698</xdr:colOff>
      <xdr:row>0</xdr:row>
      <xdr:rowOff>337696</xdr:rowOff>
    </xdr:to>
    <xdr:sp macro="[0]!TransferirDadosTodosDias" textlink="">
      <xdr:nvSpPr>
        <xdr:cNvPr id="7" name="Retângulo: Cantos Arredondados 5">
          <a:extLst>
            <a:ext uri="{FF2B5EF4-FFF2-40B4-BE49-F238E27FC236}">
              <a16:creationId xmlns:a16="http://schemas.microsoft.com/office/drawing/2014/main" id="{20BE66A2-6FF0-4FD5-82D1-727013D584CE}"/>
            </a:ext>
          </a:extLst>
        </xdr:cNvPr>
        <xdr:cNvSpPr/>
      </xdr:nvSpPr>
      <xdr:spPr>
        <a:xfrm>
          <a:off x="6485285" y="49696"/>
          <a:ext cx="288000" cy="288000"/>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ingdings 2" panose="05020102010507070707" pitchFamily="18" charset="2"/>
              <a:ea typeface="+mn-ea"/>
              <a:cs typeface="+mn-cs"/>
            </a:rPr>
            <a:t>R</a:t>
          </a:r>
          <a:endParaRPr lang="pt-BR" sz="6000" b="1"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18</xdr:col>
      <xdr:colOff>183637</xdr:colOff>
      <xdr:row>0</xdr:row>
      <xdr:rowOff>51646</xdr:rowOff>
    </xdr:from>
    <xdr:to>
      <xdr:col>18</xdr:col>
      <xdr:colOff>470926</xdr:colOff>
      <xdr:row>0</xdr:row>
      <xdr:rowOff>339646</xdr:rowOff>
    </xdr:to>
    <xdr:sp macro="[0]!Salvar" textlink="">
      <xdr:nvSpPr>
        <xdr:cNvPr id="8" name="Retângulo: Cantos Arredondados 1">
          <a:extLst>
            <a:ext uri="{FF2B5EF4-FFF2-40B4-BE49-F238E27FC236}">
              <a16:creationId xmlns:a16="http://schemas.microsoft.com/office/drawing/2014/main" id="{498B52CD-6E8F-472A-BE80-BA83F35134BD}"/>
            </a:ext>
          </a:extLst>
        </xdr:cNvPr>
        <xdr:cNvSpPr/>
      </xdr:nvSpPr>
      <xdr:spPr>
        <a:xfrm>
          <a:off x="7770507" y="51646"/>
          <a:ext cx="287289" cy="288000"/>
        </a:xfrm>
        <a:prstGeom prst="roundRect">
          <a:avLst/>
        </a:prstGeom>
        <a:solidFill>
          <a:srgbClr val="7030A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solidFill>
                <a:schemeClr val="lt1"/>
              </a:solidFill>
              <a:latin typeface="Wingdings" panose="05000000000000000000" pitchFamily="2" charset="2"/>
              <a:ea typeface="+mn-ea"/>
              <a:cs typeface="+mn-cs"/>
            </a:rPr>
            <a:t>&lt;</a:t>
          </a:r>
          <a:endParaRPr lang="pt-BR" sz="66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20</xdr:col>
      <xdr:colOff>157488</xdr:colOff>
      <xdr:row>0</xdr:row>
      <xdr:rowOff>61881</xdr:rowOff>
    </xdr:from>
    <xdr:to>
      <xdr:col>21</xdr:col>
      <xdr:colOff>213575</xdr:colOff>
      <xdr:row>0</xdr:row>
      <xdr:rowOff>349881</xdr:rowOff>
    </xdr:to>
    <xdr:sp macro="[0]!AlternarParaDados" textlink="">
      <xdr:nvSpPr>
        <xdr:cNvPr id="9" name="Retângulo: Cantos Arredondados 2">
          <a:extLst>
            <a:ext uri="{FF2B5EF4-FFF2-40B4-BE49-F238E27FC236}">
              <a16:creationId xmlns:a16="http://schemas.microsoft.com/office/drawing/2014/main" id="{34557312-FEF1-445C-93C7-F450C8077988}"/>
            </a:ext>
          </a:extLst>
        </xdr:cNvPr>
        <xdr:cNvSpPr/>
      </xdr:nvSpPr>
      <xdr:spPr>
        <a:xfrm>
          <a:off x="8655445" y="61881"/>
          <a:ext cx="288000" cy="288000"/>
        </a:xfrm>
        <a:prstGeom prst="roundRect">
          <a:avLst/>
        </a:prstGeom>
        <a:solidFill>
          <a:srgbClr val="FFC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Wingdings" panose="05000000000000000000" pitchFamily="2" charset="2"/>
              <a:ea typeface="+mn-ea"/>
              <a:cs typeface="+mn-cs"/>
            </a:rPr>
            <a:t>4</a:t>
          </a:r>
          <a:endParaRPr lang="pt-BR" sz="3200" b="1" cap="none" spc="50" baseline="0">
            <a:ln w="0"/>
            <a:solidFill>
              <a:schemeClr val="bg1"/>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21</xdr:col>
      <xdr:colOff>364551</xdr:colOff>
      <xdr:row>0</xdr:row>
      <xdr:rowOff>61881</xdr:rowOff>
    </xdr:from>
    <xdr:to>
      <xdr:col>21</xdr:col>
      <xdr:colOff>652551</xdr:colOff>
      <xdr:row>0</xdr:row>
      <xdr:rowOff>349881</xdr:rowOff>
    </xdr:to>
    <xdr:sp macro="[0]!AbrirFormularioFerias" textlink="">
      <xdr:nvSpPr>
        <xdr:cNvPr id="10" name="Retângulo: Cantos Arredondados 2">
          <a:extLst>
            <a:ext uri="{FF2B5EF4-FFF2-40B4-BE49-F238E27FC236}">
              <a16:creationId xmlns:a16="http://schemas.microsoft.com/office/drawing/2014/main" id="{6627FABA-3576-4D22-897F-1C903141F8B2}"/>
            </a:ext>
          </a:extLst>
        </xdr:cNvPr>
        <xdr:cNvSpPr/>
      </xdr:nvSpPr>
      <xdr:spPr>
        <a:xfrm>
          <a:off x="9094421" y="61881"/>
          <a:ext cx="288000" cy="288000"/>
        </a:xfrm>
        <a:prstGeom prst="roundRect">
          <a:avLst/>
        </a:prstGeom>
        <a:solidFill>
          <a:srgbClr val="D81893"/>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ebdings" panose="05030102010509060703" pitchFamily="18" charset="2"/>
              <a:ea typeface="+mn-ea"/>
              <a:cs typeface="+mn-cs"/>
            </a:rPr>
            <a:t>J</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15</xdr:col>
      <xdr:colOff>480511</xdr:colOff>
      <xdr:row>0</xdr:row>
      <xdr:rowOff>61880</xdr:rowOff>
    </xdr:from>
    <xdr:to>
      <xdr:col>16</xdr:col>
      <xdr:colOff>56207</xdr:colOff>
      <xdr:row>0</xdr:row>
      <xdr:rowOff>349880</xdr:rowOff>
    </xdr:to>
    <xdr:sp macro="[0]!VerificarBatidasFaltantes" textlink="">
      <xdr:nvSpPr>
        <xdr:cNvPr id="11" name="Retângulo: Cantos Arredondados 2">
          <a:extLst>
            <a:ext uri="{FF2B5EF4-FFF2-40B4-BE49-F238E27FC236}">
              <a16:creationId xmlns:a16="http://schemas.microsoft.com/office/drawing/2014/main" id="{4D35328F-0915-40C1-AD56-35CDB4472BBB}"/>
            </a:ext>
          </a:extLst>
        </xdr:cNvPr>
        <xdr:cNvSpPr/>
      </xdr:nvSpPr>
      <xdr:spPr>
        <a:xfrm>
          <a:off x="6916098" y="61880"/>
          <a:ext cx="288000" cy="288000"/>
        </a:xfrm>
        <a:prstGeom prst="roundRect">
          <a:avLst/>
        </a:prstGeom>
        <a:solidFill>
          <a:schemeClr val="bg2">
            <a:lumMod val="5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chemeClr val="lt1"/>
              </a:solidFill>
              <a:latin typeface="Webdings" panose="05030102010509060703" pitchFamily="18" charset="2"/>
              <a:ea typeface="+mn-ea"/>
              <a:cs typeface="+mn-cs"/>
            </a:rPr>
            <a:t>s</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20</xdr:col>
      <xdr:colOff>47625</xdr:colOff>
      <xdr:row>2</xdr:row>
      <xdr:rowOff>19050</xdr:rowOff>
    </xdr:from>
    <xdr:to>
      <xdr:col>20</xdr:col>
      <xdr:colOff>190500</xdr:colOff>
      <xdr:row>2</xdr:row>
      <xdr:rowOff>171451</xdr:rowOff>
    </xdr:to>
    <xdr:sp macro="[0]!ApagarConteudoCelulas01" textlink="">
      <xdr:nvSpPr>
        <xdr:cNvPr id="103" name="Retângulo: Cantos Arredondados 6" hidden="1">
          <a:extLst>
            <a:ext uri="{FF2B5EF4-FFF2-40B4-BE49-F238E27FC236}">
              <a16:creationId xmlns:a16="http://schemas.microsoft.com/office/drawing/2014/main" id="{00000000-0008-0000-1000-000067000000}"/>
            </a:ext>
          </a:extLst>
        </xdr:cNvPr>
        <xdr:cNvSpPr/>
      </xdr:nvSpPr>
      <xdr:spPr>
        <a:xfrm>
          <a:off x="9096375" y="57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xdr:row>
      <xdr:rowOff>19050</xdr:rowOff>
    </xdr:from>
    <xdr:to>
      <xdr:col>20</xdr:col>
      <xdr:colOff>190500</xdr:colOff>
      <xdr:row>3</xdr:row>
      <xdr:rowOff>171451</xdr:rowOff>
    </xdr:to>
    <xdr:sp macro="[0]!ApagarConteudoCelulas02" textlink="">
      <xdr:nvSpPr>
        <xdr:cNvPr id="104" name="Retângulo: Cantos Arredondados 7" hidden="1">
          <a:extLst>
            <a:ext uri="{FF2B5EF4-FFF2-40B4-BE49-F238E27FC236}">
              <a16:creationId xmlns:a16="http://schemas.microsoft.com/office/drawing/2014/main" id="{00000000-0008-0000-1000-000068000000}"/>
            </a:ext>
          </a:extLst>
        </xdr:cNvPr>
        <xdr:cNvSpPr/>
      </xdr:nvSpPr>
      <xdr:spPr>
        <a:xfrm>
          <a:off x="9096375" y="76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xdr:row>
      <xdr:rowOff>19050</xdr:rowOff>
    </xdr:from>
    <xdr:to>
      <xdr:col>20</xdr:col>
      <xdr:colOff>190500</xdr:colOff>
      <xdr:row>4</xdr:row>
      <xdr:rowOff>171451</xdr:rowOff>
    </xdr:to>
    <xdr:sp macro="[0]!ApagarConteudoCelulas03" textlink="">
      <xdr:nvSpPr>
        <xdr:cNvPr id="105" name="Retângulo: Cantos Arredondados 8" hidden="1">
          <a:extLst>
            <a:ext uri="{FF2B5EF4-FFF2-40B4-BE49-F238E27FC236}">
              <a16:creationId xmlns:a16="http://schemas.microsoft.com/office/drawing/2014/main" id="{00000000-0008-0000-1000-000069000000}"/>
            </a:ext>
          </a:extLst>
        </xdr:cNvPr>
        <xdr:cNvSpPr/>
      </xdr:nvSpPr>
      <xdr:spPr>
        <a:xfrm>
          <a:off x="9096375" y="95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xdr:row>
      <xdr:rowOff>19050</xdr:rowOff>
    </xdr:from>
    <xdr:to>
      <xdr:col>20</xdr:col>
      <xdr:colOff>190500</xdr:colOff>
      <xdr:row>5</xdr:row>
      <xdr:rowOff>171451</xdr:rowOff>
    </xdr:to>
    <xdr:sp macro="[0]!ApagarConteudoCelulas04" textlink="">
      <xdr:nvSpPr>
        <xdr:cNvPr id="106" name="Retângulo: Cantos Arredondados 9" hidden="1">
          <a:extLst>
            <a:ext uri="{FF2B5EF4-FFF2-40B4-BE49-F238E27FC236}">
              <a16:creationId xmlns:a16="http://schemas.microsoft.com/office/drawing/2014/main" id="{00000000-0008-0000-1000-00006A000000}"/>
            </a:ext>
          </a:extLst>
        </xdr:cNvPr>
        <xdr:cNvSpPr/>
      </xdr:nvSpPr>
      <xdr:spPr>
        <a:xfrm>
          <a:off x="9096375" y="114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6</xdr:row>
      <xdr:rowOff>19050</xdr:rowOff>
    </xdr:from>
    <xdr:to>
      <xdr:col>20</xdr:col>
      <xdr:colOff>190500</xdr:colOff>
      <xdr:row>6</xdr:row>
      <xdr:rowOff>171451</xdr:rowOff>
    </xdr:to>
    <xdr:sp macro="[0]!ApagarConteudoCelulas05" textlink="">
      <xdr:nvSpPr>
        <xdr:cNvPr id="107" name="Retângulo: Cantos Arredondados 10" hidden="1">
          <a:extLst>
            <a:ext uri="{FF2B5EF4-FFF2-40B4-BE49-F238E27FC236}">
              <a16:creationId xmlns:a16="http://schemas.microsoft.com/office/drawing/2014/main" id="{00000000-0008-0000-1000-00006B000000}"/>
            </a:ext>
          </a:extLst>
        </xdr:cNvPr>
        <xdr:cNvSpPr/>
      </xdr:nvSpPr>
      <xdr:spPr>
        <a:xfrm>
          <a:off x="9096375" y="133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7</xdr:row>
      <xdr:rowOff>19050</xdr:rowOff>
    </xdr:from>
    <xdr:to>
      <xdr:col>20</xdr:col>
      <xdr:colOff>190500</xdr:colOff>
      <xdr:row>7</xdr:row>
      <xdr:rowOff>171451</xdr:rowOff>
    </xdr:to>
    <xdr:sp macro="[0]!ApagarConteudoCelulas06" textlink="">
      <xdr:nvSpPr>
        <xdr:cNvPr id="108" name="Retângulo: Cantos Arredondados 11" hidden="1">
          <a:extLst>
            <a:ext uri="{FF2B5EF4-FFF2-40B4-BE49-F238E27FC236}">
              <a16:creationId xmlns:a16="http://schemas.microsoft.com/office/drawing/2014/main" id="{00000000-0008-0000-1000-00006C000000}"/>
            </a:ext>
          </a:extLst>
        </xdr:cNvPr>
        <xdr:cNvSpPr/>
      </xdr:nvSpPr>
      <xdr:spPr>
        <a:xfrm>
          <a:off x="9096375" y="152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8</xdr:row>
      <xdr:rowOff>19050</xdr:rowOff>
    </xdr:from>
    <xdr:to>
      <xdr:col>20</xdr:col>
      <xdr:colOff>190500</xdr:colOff>
      <xdr:row>8</xdr:row>
      <xdr:rowOff>171451</xdr:rowOff>
    </xdr:to>
    <xdr:sp macro="[0]!ApagarConteudoCelulas07" textlink="">
      <xdr:nvSpPr>
        <xdr:cNvPr id="109" name="Retângulo: Cantos Arredondados 12" hidden="1">
          <a:extLst>
            <a:ext uri="{FF2B5EF4-FFF2-40B4-BE49-F238E27FC236}">
              <a16:creationId xmlns:a16="http://schemas.microsoft.com/office/drawing/2014/main" id="{00000000-0008-0000-1000-00006D000000}"/>
            </a:ext>
          </a:extLst>
        </xdr:cNvPr>
        <xdr:cNvSpPr/>
      </xdr:nvSpPr>
      <xdr:spPr>
        <a:xfrm>
          <a:off x="9096375" y="171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9</xdr:row>
      <xdr:rowOff>19050</xdr:rowOff>
    </xdr:from>
    <xdr:to>
      <xdr:col>20</xdr:col>
      <xdr:colOff>190500</xdr:colOff>
      <xdr:row>9</xdr:row>
      <xdr:rowOff>171451</xdr:rowOff>
    </xdr:to>
    <xdr:sp macro="[0]!ApagarConteudoCelulas08" textlink="">
      <xdr:nvSpPr>
        <xdr:cNvPr id="110" name="Retângulo: Cantos Arredondados 13" hidden="1">
          <a:extLst>
            <a:ext uri="{FF2B5EF4-FFF2-40B4-BE49-F238E27FC236}">
              <a16:creationId xmlns:a16="http://schemas.microsoft.com/office/drawing/2014/main" id="{00000000-0008-0000-1000-00006E000000}"/>
            </a:ext>
          </a:extLst>
        </xdr:cNvPr>
        <xdr:cNvSpPr/>
      </xdr:nvSpPr>
      <xdr:spPr>
        <a:xfrm>
          <a:off x="9096375" y="190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10</xdr:row>
      <xdr:rowOff>19050</xdr:rowOff>
    </xdr:from>
    <xdr:to>
      <xdr:col>20</xdr:col>
      <xdr:colOff>190500</xdr:colOff>
      <xdr:row>10</xdr:row>
      <xdr:rowOff>171451</xdr:rowOff>
    </xdr:to>
    <xdr:sp macro="[0]!ApagarConteudoCelulas09" textlink="">
      <xdr:nvSpPr>
        <xdr:cNvPr id="111" name="Retângulo: Cantos Arredondados 14" hidden="1">
          <a:extLst>
            <a:ext uri="{FF2B5EF4-FFF2-40B4-BE49-F238E27FC236}">
              <a16:creationId xmlns:a16="http://schemas.microsoft.com/office/drawing/2014/main" id="{00000000-0008-0000-1000-00006F000000}"/>
            </a:ext>
          </a:extLst>
        </xdr:cNvPr>
        <xdr:cNvSpPr/>
      </xdr:nvSpPr>
      <xdr:spPr>
        <a:xfrm>
          <a:off x="9096375" y="209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11</xdr:row>
      <xdr:rowOff>19050</xdr:rowOff>
    </xdr:from>
    <xdr:to>
      <xdr:col>20</xdr:col>
      <xdr:colOff>190500</xdr:colOff>
      <xdr:row>11</xdr:row>
      <xdr:rowOff>171451</xdr:rowOff>
    </xdr:to>
    <xdr:sp macro="[0]!ApagarConteudoCelulas10" textlink="">
      <xdr:nvSpPr>
        <xdr:cNvPr id="112" name="Retângulo: Cantos Arredondados 15" hidden="1">
          <a:extLst>
            <a:ext uri="{FF2B5EF4-FFF2-40B4-BE49-F238E27FC236}">
              <a16:creationId xmlns:a16="http://schemas.microsoft.com/office/drawing/2014/main" id="{00000000-0008-0000-1000-000070000000}"/>
            </a:ext>
          </a:extLst>
        </xdr:cNvPr>
        <xdr:cNvSpPr/>
      </xdr:nvSpPr>
      <xdr:spPr>
        <a:xfrm>
          <a:off x="9096375" y="228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12</xdr:row>
      <xdr:rowOff>19050</xdr:rowOff>
    </xdr:from>
    <xdr:to>
      <xdr:col>20</xdr:col>
      <xdr:colOff>190500</xdr:colOff>
      <xdr:row>12</xdr:row>
      <xdr:rowOff>171451</xdr:rowOff>
    </xdr:to>
    <xdr:sp macro="[0]!ApagarConteudoCelulas11" textlink="">
      <xdr:nvSpPr>
        <xdr:cNvPr id="113" name="Retângulo: Cantos Arredondados 16" hidden="1">
          <a:extLst>
            <a:ext uri="{FF2B5EF4-FFF2-40B4-BE49-F238E27FC236}">
              <a16:creationId xmlns:a16="http://schemas.microsoft.com/office/drawing/2014/main" id="{00000000-0008-0000-1000-000071000000}"/>
            </a:ext>
          </a:extLst>
        </xdr:cNvPr>
        <xdr:cNvSpPr/>
      </xdr:nvSpPr>
      <xdr:spPr>
        <a:xfrm>
          <a:off x="9096375" y="247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13</xdr:row>
      <xdr:rowOff>19050</xdr:rowOff>
    </xdr:from>
    <xdr:to>
      <xdr:col>20</xdr:col>
      <xdr:colOff>190500</xdr:colOff>
      <xdr:row>13</xdr:row>
      <xdr:rowOff>171451</xdr:rowOff>
    </xdr:to>
    <xdr:sp macro="[0]!ApagarConteudoCelulas12" textlink="">
      <xdr:nvSpPr>
        <xdr:cNvPr id="114" name="Retângulo: Cantos Arredondados 17" hidden="1">
          <a:extLst>
            <a:ext uri="{FF2B5EF4-FFF2-40B4-BE49-F238E27FC236}">
              <a16:creationId xmlns:a16="http://schemas.microsoft.com/office/drawing/2014/main" id="{00000000-0008-0000-1000-000072000000}"/>
            </a:ext>
          </a:extLst>
        </xdr:cNvPr>
        <xdr:cNvSpPr/>
      </xdr:nvSpPr>
      <xdr:spPr>
        <a:xfrm>
          <a:off x="9096375" y="266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14</xdr:row>
      <xdr:rowOff>19050</xdr:rowOff>
    </xdr:from>
    <xdr:to>
      <xdr:col>20</xdr:col>
      <xdr:colOff>190500</xdr:colOff>
      <xdr:row>14</xdr:row>
      <xdr:rowOff>171451</xdr:rowOff>
    </xdr:to>
    <xdr:sp macro="[0]!ApagarConteudoCelulas13" textlink="">
      <xdr:nvSpPr>
        <xdr:cNvPr id="115" name="Retângulo: Cantos Arredondados 18" hidden="1">
          <a:extLst>
            <a:ext uri="{FF2B5EF4-FFF2-40B4-BE49-F238E27FC236}">
              <a16:creationId xmlns:a16="http://schemas.microsoft.com/office/drawing/2014/main" id="{00000000-0008-0000-1000-000073000000}"/>
            </a:ext>
          </a:extLst>
        </xdr:cNvPr>
        <xdr:cNvSpPr/>
      </xdr:nvSpPr>
      <xdr:spPr>
        <a:xfrm>
          <a:off x="9096375" y="285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15</xdr:row>
      <xdr:rowOff>19050</xdr:rowOff>
    </xdr:from>
    <xdr:to>
      <xdr:col>20</xdr:col>
      <xdr:colOff>190500</xdr:colOff>
      <xdr:row>15</xdr:row>
      <xdr:rowOff>171451</xdr:rowOff>
    </xdr:to>
    <xdr:sp macro="[0]!ApagarConteudoCelulas14" textlink="">
      <xdr:nvSpPr>
        <xdr:cNvPr id="116" name="Retângulo: Cantos Arredondados 19" hidden="1">
          <a:extLst>
            <a:ext uri="{FF2B5EF4-FFF2-40B4-BE49-F238E27FC236}">
              <a16:creationId xmlns:a16="http://schemas.microsoft.com/office/drawing/2014/main" id="{00000000-0008-0000-1000-000074000000}"/>
            </a:ext>
          </a:extLst>
        </xdr:cNvPr>
        <xdr:cNvSpPr/>
      </xdr:nvSpPr>
      <xdr:spPr>
        <a:xfrm>
          <a:off x="9096375" y="304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16</xdr:row>
      <xdr:rowOff>19050</xdr:rowOff>
    </xdr:from>
    <xdr:to>
      <xdr:col>20</xdr:col>
      <xdr:colOff>190500</xdr:colOff>
      <xdr:row>16</xdr:row>
      <xdr:rowOff>171451</xdr:rowOff>
    </xdr:to>
    <xdr:sp macro="[0]!ApagarConteudoCelulas01" textlink="">
      <xdr:nvSpPr>
        <xdr:cNvPr id="117" name="Retângulo: Cantos Arredondados 20" hidden="1">
          <a:extLst>
            <a:ext uri="{FF2B5EF4-FFF2-40B4-BE49-F238E27FC236}">
              <a16:creationId xmlns:a16="http://schemas.microsoft.com/office/drawing/2014/main" id="{00000000-0008-0000-1000-000075000000}"/>
            </a:ext>
          </a:extLst>
        </xdr:cNvPr>
        <xdr:cNvSpPr/>
      </xdr:nvSpPr>
      <xdr:spPr>
        <a:xfrm>
          <a:off x="9096375" y="323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17</xdr:row>
      <xdr:rowOff>19050</xdr:rowOff>
    </xdr:from>
    <xdr:to>
      <xdr:col>20</xdr:col>
      <xdr:colOff>190500</xdr:colOff>
      <xdr:row>17</xdr:row>
      <xdr:rowOff>171451</xdr:rowOff>
    </xdr:to>
    <xdr:sp macro="[0]!ApagarConteudoCelulas16" textlink="">
      <xdr:nvSpPr>
        <xdr:cNvPr id="118" name="Retângulo: Cantos Arredondados 21" hidden="1">
          <a:extLst>
            <a:ext uri="{FF2B5EF4-FFF2-40B4-BE49-F238E27FC236}">
              <a16:creationId xmlns:a16="http://schemas.microsoft.com/office/drawing/2014/main" id="{00000000-0008-0000-1000-000076000000}"/>
            </a:ext>
          </a:extLst>
        </xdr:cNvPr>
        <xdr:cNvSpPr/>
      </xdr:nvSpPr>
      <xdr:spPr>
        <a:xfrm>
          <a:off x="9096375" y="342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18</xdr:row>
      <xdr:rowOff>19050</xdr:rowOff>
    </xdr:from>
    <xdr:to>
      <xdr:col>20</xdr:col>
      <xdr:colOff>190500</xdr:colOff>
      <xdr:row>18</xdr:row>
      <xdr:rowOff>171451</xdr:rowOff>
    </xdr:to>
    <xdr:sp macro="[0]!ApagarConteudoCelulas17" textlink="">
      <xdr:nvSpPr>
        <xdr:cNvPr id="119" name="Retângulo: Cantos Arredondados 22" hidden="1">
          <a:extLst>
            <a:ext uri="{FF2B5EF4-FFF2-40B4-BE49-F238E27FC236}">
              <a16:creationId xmlns:a16="http://schemas.microsoft.com/office/drawing/2014/main" id="{00000000-0008-0000-1000-000077000000}"/>
            </a:ext>
          </a:extLst>
        </xdr:cNvPr>
        <xdr:cNvSpPr/>
      </xdr:nvSpPr>
      <xdr:spPr>
        <a:xfrm>
          <a:off x="9096375" y="361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19</xdr:row>
      <xdr:rowOff>19050</xdr:rowOff>
    </xdr:from>
    <xdr:to>
      <xdr:col>20</xdr:col>
      <xdr:colOff>190500</xdr:colOff>
      <xdr:row>19</xdr:row>
      <xdr:rowOff>171451</xdr:rowOff>
    </xdr:to>
    <xdr:sp macro="[0]!ApagarConteudoCelulas18" textlink="">
      <xdr:nvSpPr>
        <xdr:cNvPr id="120" name="Retângulo: Cantos Arredondados 23" hidden="1">
          <a:extLst>
            <a:ext uri="{FF2B5EF4-FFF2-40B4-BE49-F238E27FC236}">
              <a16:creationId xmlns:a16="http://schemas.microsoft.com/office/drawing/2014/main" id="{00000000-0008-0000-1000-000078000000}"/>
            </a:ext>
          </a:extLst>
        </xdr:cNvPr>
        <xdr:cNvSpPr/>
      </xdr:nvSpPr>
      <xdr:spPr>
        <a:xfrm>
          <a:off x="9096375" y="381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20</xdr:row>
      <xdr:rowOff>19050</xdr:rowOff>
    </xdr:from>
    <xdr:to>
      <xdr:col>20</xdr:col>
      <xdr:colOff>190500</xdr:colOff>
      <xdr:row>20</xdr:row>
      <xdr:rowOff>171451</xdr:rowOff>
    </xdr:to>
    <xdr:sp macro="[0]!ApagarConteudoCelulas19" textlink="">
      <xdr:nvSpPr>
        <xdr:cNvPr id="121" name="Retângulo: Cantos Arredondados 24" hidden="1">
          <a:extLst>
            <a:ext uri="{FF2B5EF4-FFF2-40B4-BE49-F238E27FC236}">
              <a16:creationId xmlns:a16="http://schemas.microsoft.com/office/drawing/2014/main" id="{00000000-0008-0000-1000-000079000000}"/>
            </a:ext>
          </a:extLst>
        </xdr:cNvPr>
        <xdr:cNvSpPr/>
      </xdr:nvSpPr>
      <xdr:spPr>
        <a:xfrm>
          <a:off x="9096375" y="400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21</xdr:row>
      <xdr:rowOff>19050</xdr:rowOff>
    </xdr:from>
    <xdr:to>
      <xdr:col>20</xdr:col>
      <xdr:colOff>190500</xdr:colOff>
      <xdr:row>21</xdr:row>
      <xdr:rowOff>171451</xdr:rowOff>
    </xdr:to>
    <xdr:sp macro="[0]!ApagarConteudoCelulas20" textlink="">
      <xdr:nvSpPr>
        <xdr:cNvPr id="122" name="Retângulo: Cantos Arredondados 25" hidden="1">
          <a:extLst>
            <a:ext uri="{FF2B5EF4-FFF2-40B4-BE49-F238E27FC236}">
              <a16:creationId xmlns:a16="http://schemas.microsoft.com/office/drawing/2014/main" id="{00000000-0008-0000-1000-00007A000000}"/>
            </a:ext>
          </a:extLst>
        </xdr:cNvPr>
        <xdr:cNvSpPr/>
      </xdr:nvSpPr>
      <xdr:spPr>
        <a:xfrm>
          <a:off x="9096375" y="419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22</xdr:row>
      <xdr:rowOff>19050</xdr:rowOff>
    </xdr:from>
    <xdr:to>
      <xdr:col>20</xdr:col>
      <xdr:colOff>190500</xdr:colOff>
      <xdr:row>22</xdr:row>
      <xdr:rowOff>171451</xdr:rowOff>
    </xdr:to>
    <xdr:sp macro="[0]!ApagarConteudoCelulas21" textlink="">
      <xdr:nvSpPr>
        <xdr:cNvPr id="123" name="Retângulo: Cantos Arredondados 26" hidden="1">
          <a:extLst>
            <a:ext uri="{FF2B5EF4-FFF2-40B4-BE49-F238E27FC236}">
              <a16:creationId xmlns:a16="http://schemas.microsoft.com/office/drawing/2014/main" id="{00000000-0008-0000-1000-00007B000000}"/>
            </a:ext>
          </a:extLst>
        </xdr:cNvPr>
        <xdr:cNvSpPr/>
      </xdr:nvSpPr>
      <xdr:spPr>
        <a:xfrm>
          <a:off x="9096375" y="438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23</xdr:row>
      <xdr:rowOff>19050</xdr:rowOff>
    </xdr:from>
    <xdr:to>
      <xdr:col>20</xdr:col>
      <xdr:colOff>190500</xdr:colOff>
      <xdr:row>23</xdr:row>
      <xdr:rowOff>171451</xdr:rowOff>
    </xdr:to>
    <xdr:sp macro="[0]!ApagarConteudoCelulas22" textlink="">
      <xdr:nvSpPr>
        <xdr:cNvPr id="124" name="Retângulo: Cantos Arredondados 27" hidden="1">
          <a:extLst>
            <a:ext uri="{FF2B5EF4-FFF2-40B4-BE49-F238E27FC236}">
              <a16:creationId xmlns:a16="http://schemas.microsoft.com/office/drawing/2014/main" id="{00000000-0008-0000-1000-00007C000000}"/>
            </a:ext>
          </a:extLst>
        </xdr:cNvPr>
        <xdr:cNvSpPr/>
      </xdr:nvSpPr>
      <xdr:spPr>
        <a:xfrm>
          <a:off x="9096375" y="457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24</xdr:row>
      <xdr:rowOff>19050</xdr:rowOff>
    </xdr:from>
    <xdr:to>
      <xdr:col>20</xdr:col>
      <xdr:colOff>190500</xdr:colOff>
      <xdr:row>24</xdr:row>
      <xdr:rowOff>171451</xdr:rowOff>
    </xdr:to>
    <xdr:sp macro="[0]!ApagarConteudoCelulas23" textlink="">
      <xdr:nvSpPr>
        <xdr:cNvPr id="125" name="Retângulo: Cantos Arredondados 28" hidden="1">
          <a:extLst>
            <a:ext uri="{FF2B5EF4-FFF2-40B4-BE49-F238E27FC236}">
              <a16:creationId xmlns:a16="http://schemas.microsoft.com/office/drawing/2014/main" id="{00000000-0008-0000-1000-00007D000000}"/>
            </a:ext>
          </a:extLst>
        </xdr:cNvPr>
        <xdr:cNvSpPr/>
      </xdr:nvSpPr>
      <xdr:spPr>
        <a:xfrm>
          <a:off x="9096375" y="476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25</xdr:row>
      <xdr:rowOff>19050</xdr:rowOff>
    </xdr:from>
    <xdr:to>
      <xdr:col>20</xdr:col>
      <xdr:colOff>190500</xdr:colOff>
      <xdr:row>25</xdr:row>
      <xdr:rowOff>171451</xdr:rowOff>
    </xdr:to>
    <xdr:sp macro="[0]!ApagarConteudoCelulas24" textlink="">
      <xdr:nvSpPr>
        <xdr:cNvPr id="126" name="Retângulo: Cantos Arredondados 29" hidden="1">
          <a:extLst>
            <a:ext uri="{FF2B5EF4-FFF2-40B4-BE49-F238E27FC236}">
              <a16:creationId xmlns:a16="http://schemas.microsoft.com/office/drawing/2014/main" id="{00000000-0008-0000-1000-00007E000000}"/>
            </a:ext>
          </a:extLst>
        </xdr:cNvPr>
        <xdr:cNvSpPr/>
      </xdr:nvSpPr>
      <xdr:spPr>
        <a:xfrm>
          <a:off x="9096375" y="495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26</xdr:row>
      <xdr:rowOff>19050</xdr:rowOff>
    </xdr:from>
    <xdr:to>
      <xdr:col>20</xdr:col>
      <xdr:colOff>190500</xdr:colOff>
      <xdr:row>26</xdr:row>
      <xdr:rowOff>171451</xdr:rowOff>
    </xdr:to>
    <xdr:sp macro="[0]!ApagarConteudoCelulas25" textlink="">
      <xdr:nvSpPr>
        <xdr:cNvPr id="127" name="Retângulo: Cantos Arredondados 30" hidden="1">
          <a:extLst>
            <a:ext uri="{FF2B5EF4-FFF2-40B4-BE49-F238E27FC236}">
              <a16:creationId xmlns:a16="http://schemas.microsoft.com/office/drawing/2014/main" id="{00000000-0008-0000-1000-00007F000000}"/>
            </a:ext>
          </a:extLst>
        </xdr:cNvPr>
        <xdr:cNvSpPr/>
      </xdr:nvSpPr>
      <xdr:spPr>
        <a:xfrm>
          <a:off x="9096375" y="514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27</xdr:row>
      <xdr:rowOff>19050</xdr:rowOff>
    </xdr:from>
    <xdr:to>
      <xdr:col>20</xdr:col>
      <xdr:colOff>190500</xdr:colOff>
      <xdr:row>27</xdr:row>
      <xdr:rowOff>171451</xdr:rowOff>
    </xdr:to>
    <xdr:sp macro="[0]!ApagarConteudoCelulas26" textlink="">
      <xdr:nvSpPr>
        <xdr:cNvPr id="128" name="Retângulo: Cantos Arredondados 31" hidden="1">
          <a:extLst>
            <a:ext uri="{FF2B5EF4-FFF2-40B4-BE49-F238E27FC236}">
              <a16:creationId xmlns:a16="http://schemas.microsoft.com/office/drawing/2014/main" id="{00000000-0008-0000-1000-000080000000}"/>
            </a:ext>
          </a:extLst>
        </xdr:cNvPr>
        <xdr:cNvSpPr/>
      </xdr:nvSpPr>
      <xdr:spPr>
        <a:xfrm>
          <a:off x="9096375" y="533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28</xdr:row>
      <xdr:rowOff>19050</xdr:rowOff>
    </xdr:from>
    <xdr:to>
      <xdr:col>20</xdr:col>
      <xdr:colOff>190500</xdr:colOff>
      <xdr:row>28</xdr:row>
      <xdr:rowOff>171451</xdr:rowOff>
    </xdr:to>
    <xdr:sp macro="[0]!ApagarConteudoCelulas27" textlink="">
      <xdr:nvSpPr>
        <xdr:cNvPr id="129" name="Retângulo: Cantos Arredondados 32" hidden="1">
          <a:extLst>
            <a:ext uri="{FF2B5EF4-FFF2-40B4-BE49-F238E27FC236}">
              <a16:creationId xmlns:a16="http://schemas.microsoft.com/office/drawing/2014/main" id="{00000000-0008-0000-1000-000081000000}"/>
            </a:ext>
          </a:extLst>
        </xdr:cNvPr>
        <xdr:cNvSpPr/>
      </xdr:nvSpPr>
      <xdr:spPr>
        <a:xfrm>
          <a:off x="9096375" y="552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29</xdr:row>
      <xdr:rowOff>19050</xdr:rowOff>
    </xdr:from>
    <xdr:to>
      <xdr:col>20</xdr:col>
      <xdr:colOff>190500</xdr:colOff>
      <xdr:row>29</xdr:row>
      <xdr:rowOff>171451</xdr:rowOff>
    </xdr:to>
    <xdr:sp macro="[0]!ApagarConteudoCelulas28" textlink="">
      <xdr:nvSpPr>
        <xdr:cNvPr id="130" name="Retângulo: Cantos Arredondados 33" hidden="1">
          <a:extLst>
            <a:ext uri="{FF2B5EF4-FFF2-40B4-BE49-F238E27FC236}">
              <a16:creationId xmlns:a16="http://schemas.microsoft.com/office/drawing/2014/main" id="{00000000-0008-0000-1000-000082000000}"/>
            </a:ext>
          </a:extLst>
        </xdr:cNvPr>
        <xdr:cNvSpPr/>
      </xdr:nvSpPr>
      <xdr:spPr>
        <a:xfrm>
          <a:off x="9096375" y="571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30</xdr:row>
      <xdr:rowOff>19050</xdr:rowOff>
    </xdr:from>
    <xdr:to>
      <xdr:col>20</xdr:col>
      <xdr:colOff>190500</xdr:colOff>
      <xdr:row>30</xdr:row>
      <xdr:rowOff>171451</xdr:rowOff>
    </xdr:to>
    <xdr:sp macro="[0]!ApagarConteudoCelulas29" textlink="">
      <xdr:nvSpPr>
        <xdr:cNvPr id="131" name="Retângulo: Cantos Arredondados 34" hidden="1">
          <a:extLst>
            <a:ext uri="{FF2B5EF4-FFF2-40B4-BE49-F238E27FC236}">
              <a16:creationId xmlns:a16="http://schemas.microsoft.com/office/drawing/2014/main" id="{00000000-0008-0000-1000-000083000000}"/>
            </a:ext>
          </a:extLst>
        </xdr:cNvPr>
        <xdr:cNvSpPr/>
      </xdr:nvSpPr>
      <xdr:spPr>
        <a:xfrm>
          <a:off x="9096375" y="590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31</xdr:row>
      <xdr:rowOff>19050</xdr:rowOff>
    </xdr:from>
    <xdr:to>
      <xdr:col>20</xdr:col>
      <xdr:colOff>190500</xdr:colOff>
      <xdr:row>31</xdr:row>
      <xdr:rowOff>171451</xdr:rowOff>
    </xdr:to>
    <xdr:sp macro="[0]!ApagarConteudoCelulas30" textlink="">
      <xdr:nvSpPr>
        <xdr:cNvPr id="132" name="Retângulo: Cantos Arredondados 35" hidden="1">
          <a:extLst>
            <a:ext uri="{FF2B5EF4-FFF2-40B4-BE49-F238E27FC236}">
              <a16:creationId xmlns:a16="http://schemas.microsoft.com/office/drawing/2014/main" id="{00000000-0008-0000-1000-000084000000}"/>
            </a:ext>
          </a:extLst>
        </xdr:cNvPr>
        <xdr:cNvSpPr/>
      </xdr:nvSpPr>
      <xdr:spPr>
        <a:xfrm>
          <a:off x="9096375" y="609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32</xdr:row>
      <xdr:rowOff>19050</xdr:rowOff>
    </xdr:from>
    <xdr:to>
      <xdr:col>20</xdr:col>
      <xdr:colOff>190500</xdr:colOff>
      <xdr:row>32</xdr:row>
      <xdr:rowOff>171451</xdr:rowOff>
    </xdr:to>
    <xdr:sp macro="[0]!ApagarConteudoCelulas31" textlink="">
      <xdr:nvSpPr>
        <xdr:cNvPr id="133" name="Retângulo: Cantos Arredondados 36" hidden="1">
          <a:extLst>
            <a:ext uri="{FF2B5EF4-FFF2-40B4-BE49-F238E27FC236}">
              <a16:creationId xmlns:a16="http://schemas.microsoft.com/office/drawing/2014/main" id="{00000000-0008-0000-1000-000085000000}"/>
            </a:ext>
          </a:extLst>
        </xdr:cNvPr>
        <xdr:cNvSpPr/>
      </xdr:nvSpPr>
      <xdr:spPr>
        <a:xfrm>
          <a:off x="9096375" y="628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33</xdr:row>
      <xdr:rowOff>19050</xdr:rowOff>
    </xdr:from>
    <xdr:to>
      <xdr:col>20</xdr:col>
      <xdr:colOff>190500</xdr:colOff>
      <xdr:row>33</xdr:row>
      <xdr:rowOff>171451</xdr:rowOff>
    </xdr:to>
    <xdr:sp macro="[0]!ApagarConteudoCelulas32" textlink="">
      <xdr:nvSpPr>
        <xdr:cNvPr id="134" name="Retângulo: Cantos Arredondados 37" hidden="1">
          <a:extLst>
            <a:ext uri="{FF2B5EF4-FFF2-40B4-BE49-F238E27FC236}">
              <a16:creationId xmlns:a16="http://schemas.microsoft.com/office/drawing/2014/main" id="{00000000-0008-0000-1000-000086000000}"/>
            </a:ext>
          </a:extLst>
        </xdr:cNvPr>
        <xdr:cNvSpPr/>
      </xdr:nvSpPr>
      <xdr:spPr>
        <a:xfrm>
          <a:off x="9096375" y="647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34</xdr:row>
      <xdr:rowOff>19050</xdr:rowOff>
    </xdr:from>
    <xdr:to>
      <xdr:col>20</xdr:col>
      <xdr:colOff>190500</xdr:colOff>
      <xdr:row>34</xdr:row>
      <xdr:rowOff>171451</xdr:rowOff>
    </xdr:to>
    <xdr:sp macro="[0]!ApagarConteudoCelulas33" textlink="">
      <xdr:nvSpPr>
        <xdr:cNvPr id="135" name="Retângulo: Cantos Arredondados 38" hidden="1">
          <a:extLst>
            <a:ext uri="{FF2B5EF4-FFF2-40B4-BE49-F238E27FC236}">
              <a16:creationId xmlns:a16="http://schemas.microsoft.com/office/drawing/2014/main" id="{00000000-0008-0000-1000-000087000000}"/>
            </a:ext>
          </a:extLst>
        </xdr:cNvPr>
        <xdr:cNvSpPr/>
      </xdr:nvSpPr>
      <xdr:spPr>
        <a:xfrm>
          <a:off x="9096375" y="666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35</xdr:row>
      <xdr:rowOff>19050</xdr:rowOff>
    </xdr:from>
    <xdr:to>
      <xdr:col>20</xdr:col>
      <xdr:colOff>190500</xdr:colOff>
      <xdr:row>35</xdr:row>
      <xdr:rowOff>171451</xdr:rowOff>
    </xdr:to>
    <xdr:sp macro="[0]!ApagarConteudoCelulas34" textlink="">
      <xdr:nvSpPr>
        <xdr:cNvPr id="136" name="Retângulo: Cantos Arredondados 39" hidden="1">
          <a:extLst>
            <a:ext uri="{FF2B5EF4-FFF2-40B4-BE49-F238E27FC236}">
              <a16:creationId xmlns:a16="http://schemas.microsoft.com/office/drawing/2014/main" id="{00000000-0008-0000-1000-000088000000}"/>
            </a:ext>
          </a:extLst>
        </xdr:cNvPr>
        <xdr:cNvSpPr/>
      </xdr:nvSpPr>
      <xdr:spPr>
        <a:xfrm>
          <a:off x="9096375" y="685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36</xdr:row>
      <xdr:rowOff>19050</xdr:rowOff>
    </xdr:from>
    <xdr:to>
      <xdr:col>20</xdr:col>
      <xdr:colOff>190500</xdr:colOff>
      <xdr:row>36</xdr:row>
      <xdr:rowOff>171451</xdr:rowOff>
    </xdr:to>
    <xdr:sp macro="[0]!ApagarConteudoCelulas35" textlink="">
      <xdr:nvSpPr>
        <xdr:cNvPr id="137" name="Retângulo: Cantos Arredondados 40" hidden="1">
          <a:extLst>
            <a:ext uri="{FF2B5EF4-FFF2-40B4-BE49-F238E27FC236}">
              <a16:creationId xmlns:a16="http://schemas.microsoft.com/office/drawing/2014/main" id="{00000000-0008-0000-1000-000089000000}"/>
            </a:ext>
          </a:extLst>
        </xdr:cNvPr>
        <xdr:cNvSpPr/>
      </xdr:nvSpPr>
      <xdr:spPr>
        <a:xfrm>
          <a:off x="9096375" y="704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37</xdr:row>
      <xdr:rowOff>19050</xdr:rowOff>
    </xdr:from>
    <xdr:to>
      <xdr:col>20</xdr:col>
      <xdr:colOff>190500</xdr:colOff>
      <xdr:row>37</xdr:row>
      <xdr:rowOff>171451</xdr:rowOff>
    </xdr:to>
    <xdr:sp macro="[0]!ApagarConteudoCelulas36" textlink="">
      <xdr:nvSpPr>
        <xdr:cNvPr id="138" name="Retângulo: Cantos Arredondados 41" hidden="1">
          <a:extLst>
            <a:ext uri="{FF2B5EF4-FFF2-40B4-BE49-F238E27FC236}">
              <a16:creationId xmlns:a16="http://schemas.microsoft.com/office/drawing/2014/main" id="{00000000-0008-0000-1000-00008A000000}"/>
            </a:ext>
          </a:extLst>
        </xdr:cNvPr>
        <xdr:cNvSpPr/>
      </xdr:nvSpPr>
      <xdr:spPr>
        <a:xfrm>
          <a:off x="9096375" y="723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38</xdr:row>
      <xdr:rowOff>19050</xdr:rowOff>
    </xdr:from>
    <xdr:to>
      <xdr:col>20</xdr:col>
      <xdr:colOff>190500</xdr:colOff>
      <xdr:row>38</xdr:row>
      <xdr:rowOff>171451</xdr:rowOff>
    </xdr:to>
    <xdr:sp macro="[0]!ApagarConteudoCelulas37" textlink="">
      <xdr:nvSpPr>
        <xdr:cNvPr id="139" name="Retângulo: Cantos Arredondados 42" hidden="1">
          <a:extLst>
            <a:ext uri="{FF2B5EF4-FFF2-40B4-BE49-F238E27FC236}">
              <a16:creationId xmlns:a16="http://schemas.microsoft.com/office/drawing/2014/main" id="{00000000-0008-0000-1000-00008B000000}"/>
            </a:ext>
          </a:extLst>
        </xdr:cNvPr>
        <xdr:cNvSpPr/>
      </xdr:nvSpPr>
      <xdr:spPr>
        <a:xfrm>
          <a:off x="9096375" y="742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39</xdr:row>
      <xdr:rowOff>19050</xdr:rowOff>
    </xdr:from>
    <xdr:to>
      <xdr:col>20</xdr:col>
      <xdr:colOff>190500</xdr:colOff>
      <xdr:row>39</xdr:row>
      <xdr:rowOff>171451</xdr:rowOff>
    </xdr:to>
    <xdr:sp macro="[0]!ApagarConteudoCelulas38" textlink="">
      <xdr:nvSpPr>
        <xdr:cNvPr id="140" name="Retângulo: Cantos Arredondados 43" hidden="1">
          <a:extLst>
            <a:ext uri="{FF2B5EF4-FFF2-40B4-BE49-F238E27FC236}">
              <a16:creationId xmlns:a16="http://schemas.microsoft.com/office/drawing/2014/main" id="{00000000-0008-0000-1000-00008C000000}"/>
            </a:ext>
          </a:extLst>
        </xdr:cNvPr>
        <xdr:cNvSpPr/>
      </xdr:nvSpPr>
      <xdr:spPr>
        <a:xfrm>
          <a:off x="9096375" y="762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40</xdr:row>
      <xdr:rowOff>19050</xdr:rowOff>
    </xdr:from>
    <xdr:to>
      <xdr:col>20</xdr:col>
      <xdr:colOff>190500</xdr:colOff>
      <xdr:row>40</xdr:row>
      <xdr:rowOff>171451</xdr:rowOff>
    </xdr:to>
    <xdr:sp macro="[0]!ApagarConteudoCelulas39" textlink="">
      <xdr:nvSpPr>
        <xdr:cNvPr id="141" name="Retângulo: Cantos Arredondados 44" hidden="1">
          <a:extLst>
            <a:ext uri="{FF2B5EF4-FFF2-40B4-BE49-F238E27FC236}">
              <a16:creationId xmlns:a16="http://schemas.microsoft.com/office/drawing/2014/main" id="{00000000-0008-0000-1000-00008D000000}"/>
            </a:ext>
          </a:extLst>
        </xdr:cNvPr>
        <xdr:cNvSpPr/>
      </xdr:nvSpPr>
      <xdr:spPr>
        <a:xfrm>
          <a:off x="9096375" y="781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41</xdr:row>
      <xdr:rowOff>19050</xdr:rowOff>
    </xdr:from>
    <xdr:to>
      <xdr:col>20</xdr:col>
      <xdr:colOff>190500</xdr:colOff>
      <xdr:row>41</xdr:row>
      <xdr:rowOff>171451</xdr:rowOff>
    </xdr:to>
    <xdr:sp macro="[0]!ApagarConteudoCelulas40" textlink="">
      <xdr:nvSpPr>
        <xdr:cNvPr id="142" name="Retângulo: Cantos Arredondados 45" hidden="1">
          <a:extLst>
            <a:ext uri="{FF2B5EF4-FFF2-40B4-BE49-F238E27FC236}">
              <a16:creationId xmlns:a16="http://schemas.microsoft.com/office/drawing/2014/main" id="{00000000-0008-0000-1000-00008E000000}"/>
            </a:ext>
          </a:extLst>
        </xdr:cNvPr>
        <xdr:cNvSpPr/>
      </xdr:nvSpPr>
      <xdr:spPr>
        <a:xfrm>
          <a:off x="9096375" y="800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42</xdr:row>
      <xdr:rowOff>19050</xdr:rowOff>
    </xdr:from>
    <xdr:to>
      <xdr:col>20</xdr:col>
      <xdr:colOff>190500</xdr:colOff>
      <xdr:row>42</xdr:row>
      <xdr:rowOff>171451</xdr:rowOff>
    </xdr:to>
    <xdr:sp macro="[0]!ApagarConteudoCelulas41" textlink="">
      <xdr:nvSpPr>
        <xdr:cNvPr id="143" name="Retângulo: Cantos Arredondados 46" hidden="1">
          <a:extLst>
            <a:ext uri="{FF2B5EF4-FFF2-40B4-BE49-F238E27FC236}">
              <a16:creationId xmlns:a16="http://schemas.microsoft.com/office/drawing/2014/main" id="{00000000-0008-0000-1000-00008F000000}"/>
            </a:ext>
          </a:extLst>
        </xdr:cNvPr>
        <xdr:cNvSpPr/>
      </xdr:nvSpPr>
      <xdr:spPr>
        <a:xfrm>
          <a:off x="9096375" y="819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43</xdr:row>
      <xdr:rowOff>19050</xdr:rowOff>
    </xdr:from>
    <xdr:to>
      <xdr:col>20</xdr:col>
      <xdr:colOff>190500</xdr:colOff>
      <xdr:row>43</xdr:row>
      <xdr:rowOff>171451</xdr:rowOff>
    </xdr:to>
    <xdr:sp macro="[0]!ApagarConteudoCelulas42" textlink="">
      <xdr:nvSpPr>
        <xdr:cNvPr id="144" name="Retângulo: Cantos Arredondados 46" hidden="1">
          <a:extLst>
            <a:ext uri="{FF2B5EF4-FFF2-40B4-BE49-F238E27FC236}">
              <a16:creationId xmlns:a16="http://schemas.microsoft.com/office/drawing/2014/main" id="{00000000-0008-0000-1000-000090000000}"/>
            </a:ext>
          </a:extLst>
        </xdr:cNvPr>
        <xdr:cNvSpPr/>
      </xdr:nvSpPr>
      <xdr:spPr>
        <a:xfrm>
          <a:off x="9096375" y="838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44</xdr:row>
      <xdr:rowOff>19050</xdr:rowOff>
    </xdr:from>
    <xdr:to>
      <xdr:col>20</xdr:col>
      <xdr:colOff>190500</xdr:colOff>
      <xdr:row>44</xdr:row>
      <xdr:rowOff>171451</xdr:rowOff>
    </xdr:to>
    <xdr:sp macro="[0]!ApagarConteudoCelulas43" textlink="">
      <xdr:nvSpPr>
        <xdr:cNvPr id="145" name="Retângulo: Cantos Arredondados 46" hidden="1">
          <a:extLst>
            <a:ext uri="{FF2B5EF4-FFF2-40B4-BE49-F238E27FC236}">
              <a16:creationId xmlns:a16="http://schemas.microsoft.com/office/drawing/2014/main" id="{00000000-0008-0000-1000-000091000000}"/>
            </a:ext>
          </a:extLst>
        </xdr:cNvPr>
        <xdr:cNvSpPr/>
      </xdr:nvSpPr>
      <xdr:spPr>
        <a:xfrm>
          <a:off x="9096375" y="857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45</xdr:row>
      <xdr:rowOff>28575</xdr:rowOff>
    </xdr:from>
    <xdr:to>
      <xdr:col>20</xdr:col>
      <xdr:colOff>190500</xdr:colOff>
      <xdr:row>45</xdr:row>
      <xdr:rowOff>180976</xdr:rowOff>
    </xdr:to>
    <xdr:sp macro="[0]!ApagarConteudoCelulas44" textlink="">
      <xdr:nvSpPr>
        <xdr:cNvPr id="146" name="Retângulo: Cantos Arredondados 46" hidden="1">
          <a:extLst>
            <a:ext uri="{FF2B5EF4-FFF2-40B4-BE49-F238E27FC236}">
              <a16:creationId xmlns:a16="http://schemas.microsoft.com/office/drawing/2014/main" id="{00000000-0008-0000-1000-000092000000}"/>
            </a:ext>
          </a:extLst>
        </xdr:cNvPr>
        <xdr:cNvSpPr/>
      </xdr:nvSpPr>
      <xdr:spPr>
        <a:xfrm>
          <a:off x="9096375" y="87725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46</xdr:row>
      <xdr:rowOff>19050</xdr:rowOff>
    </xdr:from>
    <xdr:to>
      <xdr:col>20</xdr:col>
      <xdr:colOff>190500</xdr:colOff>
      <xdr:row>46</xdr:row>
      <xdr:rowOff>171451</xdr:rowOff>
    </xdr:to>
    <xdr:sp macro="[0]!ApagarConteudoCelulas45" textlink="">
      <xdr:nvSpPr>
        <xdr:cNvPr id="147" name="Retângulo: Cantos Arredondados 46" hidden="1">
          <a:extLst>
            <a:ext uri="{FF2B5EF4-FFF2-40B4-BE49-F238E27FC236}">
              <a16:creationId xmlns:a16="http://schemas.microsoft.com/office/drawing/2014/main" id="{00000000-0008-0000-1000-000093000000}"/>
            </a:ext>
          </a:extLst>
        </xdr:cNvPr>
        <xdr:cNvSpPr/>
      </xdr:nvSpPr>
      <xdr:spPr>
        <a:xfrm>
          <a:off x="9096375" y="895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47</xdr:row>
      <xdr:rowOff>9525</xdr:rowOff>
    </xdr:from>
    <xdr:to>
      <xdr:col>20</xdr:col>
      <xdr:colOff>190500</xdr:colOff>
      <xdr:row>47</xdr:row>
      <xdr:rowOff>161926</xdr:rowOff>
    </xdr:to>
    <xdr:sp macro="[0]!ApagarConteudoCelulas46" textlink="">
      <xdr:nvSpPr>
        <xdr:cNvPr id="148" name="Retângulo: Cantos Arredondados 46" hidden="1">
          <a:extLst>
            <a:ext uri="{FF2B5EF4-FFF2-40B4-BE49-F238E27FC236}">
              <a16:creationId xmlns:a16="http://schemas.microsoft.com/office/drawing/2014/main" id="{00000000-0008-0000-1000-000094000000}"/>
            </a:ext>
          </a:extLst>
        </xdr:cNvPr>
        <xdr:cNvSpPr/>
      </xdr:nvSpPr>
      <xdr:spPr>
        <a:xfrm>
          <a:off x="9096375" y="91344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48</xdr:row>
      <xdr:rowOff>19050</xdr:rowOff>
    </xdr:from>
    <xdr:to>
      <xdr:col>20</xdr:col>
      <xdr:colOff>190500</xdr:colOff>
      <xdr:row>48</xdr:row>
      <xdr:rowOff>171451</xdr:rowOff>
    </xdr:to>
    <xdr:sp macro="[0]!ApagarConteudoCelulas47" textlink="">
      <xdr:nvSpPr>
        <xdr:cNvPr id="149" name="Retângulo: Cantos Arredondados 46" hidden="1">
          <a:extLst>
            <a:ext uri="{FF2B5EF4-FFF2-40B4-BE49-F238E27FC236}">
              <a16:creationId xmlns:a16="http://schemas.microsoft.com/office/drawing/2014/main" id="{00000000-0008-0000-1000-000095000000}"/>
            </a:ext>
          </a:extLst>
        </xdr:cNvPr>
        <xdr:cNvSpPr/>
      </xdr:nvSpPr>
      <xdr:spPr>
        <a:xfrm>
          <a:off x="9096375" y="933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49</xdr:row>
      <xdr:rowOff>19050</xdr:rowOff>
    </xdr:from>
    <xdr:to>
      <xdr:col>20</xdr:col>
      <xdr:colOff>190500</xdr:colOff>
      <xdr:row>49</xdr:row>
      <xdr:rowOff>171451</xdr:rowOff>
    </xdr:to>
    <xdr:sp macro="[0]!ApagarConteudoCelulas48" textlink="">
      <xdr:nvSpPr>
        <xdr:cNvPr id="150" name="Retângulo: Cantos Arredondados 46" hidden="1">
          <a:extLst>
            <a:ext uri="{FF2B5EF4-FFF2-40B4-BE49-F238E27FC236}">
              <a16:creationId xmlns:a16="http://schemas.microsoft.com/office/drawing/2014/main" id="{00000000-0008-0000-1000-000096000000}"/>
            </a:ext>
          </a:extLst>
        </xdr:cNvPr>
        <xdr:cNvSpPr/>
      </xdr:nvSpPr>
      <xdr:spPr>
        <a:xfrm>
          <a:off x="9096375" y="952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50</xdr:row>
      <xdr:rowOff>19050</xdr:rowOff>
    </xdr:from>
    <xdr:to>
      <xdr:col>20</xdr:col>
      <xdr:colOff>190500</xdr:colOff>
      <xdr:row>50</xdr:row>
      <xdr:rowOff>171451</xdr:rowOff>
    </xdr:to>
    <xdr:sp macro="[0]!ApagarConteudoCelulas49" textlink="">
      <xdr:nvSpPr>
        <xdr:cNvPr id="151" name="Retângulo: Cantos Arredondados 46" hidden="1">
          <a:extLst>
            <a:ext uri="{FF2B5EF4-FFF2-40B4-BE49-F238E27FC236}">
              <a16:creationId xmlns:a16="http://schemas.microsoft.com/office/drawing/2014/main" id="{00000000-0008-0000-1000-000097000000}"/>
            </a:ext>
          </a:extLst>
        </xdr:cNvPr>
        <xdr:cNvSpPr/>
      </xdr:nvSpPr>
      <xdr:spPr>
        <a:xfrm>
          <a:off x="9096375" y="971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51</xdr:row>
      <xdr:rowOff>19050</xdr:rowOff>
    </xdr:from>
    <xdr:to>
      <xdr:col>20</xdr:col>
      <xdr:colOff>190500</xdr:colOff>
      <xdr:row>51</xdr:row>
      <xdr:rowOff>171451</xdr:rowOff>
    </xdr:to>
    <xdr:sp macro="[0]!ApagarConteudoCelulas50" textlink="">
      <xdr:nvSpPr>
        <xdr:cNvPr id="152" name="Retângulo: Cantos Arredondados 46" hidden="1">
          <a:extLst>
            <a:ext uri="{FF2B5EF4-FFF2-40B4-BE49-F238E27FC236}">
              <a16:creationId xmlns:a16="http://schemas.microsoft.com/office/drawing/2014/main" id="{00000000-0008-0000-1000-000098000000}"/>
            </a:ext>
          </a:extLst>
        </xdr:cNvPr>
        <xdr:cNvSpPr/>
      </xdr:nvSpPr>
      <xdr:spPr>
        <a:xfrm>
          <a:off x="9096375" y="990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52</xdr:row>
      <xdr:rowOff>19050</xdr:rowOff>
    </xdr:from>
    <xdr:to>
      <xdr:col>20</xdr:col>
      <xdr:colOff>190500</xdr:colOff>
      <xdr:row>52</xdr:row>
      <xdr:rowOff>171451</xdr:rowOff>
    </xdr:to>
    <xdr:sp macro="[0]!ApagarConteudoCelulas51" textlink="">
      <xdr:nvSpPr>
        <xdr:cNvPr id="153" name="Retângulo: Cantos Arredondados 46" hidden="1">
          <a:extLst>
            <a:ext uri="{FF2B5EF4-FFF2-40B4-BE49-F238E27FC236}">
              <a16:creationId xmlns:a16="http://schemas.microsoft.com/office/drawing/2014/main" id="{00000000-0008-0000-1000-000099000000}"/>
            </a:ext>
          </a:extLst>
        </xdr:cNvPr>
        <xdr:cNvSpPr/>
      </xdr:nvSpPr>
      <xdr:spPr>
        <a:xfrm>
          <a:off x="9096375" y="101060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7</xdr:col>
      <xdr:colOff>342667</xdr:colOff>
      <xdr:row>0</xdr:row>
      <xdr:rowOff>57981</xdr:rowOff>
    </xdr:from>
    <xdr:to>
      <xdr:col>8</xdr:col>
      <xdr:colOff>280110</xdr:colOff>
      <xdr:row>0</xdr:row>
      <xdr:rowOff>323028</xdr:rowOff>
    </xdr:to>
    <xdr:sp macro="[0]!AvancarParaProximaAba" textlink="">
      <xdr:nvSpPr>
        <xdr:cNvPr id="2" name="Seta para a direita 66">
          <a:extLst>
            <a:ext uri="{FF2B5EF4-FFF2-40B4-BE49-F238E27FC236}">
              <a16:creationId xmlns:a16="http://schemas.microsoft.com/office/drawing/2014/main" id="{D1585943-2C01-4E84-AC77-DF2194190444}"/>
            </a:ext>
          </a:extLst>
        </xdr:cNvPr>
        <xdr:cNvSpPr/>
      </xdr:nvSpPr>
      <xdr:spPr>
        <a:xfrm>
          <a:off x="3738537" y="57981"/>
          <a:ext cx="343290" cy="265047"/>
        </a:xfrm>
        <a:prstGeom prst="righ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0</xdr:col>
      <xdr:colOff>41415</xdr:colOff>
      <xdr:row>0</xdr:row>
      <xdr:rowOff>66264</xdr:rowOff>
    </xdr:from>
    <xdr:to>
      <xdr:col>0</xdr:col>
      <xdr:colOff>389283</xdr:colOff>
      <xdr:row>0</xdr:row>
      <xdr:rowOff>331307</xdr:rowOff>
    </xdr:to>
    <xdr:sp macro="[0]!VoltarParaAbaAnterior" textlink="">
      <xdr:nvSpPr>
        <xdr:cNvPr id="4" name="Seta: para a Esquerda 3">
          <a:extLst>
            <a:ext uri="{FF2B5EF4-FFF2-40B4-BE49-F238E27FC236}">
              <a16:creationId xmlns:a16="http://schemas.microsoft.com/office/drawing/2014/main" id="{67D68E4B-0192-40DA-8969-6D5D02B1C2AB}"/>
            </a:ext>
          </a:extLst>
        </xdr:cNvPr>
        <xdr:cNvSpPr/>
      </xdr:nvSpPr>
      <xdr:spPr>
        <a:xfrm>
          <a:off x="41415" y="66264"/>
          <a:ext cx="347868" cy="265043"/>
        </a:xfrm>
        <a:prstGeom prst="lef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21</xdr:col>
      <xdr:colOff>803415</xdr:colOff>
      <xdr:row>0</xdr:row>
      <xdr:rowOff>24849</xdr:rowOff>
    </xdr:from>
    <xdr:to>
      <xdr:col>21</xdr:col>
      <xdr:colOff>1148736</xdr:colOff>
      <xdr:row>0</xdr:row>
      <xdr:rowOff>356154</xdr:rowOff>
    </xdr:to>
    <xdr:sp macro="[0]!AlternarBloqueioPlanilha2" textlink="">
      <xdr:nvSpPr>
        <xdr:cNvPr id="3" name="Elipse 2">
          <a:extLst>
            <a:ext uri="{FF2B5EF4-FFF2-40B4-BE49-F238E27FC236}">
              <a16:creationId xmlns:a16="http://schemas.microsoft.com/office/drawing/2014/main" id="{71E48ED1-A62C-40DF-86F6-CE0C3C7CE17A}"/>
            </a:ext>
          </a:extLst>
        </xdr:cNvPr>
        <xdr:cNvSpPr/>
      </xdr:nvSpPr>
      <xdr:spPr>
        <a:xfrm>
          <a:off x="9533285" y="24849"/>
          <a:ext cx="345321" cy="331305"/>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800">
              <a:solidFill>
                <a:srgbClr val="F00000"/>
              </a:solidFill>
              <a:effectLst/>
              <a:latin typeface="Webdings" panose="05030102010509060703" pitchFamily="18" charset="2"/>
              <a:ea typeface="+mn-ea"/>
              <a:cs typeface="+mn-cs"/>
            </a:rPr>
            <a:t>Ï</a:t>
          </a:r>
          <a:endParaRPr lang="pt-BR" sz="1800">
            <a:solidFill>
              <a:srgbClr val="F00000"/>
            </a:solidFill>
            <a:effectLst/>
            <a:latin typeface="Webdings" panose="05030102010509060703" pitchFamily="18" charset="2"/>
          </a:endParaRPr>
        </a:p>
        <a:p>
          <a:pPr lvl="0" algn="ctr"/>
          <a:endParaRPr lang="pt-BR" sz="600">
            <a:solidFill>
              <a:srgbClr val="F00000"/>
            </a:solidFill>
          </a:endParaRPr>
        </a:p>
      </xdr:txBody>
    </xdr:sp>
    <xdr:clientData/>
  </xdr:twoCellAnchor>
  <xdr:twoCellAnchor>
    <xdr:from>
      <xdr:col>16</xdr:col>
      <xdr:colOff>195588</xdr:colOff>
      <xdr:row>0</xdr:row>
      <xdr:rowOff>58569</xdr:rowOff>
    </xdr:from>
    <xdr:to>
      <xdr:col>18</xdr:col>
      <xdr:colOff>44609</xdr:colOff>
      <xdr:row>0</xdr:row>
      <xdr:rowOff>346569</xdr:rowOff>
    </xdr:to>
    <xdr:sp macro="[0]!ExecutarComandos2" textlink="">
      <xdr:nvSpPr>
        <xdr:cNvPr id="5" name="Retângulo: Cantos Arredondados 2">
          <a:extLst>
            <a:ext uri="{FF2B5EF4-FFF2-40B4-BE49-F238E27FC236}">
              <a16:creationId xmlns:a16="http://schemas.microsoft.com/office/drawing/2014/main" id="{1B330418-E21C-439F-B790-D82AE7050F24}"/>
            </a:ext>
          </a:extLst>
        </xdr:cNvPr>
        <xdr:cNvSpPr/>
      </xdr:nvSpPr>
      <xdr:spPr>
        <a:xfrm>
          <a:off x="7343479" y="58569"/>
          <a:ext cx="288000" cy="288000"/>
        </a:xfrm>
        <a:prstGeom prst="roundRect">
          <a:avLst/>
        </a:prstGeom>
        <a:solidFill>
          <a:srgbClr val="FF0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baseline="0">
              <a:ln w="0"/>
              <a:solidFill>
                <a:schemeClr val="bg2"/>
              </a:solidFill>
              <a:effectLst>
                <a:innerShdw blurRad="63500" dist="50800" dir="13500000">
                  <a:srgbClr val="000000">
                    <a:alpha val="50000"/>
                  </a:srgbClr>
                </a:innerShdw>
              </a:effectLst>
              <a:latin typeface="Wingdings 2" panose="05020102010507070707" pitchFamily="18" charset="2"/>
            </a:rPr>
            <a:t>3</a:t>
          </a:r>
        </a:p>
      </xdr:txBody>
    </xdr:sp>
    <xdr:clientData/>
  </xdr:twoCellAnchor>
  <xdr:twoCellAnchor>
    <xdr:from>
      <xdr:col>18</xdr:col>
      <xdr:colOff>619594</xdr:colOff>
      <xdr:row>0</xdr:row>
      <xdr:rowOff>56262</xdr:rowOff>
    </xdr:from>
    <xdr:to>
      <xdr:col>20</xdr:col>
      <xdr:colOff>58</xdr:colOff>
      <xdr:row>0</xdr:row>
      <xdr:rowOff>344262</xdr:rowOff>
    </xdr:to>
    <xdr:sp macro="[0]!ImprimirAreaEspecifica" textlink="">
      <xdr:nvSpPr>
        <xdr:cNvPr id="6" name="Retângulo: Cantos Arredondados 4">
          <a:extLst>
            <a:ext uri="{FF2B5EF4-FFF2-40B4-BE49-F238E27FC236}">
              <a16:creationId xmlns:a16="http://schemas.microsoft.com/office/drawing/2014/main" id="{061C08E6-DBDC-4E0E-8337-713129777934}"/>
            </a:ext>
          </a:extLst>
        </xdr:cNvPr>
        <xdr:cNvSpPr/>
      </xdr:nvSpPr>
      <xdr:spPr>
        <a:xfrm>
          <a:off x="8206464" y="56262"/>
          <a:ext cx="291551" cy="288000"/>
        </a:xfrm>
        <a:prstGeom prst="roundRect">
          <a:avLst/>
        </a:prstGeom>
        <a:solidFill>
          <a:srgbClr val="0070C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i="0">
              <a:solidFill>
                <a:schemeClr val="lt1"/>
              </a:solidFill>
              <a:latin typeface="Wingdings 2" panose="05020102010507070707" pitchFamily="18" charset="2"/>
              <a:ea typeface="+mn-ea"/>
              <a:cs typeface="+mn-cs"/>
            </a:rPr>
            <a:t>6</a:t>
          </a:r>
          <a:endParaRPr lang="pt-BR" sz="2400" b="1" i="0"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15</xdr:col>
      <xdr:colOff>49696</xdr:colOff>
      <xdr:row>0</xdr:row>
      <xdr:rowOff>49696</xdr:rowOff>
    </xdr:from>
    <xdr:to>
      <xdr:col>15</xdr:col>
      <xdr:colOff>337696</xdr:colOff>
      <xdr:row>0</xdr:row>
      <xdr:rowOff>337696</xdr:rowOff>
    </xdr:to>
    <xdr:sp macro="[0]!TransferirDadosTodosDias" textlink="">
      <xdr:nvSpPr>
        <xdr:cNvPr id="7" name="Retângulo: Cantos Arredondados 5">
          <a:extLst>
            <a:ext uri="{FF2B5EF4-FFF2-40B4-BE49-F238E27FC236}">
              <a16:creationId xmlns:a16="http://schemas.microsoft.com/office/drawing/2014/main" id="{5DBC2148-E27E-40A1-AF8C-BCC6966F5CF6}"/>
            </a:ext>
          </a:extLst>
        </xdr:cNvPr>
        <xdr:cNvSpPr/>
      </xdr:nvSpPr>
      <xdr:spPr>
        <a:xfrm>
          <a:off x="6485283" y="49696"/>
          <a:ext cx="288000" cy="288000"/>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ingdings 2" panose="05020102010507070707" pitchFamily="18" charset="2"/>
              <a:ea typeface="+mn-ea"/>
              <a:cs typeface="+mn-cs"/>
            </a:rPr>
            <a:t>R</a:t>
          </a:r>
          <a:endParaRPr lang="pt-BR" sz="6000" b="1"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18</xdr:col>
      <xdr:colOff>183635</xdr:colOff>
      <xdr:row>0</xdr:row>
      <xdr:rowOff>51646</xdr:rowOff>
    </xdr:from>
    <xdr:to>
      <xdr:col>18</xdr:col>
      <xdr:colOff>470924</xdr:colOff>
      <xdr:row>0</xdr:row>
      <xdr:rowOff>339646</xdr:rowOff>
    </xdr:to>
    <xdr:sp macro="[0]!Salvar" textlink="">
      <xdr:nvSpPr>
        <xdr:cNvPr id="8" name="Retângulo: Cantos Arredondados 1">
          <a:extLst>
            <a:ext uri="{FF2B5EF4-FFF2-40B4-BE49-F238E27FC236}">
              <a16:creationId xmlns:a16="http://schemas.microsoft.com/office/drawing/2014/main" id="{F58FEC9F-4234-49E3-8CDB-F01AB91F2225}"/>
            </a:ext>
          </a:extLst>
        </xdr:cNvPr>
        <xdr:cNvSpPr/>
      </xdr:nvSpPr>
      <xdr:spPr>
        <a:xfrm>
          <a:off x="7770505" y="51646"/>
          <a:ext cx="287289" cy="288000"/>
        </a:xfrm>
        <a:prstGeom prst="roundRect">
          <a:avLst/>
        </a:prstGeom>
        <a:solidFill>
          <a:srgbClr val="7030A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solidFill>
                <a:schemeClr val="lt1"/>
              </a:solidFill>
              <a:latin typeface="Wingdings" panose="05000000000000000000" pitchFamily="2" charset="2"/>
              <a:ea typeface="+mn-ea"/>
              <a:cs typeface="+mn-cs"/>
            </a:rPr>
            <a:t>&lt;</a:t>
          </a:r>
          <a:endParaRPr lang="pt-BR" sz="66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20</xdr:col>
      <xdr:colOff>157486</xdr:colOff>
      <xdr:row>0</xdr:row>
      <xdr:rowOff>61881</xdr:rowOff>
    </xdr:from>
    <xdr:to>
      <xdr:col>21</xdr:col>
      <xdr:colOff>213573</xdr:colOff>
      <xdr:row>0</xdr:row>
      <xdr:rowOff>349881</xdr:rowOff>
    </xdr:to>
    <xdr:sp macro="[0]!AlternarParaDados" textlink="">
      <xdr:nvSpPr>
        <xdr:cNvPr id="9" name="Retângulo: Cantos Arredondados 2">
          <a:extLst>
            <a:ext uri="{FF2B5EF4-FFF2-40B4-BE49-F238E27FC236}">
              <a16:creationId xmlns:a16="http://schemas.microsoft.com/office/drawing/2014/main" id="{2FCCC11A-ED37-4F38-BAC4-EA4FC6683EE1}"/>
            </a:ext>
          </a:extLst>
        </xdr:cNvPr>
        <xdr:cNvSpPr/>
      </xdr:nvSpPr>
      <xdr:spPr>
        <a:xfrm>
          <a:off x="8655443" y="61881"/>
          <a:ext cx="288000" cy="288000"/>
        </a:xfrm>
        <a:prstGeom prst="roundRect">
          <a:avLst/>
        </a:prstGeom>
        <a:solidFill>
          <a:srgbClr val="FFC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Wingdings" panose="05000000000000000000" pitchFamily="2" charset="2"/>
              <a:ea typeface="+mn-ea"/>
              <a:cs typeface="+mn-cs"/>
            </a:rPr>
            <a:t>4</a:t>
          </a:r>
          <a:endParaRPr lang="pt-BR" sz="3200" b="1" cap="none" spc="50" baseline="0">
            <a:ln w="0"/>
            <a:solidFill>
              <a:schemeClr val="bg1"/>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21</xdr:col>
      <xdr:colOff>364549</xdr:colOff>
      <xdr:row>0</xdr:row>
      <xdr:rowOff>61881</xdr:rowOff>
    </xdr:from>
    <xdr:to>
      <xdr:col>21</xdr:col>
      <xdr:colOff>652549</xdr:colOff>
      <xdr:row>0</xdr:row>
      <xdr:rowOff>349881</xdr:rowOff>
    </xdr:to>
    <xdr:sp macro="[0]!AbrirFormularioFerias" textlink="">
      <xdr:nvSpPr>
        <xdr:cNvPr id="10" name="Retângulo: Cantos Arredondados 2">
          <a:extLst>
            <a:ext uri="{FF2B5EF4-FFF2-40B4-BE49-F238E27FC236}">
              <a16:creationId xmlns:a16="http://schemas.microsoft.com/office/drawing/2014/main" id="{83D91ABA-1F22-4CEB-943B-A1FC15D350F5}"/>
            </a:ext>
          </a:extLst>
        </xdr:cNvPr>
        <xdr:cNvSpPr/>
      </xdr:nvSpPr>
      <xdr:spPr>
        <a:xfrm>
          <a:off x="9094419" y="61881"/>
          <a:ext cx="288000" cy="288000"/>
        </a:xfrm>
        <a:prstGeom prst="roundRect">
          <a:avLst/>
        </a:prstGeom>
        <a:solidFill>
          <a:srgbClr val="D81893"/>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ebdings" panose="05030102010509060703" pitchFamily="18" charset="2"/>
              <a:ea typeface="+mn-ea"/>
              <a:cs typeface="+mn-cs"/>
            </a:rPr>
            <a:t>J</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15</xdr:col>
      <xdr:colOff>480509</xdr:colOff>
      <xdr:row>0</xdr:row>
      <xdr:rowOff>61880</xdr:rowOff>
    </xdr:from>
    <xdr:to>
      <xdr:col>16</xdr:col>
      <xdr:colOff>56205</xdr:colOff>
      <xdr:row>0</xdr:row>
      <xdr:rowOff>349880</xdr:rowOff>
    </xdr:to>
    <xdr:sp macro="[0]!VerificarBatidasFaltantes" textlink="">
      <xdr:nvSpPr>
        <xdr:cNvPr id="11" name="Retângulo: Cantos Arredondados 2">
          <a:extLst>
            <a:ext uri="{FF2B5EF4-FFF2-40B4-BE49-F238E27FC236}">
              <a16:creationId xmlns:a16="http://schemas.microsoft.com/office/drawing/2014/main" id="{06719AA5-36AC-463B-9E1A-BC1E1DA14C7E}"/>
            </a:ext>
          </a:extLst>
        </xdr:cNvPr>
        <xdr:cNvSpPr/>
      </xdr:nvSpPr>
      <xdr:spPr>
        <a:xfrm>
          <a:off x="6916096" y="61880"/>
          <a:ext cx="288000" cy="288000"/>
        </a:xfrm>
        <a:prstGeom prst="roundRect">
          <a:avLst/>
        </a:prstGeom>
        <a:solidFill>
          <a:schemeClr val="bg2">
            <a:lumMod val="5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chemeClr val="lt1"/>
              </a:solidFill>
              <a:latin typeface="Webdings" panose="05030102010509060703" pitchFamily="18" charset="2"/>
              <a:ea typeface="+mn-ea"/>
              <a:cs typeface="+mn-cs"/>
            </a:rPr>
            <a:t>s</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20</xdr:col>
      <xdr:colOff>47625</xdr:colOff>
      <xdr:row>2</xdr:row>
      <xdr:rowOff>19050</xdr:rowOff>
    </xdr:from>
    <xdr:to>
      <xdr:col>20</xdr:col>
      <xdr:colOff>190500</xdr:colOff>
      <xdr:row>2</xdr:row>
      <xdr:rowOff>171451</xdr:rowOff>
    </xdr:to>
    <xdr:sp macro="[0]!ApagarConteudoCelulas01" textlink="">
      <xdr:nvSpPr>
        <xdr:cNvPr id="89" name="Retângulo: Cantos Arredondados 6" hidden="1">
          <a:extLst>
            <a:ext uri="{FF2B5EF4-FFF2-40B4-BE49-F238E27FC236}">
              <a16:creationId xmlns:a16="http://schemas.microsoft.com/office/drawing/2014/main" id="{00000000-0008-0000-1100-000059000000}"/>
            </a:ext>
          </a:extLst>
        </xdr:cNvPr>
        <xdr:cNvSpPr/>
      </xdr:nvSpPr>
      <xdr:spPr>
        <a:xfrm>
          <a:off x="9096375" y="57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xdr:row>
      <xdr:rowOff>19050</xdr:rowOff>
    </xdr:from>
    <xdr:to>
      <xdr:col>20</xdr:col>
      <xdr:colOff>190500</xdr:colOff>
      <xdr:row>3</xdr:row>
      <xdr:rowOff>171451</xdr:rowOff>
    </xdr:to>
    <xdr:sp macro="[0]!ApagarConteudoCelulas02" textlink="">
      <xdr:nvSpPr>
        <xdr:cNvPr id="90" name="Retângulo: Cantos Arredondados 7" hidden="1">
          <a:extLst>
            <a:ext uri="{FF2B5EF4-FFF2-40B4-BE49-F238E27FC236}">
              <a16:creationId xmlns:a16="http://schemas.microsoft.com/office/drawing/2014/main" id="{00000000-0008-0000-1100-00005A000000}"/>
            </a:ext>
          </a:extLst>
        </xdr:cNvPr>
        <xdr:cNvSpPr/>
      </xdr:nvSpPr>
      <xdr:spPr>
        <a:xfrm>
          <a:off x="9096375" y="76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xdr:row>
      <xdr:rowOff>19050</xdr:rowOff>
    </xdr:from>
    <xdr:to>
      <xdr:col>20</xdr:col>
      <xdr:colOff>190500</xdr:colOff>
      <xdr:row>4</xdr:row>
      <xdr:rowOff>171451</xdr:rowOff>
    </xdr:to>
    <xdr:sp macro="[0]!ApagarConteudoCelulas03" textlink="">
      <xdr:nvSpPr>
        <xdr:cNvPr id="91" name="Retângulo: Cantos Arredondados 8" hidden="1">
          <a:extLst>
            <a:ext uri="{FF2B5EF4-FFF2-40B4-BE49-F238E27FC236}">
              <a16:creationId xmlns:a16="http://schemas.microsoft.com/office/drawing/2014/main" id="{00000000-0008-0000-1100-00005B000000}"/>
            </a:ext>
          </a:extLst>
        </xdr:cNvPr>
        <xdr:cNvSpPr/>
      </xdr:nvSpPr>
      <xdr:spPr>
        <a:xfrm>
          <a:off x="9096375" y="95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xdr:row>
      <xdr:rowOff>19050</xdr:rowOff>
    </xdr:from>
    <xdr:to>
      <xdr:col>20</xdr:col>
      <xdr:colOff>190500</xdr:colOff>
      <xdr:row>5</xdr:row>
      <xdr:rowOff>171451</xdr:rowOff>
    </xdr:to>
    <xdr:sp macro="[0]!ApagarConteudoCelulas04" textlink="">
      <xdr:nvSpPr>
        <xdr:cNvPr id="92" name="Retângulo: Cantos Arredondados 9" hidden="1">
          <a:extLst>
            <a:ext uri="{FF2B5EF4-FFF2-40B4-BE49-F238E27FC236}">
              <a16:creationId xmlns:a16="http://schemas.microsoft.com/office/drawing/2014/main" id="{00000000-0008-0000-1100-00005C000000}"/>
            </a:ext>
          </a:extLst>
        </xdr:cNvPr>
        <xdr:cNvSpPr/>
      </xdr:nvSpPr>
      <xdr:spPr>
        <a:xfrm>
          <a:off x="9096375" y="114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6</xdr:row>
      <xdr:rowOff>19050</xdr:rowOff>
    </xdr:from>
    <xdr:to>
      <xdr:col>20</xdr:col>
      <xdr:colOff>190500</xdr:colOff>
      <xdr:row>6</xdr:row>
      <xdr:rowOff>171451</xdr:rowOff>
    </xdr:to>
    <xdr:sp macro="[0]!ApagarConteudoCelulas05" textlink="">
      <xdr:nvSpPr>
        <xdr:cNvPr id="93" name="Retângulo: Cantos Arredondados 10" hidden="1">
          <a:extLst>
            <a:ext uri="{FF2B5EF4-FFF2-40B4-BE49-F238E27FC236}">
              <a16:creationId xmlns:a16="http://schemas.microsoft.com/office/drawing/2014/main" id="{00000000-0008-0000-1100-00005D000000}"/>
            </a:ext>
          </a:extLst>
        </xdr:cNvPr>
        <xdr:cNvSpPr/>
      </xdr:nvSpPr>
      <xdr:spPr>
        <a:xfrm>
          <a:off x="9096375" y="133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7</xdr:row>
      <xdr:rowOff>19050</xdr:rowOff>
    </xdr:from>
    <xdr:to>
      <xdr:col>20</xdr:col>
      <xdr:colOff>190500</xdr:colOff>
      <xdr:row>7</xdr:row>
      <xdr:rowOff>171451</xdr:rowOff>
    </xdr:to>
    <xdr:sp macro="[0]!ApagarConteudoCelulas06" textlink="">
      <xdr:nvSpPr>
        <xdr:cNvPr id="94" name="Retângulo: Cantos Arredondados 11" hidden="1">
          <a:extLst>
            <a:ext uri="{FF2B5EF4-FFF2-40B4-BE49-F238E27FC236}">
              <a16:creationId xmlns:a16="http://schemas.microsoft.com/office/drawing/2014/main" id="{00000000-0008-0000-1100-00005E000000}"/>
            </a:ext>
          </a:extLst>
        </xdr:cNvPr>
        <xdr:cNvSpPr/>
      </xdr:nvSpPr>
      <xdr:spPr>
        <a:xfrm>
          <a:off x="9096375" y="152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8</xdr:row>
      <xdr:rowOff>19050</xdr:rowOff>
    </xdr:from>
    <xdr:to>
      <xdr:col>20</xdr:col>
      <xdr:colOff>190500</xdr:colOff>
      <xdr:row>8</xdr:row>
      <xdr:rowOff>171451</xdr:rowOff>
    </xdr:to>
    <xdr:sp macro="[0]!ApagarConteudoCelulas07" textlink="">
      <xdr:nvSpPr>
        <xdr:cNvPr id="95" name="Retângulo: Cantos Arredondados 12" hidden="1">
          <a:extLst>
            <a:ext uri="{FF2B5EF4-FFF2-40B4-BE49-F238E27FC236}">
              <a16:creationId xmlns:a16="http://schemas.microsoft.com/office/drawing/2014/main" id="{00000000-0008-0000-1100-00005F000000}"/>
            </a:ext>
          </a:extLst>
        </xdr:cNvPr>
        <xdr:cNvSpPr/>
      </xdr:nvSpPr>
      <xdr:spPr>
        <a:xfrm>
          <a:off x="9096375" y="171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9</xdr:row>
      <xdr:rowOff>19050</xdr:rowOff>
    </xdr:from>
    <xdr:to>
      <xdr:col>20</xdr:col>
      <xdr:colOff>190500</xdr:colOff>
      <xdr:row>9</xdr:row>
      <xdr:rowOff>171451</xdr:rowOff>
    </xdr:to>
    <xdr:sp macro="[0]!ApagarConteudoCelulas08" textlink="">
      <xdr:nvSpPr>
        <xdr:cNvPr id="96" name="Retângulo: Cantos Arredondados 13" hidden="1">
          <a:extLst>
            <a:ext uri="{FF2B5EF4-FFF2-40B4-BE49-F238E27FC236}">
              <a16:creationId xmlns:a16="http://schemas.microsoft.com/office/drawing/2014/main" id="{00000000-0008-0000-1100-000060000000}"/>
            </a:ext>
          </a:extLst>
        </xdr:cNvPr>
        <xdr:cNvSpPr/>
      </xdr:nvSpPr>
      <xdr:spPr>
        <a:xfrm>
          <a:off x="9096375" y="190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10</xdr:row>
      <xdr:rowOff>19050</xdr:rowOff>
    </xdr:from>
    <xdr:to>
      <xdr:col>20</xdr:col>
      <xdr:colOff>190500</xdr:colOff>
      <xdr:row>10</xdr:row>
      <xdr:rowOff>171451</xdr:rowOff>
    </xdr:to>
    <xdr:sp macro="[0]!ApagarConteudoCelulas09" textlink="">
      <xdr:nvSpPr>
        <xdr:cNvPr id="97" name="Retângulo: Cantos Arredondados 14" hidden="1">
          <a:extLst>
            <a:ext uri="{FF2B5EF4-FFF2-40B4-BE49-F238E27FC236}">
              <a16:creationId xmlns:a16="http://schemas.microsoft.com/office/drawing/2014/main" id="{00000000-0008-0000-1100-000061000000}"/>
            </a:ext>
          </a:extLst>
        </xdr:cNvPr>
        <xdr:cNvSpPr/>
      </xdr:nvSpPr>
      <xdr:spPr>
        <a:xfrm>
          <a:off x="9096375" y="209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11</xdr:row>
      <xdr:rowOff>19050</xdr:rowOff>
    </xdr:from>
    <xdr:to>
      <xdr:col>20</xdr:col>
      <xdr:colOff>190500</xdr:colOff>
      <xdr:row>11</xdr:row>
      <xdr:rowOff>171451</xdr:rowOff>
    </xdr:to>
    <xdr:sp macro="[0]!ApagarConteudoCelulas10" textlink="">
      <xdr:nvSpPr>
        <xdr:cNvPr id="98" name="Retângulo: Cantos Arredondados 15" hidden="1">
          <a:extLst>
            <a:ext uri="{FF2B5EF4-FFF2-40B4-BE49-F238E27FC236}">
              <a16:creationId xmlns:a16="http://schemas.microsoft.com/office/drawing/2014/main" id="{00000000-0008-0000-1100-000062000000}"/>
            </a:ext>
          </a:extLst>
        </xdr:cNvPr>
        <xdr:cNvSpPr/>
      </xdr:nvSpPr>
      <xdr:spPr>
        <a:xfrm>
          <a:off x="9096375" y="228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12</xdr:row>
      <xdr:rowOff>19050</xdr:rowOff>
    </xdr:from>
    <xdr:to>
      <xdr:col>20</xdr:col>
      <xdr:colOff>190500</xdr:colOff>
      <xdr:row>12</xdr:row>
      <xdr:rowOff>171451</xdr:rowOff>
    </xdr:to>
    <xdr:sp macro="[0]!ApagarConteudoCelulas11" textlink="">
      <xdr:nvSpPr>
        <xdr:cNvPr id="99" name="Retângulo: Cantos Arredondados 16" hidden="1">
          <a:extLst>
            <a:ext uri="{FF2B5EF4-FFF2-40B4-BE49-F238E27FC236}">
              <a16:creationId xmlns:a16="http://schemas.microsoft.com/office/drawing/2014/main" id="{00000000-0008-0000-1100-000063000000}"/>
            </a:ext>
          </a:extLst>
        </xdr:cNvPr>
        <xdr:cNvSpPr/>
      </xdr:nvSpPr>
      <xdr:spPr>
        <a:xfrm>
          <a:off x="9096375" y="247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13</xdr:row>
      <xdr:rowOff>19050</xdr:rowOff>
    </xdr:from>
    <xdr:to>
      <xdr:col>20</xdr:col>
      <xdr:colOff>190500</xdr:colOff>
      <xdr:row>13</xdr:row>
      <xdr:rowOff>171451</xdr:rowOff>
    </xdr:to>
    <xdr:sp macro="[0]!ApagarConteudoCelulas12" textlink="">
      <xdr:nvSpPr>
        <xdr:cNvPr id="100" name="Retângulo: Cantos Arredondados 17" hidden="1">
          <a:extLst>
            <a:ext uri="{FF2B5EF4-FFF2-40B4-BE49-F238E27FC236}">
              <a16:creationId xmlns:a16="http://schemas.microsoft.com/office/drawing/2014/main" id="{00000000-0008-0000-1100-000064000000}"/>
            </a:ext>
          </a:extLst>
        </xdr:cNvPr>
        <xdr:cNvSpPr/>
      </xdr:nvSpPr>
      <xdr:spPr>
        <a:xfrm>
          <a:off x="9096375" y="266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14</xdr:row>
      <xdr:rowOff>19050</xdr:rowOff>
    </xdr:from>
    <xdr:to>
      <xdr:col>20</xdr:col>
      <xdr:colOff>190500</xdr:colOff>
      <xdr:row>14</xdr:row>
      <xdr:rowOff>171451</xdr:rowOff>
    </xdr:to>
    <xdr:sp macro="[0]!ApagarConteudoCelulas13" textlink="">
      <xdr:nvSpPr>
        <xdr:cNvPr id="101" name="Retângulo: Cantos Arredondados 18" hidden="1">
          <a:extLst>
            <a:ext uri="{FF2B5EF4-FFF2-40B4-BE49-F238E27FC236}">
              <a16:creationId xmlns:a16="http://schemas.microsoft.com/office/drawing/2014/main" id="{00000000-0008-0000-1100-000065000000}"/>
            </a:ext>
          </a:extLst>
        </xdr:cNvPr>
        <xdr:cNvSpPr/>
      </xdr:nvSpPr>
      <xdr:spPr>
        <a:xfrm>
          <a:off x="9096375" y="285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15</xdr:row>
      <xdr:rowOff>19050</xdr:rowOff>
    </xdr:from>
    <xdr:to>
      <xdr:col>20</xdr:col>
      <xdr:colOff>190500</xdr:colOff>
      <xdr:row>15</xdr:row>
      <xdr:rowOff>171451</xdr:rowOff>
    </xdr:to>
    <xdr:sp macro="[0]!ApagarConteudoCelulas14" textlink="">
      <xdr:nvSpPr>
        <xdr:cNvPr id="102" name="Retângulo: Cantos Arredondados 19" hidden="1">
          <a:extLst>
            <a:ext uri="{FF2B5EF4-FFF2-40B4-BE49-F238E27FC236}">
              <a16:creationId xmlns:a16="http://schemas.microsoft.com/office/drawing/2014/main" id="{00000000-0008-0000-1100-000066000000}"/>
            </a:ext>
          </a:extLst>
        </xdr:cNvPr>
        <xdr:cNvSpPr/>
      </xdr:nvSpPr>
      <xdr:spPr>
        <a:xfrm>
          <a:off x="9096375" y="304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16</xdr:row>
      <xdr:rowOff>19050</xdr:rowOff>
    </xdr:from>
    <xdr:to>
      <xdr:col>20</xdr:col>
      <xdr:colOff>190500</xdr:colOff>
      <xdr:row>16</xdr:row>
      <xdr:rowOff>171451</xdr:rowOff>
    </xdr:to>
    <xdr:sp macro="[0]!ApagarConteudoCelulas01" textlink="">
      <xdr:nvSpPr>
        <xdr:cNvPr id="103" name="Retângulo: Cantos Arredondados 20" hidden="1">
          <a:extLst>
            <a:ext uri="{FF2B5EF4-FFF2-40B4-BE49-F238E27FC236}">
              <a16:creationId xmlns:a16="http://schemas.microsoft.com/office/drawing/2014/main" id="{00000000-0008-0000-1100-000067000000}"/>
            </a:ext>
          </a:extLst>
        </xdr:cNvPr>
        <xdr:cNvSpPr/>
      </xdr:nvSpPr>
      <xdr:spPr>
        <a:xfrm>
          <a:off x="9096375" y="323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17</xdr:row>
      <xdr:rowOff>19050</xdr:rowOff>
    </xdr:from>
    <xdr:to>
      <xdr:col>20</xdr:col>
      <xdr:colOff>190500</xdr:colOff>
      <xdr:row>17</xdr:row>
      <xdr:rowOff>171451</xdr:rowOff>
    </xdr:to>
    <xdr:sp macro="[0]!ApagarConteudoCelulas16" textlink="">
      <xdr:nvSpPr>
        <xdr:cNvPr id="104" name="Retângulo: Cantos Arredondados 21" hidden="1">
          <a:extLst>
            <a:ext uri="{FF2B5EF4-FFF2-40B4-BE49-F238E27FC236}">
              <a16:creationId xmlns:a16="http://schemas.microsoft.com/office/drawing/2014/main" id="{00000000-0008-0000-1100-000068000000}"/>
            </a:ext>
          </a:extLst>
        </xdr:cNvPr>
        <xdr:cNvSpPr/>
      </xdr:nvSpPr>
      <xdr:spPr>
        <a:xfrm>
          <a:off x="9096375" y="342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18</xdr:row>
      <xdr:rowOff>19050</xdr:rowOff>
    </xdr:from>
    <xdr:to>
      <xdr:col>20</xdr:col>
      <xdr:colOff>190500</xdr:colOff>
      <xdr:row>18</xdr:row>
      <xdr:rowOff>171451</xdr:rowOff>
    </xdr:to>
    <xdr:sp macro="[0]!ApagarConteudoCelulas17" textlink="">
      <xdr:nvSpPr>
        <xdr:cNvPr id="105" name="Retângulo: Cantos Arredondados 22" hidden="1">
          <a:extLst>
            <a:ext uri="{FF2B5EF4-FFF2-40B4-BE49-F238E27FC236}">
              <a16:creationId xmlns:a16="http://schemas.microsoft.com/office/drawing/2014/main" id="{00000000-0008-0000-1100-000069000000}"/>
            </a:ext>
          </a:extLst>
        </xdr:cNvPr>
        <xdr:cNvSpPr/>
      </xdr:nvSpPr>
      <xdr:spPr>
        <a:xfrm>
          <a:off x="9096375" y="361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19</xdr:row>
      <xdr:rowOff>19050</xdr:rowOff>
    </xdr:from>
    <xdr:to>
      <xdr:col>20</xdr:col>
      <xdr:colOff>190500</xdr:colOff>
      <xdr:row>19</xdr:row>
      <xdr:rowOff>171451</xdr:rowOff>
    </xdr:to>
    <xdr:sp macro="[0]!ApagarConteudoCelulas18" textlink="">
      <xdr:nvSpPr>
        <xdr:cNvPr id="106" name="Retângulo: Cantos Arredondados 23" hidden="1">
          <a:extLst>
            <a:ext uri="{FF2B5EF4-FFF2-40B4-BE49-F238E27FC236}">
              <a16:creationId xmlns:a16="http://schemas.microsoft.com/office/drawing/2014/main" id="{00000000-0008-0000-1100-00006A000000}"/>
            </a:ext>
          </a:extLst>
        </xdr:cNvPr>
        <xdr:cNvSpPr/>
      </xdr:nvSpPr>
      <xdr:spPr>
        <a:xfrm>
          <a:off x="9096375" y="381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20</xdr:row>
      <xdr:rowOff>19050</xdr:rowOff>
    </xdr:from>
    <xdr:to>
      <xdr:col>20</xdr:col>
      <xdr:colOff>190500</xdr:colOff>
      <xdr:row>20</xdr:row>
      <xdr:rowOff>171451</xdr:rowOff>
    </xdr:to>
    <xdr:sp macro="[0]!ApagarConteudoCelulas19" textlink="">
      <xdr:nvSpPr>
        <xdr:cNvPr id="107" name="Retângulo: Cantos Arredondados 24" hidden="1">
          <a:extLst>
            <a:ext uri="{FF2B5EF4-FFF2-40B4-BE49-F238E27FC236}">
              <a16:creationId xmlns:a16="http://schemas.microsoft.com/office/drawing/2014/main" id="{00000000-0008-0000-1100-00006B000000}"/>
            </a:ext>
          </a:extLst>
        </xdr:cNvPr>
        <xdr:cNvSpPr/>
      </xdr:nvSpPr>
      <xdr:spPr>
        <a:xfrm>
          <a:off x="9096375" y="400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21</xdr:row>
      <xdr:rowOff>19050</xdr:rowOff>
    </xdr:from>
    <xdr:to>
      <xdr:col>20</xdr:col>
      <xdr:colOff>190500</xdr:colOff>
      <xdr:row>21</xdr:row>
      <xdr:rowOff>171451</xdr:rowOff>
    </xdr:to>
    <xdr:sp macro="[0]!ApagarConteudoCelulas20" textlink="">
      <xdr:nvSpPr>
        <xdr:cNvPr id="108" name="Retângulo: Cantos Arredondados 25" hidden="1">
          <a:extLst>
            <a:ext uri="{FF2B5EF4-FFF2-40B4-BE49-F238E27FC236}">
              <a16:creationId xmlns:a16="http://schemas.microsoft.com/office/drawing/2014/main" id="{00000000-0008-0000-1100-00006C000000}"/>
            </a:ext>
          </a:extLst>
        </xdr:cNvPr>
        <xdr:cNvSpPr/>
      </xdr:nvSpPr>
      <xdr:spPr>
        <a:xfrm>
          <a:off x="9096375" y="419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22</xdr:row>
      <xdr:rowOff>19050</xdr:rowOff>
    </xdr:from>
    <xdr:to>
      <xdr:col>20</xdr:col>
      <xdr:colOff>190500</xdr:colOff>
      <xdr:row>22</xdr:row>
      <xdr:rowOff>171451</xdr:rowOff>
    </xdr:to>
    <xdr:sp macro="[0]!ApagarConteudoCelulas21" textlink="">
      <xdr:nvSpPr>
        <xdr:cNvPr id="109" name="Retângulo: Cantos Arredondados 26" hidden="1">
          <a:extLst>
            <a:ext uri="{FF2B5EF4-FFF2-40B4-BE49-F238E27FC236}">
              <a16:creationId xmlns:a16="http://schemas.microsoft.com/office/drawing/2014/main" id="{00000000-0008-0000-1100-00006D000000}"/>
            </a:ext>
          </a:extLst>
        </xdr:cNvPr>
        <xdr:cNvSpPr/>
      </xdr:nvSpPr>
      <xdr:spPr>
        <a:xfrm>
          <a:off x="9096375" y="438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23</xdr:row>
      <xdr:rowOff>19050</xdr:rowOff>
    </xdr:from>
    <xdr:to>
      <xdr:col>20</xdr:col>
      <xdr:colOff>190500</xdr:colOff>
      <xdr:row>23</xdr:row>
      <xdr:rowOff>171451</xdr:rowOff>
    </xdr:to>
    <xdr:sp macro="[0]!ApagarConteudoCelulas22" textlink="">
      <xdr:nvSpPr>
        <xdr:cNvPr id="110" name="Retângulo: Cantos Arredondados 27" hidden="1">
          <a:extLst>
            <a:ext uri="{FF2B5EF4-FFF2-40B4-BE49-F238E27FC236}">
              <a16:creationId xmlns:a16="http://schemas.microsoft.com/office/drawing/2014/main" id="{00000000-0008-0000-1100-00006E000000}"/>
            </a:ext>
          </a:extLst>
        </xdr:cNvPr>
        <xdr:cNvSpPr/>
      </xdr:nvSpPr>
      <xdr:spPr>
        <a:xfrm>
          <a:off x="9096375" y="457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24</xdr:row>
      <xdr:rowOff>19050</xdr:rowOff>
    </xdr:from>
    <xdr:to>
      <xdr:col>20</xdr:col>
      <xdr:colOff>190500</xdr:colOff>
      <xdr:row>24</xdr:row>
      <xdr:rowOff>171451</xdr:rowOff>
    </xdr:to>
    <xdr:sp macro="[0]!ApagarConteudoCelulas23" textlink="">
      <xdr:nvSpPr>
        <xdr:cNvPr id="111" name="Retângulo: Cantos Arredondados 28" hidden="1">
          <a:extLst>
            <a:ext uri="{FF2B5EF4-FFF2-40B4-BE49-F238E27FC236}">
              <a16:creationId xmlns:a16="http://schemas.microsoft.com/office/drawing/2014/main" id="{00000000-0008-0000-1100-00006F000000}"/>
            </a:ext>
          </a:extLst>
        </xdr:cNvPr>
        <xdr:cNvSpPr/>
      </xdr:nvSpPr>
      <xdr:spPr>
        <a:xfrm>
          <a:off x="9096375" y="476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25</xdr:row>
      <xdr:rowOff>19050</xdr:rowOff>
    </xdr:from>
    <xdr:to>
      <xdr:col>20</xdr:col>
      <xdr:colOff>190500</xdr:colOff>
      <xdr:row>25</xdr:row>
      <xdr:rowOff>171451</xdr:rowOff>
    </xdr:to>
    <xdr:sp macro="[0]!ApagarConteudoCelulas24" textlink="">
      <xdr:nvSpPr>
        <xdr:cNvPr id="112" name="Retângulo: Cantos Arredondados 29" hidden="1">
          <a:extLst>
            <a:ext uri="{FF2B5EF4-FFF2-40B4-BE49-F238E27FC236}">
              <a16:creationId xmlns:a16="http://schemas.microsoft.com/office/drawing/2014/main" id="{00000000-0008-0000-1100-000070000000}"/>
            </a:ext>
          </a:extLst>
        </xdr:cNvPr>
        <xdr:cNvSpPr/>
      </xdr:nvSpPr>
      <xdr:spPr>
        <a:xfrm>
          <a:off x="9096375" y="495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26</xdr:row>
      <xdr:rowOff>19050</xdr:rowOff>
    </xdr:from>
    <xdr:to>
      <xdr:col>20</xdr:col>
      <xdr:colOff>190500</xdr:colOff>
      <xdr:row>26</xdr:row>
      <xdr:rowOff>171451</xdr:rowOff>
    </xdr:to>
    <xdr:sp macro="[0]!ApagarConteudoCelulas25" textlink="">
      <xdr:nvSpPr>
        <xdr:cNvPr id="113" name="Retângulo: Cantos Arredondados 30" hidden="1">
          <a:extLst>
            <a:ext uri="{FF2B5EF4-FFF2-40B4-BE49-F238E27FC236}">
              <a16:creationId xmlns:a16="http://schemas.microsoft.com/office/drawing/2014/main" id="{00000000-0008-0000-1100-000071000000}"/>
            </a:ext>
          </a:extLst>
        </xdr:cNvPr>
        <xdr:cNvSpPr/>
      </xdr:nvSpPr>
      <xdr:spPr>
        <a:xfrm>
          <a:off x="9096375" y="514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27</xdr:row>
      <xdr:rowOff>19050</xdr:rowOff>
    </xdr:from>
    <xdr:to>
      <xdr:col>20</xdr:col>
      <xdr:colOff>190500</xdr:colOff>
      <xdr:row>27</xdr:row>
      <xdr:rowOff>171451</xdr:rowOff>
    </xdr:to>
    <xdr:sp macro="[0]!ApagarConteudoCelulas26" textlink="">
      <xdr:nvSpPr>
        <xdr:cNvPr id="114" name="Retângulo: Cantos Arredondados 31" hidden="1">
          <a:extLst>
            <a:ext uri="{FF2B5EF4-FFF2-40B4-BE49-F238E27FC236}">
              <a16:creationId xmlns:a16="http://schemas.microsoft.com/office/drawing/2014/main" id="{00000000-0008-0000-1100-000072000000}"/>
            </a:ext>
          </a:extLst>
        </xdr:cNvPr>
        <xdr:cNvSpPr/>
      </xdr:nvSpPr>
      <xdr:spPr>
        <a:xfrm>
          <a:off x="9096375" y="533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28</xdr:row>
      <xdr:rowOff>19050</xdr:rowOff>
    </xdr:from>
    <xdr:to>
      <xdr:col>20</xdr:col>
      <xdr:colOff>190500</xdr:colOff>
      <xdr:row>28</xdr:row>
      <xdr:rowOff>171451</xdr:rowOff>
    </xdr:to>
    <xdr:sp macro="[0]!ApagarConteudoCelulas27" textlink="">
      <xdr:nvSpPr>
        <xdr:cNvPr id="115" name="Retângulo: Cantos Arredondados 32" hidden="1">
          <a:extLst>
            <a:ext uri="{FF2B5EF4-FFF2-40B4-BE49-F238E27FC236}">
              <a16:creationId xmlns:a16="http://schemas.microsoft.com/office/drawing/2014/main" id="{00000000-0008-0000-1100-000073000000}"/>
            </a:ext>
          </a:extLst>
        </xdr:cNvPr>
        <xdr:cNvSpPr/>
      </xdr:nvSpPr>
      <xdr:spPr>
        <a:xfrm>
          <a:off x="9096375" y="552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29</xdr:row>
      <xdr:rowOff>19050</xdr:rowOff>
    </xdr:from>
    <xdr:to>
      <xdr:col>20</xdr:col>
      <xdr:colOff>190500</xdr:colOff>
      <xdr:row>29</xdr:row>
      <xdr:rowOff>171451</xdr:rowOff>
    </xdr:to>
    <xdr:sp macro="[0]!ApagarConteudoCelulas28" textlink="">
      <xdr:nvSpPr>
        <xdr:cNvPr id="116" name="Retângulo: Cantos Arredondados 33" hidden="1">
          <a:extLst>
            <a:ext uri="{FF2B5EF4-FFF2-40B4-BE49-F238E27FC236}">
              <a16:creationId xmlns:a16="http://schemas.microsoft.com/office/drawing/2014/main" id="{00000000-0008-0000-1100-000074000000}"/>
            </a:ext>
          </a:extLst>
        </xdr:cNvPr>
        <xdr:cNvSpPr/>
      </xdr:nvSpPr>
      <xdr:spPr>
        <a:xfrm>
          <a:off x="9096375" y="571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30</xdr:row>
      <xdr:rowOff>19050</xdr:rowOff>
    </xdr:from>
    <xdr:to>
      <xdr:col>20</xdr:col>
      <xdr:colOff>190500</xdr:colOff>
      <xdr:row>30</xdr:row>
      <xdr:rowOff>171451</xdr:rowOff>
    </xdr:to>
    <xdr:sp macro="[0]!ApagarConteudoCelulas29" textlink="">
      <xdr:nvSpPr>
        <xdr:cNvPr id="117" name="Retângulo: Cantos Arredondados 34" hidden="1">
          <a:extLst>
            <a:ext uri="{FF2B5EF4-FFF2-40B4-BE49-F238E27FC236}">
              <a16:creationId xmlns:a16="http://schemas.microsoft.com/office/drawing/2014/main" id="{00000000-0008-0000-1100-000075000000}"/>
            </a:ext>
          </a:extLst>
        </xdr:cNvPr>
        <xdr:cNvSpPr/>
      </xdr:nvSpPr>
      <xdr:spPr>
        <a:xfrm>
          <a:off x="9096375" y="590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31</xdr:row>
      <xdr:rowOff>19050</xdr:rowOff>
    </xdr:from>
    <xdr:to>
      <xdr:col>20</xdr:col>
      <xdr:colOff>190500</xdr:colOff>
      <xdr:row>31</xdr:row>
      <xdr:rowOff>171451</xdr:rowOff>
    </xdr:to>
    <xdr:sp macro="[0]!ApagarConteudoCelulas30" textlink="">
      <xdr:nvSpPr>
        <xdr:cNvPr id="118" name="Retângulo: Cantos Arredondados 35" hidden="1">
          <a:extLst>
            <a:ext uri="{FF2B5EF4-FFF2-40B4-BE49-F238E27FC236}">
              <a16:creationId xmlns:a16="http://schemas.microsoft.com/office/drawing/2014/main" id="{00000000-0008-0000-1100-000076000000}"/>
            </a:ext>
          </a:extLst>
        </xdr:cNvPr>
        <xdr:cNvSpPr/>
      </xdr:nvSpPr>
      <xdr:spPr>
        <a:xfrm>
          <a:off x="9096375" y="609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32</xdr:row>
      <xdr:rowOff>19050</xdr:rowOff>
    </xdr:from>
    <xdr:to>
      <xdr:col>20</xdr:col>
      <xdr:colOff>190500</xdr:colOff>
      <xdr:row>32</xdr:row>
      <xdr:rowOff>171451</xdr:rowOff>
    </xdr:to>
    <xdr:sp macro="[0]!ApagarConteudoCelulas31" textlink="">
      <xdr:nvSpPr>
        <xdr:cNvPr id="119" name="Retângulo: Cantos Arredondados 36" hidden="1">
          <a:extLst>
            <a:ext uri="{FF2B5EF4-FFF2-40B4-BE49-F238E27FC236}">
              <a16:creationId xmlns:a16="http://schemas.microsoft.com/office/drawing/2014/main" id="{00000000-0008-0000-1100-000077000000}"/>
            </a:ext>
          </a:extLst>
        </xdr:cNvPr>
        <xdr:cNvSpPr/>
      </xdr:nvSpPr>
      <xdr:spPr>
        <a:xfrm>
          <a:off x="9096375" y="628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33</xdr:row>
      <xdr:rowOff>19050</xdr:rowOff>
    </xdr:from>
    <xdr:to>
      <xdr:col>20</xdr:col>
      <xdr:colOff>190500</xdr:colOff>
      <xdr:row>33</xdr:row>
      <xdr:rowOff>171451</xdr:rowOff>
    </xdr:to>
    <xdr:sp macro="[0]!ApagarConteudoCelulas32" textlink="">
      <xdr:nvSpPr>
        <xdr:cNvPr id="120" name="Retângulo: Cantos Arredondados 37" hidden="1">
          <a:extLst>
            <a:ext uri="{FF2B5EF4-FFF2-40B4-BE49-F238E27FC236}">
              <a16:creationId xmlns:a16="http://schemas.microsoft.com/office/drawing/2014/main" id="{00000000-0008-0000-1100-000078000000}"/>
            </a:ext>
          </a:extLst>
        </xdr:cNvPr>
        <xdr:cNvSpPr/>
      </xdr:nvSpPr>
      <xdr:spPr>
        <a:xfrm>
          <a:off x="9096375" y="647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34</xdr:row>
      <xdr:rowOff>19050</xdr:rowOff>
    </xdr:from>
    <xdr:to>
      <xdr:col>20</xdr:col>
      <xdr:colOff>190500</xdr:colOff>
      <xdr:row>34</xdr:row>
      <xdr:rowOff>171451</xdr:rowOff>
    </xdr:to>
    <xdr:sp macro="[0]!ApagarConteudoCelulas33" textlink="">
      <xdr:nvSpPr>
        <xdr:cNvPr id="121" name="Retângulo: Cantos Arredondados 38" hidden="1">
          <a:extLst>
            <a:ext uri="{FF2B5EF4-FFF2-40B4-BE49-F238E27FC236}">
              <a16:creationId xmlns:a16="http://schemas.microsoft.com/office/drawing/2014/main" id="{00000000-0008-0000-1100-000079000000}"/>
            </a:ext>
          </a:extLst>
        </xdr:cNvPr>
        <xdr:cNvSpPr/>
      </xdr:nvSpPr>
      <xdr:spPr>
        <a:xfrm>
          <a:off x="9096375" y="666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35</xdr:row>
      <xdr:rowOff>19050</xdr:rowOff>
    </xdr:from>
    <xdr:to>
      <xdr:col>20</xdr:col>
      <xdr:colOff>190500</xdr:colOff>
      <xdr:row>35</xdr:row>
      <xdr:rowOff>171451</xdr:rowOff>
    </xdr:to>
    <xdr:sp macro="[0]!ApagarConteudoCelulas34" textlink="">
      <xdr:nvSpPr>
        <xdr:cNvPr id="122" name="Retângulo: Cantos Arredondados 39" hidden="1">
          <a:extLst>
            <a:ext uri="{FF2B5EF4-FFF2-40B4-BE49-F238E27FC236}">
              <a16:creationId xmlns:a16="http://schemas.microsoft.com/office/drawing/2014/main" id="{00000000-0008-0000-1100-00007A000000}"/>
            </a:ext>
          </a:extLst>
        </xdr:cNvPr>
        <xdr:cNvSpPr/>
      </xdr:nvSpPr>
      <xdr:spPr>
        <a:xfrm>
          <a:off x="9096375" y="685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36</xdr:row>
      <xdr:rowOff>19050</xdr:rowOff>
    </xdr:from>
    <xdr:to>
      <xdr:col>20</xdr:col>
      <xdr:colOff>190500</xdr:colOff>
      <xdr:row>36</xdr:row>
      <xdr:rowOff>171451</xdr:rowOff>
    </xdr:to>
    <xdr:sp macro="[0]!ApagarConteudoCelulas35" textlink="">
      <xdr:nvSpPr>
        <xdr:cNvPr id="123" name="Retângulo: Cantos Arredondados 40" hidden="1">
          <a:extLst>
            <a:ext uri="{FF2B5EF4-FFF2-40B4-BE49-F238E27FC236}">
              <a16:creationId xmlns:a16="http://schemas.microsoft.com/office/drawing/2014/main" id="{00000000-0008-0000-1100-00007B000000}"/>
            </a:ext>
          </a:extLst>
        </xdr:cNvPr>
        <xdr:cNvSpPr/>
      </xdr:nvSpPr>
      <xdr:spPr>
        <a:xfrm>
          <a:off x="9096375" y="704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37</xdr:row>
      <xdr:rowOff>19050</xdr:rowOff>
    </xdr:from>
    <xdr:to>
      <xdr:col>20</xdr:col>
      <xdr:colOff>190500</xdr:colOff>
      <xdr:row>37</xdr:row>
      <xdr:rowOff>171451</xdr:rowOff>
    </xdr:to>
    <xdr:sp macro="[0]!ApagarConteudoCelulas36" textlink="">
      <xdr:nvSpPr>
        <xdr:cNvPr id="124" name="Retângulo: Cantos Arredondados 41" hidden="1">
          <a:extLst>
            <a:ext uri="{FF2B5EF4-FFF2-40B4-BE49-F238E27FC236}">
              <a16:creationId xmlns:a16="http://schemas.microsoft.com/office/drawing/2014/main" id="{00000000-0008-0000-1100-00007C000000}"/>
            </a:ext>
          </a:extLst>
        </xdr:cNvPr>
        <xdr:cNvSpPr/>
      </xdr:nvSpPr>
      <xdr:spPr>
        <a:xfrm>
          <a:off x="9096375" y="723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38</xdr:row>
      <xdr:rowOff>19050</xdr:rowOff>
    </xdr:from>
    <xdr:to>
      <xdr:col>20</xdr:col>
      <xdr:colOff>190500</xdr:colOff>
      <xdr:row>38</xdr:row>
      <xdr:rowOff>171451</xdr:rowOff>
    </xdr:to>
    <xdr:sp macro="[0]!ApagarConteudoCelulas37" textlink="">
      <xdr:nvSpPr>
        <xdr:cNvPr id="125" name="Retângulo: Cantos Arredondados 42" hidden="1">
          <a:extLst>
            <a:ext uri="{FF2B5EF4-FFF2-40B4-BE49-F238E27FC236}">
              <a16:creationId xmlns:a16="http://schemas.microsoft.com/office/drawing/2014/main" id="{00000000-0008-0000-1100-00007D000000}"/>
            </a:ext>
          </a:extLst>
        </xdr:cNvPr>
        <xdr:cNvSpPr/>
      </xdr:nvSpPr>
      <xdr:spPr>
        <a:xfrm>
          <a:off x="9096375" y="742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39</xdr:row>
      <xdr:rowOff>19050</xdr:rowOff>
    </xdr:from>
    <xdr:to>
      <xdr:col>20</xdr:col>
      <xdr:colOff>190500</xdr:colOff>
      <xdr:row>39</xdr:row>
      <xdr:rowOff>171451</xdr:rowOff>
    </xdr:to>
    <xdr:sp macro="[0]!ApagarConteudoCelulas38" textlink="">
      <xdr:nvSpPr>
        <xdr:cNvPr id="126" name="Retângulo: Cantos Arredondados 43" hidden="1">
          <a:extLst>
            <a:ext uri="{FF2B5EF4-FFF2-40B4-BE49-F238E27FC236}">
              <a16:creationId xmlns:a16="http://schemas.microsoft.com/office/drawing/2014/main" id="{00000000-0008-0000-1100-00007E000000}"/>
            </a:ext>
          </a:extLst>
        </xdr:cNvPr>
        <xdr:cNvSpPr/>
      </xdr:nvSpPr>
      <xdr:spPr>
        <a:xfrm>
          <a:off x="9096375" y="762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40</xdr:row>
      <xdr:rowOff>19050</xdr:rowOff>
    </xdr:from>
    <xdr:to>
      <xdr:col>20</xdr:col>
      <xdr:colOff>190500</xdr:colOff>
      <xdr:row>40</xdr:row>
      <xdr:rowOff>171451</xdr:rowOff>
    </xdr:to>
    <xdr:sp macro="[0]!ApagarConteudoCelulas39" textlink="">
      <xdr:nvSpPr>
        <xdr:cNvPr id="127" name="Retângulo: Cantos Arredondados 44" hidden="1">
          <a:extLst>
            <a:ext uri="{FF2B5EF4-FFF2-40B4-BE49-F238E27FC236}">
              <a16:creationId xmlns:a16="http://schemas.microsoft.com/office/drawing/2014/main" id="{00000000-0008-0000-1100-00007F000000}"/>
            </a:ext>
          </a:extLst>
        </xdr:cNvPr>
        <xdr:cNvSpPr/>
      </xdr:nvSpPr>
      <xdr:spPr>
        <a:xfrm>
          <a:off x="9096375" y="781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41</xdr:row>
      <xdr:rowOff>19050</xdr:rowOff>
    </xdr:from>
    <xdr:to>
      <xdr:col>20</xdr:col>
      <xdr:colOff>190500</xdr:colOff>
      <xdr:row>41</xdr:row>
      <xdr:rowOff>171451</xdr:rowOff>
    </xdr:to>
    <xdr:sp macro="[0]!ApagarConteudoCelulas40" textlink="">
      <xdr:nvSpPr>
        <xdr:cNvPr id="128" name="Retângulo: Cantos Arredondados 45" hidden="1">
          <a:extLst>
            <a:ext uri="{FF2B5EF4-FFF2-40B4-BE49-F238E27FC236}">
              <a16:creationId xmlns:a16="http://schemas.microsoft.com/office/drawing/2014/main" id="{00000000-0008-0000-1100-000080000000}"/>
            </a:ext>
          </a:extLst>
        </xdr:cNvPr>
        <xdr:cNvSpPr/>
      </xdr:nvSpPr>
      <xdr:spPr>
        <a:xfrm>
          <a:off x="9096375" y="800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42</xdr:row>
      <xdr:rowOff>19050</xdr:rowOff>
    </xdr:from>
    <xdr:to>
      <xdr:col>20</xdr:col>
      <xdr:colOff>190500</xdr:colOff>
      <xdr:row>42</xdr:row>
      <xdr:rowOff>171451</xdr:rowOff>
    </xdr:to>
    <xdr:sp macro="[0]!ApagarConteudoCelulas41" textlink="">
      <xdr:nvSpPr>
        <xdr:cNvPr id="129" name="Retângulo: Cantos Arredondados 46" hidden="1">
          <a:extLst>
            <a:ext uri="{FF2B5EF4-FFF2-40B4-BE49-F238E27FC236}">
              <a16:creationId xmlns:a16="http://schemas.microsoft.com/office/drawing/2014/main" id="{00000000-0008-0000-1100-000081000000}"/>
            </a:ext>
          </a:extLst>
        </xdr:cNvPr>
        <xdr:cNvSpPr/>
      </xdr:nvSpPr>
      <xdr:spPr>
        <a:xfrm>
          <a:off x="9096375" y="819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43</xdr:row>
      <xdr:rowOff>19050</xdr:rowOff>
    </xdr:from>
    <xdr:to>
      <xdr:col>20</xdr:col>
      <xdr:colOff>190500</xdr:colOff>
      <xdr:row>43</xdr:row>
      <xdr:rowOff>171451</xdr:rowOff>
    </xdr:to>
    <xdr:sp macro="[0]!ApagarConteudoCelulas42" textlink="">
      <xdr:nvSpPr>
        <xdr:cNvPr id="130" name="Retângulo: Cantos Arredondados 46" hidden="1">
          <a:extLst>
            <a:ext uri="{FF2B5EF4-FFF2-40B4-BE49-F238E27FC236}">
              <a16:creationId xmlns:a16="http://schemas.microsoft.com/office/drawing/2014/main" id="{00000000-0008-0000-1100-000082000000}"/>
            </a:ext>
          </a:extLst>
        </xdr:cNvPr>
        <xdr:cNvSpPr/>
      </xdr:nvSpPr>
      <xdr:spPr>
        <a:xfrm>
          <a:off x="9096375" y="838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44</xdr:row>
      <xdr:rowOff>19050</xdr:rowOff>
    </xdr:from>
    <xdr:to>
      <xdr:col>20</xdr:col>
      <xdr:colOff>190500</xdr:colOff>
      <xdr:row>44</xdr:row>
      <xdr:rowOff>171451</xdr:rowOff>
    </xdr:to>
    <xdr:sp macro="[0]!ApagarConteudoCelulas43" textlink="">
      <xdr:nvSpPr>
        <xdr:cNvPr id="131" name="Retângulo: Cantos Arredondados 46" hidden="1">
          <a:extLst>
            <a:ext uri="{FF2B5EF4-FFF2-40B4-BE49-F238E27FC236}">
              <a16:creationId xmlns:a16="http://schemas.microsoft.com/office/drawing/2014/main" id="{00000000-0008-0000-1100-000083000000}"/>
            </a:ext>
          </a:extLst>
        </xdr:cNvPr>
        <xdr:cNvSpPr/>
      </xdr:nvSpPr>
      <xdr:spPr>
        <a:xfrm>
          <a:off x="9096375" y="857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45</xdr:row>
      <xdr:rowOff>28575</xdr:rowOff>
    </xdr:from>
    <xdr:to>
      <xdr:col>20</xdr:col>
      <xdr:colOff>190500</xdr:colOff>
      <xdr:row>45</xdr:row>
      <xdr:rowOff>180976</xdr:rowOff>
    </xdr:to>
    <xdr:sp macro="[0]!ApagarConteudoCelulas44" textlink="">
      <xdr:nvSpPr>
        <xdr:cNvPr id="132" name="Retângulo: Cantos Arredondados 46" hidden="1">
          <a:extLst>
            <a:ext uri="{FF2B5EF4-FFF2-40B4-BE49-F238E27FC236}">
              <a16:creationId xmlns:a16="http://schemas.microsoft.com/office/drawing/2014/main" id="{00000000-0008-0000-1100-000084000000}"/>
            </a:ext>
          </a:extLst>
        </xdr:cNvPr>
        <xdr:cNvSpPr/>
      </xdr:nvSpPr>
      <xdr:spPr>
        <a:xfrm>
          <a:off x="9096375" y="87725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46</xdr:row>
      <xdr:rowOff>19050</xdr:rowOff>
    </xdr:from>
    <xdr:to>
      <xdr:col>20</xdr:col>
      <xdr:colOff>190500</xdr:colOff>
      <xdr:row>46</xdr:row>
      <xdr:rowOff>171451</xdr:rowOff>
    </xdr:to>
    <xdr:sp macro="[0]!ApagarConteudoCelulas45" textlink="">
      <xdr:nvSpPr>
        <xdr:cNvPr id="133" name="Retângulo: Cantos Arredondados 46" hidden="1">
          <a:extLst>
            <a:ext uri="{FF2B5EF4-FFF2-40B4-BE49-F238E27FC236}">
              <a16:creationId xmlns:a16="http://schemas.microsoft.com/office/drawing/2014/main" id="{00000000-0008-0000-1100-000085000000}"/>
            </a:ext>
          </a:extLst>
        </xdr:cNvPr>
        <xdr:cNvSpPr/>
      </xdr:nvSpPr>
      <xdr:spPr>
        <a:xfrm>
          <a:off x="9096375" y="895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47</xdr:row>
      <xdr:rowOff>9525</xdr:rowOff>
    </xdr:from>
    <xdr:to>
      <xdr:col>20</xdr:col>
      <xdr:colOff>190500</xdr:colOff>
      <xdr:row>47</xdr:row>
      <xdr:rowOff>161926</xdr:rowOff>
    </xdr:to>
    <xdr:sp macro="[0]!ApagarConteudoCelulas46" textlink="">
      <xdr:nvSpPr>
        <xdr:cNvPr id="134" name="Retângulo: Cantos Arredondados 46" hidden="1">
          <a:extLst>
            <a:ext uri="{FF2B5EF4-FFF2-40B4-BE49-F238E27FC236}">
              <a16:creationId xmlns:a16="http://schemas.microsoft.com/office/drawing/2014/main" id="{00000000-0008-0000-1100-000086000000}"/>
            </a:ext>
          </a:extLst>
        </xdr:cNvPr>
        <xdr:cNvSpPr/>
      </xdr:nvSpPr>
      <xdr:spPr>
        <a:xfrm>
          <a:off x="9096375" y="91344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48</xdr:row>
      <xdr:rowOff>19050</xdr:rowOff>
    </xdr:from>
    <xdr:to>
      <xdr:col>20</xdr:col>
      <xdr:colOff>190500</xdr:colOff>
      <xdr:row>48</xdr:row>
      <xdr:rowOff>171451</xdr:rowOff>
    </xdr:to>
    <xdr:sp macro="[0]!ApagarConteudoCelulas47" textlink="">
      <xdr:nvSpPr>
        <xdr:cNvPr id="135" name="Retângulo: Cantos Arredondados 46" hidden="1">
          <a:extLst>
            <a:ext uri="{FF2B5EF4-FFF2-40B4-BE49-F238E27FC236}">
              <a16:creationId xmlns:a16="http://schemas.microsoft.com/office/drawing/2014/main" id="{00000000-0008-0000-1100-000087000000}"/>
            </a:ext>
          </a:extLst>
        </xdr:cNvPr>
        <xdr:cNvSpPr/>
      </xdr:nvSpPr>
      <xdr:spPr>
        <a:xfrm>
          <a:off x="9096375" y="933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49</xdr:row>
      <xdr:rowOff>19050</xdr:rowOff>
    </xdr:from>
    <xdr:to>
      <xdr:col>20</xdr:col>
      <xdr:colOff>190500</xdr:colOff>
      <xdr:row>49</xdr:row>
      <xdr:rowOff>171451</xdr:rowOff>
    </xdr:to>
    <xdr:sp macro="[0]!ApagarConteudoCelulas48" textlink="">
      <xdr:nvSpPr>
        <xdr:cNvPr id="136" name="Retângulo: Cantos Arredondados 46" hidden="1">
          <a:extLst>
            <a:ext uri="{FF2B5EF4-FFF2-40B4-BE49-F238E27FC236}">
              <a16:creationId xmlns:a16="http://schemas.microsoft.com/office/drawing/2014/main" id="{00000000-0008-0000-1100-000088000000}"/>
            </a:ext>
          </a:extLst>
        </xdr:cNvPr>
        <xdr:cNvSpPr/>
      </xdr:nvSpPr>
      <xdr:spPr>
        <a:xfrm>
          <a:off x="9096375" y="952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50</xdr:row>
      <xdr:rowOff>19050</xdr:rowOff>
    </xdr:from>
    <xdr:to>
      <xdr:col>20</xdr:col>
      <xdr:colOff>190500</xdr:colOff>
      <xdr:row>50</xdr:row>
      <xdr:rowOff>171451</xdr:rowOff>
    </xdr:to>
    <xdr:sp macro="[0]!ApagarConteudoCelulas49" textlink="">
      <xdr:nvSpPr>
        <xdr:cNvPr id="137" name="Retângulo: Cantos Arredondados 46" hidden="1">
          <a:extLst>
            <a:ext uri="{FF2B5EF4-FFF2-40B4-BE49-F238E27FC236}">
              <a16:creationId xmlns:a16="http://schemas.microsoft.com/office/drawing/2014/main" id="{00000000-0008-0000-1100-000089000000}"/>
            </a:ext>
          </a:extLst>
        </xdr:cNvPr>
        <xdr:cNvSpPr/>
      </xdr:nvSpPr>
      <xdr:spPr>
        <a:xfrm>
          <a:off x="9096375" y="971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51</xdr:row>
      <xdr:rowOff>19050</xdr:rowOff>
    </xdr:from>
    <xdr:to>
      <xdr:col>20</xdr:col>
      <xdr:colOff>190500</xdr:colOff>
      <xdr:row>51</xdr:row>
      <xdr:rowOff>171451</xdr:rowOff>
    </xdr:to>
    <xdr:sp macro="[0]!ApagarConteudoCelulas50" textlink="">
      <xdr:nvSpPr>
        <xdr:cNvPr id="138" name="Retângulo: Cantos Arredondados 46" hidden="1">
          <a:extLst>
            <a:ext uri="{FF2B5EF4-FFF2-40B4-BE49-F238E27FC236}">
              <a16:creationId xmlns:a16="http://schemas.microsoft.com/office/drawing/2014/main" id="{00000000-0008-0000-1100-00008A000000}"/>
            </a:ext>
          </a:extLst>
        </xdr:cNvPr>
        <xdr:cNvSpPr/>
      </xdr:nvSpPr>
      <xdr:spPr>
        <a:xfrm>
          <a:off x="9096375" y="990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52</xdr:row>
      <xdr:rowOff>19050</xdr:rowOff>
    </xdr:from>
    <xdr:to>
      <xdr:col>20</xdr:col>
      <xdr:colOff>190500</xdr:colOff>
      <xdr:row>52</xdr:row>
      <xdr:rowOff>171451</xdr:rowOff>
    </xdr:to>
    <xdr:sp macro="[0]!ApagarConteudoCelulas51" textlink="">
      <xdr:nvSpPr>
        <xdr:cNvPr id="139" name="Retângulo: Cantos Arredondados 46" hidden="1">
          <a:extLst>
            <a:ext uri="{FF2B5EF4-FFF2-40B4-BE49-F238E27FC236}">
              <a16:creationId xmlns:a16="http://schemas.microsoft.com/office/drawing/2014/main" id="{00000000-0008-0000-1100-00008B000000}"/>
            </a:ext>
          </a:extLst>
        </xdr:cNvPr>
        <xdr:cNvSpPr/>
      </xdr:nvSpPr>
      <xdr:spPr>
        <a:xfrm>
          <a:off x="9096375" y="101060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7</xdr:col>
      <xdr:colOff>342667</xdr:colOff>
      <xdr:row>0</xdr:row>
      <xdr:rowOff>57981</xdr:rowOff>
    </xdr:from>
    <xdr:to>
      <xdr:col>8</xdr:col>
      <xdr:colOff>280110</xdr:colOff>
      <xdr:row>0</xdr:row>
      <xdr:rowOff>323028</xdr:rowOff>
    </xdr:to>
    <xdr:sp macro="[0]!AvancarParaProximaAba" textlink="">
      <xdr:nvSpPr>
        <xdr:cNvPr id="2" name="Seta para a direita 66">
          <a:extLst>
            <a:ext uri="{FF2B5EF4-FFF2-40B4-BE49-F238E27FC236}">
              <a16:creationId xmlns:a16="http://schemas.microsoft.com/office/drawing/2014/main" id="{2DF92206-882D-498C-B13C-B4218F0CE88F}"/>
            </a:ext>
          </a:extLst>
        </xdr:cNvPr>
        <xdr:cNvSpPr/>
      </xdr:nvSpPr>
      <xdr:spPr>
        <a:xfrm>
          <a:off x="3738537" y="57981"/>
          <a:ext cx="343290" cy="265047"/>
        </a:xfrm>
        <a:prstGeom prst="righ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0</xdr:col>
      <xdr:colOff>41415</xdr:colOff>
      <xdr:row>0</xdr:row>
      <xdr:rowOff>66263</xdr:rowOff>
    </xdr:from>
    <xdr:to>
      <xdr:col>0</xdr:col>
      <xdr:colOff>389283</xdr:colOff>
      <xdr:row>0</xdr:row>
      <xdr:rowOff>331306</xdr:rowOff>
    </xdr:to>
    <xdr:sp macro="[0]!VoltarParaAbaAnterior" textlink="">
      <xdr:nvSpPr>
        <xdr:cNvPr id="4" name="Seta: para a Esquerda 3">
          <a:extLst>
            <a:ext uri="{FF2B5EF4-FFF2-40B4-BE49-F238E27FC236}">
              <a16:creationId xmlns:a16="http://schemas.microsoft.com/office/drawing/2014/main" id="{36E3905C-2A2F-44FD-B130-59EC044224B2}"/>
            </a:ext>
          </a:extLst>
        </xdr:cNvPr>
        <xdr:cNvSpPr/>
      </xdr:nvSpPr>
      <xdr:spPr>
        <a:xfrm>
          <a:off x="41415" y="66263"/>
          <a:ext cx="347868" cy="265043"/>
        </a:xfrm>
        <a:prstGeom prst="lef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21</xdr:col>
      <xdr:colOff>803415</xdr:colOff>
      <xdr:row>0</xdr:row>
      <xdr:rowOff>24849</xdr:rowOff>
    </xdr:from>
    <xdr:to>
      <xdr:col>21</xdr:col>
      <xdr:colOff>1148736</xdr:colOff>
      <xdr:row>0</xdr:row>
      <xdr:rowOff>356154</xdr:rowOff>
    </xdr:to>
    <xdr:sp macro="[0]!AlternarBloqueioPlanilha2" textlink="">
      <xdr:nvSpPr>
        <xdr:cNvPr id="3" name="Elipse 2">
          <a:extLst>
            <a:ext uri="{FF2B5EF4-FFF2-40B4-BE49-F238E27FC236}">
              <a16:creationId xmlns:a16="http://schemas.microsoft.com/office/drawing/2014/main" id="{FACAE63D-6F7E-410A-9C66-00F3324F2024}"/>
            </a:ext>
          </a:extLst>
        </xdr:cNvPr>
        <xdr:cNvSpPr/>
      </xdr:nvSpPr>
      <xdr:spPr>
        <a:xfrm>
          <a:off x="9533285" y="24849"/>
          <a:ext cx="345321" cy="331305"/>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800">
              <a:solidFill>
                <a:srgbClr val="F00000"/>
              </a:solidFill>
              <a:effectLst/>
              <a:latin typeface="Webdings" panose="05030102010509060703" pitchFamily="18" charset="2"/>
              <a:ea typeface="+mn-ea"/>
              <a:cs typeface="+mn-cs"/>
            </a:rPr>
            <a:t>Ï</a:t>
          </a:r>
          <a:endParaRPr lang="pt-BR" sz="1800">
            <a:solidFill>
              <a:srgbClr val="F00000"/>
            </a:solidFill>
            <a:effectLst/>
            <a:latin typeface="Webdings" panose="05030102010509060703" pitchFamily="18" charset="2"/>
          </a:endParaRPr>
        </a:p>
        <a:p>
          <a:pPr lvl="0" algn="ctr"/>
          <a:endParaRPr lang="pt-BR" sz="600">
            <a:solidFill>
              <a:srgbClr val="F00000"/>
            </a:solidFill>
          </a:endParaRPr>
        </a:p>
      </xdr:txBody>
    </xdr:sp>
    <xdr:clientData/>
  </xdr:twoCellAnchor>
  <xdr:twoCellAnchor>
    <xdr:from>
      <xdr:col>16</xdr:col>
      <xdr:colOff>195588</xdr:colOff>
      <xdr:row>0</xdr:row>
      <xdr:rowOff>58569</xdr:rowOff>
    </xdr:from>
    <xdr:to>
      <xdr:col>18</xdr:col>
      <xdr:colOff>44609</xdr:colOff>
      <xdr:row>0</xdr:row>
      <xdr:rowOff>346569</xdr:rowOff>
    </xdr:to>
    <xdr:sp macro="[0]!ExecutarComandos2" textlink="">
      <xdr:nvSpPr>
        <xdr:cNvPr id="5" name="Retângulo: Cantos Arredondados 2">
          <a:extLst>
            <a:ext uri="{FF2B5EF4-FFF2-40B4-BE49-F238E27FC236}">
              <a16:creationId xmlns:a16="http://schemas.microsoft.com/office/drawing/2014/main" id="{04AD3F38-2F08-4EB4-A8B6-601369389FC4}"/>
            </a:ext>
          </a:extLst>
        </xdr:cNvPr>
        <xdr:cNvSpPr/>
      </xdr:nvSpPr>
      <xdr:spPr>
        <a:xfrm>
          <a:off x="7343479" y="58569"/>
          <a:ext cx="288000" cy="288000"/>
        </a:xfrm>
        <a:prstGeom prst="roundRect">
          <a:avLst/>
        </a:prstGeom>
        <a:solidFill>
          <a:srgbClr val="FF0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baseline="0">
              <a:ln w="0"/>
              <a:solidFill>
                <a:schemeClr val="bg2"/>
              </a:solidFill>
              <a:effectLst>
                <a:innerShdw blurRad="63500" dist="50800" dir="13500000">
                  <a:srgbClr val="000000">
                    <a:alpha val="50000"/>
                  </a:srgbClr>
                </a:innerShdw>
              </a:effectLst>
              <a:latin typeface="Wingdings 2" panose="05020102010507070707" pitchFamily="18" charset="2"/>
            </a:rPr>
            <a:t>3</a:t>
          </a:r>
        </a:p>
      </xdr:txBody>
    </xdr:sp>
    <xdr:clientData/>
  </xdr:twoCellAnchor>
  <xdr:twoCellAnchor>
    <xdr:from>
      <xdr:col>18</xdr:col>
      <xdr:colOff>619594</xdr:colOff>
      <xdr:row>0</xdr:row>
      <xdr:rowOff>56262</xdr:rowOff>
    </xdr:from>
    <xdr:to>
      <xdr:col>20</xdr:col>
      <xdr:colOff>58</xdr:colOff>
      <xdr:row>0</xdr:row>
      <xdr:rowOff>344262</xdr:rowOff>
    </xdr:to>
    <xdr:sp macro="[0]!ImprimirAreaEspecifica" textlink="">
      <xdr:nvSpPr>
        <xdr:cNvPr id="6" name="Retângulo: Cantos Arredondados 4">
          <a:extLst>
            <a:ext uri="{FF2B5EF4-FFF2-40B4-BE49-F238E27FC236}">
              <a16:creationId xmlns:a16="http://schemas.microsoft.com/office/drawing/2014/main" id="{64AFDE30-632B-4280-A460-72B5CC13E93F}"/>
            </a:ext>
          </a:extLst>
        </xdr:cNvPr>
        <xdr:cNvSpPr/>
      </xdr:nvSpPr>
      <xdr:spPr>
        <a:xfrm>
          <a:off x="8206464" y="56262"/>
          <a:ext cx="291551" cy="288000"/>
        </a:xfrm>
        <a:prstGeom prst="roundRect">
          <a:avLst/>
        </a:prstGeom>
        <a:solidFill>
          <a:srgbClr val="0070C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i="0">
              <a:solidFill>
                <a:schemeClr val="lt1"/>
              </a:solidFill>
              <a:latin typeface="Wingdings 2" panose="05020102010507070707" pitchFamily="18" charset="2"/>
              <a:ea typeface="+mn-ea"/>
              <a:cs typeface="+mn-cs"/>
            </a:rPr>
            <a:t>6</a:t>
          </a:r>
          <a:endParaRPr lang="pt-BR" sz="2400" b="1" i="0"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15</xdr:col>
      <xdr:colOff>49696</xdr:colOff>
      <xdr:row>0</xdr:row>
      <xdr:rowOff>49696</xdr:rowOff>
    </xdr:from>
    <xdr:to>
      <xdr:col>15</xdr:col>
      <xdr:colOff>337696</xdr:colOff>
      <xdr:row>0</xdr:row>
      <xdr:rowOff>337696</xdr:rowOff>
    </xdr:to>
    <xdr:sp macro="[0]!TransferirDadosTodosDias" textlink="">
      <xdr:nvSpPr>
        <xdr:cNvPr id="7" name="Retângulo: Cantos Arredondados 5">
          <a:extLst>
            <a:ext uri="{FF2B5EF4-FFF2-40B4-BE49-F238E27FC236}">
              <a16:creationId xmlns:a16="http://schemas.microsoft.com/office/drawing/2014/main" id="{C0C8C5C4-9CC1-4B17-B2D6-38EDA374CDDE}"/>
            </a:ext>
          </a:extLst>
        </xdr:cNvPr>
        <xdr:cNvSpPr/>
      </xdr:nvSpPr>
      <xdr:spPr>
        <a:xfrm>
          <a:off x="6485283" y="49696"/>
          <a:ext cx="288000" cy="288000"/>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ingdings 2" panose="05020102010507070707" pitchFamily="18" charset="2"/>
              <a:ea typeface="+mn-ea"/>
              <a:cs typeface="+mn-cs"/>
            </a:rPr>
            <a:t>R</a:t>
          </a:r>
          <a:endParaRPr lang="pt-BR" sz="6000" b="1"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18</xdr:col>
      <xdr:colOff>183635</xdr:colOff>
      <xdr:row>0</xdr:row>
      <xdr:rowOff>51646</xdr:rowOff>
    </xdr:from>
    <xdr:to>
      <xdr:col>18</xdr:col>
      <xdr:colOff>470924</xdr:colOff>
      <xdr:row>0</xdr:row>
      <xdr:rowOff>339646</xdr:rowOff>
    </xdr:to>
    <xdr:sp macro="[0]!Salvar" textlink="">
      <xdr:nvSpPr>
        <xdr:cNvPr id="8" name="Retângulo: Cantos Arredondados 1">
          <a:extLst>
            <a:ext uri="{FF2B5EF4-FFF2-40B4-BE49-F238E27FC236}">
              <a16:creationId xmlns:a16="http://schemas.microsoft.com/office/drawing/2014/main" id="{1A6C4BED-1C41-435E-BF2C-CFBE1721E616}"/>
            </a:ext>
          </a:extLst>
        </xdr:cNvPr>
        <xdr:cNvSpPr/>
      </xdr:nvSpPr>
      <xdr:spPr>
        <a:xfrm>
          <a:off x="7770505" y="51646"/>
          <a:ext cx="287289" cy="288000"/>
        </a:xfrm>
        <a:prstGeom prst="roundRect">
          <a:avLst/>
        </a:prstGeom>
        <a:solidFill>
          <a:srgbClr val="7030A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solidFill>
                <a:schemeClr val="lt1"/>
              </a:solidFill>
              <a:latin typeface="Wingdings" panose="05000000000000000000" pitchFamily="2" charset="2"/>
              <a:ea typeface="+mn-ea"/>
              <a:cs typeface="+mn-cs"/>
            </a:rPr>
            <a:t>&lt;</a:t>
          </a:r>
          <a:endParaRPr lang="pt-BR" sz="66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20</xdr:col>
      <xdr:colOff>157486</xdr:colOff>
      <xdr:row>0</xdr:row>
      <xdr:rowOff>61881</xdr:rowOff>
    </xdr:from>
    <xdr:to>
      <xdr:col>21</xdr:col>
      <xdr:colOff>213573</xdr:colOff>
      <xdr:row>0</xdr:row>
      <xdr:rowOff>349881</xdr:rowOff>
    </xdr:to>
    <xdr:sp macro="[0]!AlternarParaDados" textlink="">
      <xdr:nvSpPr>
        <xdr:cNvPr id="9" name="Retângulo: Cantos Arredondados 2">
          <a:extLst>
            <a:ext uri="{FF2B5EF4-FFF2-40B4-BE49-F238E27FC236}">
              <a16:creationId xmlns:a16="http://schemas.microsoft.com/office/drawing/2014/main" id="{127DD664-7D8A-445B-9516-CEAB1105808A}"/>
            </a:ext>
          </a:extLst>
        </xdr:cNvPr>
        <xdr:cNvSpPr/>
      </xdr:nvSpPr>
      <xdr:spPr>
        <a:xfrm>
          <a:off x="8655443" y="61881"/>
          <a:ext cx="288000" cy="288000"/>
        </a:xfrm>
        <a:prstGeom prst="roundRect">
          <a:avLst/>
        </a:prstGeom>
        <a:solidFill>
          <a:srgbClr val="FFC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Wingdings" panose="05000000000000000000" pitchFamily="2" charset="2"/>
              <a:ea typeface="+mn-ea"/>
              <a:cs typeface="+mn-cs"/>
            </a:rPr>
            <a:t>4</a:t>
          </a:r>
          <a:endParaRPr lang="pt-BR" sz="3200" b="1" cap="none" spc="50" baseline="0">
            <a:ln w="0"/>
            <a:solidFill>
              <a:schemeClr val="bg1"/>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21</xdr:col>
      <xdr:colOff>364549</xdr:colOff>
      <xdr:row>0</xdr:row>
      <xdr:rowOff>61881</xdr:rowOff>
    </xdr:from>
    <xdr:to>
      <xdr:col>21</xdr:col>
      <xdr:colOff>652549</xdr:colOff>
      <xdr:row>0</xdr:row>
      <xdr:rowOff>349881</xdr:rowOff>
    </xdr:to>
    <xdr:sp macro="[0]!AbrirFormularioFerias" textlink="">
      <xdr:nvSpPr>
        <xdr:cNvPr id="10" name="Retângulo: Cantos Arredondados 2">
          <a:extLst>
            <a:ext uri="{FF2B5EF4-FFF2-40B4-BE49-F238E27FC236}">
              <a16:creationId xmlns:a16="http://schemas.microsoft.com/office/drawing/2014/main" id="{AC20B7A4-8978-4A67-B255-21547AD5FEA6}"/>
            </a:ext>
          </a:extLst>
        </xdr:cNvPr>
        <xdr:cNvSpPr/>
      </xdr:nvSpPr>
      <xdr:spPr>
        <a:xfrm>
          <a:off x="9094419" y="61881"/>
          <a:ext cx="288000" cy="288000"/>
        </a:xfrm>
        <a:prstGeom prst="roundRect">
          <a:avLst/>
        </a:prstGeom>
        <a:solidFill>
          <a:srgbClr val="D81893"/>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ebdings" panose="05030102010509060703" pitchFamily="18" charset="2"/>
              <a:ea typeface="+mn-ea"/>
              <a:cs typeface="+mn-cs"/>
            </a:rPr>
            <a:t>J</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15</xdr:col>
      <xdr:colOff>480509</xdr:colOff>
      <xdr:row>0</xdr:row>
      <xdr:rowOff>61880</xdr:rowOff>
    </xdr:from>
    <xdr:to>
      <xdr:col>16</xdr:col>
      <xdr:colOff>56205</xdr:colOff>
      <xdr:row>0</xdr:row>
      <xdr:rowOff>349880</xdr:rowOff>
    </xdr:to>
    <xdr:sp macro="[0]!VerificarBatidasFaltantes" textlink="">
      <xdr:nvSpPr>
        <xdr:cNvPr id="11" name="Retângulo: Cantos Arredondados 2">
          <a:extLst>
            <a:ext uri="{FF2B5EF4-FFF2-40B4-BE49-F238E27FC236}">
              <a16:creationId xmlns:a16="http://schemas.microsoft.com/office/drawing/2014/main" id="{EF587228-0871-4446-AB2B-6D6C2DCA4E33}"/>
            </a:ext>
          </a:extLst>
        </xdr:cNvPr>
        <xdr:cNvSpPr/>
      </xdr:nvSpPr>
      <xdr:spPr>
        <a:xfrm>
          <a:off x="6916096" y="61880"/>
          <a:ext cx="288000" cy="288000"/>
        </a:xfrm>
        <a:prstGeom prst="roundRect">
          <a:avLst/>
        </a:prstGeom>
        <a:solidFill>
          <a:schemeClr val="bg2">
            <a:lumMod val="5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chemeClr val="lt1"/>
              </a:solidFill>
              <a:latin typeface="Webdings" panose="05030102010509060703" pitchFamily="18" charset="2"/>
              <a:ea typeface="+mn-ea"/>
              <a:cs typeface="+mn-cs"/>
            </a:rPr>
            <a:t>s</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20</xdr:col>
      <xdr:colOff>47625</xdr:colOff>
      <xdr:row>2</xdr:row>
      <xdr:rowOff>19050</xdr:rowOff>
    </xdr:from>
    <xdr:to>
      <xdr:col>20</xdr:col>
      <xdr:colOff>190500</xdr:colOff>
      <xdr:row>2</xdr:row>
      <xdr:rowOff>171451</xdr:rowOff>
    </xdr:to>
    <xdr:sp macro="[0]!ApagarConteudoCelulas01" textlink="">
      <xdr:nvSpPr>
        <xdr:cNvPr id="106" name="Retângulo: Cantos Arredondados 6" hidden="1">
          <a:extLst>
            <a:ext uri="{FF2B5EF4-FFF2-40B4-BE49-F238E27FC236}">
              <a16:creationId xmlns:a16="http://schemas.microsoft.com/office/drawing/2014/main" id="{00000000-0008-0000-1200-00006A000000}"/>
            </a:ext>
          </a:extLst>
        </xdr:cNvPr>
        <xdr:cNvSpPr/>
      </xdr:nvSpPr>
      <xdr:spPr>
        <a:xfrm>
          <a:off x="9096375" y="57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xdr:row>
      <xdr:rowOff>19050</xdr:rowOff>
    </xdr:from>
    <xdr:to>
      <xdr:col>20</xdr:col>
      <xdr:colOff>190500</xdr:colOff>
      <xdr:row>3</xdr:row>
      <xdr:rowOff>171451</xdr:rowOff>
    </xdr:to>
    <xdr:sp macro="[0]!ApagarConteudoCelulas02" textlink="">
      <xdr:nvSpPr>
        <xdr:cNvPr id="107" name="Retângulo: Cantos Arredondados 7" hidden="1">
          <a:extLst>
            <a:ext uri="{FF2B5EF4-FFF2-40B4-BE49-F238E27FC236}">
              <a16:creationId xmlns:a16="http://schemas.microsoft.com/office/drawing/2014/main" id="{00000000-0008-0000-1200-00006B000000}"/>
            </a:ext>
          </a:extLst>
        </xdr:cNvPr>
        <xdr:cNvSpPr/>
      </xdr:nvSpPr>
      <xdr:spPr>
        <a:xfrm>
          <a:off x="9096375" y="76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xdr:row>
      <xdr:rowOff>19050</xdr:rowOff>
    </xdr:from>
    <xdr:to>
      <xdr:col>20</xdr:col>
      <xdr:colOff>190500</xdr:colOff>
      <xdr:row>4</xdr:row>
      <xdr:rowOff>171451</xdr:rowOff>
    </xdr:to>
    <xdr:sp macro="[0]!ApagarConteudoCelulas03" textlink="">
      <xdr:nvSpPr>
        <xdr:cNvPr id="108" name="Retângulo: Cantos Arredondados 8" hidden="1">
          <a:extLst>
            <a:ext uri="{FF2B5EF4-FFF2-40B4-BE49-F238E27FC236}">
              <a16:creationId xmlns:a16="http://schemas.microsoft.com/office/drawing/2014/main" id="{00000000-0008-0000-1200-00006C000000}"/>
            </a:ext>
          </a:extLst>
        </xdr:cNvPr>
        <xdr:cNvSpPr/>
      </xdr:nvSpPr>
      <xdr:spPr>
        <a:xfrm>
          <a:off x="9096375" y="95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xdr:row>
      <xdr:rowOff>19050</xdr:rowOff>
    </xdr:from>
    <xdr:to>
      <xdr:col>20</xdr:col>
      <xdr:colOff>190500</xdr:colOff>
      <xdr:row>5</xdr:row>
      <xdr:rowOff>171451</xdr:rowOff>
    </xdr:to>
    <xdr:sp macro="[0]!ApagarConteudoCelulas04" textlink="">
      <xdr:nvSpPr>
        <xdr:cNvPr id="109" name="Retângulo: Cantos Arredondados 9" hidden="1">
          <a:extLst>
            <a:ext uri="{FF2B5EF4-FFF2-40B4-BE49-F238E27FC236}">
              <a16:creationId xmlns:a16="http://schemas.microsoft.com/office/drawing/2014/main" id="{00000000-0008-0000-1200-00006D000000}"/>
            </a:ext>
          </a:extLst>
        </xdr:cNvPr>
        <xdr:cNvSpPr/>
      </xdr:nvSpPr>
      <xdr:spPr>
        <a:xfrm>
          <a:off x="9096375" y="114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6</xdr:row>
      <xdr:rowOff>19050</xdr:rowOff>
    </xdr:from>
    <xdr:to>
      <xdr:col>20</xdr:col>
      <xdr:colOff>190500</xdr:colOff>
      <xdr:row>6</xdr:row>
      <xdr:rowOff>171451</xdr:rowOff>
    </xdr:to>
    <xdr:sp macro="[0]!ApagarConteudoCelulas05" textlink="">
      <xdr:nvSpPr>
        <xdr:cNvPr id="110" name="Retângulo: Cantos Arredondados 10" hidden="1">
          <a:extLst>
            <a:ext uri="{FF2B5EF4-FFF2-40B4-BE49-F238E27FC236}">
              <a16:creationId xmlns:a16="http://schemas.microsoft.com/office/drawing/2014/main" id="{00000000-0008-0000-1200-00006E000000}"/>
            </a:ext>
          </a:extLst>
        </xdr:cNvPr>
        <xdr:cNvSpPr/>
      </xdr:nvSpPr>
      <xdr:spPr>
        <a:xfrm>
          <a:off x="9096375" y="133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7</xdr:row>
      <xdr:rowOff>19050</xdr:rowOff>
    </xdr:from>
    <xdr:to>
      <xdr:col>20</xdr:col>
      <xdr:colOff>190500</xdr:colOff>
      <xdr:row>7</xdr:row>
      <xdr:rowOff>171451</xdr:rowOff>
    </xdr:to>
    <xdr:sp macro="[0]!ApagarConteudoCelulas06" textlink="">
      <xdr:nvSpPr>
        <xdr:cNvPr id="111" name="Retângulo: Cantos Arredondados 11" hidden="1">
          <a:extLst>
            <a:ext uri="{FF2B5EF4-FFF2-40B4-BE49-F238E27FC236}">
              <a16:creationId xmlns:a16="http://schemas.microsoft.com/office/drawing/2014/main" id="{00000000-0008-0000-1200-00006F000000}"/>
            </a:ext>
          </a:extLst>
        </xdr:cNvPr>
        <xdr:cNvSpPr/>
      </xdr:nvSpPr>
      <xdr:spPr>
        <a:xfrm>
          <a:off x="9096375" y="152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8</xdr:row>
      <xdr:rowOff>19050</xdr:rowOff>
    </xdr:from>
    <xdr:to>
      <xdr:col>20</xdr:col>
      <xdr:colOff>190500</xdr:colOff>
      <xdr:row>8</xdr:row>
      <xdr:rowOff>171451</xdr:rowOff>
    </xdr:to>
    <xdr:sp macro="[0]!ApagarConteudoCelulas07" textlink="">
      <xdr:nvSpPr>
        <xdr:cNvPr id="112" name="Retângulo: Cantos Arredondados 12" hidden="1">
          <a:extLst>
            <a:ext uri="{FF2B5EF4-FFF2-40B4-BE49-F238E27FC236}">
              <a16:creationId xmlns:a16="http://schemas.microsoft.com/office/drawing/2014/main" id="{00000000-0008-0000-1200-000070000000}"/>
            </a:ext>
          </a:extLst>
        </xdr:cNvPr>
        <xdr:cNvSpPr/>
      </xdr:nvSpPr>
      <xdr:spPr>
        <a:xfrm>
          <a:off x="9096375" y="171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9</xdr:row>
      <xdr:rowOff>19050</xdr:rowOff>
    </xdr:from>
    <xdr:to>
      <xdr:col>20</xdr:col>
      <xdr:colOff>190500</xdr:colOff>
      <xdr:row>9</xdr:row>
      <xdr:rowOff>171451</xdr:rowOff>
    </xdr:to>
    <xdr:sp macro="[0]!ApagarConteudoCelulas08" textlink="">
      <xdr:nvSpPr>
        <xdr:cNvPr id="113" name="Retângulo: Cantos Arredondados 13" hidden="1">
          <a:extLst>
            <a:ext uri="{FF2B5EF4-FFF2-40B4-BE49-F238E27FC236}">
              <a16:creationId xmlns:a16="http://schemas.microsoft.com/office/drawing/2014/main" id="{00000000-0008-0000-1200-000071000000}"/>
            </a:ext>
          </a:extLst>
        </xdr:cNvPr>
        <xdr:cNvSpPr/>
      </xdr:nvSpPr>
      <xdr:spPr>
        <a:xfrm>
          <a:off x="9096375" y="190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10</xdr:row>
      <xdr:rowOff>19050</xdr:rowOff>
    </xdr:from>
    <xdr:to>
      <xdr:col>20</xdr:col>
      <xdr:colOff>190500</xdr:colOff>
      <xdr:row>10</xdr:row>
      <xdr:rowOff>171451</xdr:rowOff>
    </xdr:to>
    <xdr:sp macro="[0]!ApagarConteudoCelulas09" textlink="">
      <xdr:nvSpPr>
        <xdr:cNvPr id="114" name="Retângulo: Cantos Arredondados 14" hidden="1">
          <a:extLst>
            <a:ext uri="{FF2B5EF4-FFF2-40B4-BE49-F238E27FC236}">
              <a16:creationId xmlns:a16="http://schemas.microsoft.com/office/drawing/2014/main" id="{00000000-0008-0000-1200-000072000000}"/>
            </a:ext>
          </a:extLst>
        </xdr:cNvPr>
        <xdr:cNvSpPr/>
      </xdr:nvSpPr>
      <xdr:spPr>
        <a:xfrm>
          <a:off x="9096375" y="209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11</xdr:row>
      <xdr:rowOff>19050</xdr:rowOff>
    </xdr:from>
    <xdr:to>
      <xdr:col>20</xdr:col>
      <xdr:colOff>190500</xdr:colOff>
      <xdr:row>11</xdr:row>
      <xdr:rowOff>171451</xdr:rowOff>
    </xdr:to>
    <xdr:sp macro="[0]!ApagarConteudoCelulas10" textlink="">
      <xdr:nvSpPr>
        <xdr:cNvPr id="115" name="Retângulo: Cantos Arredondados 15" hidden="1">
          <a:extLst>
            <a:ext uri="{FF2B5EF4-FFF2-40B4-BE49-F238E27FC236}">
              <a16:creationId xmlns:a16="http://schemas.microsoft.com/office/drawing/2014/main" id="{00000000-0008-0000-1200-000073000000}"/>
            </a:ext>
          </a:extLst>
        </xdr:cNvPr>
        <xdr:cNvSpPr/>
      </xdr:nvSpPr>
      <xdr:spPr>
        <a:xfrm>
          <a:off x="9096375" y="228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12</xdr:row>
      <xdr:rowOff>19050</xdr:rowOff>
    </xdr:from>
    <xdr:to>
      <xdr:col>20</xdr:col>
      <xdr:colOff>190500</xdr:colOff>
      <xdr:row>12</xdr:row>
      <xdr:rowOff>171451</xdr:rowOff>
    </xdr:to>
    <xdr:sp macro="[0]!ApagarConteudoCelulas11" textlink="">
      <xdr:nvSpPr>
        <xdr:cNvPr id="116" name="Retângulo: Cantos Arredondados 16" hidden="1">
          <a:extLst>
            <a:ext uri="{FF2B5EF4-FFF2-40B4-BE49-F238E27FC236}">
              <a16:creationId xmlns:a16="http://schemas.microsoft.com/office/drawing/2014/main" id="{00000000-0008-0000-1200-000074000000}"/>
            </a:ext>
          </a:extLst>
        </xdr:cNvPr>
        <xdr:cNvSpPr/>
      </xdr:nvSpPr>
      <xdr:spPr>
        <a:xfrm>
          <a:off x="9096375" y="247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13</xdr:row>
      <xdr:rowOff>19050</xdr:rowOff>
    </xdr:from>
    <xdr:to>
      <xdr:col>20</xdr:col>
      <xdr:colOff>190500</xdr:colOff>
      <xdr:row>13</xdr:row>
      <xdr:rowOff>171451</xdr:rowOff>
    </xdr:to>
    <xdr:sp macro="[0]!ApagarConteudoCelulas12" textlink="">
      <xdr:nvSpPr>
        <xdr:cNvPr id="117" name="Retângulo: Cantos Arredondados 17" hidden="1">
          <a:extLst>
            <a:ext uri="{FF2B5EF4-FFF2-40B4-BE49-F238E27FC236}">
              <a16:creationId xmlns:a16="http://schemas.microsoft.com/office/drawing/2014/main" id="{00000000-0008-0000-1200-000075000000}"/>
            </a:ext>
          </a:extLst>
        </xdr:cNvPr>
        <xdr:cNvSpPr/>
      </xdr:nvSpPr>
      <xdr:spPr>
        <a:xfrm>
          <a:off x="9096375" y="266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14</xdr:row>
      <xdr:rowOff>19050</xdr:rowOff>
    </xdr:from>
    <xdr:to>
      <xdr:col>20</xdr:col>
      <xdr:colOff>190500</xdr:colOff>
      <xdr:row>14</xdr:row>
      <xdr:rowOff>171451</xdr:rowOff>
    </xdr:to>
    <xdr:sp macro="[0]!ApagarConteudoCelulas13" textlink="">
      <xdr:nvSpPr>
        <xdr:cNvPr id="118" name="Retângulo: Cantos Arredondados 18" hidden="1">
          <a:extLst>
            <a:ext uri="{FF2B5EF4-FFF2-40B4-BE49-F238E27FC236}">
              <a16:creationId xmlns:a16="http://schemas.microsoft.com/office/drawing/2014/main" id="{00000000-0008-0000-1200-000076000000}"/>
            </a:ext>
          </a:extLst>
        </xdr:cNvPr>
        <xdr:cNvSpPr/>
      </xdr:nvSpPr>
      <xdr:spPr>
        <a:xfrm>
          <a:off x="9096375" y="285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15</xdr:row>
      <xdr:rowOff>19050</xdr:rowOff>
    </xdr:from>
    <xdr:to>
      <xdr:col>20</xdr:col>
      <xdr:colOff>190500</xdr:colOff>
      <xdr:row>15</xdr:row>
      <xdr:rowOff>171451</xdr:rowOff>
    </xdr:to>
    <xdr:sp macro="[0]!ApagarConteudoCelulas14" textlink="">
      <xdr:nvSpPr>
        <xdr:cNvPr id="119" name="Retângulo: Cantos Arredondados 19" hidden="1">
          <a:extLst>
            <a:ext uri="{FF2B5EF4-FFF2-40B4-BE49-F238E27FC236}">
              <a16:creationId xmlns:a16="http://schemas.microsoft.com/office/drawing/2014/main" id="{00000000-0008-0000-1200-000077000000}"/>
            </a:ext>
          </a:extLst>
        </xdr:cNvPr>
        <xdr:cNvSpPr/>
      </xdr:nvSpPr>
      <xdr:spPr>
        <a:xfrm>
          <a:off x="9096375" y="304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16</xdr:row>
      <xdr:rowOff>19050</xdr:rowOff>
    </xdr:from>
    <xdr:to>
      <xdr:col>20</xdr:col>
      <xdr:colOff>190500</xdr:colOff>
      <xdr:row>16</xdr:row>
      <xdr:rowOff>171451</xdr:rowOff>
    </xdr:to>
    <xdr:sp macro="[0]!ApagarConteudoCelulas01" textlink="">
      <xdr:nvSpPr>
        <xdr:cNvPr id="120" name="Retângulo: Cantos Arredondados 20" hidden="1">
          <a:extLst>
            <a:ext uri="{FF2B5EF4-FFF2-40B4-BE49-F238E27FC236}">
              <a16:creationId xmlns:a16="http://schemas.microsoft.com/office/drawing/2014/main" id="{00000000-0008-0000-1200-000078000000}"/>
            </a:ext>
          </a:extLst>
        </xdr:cNvPr>
        <xdr:cNvSpPr/>
      </xdr:nvSpPr>
      <xdr:spPr>
        <a:xfrm>
          <a:off x="9096375" y="323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17</xdr:row>
      <xdr:rowOff>19050</xdr:rowOff>
    </xdr:from>
    <xdr:to>
      <xdr:col>20</xdr:col>
      <xdr:colOff>190500</xdr:colOff>
      <xdr:row>17</xdr:row>
      <xdr:rowOff>171451</xdr:rowOff>
    </xdr:to>
    <xdr:sp macro="[0]!ApagarConteudoCelulas16" textlink="">
      <xdr:nvSpPr>
        <xdr:cNvPr id="121" name="Retângulo: Cantos Arredondados 21" hidden="1">
          <a:extLst>
            <a:ext uri="{FF2B5EF4-FFF2-40B4-BE49-F238E27FC236}">
              <a16:creationId xmlns:a16="http://schemas.microsoft.com/office/drawing/2014/main" id="{00000000-0008-0000-1200-000079000000}"/>
            </a:ext>
          </a:extLst>
        </xdr:cNvPr>
        <xdr:cNvSpPr/>
      </xdr:nvSpPr>
      <xdr:spPr>
        <a:xfrm>
          <a:off x="9096375" y="342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18</xdr:row>
      <xdr:rowOff>19050</xdr:rowOff>
    </xdr:from>
    <xdr:to>
      <xdr:col>20</xdr:col>
      <xdr:colOff>190500</xdr:colOff>
      <xdr:row>18</xdr:row>
      <xdr:rowOff>171451</xdr:rowOff>
    </xdr:to>
    <xdr:sp macro="[0]!ApagarConteudoCelulas17" textlink="">
      <xdr:nvSpPr>
        <xdr:cNvPr id="122" name="Retângulo: Cantos Arredondados 22" hidden="1">
          <a:extLst>
            <a:ext uri="{FF2B5EF4-FFF2-40B4-BE49-F238E27FC236}">
              <a16:creationId xmlns:a16="http://schemas.microsoft.com/office/drawing/2014/main" id="{00000000-0008-0000-1200-00007A000000}"/>
            </a:ext>
          </a:extLst>
        </xdr:cNvPr>
        <xdr:cNvSpPr/>
      </xdr:nvSpPr>
      <xdr:spPr>
        <a:xfrm>
          <a:off x="9096375" y="361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19</xdr:row>
      <xdr:rowOff>19050</xdr:rowOff>
    </xdr:from>
    <xdr:to>
      <xdr:col>20</xdr:col>
      <xdr:colOff>190500</xdr:colOff>
      <xdr:row>19</xdr:row>
      <xdr:rowOff>171451</xdr:rowOff>
    </xdr:to>
    <xdr:sp macro="[0]!ApagarConteudoCelulas18" textlink="">
      <xdr:nvSpPr>
        <xdr:cNvPr id="123" name="Retângulo: Cantos Arredondados 23" hidden="1">
          <a:extLst>
            <a:ext uri="{FF2B5EF4-FFF2-40B4-BE49-F238E27FC236}">
              <a16:creationId xmlns:a16="http://schemas.microsoft.com/office/drawing/2014/main" id="{00000000-0008-0000-1200-00007B000000}"/>
            </a:ext>
          </a:extLst>
        </xdr:cNvPr>
        <xdr:cNvSpPr/>
      </xdr:nvSpPr>
      <xdr:spPr>
        <a:xfrm>
          <a:off x="9096375" y="381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20</xdr:row>
      <xdr:rowOff>19050</xdr:rowOff>
    </xdr:from>
    <xdr:to>
      <xdr:col>20</xdr:col>
      <xdr:colOff>190500</xdr:colOff>
      <xdr:row>20</xdr:row>
      <xdr:rowOff>171451</xdr:rowOff>
    </xdr:to>
    <xdr:sp macro="[0]!ApagarConteudoCelulas19" textlink="">
      <xdr:nvSpPr>
        <xdr:cNvPr id="124" name="Retângulo: Cantos Arredondados 24" hidden="1">
          <a:extLst>
            <a:ext uri="{FF2B5EF4-FFF2-40B4-BE49-F238E27FC236}">
              <a16:creationId xmlns:a16="http://schemas.microsoft.com/office/drawing/2014/main" id="{00000000-0008-0000-1200-00007C000000}"/>
            </a:ext>
          </a:extLst>
        </xdr:cNvPr>
        <xdr:cNvSpPr/>
      </xdr:nvSpPr>
      <xdr:spPr>
        <a:xfrm>
          <a:off x="9096375" y="400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21</xdr:row>
      <xdr:rowOff>19050</xdr:rowOff>
    </xdr:from>
    <xdr:to>
      <xdr:col>20</xdr:col>
      <xdr:colOff>190500</xdr:colOff>
      <xdr:row>21</xdr:row>
      <xdr:rowOff>171451</xdr:rowOff>
    </xdr:to>
    <xdr:sp macro="[0]!ApagarConteudoCelulas20" textlink="">
      <xdr:nvSpPr>
        <xdr:cNvPr id="125" name="Retângulo: Cantos Arredondados 25" hidden="1">
          <a:extLst>
            <a:ext uri="{FF2B5EF4-FFF2-40B4-BE49-F238E27FC236}">
              <a16:creationId xmlns:a16="http://schemas.microsoft.com/office/drawing/2014/main" id="{00000000-0008-0000-1200-00007D000000}"/>
            </a:ext>
          </a:extLst>
        </xdr:cNvPr>
        <xdr:cNvSpPr/>
      </xdr:nvSpPr>
      <xdr:spPr>
        <a:xfrm>
          <a:off x="9096375" y="419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22</xdr:row>
      <xdr:rowOff>19050</xdr:rowOff>
    </xdr:from>
    <xdr:to>
      <xdr:col>20</xdr:col>
      <xdr:colOff>190500</xdr:colOff>
      <xdr:row>22</xdr:row>
      <xdr:rowOff>171451</xdr:rowOff>
    </xdr:to>
    <xdr:sp macro="[0]!ApagarConteudoCelulas21" textlink="">
      <xdr:nvSpPr>
        <xdr:cNvPr id="126" name="Retângulo: Cantos Arredondados 26" hidden="1">
          <a:extLst>
            <a:ext uri="{FF2B5EF4-FFF2-40B4-BE49-F238E27FC236}">
              <a16:creationId xmlns:a16="http://schemas.microsoft.com/office/drawing/2014/main" id="{00000000-0008-0000-1200-00007E000000}"/>
            </a:ext>
          </a:extLst>
        </xdr:cNvPr>
        <xdr:cNvSpPr/>
      </xdr:nvSpPr>
      <xdr:spPr>
        <a:xfrm>
          <a:off x="9096375" y="438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23</xdr:row>
      <xdr:rowOff>19050</xdr:rowOff>
    </xdr:from>
    <xdr:to>
      <xdr:col>20</xdr:col>
      <xdr:colOff>190500</xdr:colOff>
      <xdr:row>23</xdr:row>
      <xdr:rowOff>171451</xdr:rowOff>
    </xdr:to>
    <xdr:sp macro="[0]!ApagarConteudoCelulas22" textlink="">
      <xdr:nvSpPr>
        <xdr:cNvPr id="127" name="Retângulo: Cantos Arredondados 27" hidden="1">
          <a:extLst>
            <a:ext uri="{FF2B5EF4-FFF2-40B4-BE49-F238E27FC236}">
              <a16:creationId xmlns:a16="http://schemas.microsoft.com/office/drawing/2014/main" id="{00000000-0008-0000-1200-00007F000000}"/>
            </a:ext>
          </a:extLst>
        </xdr:cNvPr>
        <xdr:cNvSpPr/>
      </xdr:nvSpPr>
      <xdr:spPr>
        <a:xfrm>
          <a:off x="9096375" y="457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24</xdr:row>
      <xdr:rowOff>19050</xdr:rowOff>
    </xdr:from>
    <xdr:to>
      <xdr:col>20</xdr:col>
      <xdr:colOff>190500</xdr:colOff>
      <xdr:row>24</xdr:row>
      <xdr:rowOff>171451</xdr:rowOff>
    </xdr:to>
    <xdr:sp macro="[0]!ApagarConteudoCelulas23" textlink="">
      <xdr:nvSpPr>
        <xdr:cNvPr id="128" name="Retângulo: Cantos Arredondados 28" hidden="1">
          <a:extLst>
            <a:ext uri="{FF2B5EF4-FFF2-40B4-BE49-F238E27FC236}">
              <a16:creationId xmlns:a16="http://schemas.microsoft.com/office/drawing/2014/main" id="{00000000-0008-0000-1200-000080000000}"/>
            </a:ext>
          </a:extLst>
        </xdr:cNvPr>
        <xdr:cNvSpPr/>
      </xdr:nvSpPr>
      <xdr:spPr>
        <a:xfrm>
          <a:off x="9096375" y="476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25</xdr:row>
      <xdr:rowOff>19050</xdr:rowOff>
    </xdr:from>
    <xdr:to>
      <xdr:col>20</xdr:col>
      <xdr:colOff>190500</xdr:colOff>
      <xdr:row>25</xdr:row>
      <xdr:rowOff>171451</xdr:rowOff>
    </xdr:to>
    <xdr:sp macro="[0]!ApagarConteudoCelulas24" textlink="">
      <xdr:nvSpPr>
        <xdr:cNvPr id="129" name="Retângulo: Cantos Arredondados 29" hidden="1">
          <a:extLst>
            <a:ext uri="{FF2B5EF4-FFF2-40B4-BE49-F238E27FC236}">
              <a16:creationId xmlns:a16="http://schemas.microsoft.com/office/drawing/2014/main" id="{00000000-0008-0000-1200-000081000000}"/>
            </a:ext>
          </a:extLst>
        </xdr:cNvPr>
        <xdr:cNvSpPr/>
      </xdr:nvSpPr>
      <xdr:spPr>
        <a:xfrm>
          <a:off x="9096375" y="495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26</xdr:row>
      <xdr:rowOff>19050</xdr:rowOff>
    </xdr:from>
    <xdr:to>
      <xdr:col>20</xdr:col>
      <xdr:colOff>190500</xdr:colOff>
      <xdr:row>26</xdr:row>
      <xdr:rowOff>171451</xdr:rowOff>
    </xdr:to>
    <xdr:sp macro="[0]!ApagarConteudoCelulas25" textlink="">
      <xdr:nvSpPr>
        <xdr:cNvPr id="130" name="Retângulo: Cantos Arredondados 30" hidden="1">
          <a:extLst>
            <a:ext uri="{FF2B5EF4-FFF2-40B4-BE49-F238E27FC236}">
              <a16:creationId xmlns:a16="http://schemas.microsoft.com/office/drawing/2014/main" id="{00000000-0008-0000-1200-000082000000}"/>
            </a:ext>
          </a:extLst>
        </xdr:cNvPr>
        <xdr:cNvSpPr/>
      </xdr:nvSpPr>
      <xdr:spPr>
        <a:xfrm>
          <a:off x="9096375" y="514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27</xdr:row>
      <xdr:rowOff>19050</xdr:rowOff>
    </xdr:from>
    <xdr:to>
      <xdr:col>20</xdr:col>
      <xdr:colOff>190500</xdr:colOff>
      <xdr:row>27</xdr:row>
      <xdr:rowOff>171451</xdr:rowOff>
    </xdr:to>
    <xdr:sp macro="[0]!ApagarConteudoCelulas26" textlink="">
      <xdr:nvSpPr>
        <xdr:cNvPr id="131" name="Retângulo: Cantos Arredondados 31" hidden="1">
          <a:extLst>
            <a:ext uri="{FF2B5EF4-FFF2-40B4-BE49-F238E27FC236}">
              <a16:creationId xmlns:a16="http://schemas.microsoft.com/office/drawing/2014/main" id="{00000000-0008-0000-1200-000083000000}"/>
            </a:ext>
          </a:extLst>
        </xdr:cNvPr>
        <xdr:cNvSpPr/>
      </xdr:nvSpPr>
      <xdr:spPr>
        <a:xfrm>
          <a:off x="9096375" y="533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28</xdr:row>
      <xdr:rowOff>19050</xdr:rowOff>
    </xdr:from>
    <xdr:to>
      <xdr:col>20</xdr:col>
      <xdr:colOff>190500</xdr:colOff>
      <xdr:row>28</xdr:row>
      <xdr:rowOff>171451</xdr:rowOff>
    </xdr:to>
    <xdr:sp macro="[0]!ApagarConteudoCelulas27" textlink="">
      <xdr:nvSpPr>
        <xdr:cNvPr id="132" name="Retângulo: Cantos Arredondados 32" hidden="1">
          <a:extLst>
            <a:ext uri="{FF2B5EF4-FFF2-40B4-BE49-F238E27FC236}">
              <a16:creationId xmlns:a16="http://schemas.microsoft.com/office/drawing/2014/main" id="{00000000-0008-0000-1200-000084000000}"/>
            </a:ext>
          </a:extLst>
        </xdr:cNvPr>
        <xdr:cNvSpPr/>
      </xdr:nvSpPr>
      <xdr:spPr>
        <a:xfrm>
          <a:off x="9096375" y="552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29</xdr:row>
      <xdr:rowOff>19050</xdr:rowOff>
    </xdr:from>
    <xdr:to>
      <xdr:col>20</xdr:col>
      <xdr:colOff>190500</xdr:colOff>
      <xdr:row>29</xdr:row>
      <xdr:rowOff>171451</xdr:rowOff>
    </xdr:to>
    <xdr:sp macro="[0]!ApagarConteudoCelulas28" textlink="">
      <xdr:nvSpPr>
        <xdr:cNvPr id="133" name="Retângulo: Cantos Arredondados 33" hidden="1">
          <a:extLst>
            <a:ext uri="{FF2B5EF4-FFF2-40B4-BE49-F238E27FC236}">
              <a16:creationId xmlns:a16="http://schemas.microsoft.com/office/drawing/2014/main" id="{00000000-0008-0000-1200-000085000000}"/>
            </a:ext>
          </a:extLst>
        </xdr:cNvPr>
        <xdr:cNvSpPr/>
      </xdr:nvSpPr>
      <xdr:spPr>
        <a:xfrm>
          <a:off x="9096375" y="571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30</xdr:row>
      <xdr:rowOff>19050</xdr:rowOff>
    </xdr:from>
    <xdr:to>
      <xdr:col>20</xdr:col>
      <xdr:colOff>190500</xdr:colOff>
      <xdr:row>30</xdr:row>
      <xdr:rowOff>171451</xdr:rowOff>
    </xdr:to>
    <xdr:sp macro="[0]!ApagarConteudoCelulas29" textlink="">
      <xdr:nvSpPr>
        <xdr:cNvPr id="134" name="Retângulo: Cantos Arredondados 34" hidden="1">
          <a:extLst>
            <a:ext uri="{FF2B5EF4-FFF2-40B4-BE49-F238E27FC236}">
              <a16:creationId xmlns:a16="http://schemas.microsoft.com/office/drawing/2014/main" id="{00000000-0008-0000-1200-000086000000}"/>
            </a:ext>
          </a:extLst>
        </xdr:cNvPr>
        <xdr:cNvSpPr/>
      </xdr:nvSpPr>
      <xdr:spPr>
        <a:xfrm>
          <a:off x="9096375" y="590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31</xdr:row>
      <xdr:rowOff>19050</xdr:rowOff>
    </xdr:from>
    <xdr:to>
      <xdr:col>20</xdr:col>
      <xdr:colOff>190500</xdr:colOff>
      <xdr:row>31</xdr:row>
      <xdr:rowOff>171451</xdr:rowOff>
    </xdr:to>
    <xdr:sp macro="[0]!ApagarConteudoCelulas30" textlink="">
      <xdr:nvSpPr>
        <xdr:cNvPr id="135" name="Retângulo: Cantos Arredondados 35" hidden="1">
          <a:extLst>
            <a:ext uri="{FF2B5EF4-FFF2-40B4-BE49-F238E27FC236}">
              <a16:creationId xmlns:a16="http://schemas.microsoft.com/office/drawing/2014/main" id="{00000000-0008-0000-1200-000087000000}"/>
            </a:ext>
          </a:extLst>
        </xdr:cNvPr>
        <xdr:cNvSpPr/>
      </xdr:nvSpPr>
      <xdr:spPr>
        <a:xfrm>
          <a:off x="9096375" y="609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32</xdr:row>
      <xdr:rowOff>19050</xdr:rowOff>
    </xdr:from>
    <xdr:to>
      <xdr:col>20</xdr:col>
      <xdr:colOff>190500</xdr:colOff>
      <xdr:row>32</xdr:row>
      <xdr:rowOff>171451</xdr:rowOff>
    </xdr:to>
    <xdr:sp macro="[0]!ApagarConteudoCelulas31" textlink="">
      <xdr:nvSpPr>
        <xdr:cNvPr id="136" name="Retângulo: Cantos Arredondados 36" hidden="1">
          <a:extLst>
            <a:ext uri="{FF2B5EF4-FFF2-40B4-BE49-F238E27FC236}">
              <a16:creationId xmlns:a16="http://schemas.microsoft.com/office/drawing/2014/main" id="{00000000-0008-0000-1200-000088000000}"/>
            </a:ext>
          </a:extLst>
        </xdr:cNvPr>
        <xdr:cNvSpPr/>
      </xdr:nvSpPr>
      <xdr:spPr>
        <a:xfrm>
          <a:off x="9096375" y="628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33</xdr:row>
      <xdr:rowOff>19050</xdr:rowOff>
    </xdr:from>
    <xdr:to>
      <xdr:col>20</xdr:col>
      <xdr:colOff>190500</xdr:colOff>
      <xdr:row>33</xdr:row>
      <xdr:rowOff>171451</xdr:rowOff>
    </xdr:to>
    <xdr:sp macro="[0]!ApagarConteudoCelulas32" textlink="">
      <xdr:nvSpPr>
        <xdr:cNvPr id="137" name="Retângulo: Cantos Arredondados 37" hidden="1">
          <a:extLst>
            <a:ext uri="{FF2B5EF4-FFF2-40B4-BE49-F238E27FC236}">
              <a16:creationId xmlns:a16="http://schemas.microsoft.com/office/drawing/2014/main" id="{00000000-0008-0000-1200-000089000000}"/>
            </a:ext>
          </a:extLst>
        </xdr:cNvPr>
        <xdr:cNvSpPr/>
      </xdr:nvSpPr>
      <xdr:spPr>
        <a:xfrm>
          <a:off x="9096375" y="647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34</xdr:row>
      <xdr:rowOff>19050</xdr:rowOff>
    </xdr:from>
    <xdr:to>
      <xdr:col>20</xdr:col>
      <xdr:colOff>190500</xdr:colOff>
      <xdr:row>34</xdr:row>
      <xdr:rowOff>171451</xdr:rowOff>
    </xdr:to>
    <xdr:sp macro="[0]!ApagarConteudoCelulas33" textlink="">
      <xdr:nvSpPr>
        <xdr:cNvPr id="138" name="Retângulo: Cantos Arredondados 38" hidden="1">
          <a:extLst>
            <a:ext uri="{FF2B5EF4-FFF2-40B4-BE49-F238E27FC236}">
              <a16:creationId xmlns:a16="http://schemas.microsoft.com/office/drawing/2014/main" id="{00000000-0008-0000-1200-00008A000000}"/>
            </a:ext>
          </a:extLst>
        </xdr:cNvPr>
        <xdr:cNvSpPr/>
      </xdr:nvSpPr>
      <xdr:spPr>
        <a:xfrm>
          <a:off x="9096375" y="666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35</xdr:row>
      <xdr:rowOff>19050</xdr:rowOff>
    </xdr:from>
    <xdr:to>
      <xdr:col>20</xdr:col>
      <xdr:colOff>190500</xdr:colOff>
      <xdr:row>35</xdr:row>
      <xdr:rowOff>171451</xdr:rowOff>
    </xdr:to>
    <xdr:sp macro="[0]!ApagarConteudoCelulas34" textlink="">
      <xdr:nvSpPr>
        <xdr:cNvPr id="139" name="Retângulo: Cantos Arredondados 39" hidden="1">
          <a:extLst>
            <a:ext uri="{FF2B5EF4-FFF2-40B4-BE49-F238E27FC236}">
              <a16:creationId xmlns:a16="http://schemas.microsoft.com/office/drawing/2014/main" id="{00000000-0008-0000-1200-00008B000000}"/>
            </a:ext>
          </a:extLst>
        </xdr:cNvPr>
        <xdr:cNvSpPr/>
      </xdr:nvSpPr>
      <xdr:spPr>
        <a:xfrm>
          <a:off x="9096375" y="685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36</xdr:row>
      <xdr:rowOff>19050</xdr:rowOff>
    </xdr:from>
    <xdr:to>
      <xdr:col>20</xdr:col>
      <xdr:colOff>190500</xdr:colOff>
      <xdr:row>36</xdr:row>
      <xdr:rowOff>171451</xdr:rowOff>
    </xdr:to>
    <xdr:sp macro="[0]!ApagarConteudoCelulas35" textlink="">
      <xdr:nvSpPr>
        <xdr:cNvPr id="140" name="Retângulo: Cantos Arredondados 40" hidden="1">
          <a:extLst>
            <a:ext uri="{FF2B5EF4-FFF2-40B4-BE49-F238E27FC236}">
              <a16:creationId xmlns:a16="http://schemas.microsoft.com/office/drawing/2014/main" id="{00000000-0008-0000-1200-00008C000000}"/>
            </a:ext>
          </a:extLst>
        </xdr:cNvPr>
        <xdr:cNvSpPr/>
      </xdr:nvSpPr>
      <xdr:spPr>
        <a:xfrm>
          <a:off x="9096375" y="704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37</xdr:row>
      <xdr:rowOff>19050</xdr:rowOff>
    </xdr:from>
    <xdr:to>
      <xdr:col>20</xdr:col>
      <xdr:colOff>190500</xdr:colOff>
      <xdr:row>37</xdr:row>
      <xdr:rowOff>171451</xdr:rowOff>
    </xdr:to>
    <xdr:sp macro="[0]!ApagarConteudoCelulas36" textlink="">
      <xdr:nvSpPr>
        <xdr:cNvPr id="141" name="Retângulo: Cantos Arredondados 41" hidden="1">
          <a:extLst>
            <a:ext uri="{FF2B5EF4-FFF2-40B4-BE49-F238E27FC236}">
              <a16:creationId xmlns:a16="http://schemas.microsoft.com/office/drawing/2014/main" id="{00000000-0008-0000-1200-00008D000000}"/>
            </a:ext>
          </a:extLst>
        </xdr:cNvPr>
        <xdr:cNvSpPr/>
      </xdr:nvSpPr>
      <xdr:spPr>
        <a:xfrm>
          <a:off x="9096375" y="723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38</xdr:row>
      <xdr:rowOff>19050</xdr:rowOff>
    </xdr:from>
    <xdr:to>
      <xdr:col>20</xdr:col>
      <xdr:colOff>190500</xdr:colOff>
      <xdr:row>38</xdr:row>
      <xdr:rowOff>171451</xdr:rowOff>
    </xdr:to>
    <xdr:sp macro="[0]!ApagarConteudoCelulas37" textlink="">
      <xdr:nvSpPr>
        <xdr:cNvPr id="142" name="Retângulo: Cantos Arredondados 42" hidden="1">
          <a:extLst>
            <a:ext uri="{FF2B5EF4-FFF2-40B4-BE49-F238E27FC236}">
              <a16:creationId xmlns:a16="http://schemas.microsoft.com/office/drawing/2014/main" id="{00000000-0008-0000-1200-00008E000000}"/>
            </a:ext>
          </a:extLst>
        </xdr:cNvPr>
        <xdr:cNvSpPr/>
      </xdr:nvSpPr>
      <xdr:spPr>
        <a:xfrm>
          <a:off x="9096375" y="742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39</xdr:row>
      <xdr:rowOff>19050</xdr:rowOff>
    </xdr:from>
    <xdr:to>
      <xdr:col>20</xdr:col>
      <xdr:colOff>190500</xdr:colOff>
      <xdr:row>39</xdr:row>
      <xdr:rowOff>171451</xdr:rowOff>
    </xdr:to>
    <xdr:sp macro="[0]!ApagarConteudoCelulas38" textlink="">
      <xdr:nvSpPr>
        <xdr:cNvPr id="143" name="Retângulo: Cantos Arredondados 43" hidden="1">
          <a:extLst>
            <a:ext uri="{FF2B5EF4-FFF2-40B4-BE49-F238E27FC236}">
              <a16:creationId xmlns:a16="http://schemas.microsoft.com/office/drawing/2014/main" id="{00000000-0008-0000-1200-00008F000000}"/>
            </a:ext>
          </a:extLst>
        </xdr:cNvPr>
        <xdr:cNvSpPr/>
      </xdr:nvSpPr>
      <xdr:spPr>
        <a:xfrm>
          <a:off x="9096375" y="762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40</xdr:row>
      <xdr:rowOff>19050</xdr:rowOff>
    </xdr:from>
    <xdr:to>
      <xdr:col>20</xdr:col>
      <xdr:colOff>190500</xdr:colOff>
      <xdr:row>40</xdr:row>
      <xdr:rowOff>171451</xdr:rowOff>
    </xdr:to>
    <xdr:sp macro="[0]!ApagarConteudoCelulas39" textlink="">
      <xdr:nvSpPr>
        <xdr:cNvPr id="144" name="Retângulo: Cantos Arredondados 44" hidden="1">
          <a:extLst>
            <a:ext uri="{FF2B5EF4-FFF2-40B4-BE49-F238E27FC236}">
              <a16:creationId xmlns:a16="http://schemas.microsoft.com/office/drawing/2014/main" id="{00000000-0008-0000-1200-000090000000}"/>
            </a:ext>
          </a:extLst>
        </xdr:cNvPr>
        <xdr:cNvSpPr/>
      </xdr:nvSpPr>
      <xdr:spPr>
        <a:xfrm>
          <a:off x="9096375" y="781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41</xdr:row>
      <xdr:rowOff>19050</xdr:rowOff>
    </xdr:from>
    <xdr:to>
      <xdr:col>20</xdr:col>
      <xdr:colOff>190500</xdr:colOff>
      <xdr:row>41</xdr:row>
      <xdr:rowOff>171451</xdr:rowOff>
    </xdr:to>
    <xdr:sp macro="[0]!ApagarConteudoCelulas40" textlink="">
      <xdr:nvSpPr>
        <xdr:cNvPr id="145" name="Retângulo: Cantos Arredondados 45" hidden="1">
          <a:extLst>
            <a:ext uri="{FF2B5EF4-FFF2-40B4-BE49-F238E27FC236}">
              <a16:creationId xmlns:a16="http://schemas.microsoft.com/office/drawing/2014/main" id="{00000000-0008-0000-1200-000091000000}"/>
            </a:ext>
          </a:extLst>
        </xdr:cNvPr>
        <xdr:cNvSpPr/>
      </xdr:nvSpPr>
      <xdr:spPr>
        <a:xfrm>
          <a:off x="9096375" y="800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42</xdr:row>
      <xdr:rowOff>19050</xdr:rowOff>
    </xdr:from>
    <xdr:to>
      <xdr:col>20</xdr:col>
      <xdr:colOff>190500</xdr:colOff>
      <xdr:row>42</xdr:row>
      <xdr:rowOff>171451</xdr:rowOff>
    </xdr:to>
    <xdr:sp macro="[0]!ApagarConteudoCelulas41" textlink="">
      <xdr:nvSpPr>
        <xdr:cNvPr id="146" name="Retângulo: Cantos Arredondados 46" hidden="1">
          <a:extLst>
            <a:ext uri="{FF2B5EF4-FFF2-40B4-BE49-F238E27FC236}">
              <a16:creationId xmlns:a16="http://schemas.microsoft.com/office/drawing/2014/main" id="{00000000-0008-0000-1200-000092000000}"/>
            </a:ext>
          </a:extLst>
        </xdr:cNvPr>
        <xdr:cNvSpPr/>
      </xdr:nvSpPr>
      <xdr:spPr>
        <a:xfrm>
          <a:off x="9096375" y="819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43</xdr:row>
      <xdr:rowOff>19050</xdr:rowOff>
    </xdr:from>
    <xdr:to>
      <xdr:col>20</xdr:col>
      <xdr:colOff>190500</xdr:colOff>
      <xdr:row>43</xdr:row>
      <xdr:rowOff>171451</xdr:rowOff>
    </xdr:to>
    <xdr:sp macro="[0]!ApagarConteudoCelulas42" textlink="">
      <xdr:nvSpPr>
        <xdr:cNvPr id="147" name="Retângulo: Cantos Arredondados 46" hidden="1">
          <a:extLst>
            <a:ext uri="{FF2B5EF4-FFF2-40B4-BE49-F238E27FC236}">
              <a16:creationId xmlns:a16="http://schemas.microsoft.com/office/drawing/2014/main" id="{00000000-0008-0000-1200-000093000000}"/>
            </a:ext>
          </a:extLst>
        </xdr:cNvPr>
        <xdr:cNvSpPr/>
      </xdr:nvSpPr>
      <xdr:spPr>
        <a:xfrm>
          <a:off x="9096375" y="838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44</xdr:row>
      <xdr:rowOff>19050</xdr:rowOff>
    </xdr:from>
    <xdr:to>
      <xdr:col>20</xdr:col>
      <xdr:colOff>190500</xdr:colOff>
      <xdr:row>44</xdr:row>
      <xdr:rowOff>171451</xdr:rowOff>
    </xdr:to>
    <xdr:sp macro="[0]!ApagarConteudoCelulas43" textlink="">
      <xdr:nvSpPr>
        <xdr:cNvPr id="148" name="Retângulo: Cantos Arredondados 46" hidden="1">
          <a:extLst>
            <a:ext uri="{FF2B5EF4-FFF2-40B4-BE49-F238E27FC236}">
              <a16:creationId xmlns:a16="http://schemas.microsoft.com/office/drawing/2014/main" id="{00000000-0008-0000-1200-000094000000}"/>
            </a:ext>
          </a:extLst>
        </xdr:cNvPr>
        <xdr:cNvSpPr/>
      </xdr:nvSpPr>
      <xdr:spPr>
        <a:xfrm>
          <a:off x="9096375" y="857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45</xdr:row>
      <xdr:rowOff>28575</xdr:rowOff>
    </xdr:from>
    <xdr:to>
      <xdr:col>20</xdr:col>
      <xdr:colOff>190500</xdr:colOff>
      <xdr:row>45</xdr:row>
      <xdr:rowOff>180976</xdr:rowOff>
    </xdr:to>
    <xdr:sp macro="[0]!ApagarConteudoCelulas44" textlink="">
      <xdr:nvSpPr>
        <xdr:cNvPr id="149" name="Retângulo: Cantos Arredondados 46" hidden="1">
          <a:extLst>
            <a:ext uri="{FF2B5EF4-FFF2-40B4-BE49-F238E27FC236}">
              <a16:creationId xmlns:a16="http://schemas.microsoft.com/office/drawing/2014/main" id="{00000000-0008-0000-1200-000095000000}"/>
            </a:ext>
          </a:extLst>
        </xdr:cNvPr>
        <xdr:cNvSpPr/>
      </xdr:nvSpPr>
      <xdr:spPr>
        <a:xfrm>
          <a:off x="9096375" y="87725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46</xdr:row>
      <xdr:rowOff>19050</xdr:rowOff>
    </xdr:from>
    <xdr:to>
      <xdr:col>20</xdr:col>
      <xdr:colOff>190500</xdr:colOff>
      <xdr:row>46</xdr:row>
      <xdr:rowOff>171451</xdr:rowOff>
    </xdr:to>
    <xdr:sp macro="[0]!ApagarConteudoCelulas45" textlink="">
      <xdr:nvSpPr>
        <xdr:cNvPr id="150" name="Retângulo: Cantos Arredondados 46" hidden="1">
          <a:extLst>
            <a:ext uri="{FF2B5EF4-FFF2-40B4-BE49-F238E27FC236}">
              <a16:creationId xmlns:a16="http://schemas.microsoft.com/office/drawing/2014/main" id="{00000000-0008-0000-1200-000096000000}"/>
            </a:ext>
          </a:extLst>
        </xdr:cNvPr>
        <xdr:cNvSpPr/>
      </xdr:nvSpPr>
      <xdr:spPr>
        <a:xfrm>
          <a:off x="9096375" y="895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47</xdr:row>
      <xdr:rowOff>9525</xdr:rowOff>
    </xdr:from>
    <xdr:to>
      <xdr:col>20</xdr:col>
      <xdr:colOff>190500</xdr:colOff>
      <xdr:row>47</xdr:row>
      <xdr:rowOff>161926</xdr:rowOff>
    </xdr:to>
    <xdr:sp macro="[0]!ApagarConteudoCelulas46" textlink="">
      <xdr:nvSpPr>
        <xdr:cNvPr id="151" name="Retângulo: Cantos Arredondados 46" hidden="1">
          <a:extLst>
            <a:ext uri="{FF2B5EF4-FFF2-40B4-BE49-F238E27FC236}">
              <a16:creationId xmlns:a16="http://schemas.microsoft.com/office/drawing/2014/main" id="{00000000-0008-0000-1200-000097000000}"/>
            </a:ext>
          </a:extLst>
        </xdr:cNvPr>
        <xdr:cNvSpPr/>
      </xdr:nvSpPr>
      <xdr:spPr>
        <a:xfrm>
          <a:off x="9096375" y="91344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48</xdr:row>
      <xdr:rowOff>19050</xdr:rowOff>
    </xdr:from>
    <xdr:to>
      <xdr:col>20</xdr:col>
      <xdr:colOff>190500</xdr:colOff>
      <xdr:row>48</xdr:row>
      <xdr:rowOff>171451</xdr:rowOff>
    </xdr:to>
    <xdr:sp macro="[0]!ApagarConteudoCelulas47" textlink="">
      <xdr:nvSpPr>
        <xdr:cNvPr id="152" name="Retângulo: Cantos Arredondados 46" hidden="1">
          <a:extLst>
            <a:ext uri="{FF2B5EF4-FFF2-40B4-BE49-F238E27FC236}">
              <a16:creationId xmlns:a16="http://schemas.microsoft.com/office/drawing/2014/main" id="{00000000-0008-0000-1200-000098000000}"/>
            </a:ext>
          </a:extLst>
        </xdr:cNvPr>
        <xdr:cNvSpPr/>
      </xdr:nvSpPr>
      <xdr:spPr>
        <a:xfrm>
          <a:off x="9096375" y="933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49</xdr:row>
      <xdr:rowOff>19050</xdr:rowOff>
    </xdr:from>
    <xdr:to>
      <xdr:col>20</xdr:col>
      <xdr:colOff>190500</xdr:colOff>
      <xdr:row>49</xdr:row>
      <xdr:rowOff>171451</xdr:rowOff>
    </xdr:to>
    <xdr:sp macro="[0]!ApagarConteudoCelulas48" textlink="">
      <xdr:nvSpPr>
        <xdr:cNvPr id="153" name="Retângulo: Cantos Arredondados 46" hidden="1">
          <a:extLst>
            <a:ext uri="{FF2B5EF4-FFF2-40B4-BE49-F238E27FC236}">
              <a16:creationId xmlns:a16="http://schemas.microsoft.com/office/drawing/2014/main" id="{00000000-0008-0000-1200-000099000000}"/>
            </a:ext>
          </a:extLst>
        </xdr:cNvPr>
        <xdr:cNvSpPr/>
      </xdr:nvSpPr>
      <xdr:spPr>
        <a:xfrm>
          <a:off x="9096375" y="952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50</xdr:row>
      <xdr:rowOff>19050</xdr:rowOff>
    </xdr:from>
    <xdr:to>
      <xdr:col>20</xdr:col>
      <xdr:colOff>190500</xdr:colOff>
      <xdr:row>50</xdr:row>
      <xdr:rowOff>171451</xdr:rowOff>
    </xdr:to>
    <xdr:sp macro="[0]!ApagarConteudoCelulas49" textlink="">
      <xdr:nvSpPr>
        <xdr:cNvPr id="154" name="Retângulo: Cantos Arredondados 46" hidden="1">
          <a:extLst>
            <a:ext uri="{FF2B5EF4-FFF2-40B4-BE49-F238E27FC236}">
              <a16:creationId xmlns:a16="http://schemas.microsoft.com/office/drawing/2014/main" id="{00000000-0008-0000-1200-00009A000000}"/>
            </a:ext>
          </a:extLst>
        </xdr:cNvPr>
        <xdr:cNvSpPr/>
      </xdr:nvSpPr>
      <xdr:spPr>
        <a:xfrm>
          <a:off x="9096375" y="971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51</xdr:row>
      <xdr:rowOff>19050</xdr:rowOff>
    </xdr:from>
    <xdr:to>
      <xdr:col>20</xdr:col>
      <xdr:colOff>190500</xdr:colOff>
      <xdr:row>51</xdr:row>
      <xdr:rowOff>171451</xdr:rowOff>
    </xdr:to>
    <xdr:sp macro="[0]!ApagarConteudoCelulas50" textlink="">
      <xdr:nvSpPr>
        <xdr:cNvPr id="155" name="Retângulo: Cantos Arredondados 46" hidden="1">
          <a:extLst>
            <a:ext uri="{FF2B5EF4-FFF2-40B4-BE49-F238E27FC236}">
              <a16:creationId xmlns:a16="http://schemas.microsoft.com/office/drawing/2014/main" id="{00000000-0008-0000-1200-00009B000000}"/>
            </a:ext>
          </a:extLst>
        </xdr:cNvPr>
        <xdr:cNvSpPr/>
      </xdr:nvSpPr>
      <xdr:spPr>
        <a:xfrm>
          <a:off x="9096375" y="990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52</xdr:row>
      <xdr:rowOff>19050</xdr:rowOff>
    </xdr:from>
    <xdr:to>
      <xdr:col>20</xdr:col>
      <xdr:colOff>190500</xdr:colOff>
      <xdr:row>52</xdr:row>
      <xdr:rowOff>171451</xdr:rowOff>
    </xdr:to>
    <xdr:sp macro="[0]!ApagarConteudoCelulas51" textlink="">
      <xdr:nvSpPr>
        <xdr:cNvPr id="156" name="Retângulo: Cantos Arredondados 46" hidden="1">
          <a:extLst>
            <a:ext uri="{FF2B5EF4-FFF2-40B4-BE49-F238E27FC236}">
              <a16:creationId xmlns:a16="http://schemas.microsoft.com/office/drawing/2014/main" id="{00000000-0008-0000-1200-00009C000000}"/>
            </a:ext>
          </a:extLst>
        </xdr:cNvPr>
        <xdr:cNvSpPr/>
      </xdr:nvSpPr>
      <xdr:spPr>
        <a:xfrm>
          <a:off x="9096375" y="101060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7</xdr:col>
      <xdr:colOff>342667</xdr:colOff>
      <xdr:row>0</xdr:row>
      <xdr:rowOff>57981</xdr:rowOff>
    </xdr:from>
    <xdr:to>
      <xdr:col>8</xdr:col>
      <xdr:colOff>280110</xdr:colOff>
      <xdr:row>0</xdr:row>
      <xdr:rowOff>323028</xdr:rowOff>
    </xdr:to>
    <xdr:sp macro="[0]!AvancarParaProximaAba" textlink="">
      <xdr:nvSpPr>
        <xdr:cNvPr id="2" name="Seta para a direita 66">
          <a:extLst>
            <a:ext uri="{FF2B5EF4-FFF2-40B4-BE49-F238E27FC236}">
              <a16:creationId xmlns:a16="http://schemas.microsoft.com/office/drawing/2014/main" id="{2A1E0A83-F12D-45CA-A187-759331DFA16B}"/>
            </a:ext>
          </a:extLst>
        </xdr:cNvPr>
        <xdr:cNvSpPr/>
      </xdr:nvSpPr>
      <xdr:spPr>
        <a:xfrm>
          <a:off x="3738537" y="57981"/>
          <a:ext cx="343290" cy="265047"/>
        </a:xfrm>
        <a:prstGeom prst="righ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0</xdr:col>
      <xdr:colOff>41415</xdr:colOff>
      <xdr:row>0</xdr:row>
      <xdr:rowOff>66264</xdr:rowOff>
    </xdr:from>
    <xdr:to>
      <xdr:col>0</xdr:col>
      <xdr:colOff>389283</xdr:colOff>
      <xdr:row>0</xdr:row>
      <xdr:rowOff>331307</xdr:rowOff>
    </xdr:to>
    <xdr:sp macro="[0]!VoltarParaAbaAnterior" textlink="">
      <xdr:nvSpPr>
        <xdr:cNvPr id="4" name="Seta: para a Esquerda 3">
          <a:extLst>
            <a:ext uri="{FF2B5EF4-FFF2-40B4-BE49-F238E27FC236}">
              <a16:creationId xmlns:a16="http://schemas.microsoft.com/office/drawing/2014/main" id="{A8831C37-37DB-4889-B249-67A0D268AE95}"/>
            </a:ext>
          </a:extLst>
        </xdr:cNvPr>
        <xdr:cNvSpPr/>
      </xdr:nvSpPr>
      <xdr:spPr>
        <a:xfrm>
          <a:off x="41415" y="66264"/>
          <a:ext cx="347868" cy="265043"/>
        </a:xfrm>
        <a:prstGeom prst="lef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21</xdr:col>
      <xdr:colOff>803416</xdr:colOff>
      <xdr:row>0</xdr:row>
      <xdr:rowOff>24849</xdr:rowOff>
    </xdr:from>
    <xdr:to>
      <xdr:col>21</xdr:col>
      <xdr:colOff>1148737</xdr:colOff>
      <xdr:row>0</xdr:row>
      <xdr:rowOff>356154</xdr:rowOff>
    </xdr:to>
    <xdr:sp macro="[0]!AlternarBloqueioPlanilha2" textlink="">
      <xdr:nvSpPr>
        <xdr:cNvPr id="3" name="Elipse 2">
          <a:extLst>
            <a:ext uri="{FF2B5EF4-FFF2-40B4-BE49-F238E27FC236}">
              <a16:creationId xmlns:a16="http://schemas.microsoft.com/office/drawing/2014/main" id="{69A8C272-9262-4E95-A669-3A7BF4D2F4B0}"/>
            </a:ext>
          </a:extLst>
        </xdr:cNvPr>
        <xdr:cNvSpPr/>
      </xdr:nvSpPr>
      <xdr:spPr>
        <a:xfrm>
          <a:off x="9533286" y="24849"/>
          <a:ext cx="345321" cy="331305"/>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800">
              <a:solidFill>
                <a:srgbClr val="F00000"/>
              </a:solidFill>
              <a:effectLst/>
              <a:latin typeface="Webdings" panose="05030102010509060703" pitchFamily="18" charset="2"/>
              <a:ea typeface="+mn-ea"/>
              <a:cs typeface="+mn-cs"/>
            </a:rPr>
            <a:t>Ï</a:t>
          </a:r>
          <a:endParaRPr lang="pt-BR" sz="1800">
            <a:solidFill>
              <a:srgbClr val="F00000"/>
            </a:solidFill>
            <a:effectLst/>
            <a:latin typeface="Webdings" panose="05030102010509060703" pitchFamily="18" charset="2"/>
          </a:endParaRPr>
        </a:p>
        <a:p>
          <a:pPr lvl="0" algn="ctr"/>
          <a:endParaRPr lang="pt-BR" sz="600">
            <a:solidFill>
              <a:srgbClr val="F00000"/>
            </a:solidFill>
          </a:endParaRPr>
        </a:p>
      </xdr:txBody>
    </xdr:sp>
    <xdr:clientData/>
  </xdr:twoCellAnchor>
  <xdr:twoCellAnchor>
    <xdr:from>
      <xdr:col>16</xdr:col>
      <xdr:colOff>195589</xdr:colOff>
      <xdr:row>0</xdr:row>
      <xdr:rowOff>58569</xdr:rowOff>
    </xdr:from>
    <xdr:to>
      <xdr:col>18</xdr:col>
      <xdr:colOff>44610</xdr:colOff>
      <xdr:row>0</xdr:row>
      <xdr:rowOff>346569</xdr:rowOff>
    </xdr:to>
    <xdr:sp macro="[0]!ExecutarComandos2" textlink="">
      <xdr:nvSpPr>
        <xdr:cNvPr id="5" name="Retângulo: Cantos Arredondados 2">
          <a:extLst>
            <a:ext uri="{FF2B5EF4-FFF2-40B4-BE49-F238E27FC236}">
              <a16:creationId xmlns:a16="http://schemas.microsoft.com/office/drawing/2014/main" id="{0F8730DC-A3A7-4267-B212-0B60AFAF8757}"/>
            </a:ext>
          </a:extLst>
        </xdr:cNvPr>
        <xdr:cNvSpPr/>
      </xdr:nvSpPr>
      <xdr:spPr>
        <a:xfrm>
          <a:off x="7343480" y="58569"/>
          <a:ext cx="288000" cy="288000"/>
        </a:xfrm>
        <a:prstGeom prst="roundRect">
          <a:avLst/>
        </a:prstGeom>
        <a:solidFill>
          <a:srgbClr val="FF0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baseline="0">
              <a:ln w="0"/>
              <a:solidFill>
                <a:schemeClr val="bg2"/>
              </a:solidFill>
              <a:effectLst>
                <a:innerShdw blurRad="63500" dist="50800" dir="13500000">
                  <a:srgbClr val="000000">
                    <a:alpha val="50000"/>
                  </a:srgbClr>
                </a:innerShdw>
              </a:effectLst>
              <a:latin typeface="Wingdings 2" panose="05020102010507070707" pitchFamily="18" charset="2"/>
            </a:rPr>
            <a:t>3</a:t>
          </a:r>
        </a:p>
      </xdr:txBody>
    </xdr:sp>
    <xdr:clientData/>
  </xdr:twoCellAnchor>
  <xdr:twoCellAnchor>
    <xdr:from>
      <xdr:col>18</xdr:col>
      <xdr:colOff>619595</xdr:colOff>
      <xdr:row>0</xdr:row>
      <xdr:rowOff>56262</xdr:rowOff>
    </xdr:from>
    <xdr:to>
      <xdr:col>20</xdr:col>
      <xdr:colOff>59</xdr:colOff>
      <xdr:row>0</xdr:row>
      <xdr:rowOff>344262</xdr:rowOff>
    </xdr:to>
    <xdr:sp macro="[0]!ImprimirAreaEspecifica" textlink="">
      <xdr:nvSpPr>
        <xdr:cNvPr id="6" name="Retângulo: Cantos Arredondados 4">
          <a:extLst>
            <a:ext uri="{FF2B5EF4-FFF2-40B4-BE49-F238E27FC236}">
              <a16:creationId xmlns:a16="http://schemas.microsoft.com/office/drawing/2014/main" id="{BF091BB1-0883-4E4E-89E1-071F9E238195}"/>
            </a:ext>
          </a:extLst>
        </xdr:cNvPr>
        <xdr:cNvSpPr/>
      </xdr:nvSpPr>
      <xdr:spPr>
        <a:xfrm>
          <a:off x="8206465" y="56262"/>
          <a:ext cx="291551" cy="288000"/>
        </a:xfrm>
        <a:prstGeom prst="roundRect">
          <a:avLst/>
        </a:prstGeom>
        <a:solidFill>
          <a:srgbClr val="0070C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i="0">
              <a:solidFill>
                <a:schemeClr val="lt1"/>
              </a:solidFill>
              <a:latin typeface="Wingdings 2" panose="05020102010507070707" pitchFamily="18" charset="2"/>
              <a:ea typeface="+mn-ea"/>
              <a:cs typeface="+mn-cs"/>
            </a:rPr>
            <a:t>6</a:t>
          </a:r>
          <a:endParaRPr lang="pt-BR" sz="2400" b="1" i="0"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15</xdr:col>
      <xdr:colOff>49697</xdr:colOff>
      <xdr:row>0</xdr:row>
      <xdr:rowOff>49696</xdr:rowOff>
    </xdr:from>
    <xdr:to>
      <xdr:col>15</xdr:col>
      <xdr:colOff>337697</xdr:colOff>
      <xdr:row>0</xdr:row>
      <xdr:rowOff>337696</xdr:rowOff>
    </xdr:to>
    <xdr:sp macro="[0]!TransferirDadosTodosDias" textlink="">
      <xdr:nvSpPr>
        <xdr:cNvPr id="7" name="Retângulo: Cantos Arredondados 5">
          <a:extLst>
            <a:ext uri="{FF2B5EF4-FFF2-40B4-BE49-F238E27FC236}">
              <a16:creationId xmlns:a16="http://schemas.microsoft.com/office/drawing/2014/main" id="{8404424C-3A27-4B0E-B87C-15638D3C1EE8}"/>
            </a:ext>
          </a:extLst>
        </xdr:cNvPr>
        <xdr:cNvSpPr/>
      </xdr:nvSpPr>
      <xdr:spPr>
        <a:xfrm>
          <a:off x="6485284" y="49696"/>
          <a:ext cx="288000" cy="288000"/>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ingdings 2" panose="05020102010507070707" pitchFamily="18" charset="2"/>
              <a:ea typeface="+mn-ea"/>
              <a:cs typeface="+mn-cs"/>
            </a:rPr>
            <a:t>R</a:t>
          </a:r>
          <a:endParaRPr lang="pt-BR" sz="6000" b="1"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18</xdr:col>
      <xdr:colOff>183636</xdr:colOff>
      <xdr:row>0</xdr:row>
      <xdr:rowOff>51646</xdr:rowOff>
    </xdr:from>
    <xdr:to>
      <xdr:col>18</xdr:col>
      <xdr:colOff>470925</xdr:colOff>
      <xdr:row>0</xdr:row>
      <xdr:rowOff>339646</xdr:rowOff>
    </xdr:to>
    <xdr:sp macro="[0]!Salvar" textlink="">
      <xdr:nvSpPr>
        <xdr:cNvPr id="8" name="Retângulo: Cantos Arredondados 1">
          <a:extLst>
            <a:ext uri="{FF2B5EF4-FFF2-40B4-BE49-F238E27FC236}">
              <a16:creationId xmlns:a16="http://schemas.microsoft.com/office/drawing/2014/main" id="{0048FC85-CF8B-4230-AE8B-D7647AD802DF}"/>
            </a:ext>
          </a:extLst>
        </xdr:cNvPr>
        <xdr:cNvSpPr/>
      </xdr:nvSpPr>
      <xdr:spPr>
        <a:xfrm>
          <a:off x="7770506" y="51646"/>
          <a:ext cx="287289" cy="288000"/>
        </a:xfrm>
        <a:prstGeom prst="roundRect">
          <a:avLst/>
        </a:prstGeom>
        <a:solidFill>
          <a:srgbClr val="7030A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solidFill>
                <a:schemeClr val="lt1"/>
              </a:solidFill>
              <a:latin typeface="Wingdings" panose="05000000000000000000" pitchFamily="2" charset="2"/>
              <a:ea typeface="+mn-ea"/>
              <a:cs typeface="+mn-cs"/>
            </a:rPr>
            <a:t>&lt;</a:t>
          </a:r>
          <a:endParaRPr lang="pt-BR" sz="66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20</xdr:col>
      <xdr:colOff>157487</xdr:colOff>
      <xdr:row>0</xdr:row>
      <xdr:rowOff>61881</xdr:rowOff>
    </xdr:from>
    <xdr:to>
      <xdr:col>21</xdr:col>
      <xdr:colOff>213574</xdr:colOff>
      <xdr:row>0</xdr:row>
      <xdr:rowOff>349881</xdr:rowOff>
    </xdr:to>
    <xdr:sp macro="[0]!AlternarParaDados" textlink="">
      <xdr:nvSpPr>
        <xdr:cNvPr id="9" name="Retângulo: Cantos Arredondados 2">
          <a:extLst>
            <a:ext uri="{FF2B5EF4-FFF2-40B4-BE49-F238E27FC236}">
              <a16:creationId xmlns:a16="http://schemas.microsoft.com/office/drawing/2014/main" id="{D22C5B5F-F491-408B-A4EC-DF76C294F730}"/>
            </a:ext>
          </a:extLst>
        </xdr:cNvPr>
        <xdr:cNvSpPr/>
      </xdr:nvSpPr>
      <xdr:spPr>
        <a:xfrm>
          <a:off x="8655444" y="61881"/>
          <a:ext cx="288000" cy="288000"/>
        </a:xfrm>
        <a:prstGeom prst="roundRect">
          <a:avLst/>
        </a:prstGeom>
        <a:solidFill>
          <a:srgbClr val="FFC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Wingdings" panose="05000000000000000000" pitchFamily="2" charset="2"/>
              <a:ea typeface="+mn-ea"/>
              <a:cs typeface="+mn-cs"/>
            </a:rPr>
            <a:t>4</a:t>
          </a:r>
          <a:endParaRPr lang="pt-BR" sz="3200" b="1" cap="none" spc="50" baseline="0">
            <a:ln w="0"/>
            <a:solidFill>
              <a:schemeClr val="bg1"/>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21</xdr:col>
      <xdr:colOff>364550</xdr:colOff>
      <xdr:row>0</xdr:row>
      <xdr:rowOff>61881</xdr:rowOff>
    </xdr:from>
    <xdr:to>
      <xdr:col>21</xdr:col>
      <xdr:colOff>652550</xdr:colOff>
      <xdr:row>0</xdr:row>
      <xdr:rowOff>349881</xdr:rowOff>
    </xdr:to>
    <xdr:sp macro="[0]!AbrirFormularioFerias" textlink="">
      <xdr:nvSpPr>
        <xdr:cNvPr id="10" name="Retângulo: Cantos Arredondados 2">
          <a:extLst>
            <a:ext uri="{FF2B5EF4-FFF2-40B4-BE49-F238E27FC236}">
              <a16:creationId xmlns:a16="http://schemas.microsoft.com/office/drawing/2014/main" id="{7A902B54-A23A-4844-8328-166D1739562A}"/>
            </a:ext>
          </a:extLst>
        </xdr:cNvPr>
        <xdr:cNvSpPr/>
      </xdr:nvSpPr>
      <xdr:spPr>
        <a:xfrm>
          <a:off x="9094420" y="61881"/>
          <a:ext cx="288000" cy="288000"/>
        </a:xfrm>
        <a:prstGeom prst="roundRect">
          <a:avLst/>
        </a:prstGeom>
        <a:solidFill>
          <a:srgbClr val="D81893"/>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ebdings" panose="05030102010509060703" pitchFamily="18" charset="2"/>
              <a:ea typeface="+mn-ea"/>
              <a:cs typeface="+mn-cs"/>
            </a:rPr>
            <a:t>J</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15</xdr:col>
      <xdr:colOff>480510</xdr:colOff>
      <xdr:row>0</xdr:row>
      <xdr:rowOff>61880</xdr:rowOff>
    </xdr:from>
    <xdr:to>
      <xdr:col>16</xdr:col>
      <xdr:colOff>56206</xdr:colOff>
      <xdr:row>0</xdr:row>
      <xdr:rowOff>349880</xdr:rowOff>
    </xdr:to>
    <xdr:sp macro="[0]!VerificarBatidasFaltantes" textlink="">
      <xdr:nvSpPr>
        <xdr:cNvPr id="11" name="Retângulo: Cantos Arredondados 2">
          <a:extLst>
            <a:ext uri="{FF2B5EF4-FFF2-40B4-BE49-F238E27FC236}">
              <a16:creationId xmlns:a16="http://schemas.microsoft.com/office/drawing/2014/main" id="{3B95B82E-1222-4E29-BB32-8D7855B447EA}"/>
            </a:ext>
          </a:extLst>
        </xdr:cNvPr>
        <xdr:cNvSpPr/>
      </xdr:nvSpPr>
      <xdr:spPr>
        <a:xfrm>
          <a:off x="6916097" y="61880"/>
          <a:ext cx="288000" cy="288000"/>
        </a:xfrm>
        <a:prstGeom prst="roundRect">
          <a:avLst/>
        </a:prstGeom>
        <a:solidFill>
          <a:schemeClr val="bg2">
            <a:lumMod val="5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chemeClr val="lt1"/>
              </a:solidFill>
              <a:latin typeface="Webdings" panose="05030102010509060703" pitchFamily="18" charset="2"/>
              <a:ea typeface="+mn-ea"/>
              <a:cs typeface="+mn-cs"/>
            </a:rPr>
            <a:t>s</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20</xdr:col>
      <xdr:colOff>47625</xdr:colOff>
      <xdr:row>2</xdr:row>
      <xdr:rowOff>19050</xdr:rowOff>
    </xdr:from>
    <xdr:to>
      <xdr:col>20</xdr:col>
      <xdr:colOff>190500</xdr:colOff>
      <xdr:row>2</xdr:row>
      <xdr:rowOff>171451</xdr:rowOff>
    </xdr:to>
    <xdr:sp macro="[0]!ApagarConteudoCelulas01" textlink="">
      <xdr:nvSpPr>
        <xdr:cNvPr id="129" name="Retângulo: Cantos Arredondados 6" hidden="1">
          <a:extLst>
            <a:ext uri="{FF2B5EF4-FFF2-40B4-BE49-F238E27FC236}">
              <a16:creationId xmlns:a16="http://schemas.microsoft.com/office/drawing/2014/main" id="{00000000-0008-0000-1300-000081000000}"/>
            </a:ext>
          </a:extLst>
        </xdr:cNvPr>
        <xdr:cNvSpPr/>
      </xdr:nvSpPr>
      <xdr:spPr>
        <a:xfrm>
          <a:off x="9096375" y="57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xdr:row>
      <xdr:rowOff>19050</xdr:rowOff>
    </xdr:from>
    <xdr:to>
      <xdr:col>20</xdr:col>
      <xdr:colOff>190500</xdr:colOff>
      <xdr:row>3</xdr:row>
      <xdr:rowOff>171451</xdr:rowOff>
    </xdr:to>
    <xdr:sp macro="[0]!ApagarConteudoCelulas02" textlink="">
      <xdr:nvSpPr>
        <xdr:cNvPr id="130" name="Retângulo: Cantos Arredondados 7" hidden="1">
          <a:extLst>
            <a:ext uri="{FF2B5EF4-FFF2-40B4-BE49-F238E27FC236}">
              <a16:creationId xmlns:a16="http://schemas.microsoft.com/office/drawing/2014/main" id="{00000000-0008-0000-1300-000082000000}"/>
            </a:ext>
          </a:extLst>
        </xdr:cNvPr>
        <xdr:cNvSpPr/>
      </xdr:nvSpPr>
      <xdr:spPr>
        <a:xfrm>
          <a:off x="9096375" y="76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xdr:row>
      <xdr:rowOff>19050</xdr:rowOff>
    </xdr:from>
    <xdr:to>
      <xdr:col>20</xdr:col>
      <xdr:colOff>190500</xdr:colOff>
      <xdr:row>4</xdr:row>
      <xdr:rowOff>171451</xdr:rowOff>
    </xdr:to>
    <xdr:sp macro="[0]!ApagarConteudoCelulas03" textlink="">
      <xdr:nvSpPr>
        <xdr:cNvPr id="131" name="Retângulo: Cantos Arredondados 8" hidden="1">
          <a:extLst>
            <a:ext uri="{FF2B5EF4-FFF2-40B4-BE49-F238E27FC236}">
              <a16:creationId xmlns:a16="http://schemas.microsoft.com/office/drawing/2014/main" id="{00000000-0008-0000-1300-000083000000}"/>
            </a:ext>
          </a:extLst>
        </xdr:cNvPr>
        <xdr:cNvSpPr/>
      </xdr:nvSpPr>
      <xdr:spPr>
        <a:xfrm>
          <a:off x="9096375" y="95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xdr:row>
      <xdr:rowOff>19050</xdr:rowOff>
    </xdr:from>
    <xdr:to>
      <xdr:col>20</xdr:col>
      <xdr:colOff>190500</xdr:colOff>
      <xdr:row>5</xdr:row>
      <xdr:rowOff>171451</xdr:rowOff>
    </xdr:to>
    <xdr:sp macro="[0]!ApagarConteudoCelulas04" textlink="">
      <xdr:nvSpPr>
        <xdr:cNvPr id="132" name="Retângulo: Cantos Arredondados 9" hidden="1">
          <a:extLst>
            <a:ext uri="{FF2B5EF4-FFF2-40B4-BE49-F238E27FC236}">
              <a16:creationId xmlns:a16="http://schemas.microsoft.com/office/drawing/2014/main" id="{00000000-0008-0000-1300-000084000000}"/>
            </a:ext>
          </a:extLst>
        </xdr:cNvPr>
        <xdr:cNvSpPr/>
      </xdr:nvSpPr>
      <xdr:spPr>
        <a:xfrm>
          <a:off x="9096375" y="114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6</xdr:row>
      <xdr:rowOff>19050</xdr:rowOff>
    </xdr:from>
    <xdr:to>
      <xdr:col>20</xdr:col>
      <xdr:colOff>190500</xdr:colOff>
      <xdr:row>6</xdr:row>
      <xdr:rowOff>171451</xdr:rowOff>
    </xdr:to>
    <xdr:sp macro="[0]!ApagarConteudoCelulas05" textlink="">
      <xdr:nvSpPr>
        <xdr:cNvPr id="133" name="Retângulo: Cantos Arredondados 10" hidden="1">
          <a:extLst>
            <a:ext uri="{FF2B5EF4-FFF2-40B4-BE49-F238E27FC236}">
              <a16:creationId xmlns:a16="http://schemas.microsoft.com/office/drawing/2014/main" id="{00000000-0008-0000-1300-000085000000}"/>
            </a:ext>
          </a:extLst>
        </xdr:cNvPr>
        <xdr:cNvSpPr/>
      </xdr:nvSpPr>
      <xdr:spPr>
        <a:xfrm>
          <a:off x="9096375" y="133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7</xdr:row>
      <xdr:rowOff>19050</xdr:rowOff>
    </xdr:from>
    <xdr:to>
      <xdr:col>20</xdr:col>
      <xdr:colOff>190500</xdr:colOff>
      <xdr:row>7</xdr:row>
      <xdr:rowOff>171451</xdr:rowOff>
    </xdr:to>
    <xdr:sp macro="[0]!ApagarConteudoCelulas06" textlink="">
      <xdr:nvSpPr>
        <xdr:cNvPr id="134" name="Retângulo: Cantos Arredondados 11" hidden="1">
          <a:extLst>
            <a:ext uri="{FF2B5EF4-FFF2-40B4-BE49-F238E27FC236}">
              <a16:creationId xmlns:a16="http://schemas.microsoft.com/office/drawing/2014/main" id="{00000000-0008-0000-1300-000086000000}"/>
            </a:ext>
          </a:extLst>
        </xdr:cNvPr>
        <xdr:cNvSpPr/>
      </xdr:nvSpPr>
      <xdr:spPr>
        <a:xfrm>
          <a:off x="9096375" y="152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8</xdr:row>
      <xdr:rowOff>19050</xdr:rowOff>
    </xdr:from>
    <xdr:to>
      <xdr:col>20</xdr:col>
      <xdr:colOff>190500</xdr:colOff>
      <xdr:row>8</xdr:row>
      <xdr:rowOff>171451</xdr:rowOff>
    </xdr:to>
    <xdr:sp macro="[0]!ApagarConteudoCelulas07" textlink="">
      <xdr:nvSpPr>
        <xdr:cNvPr id="135" name="Retângulo: Cantos Arredondados 12" hidden="1">
          <a:extLst>
            <a:ext uri="{FF2B5EF4-FFF2-40B4-BE49-F238E27FC236}">
              <a16:creationId xmlns:a16="http://schemas.microsoft.com/office/drawing/2014/main" id="{00000000-0008-0000-1300-000087000000}"/>
            </a:ext>
          </a:extLst>
        </xdr:cNvPr>
        <xdr:cNvSpPr/>
      </xdr:nvSpPr>
      <xdr:spPr>
        <a:xfrm>
          <a:off x="9096375" y="171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9</xdr:row>
      <xdr:rowOff>19050</xdr:rowOff>
    </xdr:from>
    <xdr:to>
      <xdr:col>20</xdr:col>
      <xdr:colOff>190500</xdr:colOff>
      <xdr:row>9</xdr:row>
      <xdr:rowOff>171451</xdr:rowOff>
    </xdr:to>
    <xdr:sp macro="[0]!ApagarConteudoCelulas08" textlink="">
      <xdr:nvSpPr>
        <xdr:cNvPr id="136" name="Retângulo: Cantos Arredondados 13" hidden="1">
          <a:extLst>
            <a:ext uri="{FF2B5EF4-FFF2-40B4-BE49-F238E27FC236}">
              <a16:creationId xmlns:a16="http://schemas.microsoft.com/office/drawing/2014/main" id="{00000000-0008-0000-1300-000088000000}"/>
            </a:ext>
          </a:extLst>
        </xdr:cNvPr>
        <xdr:cNvSpPr/>
      </xdr:nvSpPr>
      <xdr:spPr>
        <a:xfrm>
          <a:off x="9096375" y="190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10</xdr:row>
      <xdr:rowOff>19050</xdr:rowOff>
    </xdr:from>
    <xdr:to>
      <xdr:col>20</xdr:col>
      <xdr:colOff>190500</xdr:colOff>
      <xdr:row>10</xdr:row>
      <xdr:rowOff>171451</xdr:rowOff>
    </xdr:to>
    <xdr:sp macro="[0]!ApagarConteudoCelulas09" textlink="">
      <xdr:nvSpPr>
        <xdr:cNvPr id="137" name="Retângulo: Cantos Arredondados 14" hidden="1">
          <a:extLst>
            <a:ext uri="{FF2B5EF4-FFF2-40B4-BE49-F238E27FC236}">
              <a16:creationId xmlns:a16="http://schemas.microsoft.com/office/drawing/2014/main" id="{00000000-0008-0000-1300-000089000000}"/>
            </a:ext>
          </a:extLst>
        </xdr:cNvPr>
        <xdr:cNvSpPr/>
      </xdr:nvSpPr>
      <xdr:spPr>
        <a:xfrm>
          <a:off x="9096375" y="209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11</xdr:row>
      <xdr:rowOff>19050</xdr:rowOff>
    </xdr:from>
    <xdr:to>
      <xdr:col>20</xdr:col>
      <xdr:colOff>190500</xdr:colOff>
      <xdr:row>11</xdr:row>
      <xdr:rowOff>171451</xdr:rowOff>
    </xdr:to>
    <xdr:sp macro="[0]!ApagarConteudoCelulas10" textlink="">
      <xdr:nvSpPr>
        <xdr:cNvPr id="138" name="Retângulo: Cantos Arredondados 15" hidden="1">
          <a:extLst>
            <a:ext uri="{FF2B5EF4-FFF2-40B4-BE49-F238E27FC236}">
              <a16:creationId xmlns:a16="http://schemas.microsoft.com/office/drawing/2014/main" id="{00000000-0008-0000-1300-00008A000000}"/>
            </a:ext>
          </a:extLst>
        </xdr:cNvPr>
        <xdr:cNvSpPr/>
      </xdr:nvSpPr>
      <xdr:spPr>
        <a:xfrm>
          <a:off x="9096375" y="228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12</xdr:row>
      <xdr:rowOff>19050</xdr:rowOff>
    </xdr:from>
    <xdr:to>
      <xdr:col>20</xdr:col>
      <xdr:colOff>190500</xdr:colOff>
      <xdr:row>12</xdr:row>
      <xdr:rowOff>171451</xdr:rowOff>
    </xdr:to>
    <xdr:sp macro="[0]!ApagarConteudoCelulas11" textlink="">
      <xdr:nvSpPr>
        <xdr:cNvPr id="139" name="Retângulo: Cantos Arredondados 16" hidden="1">
          <a:extLst>
            <a:ext uri="{FF2B5EF4-FFF2-40B4-BE49-F238E27FC236}">
              <a16:creationId xmlns:a16="http://schemas.microsoft.com/office/drawing/2014/main" id="{00000000-0008-0000-1300-00008B000000}"/>
            </a:ext>
          </a:extLst>
        </xdr:cNvPr>
        <xdr:cNvSpPr/>
      </xdr:nvSpPr>
      <xdr:spPr>
        <a:xfrm>
          <a:off x="9096375" y="247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13</xdr:row>
      <xdr:rowOff>19050</xdr:rowOff>
    </xdr:from>
    <xdr:to>
      <xdr:col>20</xdr:col>
      <xdr:colOff>190500</xdr:colOff>
      <xdr:row>13</xdr:row>
      <xdr:rowOff>171451</xdr:rowOff>
    </xdr:to>
    <xdr:sp macro="[0]!ApagarConteudoCelulas12" textlink="">
      <xdr:nvSpPr>
        <xdr:cNvPr id="140" name="Retângulo: Cantos Arredondados 17" hidden="1">
          <a:extLst>
            <a:ext uri="{FF2B5EF4-FFF2-40B4-BE49-F238E27FC236}">
              <a16:creationId xmlns:a16="http://schemas.microsoft.com/office/drawing/2014/main" id="{00000000-0008-0000-1300-00008C000000}"/>
            </a:ext>
          </a:extLst>
        </xdr:cNvPr>
        <xdr:cNvSpPr/>
      </xdr:nvSpPr>
      <xdr:spPr>
        <a:xfrm>
          <a:off x="9096375" y="266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14</xdr:row>
      <xdr:rowOff>19050</xdr:rowOff>
    </xdr:from>
    <xdr:to>
      <xdr:col>20</xdr:col>
      <xdr:colOff>190500</xdr:colOff>
      <xdr:row>14</xdr:row>
      <xdr:rowOff>171451</xdr:rowOff>
    </xdr:to>
    <xdr:sp macro="[0]!ApagarConteudoCelulas13" textlink="">
      <xdr:nvSpPr>
        <xdr:cNvPr id="141" name="Retângulo: Cantos Arredondados 18" hidden="1">
          <a:extLst>
            <a:ext uri="{FF2B5EF4-FFF2-40B4-BE49-F238E27FC236}">
              <a16:creationId xmlns:a16="http://schemas.microsoft.com/office/drawing/2014/main" id="{00000000-0008-0000-1300-00008D000000}"/>
            </a:ext>
          </a:extLst>
        </xdr:cNvPr>
        <xdr:cNvSpPr/>
      </xdr:nvSpPr>
      <xdr:spPr>
        <a:xfrm>
          <a:off x="9096375" y="285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15</xdr:row>
      <xdr:rowOff>19050</xdr:rowOff>
    </xdr:from>
    <xdr:to>
      <xdr:col>20</xdr:col>
      <xdr:colOff>190500</xdr:colOff>
      <xdr:row>15</xdr:row>
      <xdr:rowOff>171451</xdr:rowOff>
    </xdr:to>
    <xdr:sp macro="[0]!ApagarConteudoCelulas14" textlink="">
      <xdr:nvSpPr>
        <xdr:cNvPr id="142" name="Retângulo: Cantos Arredondados 19" hidden="1">
          <a:extLst>
            <a:ext uri="{FF2B5EF4-FFF2-40B4-BE49-F238E27FC236}">
              <a16:creationId xmlns:a16="http://schemas.microsoft.com/office/drawing/2014/main" id="{00000000-0008-0000-1300-00008E000000}"/>
            </a:ext>
          </a:extLst>
        </xdr:cNvPr>
        <xdr:cNvSpPr/>
      </xdr:nvSpPr>
      <xdr:spPr>
        <a:xfrm>
          <a:off x="9096375" y="304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16</xdr:row>
      <xdr:rowOff>19050</xdr:rowOff>
    </xdr:from>
    <xdr:to>
      <xdr:col>20</xdr:col>
      <xdr:colOff>190500</xdr:colOff>
      <xdr:row>16</xdr:row>
      <xdr:rowOff>171451</xdr:rowOff>
    </xdr:to>
    <xdr:sp macro="[0]!ApagarConteudoCelulas01" textlink="">
      <xdr:nvSpPr>
        <xdr:cNvPr id="143" name="Retângulo: Cantos Arredondados 20" hidden="1">
          <a:extLst>
            <a:ext uri="{FF2B5EF4-FFF2-40B4-BE49-F238E27FC236}">
              <a16:creationId xmlns:a16="http://schemas.microsoft.com/office/drawing/2014/main" id="{00000000-0008-0000-1300-00008F000000}"/>
            </a:ext>
          </a:extLst>
        </xdr:cNvPr>
        <xdr:cNvSpPr/>
      </xdr:nvSpPr>
      <xdr:spPr>
        <a:xfrm>
          <a:off x="9096375" y="323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17</xdr:row>
      <xdr:rowOff>19050</xdr:rowOff>
    </xdr:from>
    <xdr:to>
      <xdr:col>20</xdr:col>
      <xdr:colOff>190500</xdr:colOff>
      <xdr:row>17</xdr:row>
      <xdr:rowOff>171451</xdr:rowOff>
    </xdr:to>
    <xdr:sp macro="[0]!ApagarConteudoCelulas16" textlink="">
      <xdr:nvSpPr>
        <xdr:cNvPr id="144" name="Retângulo: Cantos Arredondados 21" hidden="1">
          <a:extLst>
            <a:ext uri="{FF2B5EF4-FFF2-40B4-BE49-F238E27FC236}">
              <a16:creationId xmlns:a16="http://schemas.microsoft.com/office/drawing/2014/main" id="{00000000-0008-0000-1300-000090000000}"/>
            </a:ext>
          </a:extLst>
        </xdr:cNvPr>
        <xdr:cNvSpPr/>
      </xdr:nvSpPr>
      <xdr:spPr>
        <a:xfrm>
          <a:off x="9096375" y="342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18</xdr:row>
      <xdr:rowOff>19050</xdr:rowOff>
    </xdr:from>
    <xdr:to>
      <xdr:col>20</xdr:col>
      <xdr:colOff>190500</xdr:colOff>
      <xdr:row>18</xdr:row>
      <xdr:rowOff>171451</xdr:rowOff>
    </xdr:to>
    <xdr:sp macro="[0]!ApagarConteudoCelulas17" textlink="">
      <xdr:nvSpPr>
        <xdr:cNvPr id="145" name="Retângulo: Cantos Arredondados 22" hidden="1">
          <a:extLst>
            <a:ext uri="{FF2B5EF4-FFF2-40B4-BE49-F238E27FC236}">
              <a16:creationId xmlns:a16="http://schemas.microsoft.com/office/drawing/2014/main" id="{00000000-0008-0000-1300-000091000000}"/>
            </a:ext>
          </a:extLst>
        </xdr:cNvPr>
        <xdr:cNvSpPr/>
      </xdr:nvSpPr>
      <xdr:spPr>
        <a:xfrm>
          <a:off x="9096375" y="361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19</xdr:row>
      <xdr:rowOff>19050</xdr:rowOff>
    </xdr:from>
    <xdr:to>
      <xdr:col>20</xdr:col>
      <xdr:colOff>190500</xdr:colOff>
      <xdr:row>19</xdr:row>
      <xdr:rowOff>171451</xdr:rowOff>
    </xdr:to>
    <xdr:sp macro="[0]!ApagarConteudoCelulas18" textlink="">
      <xdr:nvSpPr>
        <xdr:cNvPr id="146" name="Retângulo: Cantos Arredondados 23" hidden="1">
          <a:extLst>
            <a:ext uri="{FF2B5EF4-FFF2-40B4-BE49-F238E27FC236}">
              <a16:creationId xmlns:a16="http://schemas.microsoft.com/office/drawing/2014/main" id="{00000000-0008-0000-1300-000092000000}"/>
            </a:ext>
          </a:extLst>
        </xdr:cNvPr>
        <xdr:cNvSpPr/>
      </xdr:nvSpPr>
      <xdr:spPr>
        <a:xfrm>
          <a:off x="9096375" y="381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20</xdr:row>
      <xdr:rowOff>19050</xdr:rowOff>
    </xdr:from>
    <xdr:to>
      <xdr:col>20</xdr:col>
      <xdr:colOff>190500</xdr:colOff>
      <xdr:row>20</xdr:row>
      <xdr:rowOff>171451</xdr:rowOff>
    </xdr:to>
    <xdr:sp macro="[0]!ApagarConteudoCelulas19" textlink="">
      <xdr:nvSpPr>
        <xdr:cNvPr id="147" name="Retângulo: Cantos Arredondados 24" hidden="1">
          <a:extLst>
            <a:ext uri="{FF2B5EF4-FFF2-40B4-BE49-F238E27FC236}">
              <a16:creationId xmlns:a16="http://schemas.microsoft.com/office/drawing/2014/main" id="{00000000-0008-0000-1300-000093000000}"/>
            </a:ext>
          </a:extLst>
        </xdr:cNvPr>
        <xdr:cNvSpPr/>
      </xdr:nvSpPr>
      <xdr:spPr>
        <a:xfrm>
          <a:off x="9096375" y="400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21</xdr:row>
      <xdr:rowOff>19050</xdr:rowOff>
    </xdr:from>
    <xdr:to>
      <xdr:col>20</xdr:col>
      <xdr:colOff>190500</xdr:colOff>
      <xdr:row>21</xdr:row>
      <xdr:rowOff>171451</xdr:rowOff>
    </xdr:to>
    <xdr:sp macro="[0]!ApagarConteudoCelulas20" textlink="">
      <xdr:nvSpPr>
        <xdr:cNvPr id="148" name="Retângulo: Cantos Arredondados 25" hidden="1">
          <a:extLst>
            <a:ext uri="{FF2B5EF4-FFF2-40B4-BE49-F238E27FC236}">
              <a16:creationId xmlns:a16="http://schemas.microsoft.com/office/drawing/2014/main" id="{00000000-0008-0000-1300-000094000000}"/>
            </a:ext>
          </a:extLst>
        </xdr:cNvPr>
        <xdr:cNvSpPr/>
      </xdr:nvSpPr>
      <xdr:spPr>
        <a:xfrm>
          <a:off x="9096375" y="419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22</xdr:row>
      <xdr:rowOff>19050</xdr:rowOff>
    </xdr:from>
    <xdr:to>
      <xdr:col>20</xdr:col>
      <xdr:colOff>190500</xdr:colOff>
      <xdr:row>22</xdr:row>
      <xdr:rowOff>171451</xdr:rowOff>
    </xdr:to>
    <xdr:sp macro="[0]!ApagarConteudoCelulas21" textlink="">
      <xdr:nvSpPr>
        <xdr:cNvPr id="149" name="Retângulo: Cantos Arredondados 26" hidden="1">
          <a:extLst>
            <a:ext uri="{FF2B5EF4-FFF2-40B4-BE49-F238E27FC236}">
              <a16:creationId xmlns:a16="http://schemas.microsoft.com/office/drawing/2014/main" id="{00000000-0008-0000-1300-000095000000}"/>
            </a:ext>
          </a:extLst>
        </xdr:cNvPr>
        <xdr:cNvSpPr/>
      </xdr:nvSpPr>
      <xdr:spPr>
        <a:xfrm>
          <a:off x="9096375" y="438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23</xdr:row>
      <xdr:rowOff>19050</xdr:rowOff>
    </xdr:from>
    <xdr:to>
      <xdr:col>20</xdr:col>
      <xdr:colOff>190500</xdr:colOff>
      <xdr:row>23</xdr:row>
      <xdr:rowOff>171451</xdr:rowOff>
    </xdr:to>
    <xdr:sp macro="[0]!ApagarConteudoCelulas22" textlink="">
      <xdr:nvSpPr>
        <xdr:cNvPr id="150" name="Retângulo: Cantos Arredondados 27" hidden="1">
          <a:extLst>
            <a:ext uri="{FF2B5EF4-FFF2-40B4-BE49-F238E27FC236}">
              <a16:creationId xmlns:a16="http://schemas.microsoft.com/office/drawing/2014/main" id="{00000000-0008-0000-1300-000096000000}"/>
            </a:ext>
          </a:extLst>
        </xdr:cNvPr>
        <xdr:cNvSpPr/>
      </xdr:nvSpPr>
      <xdr:spPr>
        <a:xfrm>
          <a:off x="9096375" y="457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24</xdr:row>
      <xdr:rowOff>19050</xdr:rowOff>
    </xdr:from>
    <xdr:to>
      <xdr:col>20</xdr:col>
      <xdr:colOff>190500</xdr:colOff>
      <xdr:row>24</xdr:row>
      <xdr:rowOff>171451</xdr:rowOff>
    </xdr:to>
    <xdr:sp macro="[0]!ApagarConteudoCelulas23" textlink="">
      <xdr:nvSpPr>
        <xdr:cNvPr id="151" name="Retângulo: Cantos Arredondados 28" hidden="1">
          <a:extLst>
            <a:ext uri="{FF2B5EF4-FFF2-40B4-BE49-F238E27FC236}">
              <a16:creationId xmlns:a16="http://schemas.microsoft.com/office/drawing/2014/main" id="{00000000-0008-0000-1300-000097000000}"/>
            </a:ext>
          </a:extLst>
        </xdr:cNvPr>
        <xdr:cNvSpPr/>
      </xdr:nvSpPr>
      <xdr:spPr>
        <a:xfrm>
          <a:off x="9096375" y="476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25</xdr:row>
      <xdr:rowOff>19050</xdr:rowOff>
    </xdr:from>
    <xdr:to>
      <xdr:col>20</xdr:col>
      <xdr:colOff>190500</xdr:colOff>
      <xdr:row>25</xdr:row>
      <xdr:rowOff>171451</xdr:rowOff>
    </xdr:to>
    <xdr:sp macro="[0]!ApagarConteudoCelulas24" textlink="">
      <xdr:nvSpPr>
        <xdr:cNvPr id="152" name="Retângulo: Cantos Arredondados 29" hidden="1">
          <a:extLst>
            <a:ext uri="{FF2B5EF4-FFF2-40B4-BE49-F238E27FC236}">
              <a16:creationId xmlns:a16="http://schemas.microsoft.com/office/drawing/2014/main" id="{00000000-0008-0000-1300-000098000000}"/>
            </a:ext>
          </a:extLst>
        </xdr:cNvPr>
        <xdr:cNvSpPr/>
      </xdr:nvSpPr>
      <xdr:spPr>
        <a:xfrm>
          <a:off x="9096375" y="495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26</xdr:row>
      <xdr:rowOff>19050</xdr:rowOff>
    </xdr:from>
    <xdr:to>
      <xdr:col>20</xdr:col>
      <xdr:colOff>190500</xdr:colOff>
      <xdr:row>26</xdr:row>
      <xdr:rowOff>171451</xdr:rowOff>
    </xdr:to>
    <xdr:sp macro="[0]!ApagarConteudoCelulas25" textlink="">
      <xdr:nvSpPr>
        <xdr:cNvPr id="153" name="Retângulo: Cantos Arredondados 30" hidden="1">
          <a:extLst>
            <a:ext uri="{FF2B5EF4-FFF2-40B4-BE49-F238E27FC236}">
              <a16:creationId xmlns:a16="http://schemas.microsoft.com/office/drawing/2014/main" id="{00000000-0008-0000-1300-000099000000}"/>
            </a:ext>
          </a:extLst>
        </xdr:cNvPr>
        <xdr:cNvSpPr/>
      </xdr:nvSpPr>
      <xdr:spPr>
        <a:xfrm>
          <a:off x="9096375" y="514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27</xdr:row>
      <xdr:rowOff>19050</xdr:rowOff>
    </xdr:from>
    <xdr:to>
      <xdr:col>20</xdr:col>
      <xdr:colOff>190500</xdr:colOff>
      <xdr:row>27</xdr:row>
      <xdr:rowOff>171451</xdr:rowOff>
    </xdr:to>
    <xdr:sp macro="[0]!ApagarConteudoCelulas26" textlink="">
      <xdr:nvSpPr>
        <xdr:cNvPr id="154" name="Retângulo: Cantos Arredondados 31" hidden="1">
          <a:extLst>
            <a:ext uri="{FF2B5EF4-FFF2-40B4-BE49-F238E27FC236}">
              <a16:creationId xmlns:a16="http://schemas.microsoft.com/office/drawing/2014/main" id="{00000000-0008-0000-1300-00009A000000}"/>
            </a:ext>
          </a:extLst>
        </xdr:cNvPr>
        <xdr:cNvSpPr/>
      </xdr:nvSpPr>
      <xdr:spPr>
        <a:xfrm>
          <a:off x="9096375" y="533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28</xdr:row>
      <xdr:rowOff>19050</xdr:rowOff>
    </xdr:from>
    <xdr:to>
      <xdr:col>20</xdr:col>
      <xdr:colOff>190500</xdr:colOff>
      <xdr:row>28</xdr:row>
      <xdr:rowOff>171451</xdr:rowOff>
    </xdr:to>
    <xdr:sp macro="[0]!ApagarConteudoCelulas27" textlink="">
      <xdr:nvSpPr>
        <xdr:cNvPr id="155" name="Retângulo: Cantos Arredondados 32" hidden="1">
          <a:extLst>
            <a:ext uri="{FF2B5EF4-FFF2-40B4-BE49-F238E27FC236}">
              <a16:creationId xmlns:a16="http://schemas.microsoft.com/office/drawing/2014/main" id="{00000000-0008-0000-1300-00009B000000}"/>
            </a:ext>
          </a:extLst>
        </xdr:cNvPr>
        <xdr:cNvSpPr/>
      </xdr:nvSpPr>
      <xdr:spPr>
        <a:xfrm>
          <a:off x="9096375" y="552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29</xdr:row>
      <xdr:rowOff>19050</xdr:rowOff>
    </xdr:from>
    <xdr:to>
      <xdr:col>20</xdr:col>
      <xdr:colOff>190500</xdr:colOff>
      <xdr:row>29</xdr:row>
      <xdr:rowOff>171451</xdr:rowOff>
    </xdr:to>
    <xdr:sp macro="[0]!ApagarConteudoCelulas28" textlink="">
      <xdr:nvSpPr>
        <xdr:cNvPr id="156" name="Retângulo: Cantos Arredondados 33" hidden="1">
          <a:extLst>
            <a:ext uri="{FF2B5EF4-FFF2-40B4-BE49-F238E27FC236}">
              <a16:creationId xmlns:a16="http://schemas.microsoft.com/office/drawing/2014/main" id="{00000000-0008-0000-1300-00009C000000}"/>
            </a:ext>
          </a:extLst>
        </xdr:cNvPr>
        <xdr:cNvSpPr/>
      </xdr:nvSpPr>
      <xdr:spPr>
        <a:xfrm>
          <a:off x="9096375" y="571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30</xdr:row>
      <xdr:rowOff>19050</xdr:rowOff>
    </xdr:from>
    <xdr:to>
      <xdr:col>20</xdr:col>
      <xdr:colOff>190500</xdr:colOff>
      <xdr:row>30</xdr:row>
      <xdr:rowOff>171451</xdr:rowOff>
    </xdr:to>
    <xdr:sp macro="[0]!ApagarConteudoCelulas29" textlink="">
      <xdr:nvSpPr>
        <xdr:cNvPr id="157" name="Retângulo: Cantos Arredondados 34" hidden="1">
          <a:extLst>
            <a:ext uri="{FF2B5EF4-FFF2-40B4-BE49-F238E27FC236}">
              <a16:creationId xmlns:a16="http://schemas.microsoft.com/office/drawing/2014/main" id="{00000000-0008-0000-1300-00009D000000}"/>
            </a:ext>
          </a:extLst>
        </xdr:cNvPr>
        <xdr:cNvSpPr/>
      </xdr:nvSpPr>
      <xdr:spPr>
        <a:xfrm>
          <a:off x="9096375" y="590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31</xdr:row>
      <xdr:rowOff>19050</xdr:rowOff>
    </xdr:from>
    <xdr:to>
      <xdr:col>20</xdr:col>
      <xdr:colOff>190500</xdr:colOff>
      <xdr:row>31</xdr:row>
      <xdr:rowOff>171451</xdr:rowOff>
    </xdr:to>
    <xdr:sp macro="[0]!ApagarConteudoCelulas30" textlink="">
      <xdr:nvSpPr>
        <xdr:cNvPr id="158" name="Retângulo: Cantos Arredondados 35" hidden="1">
          <a:extLst>
            <a:ext uri="{FF2B5EF4-FFF2-40B4-BE49-F238E27FC236}">
              <a16:creationId xmlns:a16="http://schemas.microsoft.com/office/drawing/2014/main" id="{00000000-0008-0000-1300-00009E000000}"/>
            </a:ext>
          </a:extLst>
        </xdr:cNvPr>
        <xdr:cNvSpPr/>
      </xdr:nvSpPr>
      <xdr:spPr>
        <a:xfrm>
          <a:off x="9096375" y="609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32</xdr:row>
      <xdr:rowOff>19050</xdr:rowOff>
    </xdr:from>
    <xdr:to>
      <xdr:col>20</xdr:col>
      <xdr:colOff>190500</xdr:colOff>
      <xdr:row>32</xdr:row>
      <xdr:rowOff>171451</xdr:rowOff>
    </xdr:to>
    <xdr:sp macro="[0]!ApagarConteudoCelulas31" textlink="">
      <xdr:nvSpPr>
        <xdr:cNvPr id="159" name="Retângulo: Cantos Arredondados 36" hidden="1">
          <a:extLst>
            <a:ext uri="{FF2B5EF4-FFF2-40B4-BE49-F238E27FC236}">
              <a16:creationId xmlns:a16="http://schemas.microsoft.com/office/drawing/2014/main" id="{00000000-0008-0000-1300-00009F000000}"/>
            </a:ext>
          </a:extLst>
        </xdr:cNvPr>
        <xdr:cNvSpPr/>
      </xdr:nvSpPr>
      <xdr:spPr>
        <a:xfrm>
          <a:off x="9096375" y="628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33</xdr:row>
      <xdr:rowOff>19050</xdr:rowOff>
    </xdr:from>
    <xdr:to>
      <xdr:col>20</xdr:col>
      <xdr:colOff>190500</xdr:colOff>
      <xdr:row>33</xdr:row>
      <xdr:rowOff>171451</xdr:rowOff>
    </xdr:to>
    <xdr:sp macro="[0]!ApagarConteudoCelulas32" textlink="">
      <xdr:nvSpPr>
        <xdr:cNvPr id="160" name="Retângulo: Cantos Arredondados 37" hidden="1">
          <a:extLst>
            <a:ext uri="{FF2B5EF4-FFF2-40B4-BE49-F238E27FC236}">
              <a16:creationId xmlns:a16="http://schemas.microsoft.com/office/drawing/2014/main" id="{00000000-0008-0000-1300-0000A0000000}"/>
            </a:ext>
          </a:extLst>
        </xdr:cNvPr>
        <xdr:cNvSpPr/>
      </xdr:nvSpPr>
      <xdr:spPr>
        <a:xfrm>
          <a:off x="9096375" y="647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34</xdr:row>
      <xdr:rowOff>19050</xdr:rowOff>
    </xdr:from>
    <xdr:to>
      <xdr:col>20</xdr:col>
      <xdr:colOff>190500</xdr:colOff>
      <xdr:row>34</xdr:row>
      <xdr:rowOff>171451</xdr:rowOff>
    </xdr:to>
    <xdr:sp macro="[0]!ApagarConteudoCelulas33" textlink="">
      <xdr:nvSpPr>
        <xdr:cNvPr id="161" name="Retângulo: Cantos Arredondados 38" hidden="1">
          <a:extLst>
            <a:ext uri="{FF2B5EF4-FFF2-40B4-BE49-F238E27FC236}">
              <a16:creationId xmlns:a16="http://schemas.microsoft.com/office/drawing/2014/main" id="{00000000-0008-0000-1300-0000A1000000}"/>
            </a:ext>
          </a:extLst>
        </xdr:cNvPr>
        <xdr:cNvSpPr/>
      </xdr:nvSpPr>
      <xdr:spPr>
        <a:xfrm>
          <a:off x="9096375" y="666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35</xdr:row>
      <xdr:rowOff>19050</xdr:rowOff>
    </xdr:from>
    <xdr:to>
      <xdr:col>20</xdr:col>
      <xdr:colOff>190500</xdr:colOff>
      <xdr:row>35</xdr:row>
      <xdr:rowOff>171451</xdr:rowOff>
    </xdr:to>
    <xdr:sp macro="[0]!ApagarConteudoCelulas34" textlink="">
      <xdr:nvSpPr>
        <xdr:cNvPr id="162" name="Retângulo: Cantos Arredondados 39" hidden="1">
          <a:extLst>
            <a:ext uri="{FF2B5EF4-FFF2-40B4-BE49-F238E27FC236}">
              <a16:creationId xmlns:a16="http://schemas.microsoft.com/office/drawing/2014/main" id="{00000000-0008-0000-1300-0000A2000000}"/>
            </a:ext>
          </a:extLst>
        </xdr:cNvPr>
        <xdr:cNvSpPr/>
      </xdr:nvSpPr>
      <xdr:spPr>
        <a:xfrm>
          <a:off x="9096375" y="685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36</xdr:row>
      <xdr:rowOff>19050</xdr:rowOff>
    </xdr:from>
    <xdr:to>
      <xdr:col>20</xdr:col>
      <xdr:colOff>190500</xdr:colOff>
      <xdr:row>36</xdr:row>
      <xdr:rowOff>171451</xdr:rowOff>
    </xdr:to>
    <xdr:sp macro="[0]!ApagarConteudoCelulas35" textlink="">
      <xdr:nvSpPr>
        <xdr:cNvPr id="163" name="Retângulo: Cantos Arredondados 40" hidden="1">
          <a:extLst>
            <a:ext uri="{FF2B5EF4-FFF2-40B4-BE49-F238E27FC236}">
              <a16:creationId xmlns:a16="http://schemas.microsoft.com/office/drawing/2014/main" id="{00000000-0008-0000-1300-0000A3000000}"/>
            </a:ext>
          </a:extLst>
        </xdr:cNvPr>
        <xdr:cNvSpPr/>
      </xdr:nvSpPr>
      <xdr:spPr>
        <a:xfrm>
          <a:off x="9096375" y="704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37</xdr:row>
      <xdr:rowOff>19050</xdr:rowOff>
    </xdr:from>
    <xdr:to>
      <xdr:col>20</xdr:col>
      <xdr:colOff>190500</xdr:colOff>
      <xdr:row>37</xdr:row>
      <xdr:rowOff>171451</xdr:rowOff>
    </xdr:to>
    <xdr:sp macro="[0]!ApagarConteudoCelulas36" textlink="">
      <xdr:nvSpPr>
        <xdr:cNvPr id="164" name="Retângulo: Cantos Arredondados 41" hidden="1">
          <a:extLst>
            <a:ext uri="{FF2B5EF4-FFF2-40B4-BE49-F238E27FC236}">
              <a16:creationId xmlns:a16="http://schemas.microsoft.com/office/drawing/2014/main" id="{00000000-0008-0000-1300-0000A4000000}"/>
            </a:ext>
          </a:extLst>
        </xdr:cNvPr>
        <xdr:cNvSpPr/>
      </xdr:nvSpPr>
      <xdr:spPr>
        <a:xfrm>
          <a:off x="9096375" y="723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38</xdr:row>
      <xdr:rowOff>19050</xdr:rowOff>
    </xdr:from>
    <xdr:to>
      <xdr:col>20</xdr:col>
      <xdr:colOff>190500</xdr:colOff>
      <xdr:row>38</xdr:row>
      <xdr:rowOff>171451</xdr:rowOff>
    </xdr:to>
    <xdr:sp macro="[0]!ApagarConteudoCelulas37" textlink="">
      <xdr:nvSpPr>
        <xdr:cNvPr id="165" name="Retângulo: Cantos Arredondados 42" hidden="1">
          <a:extLst>
            <a:ext uri="{FF2B5EF4-FFF2-40B4-BE49-F238E27FC236}">
              <a16:creationId xmlns:a16="http://schemas.microsoft.com/office/drawing/2014/main" id="{00000000-0008-0000-1300-0000A5000000}"/>
            </a:ext>
          </a:extLst>
        </xdr:cNvPr>
        <xdr:cNvSpPr/>
      </xdr:nvSpPr>
      <xdr:spPr>
        <a:xfrm>
          <a:off x="9096375" y="742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39</xdr:row>
      <xdr:rowOff>19050</xdr:rowOff>
    </xdr:from>
    <xdr:to>
      <xdr:col>20</xdr:col>
      <xdr:colOff>190500</xdr:colOff>
      <xdr:row>39</xdr:row>
      <xdr:rowOff>171451</xdr:rowOff>
    </xdr:to>
    <xdr:sp macro="[0]!ApagarConteudoCelulas38" textlink="">
      <xdr:nvSpPr>
        <xdr:cNvPr id="166" name="Retângulo: Cantos Arredondados 43" hidden="1">
          <a:extLst>
            <a:ext uri="{FF2B5EF4-FFF2-40B4-BE49-F238E27FC236}">
              <a16:creationId xmlns:a16="http://schemas.microsoft.com/office/drawing/2014/main" id="{00000000-0008-0000-1300-0000A6000000}"/>
            </a:ext>
          </a:extLst>
        </xdr:cNvPr>
        <xdr:cNvSpPr/>
      </xdr:nvSpPr>
      <xdr:spPr>
        <a:xfrm>
          <a:off x="9096375" y="762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40</xdr:row>
      <xdr:rowOff>19050</xdr:rowOff>
    </xdr:from>
    <xdr:to>
      <xdr:col>20</xdr:col>
      <xdr:colOff>190500</xdr:colOff>
      <xdr:row>40</xdr:row>
      <xdr:rowOff>171451</xdr:rowOff>
    </xdr:to>
    <xdr:sp macro="[0]!ApagarConteudoCelulas39" textlink="">
      <xdr:nvSpPr>
        <xdr:cNvPr id="167" name="Retângulo: Cantos Arredondados 44" hidden="1">
          <a:extLst>
            <a:ext uri="{FF2B5EF4-FFF2-40B4-BE49-F238E27FC236}">
              <a16:creationId xmlns:a16="http://schemas.microsoft.com/office/drawing/2014/main" id="{00000000-0008-0000-1300-0000A7000000}"/>
            </a:ext>
          </a:extLst>
        </xdr:cNvPr>
        <xdr:cNvSpPr/>
      </xdr:nvSpPr>
      <xdr:spPr>
        <a:xfrm>
          <a:off x="9096375" y="781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41</xdr:row>
      <xdr:rowOff>19050</xdr:rowOff>
    </xdr:from>
    <xdr:to>
      <xdr:col>20</xdr:col>
      <xdr:colOff>190500</xdr:colOff>
      <xdr:row>41</xdr:row>
      <xdr:rowOff>171451</xdr:rowOff>
    </xdr:to>
    <xdr:sp macro="[0]!ApagarConteudoCelulas40" textlink="">
      <xdr:nvSpPr>
        <xdr:cNvPr id="168" name="Retângulo: Cantos Arredondados 45" hidden="1">
          <a:extLst>
            <a:ext uri="{FF2B5EF4-FFF2-40B4-BE49-F238E27FC236}">
              <a16:creationId xmlns:a16="http://schemas.microsoft.com/office/drawing/2014/main" id="{00000000-0008-0000-1300-0000A8000000}"/>
            </a:ext>
          </a:extLst>
        </xdr:cNvPr>
        <xdr:cNvSpPr/>
      </xdr:nvSpPr>
      <xdr:spPr>
        <a:xfrm>
          <a:off x="9096375" y="800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42</xdr:row>
      <xdr:rowOff>19050</xdr:rowOff>
    </xdr:from>
    <xdr:to>
      <xdr:col>20</xdr:col>
      <xdr:colOff>190500</xdr:colOff>
      <xdr:row>42</xdr:row>
      <xdr:rowOff>171451</xdr:rowOff>
    </xdr:to>
    <xdr:sp macro="[0]!ApagarConteudoCelulas41" textlink="">
      <xdr:nvSpPr>
        <xdr:cNvPr id="169" name="Retângulo: Cantos Arredondados 46" hidden="1">
          <a:extLst>
            <a:ext uri="{FF2B5EF4-FFF2-40B4-BE49-F238E27FC236}">
              <a16:creationId xmlns:a16="http://schemas.microsoft.com/office/drawing/2014/main" id="{00000000-0008-0000-1300-0000A9000000}"/>
            </a:ext>
          </a:extLst>
        </xdr:cNvPr>
        <xdr:cNvSpPr/>
      </xdr:nvSpPr>
      <xdr:spPr>
        <a:xfrm>
          <a:off x="9096375" y="819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43</xdr:row>
      <xdr:rowOff>19050</xdr:rowOff>
    </xdr:from>
    <xdr:to>
      <xdr:col>20</xdr:col>
      <xdr:colOff>190500</xdr:colOff>
      <xdr:row>43</xdr:row>
      <xdr:rowOff>171451</xdr:rowOff>
    </xdr:to>
    <xdr:sp macro="[0]!ApagarConteudoCelulas42" textlink="">
      <xdr:nvSpPr>
        <xdr:cNvPr id="170" name="Retângulo: Cantos Arredondados 46" hidden="1">
          <a:extLst>
            <a:ext uri="{FF2B5EF4-FFF2-40B4-BE49-F238E27FC236}">
              <a16:creationId xmlns:a16="http://schemas.microsoft.com/office/drawing/2014/main" id="{00000000-0008-0000-1300-0000AA000000}"/>
            </a:ext>
          </a:extLst>
        </xdr:cNvPr>
        <xdr:cNvSpPr/>
      </xdr:nvSpPr>
      <xdr:spPr>
        <a:xfrm>
          <a:off x="9096375" y="838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44</xdr:row>
      <xdr:rowOff>19050</xdr:rowOff>
    </xdr:from>
    <xdr:to>
      <xdr:col>20</xdr:col>
      <xdr:colOff>190500</xdr:colOff>
      <xdr:row>44</xdr:row>
      <xdr:rowOff>171451</xdr:rowOff>
    </xdr:to>
    <xdr:sp macro="[0]!ApagarConteudoCelulas43" textlink="">
      <xdr:nvSpPr>
        <xdr:cNvPr id="171" name="Retângulo: Cantos Arredondados 46" hidden="1">
          <a:extLst>
            <a:ext uri="{FF2B5EF4-FFF2-40B4-BE49-F238E27FC236}">
              <a16:creationId xmlns:a16="http://schemas.microsoft.com/office/drawing/2014/main" id="{00000000-0008-0000-1300-0000AB000000}"/>
            </a:ext>
          </a:extLst>
        </xdr:cNvPr>
        <xdr:cNvSpPr/>
      </xdr:nvSpPr>
      <xdr:spPr>
        <a:xfrm>
          <a:off x="9096375" y="857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45</xdr:row>
      <xdr:rowOff>28575</xdr:rowOff>
    </xdr:from>
    <xdr:to>
      <xdr:col>20</xdr:col>
      <xdr:colOff>190500</xdr:colOff>
      <xdr:row>45</xdr:row>
      <xdr:rowOff>180976</xdr:rowOff>
    </xdr:to>
    <xdr:sp macro="[0]!ApagarConteudoCelulas44" textlink="">
      <xdr:nvSpPr>
        <xdr:cNvPr id="172" name="Retângulo: Cantos Arredondados 46" hidden="1">
          <a:extLst>
            <a:ext uri="{FF2B5EF4-FFF2-40B4-BE49-F238E27FC236}">
              <a16:creationId xmlns:a16="http://schemas.microsoft.com/office/drawing/2014/main" id="{00000000-0008-0000-1300-0000AC000000}"/>
            </a:ext>
          </a:extLst>
        </xdr:cNvPr>
        <xdr:cNvSpPr/>
      </xdr:nvSpPr>
      <xdr:spPr>
        <a:xfrm>
          <a:off x="9096375" y="87725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46</xdr:row>
      <xdr:rowOff>19050</xdr:rowOff>
    </xdr:from>
    <xdr:to>
      <xdr:col>20</xdr:col>
      <xdr:colOff>190500</xdr:colOff>
      <xdr:row>46</xdr:row>
      <xdr:rowOff>171451</xdr:rowOff>
    </xdr:to>
    <xdr:sp macro="[0]!ApagarConteudoCelulas45" textlink="">
      <xdr:nvSpPr>
        <xdr:cNvPr id="173" name="Retângulo: Cantos Arredondados 46" hidden="1">
          <a:extLst>
            <a:ext uri="{FF2B5EF4-FFF2-40B4-BE49-F238E27FC236}">
              <a16:creationId xmlns:a16="http://schemas.microsoft.com/office/drawing/2014/main" id="{00000000-0008-0000-1300-0000AD000000}"/>
            </a:ext>
          </a:extLst>
        </xdr:cNvPr>
        <xdr:cNvSpPr/>
      </xdr:nvSpPr>
      <xdr:spPr>
        <a:xfrm>
          <a:off x="9096375" y="895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47</xdr:row>
      <xdr:rowOff>9525</xdr:rowOff>
    </xdr:from>
    <xdr:to>
      <xdr:col>20</xdr:col>
      <xdr:colOff>190500</xdr:colOff>
      <xdr:row>47</xdr:row>
      <xdr:rowOff>161926</xdr:rowOff>
    </xdr:to>
    <xdr:sp macro="[0]!ApagarConteudoCelulas46" textlink="">
      <xdr:nvSpPr>
        <xdr:cNvPr id="174" name="Retângulo: Cantos Arredondados 46" hidden="1">
          <a:extLst>
            <a:ext uri="{FF2B5EF4-FFF2-40B4-BE49-F238E27FC236}">
              <a16:creationId xmlns:a16="http://schemas.microsoft.com/office/drawing/2014/main" id="{00000000-0008-0000-1300-0000AE000000}"/>
            </a:ext>
          </a:extLst>
        </xdr:cNvPr>
        <xdr:cNvSpPr/>
      </xdr:nvSpPr>
      <xdr:spPr>
        <a:xfrm>
          <a:off x="9096375" y="91344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48</xdr:row>
      <xdr:rowOff>19050</xdr:rowOff>
    </xdr:from>
    <xdr:to>
      <xdr:col>20</xdr:col>
      <xdr:colOff>190500</xdr:colOff>
      <xdr:row>48</xdr:row>
      <xdr:rowOff>171451</xdr:rowOff>
    </xdr:to>
    <xdr:sp macro="[0]!ApagarConteudoCelulas47" textlink="">
      <xdr:nvSpPr>
        <xdr:cNvPr id="175" name="Retângulo: Cantos Arredondados 46" hidden="1">
          <a:extLst>
            <a:ext uri="{FF2B5EF4-FFF2-40B4-BE49-F238E27FC236}">
              <a16:creationId xmlns:a16="http://schemas.microsoft.com/office/drawing/2014/main" id="{00000000-0008-0000-1300-0000AF000000}"/>
            </a:ext>
          </a:extLst>
        </xdr:cNvPr>
        <xdr:cNvSpPr/>
      </xdr:nvSpPr>
      <xdr:spPr>
        <a:xfrm>
          <a:off x="9096375" y="933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49</xdr:row>
      <xdr:rowOff>19050</xdr:rowOff>
    </xdr:from>
    <xdr:to>
      <xdr:col>20</xdr:col>
      <xdr:colOff>190500</xdr:colOff>
      <xdr:row>49</xdr:row>
      <xdr:rowOff>171451</xdr:rowOff>
    </xdr:to>
    <xdr:sp macro="[0]!ApagarConteudoCelulas48" textlink="">
      <xdr:nvSpPr>
        <xdr:cNvPr id="176" name="Retângulo: Cantos Arredondados 46" hidden="1">
          <a:extLst>
            <a:ext uri="{FF2B5EF4-FFF2-40B4-BE49-F238E27FC236}">
              <a16:creationId xmlns:a16="http://schemas.microsoft.com/office/drawing/2014/main" id="{00000000-0008-0000-1300-0000B0000000}"/>
            </a:ext>
          </a:extLst>
        </xdr:cNvPr>
        <xdr:cNvSpPr/>
      </xdr:nvSpPr>
      <xdr:spPr>
        <a:xfrm>
          <a:off x="9096375" y="952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50</xdr:row>
      <xdr:rowOff>19050</xdr:rowOff>
    </xdr:from>
    <xdr:to>
      <xdr:col>20</xdr:col>
      <xdr:colOff>190500</xdr:colOff>
      <xdr:row>50</xdr:row>
      <xdr:rowOff>171451</xdr:rowOff>
    </xdr:to>
    <xdr:sp macro="[0]!ApagarConteudoCelulas49" textlink="">
      <xdr:nvSpPr>
        <xdr:cNvPr id="177" name="Retângulo: Cantos Arredondados 46" hidden="1">
          <a:extLst>
            <a:ext uri="{FF2B5EF4-FFF2-40B4-BE49-F238E27FC236}">
              <a16:creationId xmlns:a16="http://schemas.microsoft.com/office/drawing/2014/main" id="{00000000-0008-0000-1300-0000B1000000}"/>
            </a:ext>
          </a:extLst>
        </xdr:cNvPr>
        <xdr:cNvSpPr/>
      </xdr:nvSpPr>
      <xdr:spPr>
        <a:xfrm>
          <a:off x="9096375" y="971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51</xdr:row>
      <xdr:rowOff>19050</xdr:rowOff>
    </xdr:from>
    <xdr:to>
      <xdr:col>20</xdr:col>
      <xdr:colOff>190500</xdr:colOff>
      <xdr:row>51</xdr:row>
      <xdr:rowOff>171451</xdr:rowOff>
    </xdr:to>
    <xdr:sp macro="[0]!ApagarConteudoCelulas50" textlink="">
      <xdr:nvSpPr>
        <xdr:cNvPr id="178" name="Retângulo: Cantos Arredondados 46" hidden="1">
          <a:extLst>
            <a:ext uri="{FF2B5EF4-FFF2-40B4-BE49-F238E27FC236}">
              <a16:creationId xmlns:a16="http://schemas.microsoft.com/office/drawing/2014/main" id="{00000000-0008-0000-1300-0000B2000000}"/>
            </a:ext>
          </a:extLst>
        </xdr:cNvPr>
        <xdr:cNvSpPr/>
      </xdr:nvSpPr>
      <xdr:spPr>
        <a:xfrm>
          <a:off x="9096375" y="990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52</xdr:row>
      <xdr:rowOff>19050</xdr:rowOff>
    </xdr:from>
    <xdr:to>
      <xdr:col>20</xdr:col>
      <xdr:colOff>190500</xdr:colOff>
      <xdr:row>52</xdr:row>
      <xdr:rowOff>171451</xdr:rowOff>
    </xdr:to>
    <xdr:sp macro="[0]!ApagarConteudoCelulas51" textlink="">
      <xdr:nvSpPr>
        <xdr:cNvPr id="179" name="Retângulo: Cantos Arredondados 46" hidden="1">
          <a:extLst>
            <a:ext uri="{FF2B5EF4-FFF2-40B4-BE49-F238E27FC236}">
              <a16:creationId xmlns:a16="http://schemas.microsoft.com/office/drawing/2014/main" id="{00000000-0008-0000-1300-0000B3000000}"/>
            </a:ext>
          </a:extLst>
        </xdr:cNvPr>
        <xdr:cNvSpPr/>
      </xdr:nvSpPr>
      <xdr:spPr>
        <a:xfrm>
          <a:off x="9096375" y="101060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7</xdr:col>
      <xdr:colOff>342667</xdr:colOff>
      <xdr:row>0</xdr:row>
      <xdr:rowOff>57981</xdr:rowOff>
    </xdr:from>
    <xdr:to>
      <xdr:col>8</xdr:col>
      <xdr:colOff>280110</xdr:colOff>
      <xdr:row>0</xdr:row>
      <xdr:rowOff>323028</xdr:rowOff>
    </xdr:to>
    <xdr:sp macro="[0]!AvancarParaProximaAba" textlink="">
      <xdr:nvSpPr>
        <xdr:cNvPr id="2" name="Seta para a direita 66">
          <a:extLst>
            <a:ext uri="{FF2B5EF4-FFF2-40B4-BE49-F238E27FC236}">
              <a16:creationId xmlns:a16="http://schemas.microsoft.com/office/drawing/2014/main" id="{ED19829A-F1CF-41DF-B30B-7E31FB8C1A64}"/>
            </a:ext>
          </a:extLst>
        </xdr:cNvPr>
        <xdr:cNvSpPr/>
      </xdr:nvSpPr>
      <xdr:spPr>
        <a:xfrm>
          <a:off x="3738537" y="57981"/>
          <a:ext cx="343290" cy="265047"/>
        </a:xfrm>
        <a:prstGeom prst="righ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0</xdr:col>
      <xdr:colOff>41415</xdr:colOff>
      <xdr:row>0</xdr:row>
      <xdr:rowOff>66264</xdr:rowOff>
    </xdr:from>
    <xdr:to>
      <xdr:col>0</xdr:col>
      <xdr:colOff>389283</xdr:colOff>
      <xdr:row>0</xdr:row>
      <xdr:rowOff>331307</xdr:rowOff>
    </xdr:to>
    <xdr:sp macro="[0]!VoltarParaAbaAnterior" textlink="">
      <xdr:nvSpPr>
        <xdr:cNvPr id="4" name="Seta: para a Esquerda 3">
          <a:extLst>
            <a:ext uri="{FF2B5EF4-FFF2-40B4-BE49-F238E27FC236}">
              <a16:creationId xmlns:a16="http://schemas.microsoft.com/office/drawing/2014/main" id="{0EB72ECC-8F32-4A34-A91C-4B196D69EE05}"/>
            </a:ext>
          </a:extLst>
        </xdr:cNvPr>
        <xdr:cNvSpPr/>
      </xdr:nvSpPr>
      <xdr:spPr>
        <a:xfrm>
          <a:off x="41415" y="66264"/>
          <a:ext cx="347868" cy="265043"/>
        </a:xfrm>
        <a:prstGeom prst="lef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21</xdr:col>
      <xdr:colOff>803417</xdr:colOff>
      <xdr:row>0</xdr:row>
      <xdr:rowOff>24849</xdr:rowOff>
    </xdr:from>
    <xdr:to>
      <xdr:col>21</xdr:col>
      <xdr:colOff>1148738</xdr:colOff>
      <xdr:row>0</xdr:row>
      <xdr:rowOff>356154</xdr:rowOff>
    </xdr:to>
    <xdr:sp macro="[0]!AlternarBloqueioPlanilha2" textlink="">
      <xdr:nvSpPr>
        <xdr:cNvPr id="3" name="Elipse 2">
          <a:extLst>
            <a:ext uri="{FF2B5EF4-FFF2-40B4-BE49-F238E27FC236}">
              <a16:creationId xmlns:a16="http://schemas.microsoft.com/office/drawing/2014/main" id="{7F374D90-9B24-4BDB-810B-44E9384DB5A4}"/>
            </a:ext>
          </a:extLst>
        </xdr:cNvPr>
        <xdr:cNvSpPr/>
      </xdr:nvSpPr>
      <xdr:spPr>
        <a:xfrm>
          <a:off x="9533287" y="24849"/>
          <a:ext cx="345321" cy="331305"/>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800">
              <a:solidFill>
                <a:srgbClr val="F00000"/>
              </a:solidFill>
              <a:effectLst/>
              <a:latin typeface="Webdings" panose="05030102010509060703" pitchFamily="18" charset="2"/>
              <a:ea typeface="+mn-ea"/>
              <a:cs typeface="+mn-cs"/>
            </a:rPr>
            <a:t>Ï</a:t>
          </a:r>
          <a:endParaRPr lang="pt-BR" sz="1800">
            <a:solidFill>
              <a:srgbClr val="F00000"/>
            </a:solidFill>
            <a:effectLst/>
            <a:latin typeface="Webdings" panose="05030102010509060703" pitchFamily="18" charset="2"/>
          </a:endParaRPr>
        </a:p>
        <a:p>
          <a:pPr lvl="0" algn="ctr"/>
          <a:endParaRPr lang="pt-BR" sz="600">
            <a:solidFill>
              <a:srgbClr val="F00000"/>
            </a:solidFill>
          </a:endParaRPr>
        </a:p>
      </xdr:txBody>
    </xdr:sp>
    <xdr:clientData/>
  </xdr:twoCellAnchor>
  <xdr:twoCellAnchor>
    <xdr:from>
      <xdr:col>16</xdr:col>
      <xdr:colOff>195590</xdr:colOff>
      <xdr:row>0</xdr:row>
      <xdr:rowOff>58569</xdr:rowOff>
    </xdr:from>
    <xdr:to>
      <xdr:col>18</xdr:col>
      <xdr:colOff>44611</xdr:colOff>
      <xdr:row>0</xdr:row>
      <xdr:rowOff>346569</xdr:rowOff>
    </xdr:to>
    <xdr:sp macro="[0]!ExecutarComandos2" textlink="">
      <xdr:nvSpPr>
        <xdr:cNvPr id="5" name="Retângulo: Cantos Arredondados 2">
          <a:extLst>
            <a:ext uri="{FF2B5EF4-FFF2-40B4-BE49-F238E27FC236}">
              <a16:creationId xmlns:a16="http://schemas.microsoft.com/office/drawing/2014/main" id="{A4813004-88E6-4584-BAA4-F5E276B8BAEE}"/>
            </a:ext>
          </a:extLst>
        </xdr:cNvPr>
        <xdr:cNvSpPr/>
      </xdr:nvSpPr>
      <xdr:spPr>
        <a:xfrm>
          <a:off x="7343481" y="58569"/>
          <a:ext cx="288000" cy="288000"/>
        </a:xfrm>
        <a:prstGeom prst="roundRect">
          <a:avLst/>
        </a:prstGeom>
        <a:solidFill>
          <a:srgbClr val="FF0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baseline="0">
              <a:ln w="0"/>
              <a:solidFill>
                <a:schemeClr val="bg2"/>
              </a:solidFill>
              <a:effectLst>
                <a:innerShdw blurRad="63500" dist="50800" dir="13500000">
                  <a:srgbClr val="000000">
                    <a:alpha val="50000"/>
                  </a:srgbClr>
                </a:innerShdw>
              </a:effectLst>
              <a:latin typeface="Wingdings 2" panose="05020102010507070707" pitchFamily="18" charset="2"/>
            </a:rPr>
            <a:t>3</a:t>
          </a:r>
        </a:p>
      </xdr:txBody>
    </xdr:sp>
    <xdr:clientData/>
  </xdr:twoCellAnchor>
  <xdr:twoCellAnchor>
    <xdr:from>
      <xdr:col>18</xdr:col>
      <xdr:colOff>619596</xdr:colOff>
      <xdr:row>0</xdr:row>
      <xdr:rowOff>56262</xdr:rowOff>
    </xdr:from>
    <xdr:to>
      <xdr:col>20</xdr:col>
      <xdr:colOff>60</xdr:colOff>
      <xdr:row>0</xdr:row>
      <xdr:rowOff>344262</xdr:rowOff>
    </xdr:to>
    <xdr:sp macro="[0]!ImprimirAreaEspecifica" textlink="">
      <xdr:nvSpPr>
        <xdr:cNvPr id="6" name="Retângulo: Cantos Arredondados 4">
          <a:extLst>
            <a:ext uri="{FF2B5EF4-FFF2-40B4-BE49-F238E27FC236}">
              <a16:creationId xmlns:a16="http://schemas.microsoft.com/office/drawing/2014/main" id="{744DC7C1-1161-4088-8935-18CA7254C32F}"/>
            </a:ext>
          </a:extLst>
        </xdr:cNvPr>
        <xdr:cNvSpPr/>
      </xdr:nvSpPr>
      <xdr:spPr>
        <a:xfrm>
          <a:off x="8206466" y="56262"/>
          <a:ext cx="291551" cy="288000"/>
        </a:xfrm>
        <a:prstGeom prst="roundRect">
          <a:avLst/>
        </a:prstGeom>
        <a:solidFill>
          <a:srgbClr val="0070C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i="0">
              <a:solidFill>
                <a:schemeClr val="lt1"/>
              </a:solidFill>
              <a:latin typeface="Wingdings 2" panose="05020102010507070707" pitchFamily="18" charset="2"/>
              <a:ea typeface="+mn-ea"/>
              <a:cs typeface="+mn-cs"/>
            </a:rPr>
            <a:t>6</a:t>
          </a:r>
          <a:endParaRPr lang="pt-BR" sz="2400" b="1" i="0"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15</xdr:col>
      <xdr:colOff>49698</xdr:colOff>
      <xdr:row>0</xdr:row>
      <xdr:rowOff>49696</xdr:rowOff>
    </xdr:from>
    <xdr:to>
      <xdr:col>15</xdr:col>
      <xdr:colOff>337698</xdr:colOff>
      <xdr:row>0</xdr:row>
      <xdr:rowOff>337696</xdr:rowOff>
    </xdr:to>
    <xdr:sp macro="[0]!TransferirDadosTodosDias" textlink="">
      <xdr:nvSpPr>
        <xdr:cNvPr id="7" name="Retângulo: Cantos Arredondados 5">
          <a:extLst>
            <a:ext uri="{FF2B5EF4-FFF2-40B4-BE49-F238E27FC236}">
              <a16:creationId xmlns:a16="http://schemas.microsoft.com/office/drawing/2014/main" id="{B081B5E0-4A5F-4582-9AE6-32741058FF42}"/>
            </a:ext>
          </a:extLst>
        </xdr:cNvPr>
        <xdr:cNvSpPr/>
      </xdr:nvSpPr>
      <xdr:spPr>
        <a:xfrm>
          <a:off x="6485285" y="49696"/>
          <a:ext cx="288000" cy="288000"/>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ingdings 2" panose="05020102010507070707" pitchFamily="18" charset="2"/>
              <a:ea typeface="+mn-ea"/>
              <a:cs typeface="+mn-cs"/>
            </a:rPr>
            <a:t>R</a:t>
          </a:r>
          <a:endParaRPr lang="pt-BR" sz="6000" b="1"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18</xdr:col>
      <xdr:colOff>183637</xdr:colOff>
      <xdr:row>0</xdr:row>
      <xdr:rowOff>51646</xdr:rowOff>
    </xdr:from>
    <xdr:to>
      <xdr:col>18</xdr:col>
      <xdr:colOff>470926</xdr:colOff>
      <xdr:row>0</xdr:row>
      <xdr:rowOff>339646</xdr:rowOff>
    </xdr:to>
    <xdr:sp macro="[0]!Salvar" textlink="">
      <xdr:nvSpPr>
        <xdr:cNvPr id="8" name="Retângulo: Cantos Arredondados 1">
          <a:extLst>
            <a:ext uri="{FF2B5EF4-FFF2-40B4-BE49-F238E27FC236}">
              <a16:creationId xmlns:a16="http://schemas.microsoft.com/office/drawing/2014/main" id="{9765E85F-26DF-4957-B0B0-13B70C4735ED}"/>
            </a:ext>
          </a:extLst>
        </xdr:cNvPr>
        <xdr:cNvSpPr/>
      </xdr:nvSpPr>
      <xdr:spPr>
        <a:xfrm>
          <a:off x="7770507" y="51646"/>
          <a:ext cx="287289" cy="288000"/>
        </a:xfrm>
        <a:prstGeom prst="roundRect">
          <a:avLst/>
        </a:prstGeom>
        <a:solidFill>
          <a:srgbClr val="7030A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solidFill>
                <a:schemeClr val="lt1"/>
              </a:solidFill>
              <a:latin typeface="Wingdings" panose="05000000000000000000" pitchFamily="2" charset="2"/>
              <a:ea typeface="+mn-ea"/>
              <a:cs typeface="+mn-cs"/>
            </a:rPr>
            <a:t>&lt;</a:t>
          </a:r>
          <a:endParaRPr lang="pt-BR" sz="66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20</xdr:col>
      <xdr:colOff>157488</xdr:colOff>
      <xdr:row>0</xdr:row>
      <xdr:rowOff>61881</xdr:rowOff>
    </xdr:from>
    <xdr:to>
      <xdr:col>21</xdr:col>
      <xdr:colOff>213575</xdr:colOff>
      <xdr:row>0</xdr:row>
      <xdr:rowOff>349881</xdr:rowOff>
    </xdr:to>
    <xdr:sp macro="[0]!AlternarParaDados" textlink="">
      <xdr:nvSpPr>
        <xdr:cNvPr id="9" name="Retângulo: Cantos Arredondados 2">
          <a:extLst>
            <a:ext uri="{FF2B5EF4-FFF2-40B4-BE49-F238E27FC236}">
              <a16:creationId xmlns:a16="http://schemas.microsoft.com/office/drawing/2014/main" id="{96D6D5C6-2928-4933-91C1-0760E27D0C6A}"/>
            </a:ext>
          </a:extLst>
        </xdr:cNvPr>
        <xdr:cNvSpPr/>
      </xdr:nvSpPr>
      <xdr:spPr>
        <a:xfrm>
          <a:off x="8655445" y="61881"/>
          <a:ext cx="288000" cy="288000"/>
        </a:xfrm>
        <a:prstGeom prst="roundRect">
          <a:avLst/>
        </a:prstGeom>
        <a:solidFill>
          <a:srgbClr val="FFC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Wingdings" panose="05000000000000000000" pitchFamily="2" charset="2"/>
              <a:ea typeface="+mn-ea"/>
              <a:cs typeface="+mn-cs"/>
            </a:rPr>
            <a:t>4</a:t>
          </a:r>
          <a:endParaRPr lang="pt-BR" sz="3200" b="1" cap="none" spc="50" baseline="0">
            <a:ln w="0"/>
            <a:solidFill>
              <a:schemeClr val="bg1"/>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21</xdr:col>
      <xdr:colOff>364551</xdr:colOff>
      <xdr:row>0</xdr:row>
      <xdr:rowOff>61881</xdr:rowOff>
    </xdr:from>
    <xdr:to>
      <xdr:col>21</xdr:col>
      <xdr:colOff>652551</xdr:colOff>
      <xdr:row>0</xdr:row>
      <xdr:rowOff>349881</xdr:rowOff>
    </xdr:to>
    <xdr:sp macro="[0]!AbrirFormularioFerias" textlink="">
      <xdr:nvSpPr>
        <xdr:cNvPr id="10" name="Retângulo: Cantos Arredondados 2">
          <a:extLst>
            <a:ext uri="{FF2B5EF4-FFF2-40B4-BE49-F238E27FC236}">
              <a16:creationId xmlns:a16="http://schemas.microsoft.com/office/drawing/2014/main" id="{4BF3104C-05D0-4E1B-A1EA-42C8A4BFCD21}"/>
            </a:ext>
          </a:extLst>
        </xdr:cNvPr>
        <xdr:cNvSpPr/>
      </xdr:nvSpPr>
      <xdr:spPr>
        <a:xfrm>
          <a:off x="9094421" y="61881"/>
          <a:ext cx="288000" cy="288000"/>
        </a:xfrm>
        <a:prstGeom prst="roundRect">
          <a:avLst/>
        </a:prstGeom>
        <a:solidFill>
          <a:srgbClr val="D81893"/>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ebdings" panose="05030102010509060703" pitchFamily="18" charset="2"/>
              <a:ea typeface="+mn-ea"/>
              <a:cs typeface="+mn-cs"/>
            </a:rPr>
            <a:t>J</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15</xdr:col>
      <xdr:colOff>480511</xdr:colOff>
      <xdr:row>0</xdr:row>
      <xdr:rowOff>61880</xdr:rowOff>
    </xdr:from>
    <xdr:to>
      <xdr:col>16</xdr:col>
      <xdr:colOff>56207</xdr:colOff>
      <xdr:row>0</xdr:row>
      <xdr:rowOff>349880</xdr:rowOff>
    </xdr:to>
    <xdr:sp macro="[0]!VerificarBatidasFaltantes" textlink="">
      <xdr:nvSpPr>
        <xdr:cNvPr id="11" name="Retângulo: Cantos Arredondados 2">
          <a:extLst>
            <a:ext uri="{FF2B5EF4-FFF2-40B4-BE49-F238E27FC236}">
              <a16:creationId xmlns:a16="http://schemas.microsoft.com/office/drawing/2014/main" id="{4E7DC049-2A59-4DB7-B096-868660F03235}"/>
            </a:ext>
          </a:extLst>
        </xdr:cNvPr>
        <xdr:cNvSpPr/>
      </xdr:nvSpPr>
      <xdr:spPr>
        <a:xfrm>
          <a:off x="6916098" y="61880"/>
          <a:ext cx="288000" cy="288000"/>
        </a:xfrm>
        <a:prstGeom prst="roundRect">
          <a:avLst/>
        </a:prstGeom>
        <a:solidFill>
          <a:schemeClr val="bg2">
            <a:lumMod val="5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chemeClr val="lt1"/>
              </a:solidFill>
              <a:latin typeface="Webdings" panose="05030102010509060703" pitchFamily="18" charset="2"/>
              <a:ea typeface="+mn-ea"/>
              <a:cs typeface="+mn-cs"/>
            </a:rPr>
            <a:t>s</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20</xdr:col>
      <xdr:colOff>47625</xdr:colOff>
      <xdr:row>2</xdr:row>
      <xdr:rowOff>19050</xdr:rowOff>
    </xdr:from>
    <xdr:to>
      <xdr:col>20</xdr:col>
      <xdr:colOff>190500</xdr:colOff>
      <xdr:row>2</xdr:row>
      <xdr:rowOff>171451</xdr:rowOff>
    </xdr:to>
    <xdr:sp macro="[0]!ApagarConteudoCelulas01" textlink="">
      <xdr:nvSpPr>
        <xdr:cNvPr id="105" name="Retângulo: Cantos Arredondados 6" hidden="1">
          <a:extLst>
            <a:ext uri="{FF2B5EF4-FFF2-40B4-BE49-F238E27FC236}">
              <a16:creationId xmlns:a16="http://schemas.microsoft.com/office/drawing/2014/main" id="{00000000-0008-0000-1400-000069000000}"/>
            </a:ext>
          </a:extLst>
        </xdr:cNvPr>
        <xdr:cNvSpPr/>
      </xdr:nvSpPr>
      <xdr:spPr>
        <a:xfrm>
          <a:off x="9096375" y="57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xdr:row>
      <xdr:rowOff>19050</xdr:rowOff>
    </xdr:from>
    <xdr:to>
      <xdr:col>20</xdr:col>
      <xdr:colOff>190500</xdr:colOff>
      <xdr:row>3</xdr:row>
      <xdr:rowOff>171451</xdr:rowOff>
    </xdr:to>
    <xdr:sp macro="[0]!ApagarConteudoCelulas02" textlink="">
      <xdr:nvSpPr>
        <xdr:cNvPr id="106" name="Retângulo: Cantos Arredondados 7" hidden="1">
          <a:extLst>
            <a:ext uri="{FF2B5EF4-FFF2-40B4-BE49-F238E27FC236}">
              <a16:creationId xmlns:a16="http://schemas.microsoft.com/office/drawing/2014/main" id="{00000000-0008-0000-1400-00006A000000}"/>
            </a:ext>
          </a:extLst>
        </xdr:cNvPr>
        <xdr:cNvSpPr/>
      </xdr:nvSpPr>
      <xdr:spPr>
        <a:xfrm>
          <a:off x="9096375" y="76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xdr:row>
      <xdr:rowOff>19050</xdr:rowOff>
    </xdr:from>
    <xdr:to>
      <xdr:col>20</xdr:col>
      <xdr:colOff>190500</xdr:colOff>
      <xdr:row>4</xdr:row>
      <xdr:rowOff>171451</xdr:rowOff>
    </xdr:to>
    <xdr:sp macro="[0]!ApagarConteudoCelulas03" textlink="">
      <xdr:nvSpPr>
        <xdr:cNvPr id="107" name="Retângulo: Cantos Arredondados 8" hidden="1">
          <a:extLst>
            <a:ext uri="{FF2B5EF4-FFF2-40B4-BE49-F238E27FC236}">
              <a16:creationId xmlns:a16="http://schemas.microsoft.com/office/drawing/2014/main" id="{00000000-0008-0000-1400-00006B000000}"/>
            </a:ext>
          </a:extLst>
        </xdr:cNvPr>
        <xdr:cNvSpPr/>
      </xdr:nvSpPr>
      <xdr:spPr>
        <a:xfrm>
          <a:off x="9096375" y="95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xdr:row>
      <xdr:rowOff>19050</xdr:rowOff>
    </xdr:from>
    <xdr:to>
      <xdr:col>20</xdr:col>
      <xdr:colOff>190500</xdr:colOff>
      <xdr:row>5</xdr:row>
      <xdr:rowOff>171451</xdr:rowOff>
    </xdr:to>
    <xdr:sp macro="[0]!ApagarConteudoCelulas04" textlink="">
      <xdr:nvSpPr>
        <xdr:cNvPr id="108" name="Retângulo: Cantos Arredondados 9" hidden="1">
          <a:extLst>
            <a:ext uri="{FF2B5EF4-FFF2-40B4-BE49-F238E27FC236}">
              <a16:creationId xmlns:a16="http://schemas.microsoft.com/office/drawing/2014/main" id="{00000000-0008-0000-1400-00006C000000}"/>
            </a:ext>
          </a:extLst>
        </xdr:cNvPr>
        <xdr:cNvSpPr/>
      </xdr:nvSpPr>
      <xdr:spPr>
        <a:xfrm>
          <a:off x="9096375" y="114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6</xdr:row>
      <xdr:rowOff>19050</xdr:rowOff>
    </xdr:from>
    <xdr:to>
      <xdr:col>20</xdr:col>
      <xdr:colOff>190500</xdr:colOff>
      <xdr:row>6</xdr:row>
      <xdr:rowOff>171451</xdr:rowOff>
    </xdr:to>
    <xdr:sp macro="[0]!ApagarConteudoCelulas05" textlink="">
      <xdr:nvSpPr>
        <xdr:cNvPr id="109" name="Retângulo: Cantos Arredondados 10" hidden="1">
          <a:extLst>
            <a:ext uri="{FF2B5EF4-FFF2-40B4-BE49-F238E27FC236}">
              <a16:creationId xmlns:a16="http://schemas.microsoft.com/office/drawing/2014/main" id="{00000000-0008-0000-1400-00006D000000}"/>
            </a:ext>
          </a:extLst>
        </xdr:cNvPr>
        <xdr:cNvSpPr/>
      </xdr:nvSpPr>
      <xdr:spPr>
        <a:xfrm>
          <a:off x="9096375" y="133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7</xdr:row>
      <xdr:rowOff>19050</xdr:rowOff>
    </xdr:from>
    <xdr:to>
      <xdr:col>20</xdr:col>
      <xdr:colOff>190500</xdr:colOff>
      <xdr:row>7</xdr:row>
      <xdr:rowOff>171451</xdr:rowOff>
    </xdr:to>
    <xdr:sp macro="[0]!ApagarConteudoCelulas06" textlink="">
      <xdr:nvSpPr>
        <xdr:cNvPr id="110" name="Retângulo: Cantos Arredondados 11" hidden="1">
          <a:extLst>
            <a:ext uri="{FF2B5EF4-FFF2-40B4-BE49-F238E27FC236}">
              <a16:creationId xmlns:a16="http://schemas.microsoft.com/office/drawing/2014/main" id="{00000000-0008-0000-1400-00006E000000}"/>
            </a:ext>
          </a:extLst>
        </xdr:cNvPr>
        <xdr:cNvSpPr/>
      </xdr:nvSpPr>
      <xdr:spPr>
        <a:xfrm>
          <a:off x="9096375" y="152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8</xdr:row>
      <xdr:rowOff>19050</xdr:rowOff>
    </xdr:from>
    <xdr:to>
      <xdr:col>20</xdr:col>
      <xdr:colOff>190500</xdr:colOff>
      <xdr:row>8</xdr:row>
      <xdr:rowOff>171451</xdr:rowOff>
    </xdr:to>
    <xdr:sp macro="[0]!ApagarConteudoCelulas07" textlink="">
      <xdr:nvSpPr>
        <xdr:cNvPr id="111" name="Retângulo: Cantos Arredondados 12" hidden="1">
          <a:extLst>
            <a:ext uri="{FF2B5EF4-FFF2-40B4-BE49-F238E27FC236}">
              <a16:creationId xmlns:a16="http://schemas.microsoft.com/office/drawing/2014/main" id="{00000000-0008-0000-1400-00006F000000}"/>
            </a:ext>
          </a:extLst>
        </xdr:cNvPr>
        <xdr:cNvSpPr/>
      </xdr:nvSpPr>
      <xdr:spPr>
        <a:xfrm>
          <a:off x="9096375" y="171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9</xdr:row>
      <xdr:rowOff>19050</xdr:rowOff>
    </xdr:from>
    <xdr:to>
      <xdr:col>20</xdr:col>
      <xdr:colOff>190500</xdr:colOff>
      <xdr:row>9</xdr:row>
      <xdr:rowOff>171451</xdr:rowOff>
    </xdr:to>
    <xdr:sp macro="[0]!ApagarConteudoCelulas08" textlink="">
      <xdr:nvSpPr>
        <xdr:cNvPr id="112" name="Retângulo: Cantos Arredondados 13" hidden="1">
          <a:extLst>
            <a:ext uri="{FF2B5EF4-FFF2-40B4-BE49-F238E27FC236}">
              <a16:creationId xmlns:a16="http://schemas.microsoft.com/office/drawing/2014/main" id="{00000000-0008-0000-1400-000070000000}"/>
            </a:ext>
          </a:extLst>
        </xdr:cNvPr>
        <xdr:cNvSpPr/>
      </xdr:nvSpPr>
      <xdr:spPr>
        <a:xfrm>
          <a:off x="9096375" y="190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10</xdr:row>
      <xdr:rowOff>19050</xdr:rowOff>
    </xdr:from>
    <xdr:to>
      <xdr:col>20</xdr:col>
      <xdr:colOff>190500</xdr:colOff>
      <xdr:row>10</xdr:row>
      <xdr:rowOff>171451</xdr:rowOff>
    </xdr:to>
    <xdr:sp macro="[0]!ApagarConteudoCelulas09" textlink="">
      <xdr:nvSpPr>
        <xdr:cNvPr id="113" name="Retângulo: Cantos Arredondados 14" hidden="1">
          <a:extLst>
            <a:ext uri="{FF2B5EF4-FFF2-40B4-BE49-F238E27FC236}">
              <a16:creationId xmlns:a16="http://schemas.microsoft.com/office/drawing/2014/main" id="{00000000-0008-0000-1400-000071000000}"/>
            </a:ext>
          </a:extLst>
        </xdr:cNvPr>
        <xdr:cNvSpPr/>
      </xdr:nvSpPr>
      <xdr:spPr>
        <a:xfrm>
          <a:off x="9096375" y="209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11</xdr:row>
      <xdr:rowOff>19050</xdr:rowOff>
    </xdr:from>
    <xdr:to>
      <xdr:col>20</xdr:col>
      <xdr:colOff>190500</xdr:colOff>
      <xdr:row>11</xdr:row>
      <xdr:rowOff>171451</xdr:rowOff>
    </xdr:to>
    <xdr:sp macro="[0]!ApagarConteudoCelulas10" textlink="">
      <xdr:nvSpPr>
        <xdr:cNvPr id="114" name="Retângulo: Cantos Arredondados 15" hidden="1">
          <a:extLst>
            <a:ext uri="{FF2B5EF4-FFF2-40B4-BE49-F238E27FC236}">
              <a16:creationId xmlns:a16="http://schemas.microsoft.com/office/drawing/2014/main" id="{00000000-0008-0000-1400-000072000000}"/>
            </a:ext>
          </a:extLst>
        </xdr:cNvPr>
        <xdr:cNvSpPr/>
      </xdr:nvSpPr>
      <xdr:spPr>
        <a:xfrm>
          <a:off x="9096375" y="228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12</xdr:row>
      <xdr:rowOff>19050</xdr:rowOff>
    </xdr:from>
    <xdr:to>
      <xdr:col>20</xdr:col>
      <xdr:colOff>190500</xdr:colOff>
      <xdr:row>12</xdr:row>
      <xdr:rowOff>171451</xdr:rowOff>
    </xdr:to>
    <xdr:sp macro="[0]!ApagarConteudoCelulas11" textlink="">
      <xdr:nvSpPr>
        <xdr:cNvPr id="115" name="Retângulo: Cantos Arredondados 16" hidden="1">
          <a:extLst>
            <a:ext uri="{FF2B5EF4-FFF2-40B4-BE49-F238E27FC236}">
              <a16:creationId xmlns:a16="http://schemas.microsoft.com/office/drawing/2014/main" id="{00000000-0008-0000-1400-000073000000}"/>
            </a:ext>
          </a:extLst>
        </xdr:cNvPr>
        <xdr:cNvSpPr/>
      </xdr:nvSpPr>
      <xdr:spPr>
        <a:xfrm>
          <a:off x="9096375" y="247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13</xdr:row>
      <xdr:rowOff>19050</xdr:rowOff>
    </xdr:from>
    <xdr:to>
      <xdr:col>20</xdr:col>
      <xdr:colOff>190500</xdr:colOff>
      <xdr:row>13</xdr:row>
      <xdr:rowOff>171451</xdr:rowOff>
    </xdr:to>
    <xdr:sp macro="[0]!ApagarConteudoCelulas12" textlink="">
      <xdr:nvSpPr>
        <xdr:cNvPr id="116" name="Retângulo: Cantos Arredondados 17" hidden="1">
          <a:extLst>
            <a:ext uri="{FF2B5EF4-FFF2-40B4-BE49-F238E27FC236}">
              <a16:creationId xmlns:a16="http://schemas.microsoft.com/office/drawing/2014/main" id="{00000000-0008-0000-1400-000074000000}"/>
            </a:ext>
          </a:extLst>
        </xdr:cNvPr>
        <xdr:cNvSpPr/>
      </xdr:nvSpPr>
      <xdr:spPr>
        <a:xfrm>
          <a:off x="9096375" y="266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14</xdr:row>
      <xdr:rowOff>19050</xdr:rowOff>
    </xdr:from>
    <xdr:to>
      <xdr:col>20</xdr:col>
      <xdr:colOff>190500</xdr:colOff>
      <xdr:row>14</xdr:row>
      <xdr:rowOff>171451</xdr:rowOff>
    </xdr:to>
    <xdr:sp macro="[0]!ApagarConteudoCelulas13" textlink="">
      <xdr:nvSpPr>
        <xdr:cNvPr id="117" name="Retângulo: Cantos Arredondados 18" hidden="1">
          <a:extLst>
            <a:ext uri="{FF2B5EF4-FFF2-40B4-BE49-F238E27FC236}">
              <a16:creationId xmlns:a16="http://schemas.microsoft.com/office/drawing/2014/main" id="{00000000-0008-0000-1400-000075000000}"/>
            </a:ext>
          </a:extLst>
        </xdr:cNvPr>
        <xdr:cNvSpPr/>
      </xdr:nvSpPr>
      <xdr:spPr>
        <a:xfrm>
          <a:off x="9096375" y="285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15</xdr:row>
      <xdr:rowOff>19050</xdr:rowOff>
    </xdr:from>
    <xdr:to>
      <xdr:col>20</xdr:col>
      <xdr:colOff>190500</xdr:colOff>
      <xdr:row>15</xdr:row>
      <xdr:rowOff>171451</xdr:rowOff>
    </xdr:to>
    <xdr:sp macro="[0]!ApagarConteudoCelulas14" textlink="">
      <xdr:nvSpPr>
        <xdr:cNvPr id="118" name="Retângulo: Cantos Arredondados 19" hidden="1">
          <a:extLst>
            <a:ext uri="{FF2B5EF4-FFF2-40B4-BE49-F238E27FC236}">
              <a16:creationId xmlns:a16="http://schemas.microsoft.com/office/drawing/2014/main" id="{00000000-0008-0000-1400-000076000000}"/>
            </a:ext>
          </a:extLst>
        </xdr:cNvPr>
        <xdr:cNvSpPr/>
      </xdr:nvSpPr>
      <xdr:spPr>
        <a:xfrm>
          <a:off x="9096375" y="304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16</xdr:row>
      <xdr:rowOff>19050</xdr:rowOff>
    </xdr:from>
    <xdr:to>
      <xdr:col>20</xdr:col>
      <xdr:colOff>190500</xdr:colOff>
      <xdr:row>16</xdr:row>
      <xdr:rowOff>171451</xdr:rowOff>
    </xdr:to>
    <xdr:sp macro="[0]!ApagarConteudoCelulas01" textlink="">
      <xdr:nvSpPr>
        <xdr:cNvPr id="119" name="Retângulo: Cantos Arredondados 20" hidden="1">
          <a:extLst>
            <a:ext uri="{FF2B5EF4-FFF2-40B4-BE49-F238E27FC236}">
              <a16:creationId xmlns:a16="http://schemas.microsoft.com/office/drawing/2014/main" id="{00000000-0008-0000-1400-000077000000}"/>
            </a:ext>
          </a:extLst>
        </xdr:cNvPr>
        <xdr:cNvSpPr/>
      </xdr:nvSpPr>
      <xdr:spPr>
        <a:xfrm>
          <a:off x="9096375" y="323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17</xdr:row>
      <xdr:rowOff>19050</xdr:rowOff>
    </xdr:from>
    <xdr:to>
      <xdr:col>20</xdr:col>
      <xdr:colOff>190500</xdr:colOff>
      <xdr:row>17</xdr:row>
      <xdr:rowOff>171451</xdr:rowOff>
    </xdr:to>
    <xdr:sp macro="[0]!ApagarConteudoCelulas16" textlink="">
      <xdr:nvSpPr>
        <xdr:cNvPr id="120" name="Retângulo: Cantos Arredondados 21" hidden="1">
          <a:extLst>
            <a:ext uri="{FF2B5EF4-FFF2-40B4-BE49-F238E27FC236}">
              <a16:creationId xmlns:a16="http://schemas.microsoft.com/office/drawing/2014/main" id="{00000000-0008-0000-1400-000078000000}"/>
            </a:ext>
          </a:extLst>
        </xdr:cNvPr>
        <xdr:cNvSpPr/>
      </xdr:nvSpPr>
      <xdr:spPr>
        <a:xfrm>
          <a:off x="9096375" y="342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18</xdr:row>
      <xdr:rowOff>19050</xdr:rowOff>
    </xdr:from>
    <xdr:to>
      <xdr:col>20</xdr:col>
      <xdr:colOff>190500</xdr:colOff>
      <xdr:row>18</xdr:row>
      <xdr:rowOff>171451</xdr:rowOff>
    </xdr:to>
    <xdr:sp macro="[0]!ApagarConteudoCelulas17" textlink="">
      <xdr:nvSpPr>
        <xdr:cNvPr id="121" name="Retângulo: Cantos Arredondados 22" hidden="1">
          <a:extLst>
            <a:ext uri="{FF2B5EF4-FFF2-40B4-BE49-F238E27FC236}">
              <a16:creationId xmlns:a16="http://schemas.microsoft.com/office/drawing/2014/main" id="{00000000-0008-0000-1400-000079000000}"/>
            </a:ext>
          </a:extLst>
        </xdr:cNvPr>
        <xdr:cNvSpPr/>
      </xdr:nvSpPr>
      <xdr:spPr>
        <a:xfrm>
          <a:off x="9096375" y="361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19</xdr:row>
      <xdr:rowOff>19050</xdr:rowOff>
    </xdr:from>
    <xdr:to>
      <xdr:col>20</xdr:col>
      <xdr:colOff>190500</xdr:colOff>
      <xdr:row>19</xdr:row>
      <xdr:rowOff>171451</xdr:rowOff>
    </xdr:to>
    <xdr:sp macro="[0]!ApagarConteudoCelulas18" textlink="">
      <xdr:nvSpPr>
        <xdr:cNvPr id="122" name="Retângulo: Cantos Arredondados 23" hidden="1">
          <a:extLst>
            <a:ext uri="{FF2B5EF4-FFF2-40B4-BE49-F238E27FC236}">
              <a16:creationId xmlns:a16="http://schemas.microsoft.com/office/drawing/2014/main" id="{00000000-0008-0000-1400-00007A000000}"/>
            </a:ext>
          </a:extLst>
        </xdr:cNvPr>
        <xdr:cNvSpPr/>
      </xdr:nvSpPr>
      <xdr:spPr>
        <a:xfrm>
          <a:off x="9096375" y="381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20</xdr:row>
      <xdr:rowOff>19050</xdr:rowOff>
    </xdr:from>
    <xdr:to>
      <xdr:col>20</xdr:col>
      <xdr:colOff>190500</xdr:colOff>
      <xdr:row>20</xdr:row>
      <xdr:rowOff>171451</xdr:rowOff>
    </xdr:to>
    <xdr:sp macro="[0]!ApagarConteudoCelulas19" textlink="">
      <xdr:nvSpPr>
        <xdr:cNvPr id="123" name="Retângulo: Cantos Arredondados 24" hidden="1">
          <a:extLst>
            <a:ext uri="{FF2B5EF4-FFF2-40B4-BE49-F238E27FC236}">
              <a16:creationId xmlns:a16="http://schemas.microsoft.com/office/drawing/2014/main" id="{00000000-0008-0000-1400-00007B000000}"/>
            </a:ext>
          </a:extLst>
        </xdr:cNvPr>
        <xdr:cNvSpPr/>
      </xdr:nvSpPr>
      <xdr:spPr>
        <a:xfrm>
          <a:off x="9096375" y="400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21</xdr:row>
      <xdr:rowOff>19050</xdr:rowOff>
    </xdr:from>
    <xdr:to>
      <xdr:col>20</xdr:col>
      <xdr:colOff>190500</xdr:colOff>
      <xdr:row>21</xdr:row>
      <xdr:rowOff>171451</xdr:rowOff>
    </xdr:to>
    <xdr:sp macro="[0]!ApagarConteudoCelulas20" textlink="">
      <xdr:nvSpPr>
        <xdr:cNvPr id="124" name="Retângulo: Cantos Arredondados 25" hidden="1">
          <a:extLst>
            <a:ext uri="{FF2B5EF4-FFF2-40B4-BE49-F238E27FC236}">
              <a16:creationId xmlns:a16="http://schemas.microsoft.com/office/drawing/2014/main" id="{00000000-0008-0000-1400-00007C000000}"/>
            </a:ext>
          </a:extLst>
        </xdr:cNvPr>
        <xdr:cNvSpPr/>
      </xdr:nvSpPr>
      <xdr:spPr>
        <a:xfrm>
          <a:off x="9096375" y="419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22</xdr:row>
      <xdr:rowOff>19050</xdr:rowOff>
    </xdr:from>
    <xdr:to>
      <xdr:col>20</xdr:col>
      <xdr:colOff>190500</xdr:colOff>
      <xdr:row>22</xdr:row>
      <xdr:rowOff>171451</xdr:rowOff>
    </xdr:to>
    <xdr:sp macro="[0]!ApagarConteudoCelulas21" textlink="">
      <xdr:nvSpPr>
        <xdr:cNvPr id="125" name="Retângulo: Cantos Arredondados 26" hidden="1">
          <a:extLst>
            <a:ext uri="{FF2B5EF4-FFF2-40B4-BE49-F238E27FC236}">
              <a16:creationId xmlns:a16="http://schemas.microsoft.com/office/drawing/2014/main" id="{00000000-0008-0000-1400-00007D000000}"/>
            </a:ext>
          </a:extLst>
        </xdr:cNvPr>
        <xdr:cNvSpPr/>
      </xdr:nvSpPr>
      <xdr:spPr>
        <a:xfrm>
          <a:off x="9096375" y="438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23</xdr:row>
      <xdr:rowOff>19050</xdr:rowOff>
    </xdr:from>
    <xdr:to>
      <xdr:col>20</xdr:col>
      <xdr:colOff>190500</xdr:colOff>
      <xdr:row>23</xdr:row>
      <xdr:rowOff>171451</xdr:rowOff>
    </xdr:to>
    <xdr:sp macro="[0]!ApagarConteudoCelulas22" textlink="">
      <xdr:nvSpPr>
        <xdr:cNvPr id="126" name="Retângulo: Cantos Arredondados 27" hidden="1">
          <a:extLst>
            <a:ext uri="{FF2B5EF4-FFF2-40B4-BE49-F238E27FC236}">
              <a16:creationId xmlns:a16="http://schemas.microsoft.com/office/drawing/2014/main" id="{00000000-0008-0000-1400-00007E000000}"/>
            </a:ext>
          </a:extLst>
        </xdr:cNvPr>
        <xdr:cNvSpPr/>
      </xdr:nvSpPr>
      <xdr:spPr>
        <a:xfrm>
          <a:off x="9096375" y="457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24</xdr:row>
      <xdr:rowOff>19050</xdr:rowOff>
    </xdr:from>
    <xdr:to>
      <xdr:col>20</xdr:col>
      <xdr:colOff>190500</xdr:colOff>
      <xdr:row>24</xdr:row>
      <xdr:rowOff>171451</xdr:rowOff>
    </xdr:to>
    <xdr:sp macro="[0]!ApagarConteudoCelulas23" textlink="">
      <xdr:nvSpPr>
        <xdr:cNvPr id="127" name="Retângulo: Cantos Arredondados 28" hidden="1">
          <a:extLst>
            <a:ext uri="{FF2B5EF4-FFF2-40B4-BE49-F238E27FC236}">
              <a16:creationId xmlns:a16="http://schemas.microsoft.com/office/drawing/2014/main" id="{00000000-0008-0000-1400-00007F000000}"/>
            </a:ext>
          </a:extLst>
        </xdr:cNvPr>
        <xdr:cNvSpPr/>
      </xdr:nvSpPr>
      <xdr:spPr>
        <a:xfrm>
          <a:off x="9096375" y="476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25</xdr:row>
      <xdr:rowOff>19050</xdr:rowOff>
    </xdr:from>
    <xdr:to>
      <xdr:col>20</xdr:col>
      <xdr:colOff>190500</xdr:colOff>
      <xdr:row>25</xdr:row>
      <xdr:rowOff>171451</xdr:rowOff>
    </xdr:to>
    <xdr:sp macro="[0]!ApagarConteudoCelulas24" textlink="">
      <xdr:nvSpPr>
        <xdr:cNvPr id="128" name="Retângulo: Cantos Arredondados 29" hidden="1">
          <a:extLst>
            <a:ext uri="{FF2B5EF4-FFF2-40B4-BE49-F238E27FC236}">
              <a16:creationId xmlns:a16="http://schemas.microsoft.com/office/drawing/2014/main" id="{00000000-0008-0000-1400-000080000000}"/>
            </a:ext>
          </a:extLst>
        </xdr:cNvPr>
        <xdr:cNvSpPr/>
      </xdr:nvSpPr>
      <xdr:spPr>
        <a:xfrm>
          <a:off x="9096375" y="4953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26</xdr:row>
      <xdr:rowOff>19050</xdr:rowOff>
    </xdr:from>
    <xdr:to>
      <xdr:col>20</xdr:col>
      <xdr:colOff>190500</xdr:colOff>
      <xdr:row>26</xdr:row>
      <xdr:rowOff>171451</xdr:rowOff>
    </xdr:to>
    <xdr:sp macro="[0]!ApagarConteudoCelulas25" textlink="">
      <xdr:nvSpPr>
        <xdr:cNvPr id="129" name="Retângulo: Cantos Arredondados 30" hidden="1">
          <a:extLst>
            <a:ext uri="{FF2B5EF4-FFF2-40B4-BE49-F238E27FC236}">
              <a16:creationId xmlns:a16="http://schemas.microsoft.com/office/drawing/2014/main" id="{00000000-0008-0000-1400-000081000000}"/>
            </a:ext>
          </a:extLst>
        </xdr:cNvPr>
        <xdr:cNvSpPr/>
      </xdr:nvSpPr>
      <xdr:spPr>
        <a:xfrm>
          <a:off x="9096375" y="514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27</xdr:row>
      <xdr:rowOff>19050</xdr:rowOff>
    </xdr:from>
    <xdr:to>
      <xdr:col>20</xdr:col>
      <xdr:colOff>190500</xdr:colOff>
      <xdr:row>27</xdr:row>
      <xdr:rowOff>171451</xdr:rowOff>
    </xdr:to>
    <xdr:sp macro="[0]!ApagarConteudoCelulas26" textlink="">
      <xdr:nvSpPr>
        <xdr:cNvPr id="130" name="Retângulo: Cantos Arredondados 31" hidden="1">
          <a:extLst>
            <a:ext uri="{FF2B5EF4-FFF2-40B4-BE49-F238E27FC236}">
              <a16:creationId xmlns:a16="http://schemas.microsoft.com/office/drawing/2014/main" id="{00000000-0008-0000-1400-000082000000}"/>
            </a:ext>
          </a:extLst>
        </xdr:cNvPr>
        <xdr:cNvSpPr/>
      </xdr:nvSpPr>
      <xdr:spPr>
        <a:xfrm>
          <a:off x="9096375" y="5334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28</xdr:row>
      <xdr:rowOff>19050</xdr:rowOff>
    </xdr:from>
    <xdr:to>
      <xdr:col>20</xdr:col>
      <xdr:colOff>190500</xdr:colOff>
      <xdr:row>28</xdr:row>
      <xdr:rowOff>171451</xdr:rowOff>
    </xdr:to>
    <xdr:sp macro="[0]!ApagarConteudoCelulas27" textlink="">
      <xdr:nvSpPr>
        <xdr:cNvPr id="131" name="Retângulo: Cantos Arredondados 32" hidden="1">
          <a:extLst>
            <a:ext uri="{FF2B5EF4-FFF2-40B4-BE49-F238E27FC236}">
              <a16:creationId xmlns:a16="http://schemas.microsoft.com/office/drawing/2014/main" id="{00000000-0008-0000-1400-000083000000}"/>
            </a:ext>
          </a:extLst>
        </xdr:cNvPr>
        <xdr:cNvSpPr/>
      </xdr:nvSpPr>
      <xdr:spPr>
        <a:xfrm>
          <a:off x="9096375" y="552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29</xdr:row>
      <xdr:rowOff>19050</xdr:rowOff>
    </xdr:from>
    <xdr:to>
      <xdr:col>20</xdr:col>
      <xdr:colOff>190500</xdr:colOff>
      <xdr:row>29</xdr:row>
      <xdr:rowOff>171451</xdr:rowOff>
    </xdr:to>
    <xdr:sp macro="[0]!ApagarConteudoCelulas28" textlink="">
      <xdr:nvSpPr>
        <xdr:cNvPr id="132" name="Retângulo: Cantos Arredondados 33" hidden="1">
          <a:extLst>
            <a:ext uri="{FF2B5EF4-FFF2-40B4-BE49-F238E27FC236}">
              <a16:creationId xmlns:a16="http://schemas.microsoft.com/office/drawing/2014/main" id="{00000000-0008-0000-1400-000084000000}"/>
            </a:ext>
          </a:extLst>
        </xdr:cNvPr>
        <xdr:cNvSpPr/>
      </xdr:nvSpPr>
      <xdr:spPr>
        <a:xfrm>
          <a:off x="9096375" y="571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30</xdr:row>
      <xdr:rowOff>19050</xdr:rowOff>
    </xdr:from>
    <xdr:to>
      <xdr:col>20</xdr:col>
      <xdr:colOff>190500</xdr:colOff>
      <xdr:row>30</xdr:row>
      <xdr:rowOff>171451</xdr:rowOff>
    </xdr:to>
    <xdr:sp macro="[0]!ApagarConteudoCelulas29" textlink="">
      <xdr:nvSpPr>
        <xdr:cNvPr id="133" name="Retângulo: Cantos Arredondados 34" hidden="1">
          <a:extLst>
            <a:ext uri="{FF2B5EF4-FFF2-40B4-BE49-F238E27FC236}">
              <a16:creationId xmlns:a16="http://schemas.microsoft.com/office/drawing/2014/main" id="{00000000-0008-0000-1400-000085000000}"/>
            </a:ext>
          </a:extLst>
        </xdr:cNvPr>
        <xdr:cNvSpPr/>
      </xdr:nvSpPr>
      <xdr:spPr>
        <a:xfrm>
          <a:off x="9096375" y="590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31</xdr:row>
      <xdr:rowOff>19050</xdr:rowOff>
    </xdr:from>
    <xdr:to>
      <xdr:col>20</xdr:col>
      <xdr:colOff>190500</xdr:colOff>
      <xdr:row>31</xdr:row>
      <xdr:rowOff>171451</xdr:rowOff>
    </xdr:to>
    <xdr:sp macro="[0]!ApagarConteudoCelulas30" textlink="">
      <xdr:nvSpPr>
        <xdr:cNvPr id="134" name="Retângulo: Cantos Arredondados 35" hidden="1">
          <a:extLst>
            <a:ext uri="{FF2B5EF4-FFF2-40B4-BE49-F238E27FC236}">
              <a16:creationId xmlns:a16="http://schemas.microsoft.com/office/drawing/2014/main" id="{00000000-0008-0000-1400-000086000000}"/>
            </a:ext>
          </a:extLst>
        </xdr:cNvPr>
        <xdr:cNvSpPr/>
      </xdr:nvSpPr>
      <xdr:spPr>
        <a:xfrm>
          <a:off x="9096375" y="609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32</xdr:row>
      <xdr:rowOff>19050</xdr:rowOff>
    </xdr:from>
    <xdr:to>
      <xdr:col>20</xdr:col>
      <xdr:colOff>190500</xdr:colOff>
      <xdr:row>32</xdr:row>
      <xdr:rowOff>171451</xdr:rowOff>
    </xdr:to>
    <xdr:sp macro="[0]!ApagarConteudoCelulas31" textlink="">
      <xdr:nvSpPr>
        <xdr:cNvPr id="135" name="Retângulo: Cantos Arredondados 36" hidden="1">
          <a:extLst>
            <a:ext uri="{FF2B5EF4-FFF2-40B4-BE49-F238E27FC236}">
              <a16:creationId xmlns:a16="http://schemas.microsoft.com/office/drawing/2014/main" id="{00000000-0008-0000-1400-000087000000}"/>
            </a:ext>
          </a:extLst>
        </xdr:cNvPr>
        <xdr:cNvSpPr/>
      </xdr:nvSpPr>
      <xdr:spPr>
        <a:xfrm>
          <a:off x="9096375" y="6286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33</xdr:row>
      <xdr:rowOff>19050</xdr:rowOff>
    </xdr:from>
    <xdr:to>
      <xdr:col>20</xdr:col>
      <xdr:colOff>190500</xdr:colOff>
      <xdr:row>33</xdr:row>
      <xdr:rowOff>171451</xdr:rowOff>
    </xdr:to>
    <xdr:sp macro="[0]!ApagarConteudoCelulas32" textlink="">
      <xdr:nvSpPr>
        <xdr:cNvPr id="136" name="Retângulo: Cantos Arredondados 37" hidden="1">
          <a:extLst>
            <a:ext uri="{FF2B5EF4-FFF2-40B4-BE49-F238E27FC236}">
              <a16:creationId xmlns:a16="http://schemas.microsoft.com/office/drawing/2014/main" id="{00000000-0008-0000-1400-000088000000}"/>
            </a:ext>
          </a:extLst>
        </xdr:cNvPr>
        <xdr:cNvSpPr/>
      </xdr:nvSpPr>
      <xdr:spPr>
        <a:xfrm>
          <a:off x="9096375" y="6477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34</xdr:row>
      <xdr:rowOff>19050</xdr:rowOff>
    </xdr:from>
    <xdr:to>
      <xdr:col>20</xdr:col>
      <xdr:colOff>190500</xdr:colOff>
      <xdr:row>34</xdr:row>
      <xdr:rowOff>171451</xdr:rowOff>
    </xdr:to>
    <xdr:sp macro="[0]!ApagarConteudoCelulas33" textlink="">
      <xdr:nvSpPr>
        <xdr:cNvPr id="137" name="Retângulo: Cantos Arredondados 38" hidden="1">
          <a:extLst>
            <a:ext uri="{FF2B5EF4-FFF2-40B4-BE49-F238E27FC236}">
              <a16:creationId xmlns:a16="http://schemas.microsoft.com/office/drawing/2014/main" id="{00000000-0008-0000-1400-000089000000}"/>
            </a:ext>
          </a:extLst>
        </xdr:cNvPr>
        <xdr:cNvSpPr/>
      </xdr:nvSpPr>
      <xdr:spPr>
        <a:xfrm>
          <a:off x="9096375" y="6667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35</xdr:row>
      <xdr:rowOff>19050</xdr:rowOff>
    </xdr:from>
    <xdr:to>
      <xdr:col>20</xdr:col>
      <xdr:colOff>190500</xdr:colOff>
      <xdr:row>35</xdr:row>
      <xdr:rowOff>171451</xdr:rowOff>
    </xdr:to>
    <xdr:sp macro="[0]!ApagarConteudoCelulas34" textlink="">
      <xdr:nvSpPr>
        <xdr:cNvPr id="138" name="Retângulo: Cantos Arredondados 39" hidden="1">
          <a:extLst>
            <a:ext uri="{FF2B5EF4-FFF2-40B4-BE49-F238E27FC236}">
              <a16:creationId xmlns:a16="http://schemas.microsoft.com/office/drawing/2014/main" id="{00000000-0008-0000-1400-00008A000000}"/>
            </a:ext>
          </a:extLst>
        </xdr:cNvPr>
        <xdr:cNvSpPr/>
      </xdr:nvSpPr>
      <xdr:spPr>
        <a:xfrm>
          <a:off x="9096375" y="6858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36</xdr:row>
      <xdr:rowOff>19050</xdr:rowOff>
    </xdr:from>
    <xdr:to>
      <xdr:col>20</xdr:col>
      <xdr:colOff>190500</xdr:colOff>
      <xdr:row>36</xdr:row>
      <xdr:rowOff>171451</xdr:rowOff>
    </xdr:to>
    <xdr:sp macro="[0]!ApagarConteudoCelulas35" textlink="">
      <xdr:nvSpPr>
        <xdr:cNvPr id="139" name="Retângulo: Cantos Arredondados 40" hidden="1">
          <a:extLst>
            <a:ext uri="{FF2B5EF4-FFF2-40B4-BE49-F238E27FC236}">
              <a16:creationId xmlns:a16="http://schemas.microsoft.com/office/drawing/2014/main" id="{00000000-0008-0000-1400-00008B000000}"/>
            </a:ext>
          </a:extLst>
        </xdr:cNvPr>
        <xdr:cNvSpPr/>
      </xdr:nvSpPr>
      <xdr:spPr>
        <a:xfrm>
          <a:off x="9096375" y="7048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37</xdr:row>
      <xdr:rowOff>19050</xdr:rowOff>
    </xdr:from>
    <xdr:to>
      <xdr:col>20</xdr:col>
      <xdr:colOff>190500</xdr:colOff>
      <xdr:row>37</xdr:row>
      <xdr:rowOff>171451</xdr:rowOff>
    </xdr:to>
    <xdr:sp macro="[0]!ApagarConteudoCelulas36" textlink="">
      <xdr:nvSpPr>
        <xdr:cNvPr id="140" name="Retângulo: Cantos Arredondados 41" hidden="1">
          <a:extLst>
            <a:ext uri="{FF2B5EF4-FFF2-40B4-BE49-F238E27FC236}">
              <a16:creationId xmlns:a16="http://schemas.microsoft.com/office/drawing/2014/main" id="{00000000-0008-0000-1400-00008C000000}"/>
            </a:ext>
          </a:extLst>
        </xdr:cNvPr>
        <xdr:cNvSpPr/>
      </xdr:nvSpPr>
      <xdr:spPr>
        <a:xfrm>
          <a:off x="9096375" y="7239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38</xdr:row>
      <xdr:rowOff>19050</xdr:rowOff>
    </xdr:from>
    <xdr:to>
      <xdr:col>20</xdr:col>
      <xdr:colOff>190500</xdr:colOff>
      <xdr:row>38</xdr:row>
      <xdr:rowOff>171451</xdr:rowOff>
    </xdr:to>
    <xdr:sp macro="[0]!ApagarConteudoCelulas37" textlink="">
      <xdr:nvSpPr>
        <xdr:cNvPr id="141" name="Retângulo: Cantos Arredondados 42" hidden="1">
          <a:extLst>
            <a:ext uri="{FF2B5EF4-FFF2-40B4-BE49-F238E27FC236}">
              <a16:creationId xmlns:a16="http://schemas.microsoft.com/office/drawing/2014/main" id="{00000000-0008-0000-1400-00008D000000}"/>
            </a:ext>
          </a:extLst>
        </xdr:cNvPr>
        <xdr:cNvSpPr/>
      </xdr:nvSpPr>
      <xdr:spPr>
        <a:xfrm>
          <a:off x="9096375" y="7429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39</xdr:row>
      <xdr:rowOff>19050</xdr:rowOff>
    </xdr:from>
    <xdr:to>
      <xdr:col>20</xdr:col>
      <xdr:colOff>190500</xdr:colOff>
      <xdr:row>39</xdr:row>
      <xdr:rowOff>171451</xdr:rowOff>
    </xdr:to>
    <xdr:sp macro="[0]!ApagarConteudoCelulas38" textlink="">
      <xdr:nvSpPr>
        <xdr:cNvPr id="142" name="Retângulo: Cantos Arredondados 43" hidden="1">
          <a:extLst>
            <a:ext uri="{FF2B5EF4-FFF2-40B4-BE49-F238E27FC236}">
              <a16:creationId xmlns:a16="http://schemas.microsoft.com/office/drawing/2014/main" id="{00000000-0008-0000-1400-00008E000000}"/>
            </a:ext>
          </a:extLst>
        </xdr:cNvPr>
        <xdr:cNvSpPr/>
      </xdr:nvSpPr>
      <xdr:spPr>
        <a:xfrm>
          <a:off x="9096375" y="7620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40</xdr:row>
      <xdr:rowOff>19050</xdr:rowOff>
    </xdr:from>
    <xdr:to>
      <xdr:col>20</xdr:col>
      <xdr:colOff>190500</xdr:colOff>
      <xdr:row>40</xdr:row>
      <xdr:rowOff>171451</xdr:rowOff>
    </xdr:to>
    <xdr:sp macro="[0]!ApagarConteudoCelulas39" textlink="">
      <xdr:nvSpPr>
        <xdr:cNvPr id="143" name="Retângulo: Cantos Arredondados 44" hidden="1">
          <a:extLst>
            <a:ext uri="{FF2B5EF4-FFF2-40B4-BE49-F238E27FC236}">
              <a16:creationId xmlns:a16="http://schemas.microsoft.com/office/drawing/2014/main" id="{00000000-0008-0000-1400-00008F000000}"/>
            </a:ext>
          </a:extLst>
        </xdr:cNvPr>
        <xdr:cNvSpPr/>
      </xdr:nvSpPr>
      <xdr:spPr>
        <a:xfrm>
          <a:off x="9096375" y="7810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41</xdr:row>
      <xdr:rowOff>19050</xdr:rowOff>
    </xdr:from>
    <xdr:to>
      <xdr:col>20</xdr:col>
      <xdr:colOff>190500</xdr:colOff>
      <xdr:row>41</xdr:row>
      <xdr:rowOff>171451</xdr:rowOff>
    </xdr:to>
    <xdr:sp macro="[0]!ApagarConteudoCelulas40" textlink="">
      <xdr:nvSpPr>
        <xdr:cNvPr id="144" name="Retângulo: Cantos Arredondados 45" hidden="1">
          <a:extLst>
            <a:ext uri="{FF2B5EF4-FFF2-40B4-BE49-F238E27FC236}">
              <a16:creationId xmlns:a16="http://schemas.microsoft.com/office/drawing/2014/main" id="{00000000-0008-0000-1400-000090000000}"/>
            </a:ext>
          </a:extLst>
        </xdr:cNvPr>
        <xdr:cNvSpPr/>
      </xdr:nvSpPr>
      <xdr:spPr>
        <a:xfrm>
          <a:off x="9096375" y="8001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42</xdr:row>
      <xdr:rowOff>19050</xdr:rowOff>
    </xdr:from>
    <xdr:to>
      <xdr:col>20</xdr:col>
      <xdr:colOff>190500</xdr:colOff>
      <xdr:row>42</xdr:row>
      <xdr:rowOff>171451</xdr:rowOff>
    </xdr:to>
    <xdr:sp macro="[0]!ApagarConteudoCelulas41" textlink="">
      <xdr:nvSpPr>
        <xdr:cNvPr id="145" name="Retângulo: Cantos Arredondados 46" hidden="1">
          <a:extLst>
            <a:ext uri="{FF2B5EF4-FFF2-40B4-BE49-F238E27FC236}">
              <a16:creationId xmlns:a16="http://schemas.microsoft.com/office/drawing/2014/main" id="{00000000-0008-0000-1400-000091000000}"/>
            </a:ext>
          </a:extLst>
        </xdr:cNvPr>
        <xdr:cNvSpPr/>
      </xdr:nvSpPr>
      <xdr:spPr>
        <a:xfrm>
          <a:off x="9096375" y="8191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43</xdr:row>
      <xdr:rowOff>19050</xdr:rowOff>
    </xdr:from>
    <xdr:to>
      <xdr:col>20</xdr:col>
      <xdr:colOff>190500</xdr:colOff>
      <xdr:row>43</xdr:row>
      <xdr:rowOff>171451</xdr:rowOff>
    </xdr:to>
    <xdr:sp macro="[0]!ApagarConteudoCelulas42" textlink="">
      <xdr:nvSpPr>
        <xdr:cNvPr id="146" name="Retângulo: Cantos Arredondados 46" hidden="1">
          <a:extLst>
            <a:ext uri="{FF2B5EF4-FFF2-40B4-BE49-F238E27FC236}">
              <a16:creationId xmlns:a16="http://schemas.microsoft.com/office/drawing/2014/main" id="{00000000-0008-0000-1400-000092000000}"/>
            </a:ext>
          </a:extLst>
        </xdr:cNvPr>
        <xdr:cNvSpPr/>
      </xdr:nvSpPr>
      <xdr:spPr>
        <a:xfrm>
          <a:off x="9096375" y="8382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44</xdr:row>
      <xdr:rowOff>19050</xdr:rowOff>
    </xdr:from>
    <xdr:to>
      <xdr:col>20</xdr:col>
      <xdr:colOff>190500</xdr:colOff>
      <xdr:row>44</xdr:row>
      <xdr:rowOff>171451</xdr:rowOff>
    </xdr:to>
    <xdr:sp macro="[0]!ApagarConteudoCelulas43" textlink="">
      <xdr:nvSpPr>
        <xdr:cNvPr id="147" name="Retângulo: Cantos Arredondados 46" hidden="1">
          <a:extLst>
            <a:ext uri="{FF2B5EF4-FFF2-40B4-BE49-F238E27FC236}">
              <a16:creationId xmlns:a16="http://schemas.microsoft.com/office/drawing/2014/main" id="{00000000-0008-0000-1400-000093000000}"/>
            </a:ext>
          </a:extLst>
        </xdr:cNvPr>
        <xdr:cNvSpPr/>
      </xdr:nvSpPr>
      <xdr:spPr>
        <a:xfrm>
          <a:off x="9096375" y="8572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45</xdr:row>
      <xdr:rowOff>28575</xdr:rowOff>
    </xdr:from>
    <xdr:to>
      <xdr:col>20</xdr:col>
      <xdr:colOff>190500</xdr:colOff>
      <xdr:row>45</xdr:row>
      <xdr:rowOff>180976</xdr:rowOff>
    </xdr:to>
    <xdr:sp macro="[0]!ApagarConteudoCelulas44" textlink="">
      <xdr:nvSpPr>
        <xdr:cNvPr id="148" name="Retângulo: Cantos Arredondados 46" hidden="1">
          <a:extLst>
            <a:ext uri="{FF2B5EF4-FFF2-40B4-BE49-F238E27FC236}">
              <a16:creationId xmlns:a16="http://schemas.microsoft.com/office/drawing/2014/main" id="{00000000-0008-0000-1400-000094000000}"/>
            </a:ext>
          </a:extLst>
        </xdr:cNvPr>
        <xdr:cNvSpPr/>
      </xdr:nvSpPr>
      <xdr:spPr>
        <a:xfrm>
          <a:off x="9096375" y="87725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46</xdr:row>
      <xdr:rowOff>19050</xdr:rowOff>
    </xdr:from>
    <xdr:to>
      <xdr:col>20</xdr:col>
      <xdr:colOff>190500</xdr:colOff>
      <xdr:row>46</xdr:row>
      <xdr:rowOff>171451</xdr:rowOff>
    </xdr:to>
    <xdr:sp macro="[0]!ApagarConteudoCelulas45" textlink="">
      <xdr:nvSpPr>
        <xdr:cNvPr id="149" name="Retângulo: Cantos Arredondados 46" hidden="1">
          <a:extLst>
            <a:ext uri="{FF2B5EF4-FFF2-40B4-BE49-F238E27FC236}">
              <a16:creationId xmlns:a16="http://schemas.microsoft.com/office/drawing/2014/main" id="{00000000-0008-0000-1400-000095000000}"/>
            </a:ext>
          </a:extLst>
        </xdr:cNvPr>
        <xdr:cNvSpPr/>
      </xdr:nvSpPr>
      <xdr:spPr>
        <a:xfrm>
          <a:off x="9096375" y="8953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47</xdr:row>
      <xdr:rowOff>9525</xdr:rowOff>
    </xdr:from>
    <xdr:to>
      <xdr:col>20</xdr:col>
      <xdr:colOff>190500</xdr:colOff>
      <xdr:row>47</xdr:row>
      <xdr:rowOff>161926</xdr:rowOff>
    </xdr:to>
    <xdr:sp macro="[0]!ApagarConteudoCelulas46" textlink="">
      <xdr:nvSpPr>
        <xdr:cNvPr id="150" name="Retângulo: Cantos Arredondados 46" hidden="1">
          <a:extLst>
            <a:ext uri="{FF2B5EF4-FFF2-40B4-BE49-F238E27FC236}">
              <a16:creationId xmlns:a16="http://schemas.microsoft.com/office/drawing/2014/main" id="{00000000-0008-0000-1400-000096000000}"/>
            </a:ext>
          </a:extLst>
        </xdr:cNvPr>
        <xdr:cNvSpPr/>
      </xdr:nvSpPr>
      <xdr:spPr>
        <a:xfrm>
          <a:off x="9096375" y="91344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48</xdr:row>
      <xdr:rowOff>19050</xdr:rowOff>
    </xdr:from>
    <xdr:to>
      <xdr:col>20</xdr:col>
      <xdr:colOff>190500</xdr:colOff>
      <xdr:row>48</xdr:row>
      <xdr:rowOff>171451</xdr:rowOff>
    </xdr:to>
    <xdr:sp macro="[0]!ApagarConteudoCelulas47" textlink="">
      <xdr:nvSpPr>
        <xdr:cNvPr id="151" name="Retângulo: Cantos Arredondados 46" hidden="1">
          <a:extLst>
            <a:ext uri="{FF2B5EF4-FFF2-40B4-BE49-F238E27FC236}">
              <a16:creationId xmlns:a16="http://schemas.microsoft.com/office/drawing/2014/main" id="{00000000-0008-0000-1400-000097000000}"/>
            </a:ext>
          </a:extLst>
        </xdr:cNvPr>
        <xdr:cNvSpPr/>
      </xdr:nvSpPr>
      <xdr:spPr>
        <a:xfrm>
          <a:off x="9096375" y="9334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49</xdr:row>
      <xdr:rowOff>19050</xdr:rowOff>
    </xdr:from>
    <xdr:to>
      <xdr:col>20</xdr:col>
      <xdr:colOff>190500</xdr:colOff>
      <xdr:row>49</xdr:row>
      <xdr:rowOff>171451</xdr:rowOff>
    </xdr:to>
    <xdr:sp macro="[0]!ApagarConteudoCelulas48" textlink="">
      <xdr:nvSpPr>
        <xdr:cNvPr id="152" name="Retângulo: Cantos Arredondados 46" hidden="1">
          <a:extLst>
            <a:ext uri="{FF2B5EF4-FFF2-40B4-BE49-F238E27FC236}">
              <a16:creationId xmlns:a16="http://schemas.microsoft.com/office/drawing/2014/main" id="{00000000-0008-0000-1400-000098000000}"/>
            </a:ext>
          </a:extLst>
        </xdr:cNvPr>
        <xdr:cNvSpPr/>
      </xdr:nvSpPr>
      <xdr:spPr>
        <a:xfrm>
          <a:off x="9096375" y="9525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50</xdr:row>
      <xdr:rowOff>19050</xdr:rowOff>
    </xdr:from>
    <xdr:to>
      <xdr:col>20</xdr:col>
      <xdr:colOff>190500</xdr:colOff>
      <xdr:row>50</xdr:row>
      <xdr:rowOff>171451</xdr:rowOff>
    </xdr:to>
    <xdr:sp macro="[0]!ApagarConteudoCelulas49" textlink="">
      <xdr:nvSpPr>
        <xdr:cNvPr id="153" name="Retângulo: Cantos Arredondados 46" hidden="1">
          <a:extLst>
            <a:ext uri="{FF2B5EF4-FFF2-40B4-BE49-F238E27FC236}">
              <a16:creationId xmlns:a16="http://schemas.microsoft.com/office/drawing/2014/main" id="{00000000-0008-0000-1400-000099000000}"/>
            </a:ext>
          </a:extLst>
        </xdr:cNvPr>
        <xdr:cNvSpPr/>
      </xdr:nvSpPr>
      <xdr:spPr>
        <a:xfrm>
          <a:off x="9096375" y="97155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51</xdr:row>
      <xdr:rowOff>19050</xdr:rowOff>
    </xdr:from>
    <xdr:to>
      <xdr:col>20</xdr:col>
      <xdr:colOff>190500</xdr:colOff>
      <xdr:row>51</xdr:row>
      <xdr:rowOff>171451</xdr:rowOff>
    </xdr:to>
    <xdr:sp macro="[0]!ApagarConteudoCelulas50" textlink="">
      <xdr:nvSpPr>
        <xdr:cNvPr id="154" name="Retângulo: Cantos Arredondados 46" hidden="1">
          <a:extLst>
            <a:ext uri="{FF2B5EF4-FFF2-40B4-BE49-F238E27FC236}">
              <a16:creationId xmlns:a16="http://schemas.microsoft.com/office/drawing/2014/main" id="{00000000-0008-0000-1400-00009A000000}"/>
            </a:ext>
          </a:extLst>
        </xdr:cNvPr>
        <xdr:cNvSpPr/>
      </xdr:nvSpPr>
      <xdr:spPr>
        <a:xfrm>
          <a:off x="9096375" y="99060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52</xdr:row>
      <xdr:rowOff>19050</xdr:rowOff>
    </xdr:from>
    <xdr:to>
      <xdr:col>20</xdr:col>
      <xdr:colOff>190500</xdr:colOff>
      <xdr:row>52</xdr:row>
      <xdr:rowOff>171451</xdr:rowOff>
    </xdr:to>
    <xdr:sp macro="[0]!ApagarConteudoCelulas51" textlink="">
      <xdr:nvSpPr>
        <xdr:cNvPr id="155" name="Retângulo: Cantos Arredondados 46" hidden="1">
          <a:extLst>
            <a:ext uri="{FF2B5EF4-FFF2-40B4-BE49-F238E27FC236}">
              <a16:creationId xmlns:a16="http://schemas.microsoft.com/office/drawing/2014/main" id="{00000000-0008-0000-1400-00009B000000}"/>
            </a:ext>
          </a:extLst>
        </xdr:cNvPr>
        <xdr:cNvSpPr/>
      </xdr:nvSpPr>
      <xdr:spPr>
        <a:xfrm>
          <a:off x="9096375" y="1010602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7</xdr:col>
      <xdr:colOff>342667</xdr:colOff>
      <xdr:row>0</xdr:row>
      <xdr:rowOff>57981</xdr:rowOff>
    </xdr:from>
    <xdr:to>
      <xdr:col>8</xdr:col>
      <xdr:colOff>280110</xdr:colOff>
      <xdr:row>0</xdr:row>
      <xdr:rowOff>323028</xdr:rowOff>
    </xdr:to>
    <xdr:sp macro="[0]!AvancarParaProximaAba" textlink="">
      <xdr:nvSpPr>
        <xdr:cNvPr id="2" name="Seta para a direita 66">
          <a:extLst>
            <a:ext uri="{FF2B5EF4-FFF2-40B4-BE49-F238E27FC236}">
              <a16:creationId xmlns:a16="http://schemas.microsoft.com/office/drawing/2014/main" id="{50321FAA-B710-44F4-A709-0D11E881EB4B}"/>
            </a:ext>
          </a:extLst>
        </xdr:cNvPr>
        <xdr:cNvSpPr/>
      </xdr:nvSpPr>
      <xdr:spPr>
        <a:xfrm>
          <a:off x="3738537" y="57981"/>
          <a:ext cx="343290" cy="265047"/>
        </a:xfrm>
        <a:prstGeom prst="righ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0</xdr:col>
      <xdr:colOff>41415</xdr:colOff>
      <xdr:row>0</xdr:row>
      <xdr:rowOff>66263</xdr:rowOff>
    </xdr:from>
    <xdr:to>
      <xdr:col>0</xdr:col>
      <xdr:colOff>389283</xdr:colOff>
      <xdr:row>0</xdr:row>
      <xdr:rowOff>331306</xdr:rowOff>
    </xdr:to>
    <xdr:sp macro="[0]!VoltarParaAbaAnterior" textlink="">
      <xdr:nvSpPr>
        <xdr:cNvPr id="4" name="Seta: para a Esquerda 3">
          <a:extLst>
            <a:ext uri="{FF2B5EF4-FFF2-40B4-BE49-F238E27FC236}">
              <a16:creationId xmlns:a16="http://schemas.microsoft.com/office/drawing/2014/main" id="{B85B89A9-3514-4FF5-A445-526D8A84857D}"/>
            </a:ext>
          </a:extLst>
        </xdr:cNvPr>
        <xdr:cNvSpPr/>
      </xdr:nvSpPr>
      <xdr:spPr>
        <a:xfrm>
          <a:off x="41415" y="66263"/>
          <a:ext cx="347868" cy="265043"/>
        </a:xfrm>
        <a:prstGeom prst="lef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21</xdr:col>
      <xdr:colOff>803415</xdr:colOff>
      <xdr:row>0</xdr:row>
      <xdr:rowOff>24849</xdr:rowOff>
    </xdr:from>
    <xdr:to>
      <xdr:col>21</xdr:col>
      <xdr:colOff>1148736</xdr:colOff>
      <xdr:row>0</xdr:row>
      <xdr:rowOff>356154</xdr:rowOff>
    </xdr:to>
    <xdr:sp macro="[0]!AlternarBloqueioPlanilha2" textlink="">
      <xdr:nvSpPr>
        <xdr:cNvPr id="3" name="Elipse 2">
          <a:extLst>
            <a:ext uri="{FF2B5EF4-FFF2-40B4-BE49-F238E27FC236}">
              <a16:creationId xmlns:a16="http://schemas.microsoft.com/office/drawing/2014/main" id="{9E230F43-8B59-4B1A-938A-0974C894FA61}"/>
            </a:ext>
          </a:extLst>
        </xdr:cNvPr>
        <xdr:cNvSpPr/>
      </xdr:nvSpPr>
      <xdr:spPr>
        <a:xfrm>
          <a:off x="9533285" y="24849"/>
          <a:ext cx="345321" cy="331305"/>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800">
              <a:solidFill>
                <a:srgbClr val="F00000"/>
              </a:solidFill>
              <a:effectLst/>
              <a:latin typeface="Webdings" panose="05030102010509060703" pitchFamily="18" charset="2"/>
              <a:ea typeface="+mn-ea"/>
              <a:cs typeface="+mn-cs"/>
            </a:rPr>
            <a:t>Ï</a:t>
          </a:r>
          <a:endParaRPr lang="pt-BR" sz="1800">
            <a:solidFill>
              <a:srgbClr val="F00000"/>
            </a:solidFill>
            <a:effectLst/>
            <a:latin typeface="Webdings" panose="05030102010509060703" pitchFamily="18" charset="2"/>
          </a:endParaRPr>
        </a:p>
        <a:p>
          <a:pPr lvl="0" algn="ctr"/>
          <a:endParaRPr lang="pt-BR" sz="600">
            <a:solidFill>
              <a:srgbClr val="F00000"/>
            </a:solidFill>
          </a:endParaRPr>
        </a:p>
      </xdr:txBody>
    </xdr:sp>
    <xdr:clientData/>
  </xdr:twoCellAnchor>
  <xdr:twoCellAnchor>
    <xdr:from>
      <xdr:col>16</xdr:col>
      <xdr:colOff>195588</xdr:colOff>
      <xdr:row>0</xdr:row>
      <xdr:rowOff>58569</xdr:rowOff>
    </xdr:from>
    <xdr:to>
      <xdr:col>18</xdr:col>
      <xdr:colOff>44609</xdr:colOff>
      <xdr:row>0</xdr:row>
      <xdr:rowOff>346569</xdr:rowOff>
    </xdr:to>
    <xdr:sp macro="[0]!ExecutarComandos2" textlink="">
      <xdr:nvSpPr>
        <xdr:cNvPr id="5" name="Retângulo: Cantos Arredondados 2">
          <a:extLst>
            <a:ext uri="{FF2B5EF4-FFF2-40B4-BE49-F238E27FC236}">
              <a16:creationId xmlns:a16="http://schemas.microsoft.com/office/drawing/2014/main" id="{63033FD4-B766-460C-AA76-1682BE59F9FC}"/>
            </a:ext>
          </a:extLst>
        </xdr:cNvPr>
        <xdr:cNvSpPr/>
      </xdr:nvSpPr>
      <xdr:spPr>
        <a:xfrm>
          <a:off x="7343479" y="58569"/>
          <a:ext cx="288000" cy="288000"/>
        </a:xfrm>
        <a:prstGeom prst="roundRect">
          <a:avLst/>
        </a:prstGeom>
        <a:solidFill>
          <a:srgbClr val="FF0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baseline="0">
              <a:ln w="0"/>
              <a:solidFill>
                <a:schemeClr val="bg2"/>
              </a:solidFill>
              <a:effectLst>
                <a:innerShdw blurRad="63500" dist="50800" dir="13500000">
                  <a:srgbClr val="000000">
                    <a:alpha val="50000"/>
                  </a:srgbClr>
                </a:innerShdw>
              </a:effectLst>
              <a:latin typeface="Wingdings 2" panose="05020102010507070707" pitchFamily="18" charset="2"/>
            </a:rPr>
            <a:t>3</a:t>
          </a:r>
        </a:p>
      </xdr:txBody>
    </xdr:sp>
    <xdr:clientData/>
  </xdr:twoCellAnchor>
  <xdr:twoCellAnchor>
    <xdr:from>
      <xdr:col>18</xdr:col>
      <xdr:colOff>619594</xdr:colOff>
      <xdr:row>0</xdr:row>
      <xdr:rowOff>56262</xdr:rowOff>
    </xdr:from>
    <xdr:to>
      <xdr:col>20</xdr:col>
      <xdr:colOff>58</xdr:colOff>
      <xdr:row>0</xdr:row>
      <xdr:rowOff>344262</xdr:rowOff>
    </xdr:to>
    <xdr:sp macro="[0]!ImprimirAreaEspecifica" textlink="">
      <xdr:nvSpPr>
        <xdr:cNvPr id="6" name="Retângulo: Cantos Arredondados 4">
          <a:extLst>
            <a:ext uri="{FF2B5EF4-FFF2-40B4-BE49-F238E27FC236}">
              <a16:creationId xmlns:a16="http://schemas.microsoft.com/office/drawing/2014/main" id="{98A22247-71EE-4FB8-B97F-B7DC87D3ACC7}"/>
            </a:ext>
          </a:extLst>
        </xdr:cNvPr>
        <xdr:cNvSpPr/>
      </xdr:nvSpPr>
      <xdr:spPr>
        <a:xfrm>
          <a:off x="8206464" y="56262"/>
          <a:ext cx="291551" cy="288000"/>
        </a:xfrm>
        <a:prstGeom prst="roundRect">
          <a:avLst/>
        </a:prstGeom>
        <a:solidFill>
          <a:srgbClr val="0070C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i="0">
              <a:solidFill>
                <a:schemeClr val="lt1"/>
              </a:solidFill>
              <a:latin typeface="Wingdings 2" panose="05020102010507070707" pitchFamily="18" charset="2"/>
              <a:ea typeface="+mn-ea"/>
              <a:cs typeface="+mn-cs"/>
            </a:rPr>
            <a:t>6</a:t>
          </a:r>
          <a:endParaRPr lang="pt-BR" sz="2400" b="1" i="0"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15</xdr:col>
      <xdr:colOff>49696</xdr:colOff>
      <xdr:row>0</xdr:row>
      <xdr:rowOff>49696</xdr:rowOff>
    </xdr:from>
    <xdr:to>
      <xdr:col>15</xdr:col>
      <xdr:colOff>337696</xdr:colOff>
      <xdr:row>0</xdr:row>
      <xdr:rowOff>337696</xdr:rowOff>
    </xdr:to>
    <xdr:sp macro="[0]!TransferirDadosTodosDias" textlink="">
      <xdr:nvSpPr>
        <xdr:cNvPr id="7" name="Retângulo: Cantos Arredondados 5">
          <a:extLst>
            <a:ext uri="{FF2B5EF4-FFF2-40B4-BE49-F238E27FC236}">
              <a16:creationId xmlns:a16="http://schemas.microsoft.com/office/drawing/2014/main" id="{3E2630D2-8FAF-4ED7-ABDC-03E2EBAA867B}"/>
            </a:ext>
          </a:extLst>
        </xdr:cNvPr>
        <xdr:cNvSpPr/>
      </xdr:nvSpPr>
      <xdr:spPr>
        <a:xfrm>
          <a:off x="6485283" y="49696"/>
          <a:ext cx="288000" cy="288000"/>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ingdings 2" panose="05020102010507070707" pitchFamily="18" charset="2"/>
              <a:ea typeface="+mn-ea"/>
              <a:cs typeface="+mn-cs"/>
            </a:rPr>
            <a:t>R</a:t>
          </a:r>
          <a:endParaRPr lang="pt-BR" sz="6000" b="1"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18</xdr:col>
      <xdr:colOff>183635</xdr:colOff>
      <xdr:row>0</xdr:row>
      <xdr:rowOff>51646</xdr:rowOff>
    </xdr:from>
    <xdr:to>
      <xdr:col>18</xdr:col>
      <xdr:colOff>470924</xdr:colOff>
      <xdr:row>0</xdr:row>
      <xdr:rowOff>339646</xdr:rowOff>
    </xdr:to>
    <xdr:sp macro="[0]!Salvar" textlink="">
      <xdr:nvSpPr>
        <xdr:cNvPr id="8" name="Retângulo: Cantos Arredondados 1">
          <a:extLst>
            <a:ext uri="{FF2B5EF4-FFF2-40B4-BE49-F238E27FC236}">
              <a16:creationId xmlns:a16="http://schemas.microsoft.com/office/drawing/2014/main" id="{C65E96D7-678F-4472-AD5C-D2A659BEA9AD}"/>
            </a:ext>
          </a:extLst>
        </xdr:cNvPr>
        <xdr:cNvSpPr/>
      </xdr:nvSpPr>
      <xdr:spPr>
        <a:xfrm>
          <a:off x="7770505" y="51646"/>
          <a:ext cx="287289" cy="288000"/>
        </a:xfrm>
        <a:prstGeom prst="roundRect">
          <a:avLst/>
        </a:prstGeom>
        <a:solidFill>
          <a:srgbClr val="7030A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solidFill>
                <a:schemeClr val="lt1"/>
              </a:solidFill>
              <a:latin typeface="Wingdings" panose="05000000000000000000" pitchFamily="2" charset="2"/>
              <a:ea typeface="+mn-ea"/>
              <a:cs typeface="+mn-cs"/>
            </a:rPr>
            <a:t>&lt;</a:t>
          </a:r>
          <a:endParaRPr lang="pt-BR" sz="66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20</xdr:col>
      <xdr:colOff>157486</xdr:colOff>
      <xdr:row>0</xdr:row>
      <xdr:rowOff>61881</xdr:rowOff>
    </xdr:from>
    <xdr:to>
      <xdr:col>21</xdr:col>
      <xdr:colOff>213573</xdr:colOff>
      <xdr:row>0</xdr:row>
      <xdr:rowOff>349881</xdr:rowOff>
    </xdr:to>
    <xdr:sp macro="[0]!AlternarParaDados" textlink="">
      <xdr:nvSpPr>
        <xdr:cNvPr id="9" name="Retângulo: Cantos Arredondados 2">
          <a:extLst>
            <a:ext uri="{FF2B5EF4-FFF2-40B4-BE49-F238E27FC236}">
              <a16:creationId xmlns:a16="http://schemas.microsoft.com/office/drawing/2014/main" id="{2A5FFF2B-D309-4ECF-9CF3-61521C4DE155}"/>
            </a:ext>
          </a:extLst>
        </xdr:cNvPr>
        <xdr:cNvSpPr/>
      </xdr:nvSpPr>
      <xdr:spPr>
        <a:xfrm>
          <a:off x="8655443" y="61881"/>
          <a:ext cx="288000" cy="288000"/>
        </a:xfrm>
        <a:prstGeom prst="roundRect">
          <a:avLst/>
        </a:prstGeom>
        <a:solidFill>
          <a:srgbClr val="FFC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Wingdings" panose="05000000000000000000" pitchFamily="2" charset="2"/>
              <a:ea typeface="+mn-ea"/>
              <a:cs typeface="+mn-cs"/>
            </a:rPr>
            <a:t>4</a:t>
          </a:r>
          <a:endParaRPr lang="pt-BR" sz="3200" b="1" cap="none" spc="50" baseline="0">
            <a:ln w="0"/>
            <a:solidFill>
              <a:schemeClr val="bg1"/>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21</xdr:col>
      <xdr:colOff>364549</xdr:colOff>
      <xdr:row>0</xdr:row>
      <xdr:rowOff>61881</xdr:rowOff>
    </xdr:from>
    <xdr:to>
      <xdr:col>21</xdr:col>
      <xdr:colOff>652549</xdr:colOff>
      <xdr:row>0</xdr:row>
      <xdr:rowOff>349881</xdr:rowOff>
    </xdr:to>
    <xdr:sp macro="[0]!AbrirFormularioFerias" textlink="">
      <xdr:nvSpPr>
        <xdr:cNvPr id="10" name="Retângulo: Cantos Arredondados 2">
          <a:extLst>
            <a:ext uri="{FF2B5EF4-FFF2-40B4-BE49-F238E27FC236}">
              <a16:creationId xmlns:a16="http://schemas.microsoft.com/office/drawing/2014/main" id="{9AC27AA5-EE2A-4679-810B-CA87A47647BD}"/>
            </a:ext>
          </a:extLst>
        </xdr:cNvPr>
        <xdr:cNvSpPr/>
      </xdr:nvSpPr>
      <xdr:spPr>
        <a:xfrm>
          <a:off x="9094419" y="61881"/>
          <a:ext cx="288000" cy="288000"/>
        </a:xfrm>
        <a:prstGeom prst="roundRect">
          <a:avLst/>
        </a:prstGeom>
        <a:solidFill>
          <a:srgbClr val="D81893"/>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ebdings" panose="05030102010509060703" pitchFamily="18" charset="2"/>
              <a:ea typeface="+mn-ea"/>
              <a:cs typeface="+mn-cs"/>
            </a:rPr>
            <a:t>J</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15</xdr:col>
      <xdr:colOff>480509</xdr:colOff>
      <xdr:row>0</xdr:row>
      <xdr:rowOff>61880</xdr:rowOff>
    </xdr:from>
    <xdr:to>
      <xdr:col>16</xdr:col>
      <xdr:colOff>56205</xdr:colOff>
      <xdr:row>0</xdr:row>
      <xdr:rowOff>349880</xdr:rowOff>
    </xdr:to>
    <xdr:sp macro="[0]!VerificarBatidasFaltantes" textlink="">
      <xdr:nvSpPr>
        <xdr:cNvPr id="11" name="Retângulo: Cantos Arredondados 2">
          <a:extLst>
            <a:ext uri="{FF2B5EF4-FFF2-40B4-BE49-F238E27FC236}">
              <a16:creationId xmlns:a16="http://schemas.microsoft.com/office/drawing/2014/main" id="{68EA00B7-4E74-4508-ACBC-955907F17FEA}"/>
            </a:ext>
          </a:extLst>
        </xdr:cNvPr>
        <xdr:cNvSpPr/>
      </xdr:nvSpPr>
      <xdr:spPr>
        <a:xfrm>
          <a:off x="6916096" y="61880"/>
          <a:ext cx="288000" cy="288000"/>
        </a:xfrm>
        <a:prstGeom prst="roundRect">
          <a:avLst/>
        </a:prstGeom>
        <a:solidFill>
          <a:schemeClr val="bg2">
            <a:lumMod val="5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chemeClr val="lt1"/>
              </a:solidFill>
              <a:latin typeface="Webdings" panose="05030102010509060703" pitchFamily="18" charset="2"/>
              <a:ea typeface="+mn-ea"/>
              <a:cs typeface="+mn-cs"/>
            </a:rPr>
            <a:t>s</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20</xdr:col>
      <xdr:colOff>47625</xdr:colOff>
      <xdr:row>2</xdr:row>
      <xdr:rowOff>19050</xdr:rowOff>
    </xdr:from>
    <xdr:to>
      <xdr:col>20</xdr:col>
      <xdr:colOff>190500</xdr:colOff>
      <xdr:row>2</xdr:row>
      <xdr:rowOff>171451</xdr:rowOff>
    </xdr:to>
    <xdr:sp macro="[0]!ApagarConteudoCelulas01" textlink="">
      <xdr:nvSpPr>
        <xdr:cNvPr id="2" name="Retângulo: Cantos Arredondados 6" hidden="1">
          <a:extLst>
            <a:ext uri="{FF2B5EF4-FFF2-40B4-BE49-F238E27FC236}">
              <a16:creationId xmlns:a16="http://schemas.microsoft.com/office/drawing/2014/main" id="{00000000-0008-0000-1500-000002000000}"/>
            </a:ext>
          </a:extLst>
        </xdr:cNvPr>
        <xdr:cNvSpPr/>
      </xdr:nvSpPr>
      <xdr:spPr>
        <a:xfrm>
          <a:off x="8572500" y="600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xdr:row>
      <xdr:rowOff>19050</xdr:rowOff>
    </xdr:from>
    <xdr:to>
      <xdr:col>20</xdr:col>
      <xdr:colOff>190500</xdr:colOff>
      <xdr:row>3</xdr:row>
      <xdr:rowOff>171451</xdr:rowOff>
    </xdr:to>
    <xdr:sp macro="[0]!ApagarConteudoCelulas02" textlink="">
      <xdr:nvSpPr>
        <xdr:cNvPr id="3" name="Retângulo: Cantos Arredondados 7" hidden="1">
          <a:extLst>
            <a:ext uri="{FF2B5EF4-FFF2-40B4-BE49-F238E27FC236}">
              <a16:creationId xmlns:a16="http://schemas.microsoft.com/office/drawing/2014/main" id="{00000000-0008-0000-1500-000003000000}"/>
            </a:ext>
          </a:extLst>
        </xdr:cNvPr>
        <xdr:cNvSpPr/>
      </xdr:nvSpPr>
      <xdr:spPr>
        <a:xfrm>
          <a:off x="8572500" y="790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xdr:row>
      <xdr:rowOff>19050</xdr:rowOff>
    </xdr:from>
    <xdr:to>
      <xdr:col>20</xdr:col>
      <xdr:colOff>190500</xdr:colOff>
      <xdr:row>4</xdr:row>
      <xdr:rowOff>171451</xdr:rowOff>
    </xdr:to>
    <xdr:sp macro="[0]!ApagarConteudoCelulas03" textlink="">
      <xdr:nvSpPr>
        <xdr:cNvPr id="4" name="Retângulo: Cantos Arredondados 8" hidden="1">
          <a:extLst>
            <a:ext uri="{FF2B5EF4-FFF2-40B4-BE49-F238E27FC236}">
              <a16:creationId xmlns:a16="http://schemas.microsoft.com/office/drawing/2014/main" id="{00000000-0008-0000-1500-000004000000}"/>
            </a:ext>
          </a:extLst>
        </xdr:cNvPr>
        <xdr:cNvSpPr/>
      </xdr:nvSpPr>
      <xdr:spPr>
        <a:xfrm>
          <a:off x="8572500" y="981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xdr:row>
      <xdr:rowOff>19050</xdr:rowOff>
    </xdr:from>
    <xdr:to>
      <xdr:col>20</xdr:col>
      <xdr:colOff>190500</xdr:colOff>
      <xdr:row>5</xdr:row>
      <xdr:rowOff>171451</xdr:rowOff>
    </xdr:to>
    <xdr:sp macro="[0]!ApagarConteudoCelulas04" textlink="">
      <xdr:nvSpPr>
        <xdr:cNvPr id="5" name="Retângulo: Cantos Arredondados 9" hidden="1">
          <a:extLst>
            <a:ext uri="{FF2B5EF4-FFF2-40B4-BE49-F238E27FC236}">
              <a16:creationId xmlns:a16="http://schemas.microsoft.com/office/drawing/2014/main" id="{00000000-0008-0000-1500-000005000000}"/>
            </a:ext>
          </a:extLst>
        </xdr:cNvPr>
        <xdr:cNvSpPr/>
      </xdr:nvSpPr>
      <xdr:spPr>
        <a:xfrm>
          <a:off x="8572500" y="1171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6</xdr:row>
      <xdr:rowOff>19050</xdr:rowOff>
    </xdr:from>
    <xdr:to>
      <xdr:col>20</xdr:col>
      <xdr:colOff>190500</xdr:colOff>
      <xdr:row>6</xdr:row>
      <xdr:rowOff>171451</xdr:rowOff>
    </xdr:to>
    <xdr:sp macro="[0]!ApagarConteudoCelulas05" textlink="">
      <xdr:nvSpPr>
        <xdr:cNvPr id="6" name="Retângulo: Cantos Arredondados 10" hidden="1">
          <a:extLst>
            <a:ext uri="{FF2B5EF4-FFF2-40B4-BE49-F238E27FC236}">
              <a16:creationId xmlns:a16="http://schemas.microsoft.com/office/drawing/2014/main" id="{00000000-0008-0000-1500-000006000000}"/>
            </a:ext>
          </a:extLst>
        </xdr:cNvPr>
        <xdr:cNvSpPr/>
      </xdr:nvSpPr>
      <xdr:spPr>
        <a:xfrm>
          <a:off x="8572500" y="1362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7</xdr:row>
      <xdr:rowOff>19050</xdr:rowOff>
    </xdr:from>
    <xdr:to>
      <xdr:col>20</xdr:col>
      <xdr:colOff>190500</xdr:colOff>
      <xdr:row>7</xdr:row>
      <xdr:rowOff>171451</xdr:rowOff>
    </xdr:to>
    <xdr:sp macro="[0]!ApagarConteudoCelulas06" textlink="">
      <xdr:nvSpPr>
        <xdr:cNvPr id="7" name="Retângulo: Cantos Arredondados 11" hidden="1">
          <a:extLst>
            <a:ext uri="{FF2B5EF4-FFF2-40B4-BE49-F238E27FC236}">
              <a16:creationId xmlns:a16="http://schemas.microsoft.com/office/drawing/2014/main" id="{00000000-0008-0000-1500-000007000000}"/>
            </a:ext>
          </a:extLst>
        </xdr:cNvPr>
        <xdr:cNvSpPr/>
      </xdr:nvSpPr>
      <xdr:spPr>
        <a:xfrm>
          <a:off x="8572500" y="1552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8</xdr:row>
      <xdr:rowOff>19050</xdr:rowOff>
    </xdr:from>
    <xdr:to>
      <xdr:col>20</xdr:col>
      <xdr:colOff>190500</xdr:colOff>
      <xdr:row>8</xdr:row>
      <xdr:rowOff>171451</xdr:rowOff>
    </xdr:to>
    <xdr:sp macro="[0]!ApagarConteudoCelulas07" textlink="">
      <xdr:nvSpPr>
        <xdr:cNvPr id="8" name="Retângulo: Cantos Arredondados 12" hidden="1">
          <a:extLst>
            <a:ext uri="{FF2B5EF4-FFF2-40B4-BE49-F238E27FC236}">
              <a16:creationId xmlns:a16="http://schemas.microsoft.com/office/drawing/2014/main" id="{00000000-0008-0000-1500-000008000000}"/>
            </a:ext>
          </a:extLst>
        </xdr:cNvPr>
        <xdr:cNvSpPr/>
      </xdr:nvSpPr>
      <xdr:spPr>
        <a:xfrm>
          <a:off x="8572500" y="1743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9</xdr:row>
      <xdr:rowOff>19050</xdr:rowOff>
    </xdr:from>
    <xdr:to>
      <xdr:col>20</xdr:col>
      <xdr:colOff>190500</xdr:colOff>
      <xdr:row>9</xdr:row>
      <xdr:rowOff>171451</xdr:rowOff>
    </xdr:to>
    <xdr:sp macro="[0]!ApagarConteudoCelulas08" textlink="">
      <xdr:nvSpPr>
        <xdr:cNvPr id="9" name="Retângulo: Cantos Arredondados 13" hidden="1">
          <a:extLst>
            <a:ext uri="{FF2B5EF4-FFF2-40B4-BE49-F238E27FC236}">
              <a16:creationId xmlns:a16="http://schemas.microsoft.com/office/drawing/2014/main" id="{00000000-0008-0000-1500-000009000000}"/>
            </a:ext>
          </a:extLst>
        </xdr:cNvPr>
        <xdr:cNvSpPr/>
      </xdr:nvSpPr>
      <xdr:spPr>
        <a:xfrm>
          <a:off x="8572500" y="1933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10</xdr:row>
      <xdr:rowOff>19050</xdr:rowOff>
    </xdr:from>
    <xdr:to>
      <xdr:col>20</xdr:col>
      <xdr:colOff>190500</xdr:colOff>
      <xdr:row>10</xdr:row>
      <xdr:rowOff>171451</xdr:rowOff>
    </xdr:to>
    <xdr:sp macro="[0]!ApagarConteudoCelulas09" textlink="">
      <xdr:nvSpPr>
        <xdr:cNvPr id="10" name="Retângulo: Cantos Arredondados 14" hidden="1">
          <a:extLst>
            <a:ext uri="{FF2B5EF4-FFF2-40B4-BE49-F238E27FC236}">
              <a16:creationId xmlns:a16="http://schemas.microsoft.com/office/drawing/2014/main" id="{00000000-0008-0000-1500-00000A000000}"/>
            </a:ext>
          </a:extLst>
        </xdr:cNvPr>
        <xdr:cNvSpPr/>
      </xdr:nvSpPr>
      <xdr:spPr>
        <a:xfrm>
          <a:off x="8572500" y="2124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11</xdr:row>
      <xdr:rowOff>19050</xdr:rowOff>
    </xdr:from>
    <xdr:to>
      <xdr:col>20</xdr:col>
      <xdr:colOff>190500</xdr:colOff>
      <xdr:row>11</xdr:row>
      <xdr:rowOff>171451</xdr:rowOff>
    </xdr:to>
    <xdr:sp macro="[0]!ApagarConteudoCelulas10" textlink="">
      <xdr:nvSpPr>
        <xdr:cNvPr id="11" name="Retângulo: Cantos Arredondados 15" hidden="1">
          <a:extLst>
            <a:ext uri="{FF2B5EF4-FFF2-40B4-BE49-F238E27FC236}">
              <a16:creationId xmlns:a16="http://schemas.microsoft.com/office/drawing/2014/main" id="{00000000-0008-0000-1500-00000B000000}"/>
            </a:ext>
          </a:extLst>
        </xdr:cNvPr>
        <xdr:cNvSpPr/>
      </xdr:nvSpPr>
      <xdr:spPr>
        <a:xfrm>
          <a:off x="8572500" y="2314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12</xdr:row>
      <xdr:rowOff>19050</xdr:rowOff>
    </xdr:from>
    <xdr:to>
      <xdr:col>20</xdr:col>
      <xdr:colOff>190500</xdr:colOff>
      <xdr:row>12</xdr:row>
      <xdr:rowOff>171451</xdr:rowOff>
    </xdr:to>
    <xdr:sp macro="[0]!ApagarConteudoCelulas11" textlink="">
      <xdr:nvSpPr>
        <xdr:cNvPr id="12" name="Retângulo: Cantos Arredondados 16" hidden="1">
          <a:extLst>
            <a:ext uri="{FF2B5EF4-FFF2-40B4-BE49-F238E27FC236}">
              <a16:creationId xmlns:a16="http://schemas.microsoft.com/office/drawing/2014/main" id="{00000000-0008-0000-1500-00000C000000}"/>
            </a:ext>
          </a:extLst>
        </xdr:cNvPr>
        <xdr:cNvSpPr/>
      </xdr:nvSpPr>
      <xdr:spPr>
        <a:xfrm>
          <a:off x="8572500" y="2505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13</xdr:row>
      <xdr:rowOff>19050</xdr:rowOff>
    </xdr:from>
    <xdr:to>
      <xdr:col>20</xdr:col>
      <xdr:colOff>190500</xdr:colOff>
      <xdr:row>13</xdr:row>
      <xdr:rowOff>171451</xdr:rowOff>
    </xdr:to>
    <xdr:sp macro="[0]!ApagarConteudoCelulas12" textlink="">
      <xdr:nvSpPr>
        <xdr:cNvPr id="13" name="Retângulo: Cantos Arredondados 17" hidden="1">
          <a:extLst>
            <a:ext uri="{FF2B5EF4-FFF2-40B4-BE49-F238E27FC236}">
              <a16:creationId xmlns:a16="http://schemas.microsoft.com/office/drawing/2014/main" id="{00000000-0008-0000-1500-00000D000000}"/>
            </a:ext>
          </a:extLst>
        </xdr:cNvPr>
        <xdr:cNvSpPr/>
      </xdr:nvSpPr>
      <xdr:spPr>
        <a:xfrm>
          <a:off x="8572500" y="2695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14</xdr:row>
      <xdr:rowOff>19050</xdr:rowOff>
    </xdr:from>
    <xdr:to>
      <xdr:col>20</xdr:col>
      <xdr:colOff>190500</xdr:colOff>
      <xdr:row>14</xdr:row>
      <xdr:rowOff>171451</xdr:rowOff>
    </xdr:to>
    <xdr:sp macro="[0]!ApagarConteudoCelulas13" textlink="">
      <xdr:nvSpPr>
        <xdr:cNvPr id="14" name="Retângulo: Cantos Arredondados 18" hidden="1">
          <a:extLst>
            <a:ext uri="{FF2B5EF4-FFF2-40B4-BE49-F238E27FC236}">
              <a16:creationId xmlns:a16="http://schemas.microsoft.com/office/drawing/2014/main" id="{00000000-0008-0000-1500-00000E000000}"/>
            </a:ext>
          </a:extLst>
        </xdr:cNvPr>
        <xdr:cNvSpPr/>
      </xdr:nvSpPr>
      <xdr:spPr>
        <a:xfrm>
          <a:off x="8572500" y="2886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15</xdr:row>
      <xdr:rowOff>19050</xdr:rowOff>
    </xdr:from>
    <xdr:to>
      <xdr:col>20</xdr:col>
      <xdr:colOff>190500</xdr:colOff>
      <xdr:row>15</xdr:row>
      <xdr:rowOff>171451</xdr:rowOff>
    </xdr:to>
    <xdr:sp macro="[0]!ApagarConteudoCelulas14" textlink="">
      <xdr:nvSpPr>
        <xdr:cNvPr id="15" name="Retângulo: Cantos Arredondados 19" hidden="1">
          <a:extLst>
            <a:ext uri="{FF2B5EF4-FFF2-40B4-BE49-F238E27FC236}">
              <a16:creationId xmlns:a16="http://schemas.microsoft.com/office/drawing/2014/main" id="{00000000-0008-0000-1500-00000F000000}"/>
            </a:ext>
          </a:extLst>
        </xdr:cNvPr>
        <xdr:cNvSpPr/>
      </xdr:nvSpPr>
      <xdr:spPr>
        <a:xfrm>
          <a:off x="8572500" y="3076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16</xdr:row>
      <xdr:rowOff>19050</xdr:rowOff>
    </xdr:from>
    <xdr:to>
      <xdr:col>20</xdr:col>
      <xdr:colOff>190500</xdr:colOff>
      <xdr:row>16</xdr:row>
      <xdr:rowOff>171451</xdr:rowOff>
    </xdr:to>
    <xdr:sp macro="[0]!ApagarConteudoCelulas01" textlink="">
      <xdr:nvSpPr>
        <xdr:cNvPr id="16" name="Retângulo: Cantos Arredondados 20" hidden="1">
          <a:extLst>
            <a:ext uri="{FF2B5EF4-FFF2-40B4-BE49-F238E27FC236}">
              <a16:creationId xmlns:a16="http://schemas.microsoft.com/office/drawing/2014/main" id="{00000000-0008-0000-1500-000010000000}"/>
            </a:ext>
          </a:extLst>
        </xdr:cNvPr>
        <xdr:cNvSpPr/>
      </xdr:nvSpPr>
      <xdr:spPr>
        <a:xfrm>
          <a:off x="8572500" y="3267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17</xdr:row>
      <xdr:rowOff>19050</xdr:rowOff>
    </xdr:from>
    <xdr:to>
      <xdr:col>20</xdr:col>
      <xdr:colOff>190500</xdr:colOff>
      <xdr:row>17</xdr:row>
      <xdr:rowOff>171451</xdr:rowOff>
    </xdr:to>
    <xdr:sp macro="[0]!ApagarConteudoCelulas16" textlink="">
      <xdr:nvSpPr>
        <xdr:cNvPr id="17" name="Retângulo: Cantos Arredondados 21" hidden="1">
          <a:extLst>
            <a:ext uri="{FF2B5EF4-FFF2-40B4-BE49-F238E27FC236}">
              <a16:creationId xmlns:a16="http://schemas.microsoft.com/office/drawing/2014/main" id="{00000000-0008-0000-1500-000011000000}"/>
            </a:ext>
          </a:extLst>
        </xdr:cNvPr>
        <xdr:cNvSpPr/>
      </xdr:nvSpPr>
      <xdr:spPr>
        <a:xfrm>
          <a:off x="8572500" y="3457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18</xdr:row>
      <xdr:rowOff>19050</xdr:rowOff>
    </xdr:from>
    <xdr:to>
      <xdr:col>20</xdr:col>
      <xdr:colOff>190500</xdr:colOff>
      <xdr:row>18</xdr:row>
      <xdr:rowOff>171451</xdr:rowOff>
    </xdr:to>
    <xdr:sp macro="[0]!ApagarConteudoCelulas17" textlink="">
      <xdr:nvSpPr>
        <xdr:cNvPr id="18" name="Retângulo: Cantos Arredondados 22" hidden="1">
          <a:extLst>
            <a:ext uri="{FF2B5EF4-FFF2-40B4-BE49-F238E27FC236}">
              <a16:creationId xmlns:a16="http://schemas.microsoft.com/office/drawing/2014/main" id="{00000000-0008-0000-1500-000012000000}"/>
            </a:ext>
          </a:extLst>
        </xdr:cNvPr>
        <xdr:cNvSpPr/>
      </xdr:nvSpPr>
      <xdr:spPr>
        <a:xfrm>
          <a:off x="8572500" y="3648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19</xdr:row>
      <xdr:rowOff>19050</xdr:rowOff>
    </xdr:from>
    <xdr:to>
      <xdr:col>20</xdr:col>
      <xdr:colOff>190500</xdr:colOff>
      <xdr:row>19</xdr:row>
      <xdr:rowOff>171451</xdr:rowOff>
    </xdr:to>
    <xdr:sp macro="[0]!ApagarConteudoCelulas18" textlink="">
      <xdr:nvSpPr>
        <xdr:cNvPr id="19" name="Retângulo: Cantos Arredondados 23" hidden="1">
          <a:extLst>
            <a:ext uri="{FF2B5EF4-FFF2-40B4-BE49-F238E27FC236}">
              <a16:creationId xmlns:a16="http://schemas.microsoft.com/office/drawing/2014/main" id="{00000000-0008-0000-1500-000013000000}"/>
            </a:ext>
          </a:extLst>
        </xdr:cNvPr>
        <xdr:cNvSpPr/>
      </xdr:nvSpPr>
      <xdr:spPr>
        <a:xfrm>
          <a:off x="8572500" y="3838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20</xdr:row>
      <xdr:rowOff>19050</xdr:rowOff>
    </xdr:from>
    <xdr:to>
      <xdr:col>20</xdr:col>
      <xdr:colOff>190500</xdr:colOff>
      <xdr:row>20</xdr:row>
      <xdr:rowOff>171451</xdr:rowOff>
    </xdr:to>
    <xdr:sp macro="[0]!ApagarConteudoCelulas19" textlink="">
      <xdr:nvSpPr>
        <xdr:cNvPr id="20" name="Retângulo: Cantos Arredondados 24" hidden="1">
          <a:extLst>
            <a:ext uri="{FF2B5EF4-FFF2-40B4-BE49-F238E27FC236}">
              <a16:creationId xmlns:a16="http://schemas.microsoft.com/office/drawing/2014/main" id="{00000000-0008-0000-1500-000014000000}"/>
            </a:ext>
          </a:extLst>
        </xdr:cNvPr>
        <xdr:cNvSpPr/>
      </xdr:nvSpPr>
      <xdr:spPr>
        <a:xfrm>
          <a:off x="8572500" y="4029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21</xdr:row>
      <xdr:rowOff>19050</xdr:rowOff>
    </xdr:from>
    <xdr:to>
      <xdr:col>20</xdr:col>
      <xdr:colOff>190500</xdr:colOff>
      <xdr:row>21</xdr:row>
      <xdr:rowOff>171451</xdr:rowOff>
    </xdr:to>
    <xdr:sp macro="[0]!ApagarConteudoCelulas20" textlink="">
      <xdr:nvSpPr>
        <xdr:cNvPr id="21" name="Retângulo: Cantos Arredondados 25" hidden="1">
          <a:extLst>
            <a:ext uri="{FF2B5EF4-FFF2-40B4-BE49-F238E27FC236}">
              <a16:creationId xmlns:a16="http://schemas.microsoft.com/office/drawing/2014/main" id="{00000000-0008-0000-1500-000015000000}"/>
            </a:ext>
          </a:extLst>
        </xdr:cNvPr>
        <xdr:cNvSpPr/>
      </xdr:nvSpPr>
      <xdr:spPr>
        <a:xfrm>
          <a:off x="8572500" y="4219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22</xdr:row>
      <xdr:rowOff>19050</xdr:rowOff>
    </xdr:from>
    <xdr:to>
      <xdr:col>20</xdr:col>
      <xdr:colOff>190500</xdr:colOff>
      <xdr:row>22</xdr:row>
      <xdr:rowOff>171451</xdr:rowOff>
    </xdr:to>
    <xdr:sp macro="[0]!ApagarConteudoCelulas21" textlink="">
      <xdr:nvSpPr>
        <xdr:cNvPr id="22" name="Retângulo: Cantos Arredondados 26" hidden="1">
          <a:extLst>
            <a:ext uri="{FF2B5EF4-FFF2-40B4-BE49-F238E27FC236}">
              <a16:creationId xmlns:a16="http://schemas.microsoft.com/office/drawing/2014/main" id="{00000000-0008-0000-1500-000016000000}"/>
            </a:ext>
          </a:extLst>
        </xdr:cNvPr>
        <xdr:cNvSpPr/>
      </xdr:nvSpPr>
      <xdr:spPr>
        <a:xfrm>
          <a:off x="8572500" y="4410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23</xdr:row>
      <xdr:rowOff>19050</xdr:rowOff>
    </xdr:from>
    <xdr:to>
      <xdr:col>20</xdr:col>
      <xdr:colOff>190500</xdr:colOff>
      <xdr:row>23</xdr:row>
      <xdr:rowOff>171451</xdr:rowOff>
    </xdr:to>
    <xdr:sp macro="[0]!ApagarConteudoCelulas22" textlink="">
      <xdr:nvSpPr>
        <xdr:cNvPr id="23" name="Retângulo: Cantos Arredondados 27" hidden="1">
          <a:extLst>
            <a:ext uri="{FF2B5EF4-FFF2-40B4-BE49-F238E27FC236}">
              <a16:creationId xmlns:a16="http://schemas.microsoft.com/office/drawing/2014/main" id="{00000000-0008-0000-1500-000017000000}"/>
            </a:ext>
          </a:extLst>
        </xdr:cNvPr>
        <xdr:cNvSpPr/>
      </xdr:nvSpPr>
      <xdr:spPr>
        <a:xfrm>
          <a:off x="8572500" y="4600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24</xdr:row>
      <xdr:rowOff>19050</xdr:rowOff>
    </xdr:from>
    <xdr:to>
      <xdr:col>20</xdr:col>
      <xdr:colOff>190500</xdr:colOff>
      <xdr:row>24</xdr:row>
      <xdr:rowOff>171451</xdr:rowOff>
    </xdr:to>
    <xdr:sp macro="[0]!ApagarConteudoCelulas23" textlink="">
      <xdr:nvSpPr>
        <xdr:cNvPr id="24" name="Retângulo: Cantos Arredondados 28" hidden="1">
          <a:extLst>
            <a:ext uri="{FF2B5EF4-FFF2-40B4-BE49-F238E27FC236}">
              <a16:creationId xmlns:a16="http://schemas.microsoft.com/office/drawing/2014/main" id="{00000000-0008-0000-1500-000018000000}"/>
            </a:ext>
          </a:extLst>
        </xdr:cNvPr>
        <xdr:cNvSpPr/>
      </xdr:nvSpPr>
      <xdr:spPr>
        <a:xfrm>
          <a:off x="8572500" y="4791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25</xdr:row>
      <xdr:rowOff>19050</xdr:rowOff>
    </xdr:from>
    <xdr:to>
      <xdr:col>20</xdr:col>
      <xdr:colOff>190500</xdr:colOff>
      <xdr:row>25</xdr:row>
      <xdr:rowOff>171451</xdr:rowOff>
    </xdr:to>
    <xdr:sp macro="[0]!ApagarConteudoCelulas24" textlink="">
      <xdr:nvSpPr>
        <xdr:cNvPr id="25" name="Retângulo: Cantos Arredondados 29" hidden="1">
          <a:extLst>
            <a:ext uri="{FF2B5EF4-FFF2-40B4-BE49-F238E27FC236}">
              <a16:creationId xmlns:a16="http://schemas.microsoft.com/office/drawing/2014/main" id="{00000000-0008-0000-1500-000019000000}"/>
            </a:ext>
          </a:extLst>
        </xdr:cNvPr>
        <xdr:cNvSpPr/>
      </xdr:nvSpPr>
      <xdr:spPr>
        <a:xfrm>
          <a:off x="8572500" y="4981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26</xdr:row>
      <xdr:rowOff>19050</xdr:rowOff>
    </xdr:from>
    <xdr:to>
      <xdr:col>20</xdr:col>
      <xdr:colOff>190500</xdr:colOff>
      <xdr:row>26</xdr:row>
      <xdr:rowOff>171451</xdr:rowOff>
    </xdr:to>
    <xdr:sp macro="[0]!ApagarConteudoCelulas25" textlink="">
      <xdr:nvSpPr>
        <xdr:cNvPr id="26" name="Retângulo: Cantos Arredondados 30" hidden="1">
          <a:extLst>
            <a:ext uri="{FF2B5EF4-FFF2-40B4-BE49-F238E27FC236}">
              <a16:creationId xmlns:a16="http://schemas.microsoft.com/office/drawing/2014/main" id="{00000000-0008-0000-1500-00001A000000}"/>
            </a:ext>
          </a:extLst>
        </xdr:cNvPr>
        <xdr:cNvSpPr/>
      </xdr:nvSpPr>
      <xdr:spPr>
        <a:xfrm>
          <a:off x="8572500" y="5172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27</xdr:row>
      <xdr:rowOff>19050</xdr:rowOff>
    </xdr:from>
    <xdr:to>
      <xdr:col>20</xdr:col>
      <xdr:colOff>190500</xdr:colOff>
      <xdr:row>27</xdr:row>
      <xdr:rowOff>171451</xdr:rowOff>
    </xdr:to>
    <xdr:sp macro="[0]!ApagarConteudoCelulas26" textlink="">
      <xdr:nvSpPr>
        <xdr:cNvPr id="27" name="Retângulo: Cantos Arredondados 31" hidden="1">
          <a:extLst>
            <a:ext uri="{FF2B5EF4-FFF2-40B4-BE49-F238E27FC236}">
              <a16:creationId xmlns:a16="http://schemas.microsoft.com/office/drawing/2014/main" id="{00000000-0008-0000-1500-00001B000000}"/>
            </a:ext>
          </a:extLst>
        </xdr:cNvPr>
        <xdr:cNvSpPr/>
      </xdr:nvSpPr>
      <xdr:spPr>
        <a:xfrm>
          <a:off x="8572500" y="5362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28</xdr:row>
      <xdr:rowOff>19050</xdr:rowOff>
    </xdr:from>
    <xdr:to>
      <xdr:col>20</xdr:col>
      <xdr:colOff>190500</xdr:colOff>
      <xdr:row>28</xdr:row>
      <xdr:rowOff>171451</xdr:rowOff>
    </xdr:to>
    <xdr:sp macro="[0]!ApagarConteudoCelulas27" textlink="">
      <xdr:nvSpPr>
        <xdr:cNvPr id="28" name="Retângulo: Cantos Arredondados 32" hidden="1">
          <a:extLst>
            <a:ext uri="{FF2B5EF4-FFF2-40B4-BE49-F238E27FC236}">
              <a16:creationId xmlns:a16="http://schemas.microsoft.com/office/drawing/2014/main" id="{00000000-0008-0000-1500-00001C000000}"/>
            </a:ext>
          </a:extLst>
        </xdr:cNvPr>
        <xdr:cNvSpPr/>
      </xdr:nvSpPr>
      <xdr:spPr>
        <a:xfrm>
          <a:off x="8572500" y="5553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29</xdr:row>
      <xdr:rowOff>19050</xdr:rowOff>
    </xdr:from>
    <xdr:to>
      <xdr:col>20</xdr:col>
      <xdr:colOff>190500</xdr:colOff>
      <xdr:row>29</xdr:row>
      <xdr:rowOff>171451</xdr:rowOff>
    </xdr:to>
    <xdr:sp macro="[0]!ApagarConteudoCelulas28" textlink="">
      <xdr:nvSpPr>
        <xdr:cNvPr id="29" name="Retângulo: Cantos Arredondados 33" hidden="1">
          <a:extLst>
            <a:ext uri="{FF2B5EF4-FFF2-40B4-BE49-F238E27FC236}">
              <a16:creationId xmlns:a16="http://schemas.microsoft.com/office/drawing/2014/main" id="{00000000-0008-0000-1500-00001D000000}"/>
            </a:ext>
          </a:extLst>
        </xdr:cNvPr>
        <xdr:cNvSpPr/>
      </xdr:nvSpPr>
      <xdr:spPr>
        <a:xfrm>
          <a:off x="8572500" y="5743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30</xdr:row>
      <xdr:rowOff>19050</xdr:rowOff>
    </xdr:from>
    <xdr:to>
      <xdr:col>20</xdr:col>
      <xdr:colOff>190500</xdr:colOff>
      <xdr:row>30</xdr:row>
      <xdr:rowOff>171451</xdr:rowOff>
    </xdr:to>
    <xdr:sp macro="[0]!ApagarConteudoCelulas29" textlink="">
      <xdr:nvSpPr>
        <xdr:cNvPr id="30" name="Retângulo: Cantos Arredondados 34" hidden="1">
          <a:extLst>
            <a:ext uri="{FF2B5EF4-FFF2-40B4-BE49-F238E27FC236}">
              <a16:creationId xmlns:a16="http://schemas.microsoft.com/office/drawing/2014/main" id="{00000000-0008-0000-1500-00001E000000}"/>
            </a:ext>
          </a:extLst>
        </xdr:cNvPr>
        <xdr:cNvSpPr/>
      </xdr:nvSpPr>
      <xdr:spPr>
        <a:xfrm>
          <a:off x="8572500" y="5934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31</xdr:row>
      <xdr:rowOff>19050</xdr:rowOff>
    </xdr:from>
    <xdr:to>
      <xdr:col>20</xdr:col>
      <xdr:colOff>190500</xdr:colOff>
      <xdr:row>31</xdr:row>
      <xdr:rowOff>171451</xdr:rowOff>
    </xdr:to>
    <xdr:sp macro="[0]!ApagarConteudoCelulas30" textlink="">
      <xdr:nvSpPr>
        <xdr:cNvPr id="31" name="Retângulo: Cantos Arredondados 35" hidden="1">
          <a:extLst>
            <a:ext uri="{FF2B5EF4-FFF2-40B4-BE49-F238E27FC236}">
              <a16:creationId xmlns:a16="http://schemas.microsoft.com/office/drawing/2014/main" id="{00000000-0008-0000-1500-00001F000000}"/>
            </a:ext>
          </a:extLst>
        </xdr:cNvPr>
        <xdr:cNvSpPr/>
      </xdr:nvSpPr>
      <xdr:spPr>
        <a:xfrm>
          <a:off x="8572500" y="6124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32</xdr:row>
      <xdr:rowOff>19050</xdr:rowOff>
    </xdr:from>
    <xdr:to>
      <xdr:col>20</xdr:col>
      <xdr:colOff>190500</xdr:colOff>
      <xdr:row>32</xdr:row>
      <xdr:rowOff>171451</xdr:rowOff>
    </xdr:to>
    <xdr:sp macro="[0]!ApagarConteudoCelulas31" textlink="">
      <xdr:nvSpPr>
        <xdr:cNvPr id="32" name="Retângulo: Cantos Arredondados 36" hidden="1">
          <a:extLst>
            <a:ext uri="{FF2B5EF4-FFF2-40B4-BE49-F238E27FC236}">
              <a16:creationId xmlns:a16="http://schemas.microsoft.com/office/drawing/2014/main" id="{00000000-0008-0000-1500-000020000000}"/>
            </a:ext>
          </a:extLst>
        </xdr:cNvPr>
        <xdr:cNvSpPr/>
      </xdr:nvSpPr>
      <xdr:spPr>
        <a:xfrm>
          <a:off x="8572500" y="6315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33</xdr:row>
      <xdr:rowOff>19050</xdr:rowOff>
    </xdr:from>
    <xdr:to>
      <xdr:col>20</xdr:col>
      <xdr:colOff>190500</xdr:colOff>
      <xdr:row>33</xdr:row>
      <xdr:rowOff>171451</xdr:rowOff>
    </xdr:to>
    <xdr:sp macro="[0]!ApagarConteudoCelulas32" textlink="">
      <xdr:nvSpPr>
        <xdr:cNvPr id="33" name="Retângulo: Cantos Arredondados 37" hidden="1">
          <a:extLst>
            <a:ext uri="{FF2B5EF4-FFF2-40B4-BE49-F238E27FC236}">
              <a16:creationId xmlns:a16="http://schemas.microsoft.com/office/drawing/2014/main" id="{00000000-0008-0000-1500-000021000000}"/>
            </a:ext>
          </a:extLst>
        </xdr:cNvPr>
        <xdr:cNvSpPr/>
      </xdr:nvSpPr>
      <xdr:spPr>
        <a:xfrm>
          <a:off x="8572500" y="6505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34</xdr:row>
      <xdr:rowOff>19050</xdr:rowOff>
    </xdr:from>
    <xdr:to>
      <xdr:col>20</xdr:col>
      <xdr:colOff>190500</xdr:colOff>
      <xdr:row>34</xdr:row>
      <xdr:rowOff>171451</xdr:rowOff>
    </xdr:to>
    <xdr:sp macro="[0]!ApagarConteudoCelulas33" textlink="">
      <xdr:nvSpPr>
        <xdr:cNvPr id="34" name="Retângulo: Cantos Arredondados 38" hidden="1">
          <a:extLst>
            <a:ext uri="{FF2B5EF4-FFF2-40B4-BE49-F238E27FC236}">
              <a16:creationId xmlns:a16="http://schemas.microsoft.com/office/drawing/2014/main" id="{00000000-0008-0000-1500-000022000000}"/>
            </a:ext>
          </a:extLst>
        </xdr:cNvPr>
        <xdr:cNvSpPr/>
      </xdr:nvSpPr>
      <xdr:spPr>
        <a:xfrm>
          <a:off x="8572500" y="6696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35</xdr:row>
      <xdr:rowOff>19050</xdr:rowOff>
    </xdr:from>
    <xdr:to>
      <xdr:col>20</xdr:col>
      <xdr:colOff>190500</xdr:colOff>
      <xdr:row>35</xdr:row>
      <xdr:rowOff>171451</xdr:rowOff>
    </xdr:to>
    <xdr:sp macro="[0]!ApagarConteudoCelulas34" textlink="">
      <xdr:nvSpPr>
        <xdr:cNvPr id="35" name="Retângulo: Cantos Arredondados 39" hidden="1">
          <a:extLst>
            <a:ext uri="{FF2B5EF4-FFF2-40B4-BE49-F238E27FC236}">
              <a16:creationId xmlns:a16="http://schemas.microsoft.com/office/drawing/2014/main" id="{00000000-0008-0000-1500-000023000000}"/>
            </a:ext>
          </a:extLst>
        </xdr:cNvPr>
        <xdr:cNvSpPr/>
      </xdr:nvSpPr>
      <xdr:spPr>
        <a:xfrm>
          <a:off x="8572500" y="6886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36</xdr:row>
      <xdr:rowOff>19050</xdr:rowOff>
    </xdr:from>
    <xdr:to>
      <xdr:col>20</xdr:col>
      <xdr:colOff>190500</xdr:colOff>
      <xdr:row>36</xdr:row>
      <xdr:rowOff>171451</xdr:rowOff>
    </xdr:to>
    <xdr:sp macro="[0]!ApagarConteudoCelulas35" textlink="">
      <xdr:nvSpPr>
        <xdr:cNvPr id="36" name="Retângulo: Cantos Arredondados 40" hidden="1">
          <a:extLst>
            <a:ext uri="{FF2B5EF4-FFF2-40B4-BE49-F238E27FC236}">
              <a16:creationId xmlns:a16="http://schemas.microsoft.com/office/drawing/2014/main" id="{00000000-0008-0000-1500-000024000000}"/>
            </a:ext>
          </a:extLst>
        </xdr:cNvPr>
        <xdr:cNvSpPr/>
      </xdr:nvSpPr>
      <xdr:spPr>
        <a:xfrm>
          <a:off x="8572500" y="7077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37</xdr:row>
      <xdr:rowOff>19050</xdr:rowOff>
    </xdr:from>
    <xdr:to>
      <xdr:col>20</xdr:col>
      <xdr:colOff>190500</xdr:colOff>
      <xdr:row>37</xdr:row>
      <xdr:rowOff>171451</xdr:rowOff>
    </xdr:to>
    <xdr:sp macro="[0]!ApagarConteudoCelulas36" textlink="">
      <xdr:nvSpPr>
        <xdr:cNvPr id="37" name="Retângulo: Cantos Arredondados 41" hidden="1">
          <a:extLst>
            <a:ext uri="{FF2B5EF4-FFF2-40B4-BE49-F238E27FC236}">
              <a16:creationId xmlns:a16="http://schemas.microsoft.com/office/drawing/2014/main" id="{00000000-0008-0000-1500-000025000000}"/>
            </a:ext>
          </a:extLst>
        </xdr:cNvPr>
        <xdr:cNvSpPr/>
      </xdr:nvSpPr>
      <xdr:spPr>
        <a:xfrm>
          <a:off x="8572500" y="7267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38</xdr:row>
      <xdr:rowOff>19050</xdr:rowOff>
    </xdr:from>
    <xdr:to>
      <xdr:col>20</xdr:col>
      <xdr:colOff>190500</xdr:colOff>
      <xdr:row>38</xdr:row>
      <xdr:rowOff>171451</xdr:rowOff>
    </xdr:to>
    <xdr:sp macro="[0]!ApagarConteudoCelulas37" textlink="">
      <xdr:nvSpPr>
        <xdr:cNvPr id="38" name="Retângulo: Cantos Arredondados 42" hidden="1">
          <a:extLst>
            <a:ext uri="{FF2B5EF4-FFF2-40B4-BE49-F238E27FC236}">
              <a16:creationId xmlns:a16="http://schemas.microsoft.com/office/drawing/2014/main" id="{00000000-0008-0000-1500-000026000000}"/>
            </a:ext>
          </a:extLst>
        </xdr:cNvPr>
        <xdr:cNvSpPr/>
      </xdr:nvSpPr>
      <xdr:spPr>
        <a:xfrm>
          <a:off x="8572500" y="7458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39</xdr:row>
      <xdr:rowOff>19050</xdr:rowOff>
    </xdr:from>
    <xdr:to>
      <xdr:col>20</xdr:col>
      <xdr:colOff>190500</xdr:colOff>
      <xdr:row>39</xdr:row>
      <xdr:rowOff>171451</xdr:rowOff>
    </xdr:to>
    <xdr:sp macro="[0]!ApagarConteudoCelulas38" textlink="">
      <xdr:nvSpPr>
        <xdr:cNvPr id="39" name="Retângulo: Cantos Arredondados 43" hidden="1">
          <a:extLst>
            <a:ext uri="{FF2B5EF4-FFF2-40B4-BE49-F238E27FC236}">
              <a16:creationId xmlns:a16="http://schemas.microsoft.com/office/drawing/2014/main" id="{00000000-0008-0000-1500-000027000000}"/>
            </a:ext>
          </a:extLst>
        </xdr:cNvPr>
        <xdr:cNvSpPr/>
      </xdr:nvSpPr>
      <xdr:spPr>
        <a:xfrm>
          <a:off x="8572500" y="7648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40</xdr:row>
      <xdr:rowOff>19050</xdr:rowOff>
    </xdr:from>
    <xdr:to>
      <xdr:col>20</xdr:col>
      <xdr:colOff>190500</xdr:colOff>
      <xdr:row>40</xdr:row>
      <xdr:rowOff>171451</xdr:rowOff>
    </xdr:to>
    <xdr:sp macro="[0]!ApagarConteudoCelulas39" textlink="">
      <xdr:nvSpPr>
        <xdr:cNvPr id="40" name="Retângulo: Cantos Arredondados 44" hidden="1">
          <a:extLst>
            <a:ext uri="{FF2B5EF4-FFF2-40B4-BE49-F238E27FC236}">
              <a16:creationId xmlns:a16="http://schemas.microsoft.com/office/drawing/2014/main" id="{00000000-0008-0000-1500-000028000000}"/>
            </a:ext>
          </a:extLst>
        </xdr:cNvPr>
        <xdr:cNvSpPr/>
      </xdr:nvSpPr>
      <xdr:spPr>
        <a:xfrm>
          <a:off x="8572500" y="7839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41</xdr:row>
      <xdr:rowOff>19050</xdr:rowOff>
    </xdr:from>
    <xdr:to>
      <xdr:col>20</xdr:col>
      <xdr:colOff>190500</xdr:colOff>
      <xdr:row>41</xdr:row>
      <xdr:rowOff>171451</xdr:rowOff>
    </xdr:to>
    <xdr:sp macro="[0]!ApagarConteudoCelulas40" textlink="">
      <xdr:nvSpPr>
        <xdr:cNvPr id="41" name="Retângulo: Cantos Arredondados 45" hidden="1">
          <a:extLst>
            <a:ext uri="{FF2B5EF4-FFF2-40B4-BE49-F238E27FC236}">
              <a16:creationId xmlns:a16="http://schemas.microsoft.com/office/drawing/2014/main" id="{00000000-0008-0000-1500-000029000000}"/>
            </a:ext>
          </a:extLst>
        </xdr:cNvPr>
        <xdr:cNvSpPr/>
      </xdr:nvSpPr>
      <xdr:spPr>
        <a:xfrm>
          <a:off x="8572500" y="8029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42</xdr:row>
      <xdr:rowOff>19050</xdr:rowOff>
    </xdr:from>
    <xdr:to>
      <xdr:col>20</xdr:col>
      <xdr:colOff>190500</xdr:colOff>
      <xdr:row>42</xdr:row>
      <xdr:rowOff>171451</xdr:rowOff>
    </xdr:to>
    <xdr:sp macro="[0]!ApagarConteudoCelulas41" textlink="">
      <xdr:nvSpPr>
        <xdr:cNvPr id="42" name="Retângulo: Cantos Arredondados 46" hidden="1">
          <a:extLst>
            <a:ext uri="{FF2B5EF4-FFF2-40B4-BE49-F238E27FC236}">
              <a16:creationId xmlns:a16="http://schemas.microsoft.com/office/drawing/2014/main" id="{00000000-0008-0000-1500-00002A000000}"/>
            </a:ext>
          </a:extLst>
        </xdr:cNvPr>
        <xdr:cNvSpPr/>
      </xdr:nvSpPr>
      <xdr:spPr>
        <a:xfrm>
          <a:off x="8572500" y="8220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43</xdr:row>
      <xdr:rowOff>19050</xdr:rowOff>
    </xdr:from>
    <xdr:to>
      <xdr:col>20</xdr:col>
      <xdr:colOff>190500</xdr:colOff>
      <xdr:row>43</xdr:row>
      <xdr:rowOff>171451</xdr:rowOff>
    </xdr:to>
    <xdr:sp macro="[0]!ApagarConteudoCelulas42" textlink="">
      <xdr:nvSpPr>
        <xdr:cNvPr id="43" name="Retângulo: Cantos Arredondados 46" hidden="1">
          <a:extLst>
            <a:ext uri="{FF2B5EF4-FFF2-40B4-BE49-F238E27FC236}">
              <a16:creationId xmlns:a16="http://schemas.microsoft.com/office/drawing/2014/main" id="{00000000-0008-0000-1500-00002B000000}"/>
            </a:ext>
          </a:extLst>
        </xdr:cNvPr>
        <xdr:cNvSpPr/>
      </xdr:nvSpPr>
      <xdr:spPr>
        <a:xfrm>
          <a:off x="8572500" y="8410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44</xdr:row>
      <xdr:rowOff>19050</xdr:rowOff>
    </xdr:from>
    <xdr:to>
      <xdr:col>20</xdr:col>
      <xdr:colOff>190500</xdr:colOff>
      <xdr:row>44</xdr:row>
      <xdr:rowOff>171451</xdr:rowOff>
    </xdr:to>
    <xdr:sp macro="[0]!ApagarConteudoCelulas43" textlink="">
      <xdr:nvSpPr>
        <xdr:cNvPr id="44" name="Retângulo: Cantos Arredondados 46" hidden="1">
          <a:extLst>
            <a:ext uri="{FF2B5EF4-FFF2-40B4-BE49-F238E27FC236}">
              <a16:creationId xmlns:a16="http://schemas.microsoft.com/office/drawing/2014/main" id="{00000000-0008-0000-1500-00002C000000}"/>
            </a:ext>
          </a:extLst>
        </xdr:cNvPr>
        <xdr:cNvSpPr/>
      </xdr:nvSpPr>
      <xdr:spPr>
        <a:xfrm>
          <a:off x="8572500" y="8601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45</xdr:row>
      <xdr:rowOff>28575</xdr:rowOff>
    </xdr:from>
    <xdr:to>
      <xdr:col>20</xdr:col>
      <xdr:colOff>190500</xdr:colOff>
      <xdr:row>45</xdr:row>
      <xdr:rowOff>180976</xdr:rowOff>
    </xdr:to>
    <xdr:sp macro="[0]!ApagarConteudoCelulas44" textlink="">
      <xdr:nvSpPr>
        <xdr:cNvPr id="45" name="Retângulo: Cantos Arredondados 46" hidden="1">
          <a:extLst>
            <a:ext uri="{FF2B5EF4-FFF2-40B4-BE49-F238E27FC236}">
              <a16:creationId xmlns:a16="http://schemas.microsoft.com/office/drawing/2014/main" id="{00000000-0008-0000-1500-00002D000000}"/>
            </a:ext>
          </a:extLst>
        </xdr:cNvPr>
        <xdr:cNvSpPr/>
      </xdr:nvSpPr>
      <xdr:spPr>
        <a:xfrm>
          <a:off x="8572500" y="88011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46</xdr:row>
      <xdr:rowOff>19050</xdr:rowOff>
    </xdr:from>
    <xdr:to>
      <xdr:col>20</xdr:col>
      <xdr:colOff>190500</xdr:colOff>
      <xdr:row>46</xdr:row>
      <xdr:rowOff>171451</xdr:rowOff>
    </xdr:to>
    <xdr:sp macro="[0]!ApagarConteudoCelulas45" textlink="">
      <xdr:nvSpPr>
        <xdr:cNvPr id="46" name="Retângulo: Cantos Arredondados 46" hidden="1">
          <a:extLst>
            <a:ext uri="{FF2B5EF4-FFF2-40B4-BE49-F238E27FC236}">
              <a16:creationId xmlns:a16="http://schemas.microsoft.com/office/drawing/2014/main" id="{00000000-0008-0000-1500-00002E000000}"/>
            </a:ext>
          </a:extLst>
        </xdr:cNvPr>
        <xdr:cNvSpPr/>
      </xdr:nvSpPr>
      <xdr:spPr>
        <a:xfrm>
          <a:off x="8572500" y="8982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47</xdr:row>
      <xdr:rowOff>9525</xdr:rowOff>
    </xdr:from>
    <xdr:to>
      <xdr:col>20</xdr:col>
      <xdr:colOff>190500</xdr:colOff>
      <xdr:row>47</xdr:row>
      <xdr:rowOff>161926</xdr:rowOff>
    </xdr:to>
    <xdr:sp macro="[0]!ApagarConteudoCelulas46" textlink="">
      <xdr:nvSpPr>
        <xdr:cNvPr id="47" name="Retângulo: Cantos Arredondados 46" hidden="1">
          <a:extLst>
            <a:ext uri="{FF2B5EF4-FFF2-40B4-BE49-F238E27FC236}">
              <a16:creationId xmlns:a16="http://schemas.microsoft.com/office/drawing/2014/main" id="{00000000-0008-0000-1500-00002F000000}"/>
            </a:ext>
          </a:extLst>
        </xdr:cNvPr>
        <xdr:cNvSpPr/>
      </xdr:nvSpPr>
      <xdr:spPr>
        <a:xfrm>
          <a:off x="8572500" y="916305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48</xdr:row>
      <xdr:rowOff>19050</xdr:rowOff>
    </xdr:from>
    <xdr:to>
      <xdr:col>20</xdr:col>
      <xdr:colOff>190500</xdr:colOff>
      <xdr:row>48</xdr:row>
      <xdr:rowOff>171451</xdr:rowOff>
    </xdr:to>
    <xdr:sp macro="[0]!ApagarConteudoCelulas47" textlink="">
      <xdr:nvSpPr>
        <xdr:cNvPr id="48" name="Retângulo: Cantos Arredondados 46" hidden="1">
          <a:extLst>
            <a:ext uri="{FF2B5EF4-FFF2-40B4-BE49-F238E27FC236}">
              <a16:creationId xmlns:a16="http://schemas.microsoft.com/office/drawing/2014/main" id="{00000000-0008-0000-1500-000030000000}"/>
            </a:ext>
          </a:extLst>
        </xdr:cNvPr>
        <xdr:cNvSpPr/>
      </xdr:nvSpPr>
      <xdr:spPr>
        <a:xfrm>
          <a:off x="8572500" y="9363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49</xdr:row>
      <xdr:rowOff>19050</xdr:rowOff>
    </xdr:from>
    <xdr:to>
      <xdr:col>20</xdr:col>
      <xdr:colOff>190500</xdr:colOff>
      <xdr:row>49</xdr:row>
      <xdr:rowOff>171451</xdr:rowOff>
    </xdr:to>
    <xdr:sp macro="[0]!ApagarConteudoCelulas48" textlink="">
      <xdr:nvSpPr>
        <xdr:cNvPr id="49" name="Retângulo: Cantos Arredondados 46" hidden="1">
          <a:extLst>
            <a:ext uri="{FF2B5EF4-FFF2-40B4-BE49-F238E27FC236}">
              <a16:creationId xmlns:a16="http://schemas.microsoft.com/office/drawing/2014/main" id="{00000000-0008-0000-1500-000031000000}"/>
            </a:ext>
          </a:extLst>
        </xdr:cNvPr>
        <xdr:cNvSpPr/>
      </xdr:nvSpPr>
      <xdr:spPr>
        <a:xfrm>
          <a:off x="8572500" y="9553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50</xdr:row>
      <xdr:rowOff>19050</xdr:rowOff>
    </xdr:from>
    <xdr:to>
      <xdr:col>20</xdr:col>
      <xdr:colOff>190500</xdr:colOff>
      <xdr:row>50</xdr:row>
      <xdr:rowOff>171451</xdr:rowOff>
    </xdr:to>
    <xdr:sp macro="[0]!ApagarConteudoCelulas49" textlink="">
      <xdr:nvSpPr>
        <xdr:cNvPr id="50" name="Retângulo: Cantos Arredondados 46" hidden="1">
          <a:extLst>
            <a:ext uri="{FF2B5EF4-FFF2-40B4-BE49-F238E27FC236}">
              <a16:creationId xmlns:a16="http://schemas.microsoft.com/office/drawing/2014/main" id="{00000000-0008-0000-1500-000032000000}"/>
            </a:ext>
          </a:extLst>
        </xdr:cNvPr>
        <xdr:cNvSpPr/>
      </xdr:nvSpPr>
      <xdr:spPr>
        <a:xfrm>
          <a:off x="8572500" y="9744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51</xdr:row>
      <xdr:rowOff>19050</xdr:rowOff>
    </xdr:from>
    <xdr:to>
      <xdr:col>20</xdr:col>
      <xdr:colOff>190500</xdr:colOff>
      <xdr:row>51</xdr:row>
      <xdr:rowOff>171451</xdr:rowOff>
    </xdr:to>
    <xdr:sp macro="[0]!ApagarConteudoCelulas50" textlink="">
      <xdr:nvSpPr>
        <xdr:cNvPr id="51" name="Retângulo: Cantos Arredondados 46" hidden="1">
          <a:extLst>
            <a:ext uri="{FF2B5EF4-FFF2-40B4-BE49-F238E27FC236}">
              <a16:creationId xmlns:a16="http://schemas.microsoft.com/office/drawing/2014/main" id="{00000000-0008-0000-1500-000033000000}"/>
            </a:ext>
          </a:extLst>
        </xdr:cNvPr>
        <xdr:cNvSpPr/>
      </xdr:nvSpPr>
      <xdr:spPr>
        <a:xfrm>
          <a:off x="8572500" y="9934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52</xdr:row>
      <xdr:rowOff>19050</xdr:rowOff>
    </xdr:from>
    <xdr:to>
      <xdr:col>20</xdr:col>
      <xdr:colOff>190500</xdr:colOff>
      <xdr:row>52</xdr:row>
      <xdr:rowOff>171451</xdr:rowOff>
    </xdr:to>
    <xdr:sp macro="[0]!ApagarConteudoCelulas51" textlink="">
      <xdr:nvSpPr>
        <xdr:cNvPr id="52" name="Retângulo: Cantos Arredondados 46" hidden="1">
          <a:extLst>
            <a:ext uri="{FF2B5EF4-FFF2-40B4-BE49-F238E27FC236}">
              <a16:creationId xmlns:a16="http://schemas.microsoft.com/office/drawing/2014/main" id="{00000000-0008-0000-1500-000034000000}"/>
            </a:ext>
          </a:extLst>
        </xdr:cNvPr>
        <xdr:cNvSpPr/>
      </xdr:nvSpPr>
      <xdr:spPr>
        <a:xfrm>
          <a:off x="8572500" y="101346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7</xdr:col>
      <xdr:colOff>342667</xdr:colOff>
      <xdr:row>0</xdr:row>
      <xdr:rowOff>57981</xdr:rowOff>
    </xdr:from>
    <xdr:to>
      <xdr:col>8</xdr:col>
      <xdr:colOff>280110</xdr:colOff>
      <xdr:row>0</xdr:row>
      <xdr:rowOff>323028</xdr:rowOff>
    </xdr:to>
    <xdr:sp macro="[0]!AvancarParaProximaAba" textlink="">
      <xdr:nvSpPr>
        <xdr:cNvPr id="53" name="Seta para a direita 66">
          <a:extLst>
            <a:ext uri="{FF2B5EF4-FFF2-40B4-BE49-F238E27FC236}">
              <a16:creationId xmlns:a16="http://schemas.microsoft.com/office/drawing/2014/main" id="{F2AF71D9-7BBC-4273-8CCB-6C131CDC5A2D}"/>
            </a:ext>
          </a:extLst>
        </xdr:cNvPr>
        <xdr:cNvSpPr/>
      </xdr:nvSpPr>
      <xdr:spPr>
        <a:xfrm>
          <a:off x="3738537" y="57981"/>
          <a:ext cx="343290" cy="265047"/>
        </a:xfrm>
        <a:prstGeom prst="righ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0</xdr:col>
      <xdr:colOff>41415</xdr:colOff>
      <xdr:row>0</xdr:row>
      <xdr:rowOff>66264</xdr:rowOff>
    </xdr:from>
    <xdr:to>
      <xdr:col>0</xdr:col>
      <xdr:colOff>389283</xdr:colOff>
      <xdr:row>0</xdr:row>
      <xdr:rowOff>331307</xdr:rowOff>
    </xdr:to>
    <xdr:sp macro="[0]!VoltarParaAbaAnterior" textlink="">
      <xdr:nvSpPr>
        <xdr:cNvPr id="55" name="Seta: para a Esquerda 54">
          <a:extLst>
            <a:ext uri="{FF2B5EF4-FFF2-40B4-BE49-F238E27FC236}">
              <a16:creationId xmlns:a16="http://schemas.microsoft.com/office/drawing/2014/main" id="{C5D362F6-35B2-41F3-9410-492E03506FC8}"/>
            </a:ext>
          </a:extLst>
        </xdr:cNvPr>
        <xdr:cNvSpPr/>
      </xdr:nvSpPr>
      <xdr:spPr>
        <a:xfrm>
          <a:off x="41415" y="66264"/>
          <a:ext cx="347868" cy="265043"/>
        </a:xfrm>
        <a:prstGeom prst="lef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21</xdr:col>
      <xdr:colOff>803415</xdr:colOff>
      <xdr:row>0</xdr:row>
      <xdr:rowOff>24849</xdr:rowOff>
    </xdr:from>
    <xdr:to>
      <xdr:col>21</xdr:col>
      <xdr:colOff>1148736</xdr:colOff>
      <xdr:row>0</xdr:row>
      <xdr:rowOff>356154</xdr:rowOff>
    </xdr:to>
    <xdr:sp macro="[0]!AlternarBloqueioPlanilha2" textlink="">
      <xdr:nvSpPr>
        <xdr:cNvPr id="54" name="Elipse 53">
          <a:extLst>
            <a:ext uri="{FF2B5EF4-FFF2-40B4-BE49-F238E27FC236}">
              <a16:creationId xmlns:a16="http://schemas.microsoft.com/office/drawing/2014/main" id="{E72F1000-01B4-45F0-B82F-CAC3126FAFAA}"/>
            </a:ext>
          </a:extLst>
        </xdr:cNvPr>
        <xdr:cNvSpPr/>
      </xdr:nvSpPr>
      <xdr:spPr>
        <a:xfrm>
          <a:off x="9533285" y="24849"/>
          <a:ext cx="345321" cy="331305"/>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800">
              <a:solidFill>
                <a:srgbClr val="F00000"/>
              </a:solidFill>
              <a:effectLst/>
              <a:latin typeface="Webdings" panose="05030102010509060703" pitchFamily="18" charset="2"/>
              <a:ea typeface="+mn-ea"/>
              <a:cs typeface="+mn-cs"/>
            </a:rPr>
            <a:t>Ï</a:t>
          </a:r>
          <a:endParaRPr lang="pt-BR" sz="1800">
            <a:solidFill>
              <a:srgbClr val="F00000"/>
            </a:solidFill>
            <a:effectLst/>
            <a:latin typeface="Webdings" panose="05030102010509060703" pitchFamily="18" charset="2"/>
          </a:endParaRPr>
        </a:p>
        <a:p>
          <a:pPr lvl="0" algn="ctr"/>
          <a:endParaRPr lang="pt-BR" sz="600">
            <a:solidFill>
              <a:srgbClr val="F00000"/>
            </a:solidFill>
          </a:endParaRPr>
        </a:p>
      </xdr:txBody>
    </xdr:sp>
    <xdr:clientData/>
  </xdr:twoCellAnchor>
  <xdr:twoCellAnchor>
    <xdr:from>
      <xdr:col>16</xdr:col>
      <xdr:colOff>195588</xdr:colOff>
      <xdr:row>0</xdr:row>
      <xdr:rowOff>58569</xdr:rowOff>
    </xdr:from>
    <xdr:to>
      <xdr:col>18</xdr:col>
      <xdr:colOff>44609</xdr:colOff>
      <xdr:row>0</xdr:row>
      <xdr:rowOff>346569</xdr:rowOff>
    </xdr:to>
    <xdr:sp macro="[0]!ExecutarComandos2" textlink="">
      <xdr:nvSpPr>
        <xdr:cNvPr id="56" name="Retângulo: Cantos Arredondados 2">
          <a:extLst>
            <a:ext uri="{FF2B5EF4-FFF2-40B4-BE49-F238E27FC236}">
              <a16:creationId xmlns:a16="http://schemas.microsoft.com/office/drawing/2014/main" id="{18F7BC05-6CCE-4D39-8BD5-37DC801DC7AE}"/>
            </a:ext>
          </a:extLst>
        </xdr:cNvPr>
        <xdr:cNvSpPr/>
      </xdr:nvSpPr>
      <xdr:spPr>
        <a:xfrm>
          <a:off x="7343479" y="58569"/>
          <a:ext cx="288000" cy="288000"/>
        </a:xfrm>
        <a:prstGeom prst="roundRect">
          <a:avLst/>
        </a:prstGeom>
        <a:solidFill>
          <a:srgbClr val="FF0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baseline="0">
              <a:ln w="0"/>
              <a:solidFill>
                <a:schemeClr val="bg2"/>
              </a:solidFill>
              <a:effectLst>
                <a:innerShdw blurRad="63500" dist="50800" dir="13500000">
                  <a:srgbClr val="000000">
                    <a:alpha val="50000"/>
                  </a:srgbClr>
                </a:innerShdw>
              </a:effectLst>
              <a:latin typeface="Wingdings 2" panose="05020102010507070707" pitchFamily="18" charset="2"/>
            </a:rPr>
            <a:t>3</a:t>
          </a:r>
        </a:p>
      </xdr:txBody>
    </xdr:sp>
    <xdr:clientData/>
  </xdr:twoCellAnchor>
  <xdr:twoCellAnchor>
    <xdr:from>
      <xdr:col>18</xdr:col>
      <xdr:colOff>619594</xdr:colOff>
      <xdr:row>0</xdr:row>
      <xdr:rowOff>56262</xdr:rowOff>
    </xdr:from>
    <xdr:to>
      <xdr:col>20</xdr:col>
      <xdr:colOff>58</xdr:colOff>
      <xdr:row>0</xdr:row>
      <xdr:rowOff>344262</xdr:rowOff>
    </xdr:to>
    <xdr:sp macro="[0]!ImprimirAreaEspecifica" textlink="">
      <xdr:nvSpPr>
        <xdr:cNvPr id="57" name="Retângulo: Cantos Arredondados 4">
          <a:extLst>
            <a:ext uri="{FF2B5EF4-FFF2-40B4-BE49-F238E27FC236}">
              <a16:creationId xmlns:a16="http://schemas.microsoft.com/office/drawing/2014/main" id="{04618D1D-BF87-4E0F-8886-43DD401154CE}"/>
            </a:ext>
          </a:extLst>
        </xdr:cNvPr>
        <xdr:cNvSpPr/>
      </xdr:nvSpPr>
      <xdr:spPr>
        <a:xfrm>
          <a:off x="8206464" y="56262"/>
          <a:ext cx="291551" cy="288000"/>
        </a:xfrm>
        <a:prstGeom prst="roundRect">
          <a:avLst/>
        </a:prstGeom>
        <a:solidFill>
          <a:srgbClr val="0070C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i="0">
              <a:solidFill>
                <a:schemeClr val="lt1"/>
              </a:solidFill>
              <a:latin typeface="Wingdings 2" panose="05020102010507070707" pitchFamily="18" charset="2"/>
              <a:ea typeface="+mn-ea"/>
              <a:cs typeface="+mn-cs"/>
            </a:rPr>
            <a:t>6</a:t>
          </a:r>
          <a:endParaRPr lang="pt-BR" sz="2400" b="1" i="0"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15</xdr:col>
      <xdr:colOff>49696</xdr:colOff>
      <xdr:row>0</xdr:row>
      <xdr:rowOff>49696</xdr:rowOff>
    </xdr:from>
    <xdr:to>
      <xdr:col>15</xdr:col>
      <xdr:colOff>337696</xdr:colOff>
      <xdr:row>0</xdr:row>
      <xdr:rowOff>337696</xdr:rowOff>
    </xdr:to>
    <xdr:sp macro="[0]!TransferirDadosTodosDias" textlink="">
      <xdr:nvSpPr>
        <xdr:cNvPr id="58" name="Retângulo: Cantos Arredondados 5">
          <a:extLst>
            <a:ext uri="{FF2B5EF4-FFF2-40B4-BE49-F238E27FC236}">
              <a16:creationId xmlns:a16="http://schemas.microsoft.com/office/drawing/2014/main" id="{D4DB8456-276B-41A3-9479-EE730350B163}"/>
            </a:ext>
          </a:extLst>
        </xdr:cNvPr>
        <xdr:cNvSpPr/>
      </xdr:nvSpPr>
      <xdr:spPr>
        <a:xfrm>
          <a:off x="6485283" y="49696"/>
          <a:ext cx="288000" cy="288000"/>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ingdings 2" panose="05020102010507070707" pitchFamily="18" charset="2"/>
              <a:ea typeface="+mn-ea"/>
              <a:cs typeface="+mn-cs"/>
            </a:rPr>
            <a:t>R</a:t>
          </a:r>
          <a:endParaRPr lang="pt-BR" sz="6000" b="1"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18</xdr:col>
      <xdr:colOff>183635</xdr:colOff>
      <xdr:row>0</xdr:row>
      <xdr:rowOff>51646</xdr:rowOff>
    </xdr:from>
    <xdr:to>
      <xdr:col>18</xdr:col>
      <xdr:colOff>470924</xdr:colOff>
      <xdr:row>0</xdr:row>
      <xdr:rowOff>339646</xdr:rowOff>
    </xdr:to>
    <xdr:sp macro="[0]!Salvar" textlink="">
      <xdr:nvSpPr>
        <xdr:cNvPr id="59" name="Retângulo: Cantos Arredondados 1">
          <a:extLst>
            <a:ext uri="{FF2B5EF4-FFF2-40B4-BE49-F238E27FC236}">
              <a16:creationId xmlns:a16="http://schemas.microsoft.com/office/drawing/2014/main" id="{80C674F1-3278-4A4E-B08E-EC3496FC834E}"/>
            </a:ext>
          </a:extLst>
        </xdr:cNvPr>
        <xdr:cNvSpPr/>
      </xdr:nvSpPr>
      <xdr:spPr>
        <a:xfrm>
          <a:off x="7770505" y="51646"/>
          <a:ext cx="287289" cy="288000"/>
        </a:xfrm>
        <a:prstGeom prst="roundRect">
          <a:avLst/>
        </a:prstGeom>
        <a:solidFill>
          <a:srgbClr val="7030A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solidFill>
                <a:schemeClr val="lt1"/>
              </a:solidFill>
              <a:latin typeface="Wingdings" panose="05000000000000000000" pitchFamily="2" charset="2"/>
              <a:ea typeface="+mn-ea"/>
              <a:cs typeface="+mn-cs"/>
            </a:rPr>
            <a:t>&lt;</a:t>
          </a:r>
          <a:endParaRPr lang="pt-BR" sz="66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20</xdr:col>
      <xdr:colOff>157486</xdr:colOff>
      <xdr:row>0</xdr:row>
      <xdr:rowOff>61881</xdr:rowOff>
    </xdr:from>
    <xdr:to>
      <xdr:col>21</xdr:col>
      <xdr:colOff>213573</xdr:colOff>
      <xdr:row>0</xdr:row>
      <xdr:rowOff>349881</xdr:rowOff>
    </xdr:to>
    <xdr:sp macro="[0]!AlternarParaDados" textlink="">
      <xdr:nvSpPr>
        <xdr:cNvPr id="60" name="Retângulo: Cantos Arredondados 2">
          <a:extLst>
            <a:ext uri="{FF2B5EF4-FFF2-40B4-BE49-F238E27FC236}">
              <a16:creationId xmlns:a16="http://schemas.microsoft.com/office/drawing/2014/main" id="{C51BBE09-3E1A-4311-9A95-EF1C8E0CDF55}"/>
            </a:ext>
          </a:extLst>
        </xdr:cNvPr>
        <xdr:cNvSpPr/>
      </xdr:nvSpPr>
      <xdr:spPr>
        <a:xfrm>
          <a:off x="8655443" y="61881"/>
          <a:ext cx="288000" cy="288000"/>
        </a:xfrm>
        <a:prstGeom prst="roundRect">
          <a:avLst/>
        </a:prstGeom>
        <a:solidFill>
          <a:srgbClr val="FFC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Wingdings" panose="05000000000000000000" pitchFamily="2" charset="2"/>
              <a:ea typeface="+mn-ea"/>
              <a:cs typeface="+mn-cs"/>
            </a:rPr>
            <a:t>4</a:t>
          </a:r>
          <a:endParaRPr lang="pt-BR" sz="3200" b="1" cap="none" spc="50" baseline="0">
            <a:ln w="0"/>
            <a:solidFill>
              <a:schemeClr val="bg1"/>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21</xdr:col>
      <xdr:colOff>364549</xdr:colOff>
      <xdr:row>0</xdr:row>
      <xdr:rowOff>61881</xdr:rowOff>
    </xdr:from>
    <xdr:to>
      <xdr:col>21</xdr:col>
      <xdr:colOff>652549</xdr:colOff>
      <xdr:row>0</xdr:row>
      <xdr:rowOff>349881</xdr:rowOff>
    </xdr:to>
    <xdr:sp macro="[0]!AbrirFormularioFerias" textlink="">
      <xdr:nvSpPr>
        <xdr:cNvPr id="61" name="Retângulo: Cantos Arredondados 2">
          <a:extLst>
            <a:ext uri="{FF2B5EF4-FFF2-40B4-BE49-F238E27FC236}">
              <a16:creationId xmlns:a16="http://schemas.microsoft.com/office/drawing/2014/main" id="{DD77B282-4012-462D-89CA-3530FF2A6989}"/>
            </a:ext>
          </a:extLst>
        </xdr:cNvPr>
        <xdr:cNvSpPr/>
      </xdr:nvSpPr>
      <xdr:spPr>
        <a:xfrm>
          <a:off x="9094419" y="61881"/>
          <a:ext cx="288000" cy="288000"/>
        </a:xfrm>
        <a:prstGeom prst="roundRect">
          <a:avLst/>
        </a:prstGeom>
        <a:solidFill>
          <a:srgbClr val="D81893"/>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ebdings" panose="05030102010509060703" pitchFamily="18" charset="2"/>
              <a:ea typeface="+mn-ea"/>
              <a:cs typeface="+mn-cs"/>
            </a:rPr>
            <a:t>J</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15</xdr:col>
      <xdr:colOff>480509</xdr:colOff>
      <xdr:row>0</xdr:row>
      <xdr:rowOff>61880</xdr:rowOff>
    </xdr:from>
    <xdr:to>
      <xdr:col>16</xdr:col>
      <xdr:colOff>56205</xdr:colOff>
      <xdr:row>0</xdr:row>
      <xdr:rowOff>349880</xdr:rowOff>
    </xdr:to>
    <xdr:sp macro="[0]!VerificarBatidasFaltantes" textlink="">
      <xdr:nvSpPr>
        <xdr:cNvPr id="62" name="Retângulo: Cantos Arredondados 2">
          <a:extLst>
            <a:ext uri="{FF2B5EF4-FFF2-40B4-BE49-F238E27FC236}">
              <a16:creationId xmlns:a16="http://schemas.microsoft.com/office/drawing/2014/main" id="{A23DC5E5-2651-418A-88E2-085665088A6A}"/>
            </a:ext>
          </a:extLst>
        </xdr:cNvPr>
        <xdr:cNvSpPr/>
      </xdr:nvSpPr>
      <xdr:spPr>
        <a:xfrm>
          <a:off x="6916096" y="61880"/>
          <a:ext cx="288000" cy="288000"/>
        </a:xfrm>
        <a:prstGeom prst="roundRect">
          <a:avLst/>
        </a:prstGeom>
        <a:solidFill>
          <a:schemeClr val="bg2">
            <a:lumMod val="5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chemeClr val="lt1"/>
              </a:solidFill>
              <a:latin typeface="Webdings" panose="05030102010509060703" pitchFamily="18" charset="2"/>
              <a:ea typeface="+mn-ea"/>
              <a:cs typeface="+mn-cs"/>
            </a:rPr>
            <a:t>s</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20</xdr:col>
      <xdr:colOff>47625</xdr:colOff>
      <xdr:row>2</xdr:row>
      <xdr:rowOff>19050</xdr:rowOff>
    </xdr:from>
    <xdr:to>
      <xdr:col>20</xdr:col>
      <xdr:colOff>190500</xdr:colOff>
      <xdr:row>2</xdr:row>
      <xdr:rowOff>171451</xdr:rowOff>
    </xdr:to>
    <xdr:sp macro="[0]!ApagarConteudoCelulas01" textlink="">
      <xdr:nvSpPr>
        <xdr:cNvPr id="2" name="Retângulo: Cantos Arredondados 6" hidden="1">
          <a:extLst>
            <a:ext uri="{FF2B5EF4-FFF2-40B4-BE49-F238E27FC236}">
              <a16:creationId xmlns:a16="http://schemas.microsoft.com/office/drawing/2014/main" id="{00000000-0008-0000-1600-000002000000}"/>
            </a:ext>
          </a:extLst>
        </xdr:cNvPr>
        <xdr:cNvSpPr/>
      </xdr:nvSpPr>
      <xdr:spPr>
        <a:xfrm>
          <a:off x="8572500" y="600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xdr:row>
      <xdr:rowOff>19050</xdr:rowOff>
    </xdr:from>
    <xdr:to>
      <xdr:col>20</xdr:col>
      <xdr:colOff>190500</xdr:colOff>
      <xdr:row>3</xdr:row>
      <xdr:rowOff>171451</xdr:rowOff>
    </xdr:to>
    <xdr:sp macro="[0]!ApagarConteudoCelulas02" textlink="">
      <xdr:nvSpPr>
        <xdr:cNvPr id="3" name="Retângulo: Cantos Arredondados 7" hidden="1">
          <a:extLst>
            <a:ext uri="{FF2B5EF4-FFF2-40B4-BE49-F238E27FC236}">
              <a16:creationId xmlns:a16="http://schemas.microsoft.com/office/drawing/2014/main" id="{00000000-0008-0000-1600-000003000000}"/>
            </a:ext>
          </a:extLst>
        </xdr:cNvPr>
        <xdr:cNvSpPr/>
      </xdr:nvSpPr>
      <xdr:spPr>
        <a:xfrm>
          <a:off x="8572500" y="790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xdr:row>
      <xdr:rowOff>19050</xdr:rowOff>
    </xdr:from>
    <xdr:to>
      <xdr:col>20</xdr:col>
      <xdr:colOff>190500</xdr:colOff>
      <xdr:row>4</xdr:row>
      <xdr:rowOff>171451</xdr:rowOff>
    </xdr:to>
    <xdr:sp macro="[0]!ApagarConteudoCelulas03" textlink="">
      <xdr:nvSpPr>
        <xdr:cNvPr id="4" name="Retângulo: Cantos Arredondados 8" hidden="1">
          <a:extLst>
            <a:ext uri="{FF2B5EF4-FFF2-40B4-BE49-F238E27FC236}">
              <a16:creationId xmlns:a16="http://schemas.microsoft.com/office/drawing/2014/main" id="{00000000-0008-0000-1600-000004000000}"/>
            </a:ext>
          </a:extLst>
        </xdr:cNvPr>
        <xdr:cNvSpPr/>
      </xdr:nvSpPr>
      <xdr:spPr>
        <a:xfrm>
          <a:off x="8572500" y="981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xdr:row>
      <xdr:rowOff>19050</xdr:rowOff>
    </xdr:from>
    <xdr:to>
      <xdr:col>20</xdr:col>
      <xdr:colOff>190500</xdr:colOff>
      <xdr:row>5</xdr:row>
      <xdr:rowOff>171451</xdr:rowOff>
    </xdr:to>
    <xdr:sp macro="[0]!ApagarConteudoCelulas04" textlink="">
      <xdr:nvSpPr>
        <xdr:cNvPr id="5" name="Retângulo: Cantos Arredondados 9" hidden="1">
          <a:extLst>
            <a:ext uri="{FF2B5EF4-FFF2-40B4-BE49-F238E27FC236}">
              <a16:creationId xmlns:a16="http://schemas.microsoft.com/office/drawing/2014/main" id="{00000000-0008-0000-1600-000005000000}"/>
            </a:ext>
          </a:extLst>
        </xdr:cNvPr>
        <xdr:cNvSpPr/>
      </xdr:nvSpPr>
      <xdr:spPr>
        <a:xfrm>
          <a:off x="8572500" y="1171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6</xdr:row>
      <xdr:rowOff>19050</xdr:rowOff>
    </xdr:from>
    <xdr:to>
      <xdr:col>20</xdr:col>
      <xdr:colOff>190500</xdr:colOff>
      <xdr:row>6</xdr:row>
      <xdr:rowOff>171451</xdr:rowOff>
    </xdr:to>
    <xdr:sp macro="[0]!ApagarConteudoCelulas05" textlink="">
      <xdr:nvSpPr>
        <xdr:cNvPr id="6" name="Retângulo: Cantos Arredondados 10" hidden="1">
          <a:extLst>
            <a:ext uri="{FF2B5EF4-FFF2-40B4-BE49-F238E27FC236}">
              <a16:creationId xmlns:a16="http://schemas.microsoft.com/office/drawing/2014/main" id="{00000000-0008-0000-1600-000006000000}"/>
            </a:ext>
          </a:extLst>
        </xdr:cNvPr>
        <xdr:cNvSpPr/>
      </xdr:nvSpPr>
      <xdr:spPr>
        <a:xfrm>
          <a:off x="8572500" y="1362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7</xdr:row>
      <xdr:rowOff>19050</xdr:rowOff>
    </xdr:from>
    <xdr:to>
      <xdr:col>20</xdr:col>
      <xdr:colOff>190500</xdr:colOff>
      <xdr:row>7</xdr:row>
      <xdr:rowOff>171451</xdr:rowOff>
    </xdr:to>
    <xdr:sp macro="[0]!ApagarConteudoCelulas06" textlink="">
      <xdr:nvSpPr>
        <xdr:cNvPr id="7" name="Retângulo: Cantos Arredondados 11" hidden="1">
          <a:extLst>
            <a:ext uri="{FF2B5EF4-FFF2-40B4-BE49-F238E27FC236}">
              <a16:creationId xmlns:a16="http://schemas.microsoft.com/office/drawing/2014/main" id="{00000000-0008-0000-1600-000007000000}"/>
            </a:ext>
          </a:extLst>
        </xdr:cNvPr>
        <xdr:cNvSpPr/>
      </xdr:nvSpPr>
      <xdr:spPr>
        <a:xfrm>
          <a:off x="8572500" y="1552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8</xdr:row>
      <xdr:rowOff>19050</xdr:rowOff>
    </xdr:from>
    <xdr:to>
      <xdr:col>20</xdr:col>
      <xdr:colOff>190500</xdr:colOff>
      <xdr:row>8</xdr:row>
      <xdr:rowOff>171451</xdr:rowOff>
    </xdr:to>
    <xdr:sp macro="[0]!ApagarConteudoCelulas07" textlink="">
      <xdr:nvSpPr>
        <xdr:cNvPr id="8" name="Retângulo: Cantos Arredondados 12" hidden="1">
          <a:extLst>
            <a:ext uri="{FF2B5EF4-FFF2-40B4-BE49-F238E27FC236}">
              <a16:creationId xmlns:a16="http://schemas.microsoft.com/office/drawing/2014/main" id="{00000000-0008-0000-1600-000008000000}"/>
            </a:ext>
          </a:extLst>
        </xdr:cNvPr>
        <xdr:cNvSpPr/>
      </xdr:nvSpPr>
      <xdr:spPr>
        <a:xfrm>
          <a:off x="8572500" y="1743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9</xdr:row>
      <xdr:rowOff>19050</xdr:rowOff>
    </xdr:from>
    <xdr:to>
      <xdr:col>20</xdr:col>
      <xdr:colOff>190500</xdr:colOff>
      <xdr:row>9</xdr:row>
      <xdr:rowOff>171451</xdr:rowOff>
    </xdr:to>
    <xdr:sp macro="[0]!ApagarConteudoCelulas08" textlink="">
      <xdr:nvSpPr>
        <xdr:cNvPr id="9" name="Retângulo: Cantos Arredondados 13" hidden="1">
          <a:extLst>
            <a:ext uri="{FF2B5EF4-FFF2-40B4-BE49-F238E27FC236}">
              <a16:creationId xmlns:a16="http://schemas.microsoft.com/office/drawing/2014/main" id="{00000000-0008-0000-1600-000009000000}"/>
            </a:ext>
          </a:extLst>
        </xdr:cNvPr>
        <xdr:cNvSpPr/>
      </xdr:nvSpPr>
      <xdr:spPr>
        <a:xfrm>
          <a:off x="8572500" y="1933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10</xdr:row>
      <xdr:rowOff>19050</xdr:rowOff>
    </xdr:from>
    <xdr:to>
      <xdr:col>20</xdr:col>
      <xdr:colOff>190500</xdr:colOff>
      <xdr:row>10</xdr:row>
      <xdr:rowOff>171451</xdr:rowOff>
    </xdr:to>
    <xdr:sp macro="[0]!ApagarConteudoCelulas09" textlink="">
      <xdr:nvSpPr>
        <xdr:cNvPr id="10" name="Retângulo: Cantos Arredondados 14" hidden="1">
          <a:extLst>
            <a:ext uri="{FF2B5EF4-FFF2-40B4-BE49-F238E27FC236}">
              <a16:creationId xmlns:a16="http://schemas.microsoft.com/office/drawing/2014/main" id="{00000000-0008-0000-1600-00000A000000}"/>
            </a:ext>
          </a:extLst>
        </xdr:cNvPr>
        <xdr:cNvSpPr/>
      </xdr:nvSpPr>
      <xdr:spPr>
        <a:xfrm>
          <a:off x="8572500" y="2124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11</xdr:row>
      <xdr:rowOff>19050</xdr:rowOff>
    </xdr:from>
    <xdr:to>
      <xdr:col>20</xdr:col>
      <xdr:colOff>190500</xdr:colOff>
      <xdr:row>11</xdr:row>
      <xdr:rowOff>171451</xdr:rowOff>
    </xdr:to>
    <xdr:sp macro="[0]!ApagarConteudoCelulas10" textlink="">
      <xdr:nvSpPr>
        <xdr:cNvPr id="11" name="Retângulo: Cantos Arredondados 15" hidden="1">
          <a:extLst>
            <a:ext uri="{FF2B5EF4-FFF2-40B4-BE49-F238E27FC236}">
              <a16:creationId xmlns:a16="http://schemas.microsoft.com/office/drawing/2014/main" id="{00000000-0008-0000-1600-00000B000000}"/>
            </a:ext>
          </a:extLst>
        </xdr:cNvPr>
        <xdr:cNvSpPr/>
      </xdr:nvSpPr>
      <xdr:spPr>
        <a:xfrm>
          <a:off x="8572500" y="2314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12</xdr:row>
      <xdr:rowOff>19050</xdr:rowOff>
    </xdr:from>
    <xdr:to>
      <xdr:col>20</xdr:col>
      <xdr:colOff>190500</xdr:colOff>
      <xdr:row>12</xdr:row>
      <xdr:rowOff>171451</xdr:rowOff>
    </xdr:to>
    <xdr:sp macro="[0]!ApagarConteudoCelulas11" textlink="">
      <xdr:nvSpPr>
        <xdr:cNvPr id="12" name="Retângulo: Cantos Arredondados 16" hidden="1">
          <a:extLst>
            <a:ext uri="{FF2B5EF4-FFF2-40B4-BE49-F238E27FC236}">
              <a16:creationId xmlns:a16="http://schemas.microsoft.com/office/drawing/2014/main" id="{00000000-0008-0000-1600-00000C000000}"/>
            </a:ext>
          </a:extLst>
        </xdr:cNvPr>
        <xdr:cNvSpPr/>
      </xdr:nvSpPr>
      <xdr:spPr>
        <a:xfrm>
          <a:off x="8572500" y="2505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13</xdr:row>
      <xdr:rowOff>19050</xdr:rowOff>
    </xdr:from>
    <xdr:to>
      <xdr:col>20</xdr:col>
      <xdr:colOff>190500</xdr:colOff>
      <xdr:row>13</xdr:row>
      <xdr:rowOff>171451</xdr:rowOff>
    </xdr:to>
    <xdr:sp macro="[0]!ApagarConteudoCelulas12" textlink="">
      <xdr:nvSpPr>
        <xdr:cNvPr id="13" name="Retângulo: Cantos Arredondados 17" hidden="1">
          <a:extLst>
            <a:ext uri="{FF2B5EF4-FFF2-40B4-BE49-F238E27FC236}">
              <a16:creationId xmlns:a16="http://schemas.microsoft.com/office/drawing/2014/main" id="{00000000-0008-0000-1600-00000D000000}"/>
            </a:ext>
          </a:extLst>
        </xdr:cNvPr>
        <xdr:cNvSpPr/>
      </xdr:nvSpPr>
      <xdr:spPr>
        <a:xfrm>
          <a:off x="8572500" y="2695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14</xdr:row>
      <xdr:rowOff>19050</xdr:rowOff>
    </xdr:from>
    <xdr:to>
      <xdr:col>20</xdr:col>
      <xdr:colOff>190500</xdr:colOff>
      <xdr:row>14</xdr:row>
      <xdr:rowOff>171451</xdr:rowOff>
    </xdr:to>
    <xdr:sp macro="[0]!ApagarConteudoCelulas13" textlink="">
      <xdr:nvSpPr>
        <xdr:cNvPr id="14" name="Retângulo: Cantos Arredondados 18" hidden="1">
          <a:extLst>
            <a:ext uri="{FF2B5EF4-FFF2-40B4-BE49-F238E27FC236}">
              <a16:creationId xmlns:a16="http://schemas.microsoft.com/office/drawing/2014/main" id="{00000000-0008-0000-1600-00000E000000}"/>
            </a:ext>
          </a:extLst>
        </xdr:cNvPr>
        <xdr:cNvSpPr/>
      </xdr:nvSpPr>
      <xdr:spPr>
        <a:xfrm>
          <a:off x="8572500" y="2886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15</xdr:row>
      <xdr:rowOff>19050</xdr:rowOff>
    </xdr:from>
    <xdr:to>
      <xdr:col>20</xdr:col>
      <xdr:colOff>190500</xdr:colOff>
      <xdr:row>15</xdr:row>
      <xdr:rowOff>171451</xdr:rowOff>
    </xdr:to>
    <xdr:sp macro="[0]!ApagarConteudoCelulas14" textlink="">
      <xdr:nvSpPr>
        <xdr:cNvPr id="15" name="Retângulo: Cantos Arredondados 19" hidden="1">
          <a:extLst>
            <a:ext uri="{FF2B5EF4-FFF2-40B4-BE49-F238E27FC236}">
              <a16:creationId xmlns:a16="http://schemas.microsoft.com/office/drawing/2014/main" id="{00000000-0008-0000-1600-00000F000000}"/>
            </a:ext>
          </a:extLst>
        </xdr:cNvPr>
        <xdr:cNvSpPr/>
      </xdr:nvSpPr>
      <xdr:spPr>
        <a:xfrm>
          <a:off x="8572500" y="3076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16</xdr:row>
      <xdr:rowOff>19050</xdr:rowOff>
    </xdr:from>
    <xdr:to>
      <xdr:col>20</xdr:col>
      <xdr:colOff>190500</xdr:colOff>
      <xdr:row>16</xdr:row>
      <xdr:rowOff>171451</xdr:rowOff>
    </xdr:to>
    <xdr:sp macro="[0]!ApagarConteudoCelulas01" textlink="">
      <xdr:nvSpPr>
        <xdr:cNvPr id="16" name="Retângulo: Cantos Arredondados 20" hidden="1">
          <a:extLst>
            <a:ext uri="{FF2B5EF4-FFF2-40B4-BE49-F238E27FC236}">
              <a16:creationId xmlns:a16="http://schemas.microsoft.com/office/drawing/2014/main" id="{00000000-0008-0000-1600-000010000000}"/>
            </a:ext>
          </a:extLst>
        </xdr:cNvPr>
        <xdr:cNvSpPr/>
      </xdr:nvSpPr>
      <xdr:spPr>
        <a:xfrm>
          <a:off x="8572500" y="3267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17</xdr:row>
      <xdr:rowOff>19050</xdr:rowOff>
    </xdr:from>
    <xdr:to>
      <xdr:col>20</xdr:col>
      <xdr:colOff>190500</xdr:colOff>
      <xdr:row>17</xdr:row>
      <xdr:rowOff>171451</xdr:rowOff>
    </xdr:to>
    <xdr:sp macro="[0]!ApagarConteudoCelulas16" textlink="">
      <xdr:nvSpPr>
        <xdr:cNvPr id="17" name="Retângulo: Cantos Arredondados 21" hidden="1">
          <a:extLst>
            <a:ext uri="{FF2B5EF4-FFF2-40B4-BE49-F238E27FC236}">
              <a16:creationId xmlns:a16="http://schemas.microsoft.com/office/drawing/2014/main" id="{00000000-0008-0000-1600-000011000000}"/>
            </a:ext>
          </a:extLst>
        </xdr:cNvPr>
        <xdr:cNvSpPr/>
      </xdr:nvSpPr>
      <xdr:spPr>
        <a:xfrm>
          <a:off x="8572500" y="3457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18</xdr:row>
      <xdr:rowOff>19050</xdr:rowOff>
    </xdr:from>
    <xdr:to>
      <xdr:col>20</xdr:col>
      <xdr:colOff>190500</xdr:colOff>
      <xdr:row>18</xdr:row>
      <xdr:rowOff>171451</xdr:rowOff>
    </xdr:to>
    <xdr:sp macro="[0]!ApagarConteudoCelulas17" textlink="">
      <xdr:nvSpPr>
        <xdr:cNvPr id="18" name="Retângulo: Cantos Arredondados 22" hidden="1">
          <a:extLst>
            <a:ext uri="{FF2B5EF4-FFF2-40B4-BE49-F238E27FC236}">
              <a16:creationId xmlns:a16="http://schemas.microsoft.com/office/drawing/2014/main" id="{00000000-0008-0000-1600-000012000000}"/>
            </a:ext>
          </a:extLst>
        </xdr:cNvPr>
        <xdr:cNvSpPr/>
      </xdr:nvSpPr>
      <xdr:spPr>
        <a:xfrm>
          <a:off x="8572500" y="3648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19</xdr:row>
      <xdr:rowOff>19050</xdr:rowOff>
    </xdr:from>
    <xdr:to>
      <xdr:col>20</xdr:col>
      <xdr:colOff>190500</xdr:colOff>
      <xdr:row>19</xdr:row>
      <xdr:rowOff>171451</xdr:rowOff>
    </xdr:to>
    <xdr:sp macro="[0]!ApagarConteudoCelulas18" textlink="">
      <xdr:nvSpPr>
        <xdr:cNvPr id="19" name="Retângulo: Cantos Arredondados 23" hidden="1">
          <a:extLst>
            <a:ext uri="{FF2B5EF4-FFF2-40B4-BE49-F238E27FC236}">
              <a16:creationId xmlns:a16="http://schemas.microsoft.com/office/drawing/2014/main" id="{00000000-0008-0000-1600-000013000000}"/>
            </a:ext>
          </a:extLst>
        </xdr:cNvPr>
        <xdr:cNvSpPr/>
      </xdr:nvSpPr>
      <xdr:spPr>
        <a:xfrm>
          <a:off x="8572500" y="3838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20</xdr:row>
      <xdr:rowOff>19050</xdr:rowOff>
    </xdr:from>
    <xdr:to>
      <xdr:col>20</xdr:col>
      <xdr:colOff>190500</xdr:colOff>
      <xdr:row>20</xdr:row>
      <xdr:rowOff>171451</xdr:rowOff>
    </xdr:to>
    <xdr:sp macro="[0]!ApagarConteudoCelulas19" textlink="">
      <xdr:nvSpPr>
        <xdr:cNvPr id="20" name="Retângulo: Cantos Arredondados 24" hidden="1">
          <a:extLst>
            <a:ext uri="{FF2B5EF4-FFF2-40B4-BE49-F238E27FC236}">
              <a16:creationId xmlns:a16="http://schemas.microsoft.com/office/drawing/2014/main" id="{00000000-0008-0000-1600-000014000000}"/>
            </a:ext>
          </a:extLst>
        </xdr:cNvPr>
        <xdr:cNvSpPr/>
      </xdr:nvSpPr>
      <xdr:spPr>
        <a:xfrm>
          <a:off x="8572500" y="4029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21</xdr:row>
      <xdr:rowOff>19050</xdr:rowOff>
    </xdr:from>
    <xdr:to>
      <xdr:col>20</xdr:col>
      <xdr:colOff>190500</xdr:colOff>
      <xdr:row>21</xdr:row>
      <xdr:rowOff>171451</xdr:rowOff>
    </xdr:to>
    <xdr:sp macro="[0]!ApagarConteudoCelulas20" textlink="">
      <xdr:nvSpPr>
        <xdr:cNvPr id="21" name="Retângulo: Cantos Arredondados 25" hidden="1">
          <a:extLst>
            <a:ext uri="{FF2B5EF4-FFF2-40B4-BE49-F238E27FC236}">
              <a16:creationId xmlns:a16="http://schemas.microsoft.com/office/drawing/2014/main" id="{00000000-0008-0000-1600-000015000000}"/>
            </a:ext>
          </a:extLst>
        </xdr:cNvPr>
        <xdr:cNvSpPr/>
      </xdr:nvSpPr>
      <xdr:spPr>
        <a:xfrm>
          <a:off x="8572500" y="4219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22</xdr:row>
      <xdr:rowOff>19050</xdr:rowOff>
    </xdr:from>
    <xdr:to>
      <xdr:col>20</xdr:col>
      <xdr:colOff>190500</xdr:colOff>
      <xdr:row>22</xdr:row>
      <xdr:rowOff>171451</xdr:rowOff>
    </xdr:to>
    <xdr:sp macro="[0]!ApagarConteudoCelulas21" textlink="">
      <xdr:nvSpPr>
        <xdr:cNvPr id="22" name="Retângulo: Cantos Arredondados 26" hidden="1">
          <a:extLst>
            <a:ext uri="{FF2B5EF4-FFF2-40B4-BE49-F238E27FC236}">
              <a16:creationId xmlns:a16="http://schemas.microsoft.com/office/drawing/2014/main" id="{00000000-0008-0000-1600-000016000000}"/>
            </a:ext>
          </a:extLst>
        </xdr:cNvPr>
        <xdr:cNvSpPr/>
      </xdr:nvSpPr>
      <xdr:spPr>
        <a:xfrm>
          <a:off x="8572500" y="4410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23</xdr:row>
      <xdr:rowOff>19050</xdr:rowOff>
    </xdr:from>
    <xdr:to>
      <xdr:col>20</xdr:col>
      <xdr:colOff>190500</xdr:colOff>
      <xdr:row>23</xdr:row>
      <xdr:rowOff>171451</xdr:rowOff>
    </xdr:to>
    <xdr:sp macro="[0]!ApagarConteudoCelulas22" textlink="">
      <xdr:nvSpPr>
        <xdr:cNvPr id="23" name="Retângulo: Cantos Arredondados 27" hidden="1">
          <a:extLst>
            <a:ext uri="{FF2B5EF4-FFF2-40B4-BE49-F238E27FC236}">
              <a16:creationId xmlns:a16="http://schemas.microsoft.com/office/drawing/2014/main" id="{00000000-0008-0000-1600-000017000000}"/>
            </a:ext>
          </a:extLst>
        </xdr:cNvPr>
        <xdr:cNvSpPr/>
      </xdr:nvSpPr>
      <xdr:spPr>
        <a:xfrm>
          <a:off x="8572500" y="4600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24</xdr:row>
      <xdr:rowOff>19050</xdr:rowOff>
    </xdr:from>
    <xdr:to>
      <xdr:col>20</xdr:col>
      <xdr:colOff>190500</xdr:colOff>
      <xdr:row>24</xdr:row>
      <xdr:rowOff>171451</xdr:rowOff>
    </xdr:to>
    <xdr:sp macro="[0]!ApagarConteudoCelulas23" textlink="">
      <xdr:nvSpPr>
        <xdr:cNvPr id="24" name="Retângulo: Cantos Arredondados 28" hidden="1">
          <a:extLst>
            <a:ext uri="{FF2B5EF4-FFF2-40B4-BE49-F238E27FC236}">
              <a16:creationId xmlns:a16="http://schemas.microsoft.com/office/drawing/2014/main" id="{00000000-0008-0000-1600-000018000000}"/>
            </a:ext>
          </a:extLst>
        </xdr:cNvPr>
        <xdr:cNvSpPr/>
      </xdr:nvSpPr>
      <xdr:spPr>
        <a:xfrm>
          <a:off x="8572500" y="4791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25</xdr:row>
      <xdr:rowOff>19050</xdr:rowOff>
    </xdr:from>
    <xdr:to>
      <xdr:col>20</xdr:col>
      <xdr:colOff>190500</xdr:colOff>
      <xdr:row>25</xdr:row>
      <xdr:rowOff>171451</xdr:rowOff>
    </xdr:to>
    <xdr:sp macro="[0]!ApagarConteudoCelulas24" textlink="">
      <xdr:nvSpPr>
        <xdr:cNvPr id="25" name="Retângulo: Cantos Arredondados 29" hidden="1">
          <a:extLst>
            <a:ext uri="{FF2B5EF4-FFF2-40B4-BE49-F238E27FC236}">
              <a16:creationId xmlns:a16="http://schemas.microsoft.com/office/drawing/2014/main" id="{00000000-0008-0000-1600-000019000000}"/>
            </a:ext>
          </a:extLst>
        </xdr:cNvPr>
        <xdr:cNvSpPr/>
      </xdr:nvSpPr>
      <xdr:spPr>
        <a:xfrm>
          <a:off x="8572500" y="4981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26</xdr:row>
      <xdr:rowOff>19050</xdr:rowOff>
    </xdr:from>
    <xdr:to>
      <xdr:col>20</xdr:col>
      <xdr:colOff>190500</xdr:colOff>
      <xdr:row>26</xdr:row>
      <xdr:rowOff>171451</xdr:rowOff>
    </xdr:to>
    <xdr:sp macro="[0]!ApagarConteudoCelulas25" textlink="">
      <xdr:nvSpPr>
        <xdr:cNvPr id="26" name="Retângulo: Cantos Arredondados 30" hidden="1">
          <a:extLst>
            <a:ext uri="{FF2B5EF4-FFF2-40B4-BE49-F238E27FC236}">
              <a16:creationId xmlns:a16="http://schemas.microsoft.com/office/drawing/2014/main" id="{00000000-0008-0000-1600-00001A000000}"/>
            </a:ext>
          </a:extLst>
        </xdr:cNvPr>
        <xdr:cNvSpPr/>
      </xdr:nvSpPr>
      <xdr:spPr>
        <a:xfrm>
          <a:off x="8572500" y="5172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27</xdr:row>
      <xdr:rowOff>19050</xdr:rowOff>
    </xdr:from>
    <xdr:to>
      <xdr:col>20</xdr:col>
      <xdr:colOff>190500</xdr:colOff>
      <xdr:row>27</xdr:row>
      <xdr:rowOff>171451</xdr:rowOff>
    </xdr:to>
    <xdr:sp macro="[0]!ApagarConteudoCelulas26" textlink="">
      <xdr:nvSpPr>
        <xdr:cNvPr id="27" name="Retângulo: Cantos Arredondados 31" hidden="1">
          <a:extLst>
            <a:ext uri="{FF2B5EF4-FFF2-40B4-BE49-F238E27FC236}">
              <a16:creationId xmlns:a16="http://schemas.microsoft.com/office/drawing/2014/main" id="{00000000-0008-0000-1600-00001B000000}"/>
            </a:ext>
          </a:extLst>
        </xdr:cNvPr>
        <xdr:cNvSpPr/>
      </xdr:nvSpPr>
      <xdr:spPr>
        <a:xfrm>
          <a:off x="8572500" y="5362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28</xdr:row>
      <xdr:rowOff>19050</xdr:rowOff>
    </xdr:from>
    <xdr:to>
      <xdr:col>20</xdr:col>
      <xdr:colOff>190500</xdr:colOff>
      <xdr:row>28</xdr:row>
      <xdr:rowOff>171451</xdr:rowOff>
    </xdr:to>
    <xdr:sp macro="[0]!ApagarConteudoCelulas27" textlink="">
      <xdr:nvSpPr>
        <xdr:cNvPr id="28" name="Retângulo: Cantos Arredondados 32" hidden="1">
          <a:extLst>
            <a:ext uri="{FF2B5EF4-FFF2-40B4-BE49-F238E27FC236}">
              <a16:creationId xmlns:a16="http://schemas.microsoft.com/office/drawing/2014/main" id="{00000000-0008-0000-1600-00001C000000}"/>
            </a:ext>
          </a:extLst>
        </xdr:cNvPr>
        <xdr:cNvSpPr/>
      </xdr:nvSpPr>
      <xdr:spPr>
        <a:xfrm>
          <a:off x="8572500" y="5553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29</xdr:row>
      <xdr:rowOff>19050</xdr:rowOff>
    </xdr:from>
    <xdr:to>
      <xdr:col>20</xdr:col>
      <xdr:colOff>190500</xdr:colOff>
      <xdr:row>29</xdr:row>
      <xdr:rowOff>171451</xdr:rowOff>
    </xdr:to>
    <xdr:sp macro="[0]!ApagarConteudoCelulas28" textlink="">
      <xdr:nvSpPr>
        <xdr:cNvPr id="29" name="Retângulo: Cantos Arredondados 33" hidden="1">
          <a:extLst>
            <a:ext uri="{FF2B5EF4-FFF2-40B4-BE49-F238E27FC236}">
              <a16:creationId xmlns:a16="http://schemas.microsoft.com/office/drawing/2014/main" id="{00000000-0008-0000-1600-00001D000000}"/>
            </a:ext>
          </a:extLst>
        </xdr:cNvPr>
        <xdr:cNvSpPr/>
      </xdr:nvSpPr>
      <xdr:spPr>
        <a:xfrm>
          <a:off x="8572500" y="5743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30</xdr:row>
      <xdr:rowOff>19050</xdr:rowOff>
    </xdr:from>
    <xdr:to>
      <xdr:col>20</xdr:col>
      <xdr:colOff>190500</xdr:colOff>
      <xdr:row>30</xdr:row>
      <xdr:rowOff>171451</xdr:rowOff>
    </xdr:to>
    <xdr:sp macro="[0]!ApagarConteudoCelulas29" textlink="">
      <xdr:nvSpPr>
        <xdr:cNvPr id="30" name="Retângulo: Cantos Arredondados 34" hidden="1">
          <a:extLst>
            <a:ext uri="{FF2B5EF4-FFF2-40B4-BE49-F238E27FC236}">
              <a16:creationId xmlns:a16="http://schemas.microsoft.com/office/drawing/2014/main" id="{00000000-0008-0000-1600-00001E000000}"/>
            </a:ext>
          </a:extLst>
        </xdr:cNvPr>
        <xdr:cNvSpPr/>
      </xdr:nvSpPr>
      <xdr:spPr>
        <a:xfrm>
          <a:off x="8572500" y="5934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31</xdr:row>
      <xdr:rowOff>19050</xdr:rowOff>
    </xdr:from>
    <xdr:to>
      <xdr:col>20</xdr:col>
      <xdr:colOff>190500</xdr:colOff>
      <xdr:row>31</xdr:row>
      <xdr:rowOff>171451</xdr:rowOff>
    </xdr:to>
    <xdr:sp macro="[0]!ApagarConteudoCelulas30" textlink="">
      <xdr:nvSpPr>
        <xdr:cNvPr id="31" name="Retângulo: Cantos Arredondados 35" hidden="1">
          <a:extLst>
            <a:ext uri="{FF2B5EF4-FFF2-40B4-BE49-F238E27FC236}">
              <a16:creationId xmlns:a16="http://schemas.microsoft.com/office/drawing/2014/main" id="{00000000-0008-0000-1600-00001F000000}"/>
            </a:ext>
          </a:extLst>
        </xdr:cNvPr>
        <xdr:cNvSpPr/>
      </xdr:nvSpPr>
      <xdr:spPr>
        <a:xfrm>
          <a:off x="8572500" y="6124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32</xdr:row>
      <xdr:rowOff>19050</xdr:rowOff>
    </xdr:from>
    <xdr:to>
      <xdr:col>20</xdr:col>
      <xdr:colOff>190500</xdr:colOff>
      <xdr:row>32</xdr:row>
      <xdr:rowOff>171451</xdr:rowOff>
    </xdr:to>
    <xdr:sp macro="[0]!ApagarConteudoCelulas31" textlink="">
      <xdr:nvSpPr>
        <xdr:cNvPr id="32" name="Retângulo: Cantos Arredondados 36" hidden="1">
          <a:extLst>
            <a:ext uri="{FF2B5EF4-FFF2-40B4-BE49-F238E27FC236}">
              <a16:creationId xmlns:a16="http://schemas.microsoft.com/office/drawing/2014/main" id="{00000000-0008-0000-1600-000020000000}"/>
            </a:ext>
          </a:extLst>
        </xdr:cNvPr>
        <xdr:cNvSpPr/>
      </xdr:nvSpPr>
      <xdr:spPr>
        <a:xfrm>
          <a:off x="8572500" y="6315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33</xdr:row>
      <xdr:rowOff>19050</xdr:rowOff>
    </xdr:from>
    <xdr:to>
      <xdr:col>20</xdr:col>
      <xdr:colOff>190500</xdr:colOff>
      <xdr:row>33</xdr:row>
      <xdr:rowOff>171451</xdr:rowOff>
    </xdr:to>
    <xdr:sp macro="[0]!ApagarConteudoCelulas32" textlink="">
      <xdr:nvSpPr>
        <xdr:cNvPr id="33" name="Retângulo: Cantos Arredondados 37" hidden="1">
          <a:extLst>
            <a:ext uri="{FF2B5EF4-FFF2-40B4-BE49-F238E27FC236}">
              <a16:creationId xmlns:a16="http://schemas.microsoft.com/office/drawing/2014/main" id="{00000000-0008-0000-1600-000021000000}"/>
            </a:ext>
          </a:extLst>
        </xdr:cNvPr>
        <xdr:cNvSpPr/>
      </xdr:nvSpPr>
      <xdr:spPr>
        <a:xfrm>
          <a:off x="8572500" y="6505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34</xdr:row>
      <xdr:rowOff>19050</xdr:rowOff>
    </xdr:from>
    <xdr:to>
      <xdr:col>20</xdr:col>
      <xdr:colOff>190500</xdr:colOff>
      <xdr:row>34</xdr:row>
      <xdr:rowOff>171451</xdr:rowOff>
    </xdr:to>
    <xdr:sp macro="[0]!ApagarConteudoCelulas33" textlink="">
      <xdr:nvSpPr>
        <xdr:cNvPr id="34" name="Retângulo: Cantos Arredondados 38" hidden="1">
          <a:extLst>
            <a:ext uri="{FF2B5EF4-FFF2-40B4-BE49-F238E27FC236}">
              <a16:creationId xmlns:a16="http://schemas.microsoft.com/office/drawing/2014/main" id="{00000000-0008-0000-1600-000022000000}"/>
            </a:ext>
          </a:extLst>
        </xdr:cNvPr>
        <xdr:cNvSpPr/>
      </xdr:nvSpPr>
      <xdr:spPr>
        <a:xfrm>
          <a:off x="8572500" y="6696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35</xdr:row>
      <xdr:rowOff>19050</xdr:rowOff>
    </xdr:from>
    <xdr:to>
      <xdr:col>20</xdr:col>
      <xdr:colOff>190500</xdr:colOff>
      <xdr:row>35</xdr:row>
      <xdr:rowOff>171451</xdr:rowOff>
    </xdr:to>
    <xdr:sp macro="[0]!ApagarConteudoCelulas34" textlink="">
      <xdr:nvSpPr>
        <xdr:cNvPr id="35" name="Retângulo: Cantos Arredondados 39" hidden="1">
          <a:extLst>
            <a:ext uri="{FF2B5EF4-FFF2-40B4-BE49-F238E27FC236}">
              <a16:creationId xmlns:a16="http://schemas.microsoft.com/office/drawing/2014/main" id="{00000000-0008-0000-1600-000023000000}"/>
            </a:ext>
          </a:extLst>
        </xdr:cNvPr>
        <xdr:cNvSpPr/>
      </xdr:nvSpPr>
      <xdr:spPr>
        <a:xfrm>
          <a:off x="8572500" y="6886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36</xdr:row>
      <xdr:rowOff>19050</xdr:rowOff>
    </xdr:from>
    <xdr:to>
      <xdr:col>20</xdr:col>
      <xdr:colOff>190500</xdr:colOff>
      <xdr:row>36</xdr:row>
      <xdr:rowOff>171451</xdr:rowOff>
    </xdr:to>
    <xdr:sp macro="[0]!ApagarConteudoCelulas35" textlink="">
      <xdr:nvSpPr>
        <xdr:cNvPr id="36" name="Retângulo: Cantos Arredondados 40" hidden="1">
          <a:extLst>
            <a:ext uri="{FF2B5EF4-FFF2-40B4-BE49-F238E27FC236}">
              <a16:creationId xmlns:a16="http://schemas.microsoft.com/office/drawing/2014/main" id="{00000000-0008-0000-1600-000024000000}"/>
            </a:ext>
          </a:extLst>
        </xdr:cNvPr>
        <xdr:cNvSpPr/>
      </xdr:nvSpPr>
      <xdr:spPr>
        <a:xfrm>
          <a:off x="8572500" y="7077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37</xdr:row>
      <xdr:rowOff>19050</xdr:rowOff>
    </xdr:from>
    <xdr:to>
      <xdr:col>20</xdr:col>
      <xdr:colOff>190500</xdr:colOff>
      <xdr:row>37</xdr:row>
      <xdr:rowOff>171451</xdr:rowOff>
    </xdr:to>
    <xdr:sp macro="[0]!ApagarConteudoCelulas36" textlink="">
      <xdr:nvSpPr>
        <xdr:cNvPr id="37" name="Retângulo: Cantos Arredondados 41" hidden="1">
          <a:extLst>
            <a:ext uri="{FF2B5EF4-FFF2-40B4-BE49-F238E27FC236}">
              <a16:creationId xmlns:a16="http://schemas.microsoft.com/office/drawing/2014/main" id="{00000000-0008-0000-1600-000025000000}"/>
            </a:ext>
          </a:extLst>
        </xdr:cNvPr>
        <xdr:cNvSpPr/>
      </xdr:nvSpPr>
      <xdr:spPr>
        <a:xfrm>
          <a:off x="8572500" y="7267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38</xdr:row>
      <xdr:rowOff>19050</xdr:rowOff>
    </xdr:from>
    <xdr:to>
      <xdr:col>20</xdr:col>
      <xdr:colOff>190500</xdr:colOff>
      <xdr:row>38</xdr:row>
      <xdr:rowOff>171451</xdr:rowOff>
    </xdr:to>
    <xdr:sp macro="[0]!ApagarConteudoCelulas37" textlink="">
      <xdr:nvSpPr>
        <xdr:cNvPr id="38" name="Retângulo: Cantos Arredondados 42" hidden="1">
          <a:extLst>
            <a:ext uri="{FF2B5EF4-FFF2-40B4-BE49-F238E27FC236}">
              <a16:creationId xmlns:a16="http://schemas.microsoft.com/office/drawing/2014/main" id="{00000000-0008-0000-1600-000026000000}"/>
            </a:ext>
          </a:extLst>
        </xdr:cNvPr>
        <xdr:cNvSpPr/>
      </xdr:nvSpPr>
      <xdr:spPr>
        <a:xfrm>
          <a:off x="8572500" y="7458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39</xdr:row>
      <xdr:rowOff>19050</xdr:rowOff>
    </xdr:from>
    <xdr:to>
      <xdr:col>20</xdr:col>
      <xdr:colOff>190500</xdr:colOff>
      <xdr:row>39</xdr:row>
      <xdr:rowOff>171451</xdr:rowOff>
    </xdr:to>
    <xdr:sp macro="[0]!ApagarConteudoCelulas38" textlink="">
      <xdr:nvSpPr>
        <xdr:cNvPr id="39" name="Retângulo: Cantos Arredondados 43" hidden="1">
          <a:extLst>
            <a:ext uri="{FF2B5EF4-FFF2-40B4-BE49-F238E27FC236}">
              <a16:creationId xmlns:a16="http://schemas.microsoft.com/office/drawing/2014/main" id="{00000000-0008-0000-1600-000027000000}"/>
            </a:ext>
          </a:extLst>
        </xdr:cNvPr>
        <xdr:cNvSpPr/>
      </xdr:nvSpPr>
      <xdr:spPr>
        <a:xfrm>
          <a:off x="8572500" y="7648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40</xdr:row>
      <xdr:rowOff>19050</xdr:rowOff>
    </xdr:from>
    <xdr:to>
      <xdr:col>20</xdr:col>
      <xdr:colOff>190500</xdr:colOff>
      <xdr:row>40</xdr:row>
      <xdr:rowOff>171451</xdr:rowOff>
    </xdr:to>
    <xdr:sp macro="[0]!ApagarConteudoCelulas39" textlink="">
      <xdr:nvSpPr>
        <xdr:cNvPr id="40" name="Retângulo: Cantos Arredondados 44" hidden="1">
          <a:extLst>
            <a:ext uri="{FF2B5EF4-FFF2-40B4-BE49-F238E27FC236}">
              <a16:creationId xmlns:a16="http://schemas.microsoft.com/office/drawing/2014/main" id="{00000000-0008-0000-1600-000028000000}"/>
            </a:ext>
          </a:extLst>
        </xdr:cNvPr>
        <xdr:cNvSpPr/>
      </xdr:nvSpPr>
      <xdr:spPr>
        <a:xfrm>
          <a:off x="8572500" y="7839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41</xdr:row>
      <xdr:rowOff>19050</xdr:rowOff>
    </xdr:from>
    <xdr:to>
      <xdr:col>20</xdr:col>
      <xdr:colOff>190500</xdr:colOff>
      <xdr:row>41</xdr:row>
      <xdr:rowOff>171451</xdr:rowOff>
    </xdr:to>
    <xdr:sp macro="[0]!ApagarConteudoCelulas40" textlink="">
      <xdr:nvSpPr>
        <xdr:cNvPr id="41" name="Retângulo: Cantos Arredondados 45" hidden="1">
          <a:extLst>
            <a:ext uri="{FF2B5EF4-FFF2-40B4-BE49-F238E27FC236}">
              <a16:creationId xmlns:a16="http://schemas.microsoft.com/office/drawing/2014/main" id="{00000000-0008-0000-1600-000029000000}"/>
            </a:ext>
          </a:extLst>
        </xdr:cNvPr>
        <xdr:cNvSpPr/>
      </xdr:nvSpPr>
      <xdr:spPr>
        <a:xfrm>
          <a:off x="8572500" y="8029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42</xdr:row>
      <xdr:rowOff>19050</xdr:rowOff>
    </xdr:from>
    <xdr:to>
      <xdr:col>20</xdr:col>
      <xdr:colOff>190500</xdr:colOff>
      <xdr:row>42</xdr:row>
      <xdr:rowOff>171451</xdr:rowOff>
    </xdr:to>
    <xdr:sp macro="[0]!ApagarConteudoCelulas41" textlink="">
      <xdr:nvSpPr>
        <xdr:cNvPr id="42" name="Retângulo: Cantos Arredondados 46" hidden="1">
          <a:extLst>
            <a:ext uri="{FF2B5EF4-FFF2-40B4-BE49-F238E27FC236}">
              <a16:creationId xmlns:a16="http://schemas.microsoft.com/office/drawing/2014/main" id="{00000000-0008-0000-1600-00002A000000}"/>
            </a:ext>
          </a:extLst>
        </xdr:cNvPr>
        <xdr:cNvSpPr/>
      </xdr:nvSpPr>
      <xdr:spPr>
        <a:xfrm>
          <a:off x="8572500" y="8220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43</xdr:row>
      <xdr:rowOff>19050</xdr:rowOff>
    </xdr:from>
    <xdr:to>
      <xdr:col>20</xdr:col>
      <xdr:colOff>190500</xdr:colOff>
      <xdr:row>43</xdr:row>
      <xdr:rowOff>171451</xdr:rowOff>
    </xdr:to>
    <xdr:sp macro="[0]!ApagarConteudoCelulas42" textlink="">
      <xdr:nvSpPr>
        <xdr:cNvPr id="43" name="Retângulo: Cantos Arredondados 46" hidden="1">
          <a:extLst>
            <a:ext uri="{FF2B5EF4-FFF2-40B4-BE49-F238E27FC236}">
              <a16:creationId xmlns:a16="http://schemas.microsoft.com/office/drawing/2014/main" id="{00000000-0008-0000-1600-00002B000000}"/>
            </a:ext>
          </a:extLst>
        </xdr:cNvPr>
        <xdr:cNvSpPr/>
      </xdr:nvSpPr>
      <xdr:spPr>
        <a:xfrm>
          <a:off x="8572500" y="8410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44</xdr:row>
      <xdr:rowOff>19050</xdr:rowOff>
    </xdr:from>
    <xdr:to>
      <xdr:col>20</xdr:col>
      <xdr:colOff>190500</xdr:colOff>
      <xdr:row>44</xdr:row>
      <xdr:rowOff>171451</xdr:rowOff>
    </xdr:to>
    <xdr:sp macro="[0]!ApagarConteudoCelulas43" textlink="">
      <xdr:nvSpPr>
        <xdr:cNvPr id="44" name="Retângulo: Cantos Arredondados 46" hidden="1">
          <a:extLst>
            <a:ext uri="{FF2B5EF4-FFF2-40B4-BE49-F238E27FC236}">
              <a16:creationId xmlns:a16="http://schemas.microsoft.com/office/drawing/2014/main" id="{00000000-0008-0000-1600-00002C000000}"/>
            </a:ext>
          </a:extLst>
        </xdr:cNvPr>
        <xdr:cNvSpPr/>
      </xdr:nvSpPr>
      <xdr:spPr>
        <a:xfrm>
          <a:off x="8572500" y="8601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45</xdr:row>
      <xdr:rowOff>28575</xdr:rowOff>
    </xdr:from>
    <xdr:to>
      <xdr:col>20</xdr:col>
      <xdr:colOff>190500</xdr:colOff>
      <xdr:row>45</xdr:row>
      <xdr:rowOff>180976</xdr:rowOff>
    </xdr:to>
    <xdr:sp macro="[0]!ApagarConteudoCelulas44" textlink="">
      <xdr:nvSpPr>
        <xdr:cNvPr id="45" name="Retângulo: Cantos Arredondados 46" hidden="1">
          <a:extLst>
            <a:ext uri="{FF2B5EF4-FFF2-40B4-BE49-F238E27FC236}">
              <a16:creationId xmlns:a16="http://schemas.microsoft.com/office/drawing/2014/main" id="{00000000-0008-0000-1600-00002D000000}"/>
            </a:ext>
          </a:extLst>
        </xdr:cNvPr>
        <xdr:cNvSpPr/>
      </xdr:nvSpPr>
      <xdr:spPr>
        <a:xfrm>
          <a:off x="8572500" y="88011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46</xdr:row>
      <xdr:rowOff>19050</xdr:rowOff>
    </xdr:from>
    <xdr:to>
      <xdr:col>20</xdr:col>
      <xdr:colOff>190500</xdr:colOff>
      <xdr:row>46</xdr:row>
      <xdr:rowOff>171451</xdr:rowOff>
    </xdr:to>
    <xdr:sp macro="[0]!ApagarConteudoCelulas45" textlink="">
      <xdr:nvSpPr>
        <xdr:cNvPr id="46" name="Retângulo: Cantos Arredondados 46" hidden="1">
          <a:extLst>
            <a:ext uri="{FF2B5EF4-FFF2-40B4-BE49-F238E27FC236}">
              <a16:creationId xmlns:a16="http://schemas.microsoft.com/office/drawing/2014/main" id="{00000000-0008-0000-1600-00002E000000}"/>
            </a:ext>
          </a:extLst>
        </xdr:cNvPr>
        <xdr:cNvSpPr/>
      </xdr:nvSpPr>
      <xdr:spPr>
        <a:xfrm>
          <a:off x="8572500" y="8982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47</xdr:row>
      <xdr:rowOff>9525</xdr:rowOff>
    </xdr:from>
    <xdr:to>
      <xdr:col>20</xdr:col>
      <xdr:colOff>190500</xdr:colOff>
      <xdr:row>47</xdr:row>
      <xdr:rowOff>161926</xdr:rowOff>
    </xdr:to>
    <xdr:sp macro="[0]!ApagarConteudoCelulas46" textlink="">
      <xdr:nvSpPr>
        <xdr:cNvPr id="47" name="Retângulo: Cantos Arredondados 46" hidden="1">
          <a:extLst>
            <a:ext uri="{FF2B5EF4-FFF2-40B4-BE49-F238E27FC236}">
              <a16:creationId xmlns:a16="http://schemas.microsoft.com/office/drawing/2014/main" id="{00000000-0008-0000-1600-00002F000000}"/>
            </a:ext>
          </a:extLst>
        </xdr:cNvPr>
        <xdr:cNvSpPr/>
      </xdr:nvSpPr>
      <xdr:spPr>
        <a:xfrm>
          <a:off x="8572500" y="916305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48</xdr:row>
      <xdr:rowOff>19050</xdr:rowOff>
    </xdr:from>
    <xdr:to>
      <xdr:col>20</xdr:col>
      <xdr:colOff>190500</xdr:colOff>
      <xdr:row>48</xdr:row>
      <xdr:rowOff>171451</xdr:rowOff>
    </xdr:to>
    <xdr:sp macro="[0]!ApagarConteudoCelulas47" textlink="">
      <xdr:nvSpPr>
        <xdr:cNvPr id="48" name="Retângulo: Cantos Arredondados 46" hidden="1">
          <a:extLst>
            <a:ext uri="{FF2B5EF4-FFF2-40B4-BE49-F238E27FC236}">
              <a16:creationId xmlns:a16="http://schemas.microsoft.com/office/drawing/2014/main" id="{00000000-0008-0000-1600-000030000000}"/>
            </a:ext>
          </a:extLst>
        </xdr:cNvPr>
        <xdr:cNvSpPr/>
      </xdr:nvSpPr>
      <xdr:spPr>
        <a:xfrm>
          <a:off x="8572500" y="9363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49</xdr:row>
      <xdr:rowOff>19050</xdr:rowOff>
    </xdr:from>
    <xdr:to>
      <xdr:col>20</xdr:col>
      <xdr:colOff>190500</xdr:colOff>
      <xdr:row>49</xdr:row>
      <xdr:rowOff>171451</xdr:rowOff>
    </xdr:to>
    <xdr:sp macro="[0]!ApagarConteudoCelulas48" textlink="">
      <xdr:nvSpPr>
        <xdr:cNvPr id="49" name="Retângulo: Cantos Arredondados 46" hidden="1">
          <a:extLst>
            <a:ext uri="{FF2B5EF4-FFF2-40B4-BE49-F238E27FC236}">
              <a16:creationId xmlns:a16="http://schemas.microsoft.com/office/drawing/2014/main" id="{00000000-0008-0000-1600-000031000000}"/>
            </a:ext>
          </a:extLst>
        </xdr:cNvPr>
        <xdr:cNvSpPr/>
      </xdr:nvSpPr>
      <xdr:spPr>
        <a:xfrm>
          <a:off x="8572500" y="9553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50</xdr:row>
      <xdr:rowOff>19050</xdr:rowOff>
    </xdr:from>
    <xdr:to>
      <xdr:col>20</xdr:col>
      <xdr:colOff>190500</xdr:colOff>
      <xdr:row>50</xdr:row>
      <xdr:rowOff>171451</xdr:rowOff>
    </xdr:to>
    <xdr:sp macro="[0]!ApagarConteudoCelulas49" textlink="">
      <xdr:nvSpPr>
        <xdr:cNvPr id="50" name="Retângulo: Cantos Arredondados 46" hidden="1">
          <a:extLst>
            <a:ext uri="{FF2B5EF4-FFF2-40B4-BE49-F238E27FC236}">
              <a16:creationId xmlns:a16="http://schemas.microsoft.com/office/drawing/2014/main" id="{00000000-0008-0000-1600-000032000000}"/>
            </a:ext>
          </a:extLst>
        </xdr:cNvPr>
        <xdr:cNvSpPr/>
      </xdr:nvSpPr>
      <xdr:spPr>
        <a:xfrm>
          <a:off x="8572500" y="97440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51</xdr:row>
      <xdr:rowOff>19050</xdr:rowOff>
    </xdr:from>
    <xdr:to>
      <xdr:col>20</xdr:col>
      <xdr:colOff>190500</xdr:colOff>
      <xdr:row>51</xdr:row>
      <xdr:rowOff>171451</xdr:rowOff>
    </xdr:to>
    <xdr:sp macro="[0]!ApagarConteudoCelulas50" textlink="">
      <xdr:nvSpPr>
        <xdr:cNvPr id="51" name="Retângulo: Cantos Arredondados 46" hidden="1">
          <a:extLst>
            <a:ext uri="{FF2B5EF4-FFF2-40B4-BE49-F238E27FC236}">
              <a16:creationId xmlns:a16="http://schemas.microsoft.com/office/drawing/2014/main" id="{00000000-0008-0000-1600-000033000000}"/>
            </a:ext>
          </a:extLst>
        </xdr:cNvPr>
        <xdr:cNvSpPr/>
      </xdr:nvSpPr>
      <xdr:spPr>
        <a:xfrm>
          <a:off x="8572500" y="9934575"/>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20</xdr:col>
      <xdr:colOff>47625</xdr:colOff>
      <xdr:row>52</xdr:row>
      <xdr:rowOff>19050</xdr:rowOff>
    </xdr:from>
    <xdr:to>
      <xdr:col>20</xdr:col>
      <xdr:colOff>190500</xdr:colOff>
      <xdr:row>52</xdr:row>
      <xdr:rowOff>171451</xdr:rowOff>
    </xdr:to>
    <xdr:sp macro="[0]!ApagarConteudoCelulas51" textlink="">
      <xdr:nvSpPr>
        <xdr:cNvPr id="52" name="Retângulo: Cantos Arredondados 46" hidden="1">
          <a:extLst>
            <a:ext uri="{FF2B5EF4-FFF2-40B4-BE49-F238E27FC236}">
              <a16:creationId xmlns:a16="http://schemas.microsoft.com/office/drawing/2014/main" id="{00000000-0008-0000-1600-000034000000}"/>
            </a:ext>
          </a:extLst>
        </xdr:cNvPr>
        <xdr:cNvSpPr/>
      </xdr:nvSpPr>
      <xdr:spPr>
        <a:xfrm>
          <a:off x="8572500" y="10134600"/>
          <a:ext cx="142875" cy="152401"/>
        </a:xfrm>
        <a:prstGeom prst="roundRect">
          <a:avLst/>
        </a:prstGeom>
        <a:solidFill>
          <a:srgbClr val="FF0000"/>
        </a:solidFill>
        <a:ln>
          <a:gradFill>
            <a:gsLst>
              <a:gs pos="5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t-BR" sz="12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0</xdr:col>
      <xdr:colOff>41415</xdr:colOff>
      <xdr:row>0</xdr:row>
      <xdr:rowOff>66264</xdr:rowOff>
    </xdr:from>
    <xdr:to>
      <xdr:col>0</xdr:col>
      <xdr:colOff>389283</xdr:colOff>
      <xdr:row>0</xdr:row>
      <xdr:rowOff>331307</xdr:rowOff>
    </xdr:to>
    <xdr:sp macro="[0]!VoltarParaAbaAnterior" textlink="">
      <xdr:nvSpPr>
        <xdr:cNvPr id="53" name="Seta: para a Esquerda 52">
          <a:extLst>
            <a:ext uri="{FF2B5EF4-FFF2-40B4-BE49-F238E27FC236}">
              <a16:creationId xmlns:a16="http://schemas.microsoft.com/office/drawing/2014/main" id="{2544E556-E483-4EF6-990E-F7DB55D23BFB}"/>
            </a:ext>
          </a:extLst>
        </xdr:cNvPr>
        <xdr:cNvSpPr/>
      </xdr:nvSpPr>
      <xdr:spPr>
        <a:xfrm>
          <a:off x="41415" y="66264"/>
          <a:ext cx="347868" cy="265043"/>
        </a:xfrm>
        <a:prstGeom prst="leftArrow">
          <a:avLst/>
        </a:prstGeom>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pt-BR" sz="1100" b="0" cap="none" spc="0">
            <a:ln w="0">
              <a:solidFill>
                <a:sysClr val="windowText" lastClr="000000"/>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21</xdr:col>
      <xdr:colOff>803414</xdr:colOff>
      <xdr:row>0</xdr:row>
      <xdr:rowOff>24849</xdr:rowOff>
    </xdr:from>
    <xdr:to>
      <xdr:col>21</xdr:col>
      <xdr:colOff>1148735</xdr:colOff>
      <xdr:row>0</xdr:row>
      <xdr:rowOff>356154</xdr:rowOff>
    </xdr:to>
    <xdr:sp macro="[0]!AlternarBloqueioPlanilha2" textlink="">
      <xdr:nvSpPr>
        <xdr:cNvPr id="54" name="Elipse 53">
          <a:extLst>
            <a:ext uri="{FF2B5EF4-FFF2-40B4-BE49-F238E27FC236}">
              <a16:creationId xmlns:a16="http://schemas.microsoft.com/office/drawing/2014/main" id="{C3E3950F-177A-404F-8CAC-8A5567EE80A1}"/>
            </a:ext>
          </a:extLst>
        </xdr:cNvPr>
        <xdr:cNvSpPr/>
      </xdr:nvSpPr>
      <xdr:spPr>
        <a:xfrm>
          <a:off x="9533284" y="24849"/>
          <a:ext cx="345321" cy="331305"/>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800">
              <a:solidFill>
                <a:srgbClr val="F00000"/>
              </a:solidFill>
              <a:effectLst/>
              <a:latin typeface="Webdings" panose="05030102010509060703" pitchFamily="18" charset="2"/>
              <a:ea typeface="+mn-ea"/>
              <a:cs typeface="+mn-cs"/>
            </a:rPr>
            <a:t>Ï</a:t>
          </a:r>
          <a:endParaRPr lang="pt-BR" sz="1800">
            <a:solidFill>
              <a:srgbClr val="F00000"/>
            </a:solidFill>
            <a:effectLst/>
            <a:latin typeface="Webdings" panose="05030102010509060703" pitchFamily="18" charset="2"/>
          </a:endParaRPr>
        </a:p>
        <a:p>
          <a:pPr lvl="0" algn="ctr"/>
          <a:endParaRPr lang="pt-BR" sz="600">
            <a:solidFill>
              <a:srgbClr val="F00000"/>
            </a:solidFill>
          </a:endParaRPr>
        </a:p>
      </xdr:txBody>
    </xdr:sp>
    <xdr:clientData/>
  </xdr:twoCellAnchor>
  <xdr:twoCellAnchor>
    <xdr:from>
      <xdr:col>16</xdr:col>
      <xdr:colOff>195587</xdr:colOff>
      <xdr:row>0</xdr:row>
      <xdr:rowOff>58569</xdr:rowOff>
    </xdr:from>
    <xdr:to>
      <xdr:col>18</xdr:col>
      <xdr:colOff>44608</xdr:colOff>
      <xdr:row>0</xdr:row>
      <xdr:rowOff>346569</xdr:rowOff>
    </xdr:to>
    <xdr:sp macro="[0]!ExecutarComandos2" textlink="">
      <xdr:nvSpPr>
        <xdr:cNvPr id="55" name="Retângulo: Cantos Arredondados 2">
          <a:extLst>
            <a:ext uri="{FF2B5EF4-FFF2-40B4-BE49-F238E27FC236}">
              <a16:creationId xmlns:a16="http://schemas.microsoft.com/office/drawing/2014/main" id="{76D2A156-1D77-4F41-9AE9-399CCDD4431C}"/>
            </a:ext>
          </a:extLst>
        </xdr:cNvPr>
        <xdr:cNvSpPr/>
      </xdr:nvSpPr>
      <xdr:spPr>
        <a:xfrm>
          <a:off x="7343478" y="58569"/>
          <a:ext cx="288000" cy="288000"/>
        </a:xfrm>
        <a:prstGeom prst="roundRect">
          <a:avLst/>
        </a:prstGeom>
        <a:solidFill>
          <a:srgbClr val="FF0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cap="none" spc="50" baseline="0">
              <a:ln w="0"/>
              <a:solidFill>
                <a:schemeClr val="bg2"/>
              </a:solidFill>
              <a:effectLst>
                <a:innerShdw blurRad="63500" dist="50800" dir="13500000">
                  <a:srgbClr val="000000">
                    <a:alpha val="50000"/>
                  </a:srgbClr>
                </a:innerShdw>
              </a:effectLst>
              <a:latin typeface="Wingdings 2" panose="05020102010507070707" pitchFamily="18" charset="2"/>
            </a:rPr>
            <a:t>3</a:t>
          </a:r>
        </a:p>
      </xdr:txBody>
    </xdr:sp>
    <xdr:clientData/>
  </xdr:twoCellAnchor>
  <xdr:twoCellAnchor>
    <xdr:from>
      <xdr:col>18</xdr:col>
      <xdr:colOff>619593</xdr:colOff>
      <xdr:row>0</xdr:row>
      <xdr:rowOff>56262</xdr:rowOff>
    </xdr:from>
    <xdr:to>
      <xdr:col>20</xdr:col>
      <xdr:colOff>57</xdr:colOff>
      <xdr:row>0</xdr:row>
      <xdr:rowOff>344262</xdr:rowOff>
    </xdr:to>
    <xdr:sp macro="[0]!ImprimirAreaEspecifica" textlink="">
      <xdr:nvSpPr>
        <xdr:cNvPr id="56" name="Retângulo: Cantos Arredondados 4">
          <a:extLst>
            <a:ext uri="{FF2B5EF4-FFF2-40B4-BE49-F238E27FC236}">
              <a16:creationId xmlns:a16="http://schemas.microsoft.com/office/drawing/2014/main" id="{6C0C0FE8-F8F3-406F-AD16-97D57D112187}"/>
            </a:ext>
          </a:extLst>
        </xdr:cNvPr>
        <xdr:cNvSpPr/>
      </xdr:nvSpPr>
      <xdr:spPr>
        <a:xfrm>
          <a:off x="8206463" y="56262"/>
          <a:ext cx="291551" cy="288000"/>
        </a:xfrm>
        <a:prstGeom prst="roundRect">
          <a:avLst/>
        </a:prstGeom>
        <a:solidFill>
          <a:srgbClr val="0070C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b="1" i="0">
              <a:solidFill>
                <a:schemeClr val="lt1"/>
              </a:solidFill>
              <a:latin typeface="Wingdings 2" panose="05020102010507070707" pitchFamily="18" charset="2"/>
              <a:ea typeface="+mn-ea"/>
              <a:cs typeface="+mn-cs"/>
            </a:rPr>
            <a:t>6</a:t>
          </a:r>
          <a:endParaRPr lang="pt-BR" sz="2400" b="1" i="0"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15</xdr:col>
      <xdr:colOff>49695</xdr:colOff>
      <xdr:row>0</xdr:row>
      <xdr:rowOff>49696</xdr:rowOff>
    </xdr:from>
    <xdr:to>
      <xdr:col>15</xdr:col>
      <xdr:colOff>337695</xdr:colOff>
      <xdr:row>0</xdr:row>
      <xdr:rowOff>337696</xdr:rowOff>
    </xdr:to>
    <xdr:sp macro="[0]!TransferirDadosTodosDias" textlink="">
      <xdr:nvSpPr>
        <xdr:cNvPr id="57" name="Retângulo: Cantos Arredondados 5">
          <a:extLst>
            <a:ext uri="{FF2B5EF4-FFF2-40B4-BE49-F238E27FC236}">
              <a16:creationId xmlns:a16="http://schemas.microsoft.com/office/drawing/2014/main" id="{F7E6E252-4B96-49EE-A3F0-C35C5B4E93DF}"/>
            </a:ext>
          </a:extLst>
        </xdr:cNvPr>
        <xdr:cNvSpPr/>
      </xdr:nvSpPr>
      <xdr:spPr>
        <a:xfrm>
          <a:off x="6485282" y="49696"/>
          <a:ext cx="288000" cy="288000"/>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ingdings 2" panose="05020102010507070707" pitchFamily="18" charset="2"/>
              <a:ea typeface="+mn-ea"/>
              <a:cs typeface="+mn-cs"/>
            </a:rPr>
            <a:t>R</a:t>
          </a:r>
          <a:endParaRPr lang="pt-BR" sz="6000" b="1" cap="none" spc="50">
            <a:ln w="0"/>
            <a:solidFill>
              <a:schemeClr val="bg2"/>
            </a:solidFill>
            <a:effectLst>
              <a:innerShdw blurRad="63500" dist="50800" dir="13500000">
                <a:srgbClr val="000000">
                  <a:alpha val="50000"/>
                </a:srgbClr>
              </a:innerShdw>
            </a:effectLst>
            <a:latin typeface="Wingdings 2" panose="05020102010507070707" pitchFamily="18" charset="2"/>
          </a:endParaRPr>
        </a:p>
      </xdr:txBody>
    </xdr:sp>
    <xdr:clientData/>
  </xdr:twoCellAnchor>
  <xdr:twoCellAnchor>
    <xdr:from>
      <xdr:col>18</xdr:col>
      <xdr:colOff>183634</xdr:colOff>
      <xdr:row>0</xdr:row>
      <xdr:rowOff>51646</xdr:rowOff>
    </xdr:from>
    <xdr:to>
      <xdr:col>18</xdr:col>
      <xdr:colOff>470923</xdr:colOff>
      <xdr:row>0</xdr:row>
      <xdr:rowOff>339646</xdr:rowOff>
    </xdr:to>
    <xdr:sp macro="[0]!Salvar" textlink="">
      <xdr:nvSpPr>
        <xdr:cNvPr id="58" name="Retângulo: Cantos Arredondados 1">
          <a:extLst>
            <a:ext uri="{FF2B5EF4-FFF2-40B4-BE49-F238E27FC236}">
              <a16:creationId xmlns:a16="http://schemas.microsoft.com/office/drawing/2014/main" id="{BA52F997-7EF9-411F-AE8E-0EEA5E67D82C}"/>
            </a:ext>
          </a:extLst>
        </xdr:cNvPr>
        <xdr:cNvSpPr/>
      </xdr:nvSpPr>
      <xdr:spPr>
        <a:xfrm>
          <a:off x="7770504" y="51646"/>
          <a:ext cx="287289" cy="288000"/>
        </a:xfrm>
        <a:prstGeom prst="roundRect">
          <a:avLst/>
        </a:prstGeom>
        <a:solidFill>
          <a:srgbClr val="7030A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2000">
              <a:solidFill>
                <a:schemeClr val="lt1"/>
              </a:solidFill>
              <a:latin typeface="Wingdings" panose="05000000000000000000" pitchFamily="2" charset="2"/>
              <a:ea typeface="+mn-ea"/>
              <a:cs typeface="+mn-cs"/>
            </a:rPr>
            <a:t>&lt;</a:t>
          </a:r>
          <a:endParaRPr lang="pt-BR" sz="6600" b="1" cap="none" spc="50">
            <a:ln w="0"/>
            <a:solidFill>
              <a:schemeClr val="bg2"/>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20</xdr:col>
      <xdr:colOff>157485</xdr:colOff>
      <xdr:row>0</xdr:row>
      <xdr:rowOff>61881</xdr:rowOff>
    </xdr:from>
    <xdr:to>
      <xdr:col>21</xdr:col>
      <xdr:colOff>213572</xdr:colOff>
      <xdr:row>0</xdr:row>
      <xdr:rowOff>349881</xdr:rowOff>
    </xdr:to>
    <xdr:sp macro="[0]!AlternarParaDados" textlink="">
      <xdr:nvSpPr>
        <xdr:cNvPr id="59" name="Retângulo: Cantos Arredondados 2">
          <a:extLst>
            <a:ext uri="{FF2B5EF4-FFF2-40B4-BE49-F238E27FC236}">
              <a16:creationId xmlns:a16="http://schemas.microsoft.com/office/drawing/2014/main" id="{27FD9E03-872E-4043-9263-CB5AE6D4E32D}"/>
            </a:ext>
          </a:extLst>
        </xdr:cNvPr>
        <xdr:cNvSpPr/>
      </xdr:nvSpPr>
      <xdr:spPr>
        <a:xfrm>
          <a:off x="8655442" y="61881"/>
          <a:ext cx="288000" cy="288000"/>
        </a:xfrm>
        <a:prstGeom prst="roundRect">
          <a:avLst/>
        </a:prstGeom>
        <a:solidFill>
          <a:srgbClr val="FFC00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b="1">
              <a:solidFill>
                <a:schemeClr val="bg1"/>
              </a:solidFill>
              <a:latin typeface="Wingdings" panose="05000000000000000000" pitchFamily="2" charset="2"/>
              <a:ea typeface="+mn-ea"/>
              <a:cs typeface="+mn-cs"/>
            </a:rPr>
            <a:t>4</a:t>
          </a:r>
          <a:endParaRPr lang="pt-BR" sz="3200" b="1" cap="none" spc="50" baseline="0">
            <a:ln w="0"/>
            <a:solidFill>
              <a:schemeClr val="bg1"/>
            </a:solidFill>
            <a:effectLst>
              <a:innerShdw blurRad="63500" dist="50800" dir="13500000">
                <a:srgbClr val="000000">
                  <a:alpha val="50000"/>
                </a:srgbClr>
              </a:innerShdw>
            </a:effectLst>
            <a:latin typeface="Wingdings" panose="05000000000000000000" pitchFamily="2" charset="2"/>
          </a:endParaRPr>
        </a:p>
      </xdr:txBody>
    </xdr:sp>
    <xdr:clientData/>
  </xdr:twoCellAnchor>
  <xdr:twoCellAnchor>
    <xdr:from>
      <xdr:col>21</xdr:col>
      <xdr:colOff>364548</xdr:colOff>
      <xdr:row>0</xdr:row>
      <xdr:rowOff>61881</xdr:rowOff>
    </xdr:from>
    <xdr:to>
      <xdr:col>21</xdr:col>
      <xdr:colOff>652548</xdr:colOff>
      <xdr:row>0</xdr:row>
      <xdr:rowOff>349881</xdr:rowOff>
    </xdr:to>
    <xdr:sp macro="[0]!AbrirFormularioFerias" textlink="">
      <xdr:nvSpPr>
        <xdr:cNvPr id="60" name="Retângulo: Cantos Arredondados 2">
          <a:extLst>
            <a:ext uri="{FF2B5EF4-FFF2-40B4-BE49-F238E27FC236}">
              <a16:creationId xmlns:a16="http://schemas.microsoft.com/office/drawing/2014/main" id="{14878486-E1F5-474C-8E28-D1E194D11C34}"/>
            </a:ext>
          </a:extLst>
        </xdr:cNvPr>
        <xdr:cNvSpPr/>
      </xdr:nvSpPr>
      <xdr:spPr>
        <a:xfrm>
          <a:off x="9094418" y="61881"/>
          <a:ext cx="288000" cy="288000"/>
        </a:xfrm>
        <a:prstGeom prst="roundRect">
          <a:avLst/>
        </a:prstGeom>
        <a:solidFill>
          <a:srgbClr val="D81893"/>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800">
              <a:solidFill>
                <a:schemeClr val="lt1"/>
              </a:solidFill>
              <a:latin typeface="Webdings" panose="05030102010509060703" pitchFamily="18" charset="2"/>
              <a:ea typeface="+mn-ea"/>
              <a:cs typeface="+mn-cs"/>
            </a:rPr>
            <a:t>J</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twoCellAnchor>
    <xdr:from>
      <xdr:col>15</xdr:col>
      <xdr:colOff>480508</xdr:colOff>
      <xdr:row>0</xdr:row>
      <xdr:rowOff>61880</xdr:rowOff>
    </xdr:from>
    <xdr:to>
      <xdr:col>16</xdr:col>
      <xdr:colOff>56204</xdr:colOff>
      <xdr:row>0</xdr:row>
      <xdr:rowOff>349880</xdr:rowOff>
    </xdr:to>
    <xdr:sp macro="[0]!VerificarBatidasFaltantes" textlink="">
      <xdr:nvSpPr>
        <xdr:cNvPr id="61" name="Retângulo: Cantos Arredondados 2">
          <a:extLst>
            <a:ext uri="{FF2B5EF4-FFF2-40B4-BE49-F238E27FC236}">
              <a16:creationId xmlns:a16="http://schemas.microsoft.com/office/drawing/2014/main" id="{B6550549-89FE-4C2F-BFA1-371BBF5E6D27}"/>
            </a:ext>
          </a:extLst>
        </xdr:cNvPr>
        <xdr:cNvSpPr/>
      </xdr:nvSpPr>
      <xdr:spPr>
        <a:xfrm>
          <a:off x="6916095" y="61880"/>
          <a:ext cx="288000" cy="288000"/>
        </a:xfrm>
        <a:prstGeom prst="roundRect">
          <a:avLst/>
        </a:prstGeom>
        <a:solidFill>
          <a:schemeClr val="bg2">
            <a:lumMod val="50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solidFill>
                <a:schemeClr val="lt1"/>
              </a:solidFill>
              <a:latin typeface="Webdings" panose="05030102010509060703" pitchFamily="18" charset="2"/>
              <a:ea typeface="+mn-ea"/>
              <a:cs typeface="+mn-cs"/>
            </a:rPr>
            <a:t>s</a:t>
          </a:r>
          <a:endParaRPr lang="pt-BR" sz="6000" b="1" cap="none" spc="50" baseline="0">
            <a:ln w="0"/>
            <a:solidFill>
              <a:schemeClr val="bg2"/>
            </a:solidFill>
            <a:effectLst>
              <a:innerShdw blurRad="63500" dist="50800" dir="13500000">
                <a:srgbClr val="000000">
                  <a:alpha val="50000"/>
                </a:srgbClr>
              </a:innerShdw>
            </a:effectLst>
            <a:latin typeface="Webdings" panose="05030102010509060703" pitchFamily="18" charset="2"/>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504825</xdr:colOff>
      <xdr:row>0</xdr:row>
      <xdr:rowOff>0</xdr:rowOff>
    </xdr:from>
    <xdr:to>
      <xdr:col>1</xdr:col>
      <xdr:colOff>1085850</xdr:colOff>
      <xdr:row>0</xdr:row>
      <xdr:rowOff>514350</xdr:rowOff>
    </xdr:to>
    <xdr:sp macro="[0]!AlternarBloqueioPlanilha" textlink="">
      <xdr:nvSpPr>
        <xdr:cNvPr id="2" name="Elipse 1">
          <a:extLst>
            <a:ext uri="{FF2B5EF4-FFF2-40B4-BE49-F238E27FC236}">
              <a16:creationId xmlns:a16="http://schemas.microsoft.com/office/drawing/2014/main" id="{00000000-0008-0000-1700-000002000000}"/>
            </a:ext>
          </a:extLst>
        </xdr:cNvPr>
        <xdr:cNvSpPr/>
      </xdr:nvSpPr>
      <xdr:spPr>
        <a:xfrm>
          <a:off x="1609725" y="0"/>
          <a:ext cx="581025" cy="514350"/>
        </a:xfrm>
        <a:prstGeom prst="ellipse">
          <a:avLst/>
        </a:prstGeom>
        <a:no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vert="horz"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3200">
              <a:solidFill>
                <a:srgbClr val="F00000"/>
              </a:solidFill>
              <a:effectLst/>
              <a:latin typeface="Webdings" panose="05030102010509060703" pitchFamily="18" charset="2"/>
              <a:ea typeface="+mn-ea"/>
              <a:cs typeface="+mn-cs"/>
            </a:rPr>
            <a:t>Ï</a:t>
          </a:r>
          <a:endParaRPr lang="pt-BR" sz="3200">
            <a:solidFill>
              <a:srgbClr val="F00000"/>
            </a:solidFill>
            <a:effectLst/>
            <a:latin typeface="Webdings" panose="05030102010509060703" pitchFamily="18" charset="2"/>
          </a:endParaRPr>
        </a:p>
        <a:p>
          <a:pPr lvl="0" algn="ctr"/>
          <a:endParaRPr lang="pt-BR" sz="1000">
            <a:solidFill>
              <a:srgbClr val="F00000"/>
            </a:solidFill>
          </a:endParaRPr>
        </a:p>
      </xdr:txBody>
    </xdr:sp>
    <xdr:clientData/>
  </xdr:twoCellAnchor>
  <xdr:twoCellAnchor>
    <xdr:from>
      <xdr:col>4</xdr:col>
      <xdr:colOff>1257300</xdr:colOff>
      <xdr:row>0</xdr:row>
      <xdr:rowOff>57150</xdr:rowOff>
    </xdr:from>
    <xdr:to>
      <xdr:col>5</xdr:col>
      <xdr:colOff>1085850</xdr:colOff>
      <xdr:row>0</xdr:row>
      <xdr:rowOff>456371</xdr:rowOff>
    </xdr:to>
    <xdr:sp macro="[0]!OcultarFeriadosEAlternarParaConfig" textlink="">
      <xdr:nvSpPr>
        <xdr:cNvPr id="3" name="Retângulo: Cantos Arredondados 1">
          <a:extLst>
            <a:ext uri="{FF2B5EF4-FFF2-40B4-BE49-F238E27FC236}">
              <a16:creationId xmlns:a16="http://schemas.microsoft.com/office/drawing/2014/main" id="{00000000-0008-0000-1700-000003000000}"/>
            </a:ext>
          </a:extLst>
        </xdr:cNvPr>
        <xdr:cNvSpPr/>
      </xdr:nvSpPr>
      <xdr:spPr>
        <a:xfrm>
          <a:off x="5991225" y="57150"/>
          <a:ext cx="1104900" cy="399221"/>
        </a:xfrm>
        <a:prstGeom prst="roundRect">
          <a:avLst/>
        </a:prstGeom>
        <a:solidFill>
          <a:srgbClr val="00B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2000">
              <a:solidFill>
                <a:schemeClr val="lt1"/>
              </a:solidFill>
              <a:latin typeface="+mn-lt"/>
              <a:ea typeface="+mn-ea"/>
              <a:cs typeface="+mn-cs"/>
            </a:rPr>
            <a:t>VOLTAR</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23.07_1" connectionId="10" xr16:uid="{00000000-0016-0000-0100-000001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23" connectionId="9" xr16:uid="{00000000-0016-0000-0100-000000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01 - 13 set" connectionId="2" xr16:uid="{00000000-0016-0000-0200-000004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14 - 20" connectionId="5" xr16:uid="{00000000-0016-0000-0200-000003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11-16" connectionId="4" xr16:uid="{00000000-0016-0000-0200-000009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21 - 26" connectionId="8" xr16:uid="{00000000-0016-0000-0200-000002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14-21 agosto 21" connectionId="6" xr16:uid="{00000000-0016-0000-0200-00000A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01 - 10" connectionId="1" xr16:uid="{00000000-0016-0000-0200-000006000000}" autoFormatId="16" applyNumberFormats="0" applyBorderFormats="0" applyFontFormats="0" applyPatternFormats="0"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01 - 13 set_2" connectionId="3" xr16:uid="{00000000-0016-0000-0200-000005000000}" autoFormatId="16" applyNumberFormats="0" applyBorderFormats="0" applyFontFormats="0" applyPatternFormats="0"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17-23" connectionId="7" xr16:uid="{00000000-0016-0000-0200-000008000000}" autoFormatId="16" applyNumberFormats="0" applyBorderFormats="0" applyFontFormats="0" applyPatternFormats="0"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25-26" connectionId="11" xr16:uid="{00000000-0016-0000-0200-000007000000}" autoFormatId="16" applyNumberFormats="0" applyBorderFormats="0" applyFontFormats="0" applyPatternFormats="0"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_67" connectionId="9" xr16:uid="{FD70AB1A-6D4A-4944-9092-748FABD78BC5}"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_83" connectionId="9" xr16:uid="{B7A8284E-2ECD-4A7D-AE75-FDF2F9376612}"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_134" connectionId="10" xr16:uid="{C47B2E1B-B3CF-4E1F-810B-81A31DFEE336}"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_42" connectionId="10" xr16:uid="{A51A9456-8DD3-4DF7-AC5B-92D658F5E4D8}"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_70" connectionId="10" xr16:uid="{25D03330-1111-4CC4-9D11-A914BF7D9EA7}"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23_39" connectionId="9" xr16:uid="{00000000-0016-0000-0300-00000E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_93" connectionId="9" xr16:uid="{CE3DDCB1-F458-472D-B68F-9F79FE8478F6}"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_131" connectionId="9" xr16:uid="{8F0AEB56-BF37-47DD-85B8-D7867831F303}"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_135" connectionId="9" xr16:uid="{B0CABFC8-FAA0-4886-8F25-61B498C1741A}"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_47" connectionId="9" xr16:uid="{0C0BCB50-905F-4D85-BA31-5F57679884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_29" connectionId="9" xr16:uid="{9D79AA55-D3F6-42CA-99FA-16AF8066DCE8}"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_52" connectionId="10" xr16:uid="{0BB4BAC7-1E17-41D7-9818-97F07C5933A6}"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_26" connectionId="10" xr16:uid="{37CC8081-6300-4650-9FC7-0F8B341378DE}"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_43" connectionId="9" xr16:uid="{BAF611E7-1397-43C2-AFC5-580D0DEC29BD}"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_37" connectionId="9" xr16:uid="{8DF3A499-C30C-4778-AD0C-FCCA198ED97E}"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_87" connectionId="9" xr16:uid="{169FAAC5-CCFF-4304-8ED7-93B9878CBEB4}"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_120" connectionId="10" xr16:uid="{C08893B6-D711-4A7A-BDD2-81FA98D0FB9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_28" connectionId="10" xr16:uid="{1024845D-9849-4F52-B30A-3AD6993BF48A}"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_72" connectionId="10" xr16:uid="{907AAE4C-7821-45A5-B4B6-DD2FD751CE76}"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_103" connectionId="9" xr16:uid="{FC5F1230-7014-45FF-8961-5C9401A53EB4}"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_132" connectionId="10" xr16:uid="{A1333C22-DC92-4684-9BDA-DF3AF47E4692}"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_31" connectionId="9" xr16:uid="{8F7381D0-1499-42BB-8E85-50C19F4BFEEA}"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_75" connectionId="9" xr16:uid="{05995A78-FAA3-4594-95AC-E6AC8314498F}"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_98" connectionId="10" xr16:uid="{FCCABFC5-7B61-49DF-B6B7-EEE050BEAEE2}"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_129" connectionId="9" xr16:uid="{F71DBA6F-0C81-4184-BE74-4613CCAD8495}"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_122" connectionId="10" xr16:uid="{D102AA5F-D92F-4E70-ABCB-24DF976A8D1C}"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_56" connectionId="10" xr16:uid="{9321C41E-2A41-404E-B4DF-486F81468ADE}"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_30" connectionId="10" xr16:uid="{0E6D8578-6F1D-43E8-96DC-ACC2416CE112}"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_61" connectionId="9" xr16:uid="{F455C846-12E6-45FE-B68F-7E850476C307}"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_92" connectionId="10" xr16:uid="{AE48EA86-07DB-4E4A-A266-8E72935980A7}"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_51" connectionId="9" xr16:uid="{30038CE6-3BA8-46B8-B18C-BCA3E1903416}"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_111" connectionId="9" xr16:uid="{8F88AD75-C74A-49D4-A9CF-4A0B6618193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_73" connectionId="9" xr16:uid="{04F7598C-112F-494D-93C1-6AC9E5337371}"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_40" connectionId="10" xr16:uid="{AFA1C69E-9A2C-41D7-95C6-D328324CCEFA}"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_88" connectionId="10" xr16:uid="{FCA7975D-A90B-4EB5-B5E0-D81240284F96}"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_112" connectionId="10" xr16:uid="{4217F885-5C05-4CFC-8427-E61EA50C108B}"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_79" connectionId="9" xr16:uid="{C921FF9F-78E2-4C7D-948D-49C3D3C3601A}"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_126" connectionId="10" xr16:uid="{628049B0-B1EA-4E1B-ADBA-104B63B03CB3}"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_44" connectionId="10" xr16:uid="{96DDC63A-0E24-42E1-80B1-931D7D9F56F7}"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_68" connectionId="10" xr16:uid="{CF654090-EC32-4A2B-BB78-CF7891292141}"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_36" connectionId="10" xr16:uid="{8170ED6B-4384-4A3F-85C3-5503C8DDD82D}"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_58" connectionId="10" xr16:uid="{AF20C6B7-1DA4-40B2-8192-CE052B33B9B8}"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_80" connectionId="10" xr16:uid="{481EF5CA-CD84-42C1-A394-55A75172E5E4}"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_50" connectionId="10" xr16:uid="{183AB74D-017E-4C0D-9EE7-ECD12795B02A}"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_78" connectionId="10" xr16:uid="{505C0EF1-AD63-429B-B601-E005EC1F4AD8}"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_115" connectionId="9" xr16:uid="{C2F4D231-D11F-4B95-8BF1-89C41BC16699}"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_54" connectionId="10" xr16:uid="{B74A6740-2055-4F66-B0CB-D64B8B724FE2}"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_116" connectionId="10" xr16:uid="{B015C576-A2AA-42D3-ACD9-21D4FFB6E842}"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_65" connectionId="9" xr16:uid="{901FE458-59A7-4845-BBC0-84BC192F7053}"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_128" connectionId="10" xr16:uid="{C58E0C14-1D62-4403-95A8-B715C27F5CB4}"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_95" connectionId="9" xr16:uid="{559E93A9-5E68-47A5-8CF4-2F2BAEA1F563}"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_71" connectionId="9" xr16:uid="{3BC8140A-E5D2-48B8-8869-91073367BAA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_108" connectionId="10" xr16:uid="{98EEC482-63F3-470A-83F6-5A8C0BB4769E}"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_69" connectionId="9" xr16:uid="{2172DABC-7276-4830-8C3D-B4D2A0AAB49C}"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23" connectionId="9" xr16:uid="{00000000-0016-0000-0300-00000C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_49" connectionId="9" xr16:uid="{11E68630-79C5-4F18-9798-51850D0DEA34}"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_33" connectionId="9" xr16:uid="{D5F1DEB2-1EBB-4F60-B74D-FAE46E66D18F}"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_124" connectionId="10" xr16:uid="{74B53553-5CE2-4DA6-B516-E47D935618E9}"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_57" connectionId="9" xr16:uid="{5F99BA4F-1D11-460E-9242-DFC2FAA51929}"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_130" connectionId="10" xr16:uid="{6CCB085C-CBA9-421B-810C-1774AC6A900D}"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23.07_1" connectionId="10" xr16:uid="{00000000-0016-0000-0300-00000B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_76" connectionId="10" xr16:uid="{2A7EF747-C719-4B81-A6FF-BCCCE3463E5E}"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_101" connectionId="9" xr16:uid="{5C432972-C564-4563-993F-81DFC5961531}"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_96" connectionId="10" xr16:uid="{703FB90F-F365-4E89-B2FE-AD880A3D6E8A}"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_64" connectionId="10" xr16:uid="{EF3A8DEF-D91D-4022-B24B-754246DE4E14}"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_34" connectionId="10" xr16:uid="{BD0935B4-0A72-4723-9C31-8DF174532105}"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_32" connectionId="10" xr16:uid="{36F6F329-8CA9-4A42-B883-3CE097BD8969}"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_63" connectionId="9" xr16:uid="{1CC3845A-4986-41A5-9052-33708A937053}"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_82" connectionId="10" xr16:uid="{7B065A29-1658-411E-B35C-0EF3C926F302}"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_86" connectionId="10" xr16:uid="{EE3DB1FD-2D9B-4F7E-A2E0-42B5BC0DC843}"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_109" connectionId="9" xr16:uid="{C9B2F940-D826-4717-8CB2-C4FB209EDA71}"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_66" connectionId="10" xr16:uid="{1CE8ED65-ACE0-4CC5-9D16-240D55919648}"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_25" connectionId="9" xr16:uid="{10C13B6A-B85C-4156-9DA9-D5E5D199ECF5}"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_38" connectionId="10" xr16:uid="{373E4689-6E29-4947-A2C1-0118AD00176D}"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_62" connectionId="10" xr16:uid="{029AE72A-874D-49C7-A404-4EB09D87B1EF}"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_137" connectionId="9" xr16:uid="{B6E79B39-EEC8-4818-B928-D59CDEACCEF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_27" connectionId="9" xr16:uid="{A7DDC358-E744-4279-8BD1-225B5CA1F6F6}"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_97" connectionId="9" xr16:uid="{1581405F-B5B0-4ECA-94C1-05580F84DA59}"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_59" connectionId="9" xr16:uid="{CE7D00A5-668F-4D7C-9EFB-A38C9F62C40D}"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_46" connectionId="10" xr16:uid="{0A78F706-5474-49B6-985D-63BEC6227DD3}"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_48" connectionId="10" xr16:uid="{CA51D512-DFDC-4DCC-971F-312C86C037D2}"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_121" connectionId="9" xr16:uid="{F62AC83C-EABD-4A31-8EF7-3FA97C0D7AC2}"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_90" connectionId="10" xr16:uid="{039C9BF3-A373-4EDF-861A-DEC2E6C64676}"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_55" connectionId="9" xr16:uid="{2BDF1641-75F1-4417-8543-55F0668642B9}"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_106" connectionId="10" xr16:uid="{0B812A9F-1FF3-4CDC-97A6-AC639EAE085A}"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_105" connectionId="9" xr16:uid="{24D3D222-67CA-472D-ADA4-AE181100A682}"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_133" connectionId="9" xr16:uid="{BA197019-6AAF-4A50-8DB2-DA67061D0672}"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_39" connectionId="9" xr16:uid="{B27038DC-2EC5-4C35-A858-13B90D471379}"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_110" connectionId="10" xr16:uid="{47B70169-6C82-4E2F-8D65-82CA85B47B2D}"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_35" connectionId="9" xr16:uid="{04FAA43E-E001-4634-93B0-605F7A700089}"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_84" connectionId="10" xr16:uid="{88BD03E8-79F0-4400-BCBB-12BF965B1FFF}"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_127" connectionId="9" xr16:uid="{FF60754B-F4E7-4C08-B35C-CD79981746AF}"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_91" connectionId="9" xr16:uid="{4BB41A10-C5C6-42FC-B169-8B8311A3DB0A}"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_113" connectionId="9" xr16:uid="{724095CE-9E19-4221-8CF7-5566479BA06C}"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_99" connectionId="9" xr16:uid="{2C6D147B-7A76-4F3A-9645-311550F696D1}"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_118" connectionId="10" xr16:uid="{A7A79827-B6D7-431B-8266-3BDC4191CD0B}"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_60" connectionId="10" xr16:uid="{72F5BDCF-E488-44FD-9B3E-176DC280A0DE}"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_104" connectionId="10" xr16:uid="{D1BA6984-8E97-48D2-A421-73FAA8958963}"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_77" connectionId="9" xr16:uid="{A1624E8A-6BD4-43DE-B0BA-3E100493040E}"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_114" connectionId="10" xr16:uid="{7F93C397-99C3-43FD-B590-40288A196309}"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_53" connectionId="9" xr16:uid="{D220885A-A1D7-4C09-9460-75D4AC78061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_45" connectionId="9" xr16:uid="{43E0C757-D598-46D4-8E0D-FE169A6CD8A3}"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_123" connectionId="9" xr16:uid="{2655FB4C-1245-4B4C-A49D-97DA55D1BE46}"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23_38" connectionId="10" xr16:uid="{00000000-0016-0000-0300-00000D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_24" connectionId="10" xr16:uid="{198ECABB-517D-40B1-82E4-591035511FBC}"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_41" connectionId="9" xr16:uid="{F5A892F6-57E9-4D5A-95E0-1772714BDD9A}"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_74" connectionId="10" xr16:uid="{849A0A5C-024E-43D9-9089-71ECA9FF6CC4}"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_125" connectionId="9" xr16:uid="{962556CB-C089-4C9D-8257-7BB55AD8A57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_89" connectionId="9" xr16:uid="{591C116D-01BE-4E94-8A6D-F99B5CD5E481}"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_119" connectionId="9" xr16:uid="{F203F19E-5B5C-4EB5-8002-D7BCA1A41914}"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_94" connectionId="10" xr16:uid="{FA5AA183-4247-463B-8C71-957AC018D86A}"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_136" connectionId="10" xr16:uid="{7D8F23A1-EA53-4416-8763-107992DE49CC}"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_117" connectionId="9" xr16:uid="{B1809AFA-5F63-401E-8A5F-0D2A1B18702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_81" connectionId="9" xr16:uid="{28C03C21-1B83-4F6A-9AB0-5ED0E966359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_107" connectionId="9" xr16:uid="{624DD6E3-4363-495B-A96E-DA6C4CE0A16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_102" connectionId="10" xr16:uid="{16B8A684-D2D1-4807-9D95-904A20939EBB}"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_100" connectionId="10" xr16:uid="{3FC59E47-E9B8-47FD-8748-423BBDCEEFA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_85" connectionId="9" xr16:uid="{17B83C51-6CF9-42E0-A1C7-2077A9E02E2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_201" connectionId="9" xr16:uid="{46316BF3-4DFE-42AC-992A-1E3C6431EFEE}"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_151" connectionId="10" xr16:uid="{A8585FC7-4842-42D2-8FF4-CB2B9BDC2DCC}"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_158" connectionId="10" xr16:uid="{AB9060EC-AEBB-406C-BF72-DC38EC07794F}"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_202" connectionId="10" xr16:uid="{A0E71C1D-33E5-4E94-AE94-BBACF330EFB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_37" connectionId="9" xr16:uid="{AB7AB73A-BD94-4FCA-B73B-E0EC053F173C}"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_131" connectionId="9" xr16:uid="{87B1E261-4353-4C57-88B5-01D70EA0F36F}"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23.07_1" connectionId="10" xr16:uid="{00000000-0016-0000-0400-00001500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_154" connectionId="9" xr16:uid="{C2490D2E-3BB5-462B-9847-AEBD093BAE12}"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_96" connectionId="10" xr16:uid="{3E7D8755-E0F7-4745-8598-A7FA67BA637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_85" connectionId="9" xr16:uid="{D1B5B471-9339-4CDE-A8BC-B2030B4F6D67}"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23_43" connectionId="9" xr16:uid="{00000000-0016-0000-0400-00001000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_88" connectionId="10" xr16:uid="{ACD320E1-0657-4B25-9523-61F67B8F9E3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_48" connectionId="10" xr16:uid="{CB763525-3EFE-4425-A7F3-E724469090B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_23_39_3" connectionId="9" xr16:uid="{53F95952-C44E-42BF-88CF-D273DADA40CE}"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_170" connectionId="10" xr16:uid="{CB246794-6ABE-4D5E-A1D2-E88ADCC3439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_150" connectionId="9" xr16:uid="{6A47223E-FFE2-4D03-A17D-2470DD8DEA5D}"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_148" connectionId="10" xr16:uid="{00C0E149-7770-4D41-95DC-F0565FF2764A}"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_51" connectionId="9" xr16:uid="{CB29C8BA-8129-4589-9891-B3D5CD823772}"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_110" connectionId="9" xr16:uid="{B0C824D7-F8A3-4E8D-8E7F-0828771143B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_44" connectionId="10" xr16:uid="{822588F7-88AF-4317-8121-2C9D3698663E}"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_129" connectionId="9" xr16:uid="{45AD3412-6BFA-4D97-A8AF-1005F7A718C7}"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_100" connectionId="9" xr16:uid="{B5E0743C-0438-43B5-807C-BC98D73F5E7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_134" connectionId="9" xr16:uid="{F7BAC8BF-ADEB-4290-91DA-AB984601C13B}"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_113" connectionId="10" xr16:uid="{6DBC08BF-85DA-41BF-9804-9934D58FDF6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_156" connectionId="10" xr16:uid="{945D38CB-62C5-4427-B069-44CDC19C5B8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_188" connectionId="10" xr16:uid="{4C5FF727-77C6-40AE-9AB3-25C0CEA8C4BD}"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_197" connectionId="9" xr16:uid="{693CA718-7978-4B99-9E54-E163D95FC9B5}"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_81" connectionId="9" xr16:uid="{AFCF5083-F34F-4611-A142-1DC25E91D736}"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_142" connectionId="10" xr16:uid="{396C502F-6A94-4475-B12D-217F52D887C4}"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_153" connectionId="9" xr16:uid="{1050E766-C888-40F7-8FE6-77C7C8246A9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_56" connectionId="10" xr16:uid="{95B1B10B-1A7E-424A-89E3-02E6F3A2411C}"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_61" connectionId="9" xr16:uid="{84123855-6874-4EFC-867E-4E321EEFF88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_112" connectionId="10" xr16:uid="{A9A127AC-90AE-4DEA-8D12-F2A7882F484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_79" connectionId="9" xr16:uid="{BC068506-1FB7-436D-9089-0FA70E81CC96}"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_57" connectionId="9" xr16:uid="{F2B1D707-A117-42EE-B50B-D6170CA526A8}"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_140" connectionId="10" xr16:uid="{104E6DAF-369D-4EA5-879B-032FB13847FB}"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_208" connectionId="10" xr16:uid="{7D18AF77-2840-44DF-B67D-B42D331F863D}"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_103" connectionId="10" xr16:uid="{66808DE8-2A96-407E-9B03-C67469D766AA}"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_163" connectionId="10" xr16:uid="{2AD4F354-20CE-47E4-A18A-67013C4C08D6}"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_155" connectionId="9" xr16:uid="{FBBE7430-6302-4382-862E-E6328C6EA93B}"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_90" connectionId="10" xr16:uid="{D8266E77-A3D8-4D03-BF93-6648A60F764D}"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_177" connectionId="9" xr16:uid="{EFF806DD-13E0-4A03-8B6A-BB4908601C13}"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_30" connectionId="10" xr16:uid="{3F4780A1-B05E-4A96-AB9B-151A8FB652F9}"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_133" connectionId="9" xr16:uid="{5CAD5A81-536F-467C-87A2-83598DB59AD3}"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_209" connectionId="9" xr16:uid="{D91349E9-3F9E-4BFD-8683-B641EDA17424}"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_139" connectionId="10" xr16:uid="{34D36927-2A76-45D7-95EA-78699F176DE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_93" connectionId="9" xr16:uid="{B56507A4-4DB7-4752-B143-00CDD3D1D05B}"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_24" connectionId="10" xr16:uid="{2E6173E3-FE96-489E-9404-14B1E03A3719}"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_83" connectionId="9" xr16:uid="{92FE7633-975C-4201-B79B-59C6608B784C}"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_123" connectionId="9" xr16:uid="{12D90145-75FF-4797-9409-4EAE1776259F}"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_199" connectionId="9" xr16:uid="{8FB8C816-0C59-4E2A-86CE-FE1F0ADA2554}"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_82" connectionId="10" xr16:uid="{00501C4D-F483-4CF0-9E29-0A514F57E864}"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_91" connectionId="9" xr16:uid="{790644B6-6060-4FB2-A730-65C90950C886}"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_108" connectionId="9" xr16:uid="{5A601BD8-F7AA-425F-9E20-928CC007B55C}"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_42" connectionId="10" xr16:uid="{F832C92F-39CE-47DB-85E8-79AD793EBB45}"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_145" connectionId="10" xr16:uid="{C4ED92A0-1FC2-48AB-B799-0E881B990CC6}"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_47" connectionId="9" xr16:uid="{2F3F8879-CE02-4D17-BF5B-98145D429C0E}"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_179" connectionId="9" xr16:uid="{702AF46E-0C7E-41D0-874A-0933A05CE2EA}"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_164" connectionId="10" xr16:uid="{1C93D773-6C78-4E98-A175-E06672A0406C}"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_52" connectionId="10" xr16:uid="{5743648A-BA06-4DFC-8E73-75A4436E48F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_75" connectionId="9" xr16:uid="{AE6EE0C5-AE0B-4CB2-95E1-4EBCE0650D0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_40" connectionId="10" xr16:uid="{92F303ED-7870-4C08-A7A4-1F6D62E122DF}"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_169" connectionId="10" xr16:uid="{87C10137-6251-46F7-AACF-6759A96E574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_204" connectionId="10" xr16:uid="{91E2C110-F994-48D1-8C76-0A123FBA2507}"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_70" connectionId="10" xr16:uid="{8510A230-0FAB-4E1D-B69D-E7FF872E808A}"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_181" connectionId="9" xr16:uid="{C9F18FA1-DE97-478D-8094-F881E4A69E14}"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_189" connectionId="9" xr16:uid="{808C7EAB-A08D-44F8-8F01-0B6F0A26EAD9}"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_64" connectionId="10" xr16:uid="{C12D3E31-8CEA-489E-907D-3F5DC72053D6}"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_213" connectionId="9" xr16:uid="{CEA759B5-01E6-4D0B-B9D3-7B197C70B963}"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_72" connectionId="10" xr16:uid="{A80A961B-C44A-4C4D-9B1D-F0CAAD01636D}"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_117" connectionId="9" xr16:uid="{7BE9F5B1-0D2E-4E98-979F-0A4F0D130F52}"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_63" connectionId="9" xr16:uid="{59948DAC-8A2A-4D3D-B5F7-5B111CA6167D}"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_147" connectionId="10" xr16:uid="{ACE1D9CA-AA31-4D16-9104-20DD1E5E7CD5}"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_130" connectionId="10" xr16:uid="{E229C5C3-1E08-4106-AC73-EA857F63342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_143" connectionId="10" xr16:uid="{A2A00C1C-A858-4FD4-9C93-83BF0A6C6F81}"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_203" connectionId="9" xr16:uid="{BCAEBBB6-B0B7-43E9-B3D8-1C034845A75A}"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_99" connectionId="10" xr16:uid="{BC9C4744-9B06-41C2-90AD-9C98CBE7445C}"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_28" connectionId="10" xr16:uid="{5EB4DC69-8EFB-41E9-AFBA-FDB631F9EF3F}"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_191" connectionId="9" xr16:uid="{20F6925A-B1AE-4E35-B043-996215A14F2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_211" connectionId="9" xr16:uid="{5E7940D9-4553-4FB6-8B4F-826424660BAD}"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_33" connectionId="9" xr16:uid="{05944B58-B27A-4EDC-ADC3-8827A3243477}"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_176" connectionId="10" xr16:uid="{9BCDA768-235D-40F0-9822-C30D80EBD0C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_41" connectionId="9" xr16:uid="{0FCF778F-3B8D-4DBF-A193-0335CBCE9E7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_114" connectionId="9" xr16:uid="{61461581-7821-4E70-B46A-7F2854BA7D57}"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_149" connectionId="9" xr16:uid="{1CE96F0B-11FB-4FC4-9AF5-22DA4BA6E628}"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_65" connectionId="9" xr16:uid="{E01A4DE6-8472-4D61-9C12-A0225F0FE78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_121" connectionId="9" xr16:uid="{F7B119FF-CD8F-4152-A015-E9883B71EE2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_166" connectionId="10" xr16:uid="{BDB94995-D111-4F3E-BB31-6F89E619293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_125" connectionId="9" xr16:uid="{0DCC1F33-4179-47E6-8BC3-06766129E1DE}"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_71" connectionId="9" xr16:uid="{F045D44C-A982-4733-97C3-CFFAD0F6BDDE}"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_126" connectionId="9" xr16:uid="{7239339A-5DEE-4C89-A485-D402A7D6C745}"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_31" connectionId="9" xr16:uid="{8304BECB-F669-4F7F-B3F7-85C8CFD9248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_107" connectionId="10" xr16:uid="{69F13911-8C50-499E-B229-6E83F3415807}"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_27" connectionId="9" xr16:uid="{88B46FE3-5227-484E-BE9F-2D2FA033F7B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23" connectionId="9" xr16:uid="{00000000-0016-0000-0400-00001600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_119" connectionId="9" xr16:uid="{55696C97-834A-4F0D-9CFA-0227D2AFEC48}"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_25" connectionId="9" xr16:uid="{C11AEB70-777E-43A0-9BE0-04BDDBFD5CBF}"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_183" connectionId="9" xr16:uid="{FB43BAB3-1EB5-4F63-8D88-AD2FBB5D6B79}"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_104" connectionId="9" xr16:uid="{0826E8D4-2E1A-417B-9ACB-F8A20A76E80F}"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_60" connectionId="10" xr16:uid="{E26DD1A1-79D3-4FED-89CD-2B2D07C2F663}"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_141" connectionId="9" xr16:uid="{F23F8634-81CA-4778-B0DC-F31A48E5C605}"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_76" connectionId="10" xr16:uid="{3BA7D7DC-88C0-41E3-BB54-3A1B91B9E8B5}"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_77" connectionId="9" xr16:uid="{F157BB9E-7355-421E-93E0-18DB1DD9EEF9}"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_196" connectionId="10" xr16:uid="{7EC7ED60-323E-44A2-BCC8-E026910A055D}"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_138" connectionId="9" xr16:uid="{85BDA386-CB08-4A56-A962-DDC18D02A7D8}"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_98" connectionId="9" xr16:uid="{BC580E19-B484-483F-A639-122DF7176B98}"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_86" connectionId="10" xr16:uid="{AD70D7CF-C0E8-4DE9-946E-85FFA331062E}"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_73" connectionId="9" xr16:uid="{9A94394C-60A6-41C6-9833-3F5FDEE4493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_146" connectionId="9" xr16:uid="{EF154492-C621-4D63-891D-CFD3915E7B4F}"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_87" connectionId="9" xr16:uid="{EDEC53BD-FC45-4644-974E-38AE78F9279A}"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_207" connectionId="9" xr16:uid="{1BCCF802-8606-48DF-9A98-D436C821853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_184" connectionId="10" xr16:uid="{2DD800E5-1673-4AA9-9EE9-967EC8CC8A4D}"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_49" connectionId="9" xr16:uid="{814A82FF-AAFE-4730-AAE8-6974A20ED47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_74" connectionId="10" xr16:uid="{3EA5AF24-1F2D-4E73-9EFD-FB41D59EA7AF}"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_101" connectionId="10" xr16:uid="{EE97425F-ABEA-4F20-A64D-9D4D5EE94B0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_38" connectionId="10" xr16:uid="{0AA7C0A1-F7F0-4764-A0FA-76870DB800A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_69" connectionId="9" xr16:uid="{DF41025B-D19D-4CD4-8692-FAB0597A8F91}"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23_40" connectionId="10" xr16:uid="{00000000-0016-0000-0400-00001300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_23_38_3" connectionId="10" xr16:uid="{D4A8BCC8-DF92-4567-AACF-2E817FE6FBD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_200" connectionId="10" xr16:uid="{3F73025A-3536-4611-83FA-B8C4D5146C3B}"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_198" connectionId="10" xr16:uid="{D6CAA899-F614-41B1-AEA8-5A84546B3C9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_35" connectionId="9" xr16:uid="{50C2ECF1-C7B9-49C5-8630-251568E82ED4}"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_66" connectionId="10" xr16:uid="{D1D5ED91-BAFB-4FA9-A51D-36B4DCA7586B}"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_111" connectionId="10" xr16:uid="{F07D5AC2-F85D-4E0C-8AD9-36A90C847E43}"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_120" connectionId="10" xr16:uid="{561732B1-7A26-4307-A6FA-B8C49BD6A7BB}"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_144" connectionId="10" xr16:uid="{A24E65C6-28BF-4BB1-88AE-1D9990154B54}"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_180" connectionId="10" xr16:uid="{7705BD56-861E-4295-A315-E31D97120F0C}"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_94" connectionId="10" xr16:uid="{A14086E5-D8E7-4F6A-B530-2546B6B2DCA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_105" connectionId="10" xr16:uid="{16CC92EA-7805-47F0-A553-FF94FB4FE033}"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_174" connectionId="10" xr16:uid="{AE2BDDB9-B2BD-415C-81D1-0CC1D806948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_135" connectionId="9" xr16:uid="{5C7B066C-9DDF-401F-AAF6-54EFBA69E91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_187" connectionId="9" xr16:uid="{D5E6E3C5-D110-4679-A7AE-1993C8BA5811}"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_95" connectionId="9" xr16:uid="{AE1AE739-93E2-4E09-95E7-6066D879D61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_136" connectionId="10" xr16:uid="{DC391996-1835-4F6A-9B34-2A59B7BAE5AC}"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_36" connectionId="10" xr16:uid="{A3A09EF7-ACDA-420B-83B4-A6BFF3842AA6}"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_185" connectionId="9" xr16:uid="{C42C344B-A2C9-487C-BAF6-814D0115F2D4}"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_67" connectionId="9" xr16:uid="{46B98DA8-FA3A-4B56-8809-27E3CB2A60B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_137" connectionId="10" xr16:uid="{567C131E-7A97-40DE-8FB0-33A1ECB12F38}"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_159" connectionId="9" xr16:uid="{563DF355-A076-45DE-B988-B93C9D0A28DD}"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_165" connectionId="9" xr16:uid="{15B2EEBE-28C6-4C7F-A65B-A92128E89EE8}"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_46" connectionId="10" xr16:uid="{EEFD370B-4AE8-4A84-AD67-E592075C41DD}"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_168" connectionId="10" xr16:uid="{E6EC00D9-4AF3-41DD-9768-DB88EB436EBA}"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_132" connectionId="9" xr16:uid="{AE7E33A7-AEA5-42E1-8094-D485BA104B72}"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23_39" connectionId="9" xr16:uid="{00000000-0016-0000-0400-00000F00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_80" connectionId="10" xr16:uid="{689984D6-79C5-434E-B218-656360E4234F}"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23_38" connectionId="10" xr16:uid="{00000000-0016-0000-0400-00001100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_206" connectionId="10" xr16:uid="{EFA32BF0-A48B-4743-A432-3BF6A5844674}"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_160" connectionId="9" xr16:uid="{0899B5DF-D536-445A-86FB-8D7D313873CC}"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_167" connectionId="10" xr16:uid="{A78B80BE-90AD-48F4-A2F7-D0AB15B99DC2}"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_124" connectionId="9" xr16:uid="{F7826986-A7F6-4E6D-AE90-747CFE87FE4C}"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_102" connectionId="9" xr16:uid="{5F8FEFE0-02E7-4908-A7C3-F9122AC2D5ED}"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_152" connectionId="9" xr16:uid="{4AB115A3-F0D7-49A2-8D0F-672D882D17A5}"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_58" connectionId="10" xr16:uid="{B924ED10-ABA4-4DA3-A19D-41383DFA44DE}"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_62" connectionId="10" xr16:uid="{A35D2D07-F746-4C3B-9A83-CA638248E995}"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_43" connectionId="9" xr16:uid="{CDDD9646-81EE-478F-84B0-A24379CA2E34}"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_109" connectionId="9" xr16:uid="{1BFA709A-524E-4255-8949-DEDD0AA2557B}"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_50" connectionId="10" xr16:uid="{9205A543-623C-4D6A-BAD6-B6119E438AE8}"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_210" connectionId="10" xr16:uid="{BED3AA24-1E19-4C0D-9AED-A57C0BB55F1E}"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_89" connectionId="9" xr16:uid="{0F76512C-7863-4FE8-8986-55EE47953E9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_122" connectionId="9" xr16:uid="{F299E8C5-B4C5-480C-902A-9B684B87C54B}"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_190" connectionId="10" xr16:uid="{4DDF4F00-DA87-4E05-934A-250132BFFB4E}"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_53" connectionId="9" xr16:uid="{2B39E834-FA39-4FC0-8043-1DBAEB58427A}"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_157" connectionId="10" xr16:uid="{70DA3824-064C-49AA-A28A-582515E2793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_116" connectionId="10" xr16:uid="{086E9539-A505-4DF8-A483-C90F55E98F25}"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_186" connectionId="10" xr16:uid="{2FD1A08D-C81E-4B81-9FE1-C521DE285914}"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_128" connectionId="10" xr16:uid="{A6C56203-95B6-4B4E-9C43-F4035C03D962}"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_54" connectionId="10" xr16:uid="{3BE0712A-68CA-4BD2-B5B7-0D15856EDF6F}"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_127" connectionId="9" xr16:uid="{E2F753BB-2477-4977-90EB-A51881E4D278}"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_194" connectionId="10" xr16:uid="{72A33B72-FCF4-4B90-94EE-F9B3BF194CDF}"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_115" connectionId="9" xr16:uid="{FF553A91-77E6-4D7F-A7EC-908FEF447924}"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23_41" connectionId="9" xr16:uid="{00000000-0016-0000-0400-00001400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_34" connectionId="10" xr16:uid="{DE5FFD50-6149-47CA-A017-F2D6176302DB}"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_97" connectionId="9" xr16:uid="{783F3A73-E552-409F-9F64-59079E8503FC}"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_178" connectionId="10" xr16:uid="{97415345-F205-48C1-8742-5B1CD0F5F7CF}"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_171" connectionId="9" xr16:uid="{F1AD1F1B-D9FC-47D7-9689-A1CF5B0F611D}"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_26" connectionId="10" xr16:uid="{5D8C61B9-FDCB-4976-924E-7F86AA96F702}"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_161" connectionId="10" xr16:uid="{C18867CA-A434-4970-A9D5-9CEA85FD6694}"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23_42" connectionId="10" xr16:uid="{00000000-0016-0000-0400-00001200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_106" connectionId="9" xr16:uid="{B8ADD5AF-8EDA-4A5B-B4BD-F2085006FDAA}"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_192" connectionId="10" xr16:uid="{B776F288-5A3E-471C-BCCF-3FCC28BDDB32}"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_182" connectionId="10" xr16:uid="{D4DFCB54-77CF-4BCD-815E-71FCDC03FC9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_92" connectionId="10" xr16:uid="{3298BC31-8E9F-41FC-AF08-11118F1E00CB}"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_29" connectionId="9" xr16:uid="{FD8A49E4-4DBF-4D44-9272-170D4D51B2B5}"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_193" connectionId="9" xr16:uid="{6A09B95E-1F8F-4DC5-802B-F6A5A95CB23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_162" connectionId="10" xr16:uid="{BB97C364-3F09-440A-98A4-9D30A5B0CE6F}"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_172" connectionId="10" xr16:uid="{3EA558B4-B5A3-48CB-9272-CB88AD3F1B8B}"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_39" connectionId="9" xr16:uid="{6D59608C-63C6-4DDB-9F3D-CE45817EB75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_68" connectionId="10" xr16:uid="{77493819-B6F6-4332-9B4D-33BD7D74470D}"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_84" connectionId="10" xr16:uid="{15E9F2A6-C6BA-4C9D-A922-D72273B9D467}"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_212" connectionId="10" xr16:uid="{8B30A5EE-51BB-46B5-9A71-5165C0738217}"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_55" connectionId="9" xr16:uid="{AB9A4AAA-E5A4-45CE-A2A3-F8D133621B6E}"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_78" connectionId="10" xr16:uid="{6420874E-3732-4016-9715-4E0355F120D8}"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_59" connectionId="9" xr16:uid="{0740B788-D12B-483B-A793-DCAE70E4B2A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_45" connectionId="9" xr16:uid="{E7CACCF1-7423-4739-951B-8E717D17A3A4}"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_195" connectionId="9" xr16:uid="{45F1D88E-0C0B-4BA4-A393-E70702FD98A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_175" connectionId="9" xr16:uid="{D0706319-4D48-436C-882E-A8305AC8BE7B}"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_205" connectionId="9" xr16:uid="{269EA9B1-1785-42F2-8F29-24E25F54E1A2}"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_173" connectionId="10" xr16:uid="{4FC5CCBA-3554-4129-BF82-1A834F57A73D}"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_118" connectionId="10" xr16:uid="{E4F3D3DF-23AD-4385-BC08-049B88CF0C8D}"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_32" connectionId="10" xr16:uid="{3DEAAC31-F80E-4515-BDF9-6E75A6E0673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_36" connectionId="10" xr16:uid="{DAAE6FD6-166C-41F5-8E36-4146787C42CB}"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_176" connectionId="10" xr16:uid="{3098064C-6C42-49BF-AA92-3B5B3E48724A}"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_28" connectionId="10" xr16:uid="{DE5C9C02-ACB1-4E5D-86B4-0465C1E44896}"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_24" connectionId="10" xr16:uid="{7EADF78E-A586-44E2-96F2-12C1D6B44CA9}"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_121" connectionId="9" xr16:uid="{3928DD0D-A72B-42BA-AC35-42D989F44B49}"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_191" connectionId="9" xr16:uid="{505E4E9B-B24A-4596-BF85-84611C67F5D2}"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_88" connectionId="10" xr16:uid="{EB8DA15B-4C33-4B48-8868-F03B8F1060BC}"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_197" connectionId="9" xr16:uid="{A8D1D782-7B16-4CB4-9780-CFE0A45345FE}"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_111" connectionId="10" xr16:uid="{8BEEBC78-25D6-482A-8F3E-004872373E18}"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_132" connectionId="9" xr16:uid="{DC58804C-7D8B-4B8C-98CB-0BDECA458A2C}"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_148" connectionId="10" xr16:uid="{43672B57-F5AF-411F-80EE-58E18F98CCC7}"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_203" connectionId="9" xr16:uid="{4449E96A-EBA4-49CB-A117-B8A8733644AA}"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_94" connectionId="10" xr16:uid="{1AE45A40-C4FB-46F0-87BF-3137EDDB4B43}"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_78" connectionId="10" xr16:uid="{6854C7F1-F6A8-4AF2-8A43-6B8D0254AD65}"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23.07_1" connectionId="10" xr16:uid="{00000000-0016-0000-0500-00001A00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_59" connectionId="9" xr16:uid="{1FE253D5-9949-4E8F-BB45-0641011F6774}"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_90" connectionId="10" xr16:uid="{15CAF554-E205-4F10-80F7-C81E3E86F364}"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_173" connectionId="10" xr16:uid="{328B38A9-9C12-4F2B-BD01-E63B071567CC}"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_139" connectionId="10" xr16:uid="{B4069BA3-5D1C-4775-9C78-0C3DF87804F6}"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_84" connectionId="10" xr16:uid="{CA1777FC-45EA-4FDC-A530-A8DB56BBEFB3}"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_166" connectionId="10" xr16:uid="{E37A0E4B-9C9B-4A63-AC16-937A7684595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_178" connectionId="10" xr16:uid="{1CEA2E03-A23A-466F-BA3D-D28B2537BB34}"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_195" connectionId="9" xr16:uid="{1522A8B8-55EA-49A2-A93E-061D4A76E8B6}"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_118" connectionId="10" xr16:uid="{105888CE-8836-4EFF-9B64-77645BF3D224}"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_96" connectionId="10" xr16:uid="{5ABB4AAE-C6CC-43F7-8944-A04C2441F46E}"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_133" connectionId="9" xr16:uid="{1F0C99C1-F6E3-4531-9275-BE578EC26F4F}"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_192" connectionId="10" xr16:uid="{C525B4DB-FD0F-48D0-B5B2-F71FB55E4E02}"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_49" connectionId="9" xr16:uid="{69B687A7-0162-40EE-BD0F-43E1E7F2679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_146" connectionId="9" xr16:uid="{A7550F24-3F7F-4AAB-8FD6-EF2ECF491B5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_211" connectionId="9" xr16:uid="{4F0AF3D0-169C-42CA-BA04-82548881B01D}"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_160" connectionId="9" xr16:uid="{F1D0FB9A-D093-4C42-B258-BC565F40CBA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_161" connectionId="10" xr16:uid="{F926689A-DC01-470B-B722-41F99EA573A8}"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_125" connectionId="9" xr16:uid="{E95E8374-93BE-49D4-A585-E554EF55CC9D}"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23_40" connectionId="9" xr16:uid="{00000000-0016-0000-0500-00001900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_164" connectionId="10" xr16:uid="{6755F6DE-79D5-491C-8C60-EFA62A62581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_156" connectionId="10" xr16:uid="{6EC72D26-8630-40F6-B0F7-F6BEE5A5F516}"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_130" connectionId="10" xr16:uid="{79AF8610-0DA8-4EC3-B54D-949ACA4CF75F}"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_99" connectionId="10" xr16:uid="{4207C9A2-336E-4162-8497-4B19029F3ACE}"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_128" connectionId="10" xr16:uid="{BD01F488-048B-4D58-ABB8-82AA7635FED7}"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_100" connectionId="9" xr16:uid="{7D04E5E4-60F4-4242-A871-E9860CE2575A}"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_79" connectionId="9" xr16:uid="{7E032D63-8541-4F84-8B79-465038D667BF}"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_201" connectionId="9" xr16:uid="{807261C2-59F5-4417-8754-A03C0C11047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_196" connectionId="10" xr16:uid="{62A96049-4BD7-409B-8599-1478F898B85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_153" connectionId="9" xr16:uid="{567CAF7A-D648-4144-8353-027E325A91E4}"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_210" connectionId="10" xr16:uid="{8C111B8C-5BC1-4DB0-9861-5E1B37C85B8A}"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_47" connectionId="9" xr16:uid="{1733BB9B-ECD0-4E80-84AC-40A54381557E}"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_172" connectionId="10" xr16:uid="{894DCCBC-89DC-4337-B015-FD9875AE881E}"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_71" connectionId="9" xr16:uid="{5F3EF095-6706-4259-9663-5D4FC2BE4783}"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_202" connectionId="10" xr16:uid="{A643CB09-FD53-4169-9056-D8506AEBC563}"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_209" connectionId="9" xr16:uid="{09ACD941-29A3-410B-8CF5-765B0DC5F48D}"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_206" connectionId="10" xr16:uid="{B7268B38-A75E-4849-A73A-CB7DC81FC76D}"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_163" connectionId="10" xr16:uid="{DA9DDA53-96EB-4CDE-9084-F9BAB0001AFE}"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_87" connectionId="9" xr16:uid="{8307A829-2782-4F64-B9A6-AD404C95D01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_120" connectionId="10" xr16:uid="{B9A3649E-9960-491F-96DA-F4B5424591C4}"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_124" connectionId="9" xr16:uid="{FBE80F77-5720-437D-BF3F-5498284F5835}"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_75" connectionId="9" xr16:uid="{9DD34990-CE5A-4BE8-8B72-F03A47C6A7DD}"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_106" connectionId="9" xr16:uid="{E58865CB-1E43-444F-B02F-08EF5949EA33}"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_162" connectionId="10" xr16:uid="{671CAD4A-F523-49D8-AA3C-A9E2372DF4BC}"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_74" connectionId="10" xr16:uid="{BB3B9941-6C08-4F89-95DF-4BAE4AAA79EB}"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_117" connectionId="9" xr16:uid="{A5FC11F3-2208-4893-8E2C-E16A04C6A41B}"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_143" connectionId="10" xr16:uid="{3D02664D-6F3C-4A0E-8C86-3D5DDD4B9A6B}"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_44" connectionId="10" xr16:uid="{8A5FB392-9276-40B5-840C-F022184F5417}"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_37" connectionId="9" xr16:uid="{9497A849-D789-463D-93DF-3BC41012937F}"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_91" connectionId="9" xr16:uid="{00DBDCB9-0210-4417-8EA5-377CB747FF7F}"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_51" connectionId="9" xr16:uid="{BA1416C2-A546-44FB-BD7D-719039D1359C}"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_116" connectionId="10" xr16:uid="{C8B2C240-81D2-4CE1-896A-8222B376CE6B}"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_70" connectionId="10" xr16:uid="{05B46B50-6B88-4CF2-93D1-DAADAFD6EA7D}"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_77" connectionId="9" xr16:uid="{FFE526E5-33A5-46F7-8C68-36BBBCC441AB}"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_168" connectionId="10" xr16:uid="{EE37818F-FCF3-422A-B55A-D49A022CFEC6}"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_114" connectionId="9" xr16:uid="{E403ED05-900F-4CB1-B9B9-9B48ACDE9D15}"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_26" connectionId="10" xr16:uid="{4FA23BF3-5D67-4B0A-9A25-27E968155F7D}"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_109" connectionId="9" xr16:uid="{F3E3775D-AD52-499E-9949-7D8F642345F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_186" connectionId="10" xr16:uid="{931AD272-8315-44BD-8DF7-F0E90F26A119}"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_73" connectionId="9" xr16:uid="{CEA5B238-8846-4532-A1C4-0D2B417505ED}"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_55" connectionId="9" xr16:uid="{9F09FF63-7D82-45E2-9A61-4619DC2DD17C}"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_183" connectionId="9" xr16:uid="{474692F0-EB08-41F7-AA7D-EFA3FDD9376D}"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_213" connectionId="9" xr16:uid="{7D82F55A-2882-4B88-9BC3-3145FB241BDA}"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_103" connectionId="10" xr16:uid="{DA6A3924-C9E0-4798-B747-5AD2F112A6A4}"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_180" connectionId="10" xr16:uid="{B40FAEBB-D65E-4CF2-ADC5-314E4A97D92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_204" connectionId="10" xr16:uid="{95A01337-0619-4736-BE5F-0828923A5D87}"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_86" connectionId="10" xr16:uid="{DA61C291-28C3-4A8B-8A92-C59B36D17229}"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_82" connectionId="10" xr16:uid="{02692408-D1D9-4615-982B-9F0A865248AA}"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_50" connectionId="10" xr16:uid="{BD2B640C-FD4F-4A90-9EEE-186EC5062CF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_33" connectionId="9" xr16:uid="{1E784EE8-46DB-40D6-8A57-C3AFC6035D0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_23_38_3" connectionId="10" xr16:uid="{C71DC183-2DA4-4780-AC1B-CA68F5B2D994}"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_89" connectionId="9" xr16:uid="{7FCB1E21-670F-4501-AB71-A34B6CFEED21}"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_23_39_3" connectionId="9" xr16:uid="{41370ABC-732E-4A6B-8217-C4FC5E82DB77}"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_65" connectionId="9" xr16:uid="{B05B806A-0014-49F2-9EF0-F567CB33B60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_38" connectionId="10" xr16:uid="{836580FD-C035-4E9A-AFF5-F25470C84B16}"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_119" connectionId="9" xr16:uid="{97538C5D-5D76-455C-8F22-F8A2B64FBFC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_169" connectionId="10" xr16:uid="{33D3EA7C-08F7-4E72-A173-DDCCA237FE2D}"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23" connectionId="9" xr16:uid="{00000000-0016-0000-0500-00001700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_31" connectionId="9" xr16:uid="{1C01C0E9-15DE-44F1-A321-28CE9A5F3EC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_110" connectionId="9" xr16:uid="{7A2057E8-4D5E-4C43-B3E9-B8F9F6E94EEC}"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_129" connectionId="9" xr16:uid="{92B35437-6975-4B14-B246-879C11F5A583}"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_41" connectionId="9" xr16:uid="{4A01162D-AEBA-43EF-A1D1-FD8BB1800501}"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_165" connectionId="9" xr16:uid="{E535E751-93D9-479B-87FC-5F96D40D9417}"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_107" connectionId="10" xr16:uid="{1CA32CE7-F654-42B9-9C75-21FF4FA304F8}"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_48" connectionId="10" xr16:uid="{EA703CB8-F081-4283-9507-1859F7C6E0BB}"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_115" connectionId="9" xr16:uid="{6D41A13E-4ECF-4114-990E-6C36368A786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_67" connectionId="9" xr16:uid="{A49E97CC-C729-4B19-9489-DBD10A422AAC}"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_145" connectionId="10" xr16:uid="{1D497742-3142-423A-BA6E-0C64974753D4}"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_25" connectionId="9" xr16:uid="{35B7FECB-40D5-431D-A162-F06AC3D5261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_101" connectionId="10" xr16:uid="{D9F50A85-43D6-4EB6-82E1-B5CB58FF2F5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_137" connectionId="10" xr16:uid="{14BF9614-E45C-41A9-A91E-1D062CF752A4}"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_113" connectionId="10" xr16:uid="{3BA9F341-5369-47D4-B213-E578922996FE}"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_171" connectionId="9" xr16:uid="{B386E77F-1028-4058-B45E-368948D5BC17}"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_80" connectionId="10" xr16:uid="{1BAC9B05-E8BA-4DD3-B626-F478BD2A8941}"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23_43" connectionId="9" xr16:uid="{00000000-0016-0000-0500-00001D00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_72" connectionId="10" xr16:uid="{C000A080-AE99-4775-A53D-A461BCDB9687}"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_35" connectionId="9" xr16:uid="{5839CB42-5220-4942-8A81-583355C8158A}"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_45" connectionId="9" xr16:uid="{911CE1F8-88F0-4AD1-AB53-B06C0609DFF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_187" connectionId="9" xr16:uid="{5F3B5AB4-D72F-44C5-BCE7-EB230C935C94}"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23_42" connectionId="10" xr16:uid="{00000000-0016-0000-0500-00001B00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_95" connectionId="9" xr16:uid="{0592B776-A570-4833-8CA5-5D1803DBDDD5}"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_190" connectionId="10" xr16:uid="{C06F0E13-D4FD-4C4E-B70D-08EB74BBE2A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_56" connectionId="10" xr16:uid="{480BF6F7-DC78-4405-8461-2F49C1659AFC}"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_62" connectionId="10" xr16:uid="{10E89D51-833E-44F5-9F2A-69360F88729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_34" connectionId="10" xr16:uid="{6AD155FB-D3B3-485E-A807-C485C1F7E63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_53" connectionId="9" xr16:uid="{12E2DC3C-D1F4-42A6-BF27-4D10079FACBB}"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_42" connectionId="10" xr16:uid="{A248C11E-BF64-4888-94B4-9066A8932A7B}"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_60" connectionId="10" xr16:uid="{AF01B82D-C0FF-4088-9F58-4EB1DC01ACA6}"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_207" connectionId="9" xr16:uid="{D20C4BDD-4FEF-41B4-B553-2703A935615C}"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_159" connectionId="9" xr16:uid="{92646D16-6A5B-4E0C-A582-A933D0D68411}"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_140" connectionId="10" xr16:uid="{92B6A6EB-113C-491B-A2DA-C228D4CAC4FB}"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23_41" connectionId="10" xr16:uid="{00000000-0016-0000-0500-00001800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_104" connectionId="9" xr16:uid="{22CBBA39-C142-4CFC-B4CF-C55D76C2F4A5}"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_105" connectionId="10" xr16:uid="{1D03FA65-5A3F-405E-BD86-A523F61B1D0C}"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_112" connectionId="10" xr16:uid="{0495B135-578E-46C3-ABFF-02775CF41B76}"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_29" connectionId="9" xr16:uid="{E37B38FF-786C-494A-8C60-53B956CD0CC1}"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_175" connectionId="9" xr16:uid="{CE91218B-74B8-4A51-9A74-66A1AE8FBADD}"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23_38" connectionId="10" xr16:uid="{00000000-0016-0000-0500-00001E00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_64" connectionId="10" xr16:uid="{3C53FDA1-8E9A-4AE7-892C-4F84589B28ED}"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_167" connectionId="10" xr16:uid="{953C0EFB-B6FF-49AF-9659-A12EDFF45241}"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_193" connectionId="9" xr16:uid="{5425885A-EAAC-43AC-A7C6-6A7FC0512E4D}"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_81" connectionId="9" xr16:uid="{BFE5D30B-134B-4080-BECA-B3C21706B6E7}"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_54" connectionId="10" xr16:uid="{24B1DA1C-7DBE-4034-A6EE-0008E5C42A79}"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_157" connectionId="10" xr16:uid="{A9CC246D-1949-4032-BB45-D5AC58CAB681}"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_52" connectionId="10" xr16:uid="{2908A9AC-4AA4-4A51-BCEC-48B260FF25E9}"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_32" connectionId="10" xr16:uid="{D977C85D-48B7-4CC1-B445-93D8B482B0BC}"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_126" connectionId="9" xr16:uid="{DA551677-D0D3-4C7D-84CF-54886019A0B7}"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_39" connectionId="9" xr16:uid="{A8BE647C-BEDB-4EFB-A8E0-9FE8AEE4835B}"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_108" connectionId="9" xr16:uid="{4568034C-4737-43B2-A96B-6AAD47A964E6}"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_83" connectionId="9" xr16:uid="{CBD5F7AF-5CAC-46B5-BFD9-59F2A0882C28}"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_154" connectionId="9" xr16:uid="{B8501447-25C7-4248-9EF3-ED47C47FC027}"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23_39" connectionId="9" xr16:uid="{00000000-0016-0000-0500-00001C00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_46" connectionId="10" xr16:uid="{A9A10501-0CFB-457C-BDC7-238244A1E42F}"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_138" connectionId="9" xr16:uid="{BFBE8643-70AF-4C00-B4F6-C66ED0D090C6}"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_63" connectionId="9" xr16:uid="{FDBAB684-B047-4628-8C99-D3864F864E77}"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_30" connectionId="10" xr16:uid="{1671EE62-7EEA-4A12-AD2B-1599C8EC647F}"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_93" connectionId="9" xr16:uid="{2E984AE9-A4C1-42AA-9FF4-64F0A0696B0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_200" connectionId="10" xr16:uid="{4F5B6308-7393-4431-9A17-02F8D959AE2B}"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_27" connectionId="9" xr16:uid="{C8C9014C-40A9-4EF6-B3D7-E6692260B8E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_58" connectionId="10" xr16:uid="{52DE942A-F73D-44A9-9303-7EF1A8BC14D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_102" connectionId="9" xr16:uid="{A0F0B9D6-8244-4204-925A-F7E9A1F7564F}"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_40" connectionId="10" xr16:uid="{BB10411B-AF1C-4274-8D0F-6182FA40569B}"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_189" connectionId="9" xr16:uid="{39FAD071-5304-4547-8695-554EDE3E4198}"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_85" connectionId="9" xr16:uid="{3FB220CA-09FF-426D-89AF-F3F5EAF115D1}"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_92" connectionId="10" xr16:uid="{553F2788-2A48-4B27-BCBE-F73D5A2E804B}"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_152" connectionId="9" xr16:uid="{9BD1927D-2AC2-4885-9ACC-75D46EF317BB}"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_97" connectionId="9" xr16:uid="{8A7CCFB8-E3CB-42B3-8197-1C7C751469AE}"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_61" connectionId="9" xr16:uid="{01C11434-64C8-4F33-BBD4-2091A781AEDD}"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_184" connectionId="10" xr16:uid="{FF0F0AD1-CAA1-482F-9B77-46C4A56F9B6E}"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_136" connectionId="10" xr16:uid="{441606C7-C3D7-4F48-ABAD-441FB454C1A2}"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_123" connectionId="9" xr16:uid="{EEC8634A-6F52-49D7-B48C-4FA475BD5574}"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_43" connectionId="9" xr16:uid="{1366F7A2-BB53-40F3-B1B3-73CCB8C9BF4B}"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_68" connectionId="10" xr16:uid="{B4FAB59C-FD5B-49B2-A319-0B39AC45D6F8}"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_182" connectionId="10" xr16:uid="{BFBD187A-01B2-4A83-A545-475C58EB64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_174" connectionId="10" xr16:uid="{4694DE53-7457-4A5F-A98A-58E69BF8F805}"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_170" connectionId="10" xr16:uid="{D71F044E-0846-4D40-8C75-C9A5B27F9A65}"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_185" connectionId="9" xr16:uid="{33BAE667-5878-4A08-AAC0-BE7A775C8E27}"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_205" connectionId="9" xr16:uid="{FA147CA5-1B03-4464-9012-9CCF7DEE6C5F}"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_151" connectionId="10" xr16:uid="{A2D0B01D-FA86-4A69-BE3A-2378576210B1}"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_188" connectionId="10" xr16:uid="{700BCE3C-E045-42BD-941D-14EC4BF74F43}"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_98" connectionId="9" xr16:uid="{33223E32-0060-4CD4-8E01-C0980CAC8BFC}"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_198" connectionId="10" xr16:uid="{14F2CBE9-A5A7-408B-966B-3EED064A5253}"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_127" connectionId="9" xr16:uid="{D9AEB315-AF7C-4D6C-9D1A-30B25F13E38C}"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_208" connectionId="10" xr16:uid="{DA445361-152C-4753-A71F-9B5C0C7C544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_76" connectionId="10" xr16:uid="{903889FB-42B1-4639-851B-FEBC80E2ABBC}"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_144" connectionId="10" xr16:uid="{F73A1DBC-6F26-483F-B895-CC9CE44F0BBE}"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_199" connectionId="9" xr16:uid="{F52530F8-4B79-49A2-9245-F0B7A136B8F9}"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_179" connectionId="9" xr16:uid="{313C19F9-2586-407C-8A7D-992A4CB446B8}"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_181" connectionId="9" xr16:uid="{BF997838-3A30-48B4-8E04-D9204D6BA8EE}"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_155" connectionId="9" xr16:uid="{F51401A0-09AC-41C7-A797-8A1951FE3A3B}"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_122" connectionId="9" xr16:uid="{612B1B85-979C-49E5-A524-53BA13449263}"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_57" connectionId="9" xr16:uid="{3107E463-67C9-4D01-84BC-3FC3384245C8}"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_150" connectionId="9" xr16:uid="{0069AEFC-D669-407F-8D5E-882FC2F5ABF5}"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_147" connectionId="10" xr16:uid="{59F365F5-A2FF-406A-B1E2-459656D25816}"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_149" connectionId="9" xr16:uid="{50FA449B-68E7-4948-9A92-7D4C7F0CC74E}"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_142" connectionId="10" xr16:uid="{0B43EC68-87FB-4FC1-83F7-D9B7CBE47325}"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_69" connectionId="9" xr16:uid="{2E77C322-76C8-40E8-B88C-EF43CA2EEC55}"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_131" connectionId="9" xr16:uid="{DC9B1758-C521-4B46-BCE0-DA1ECF073F05}"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_177" connectionId="9" xr16:uid="{8265AD37-A8BF-4265-9E7A-5FABBA92C032}"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_135" connectionId="9" xr16:uid="{545B270F-2ABE-479E-9257-D6FFA248C545}"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_141" connectionId="9" xr16:uid="{0F47BECC-7CB9-460D-A42F-64AD8DCB23E7}"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_158" connectionId="10" xr16:uid="{478A5581-FC81-43A3-9D8D-F247B447340E}"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_66" connectionId="10" xr16:uid="{C4034F62-53C0-4949-B95B-263DF84C99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_212" connectionId="10" xr16:uid="{7E6B3B7B-0160-46C9-92CF-24B97168F4A9}"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_194" connectionId="10" xr16:uid="{7F25041F-4B40-45B6-B3E4-55437DF5A952}"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_134" connectionId="9" xr16:uid="{5062FF1F-9799-430A-A412-D64C98290BE9}"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_29" connectionId="9" xr16:uid="{3748599D-5770-4140-AADA-D6ABFF08267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_70" connectionId="10" xr16:uid="{07AD0F98-4DA7-4D52-8029-07D3B5AA821B}"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23_40" connectionId="9" xr16:uid="{00000000-0016-0000-0600-00002300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_27" connectionId="9" xr16:uid="{1AEF183E-D4FF-4198-A196-0282A766FA19}"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_61" connectionId="9" xr16:uid="{6925B550-DDA9-467A-A3FC-F8F5D3F905C4}"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_86" connectionId="10" xr16:uid="{C178588C-D5FC-47BF-BE2A-99AB4B27A4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_66" connectionId="10" xr16:uid="{42BFC3CF-1C60-4DFD-9EF9-CE8CC08CE0C2}"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_137" connectionId="9" xr16:uid="{7CB9C116-44AD-49CF-90D9-4DC8F6F57C79}"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_96" connectionId="10" xr16:uid="{4AE05816-C16B-4C0F-9C7B-F4DF7A500B76}"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_64" connectionId="10" xr16:uid="{16360EBD-5B2A-4CF3-8CE2-07FA4ADE3196}"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_97" connectionId="9" xr16:uid="{7A2A049A-6684-42B3-876E-3F8E81ABFBA1}"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_47" connectionId="9" xr16:uid="{ED9DF9F9-6F41-421E-9286-9CADA25DE8FA}"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_130" connectionId="10" xr16:uid="{CF68CC3A-B18B-46DC-9F36-00662A1A1F75}"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_41" connectionId="9" xr16:uid="{EAE6F095-3022-4511-8F7C-9F038C9900FD}"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_81" connectionId="9" xr16:uid="{88874704-DF8F-43D8-AFA7-663E9285F95A}"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23_43" connectionId="10" xr16:uid="{00000000-0016-0000-0600-00002200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_126" connectionId="10" xr16:uid="{0E7831AD-4DF6-4F18-B755-89E5164FCE4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_59" connectionId="9" xr16:uid="{EC20D801-8CAA-4051-8CEC-3FE6ABFE720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_48" connectionId="10" xr16:uid="{5F38CB03-2FC1-4657-ACE8-F80CD1947CBF}"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_106" connectionId="10" xr16:uid="{B1000E6A-9B7F-44FD-AABB-ED3CFCBFDFE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23_38" connectionId="10" xr16:uid="{00000000-0016-0000-0600-00002400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_35" connectionId="9" xr16:uid="{57323A04-B51E-43ED-BF1C-CDE3EC3B4628}"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_119" connectionId="9" xr16:uid="{710F3B67-3DA5-4B6A-8B58-9C98732B1E5E}"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_107" connectionId="9" xr16:uid="{28EA2182-836A-4A63-AADA-81E8815D7B4C}"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_69" connectionId="9" xr16:uid="{567FD008-B964-4370-8C59-A03C13550E74}"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_37" connectionId="9" xr16:uid="{6C1BAA73-CF43-4E9D-801F-27FC9157146A}"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_114" connectionId="10" xr16:uid="{F929E180-5229-4501-AD70-A16897FE5DFF}"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_58" connectionId="10" xr16:uid="{677F0089-CE17-466E-96B2-14E8E12FCF3F}"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_71" connectionId="9" xr16:uid="{A775B8AD-5811-43B0-84D6-DAD0AF3D22AD}"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_67" connectionId="9" xr16:uid="{D0120B05-10F0-48CE-9043-6E9F7B696CDD}"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_31" connectionId="9" xr16:uid="{762183AA-536C-41F8-8F6A-4A31D1775077}"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_117" connectionId="9" xr16:uid="{0AB4E57F-3AF4-4322-A4FC-67A0BFDF6E7C}"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_26" connectionId="10" xr16:uid="{6A2513EA-27A1-49CA-A12A-1AC9485C2C29}"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_105" connectionId="9" xr16:uid="{40B35291-FCB7-4162-B7FA-578BDE48FCD3}"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_85" connectionId="9" xr16:uid="{05614E49-8ACE-4698-B828-6DA14F05E4E3}"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_93" connectionId="9" xr16:uid="{45522547-B676-4D9D-A4BD-02F3D60A65FA}"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_63" connectionId="9" xr16:uid="{705EF49F-5F0E-4EEF-B82A-629096DC2481}"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_101" connectionId="9" xr16:uid="{557980FE-970D-4EEF-9A79-2E05BC3D1C0A}"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_76" connectionId="10" xr16:uid="{2C3211F3-133E-4406-9634-94D78D1F1FBA}"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_118" connectionId="10" xr16:uid="{E827154B-A369-4B42-8D74-D582A0EBB249}"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_72" connectionId="10" xr16:uid="{45F878C2-D087-4C11-AFFB-479755B6CF76}"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_68" connectionId="10" xr16:uid="{6F82E064-AF3F-46B6-AFC9-6D586BA1373E}"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_57" connectionId="9" xr16:uid="{DC693F6D-8731-4D74-9AA5-041904BF2F9C}"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_43" connectionId="9" xr16:uid="{904B2C84-FA66-4BFD-98AE-75A723BCA793}"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23" connectionId="9" xr16:uid="{00000000-0016-0000-0600-00002100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_99" connectionId="9" xr16:uid="{1A09F221-AAEA-4FE4-8060-7A23569954E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_95" connectionId="9" xr16:uid="{00B65E04-2201-42B7-8148-EAC2A1DA9711}"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_52" connectionId="10" xr16:uid="{F7A58182-6590-436A-983E-79F19242831A}"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_134" connectionId="10" xr16:uid="{812E8553-6161-4C16-B364-89605BA2BF55}"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_110" connectionId="10" xr16:uid="{D956CD25-7966-445F-A67F-2C12ABE1904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_115" connectionId="9" xr16:uid="{740CD89C-44A9-414E-8A99-F8F55A4980DE}"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_44" connectionId="10" xr16:uid="{ECBE567F-E2FD-447B-B561-651CCCC11C07}"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_51" connectionId="9" xr16:uid="{F56ED2FC-2BFD-4E33-94CB-03840CD81B14}"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_38" connectionId="10" xr16:uid="{BAFEC51A-DDB5-4C88-AB93-E8C4C6B57763}"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_30" connectionId="10" xr16:uid="{924F2C7B-4FAF-4FA8-AEC2-8211B16348DE}"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_79" connectionId="9" xr16:uid="{2C3A2FFE-B530-4D78-9417-3885359432D4}"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_113" connectionId="9" xr16:uid="{3821485F-04FA-4874-B8E3-2C9FCB2ACBD3}"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_102" connectionId="10" xr16:uid="{D08DFBB5-DC36-439B-8A64-64FC7E28CEA4}"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_120" connectionId="10" xr16:uid="{79238182-9720-4FB7-8499-EC89E3E2B6E9}"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_45" connectionId="9" xr16:uid="{6013FEAD-28D2-451A-B002-652EA3E4E9A7}"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_25" connectionId="9" xr16:uid="{890CE0A9-06BB-4537-BA8D-61E42EEFC32C}"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23_39" connectionId="9" xr16:uid="{00000000-0016-0000-0600-00002500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_54" connectionId="10" xr16:uid="{3B0A181C-A912-4083-94F0-6D5E2190E6DE}"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_80" connectionId="10" xr16:uid="{9C4DAECE-DF49-4CAF-A65E-A435E1D981B7}"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_111" connectionId="9" xr16:uid="{5CC40CF5-F5A4-4B09-841B-2179DF66D3CD}"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23.07_1" connectionId="10" xr16:uid="{00000000-0016-0000-0600-00001F00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_100" connectionId="10" xr16:uid="{BA131DD7-C5B6-4606-8FCB-50CE129BBAE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_39" connectionId="9" xr16:uid="{32AE7D1B-6F2B-4EE8-A675-2DB7DAC569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_49" connectionId="9" xr16:uid="{C29FA4CC-4BD7-4423-AC54-E0F008E4BF31}"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_84" connectionId="10" xr16:uid="{1E0902A1-4C53-49AA-BE2A-204DC5B694D3}"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_125" connectionId="9" xr16:uid="{F2A3B442-4D26-4E53-AF59-90A8E6958779}"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_91" connectionId="9" xr16:uid="{3C6B0C82-2FF1-4A26-AA2E-7E4F32A5EA39}"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_121" connectionId="9" xr16:uid="{EDD2F433-DD34-4782-B773-637D976D2BDC}"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_124" connectionId="10" xr16:uid="{2C0DED00-00A1-4DA4-8EAF-6B70D39EB9E5}"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_98" connectionId="10" xr16:uid="{120FC2E0-E7B6-410A-88F3-9EDBC0187BB5}"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_94" connectionId="10" xr16:uid="{7ED5F555-5DF2-4955-969C-24D5698193ED}"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_104" connectionId="10" xr16:uid="{34129BEF-AD46-4685-8C4A-4ECB193E0E2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_90" connectionId="10" xr16:uid="{9D59F84E-7654-403E-BACD-F9B16E7999B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23_41" connectionId="9" xr16:uid="{00000000-0016-0000-0600-00002600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_32" connectionId="10" xr16:uid="{98EEA54B-98D8-492A-BCE5-DE2A06A0483C}"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_112" connectionId="10" xr16:uid="{D7A9678A-9DA2-4DC9-90A9-863318720836}"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_116" connectionId="10" xr16:uid="{87C44E08-32D3-4E5A-B9F7-FA7E156B2AC3}"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_60" connectionId="10" xr16:uid="{2C178E20-197C-4FFB-BC7D-9DB9A19A18B9}"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_83" connectionId="9" xr16:uid="{9F9D964A-E36F-43CD-B0DD-6B38A122F4F5}"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_129" connectionId="9" xr16:uid="{56B6BB6C-F5C2-4BBD-9B1B-9FB25DB0098B}"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_36" connectionId="10" xr16:uid="{E4F6A6D1-8B94-484E-8575-8A10A3A9D084}"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_131" connectionId="9" xr16:uid="{7FBCD5B1-51F0-4460-B0C3-E34A503C6DA7}"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_65" connectionId="9" xr16:uid="{00DE9BF8-8BD1-4373-BFF7-602DD2C6EA1E}"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_89" connectionId="9" xr16:uid="{4956B1C9-CBE1-4692-98CE-0E200BDC5327}"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_50" connectionId="10" xr16:uid="{CCD2A051-60BD-4F0D-9681-420854E55E48}"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_128" connectionId="10" xr16:uid="{0BAB669B-270C-4D0D-8756-B51795A2ED4C}"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_123" connectionId="9" xr16:uid="{D28BF972-E847-4C27-83D0-2FF12DA0954B}"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_133" connectionId="9" xr16:uid="{217E24AA-6451-41EC-8037-79654CA9D88A}"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_28" connectionId="10" xr16:uid="{8B346FD6-0AA4-4C55-8225-721C688F1274}"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23_42" connectionId="10" xr16:uid="{00000000-0016-0000-0600-00002000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_62" connectionId="10" xr16:uid="{BCFCE2AF-7464-4DED-B038-35A2F1FD5AEA}"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_53" connectionId="9" xr16:uid="{9B080370-8FC3-402A-9741-8F80F3C60209}"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_103" connectionId="9" xr16:uid="{181AAD35-C13F-49CF-8AF3-57B7E0D5440C}"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_132" connectionId="10" xr16:uid="{B1568D4A-0B2E-4C93-A7A9-CDAE03C9BBDB}"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_46" connectionId="10" xr16:uid="{2223EF77-2681-4DD7-84A3-91E937E82591}"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_127" connectionId="9" xr16:uid="{ED9D3AD8-5635-4FAC-BFE8-B922996EF80E}"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_109" connectionId="9" xr16:uid="{B8EAEBFA-E3D4-41F7-8CE5-937DAEE7B5FE}"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_77" connectionId="9" xr16:uid="{E53B7892-2E12-4A67-94D2-4BC86C986C6B}"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_33" connectionId="9" xr16:uid="{9664AE6A-1F36-4948-90FF-384B5844BFB4}"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_55" connectionId="9" xr16:uid="{6AEA4200-237E-4AE7-A325-B7AA2A3F1DEA}"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_75" connectionId="9" xr16:uid="{FB8DEEDD-DB9A-4FD2-AB26-AFE86E0085E8}"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_136" connectionId="10" xr16:uid="{62E55AC1-05F4-4155-8765-8D61BDCCBB1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_34" connectionId="10" xr16:uid="{AE1A39AD-4E1F-4A39-9DAE-895CBCA1658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_24" connectionId="10" xr16:uid="{43117313-D1EE-4224-8CD3-97497A449D3E}"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_108" connectionId="10" xr16:uid="{180AC43D-248E-42C1-95CA-BA7F13CD5425}"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_135" connectionId="9" xr16:uid="{E00FA074-EEFC-48C6-AAA9-B238F3AE5928}"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_87" connectionId="9" xr16:uid="{F2E4220E-2B8C-4CE6-84EE-0B3DD1FF57B7}"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_92" connectionId="10" xr16:uid="{40678D40-5C43-4AB9-9A52-DEA33A73404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_82" connectionId="10" xr16:uid="{B232BEBF-3F84-4720-87C6-854F4C3C2F45}"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_42" connectionId="10" xr16:uid="{07069A67-8A2A-4A2D-8B35-C3EF39A91E69}"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_88" connectionId="10" xr16:uid="{2FC2F0D2-167F-4EA6-86D5-3DC91992C987}"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_78" connectionId="10" xr16:uid="{379EF7A6-70B3-4F3E-9ABC-C7EE5F96242F}"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_56" connectionId="10" xr16:uid="{576438BB-1887-45D0-A7A3-98421640A4B5}"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_40" connectionId="10" xr16:uid="{8BFF431E-EA88-4D1C-BCD1-4369EA83766F}"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_74" connectionId="10" xr16:uid="{3312A7BA-C1F7-4A29-B84D-124E03D43CC7}"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_122" connectionId="10" xr16:uid="{E865A39F-2D39-4876-AE34-97286FEC9DCD}"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_73" connectionId="9" xr16:uid="{3027753A-7DC9-4C66-A777-46363CCB78F5}"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_64" connectionId="10" xr16:uid="{9FA0B749-E3E5-4DCB-9339-59CB05925F3F}"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_40" connectionId="10" xr16:uid="{26C6A9B0-6FEA-4104-95DE-12F8096C73F6}"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_128" connectionId="10" xr16:uid="{FE0E7A00-4F2A-4C62-A299-6DA2E5AC1E2F}"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_109" connectionId="9" xr16:uid="{3D284992-C970-4CF6-9EE0-BDF95A169108}"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_56" connectionId="10" xr16:uid="{9A47768C-8D64-4B1D-8DB1-43EF477D4CFA}"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_35" connectionId="9" xr16:uid="{5A08CA9F-BC10-4644-A58E-CA150B5663B2}"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_133" connectionId="9" xr16:uid="{C619DCC8-484B-492D-8BC6-27F9F14D1E05}"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_102" connectionId="10" xr16:uid="{7079DD22-15E6-49C6-A48A-8C5C66F750F7}"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_85" connectionId="9" xr16:uid="{D38B7ED3-526F-4D79-90D1-6B9A5C8CA1A8}"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_79" connectionId="9" xr16:uid="{8C02CE97-51F9-411B-ADAA-64402181386E}"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_80" connectionId="10" xr16:uid="{C0393C1F-9CAF-4A7E-9801-573503B7246C}"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_96" connectionId="10" xr16:uid="{64B58061-793E-4ED4-8F84-B4B043553F86}"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_36" connectionId="10" xr16:uid="{C0BD6E2D-6246-409D-B1FB-6C64FDCD57E7}"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_103" connectionId="9" xr16:uid="{D2C349C1-5C9A-4683-841E-86AD92106E6B}"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_61" connectionId="9" xr16:uid="{F7597356-8010-4EE8-A1ED-98C8C3860CDC}"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_137" connectionId="9" xr16:uid="{BAEC718C-A55D-4F59-831F-2EB6911C529A}"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_84" connectionId="10" xr16:uid="{8592E453-E000-4CDC-84E4-23634D673582}"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_72" connectionId="10" xr16:uid="{1CE5B4AB-74F0-47F3-AB0F-24F2BB367A55}"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_57" connectionId="9" xr16:uid="{BFD6CDD1-6FE8-45E0-B64E-FEC2F0B3E82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_43" connectionId="9" xr16:uid="{2344A7AC-12DE-4839-8049-03EF0B40C42E}"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_115" connectionId="9" xr16:uid="{9728C991-3D18-45AD-B863-4CB4B72582EF}"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_49" connectionId="9" xr16:uid="{2EEE9B22-9FE4-43D2-B9EE-762C8F25437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_95" connectionId="9" xr16:uid="{C3C27696-7E0E-4302-AE03-39470779BA8C}"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_34" connectionId="10" xr16:uid="{A1BA02E9-59AF-491D-A399-8A12F0E1F0D6}"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_118" connectionId="10" xr16:uid="{2DCAB313-8385-4FD8-8358-55CFD22FCC17}"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_71" connectionId="9" xr16:uid="{F9B595B0-FB56-4CE9-9E23-1E2618862D8B}"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_58" connectionId="10" xr16:uid="{526D5943-238A-4488-9748-2C7425DDA356}"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23.07_1" connectionId="10" xr16:uid="{00000000-0016-0000-0700-00002E00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_129" connectionId="9" xr16:uid="{430DACDB-F5F6-4BED-8052-F476BCA641A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_113" connectionId="9" xr16:uid="{64299DF8-1B93-4C0F-A54B-2950985A98A3}"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_52" connectionId="10" xr16:uid="{D01F1A94-4EF6-4A4E-8D41-F9678ADA0CB6}"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_100" connectionId="10" xr16:uid="{C622E6EC-369D-499E-9FE4-38534F6B1EC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_101" connectionId="9" xr16:uid="{BED78923-73DD-47B8-8E80-7A504EE33C4B}"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_46" connectionId="10" xr16:uid="{3AEE2EB1-E9D2-49C1-A272-5255222F1581}"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23_43" connectionId="10" xr16:uid="{00000000-0016-0000-0700-00002B00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_106" connectionId="10" xr16:uid="{8AA56062-DCA5-4953-8CD2-CF5084156285}"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_131" connectionId="9" xr16:uid="{0843C41A-06B3-4DE4-B9B9-97413C3BD228}"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23_41" connectionId="9" xr16:uid="{00000000-0016-0000-0700-00002900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_67" connectionId="9" xr16:uid="{7C89C4C3-7E84-40BD-A948-F6D8F6748ED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_124" connectionId="10" xr16:uid="{54C27009-5A55-4C22-91FD-412FB6E38421}"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_123" connectionId="9" xr16:uid="{B86AA1AC-2FCD-4FB4-9CEC-2B28DC293AE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_91" connectionId="9" xr16:uid="{7B0CF38D-5BEE-4F2D-B662-91AB73AA7C61}"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_50" connectionId="10" xr16:uid="{F1052D99-40AC-470D-8BCA-05D708AE7C3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_92" connectionId="10" xr16:uid="{211B1597-2D62-4215-B37E-B43AD893C7E4}"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_24" connectionId="10" xr16:uid="{2D1781B4-AE69-4529-AFB9-6437B6AC8841}"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23_42" connectionId="9" xr16:uid="{00000000-0016-0000-0700-00002700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_27" connectionId="9" xr16:uid="{7F688BCE-87A9-4BAB-B1FF-F1EDC359048C}"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_26" connectionId="10" xr16:uid="{7F9EDB11-8363-4421-999E-A7340D2A0CD4}"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_116" connectionId="10" xr16:uid="{B1087A67-FB98-4C9B-B920-9E88C1A29FDD}"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_65" connectionId="9" xr16:uid="{C5030563-E058-498C-A18F-650FF66B591A}"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_59" connectionId="9" xr16:uid="{31BF86BB-76CB-4646-9431-4387FB1B4A5C}"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_117" connectionId="9" xr16:uid="{7A0C5CCC-E45B-41DB-96A6-CCD469F95E65}"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_70" connectionId="10" xr16:uid="{72E85F2A-1379-4C52-9D5C-812DA3151D9E}"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_135" connectionId="9" xr16:uid="{EBE5360C-F4E0-4898-81AF-A9056B44A643}"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_32" connectionId="10" xr16:uid="{4A38669F-4814-4BC9-AB6C-09F5F25B6865}"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_107" connectionId="9" xr16:uid="{CED00E10-83CC-4381-9928-981571DF7D85}"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_33" connectionId="9" xr16:uid="{3AC85E51-8CA0-493C-8736-20FD17798B39}"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_38" connectionId="10" xr16:uid="{039A7DA1-2706-4745-9810-CD0C5CEBF6A2}"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_39" connectionId="9" xr16:uid="{3287D1CF-882F-41E5-BD0E-BF0AA7B163B4}"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_83" connectionId="9" xr16:uid="{29CD83BF-7142-4571-A860-8EFFDAA8359F}"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_29" connectionId="9" xr16:uid="{FB9484C1-A229-4EE8-8F78-4B65740222AA}"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_48" connectionId="10" xr16:uid="{4251DDB5-12F7-479A-9C76-AA68A8285CFB}"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23_39" connectionId="9" xr16:uid="{00000000-0016-0000-0700-00002800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_60" connectionId="10" xr16:uid="{23B91350-716A-46F0-935E-74A2AB07604F}"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_125" connectionId="9" xr16:uid="{DC703C2F-6B49-420B-B383-20EE0AF066BD}"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_111" connectionId="9" xr16:uid="{75413CD7-101C-4AA5-BAA1-85F70DCA10F5}"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_73" connectionId="9" xr16:uid="{42F646DE-CFFD-4FFC-A657-25B7E648EDC2}"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23" connectionId="9" xr16:uid="{00000000-0016-0000-0700-00002D00000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_68" connectionId="10" xr16:uid="{C9EBD841-2A12-4D5E-B5DC-248D676442A6}"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_63" connectionId="9" xr16:uid="{4DC458EC-4E22-44F2-97C9-DFD9B92FA4BC}"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_31" connectionId="9" xr16:uid="{4570B009-D308-4340-9951-03DE7BB7633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_82" connectionId="10" xr16:uid="{D0518723-6514-465C-919F-4269D4F0BDD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_76" connectionId="10" xr16:uid="{783CFE8E-449D-4135-845E-914117CCDA62}"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_54" connectionId="10" xr16:uid="{0A1397CF-9BE4-4E41-A0BF-66A0896C2226}"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_41" connectionId="9" xr16:uid="{D46A67E1-FF68-4B8E-A85C-CA72B441A11D}"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_44" connectionId="10" xr16:uid="{457F01FF-3D5E-4541-AAB2-96E16B55EAED}"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_132" connectionId="10" xr16:uid="{AD22ACC6-4AA6-4387-9AD7-5CE63EF61479}"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_130" connectionId="10" xr16:uid="{73906550-5B94-4A85-B944-7220E7D39D42}"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_112" connectionId="10" xr16:uid="{D6A0FAB3-D15C-485D-8445-25671F3F3856}"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_28" connectionId="10" xr16:uid="{E3718A1A-8953-46FB-A054-3BE80502F2C3}"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_121" connectionId="9" xr16:uid="{F29B23EC-48BC-4C44-BBE5-0D555782339F}"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_88" connectionId="10" xr16:uid="{6F89CA0B-65EE-4E7F-8AB0-DC7FADCCB15B}"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_86" connectionId="10" xr16:uid="{DF0B64A5-B485-410D-AE4C-2517A8AD786A}"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_25" connectionId="9" xr16:uid="{E7C79DCB-7BF2-40E8-9954-B03670221D99}"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_127" connectionId="9" xr16:uid="{BFA566C5-4623-474E-B39D-81BFF4429FD5}"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_87" connectionId="9" xr16:uid="{1CFC0050-9212-4B45-B214-D2CA827EF73B}"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_94" connectionId="10" xr16:uid="{0BE34B03-EE15-48AC-A1D7-7ED96B0B5F07}"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_45" connectionId="9" xr16:uid="{EC5EBBBE-636C-4B1E-AB40-4DB593B86EEC}"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_78" connectionId="10" xr16:uid="{61D6A8BF-7E97-4760-A3D8-D1908E83E45C}"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_110" connectionId="10" xr16:uid="{44E8345C-803A-4A3A-B5F3-41AE6520018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_66" connectionId="10" xr16:uid="{178EAD53-8B2F-4634-9E26-3F6EB31DFB2C}"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_77" connectionId="9" xr16:uid="{C9064B3E-02A7-4760-8977-1A82D384E7C8}"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_30" connectionId="10" xr16:uid="{9D9062EA-8DFC-43F2-86A5-0DA13E724519}"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_99" connectionId="9" xr16:uid="{E2CD2C88-ECD1-43F3-9899-02BCEA06E8E5}"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_69" connectionId="9" xr16:uid="{5598A705-F446-4FE6-9D46-5FB6DDBAE75F}"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23_40" connectionId="10" xr16:uid="{00000000-0016-0000-0700-00002C00000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_119" connectionId="9" xr16:uid="{22FD9E43-F864-4846-8168-6918B8518B1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_104" connectionId="10" xr16:uid="{DA111D3A-511D-4515-9102-A30F14502F7A}"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_98" connectionId="10" xr16:uid="{7C340A44-F8B4-4935-AEDF-C52003CCBF5F}"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_81" connectionId="9" xr16:uid="{95DB1D95-E7E8-447A-A5A9-25F2E71B3DBC}"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_90" connectionId="10" xr16:uid="{6D92B0AD-412D-402D-AF3F-2BF00F125EAD}"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_47" connectionId="9" xr16:uid="{36CEED0D-ADD1-4C19-96A1-0CD9EC591019}"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_114" connectionId="10" xr16:uid="{AE60C587-9992-4868-B196-21EA5976A6A7}"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_42" connectionId="10" xr16:uid="{25F5580B-C578-4AD4-A379-DA1D16C69BB6}"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_134" connectionId="10" xr16:uid="{DED2D1A2-6EDF-45E8-B0BC-7961CFB427FE}"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_53" connectionId="9" xr16:uid="{81E866E1-5BFA-4D4A-8422-95705AA6AE56}"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_126" connectionId="10" xr16:uid="{5EFB74AD-C24D-4F2A-8AC5-E3B2339636AE}"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_108" connectionId="10" xr16:uid="{47F06132-8B20-44A9-A90B-A60DCD4982D7}"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_93" connectionId="9" xr16:uid="{1E7ECA03-98E2-47AD-8E82-64C30114D0D2}"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_89" connectionId="9" xr16:uid="{0647DAD9-9A96-43CD-ACE8-B2EF541F3E7C}"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_122" connectionId="10" xr16:uid="{4E02E9B2-BE54-4700-869F-063F9CEC23FE}"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_55" connectionId="9" xr16:uid="{DB798012-D973-473B-9713-A00FE4EF628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_75" connectionId="9" xr16:uid="{9946082B-5FE0-4E9C-9132-47A2A9BB88D7}"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_37" connectionId="9" xr16:uid="{9D944569-562B-4FD4-BC41-A93C9951FB85}"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_136" connectionId="10" xr16:uid="{EFA2CB30-E4A4-49F4-A4A7-881C908A7FDF}"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_97" connectionId="9" xr16:uid="{39DDAFCF-4199-45B6-AC10-9D35BBA4AD4D}"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23_38" connectionId="10" xr16:uid="{00000000-0016-0000-0700-00002A00000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_120" connectionId="10" xr16:uid="{AB07D87F-F839-4548-BFEA-5AB7002B1316}"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_62" connectionId="10" xr16:uid="{DF28F67B-4C8A-4B4D-A4AC-06E681733B1C}"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_105" connectionId="9" xr16:uid="{4C5F3D77-340D-4DEC-A92A-076E6E336A8D}"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_51" connectionId="9" xr16:uid="{F7439D6C-9A22-499B-80E5-0A2F89183EAA}"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_74" connectionId="10" xr16:uid="{6B9F4AAC-5D11-46B5-8FB3-B765247C3A4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_29" connectionId="9" xr16:uid="{67E713A4-F2DC-4A24-B2DC-48B4AF39B357}"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_70" connectionId="10" xr16:uid="{112DD962-9181-435B-9176-D14A1A36B646}"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23_41" connectionId="10" xr16:uid="{00000000-0016-0000-0800-00003000000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_27" connectionId="9" xr16:uid="{7FA86749-7402-4FDC-8BC2-9F07470D7191}"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_61" connectionId="9" xr16:uid="{BBFCB333-F01E-4182-BBE2-ED9BE193D85B}"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_86" connectionId="10" xr16:uid="{065DB162-187E-4820-A98B-C92397096667}"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_66" connectionId="10" xr16:uid="{C45A5883-F0F7-4976-8C9B-471581F1E7D3}"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_137" connectionId="9" xr16:uid="{48E69E7C-394B-43D7-B6DB-9A0747A21D2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_96" connectionId="10" xr16:uid="{6F05488C-57CD-4825-A682-438A7210146D}"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_64" connectionId="10" xr16:uid="{AF3A1298-5ECB-4244-ACD8-BF6777F1090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_97" connectionId="9" xr16:uid="{252EFF52-3B7F-49E5-B38E-F1BA17BA33AF}"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_47" connectionId="9" xr16:uid="{2D72BB6A-138D-4F95-986F-B01C9912BEC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_130" connectionId="10" xr16:uid="{71CA2070-DFCF-4520-A78A-9DDCF9447355}"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_41" connectionId="9" xr16:uid="{C87A5292-DB56-44D0-8533-AB0C165A38AD}"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_81" connectionId="9" xr16:uid="{0D341D4B-56A1-4783-A494-B8108F1A46C7}"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23_40" connectionId="10" xr16:uid="{00000000-0016-0000-0800-00002F00000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_126" connectionId="10" xr16:uid="{1EA83427-BF9B-4129-98B9-7CF5545B5292}"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_59" connectionId="9" xr16:uid="{F587F1AA-BA2B-4CAD-B949-7E167BD8AD05}"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_48" connectionId="10" xr16:uid="{980756EB-75CC-4C83-80E5-04FCDEB9017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_106" connectionId="10" xr16:uid="{1A3FAF61-D342-4A93-A6A3-CE1A272197C8}"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23" connectionId="9" xr16:uid="{00000000-0016-0000-0800-00003300000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_35" connectionId="9" xr16:uid="{B97499B5-F8E5-451D-8907-59FC98A64881}"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_119" connectionId="9" xr16:uid="{5E48800A-E274-4491-BCCD-FE7EDA84D71E}"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_107" connectionId="9" xr16:uid="{BB71363F-C8CB-4DDE-98EC-3AF73BDC70CC}"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_69" connectionId="9" xr16:uid="{B8AB0B87-3830-45A1-8977-359CABECDEAC}"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_37" connectionId="9" xr16:uid="{B4377382-6181-4E2B-91EA-77948F928ED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_114" connectionId="10" xr16:uid="{1226910D-F1DE-4150-8AF4-C06DF0107A93}"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_58" connectionId="10" xr16:uid="{D5E45AA5-2EE6-4639-A664-B241543B1C84}"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_71" connectionId="9" xr16:uid="{1D587009-B6A3-4E17-A5BD-7932043E1FC2}"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_67" connectionId="9" xr16:uid="{78712569-9948-4A0C-9F39-19B36E52F0B7}"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_31" connectionId="9" xr16:uid="{CA0818AF-3E77-49FA-919E-7AB6625C571F}"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_117" connectionId="9" xr16:uid="{FD5FD375-A06D-4D17-B2DA-D536631E58E2}"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_26" connectionId="10" xr16:uid="{869D06D6-2491-49F5-8037-31B41FB69D31}"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_105" connectionId="9" xr16:uid="{AF101A6A-0184-4476-BB48-4B12B8792A05}"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_85" connectionId="9" xr16:uid="{9F375E05-160D-4B23-85A9-CBCD6F47DA08}"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_93" connectionId="9" xr16:uid="{775FD907-2137-4643-B778-F52CC08B5B99}"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_63" connectionId="9" xr16:uid="{9C755715-E229-4C1B-9C0A-4F71D9BE825A}"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_101" connectionId="9" xr16:uid="{327CA0AE-1900-427E-BC23-37383F5CB235}"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_76" connectionId="10" xr16:uid="{87696771-47D1-4583-9A02-7F8F520BF94F}"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_118" connectionId="10" xr16:uid="{BBC46E59-F91A-438E-9DF7-84706B0F213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_72" connectionId="10" xr16:uid="{ECAC6FB3-21D6-42E1-8696-96F942D9B17D}"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_68" connectionId="10" xr16:uid="{97F326BF-AE10-429B-8A49-346EF2CA2E6C}"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_57" connectionId="9" xr16:uid="{DDFB1EE2-682D-429B-9195-F5DA90BFB3CA}"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_43" connectionId="9" xr16:uid="{8444F5EB-8008-43D6-BC27-109892773755}"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23.07_1" connectionId="10" xr16:uid="{00000000-0016-0000-0800-00003200000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_99" connectionId="9" xr16:uid="{FAE3097A-EEE7-492A-831D-FAC2916C55F5}"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_95" connectionId="9" xr16:uid="{08DF20D5-5F7F-42F5-B7D3-996B301D4E58}"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_52" connectionId="10" xr16:uid="{EEB64D42-FA1E-4011-AF47-B1626C69AD6B}"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_134" connectionId="10" xr16:uid="{310892F4-80FB-41A2-96D5-6C0555299C6C}"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_110" connectionId="10" xr16:uid="{419B35D0-B14F-4BB1-8850-D8FC2FC9483D}"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_115" connectionId="9" xr16:uid="{CA270023-DD44-44CA-BD03-00E09F611226}"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_44" connectionId="10" xr16:uid="{6D82A33B-6613-418C-8891-27A945FDE999}"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_51" connectionId="9" xr16:uid="{D15760CA-B74F-41AA-85FB-ED87FB184808}"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_38" connectionId="10" xr16:uid="{623260EB-FD07-4287-913A-F185830E9F53}"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_30" connectionId="10" xr16:uid="{8433BD38-0595-4BA0-A1FE-48A195F4A5D1}"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_79" connectionId="9" xr16:uid="{19F9D781-9F9C-435C-8998-9D24CA9A7BF4}"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_113" connectionId="9" xr16:uid="{1CA5C59B-3690-4CB3-A77A-69C109873B79}"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_102" connectionId="10" xr16:uid="{AEC08DBC-0EBC-4902-9BD0-F0D167209F81}"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_120" connectionId="10" xr16:uid="{232306FA-529D-46DA-863E-EE0BBCF704B6}"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_45" connectionId="9" xr16:uid="{428FDC62-0554-4AD7-9BC7-2ADC1E0C9F64}"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_25" connectionId="9" xr16:uid="{344A4992-40C1-43E9-B8B1-1CB4EECA90CC}"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23_43" connectionId="9" xr16:uid="{00000000-0016-0000-0800-00003600000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_54" connectionId="10" xr16:uid="{841B119E-147F-4BA5-B69A-83FBD8140576}"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_80" connectionId="10" xr16:uid="{96E60DF7-5234-4061-A75A-147F27F510E1}"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_111" connectionId="9" xr16:uid="{858DDD5F-3705-4ACA-977E-996962F0A4AC}"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23_39" connectionId="9" xr16:uid="{00000000-0016-0000-0800-00003500000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_100" connectionId="10" xr16:uid="{1AB1C7E8-953E-45D8-B324-FD9B411AA24A}"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_39" connectionId="9" xr16:uid="{291D8FFD-E539-40A5-BEE7-EFBAC1C9A4BC}"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_49" connectionId="9" xr16:uid="{03E922B5-38FC-44F5-BB2C-AC52451BC491}"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_84" connectionId="10" xr16:uid="{6FDFC2C1-894E-4A71-8002-B66598667082}"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_125" connectionId="9" xr16:uid="{7DA4A9DA-CA4E-48D0-A69B-D46F6511DC1E}"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_91" connectionId="9" xr16:uid="{9A6D7446-CC2D-4F2D-9753-08114CB26081}"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_121" connectionId="9" xr16:uid="{D7DADF24-64F9-48E2-9EE2-159C0F8F3109}"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_124" connectionId="10" xr16:uid="{109B2EED-4445-451F-9886-7186523EA90D}"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_98" connectionId="10" xr16:uid="{3F32F70B-E7C0-40CF-B7F1-4717C9C236CA}"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_94" connectionId="10" xr16:uid="{1E0DB29F-3381-430D-ABDA-ED50F0583414}"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_104" connectionId="10" xr16:uid="{6C24716D-2E42-48FF-9418-47C144CF4A26}"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_90" connectionId="10" xr16:uid="{D0D3F801-45D4-4544-9483-9BC14FD3DA86}"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23_42" connectionId="9" xr16:uid="{00000000-0016-0000-0800-00003100000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_32" connectionId="10" xr16:uid="{56377B70-7F0A-4AF3-AD55-9B3955FD8081}"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_112" connectionId="10" xr16:uid="{1AB31AE2-99A4-4C60-AD7E-BFABCB127DF1}"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_116" connectionId="10" xr16:uid="{9F731838-1F36-4FB6-B42F-75980D7170FF}"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_60" connectionId="10" xr16:uid="{E2E17EED-4A9A-4650-B946-46BF676BF1DA}"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_83" connectionId="9" xr16:uid="{6D018ADA-7B0B-4DF9-AB3F-6286C2CF7C7E}"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_129" connectionId="9" xr16:uid="{DC5BC811-95A8-4B00-B131-F44A3314BA66}"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_36" connectionId="10" xr16:uid="{EAAD7822-8FDF-4092-B5E2-86517B7B3A44}"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_131" connectionId="9" xr16:uid="{1493BD47-2991-4EB1-B2D6-450DA93A4588}"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_65" connectionId="9" xr16:uid="{C8898BAD-F475-4E34-8F5A-174D0B567A58}"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_89" connectionId="9" xr16:uid="{036B78E2-4957-4E18-B7E7-600EBFB1B85C}"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_50" connectionId="10" xr16:uid="{DF163500-1196-4477-9BD0-ACDFDFABC82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_128" connectionId="10" xr16:uid="{6A24F71F-662F-4CAF-84E6-B210B1ACC8BF}"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_123" connectionId="9" xr16:uid="{8BA7AA48-31C7-45E2-8EF6-AA12531973AA}"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_133" connectionId="9" xr16:uid="{C72680BF-ED7A-4914-8E76-5B49970E3366}"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_28" connectionId="10" xr16:uid="{C9B72032-D79E-4C8D-98D0-909BE6571CA3}"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23_38" connectionId="10" xr16:uid="{00000000-0016-0000-0800-00003400000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_62" connectionId="10" xr16:uid="{FB37008F-BDFE-4F9B-AB72-E269387E9EA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_53" connectionId="9" xr16:uid="{88895DD5-FAB5-4AD8-B595-8531CA206D21}"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_103" connectionId="9" xr16:uid="{32AC8FF5-52F5-4200-B628-07003FDBF461}"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_132" connectionId="10" xr16:uid="{0193045F-2F22-48F5-BF7C-F59EE4E21376}"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_46" connectionId="10" xr16:uid="{ECB3BF84-325D-4A76-AC06-7565C46D422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_127" connectionId="9" xr16:uid="{D8413F7D-AC99-4436-A158-7A6D4C28E9C4}"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_109" connectionId="9" xr16:uid="{4155A713-31A3-4513-BD12-82D1445D8CBD}"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_77" connectionId="9" xr16:uid="{7DFC234D-89A3-4513-8ED0-1D2D70614EDF}"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_33" connectionId="9" xr16:uid="{EDD0C701-51B5-4C93-9031-BC79E058E41B}"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_55" connectionId="9" xr16:uid="{53D3AB34-D962-4324-B99F-576B8C668BAB}"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_75" connectionId="9" xr16:uid="{112A0CAF-6E1E-4C34-B112-E1E811A7CBAF}"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_136" connectionId="10" xr16:uid="{10AEEA39-5E7F-4B6B-9401-C6B1A691A195}"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_34" connectionId="10" xr16:uid="{BC527C28-F5A8-478A-B940-E56B416323D7}"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_24" connectionId="10" xr16:uid="{152AC2D4-D90C-4FDB-A1FB-5E1FD8DA5F5D}"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_108" connectionId="10" xr16:uid="{4A7A32BB-69C0-4D62-A797-78C9C58069F7}"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_135" connectionId="9" xr16:uid="{915574FD-3F91-4A23-B5B4-7E50B1D89ACE}"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_87" connectionId="9" xr16:uid="{66F86207-2A83-4B0E-9D8E-D16CAB4A46BF}"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_92" connectionId="10" xr16:uid="{E3E58625-0FD3-42D4-845A-788DD47CCD78}"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_82" connectionId="10" xr16:uid="{38FF1D96-A82A-42E0-87A1-E01159130DDD}"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_42" connectionId="10" xr16:uid="{FEA50A65-25C6-430A-82D0-17ECC864181E}"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_88" connectionId="10" xr16:uid="{B320DA1A-EF42-4DF9-BBA3-CD5E8C0A0B13}"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_78" connectionId="10" xr16:uid="{5C4E9477-A88F-4A2B-A0A3-9EE0608D61BC}"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_56" connectionId="10" xr16:uid="{1D69CF88-7225-4637-B9CD-57AAB9F2F3D3}"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_40" connectionId="10" xr16:uid="{A660626E-375A-4AC0-B3B0-36D1B6E82118}"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_74" connectionId="10" xr16:uid="{843D1677-F98A-4436-8679-7171BE25051F}"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_122" connectionId="10" xr16:uid="{4E5202B0-7FD5-4716-9B51-8A539908CACA}"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_73" connectionId="9" xr16:uid="{AA691547-DB50-494A-BDD5-8724BDEB7444}"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_64" connectionId="10" xr16:uid="{F7C6FABE-AF69-4197-86C3-0A7A40C52046}"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_40" connectionId="10" xr16:uid="{E84D51DF-4CCC-4882-BC66-0FB61040EBDE}"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_128" connectionId="10" xr16:uid="{8AE80FEC-FC9B-4201-BD83-5FFC3C9DDEE5}"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_109" connectionId="9" xr16:uid="{9C3DDBD8-9FF1-47CA-A506-ECDDFDCFDFE4}"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_56" connectionId="10" xr16:uid="{876ECEAD-FADE-425A-9451-19D0937FAFB7}"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_35" connectionId="9" xr16:uid="{715CA691-CD56-40A6-9557-B4456C6E9195}"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_133" connectionId="9" xr16:uid="{D6BDC166-1C7A-4EB9-8F94-24ABFF0821BB}"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_102" connectionId="10" xr16:uid="{7C8641A8-5265-4E7F-B53B-5EB1F88E59A7}"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_85" connectionId="9" xr16:uid="{B6890F76-6757-4411-B7ED-ED62F3BC5276}"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_79" connectionId="9" xr16:uid="{8E33C8D0-8D56-4E0C-A803-8236862080B6}"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_80" connectionId="10" xr16:uid="{02084E03-F5CA-4404-B935-8F8E6ACE568E}"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_96" connectionId="10" xr16:uid="{E7CC50FC-A458-42AF-A2B0-93D88935DA71}"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_36" connectionId="10" xr16:uid="{E55362CA-4DA0-4F21-B2CE-C12141840198}"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_103" connectionId="9" xr16:uid="{F439391D-4DD8-4409-86C4-4F97B6754C21}"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_61" connectionId="9" xr16:uid="{2F02CB09-F5A9-4879-B4FF-E33959567DEF}"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_137" connectionId="9" xr16:uid="{673024FD-F0F3-4FB4-B28B-65258079651E}"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_84" connectionId="10" xr16:uid="{8296CCF8-CF7B-4112-8463-B06DA227EC0F}"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_72" connectionId="10" xr16:uid="{8E28A89E-EAE3-4F8C-9E5B-8261CDC57C2A}"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_57" connectionId="9" xr16:uid="{9B8C2243-9C91-4E23-B524-8E6F8974AE06}"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_43" connectionId="9" xr16:uid="{983D069B-C691-4CBF-8236-FE1CEF8C0395}"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_115" connectionId="9" xr16:uid="{2B9FEE40-60C9-4815-BB4E-5404E6A7597B}"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_49" connectionId="9" xr16:uid="{39054EAA-8CD4-4F97-AC7C-76738F1F1798}"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_95" connectionId="9" xr16:uid="{840C73CF-A156-4845-9A19-689827DDE9E5}"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_34" connectionId="10" xr16:uid="{56389E8B-FDC7-42C8-B177-FA3A951D78B5}"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_118" connectionId="10" xr16:uid="{1FF29BDB-F85B-4E9F-8534-75BBD8789CEC}"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_71" connectionId="9" xr16:uid="{90B8AF1E-9C9E-42A8-9699-DBA63DB2EA59}"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_58" connectionId="10" xr16:uid="{98647228-5224-40AC-B41A-DFA1DF14176E}"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23_39" connectionId="9" xr16:uid="{00000000-0016-0000-0900-00003C00000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_129" connectionId="9" xr16:uid="{E452DCD3-01A1-4B80-ABF1-9DD3CFCBC9CD}"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_113" connectionId="9" xr16:uid="{B8D7498E-63E0-4315-9E6D-E771C8CC6023}"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_52" connectionId="10" xr16:uid="{DB4317BA-718F-4BA9-A460-0D4A40F251D2}"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_100" connectionId="10" xr16:uid="{0AC7ED02-FAB6-4ACE-9C93-E761C4616E72}"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_101" connectionId="9" xr16:uid="{C6A95ACC-6F0F-4148-81CC-3400C300EFA9}"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_46" connectionId="10" xr16:uid="{2ABC1892-3B6D-4FF6-9F53-B51126D1845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23_40" connectionId="10" xr16:uid="{00000000-0016-0000-0900-00003E00000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_106" connectionId="10" xr16:uid="{483585FF-F341-49E2-A8B9-5E9E731A2C7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_131" connectionId="9" xr16:uid="{AA7675F9-6F1E-4277-A34C-2FDA72A1C2CA}"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23.07_1" connectionId="10" xr16:uid="{00000000-0016-0000-0900-00003B00000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_67" connectionId="9" xr16:uid="{4FDA4796-A595-43AD-8191-77E7A7A6C9A7}"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_124" connectionId="10" xr16:uid="{9F89535F-A30C-453A-BC3F-B2F18CF563EF}"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_123" connectionId="9" xr16:uid="{51B01046-2234-4E83-AB2F-DC0356BC837F}"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_91" connectionId="9" xr16:uid="{B9D3787C-4CC2-4F66-BA9B-8123FF213931}"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_50" connectionId="10" xr16:uid="{B6E7B00C-BCA2-4D8B-8E2A-B3C0106AB02D}"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_92" connectionId="10" xr16:uid="{DA65A78A-DBD6-4BDB-8D7A-8F22478ED454}"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_24" connectionId="10" xr16:uid="{B2279831-A6D8-4B38-962A-1088A2B11944}"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23_43" connectionId="9" xr16:uid="{00000000-0016-0000-0900-00003800000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_27" connectionId="9" xr16:uid="{2F4205B0-219B-4295-8C7C-438DFE3ED5F7}"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_26" connectionId="10" xr16:uid="{3988F345-4A2C-4073-B2A8-2B91F4FC707C}"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_116" connectionId="10" xr16:uid="{F6A16563-D096-4D9E-89D7-D88C1B0A1C7E}"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_65" connectionId="9" xr16:uid="{5D11A355-0D14-430D-8136-5069489694E7}"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_59" connectionId="9" xr16:uid="{985F9D7B-AE63-43A2-96A5-7B2328CCDF6A}"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_117" connectionId="9" xr16:uid="{3D129ED3-D860-448E-9CCE-A5CDC3C51F3A}"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_70" connectionId="10" xr16:uid="{25D8678E-CC13-4FC7-8571-CE2DB3E1D323}"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_135" connectionId="9" xr16:uid="{A2ACC375-8714-47EE-82ED-0213472E89FA}"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_32" connectionId="10" xr16:uid="{340ECEF0-EC06-46BF-9B11-647543E1870F}"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_107" connectionId="9" xr16:uid="{C328DBA8-AB22-410A-8C8F-64A5F2502B5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_33" connectionId="9" xr16:uid="{B3A2F1B9-DECC-4E2E-8F8D-7C44A7748AA5}"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_38" connectionId="10" xr16:uid="{628AD1AE-3785-43AF-90B2-661879266953}"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_39" connectionId="9" xr16:uid="{2800EFEC-A849-48F1-B095-2AB4FEA0CD78}"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_83" connectionId="9" xr16:uid="{90299DDA-1BE0-4D84-A0FC-A1188BAD003A}"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_29" connectionId="9" xr16:uid="{91D3CC27-4309-4027-A1B7-0736E3B496C1}"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_48" connectionId="10" xr16:uid="{3703B2DB-42DB-482A-A965-12BF553AFB41}"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23_41" connectionId="10" xr16:uid="{00000000-0016-0000-0900-00003700000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_60" connectionId="10" xr16:uid="{A7403720-BA7A-480E-9A04-0804404EE84B}"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_125" connectionId="9" xr16:uid="{3507287D-DD22-4FBE-8CF1-96E69F275976}"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_111" connectionId="9" xr16:uid="{74E6980B-F577-49A7-91C0-0E1756D5862D}"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_73" connectionId="9" xr16:uid="{BD4CDCB7-9361-4F45-94E5-CE1167F7344F}"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23_42" connectionId="9" xr16:uid="{00000000-0016-0000-0900-00003D000000}"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_68" connectionId="10" xr16:uid="{E0D2F83E-C453-42C9-AD07-CCD8FD35C058}"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_63" connectionId="9" xr16:uid="{284EB6FF-5299-4ADA-99FD-44F2995DFB24}"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_31" connectionId="9" xr16:uid="{9A0589AF-6EFE-4DA0-BDEE-0195A90EAF6C}"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_82" connectionId="10" xr16:uid="{2A4F7906-038E-4B5A-9D65-D67B6B0BD93C}"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_76" connectionId="10" xr16:uid="{9E1904DB-6929-4255-B2C6-B9B5F105D817}"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_54" connectionId="10" xr16:uid="{9266FB26-2F57-4E3D-9A98-684507858D3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_41" connectionId="9" xr16:uid="{D863BA40-61D5-4216-BD40-367BE78FB0F5}"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_44" connectionId="10" xr16:uid="{C18CF8DE-EEAD-425F-ABCE-CEE9752ABAC8}"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_132" connectionId="10" xr16:uid="{C98BB53F-EDD9-426A-9C16-5E9E56B8B4AB}"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_130" connectionId="10" xr16:uid="{0CB61B37-8FBC-49CD-A790-BDD4E4CE1375}"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_112" connectionId="10" xr16:uid="{1D02505C-760A-4361-92D9-01B204CCD715}"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_28" connectionId="10" xr16:uid="{8E8EFAC0-0428-4D62-A658-EDBE12F4EC5F}"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_121" connectionId="9" xr16:uid="{84DFA619-C4D6-4F68-90EE-8D0A0945A72D}"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_88" connectionId="10" xr16:uid="{30129F54-899B-474F-AFB9-2B38BF2D648A}"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_86" connectionId="10" xr16:uid="{BCC36C21-9C73-48C9-A507-2EDF3ECD102B}"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_25" connectionId="9" xr16:uid="{2C538874-EA15-4D7A-9A99-37CF3B180D54}"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_127" connectionId="9" xr16:uid="{F71BA4C7-804A-46A2-8372-0748A506F8E5}"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_87" connectionId="9" xr16:uid="{F2F86C3D-60AD-4431-9DD9-8828109492DE}"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_94" connectionId="10" xr16:uid="{B0AC61F5-3DF3-46D0-99C0-FD81C5611777}"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_45" connectionId="9" xr16:uid="{8BFDED1B-AD76-4632-84CC-B62BC84AB7C6}"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_78" connectionId="10" xr16:uid="{83B69DBA-9594-4CF9-9CFA-D83DCE3EE010}"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_110" connectionId="10" xr16:uid="{683371D4-FA0B-4E73-9339-9AC6CAFC58AB}"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_66" connectionId="10" xr16:uid="{2E04EB14-B332-4A04-80FD-ECC1E665AFB9}"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_77" connectionId="9" xr16:uid="{8048C27D-CA41-4DA5-98C8-5426F4741DEE}"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_30" connectionId="10" xr16:uid="{F08850B5-5021-499A-808C-972A683D18F6}"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_99" connectionId="9" xr16:uid="{978E3329-3BEE-4B5E-AD80-994AF5A2BD7E}"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_69" connectionId="9" xr16:uid="{27E83152-2691-4F7A-9117-3DA10E3C7C60}"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23_38" connectionId="10" xr16:uid="{00000000-0016-0000-0900-00003A00000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_119" connectionId="9" xr16:uid="{24BB94B0-DEA5-4116-9858-9FAF9282195F}"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_104" connectionId="10" xr16:uid="{10D6E541-599B-4AD4-B6D6-130607F86666}"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_98" connectionId="10" xr16:uid="{62B4FFF8-DCEF-4B67-A504-B805DE46878A}"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_81" connectionId="9" xr16:uid="{1D70AE37-2A3F-44B3-9B66-80DAA476B21F}"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_90" connectionId="10" xr16:uid="{9002A3E0-2FC6-4ADA-BC78-A02A5A879F34}"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_47" connectionId="9" xr16:uid="{6BFE786E-F569-4074-A47E-72D597B33CEF}"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_114" connectionId="10" xr16:uid="{8C127BDA-BDB8-4D88-99BA-442828584CC8}"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_42" connectionId="10" xr16:uid="{C86C39A1-48FF-4E22-B353-6C565E713C3F}"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_134" connectionId="10" xr16:uid="{D8ECC9D6-559D-4CAF-AEC0-A763B163D581}"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_53" connectionId="9" xr16:uid="{B7389A98-6576-4358-BE76-E9A64D8C9A35}"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_126" connectionId="10" xr16:uid="{A7BCB552-B25D-4882-87DD-C0F123AE7250}"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_108" connectionId="10" xr16:uid="{766C2574-E5C6-41B0-87CC-633D2719B84E}"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_93" connectionId="9" xr16:uid="{14C7AA4E-ECB0-45F3-8B03-D52983F8F18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_89" connectionId="9" xr16:uid="{C8611C6A-3744-48F0-8021-C6726ED73826}"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_122" connectionId="10" xr16:uid="{53F44783-4408-4300-A193-F0DB1C50AD0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_55" connectionId="9" xr16:uid="{3D9E745D-386D-4EAA-A0B7-662FAACBE2DF}"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_75" connectionId="9" xr16:uid="{E0521040-F696-48FB-98D3-5E50E662A82F}"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_37" connectionId="9" xr16:uid="{0245BCD2-210E-47A9-93CC-E2F975AFA275}"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_136" connectionId="10" xr16:uid="{3156CC3D-AA20-4224-AD66-72A532F2A4F8}"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_97" connectionId="9" xr16:uid="{CAE5071D-E74D-4698-859F-0A451977D5FD}"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23" connectionId="9" xr16:uid="{00000000-0016-0000-0900-000039000000}"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_120" connectionId="10" xr16:uid="{863812FA-3C0B-43D7-AB37-11DA76EDE301}"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_62" connectionId="10" xr16:uid="{F019988E-5E3C-4DFF-9F83-56F6165B5BCB}"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_105" connectionId="9" xr16:uid="{D202CE85-AED2-4DD4-9795-44574B63C656}"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_51" connectionId="9" xr16:uid="{2299359A-865D-4091-BFF5-81452B8997CF}"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_74" connectionId="10" xr16:uid="{0E51E8E8-0040-4733-83FC-13C0CBB7529B}"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_29" connectionId="9" xr16:uid="{1AEA9B72-9C36-4194-B8D5-179E37BE553D}"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_70" connectionId="10" xr16:uid="{F7F7DBBE-4122-4D37-8019-97F8D5D3E267}"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23_38" connectionId="10" xr16:uid="{00000000-0016-0000-0A00-00004100000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_27" connectionId="9" xr16:uid="{AED87329-F7BC-476A-9494-C9D8CAFAF535}"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_61" connectionId="9" xr16:uid="{8D405077-3792-4A21-A89C-15385A5DEFF6}"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_86" connectionId="10" xr16:uid="{E81C1D98-D90E-42B4-96CC-0ED72EFC5685}"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_66" connectionId="10" xr16:uid="{83FE54BC-C5DF-4A5B-80B1-646CFB605E67}"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_137" connectionId="9" xr16:uid="{55809B46-06DE-4E5D-B72F-182366C9EBA5}"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_96" connectionId="10" xr16:uid="{5F3C7645-2DCA-4321-B792-1748938F5AD6}"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_64" connectionId="10" xr16:uid="{52F82C7A-629C-4F53-B5D4-0D70811C9512}"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_97" connectionId="9" xr16:uid="{00C982D3-AE04-40C7-B369-967924E30F94}"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_47" connectionId="9" xr16:uid="{685BEEC5-0CF8-4ACB-A79D-BBAF2FA951EB}"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_130" connectionId="10" xr16:uid="{FDE462A5-5D49-4B49-B1E3-E6B63DDC4F8F}"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_41" connectionId="9" xr16:uid="{6C7E28C4-5214-4F14-BE26-066606CF00B2}"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_81" connectionId="9" xr16:uid="{33B2BA3B-1BAD-468D-9BC0-51B84D9E5ECC}"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23_42" connectionId="9" xr16:uid="{00000000-0016-0000-0A00-000044000000}"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_126" connectionId="10" xr16:uid="{10E641F6-EDD0-4856-AC96-C028CBE88C6A}"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_59" connectionId="9" xr16:uid="{F240F05E-E360-4141-852B-A0D602D69A9E}"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_48" connectionId="10" xr16:uid="{26DBE4A4-0AA3-4FA0-8B66-590DE4A2F2AC}"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_106" connectionId="10" xr16:uid="{45ABD741-9742-40D9-8281-CDBCF6D3D748}"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23_41" connectionId="9" xr16:uid="{00000000-0016-0000-0A00-00004600000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_35" connectionId="9" xr16:uid="{7BB400FA-C9D2-4152-97A8-E5FEEFB544E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_119" connectionId="9" xr16:uid="{1F9F0615-8211-4379-8F61-EAE38AC06751}"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_107" connectionId="9" xr16:uid="{E2ABE3C0-43A0-4A4E-83C3-9C3713884377}"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_69" connectionId="9" xr16:uid="{A157C3C1-26DB-40BB-AB18-FDC85652F0B8}"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_37" connectionId="9" xr16:uid="{7DC895A9-2992-41AF-B388-34E0DCDCCD7C}"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_114" connectionId="10" xr16:uid="{4E330E68-8FA9-4124-9E10-96AC4743C73C}"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_58" connectionId="10" xr16:uid="{941C95EA-5AAF-45BA-8A5A-71FE932DDBD3}"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_71" connectionId="9" xr16:uid="{80A8D5D6-C2C1-476E-AD2A-9422C40EE22B}"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_67" connectionId="9" xr16:uid="{94E8BBFA-9D46-46E8-82AA-A0E5D04C286C}"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_31" connectionId="9" xr16:uid="{2930C63B-DB09-4D1C-AA09-0C7CD522D707}"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_117" connectionId="9" xr16:uid="{18E2E032-4640-4FF9-BD05-CDFDFD4F5AED}"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_26" connectionId="10" xr16:uid="{FDE56AED-81BA-41EC-B1A9-4178E9E884C9}"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_105" connectionId="9" xr16:uid="{918C7B4F-7832-4427-BD94-72DF351B53DA}"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_85" connectionId="9" xr16:uid="{50063407-37E3-4B6D-8C18-F26CB7235796}"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_93" connectionId="9" xr16:uid="{94A82BA1-D94B-423E-A242-50BC10BD2191}"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_63" connectionId="9" xr16:uid="{CA0EF26D-8ECF-440F-B056-9C32F8E72B4B}"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_101" connectionId="9" xr16:uid="{90BCC34B-EFD6-452D-AAE4-2994CEC49A62}"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_76" connectionId="10" xr16:uid="{68248123-2B0D-457A-8DC3-773FEB4FA185}"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_118" connectionId="10" xr16:uid="{CAC82FAD-2F28-4E3B-AAAF-C29E22913629}"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_72" connectionId="10" xr16:uid="{89689284-09F0-4D8D-8ADA-E7FB76F95840}"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_68" connectionId="10" xr16:uid="{02C6B004-A754-404D-AEF7-489A193610D6}"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_57" connectionId="9" xr16:uid="{B4870756-56A6-4BE7-A06A-8624181F069B}"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_43" connectionId="9" xr16:uid="{EA03AC5D-47F2-4549-9F2C-F80E9ADBF3BE}"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23_39" connectionId="9" xr16:uid="{00000000-0016-0000-0A00-000042000000}"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_99" connectionId="9" xr16:uid="{B865B76A-5FC6-4B9E-A13F-73FBFEDCEBBA}"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_95" connectionId="9" xr16:uid="{BB67CCBE-717B-4C61-A447-3D1E20289296}"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_52" connectionId="10" xr16:uid="{3BABE5F4-F4AE-4CB1-8EEA-C58947018A76}"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_134" connectionId="10" xr16:uid="{70A4B461-6B8A-4B61-98DD-49D891F7DCE4}"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_110" connectionId="10" xr16:uid="{B533BABF-5E19-4092-A057-74F685387044}"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_115" connectionId="9" xr16:uid="{69D75206-276D-4F05-A7D2-CE8A1050104E}"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_44" connectionId="10" xr16:uid="{6906820E-189E-433A-AEF5-612FA947F0C7}"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_51" connectionId="9" xr16:uid="{F26769E6-AB38-4C9B-ABA9-0AEEDE18AB1B}"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_38" connectionId="10" xr16:uid="{7F440723-D729-4790-A99C-2213250A56D5}"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_30" connectionId="10" xr16:uid="{7A6AE7FE-4567-4A32-A34C-8FCB51EA8B47}"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_79" connectionId="9" xr16:uid="{4E8DBF7C-E971-4E2D-AB10-5E9A69270819}"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_113" connectionId="9" xr16:uid="{CEFCD50E-8FC5-4FDB-87E8-FEE9B293D13D}"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_102" connectionId="10" xr16:uid="{20404669-667D-4544-A507-C99AF3AABC4C}"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_120" connectionId="10" xr16:uid="{544638D2-6AB7-4E15-AE7E-C86B0021D117}"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_45" connectionId="9" xr16:uid="{F01DBF52-B2E3-4601-A7B5-3D497D868249}"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_25" connectionId="9" xr16:uid="{548CBB95-D51F-431D-968B-C15F4941390D}"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23" connectionId="9" xr16:uid="{00000000-0016-0000-0A00-000045000000}"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_54" connectionId="10" xr16:uid="{02A790C9-0A30-4705-A995-BC88C4D899DF}"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_80" connectionId="10" xr16:uid="{68221473-2877-445B-A628-6828F64C5F82}"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_111" connectionId="9" xr16:uid="{44A3492A-587C-4561-98C2-F966129B530B}"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23_40" connectionId="10" xr16:uid="{00000000-0016-0000-0A00-000040000000}"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_100" connectionId="10" xr16:uid="{D6380390-28B7-4823-8EB5-761301F664A3}"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_39" connectionId="9" xr16:uid="{8827873C-F27B-47C6-841A-99BC788C3FA9}"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_49" connectionId="9" xr16:uid="{509BD605-0274-44B5-B0B4-32FCE4EAE426}"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_84" connectionId="10" xr16:uid="{B8C17ED7-707C-469C-ADCF-4E55B1705A1D}"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_125" connectionId="9" xr16:uid="{3B7207F4-EB28-428C-8A70-C39385551448}"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_91" connectionId="9" xr16:uid="{6EFFB2C8-4C8A-43F7-A382-08466EFF6CEC}"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_121" connectionId="9" xr16:uid="{8CB74808-FBAB-40FC-B20E-255099D86F8B}"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_124" connectionId="10" xr16:uid="{AE016E13-9866-4BE8-9154-CB800E90ED95}"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_98" connectionId="10" xr16:uid="{0F56EBF1-5A37-4E05-A2F9-4F96BDF26A42}"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_94" connectionId="10" xr16:uid="{1A128C66-518F-4A02-8E4C-EA9F02DE0CA2}"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_104" connectionId="10" xr16:uid="{09CFD38C-400B-4097-ADCC-46D1913D2384}"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_90" connectionId="10" xr16:uid="{6420593E-89EC-4D37-9ECE-C236D31D13CC}"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23_43" connectionId="10" xr16:uid="{00000000-0016-0000-0A00-00004300000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_32" connectionId="10" xr16:uid="{DD7E9CA2-4453-4FA1-A96B-E6D4706E70B5}"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_112" connectionId="10" xr16:uid="{E8B1F118-58FC-4EE2-867A-3A241C23A433}"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_116" connectionId="10" xr16:uid="{8F898AA3-2E9D-47DE-BC6F-AC27EBE1A287}"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_60" connectionId="10" xr16:uid="{BCC6BCE6-D0A7-4136-A512-6C7E5ACF2CBC}"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_83" connectionId="9" xr16:uid="{B71D132C-10D5-47BA-A94C-C88E3BCE637F}"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_129" connectionId="9" xr16:uid="{47A62E67-9DFE-413A-8BBA-35BFC618AD2C}"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_36" connectionId="10" xr16:uid="{FBC6FCCB-D208-4EF7-8818-D834E87D91D4}"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_131" connectionId="9" xr16:uid="{A8BBFAE1-4EC8-444E-8E5E-246E657492AE}"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_65" connectionId="9" xr16:uid="{9EFFE308-C1B2-4D74-BD1C-A9D4F8B1B94D}"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_89" connectionId="9" xr16:uid="{5DA65B54-FCF7-4D25-985A-C973D295262D}"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_50" connectionId="10" xr16:uid="{804A3A8D-91E4-46EB-9DA5-AC25048E2E3A}"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_128" connectionId="10" xr16:uid="{3D49FA4E-A92B-4B88-8779-79C8DB7A4DE1}"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_123" connectionId="9" xr16:uid="{4BB74CAF-B627-4790-AFA2-7D7EF38D3305}"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_133" connectionId="9" xr16:uid="{A8651E11-EDFE-4A0A-A1CF-DFDD2BAFD1C7}"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_28" connectionId="10" xr16:uid="{DFF5D29A-14AD-4C8A-8BCB-9DA09E18AC0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23.07_1" connectionId="10" xr16:uid="{00000000-0016-0000-0A00-00003F000000}"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_62" connectionId="10" xr16:uid="{5E76AFEE-E270-4260-B71C-B71374DFF51B}"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_53" connectionId="9" xr16:uid="{6D9A1AA7-8CC9-4508-AE32-B0C9E7E5C8BE}"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_103" connectionId="9" xr16:uid="{AB2DE039-01BB-495F-8819-C9A4B2D57D70}"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_132" connectionId="10" xr16:uid="{BE9992F4-FAD6-4504-A7BC-D16A72B6E271}"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_46" connectionId="10" xr16:uid="{D3CAE7B9-A76F-48E8-BC16-4D64F3A5C18F}"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_127" connectionId="9" xr16:uid="{D2B00CEF-60A0-4AD3-AE73-831E7036FA5B}"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_109" connectionId="9" xr16:uid="{CFA7BAFD-95DF-4A56-B935-8E89721C807A}"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_77" connectionId="9" xr16:uid="{A4D9EB85-8DBE-4DE6-A276-C6062AEFABA6}"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_33" connectionId="9" xr16:uid="{B8122DA6-3376-4E1F-9B40-4EFFF2147730}"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_55" connectionId="9" xr16:uid="{F726534F-344C-4C5F-81CC-A6AAE07F86D9}"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_75" connectionId="9" xr16:uid="{A12366C6-5256-423E-B9F2-06530020A392}"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_136" connectionId="10" xr16:uid="{9A20C970-9E35-400C-A567-CAC6B8FFA4C6}"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_34" connectionId="10" xr16:uid="{BBCFB50B-46DC-4E4C-83C5-CA12156AF6B5}"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_24" connectionId="10" xr16:uid="{F5B5872F-D388-494C-B532-535BC66D2F29}"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_108" connectionId="10" xr16:uid="{65858A4C-11EA-40D1-AA42-41E15C6D56F3}"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_135" connectionId="9" xr16:uid="{518A87FD-7FC7-424E-A0FE-73A64ED6B1EE}"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_87" connectionId="9" xr16:uid="{F13DB7D3-1D9B-48E8-91B5-FCF77AABBF28}"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_92" connectionId="10" xr16:uid="{A95D68F2-79CB-422B-A499-C02B4A31200C}"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_82" connectionId="10" xr16:uid="{348BF375-2188-4CC0-87D0-40ABA53FA72E}"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_42" connectionId="10" xr16:uid="{4C8B5962-92AB-4623-AAD3-E03A78F2B3FD}"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_88" connectionId="10" xr16:uid="{A476255D-9992-4B02-A503-77400CED720E}"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_78" connectionId="10" xr16:uid="{ECBAEDE6-9FC3-4835-B279-D06FEEE6E622}"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_56" connectionId="10" xr16:uid="{7463EF48-5FC5-4CB6-BF29-3F887358BD22}"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_40" connectionId="10" xr16:uid="{E4788190-158F-43B7-90CB-FE2D45AB3FB6}"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_74" connectionId="10" xr16:uid="{004FDFBB-4FD8-4D0E-8489-9C612946A2C8}"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_122" connectionId="10" xr16:uid="{51139D23-4415-44F6-8DAB-B7C14359CFCC}"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_73" connectionId="9" xr16:uid="{E1948D4B-514A-4DAC-A36E-5771DC10B0BE}"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_64" connectionId="10" xr16:uid="{B3330B77-4770-4701-9B1F-A5F42D9F1302}"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_40" connectionId="10" xr16:uid="{AE99C756-8797-4BA9-99AD-C1FCC82468E3}"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_128" connectionId="10" xr16:uid="{7634EC92-2A9C-4C31-9B7B-75352142D659}"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_109" connectionId="9" xr16:uid="{BF3B5D2F-3420-4B8E-8F74-F87D74638613}"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_56" connectionId="10" xr16:uid="{E32CD314-10D6-457D-B3D8-EE5C6A32A8F0}"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_35" connectionId="9" xr16:uid="{17ED0805-69E0-4743-9D89-7EDF1A9E8C6F}"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_133" connectionId="9" xr16:uid="{4C7FE973-3293-4CB4-A90A-355C13CA8B9F}"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_102" connectionId="10" xr16:uid="{889FF59A-5BB1-4CE2-A4D0-B2F1FBE9DFF1}"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_85" connectionId="9" xr16:uid="{F0A6192E-B69D-4F22-9EDA-60CCCB18D853}"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_79" connectionId="9" xr16:uid="{7C8402A2-D5FF-45B7-943D-859B87C75648}"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_80" connectionId="10" xr16:uid="{36DF3F64-DC61-4D7B-B49B-AF0C4524521B}"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_96" connectionId="10" xr16:uid="{8168FD7E-6543-402D-A477-37CBF4BC8F93}"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_36" connectionId="10" xr16:uid="{8D388D2D-0370-4CCE-B91E-72520EB3401F}"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_103" connectionId="9" xr16:uid="{F8DA4811-67EA-427D-9CB1-0F23D77EEE6D}"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_61" connectionId="9" xr16:uid="{E5365EAB-4842-4CA1-880B-30307E79074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_137" connectionId="9" xr16:uid="{2E107D7D-34CB-4B29-B1D3-FBAB3E1BF632}"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_84" connectionId="10" xr16:uid="{0D238FFB-B727-4BBD-A2B6-54653494A306}"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_72" connectionId="10" xr16:uid="{5E9323DC-BCD2-4D6D-91B9-B9FD2898831B}"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_57" connectionId="9" xr16:uid="{31029C36-9AB2-4C71-95AD-7FAC711062A4}"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_43" connectionId="9" xr16:uid="{48D62FC9-DC23-40BF-BD9A-D7BDB9B0141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_115" connectionId="9" xr16:uid="{87501182-2C0E-485B-9A8F-700B5A4C3AFD}"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_49" connectionId="9" xr16:uid="{73620264-7A52-4542-B85B-B09E556D6DF1}"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_95" connectionId="9" xr16:uid="{646C9D77-262C-4779-AE85-E53D4345293A}"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_34" connectionId="10" xr16:uid="{A0FE7F2B-41CE-4EF1-B3F5-ED16886B2B68}"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_118" connectionId="10" xr16:uid="{20F3DFDB-140C-430E-A18D-C817F766FD41}"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_71" connectionId="9" xr16:uid="{E1D49781-932B-4B3D-9B68-4592A3761F6E}"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_58" connectionId="10" xr16:uid="{8494F66F-8C03-4D8B-AFBC-3B23EE0F51AA}"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23_41" connectionId="9" xr16:uid="{00000000-0016-0000-0B00-00004B000000}"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_129" connectionId="9" xr16:uid="{BA6910E1-CC27-4726-80FE-C8D71FE56BB6}"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_113" connectionId="9" xr16:uid="{EEAF3AF9-797E-4B5C-9370-3385BD8A03B6}"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_52" connectionId="10" xr16:uid="{95DFA11F-5C82-46C2-BADA-E0073C3BA985}"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_100" connectionId="10" xr16:uid="{16C85A0F-6CE7-4341-B074-63C019FC5343}"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_101" connectionId="9" xr16:uid="{1E93E9B1-349B-4CB3-8E42-953B7CB5C3ED}"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_46" connectionId="10" xr16:uid="{6D47BF6B-E762-4B7B-B328-65B8099EA6B1}"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23_43" connectionId="10" xr16:uid="{00000000-0016-0000-0B00-00004900000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_106" connectionId="10" xr16:uid="{227FB523-D2BB-4EA6-9CD9-2088FF28370D}"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_131" connectionId="9" xr16:uid="{5AAE84E7-55A5-42A6-BA1D-171FAAAEE504}"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23_42" connectionId="9" xr16:uid="{00000000-0016-0000-0B00-00004800000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_67" connectionId="9" xr16:uid="{CD47945F-D69B-4015-A0E4-C468C882DC39}"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_124" connectionId="10" xr16:uid="{1F6DFD15-6557-431F-974F-97244E96194D}"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_123" connectionId="9" xr16:uid="{5151824E-A89D-4887-8B34-26CAEF1875AD}"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_91" connectionId="9" xr16:uid="{0C877E77-A59E-4414-B8B2-23FE92376FCC}"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_50" connectionId="10" xr16:uid="{1AAD4D84-ECF3-48A5-AC4A-FBC4622BA85D}"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_92" connectionId="10" xr16:uid="{FC3B0977-1FF2-4B6E-AC58-00E76343FDDD}"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_24" connectionId="10" xr16:uid="{39E572B0-8112-4EF2-BFAD-7F1DC31C0BA9}"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23_38" connectionId="10" xr16:uid="{00000000-0016-0000-0B00-00004C000000}"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_27" connectionId="9" xr16:uid="{F7E5C0A7-5033-47E8-A6EB-1D82F28C7F5C}"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_26" connectionId="10" xr16:uid="{A0D5D0E0-CB97-41B9-B82C-3AAD81100D12}"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_116" connectionId="10" xr16:uid="{B32F4F7A-4FB8-4A83-9CEB-0222CBAE45F4}"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_65" connectionId="9" xr16:uid="{5095B711-7B8A-4C62-A3C9-9C5DDAB2028D}"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_59" connectionId="9" xr16:uid="{2F53727C-6060-4E17-B1A4-6DD6A8448175}"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_117" connectionId="9" xr16:uid="{9358CBAA-98B9-4EB4-8D0C-2A7C27C3DA83}"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_70" connectionId="10" xr16:uid="{CF516EEB-9F8C-43BF-A4C6-A03C68C01F8C}"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_135" connectionId="9" xr16:uid="{F07276AD-E5FC-4945-A87F-3A3CFEAA27B6}"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_32" connectionId="10" xr16:uid="{9B5E2E27-645B-4066-B231-7B544BDA0CA7}"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_107" connectionId="9" xr16:uid="{5B0815F9-4EC6-499E-A7FE-D873C2793E52}"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_33" connectionId="9" xr16:uid="{C9F3FBBB-306E-4F76-B085-0C95C339B5B5}"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_38" connectionId="10" xr16:uid="{C9FF15BF-A81A-42CA-BB5E-492D1AD98408}"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_39" connectionId="9" xr16:uid="{6BE16367-954A-457C-8379-FE8D8EF366B6}"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_83" connectionId="9" xr16:uid="{B110E345-389F-4AED-A1A0-A20C58865A6F}"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_29" connectionId="9" xr16:uid="{8D1FC5FF-05AE-444A-A82C-FC1B5E01245F}"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_48" connectionId="10" xr16:uid="{D420A26A-690D-4BF8-9E9D-7BCF52A7E59B}"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23" connectionId="9" xr16:uid="{00000000-0016-0000-0B00-00004D000000}"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_60" connectionId="10" xr16:uid="{A7A86B38-8156-446D-B426-1A750723AC12}"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_125" connectionId="9" xr16:uid="{E091B031-7F7D-4C08-84E0-98F9701E0FD7}"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_111" connectionId="9" xr16:uid="{F1D3E691-C6CE-4E84-B64F-1182D2988244}"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_73" connectionId="9" xr16:uid="{6DB114C5-3C29-44CB-AC13-67738474C907}"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23_39" connectionId="9" xr16:uid="{00000000-0016-0000-0B00-00004E000000}"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_68" connectionId="10" xr16:uid="{318AE6AF-0C57-436F-A1E9-EC2E17CF125B}"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_63" connectionId="9" xr16:uid="{1E11DB42-4209-404A-BA77-D3BDB5A8703F}"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_31" connectionId="9" xr16:uid="{7743090F-1BEE-4986-95A3-DA9D2CC3E91F}"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_82" connectionId="10" xr16:uid="{7ACCB72C-ADC3-4073-AEF0-9ABF13D20142}"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_76" connectionId="10" xr16:uid="{A730F146-053F-4274-9C75-17F5B13E8F92}"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_54" connectionId="10" xr16:uid="{DDD01D15-EAE0-4147-AA91-30D1D29C48C6}"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_41" connectionId="9" xr16:uid="{D315FE6B-74F2-4FBA-A4EC-305C1DC9B853}"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_44" connectionId="10" xr16:uid="{871C244D-166E-44C2-B918-BF5503B5E3EE}"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_132" connectionId="10" xr16:uid="{12FB1A93-C3B9-45D1-B133-BC24D234C9D4}"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_130" connectionId="10" xr16:uid="{DB7403FC-D030-4B10-86A4-17C1A595D7B7}"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_112" connectionId="10" xr16:uid="{4C20595D-985F-46E7-91C6-753492970BF9}"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_28" connectionId="10" xr16:uid="{663B167A-DE8E-4053-A8FC-F7B89DF4C1DE}"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_121" connectionId="9" xr16:uid="{7FA5D773-ECB9-4D8D-AD3A-5AA826B9CD55}"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_88" connectionId="10" xr16:uid="{73115439-7817-4FA4-B0E7-B05FF2DFEF23}"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_86" connectionId="10" xr16:uid="{2A2682FB-148E-4A35-969F-A095E3A4D904}"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_25" connectionId="9" xr16:uid="{DF3F0CD8-7338-4D01-AC9F-295677B800DD}"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_127" connectionId="9" xr16:uid="{23F13F70-2DD8-46D6-B55D-9D7D0EBF6914}"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_87" connectionId="9" xr16:uid="{2591EB2E-097B-4F15-9DB5-4BCB9B1F84E6}"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_94" connectionId="10" xr16:uid="{954560F8-18FC-4AA3-AA20-7109B2B61DFE}"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_45" connectionId="9" xr16:uid="{F5901353-C3FE-4D02-9DDF-D01A38E31A16}"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_78" connectionId="10" xr16:uid="{0385ACFB-F796-4219-B662-804BE7D01C24}"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_110" connectionId="10" xr16:uid="{EA6234EF-07B3-48A2-9218-2DB791675A2D}"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_66" connectionId="10" xr16:uid="{9E1B8FC9-AAB6-4B4D-9FE4-6EB775B05B0C}"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_77" connectionId="9" xr16:uid="{56A21531-F84E-4B8C-8E10-830118ABE531}"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_30" connectionId="10" xr16:uid="{74D58CB0-4C8D-41D4-8117-6205EF5FBA88}"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_99" connectionId="9" xr16:uid="{A0C59BA7-DE91-4ECC-8C89-8FDA512CC3CC}"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_69" connectionId="9" xr16:uid="{9374A3A6-598F-470D-B47C-B822D3FA2579}"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23_40" connectionId="10" xr16:uid="{00000000-0016-0000-0B00-000047000000}"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_119" connectionId="9" xr16:uid="{26618769-1D74-426C-8F96-F178CBBCF48D}"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_104" connectionId="10" xr16:uid="{BFCBAAF2-FF13-4A4D-9A9E-397182552187}"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_98" connectionId="10" xr16:uid="{FF28ED58-E914-4D0D-AC80-41F0425ED74E}"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_81" connectionId="9" xr16:uid="{86E0FE3B-1723-4FA2-A67A-116DE00CF813}"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_90" connectionId="10" xr16:uid="{062389AF-D45C-47C8-A125-2D6A49FDF777}"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_47" connectionId="9" xr16:uid="{835BF940-AA4A-4C4C-92C0-AAE7E60E1719}"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_114" connectionId="10" xr16:uid="{18846881-07CF-43DE-962B-98BAEDFD6321}"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_42" connectionId="10" xr16:uid="{53DE6144-EFBF-4BB7-86F5-61A9DE3A3F77}"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_134" connectionId="10" xr16:uid="{5CB91F93-335E-448C-BA55-1925D5402DF3}"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_53" connectionId="9" xr16:uid="{1733F2B3-4848-40B8-9E62-290DFCE5DB81}"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_126" connectionId="10" xr16:uid="{B1160625-D795-4B56-B230-E0DE9F34DFBC}"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_108" connectionId="10" xr16:uid="{00A5D624-595D-40F1-8832-B3A7C1B2F548}"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_93" connectionId="9" xr16:uid="{EA6ACFEC-50F9-46E7-8F5A-A355E1EF9704}"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_89" connectionId="9" xr16:uid="{3EBD69D3-8965-4301-A790-C996571A9635}"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_122" connectionId="10" xr16:uid="{DE091719-972E-41E5-B2F8-1F02A0DAEE2D}"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_55" connectionId="9" xr16:uid="{A0B2B8DC-55EE-4987-8BF3-CDE2B97B8E05}"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_75" connectionId="9" xr16:uid="{04BEA73E-778B-4815-B414-FF5F869E53A2}"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_37" connectionId="9" xr16:uid="{5AABA18B-0A05-4D4C-A2C6-37E5AEDDDD02}"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_136" connectionId="10" xr16:uid="{B228C8B7-B6BC-44B0-9455-B99FD1D1041F}"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_97" connectionId="9" xr16:uid="{9C9A8CAB-FC08-4E14-BBE9-A44D9A8853C7}"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23.07_1" connectionId="10" xr16:uid="{00000000-0016-0000-0B00-00004A00000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_120" connectionId="10" xr16:uid="{4C33F6BD-D449-4A11-B276-656C0AD34E1C}"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_62" connectionId="10" xr16:uid="{8437CC3F-DCB8-4CAC-AA42-F35D59B3AD03}"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_105" connectionId="9" xr16:uid="{614AF61C-DFF2-4FC6-8F71-F7A4E78B58F7}"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_51" connectionId="9" xr16:uid="{05E1E9F3-C558-4E5E-8D0D-1B9E0B132088}"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_74" connectionId="10" xr16:uid="{586A76CF-4271-487F-8D93-243271537A40}"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_111" connectionId="9" xr16:uid="{6D84CD98-90D7-4B97-9B7C-B62E9BB4890D}"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_40" connectionId="10" xr16:uid="{0FDEC1D7-E44E-4187-8BC0-174371ADC9C8}"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_73" connectionId="9" xr16:uid="{98562819-C965-43E8-A4F1-4E49E99DDD7D}"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_78" connectionId="10" xr16:uid="{A91903E4-2409-4F2A-9F46-147AAFD61C34}"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_90" connectionId="10" xr16:uid="{D688F133-011F-4AD7-88BE-4F3FAD93F4C7}"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_44" connectionId="10" xr16:uid="{8A182DF9-9C89-47CB-A69D-F0F22094345E}"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_32" connectionId="10" xr16:uid="{E6F8ABA3-71FF-4898-8560-9841D70A1861}"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_106" connectionId="10" xr16:uid="{85978DF7-4540-4164-BDDE-5E7D684D9FBE}"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_97" connectionId="9" xr16:uid="{6611CA74-2889-4CA1-B301-CFF2E53BEB66}"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_31" connectionId="9" xr16:uid="{2644EA38-0CDB-42A2-B7B8-BB6DADD1BC94}"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_35" connectionId="9" xr16:uid="{98F87A5B-B74C-4A25-9C2E-A0F819CEBE10}"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_133" connectionId="9" xr16:uid="{2249A906-B93D-45FA-A9B7-643201B23F30}"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_101" connectionId="9" xr16:uid="{55BBDF80-FE3B-4E98-A08E-D489AAF98BE1}"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xmlns:mc="http://schemas.openxmlformats.org/markup-compatibility/2006" xmlns:xr16="http://schemas.microsoft.com/office/spreadsheetml/2017/revision16" mc:Ignorable="xr16" name="23_42" connectionId="9" xr16:uid="{00000000-0016-0000-0C00-00004F000000}"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xmlns:mc="http://schemas.openxmlformats.org/markup-compatibility/2006" xmlns:xr16="http://schemas.microsoft.com/office/spreadsheetml/2017/revision16" mc:Ignorable="xr16" name="_74" connectionId="10" xr16:uid="{BA71FEEF-887A-4494-91EE-39ED646C7C5D}"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xmlns:mc="http://schemas.openxmlformats.org/markup-compatibility/2006" xmlns:xr16="http://schemas.microsoft.com/office/spreadsheetml/2017/revision16" mc:Ignorable="xr16" name="_43" connectionId="9" xr16:uid="{39510DEF-7C41-470F-9E61-BC27CDD220B1}"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xmlns:mc="http://schemas.openxmlformats.org/markup-compatibility/2006" xmlns:xr16="http://schemas.microsoft.com/office/spreadsheetml/2017/revision16" mc:Ignorable="xr16" name="_91" connectionId="9" xr16:uid="{0C875851-4E0A-48FE-887F-5C757D6AAE8C}"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xmlns:mc="http://schemas.openxmlformats.org/markup-compatibility/2006" xmlns:xr16="http://schemas.microsoft.com/office/spreadsheetml/2017/revision16" mc:Ignorable="xr16" name="_102" connectionId="10" xr16:uid="{FD83181E-2E24-4BF8-B16C-FDD82CE71FB5}"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xmlns:mc="http://schemas.openxmlformats.org/markup-compatibility/2006" xmlns:xr16="http://schemas.microsoft.com/office/spreadsheetml/2017/revision16" mc:Ignorable="xr16" name="_67" connectionId="9" xr16:uid="{CFDF2305-D32B-4CDF-B3FF-AAD9B8EA0CC7}"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xmlns:mc="http://schemas.openxmlformats.org/markup-compatibility/2006" xmlns:xr16="http://schemas.microsoft.com/office/spreadsheetml/2017/revision16" mc:Ignorable="xr16" name="_47" connectionId="9" xr16:uid="{6679A326-903A-4342-8D3D-41EC8B41933D}"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xmlns:mc="http://schemas.openxmlformats.org/markup-compatibility/2006" xmlns:xr16="http://schemas.microsoft.com/office/spreadsheetml/2017/revision16" mc:Ignorable="xr16" name="_92" connectionId="10" xr16:uid="{4F5FC0D6-7422-45A4-A971-79023824FD03}"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xmlns:mc="http://schemas.openxmlformats.org/markup-compatibility/2006" xmlns:xr16="http://schemas.microsoft.com/office/spreadsheetml/2017/revision16" mc:Ignorable="xr16" name="_84" connectionId="10" xr16:uid="{DDE3450F-9760-425C-9814-41951E978C53}"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xmlns:mc="http://schemas.openxmlformats.org/markup-compatibility/2006" xmlns:xr16="http://schemas.microsoft.com/office/spreadsheetml/2017/revision16" mc:Ignorable="xr16" name="_98" connectionId="10" xr16:uid="{F0E5BD05-9482-46A6-B4B0-7B8CCD70D63E}"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xmlns:mc="http://schemas.openxmlformats.org/markup-compatibility/2006" xmlns:xr16="http://schemas.microsoft.com/office/spreadsheetml/2017/revision16" mc:Ignorable="xr16" name="_58" connectionId="10" xr16:uid="{D7B3F7D6-D0CB-4B53-971E-675E68FA1E03}"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xmlns:mc="http://schemas.openxmlformats.org/markup-compatibility/2006" xmlns:xr16="http://schemas.microsoft.com/office/spreadsheetml/2017/revision16" mc:Ignorable="xr16" name="_52" connectionId="10" xr16:uid="{2CC64829-2E08-494A-AB07-107508563041}"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xmlns:mc="http://schemas.openxmlformats.org/markup-compatibility/2006" xmlns:xr16="http://schemas.microsoft.com/office/spreadsheetml/2017/revision16" mc:Ignorable="xr16" name="_81" connectionId="9" xr16:uid="{C965CE45-8AAB-4F22-B9D4-D55C71669064}"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xmlns:mc="http://schemas.openxmlformats.org/markup-compatibility/2006" xmlns:xr16="http://schemas.microsoft.com/office/spreadsheetml/2017/revision16" mc:Ignorable="xr16" name="_64" connectionId="10" xr16:uid="{4384035C-FD6A-4B27-915E-0DB198D9CF69}"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xmlns:mc="http://schemas.openxmlformats.org/markup-compatibility/2006" xmlns:xr16="http://schemas.microsoft.com/office/spreadsheetml/2017/revision16" mc:Ignorable="xr16" name="_82" connectionId="10" xr16:uid="{AD53AE47-BBE6-4A79-840D-BAC88D15E702}"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xmlns:mc="http://schemas.openxmlformats.org/markup-compatibility/2006" xmlns:xr16="http://schemas.microsoft.com/office/spreadsheetml/2017/revision16" mc:Ignorable="xr16" name="_39" connectionId="9" xr16:uid="{563B7284-851F-4AC1-939B-D7C6D7BCC3E7}"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xmlns:mc="http://schemas.openxmlformats.org/markup-compatibility/2006" xmlns:xr16="http://schemas.microsoft.com/office/spreadsheetml/2017/revision16" mc:Ignorable="xr16" name="_72" connectionId="10" xr16:uid="{C679C1DC-88D3-4761-AA3E-43564F535952}"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xmlns:mc="http://schemas.openxmlformats.org/markup-compatibility/2006" xmlns:xr16="http://schemas.microsoft.com/office/spreadsheetml/2017/revision16" mc:Ignorable="xr16" name="_80" connectionId="10" xr16:uid="{0C86E326-EAD3-4619-86FC-963C2BAE1F1F}"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xmlns:mc="http://schemas.openxmlformats.org/markup-compatibility/2006" xmlns:xr16="http://schemas.microsoft.com/office/spreadsheetml/2017/revision16" mc:Ignorable="xr16" name="_41" connectionId="9" xr16:uid="{ECF105EC-A756-43B3-98CD-751B0F5FF9E0}"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xmlns:mc="http://schemas.openxmlformats.org/markup-compatibility/2006" xmlns:xr16="http://schemas.microsoft.com/office/spreadsheetml/2017/revision16" mc:Ignorable="xr16" name="_77" connectionId="9" xr16:uid="{BCB58BA6-5D32-4613-98E5-BBADC36D790F}"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xmlns:mc="http://schemas.openxmlformats.org/markup-compatibility/2006" xmlns:xr16="http://schemas.microsoft.com/office/spreadsheetml/2017/revision16" mc:Ignorable="xr16" name="_89" connectionId="9" xr16:uid="{F37E39CE-4396-4E0C-834D-D065CE502D76}"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xmlns:mc="http://schemas.openxmlformats.org/markup-compatibility/2006" xmlns:xr16="http://schemas.microsoft.com/office/spreadsheetml/2017/revision16" mc:Ignorable="xr16" name="_69" connectionId="9" xr16:uid="{DAE6DAB1-C9D2-49D6-80F5-72C7CA6B6EBC}"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xmlns:mc="http://schemas.openxmlformats.org/markup-compatibility/2006" xmlns:xr16="http://schemas.microsoft.com/office/spreadsheetml/2017/revision16" mc:Ignorable="xr16" name="_45" connectionId="9" xr16:uid="{4E2C9A88-599D-4880-AE38-5A86C03929FC}"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xmlns:mc="http://schemas.openxmlformats.org/markup-compatibility/2006" xmlns:xr16="http://schemas.microsoft.com/office/spreadsheetml/2017/revision16" mc:Ignorable="xr16" name="_24" connectionId="10" xr16:uid="{2174A982-4BA3-43E5-B2C0-F3629014C00F}"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xmlns:mc="http://schemas.openxmlformats.org/markup-compatibility/2006" xmlns:xr16="http://schemas.microsoft.com/office/spreadsheetml/2017/revision16" mc:Ignorable="xr16" name="_87" connectionId="9" xr16:uid="{FB15F3A1-09D2-4C00-B1DA-5874DED82D18}"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xmlns:mc="http://schemas.openxmlformats.org/markup-compatibility/2006" xmlns:xr16="http://schemas.microsoft.com/office/spreadsheetml/2017/revision16" mc:Ignorable="xr16" name="_79" connectionId="9" xr16:uid="{E4E74B6A-5073-444C-BE29-80F30899EE8C}"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xmlns:mc="http://schemas.openxmlformats.org/markup-compatibility/2006" xmlns:xr16="http://schemas.microsoft.com/office/spreadsheetml/2017/revision16" mc:Ignorable="xr16" name="_71" connectionId="9" xr16:uid="{18147059-6F03-428D-BB10-3E5C8F6B8E14}"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xmlns:mc="http://schemas.openxmlformats.org/markup-compatibility/2006" xmlns:xr16="http://schemas.microsoft.com/office/spreadsheetml/2017/revision16" mc:Ignorable="xr16" name="_120" connectionId="10" xr16:uid="{7888C0C8-C1E5-4BCA-A691-2956A069E7E5}"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xmlns:mc="http://schemas.openxmlformats.org/markup-compatibility/2006" xmlns:xr16="http://schemas.microsoft.com/office/spreadsheetml/2017/revision16" mc:Ignorable="xr16" name="_123" connectionId="9" xr16:uid="{196CB054-F378-4656-98C2-D49C2FCDD865}"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xmlns:mc="http://schemas.openxmlformats.org/markup-compatibility/2006" xmlns:xr16="http://schemas.microsoft.com/office/spreadsheetml/2017/revision16" mc:Ignorable="xr16" name="_103" connectionId="9" xr16:uid="{DB3EE1A6-0625-4D71-891D-FD6BB9C415D3}"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xmlns:mc="http://schemas.openxmlformats.org/markup-compatibility/2006" xmlns:xr16="http://schemas.microsoft.com/office/spreadsheetml/2017/revision16" mc:Ignorable="xr16" name="_96" connectionId="10" xr16:uid="{89768E99-5974-4AF4-AE3B-ADCC59A1A27E}"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xmlns:mc="http://schemas.openxmlformats.org/markup-compatibility/2006" xmlns:xr16="http://schemas.microsoft.com/office/spreadsheetml/2017/revision16" mc:Ignorable="xr16" name="_104" connectionId="10" xr16:uid="{E83797C2-5A06-4513-95BE-D7A1AB6DA186}"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xmlns:mc="http://schemas.openxmlformats.org/markup-compatibility/2006" xmlns:xr16="http://schemas.microsoft.com/office/spreadsheetml/2017/revision16" mc:Ignorable="xr16" name="_62" connectionId="10" xr16:uid="{453CD471-2146-4478-980B-5AE255C258C8}"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xmlns:mc="http://schemas.openxmlformats.org/markup-compatibility/2006" xmlns:xr16="http://schemas.microsoft.com/office/spreadsheetml/2017/revision16" mc:Ignorable="xr16" name="_75" connectionId="9" xr16:uid="{FD144DA1-0472-46A5-97DF-D34412D2D76F}"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xmlns:mc="http://schemas.openxmlformats.org/markup-compatibility/2006" xmlns:xr16="http://schemas.microsoft.com/office/spreadsheetml/2017/revision16" mc:Ignorable="xr16" name="23_39" connectionId="9" xr16:uid="{00000000-0016-0000-0C00-000054000000}"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xmlns:mc="http://schemas.openxmlformats.org/markup-compatibility/2006" xmlns:xr16="http://schemas.microsoft.com/office/spreadsheetml/2017/revision16" mc:Ignorable="xr16" name="_117" connectionId="9" xr16:uid="{469674E5-E544-43E7-B317-4330BF3B50FF}"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xmlns:mc="http://schemas.openxmlformats.org/markup-compatibility/2006" xmlns:xr16="http://schemas.microsoft.com/office/spreadsheetml/2017/revision16" mc:Ignorable="xr16" name="_127" connectionId="9" xr16:uid="{835EBF3D-73FE-4AF3-8555-B015255E5BF6}"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xmlns:mc="http://schemas.openxmlformats.org/markup-compatibility/2006" xmlns:xr16="http://schemas.microsoft.com/office/spreadsheetml/2017/revision16" mc:Ignorable="xr16" name="_112" connectionId="10" xr16:uid="{8B5ECAC0-893B-450C-A47D-7104E3BDF07A}"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xmlns:mc="http://schemas.openxmlformats.org/markup-compatibility/2006" xmlns:xr16="http://schemas.microsoft.com/office/spreadsheetml/2017/revision16" mc:Ignorable="xr16" name="_109" connectionId="9" xr16:uid="{B146640C-1672-438F-8238-CDB313AB4BF0}"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xmlns:mc="http://schemas.openxmlformats.org/markup-compatibility/2006" xmlns:xr16="http://schemas.microsoft.com/office/spreadsheetml/2017/revision16" mc:Ignorable="xr16" name="_29" connectionId="9" xr16:uid="{009ABC58-EF9C-4A14-BE79-B91FC9AD8FC6}"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xmlns:mc="http://schemas.openxmlformats.org/markup-compatibility/2006" xmlns:xr16="http://schemas.microsoft.com/office/spreadsheetml/2017/revision16" mc:Ignorable="xr16" name="_107" connectionId="9" xr16:uid="{84314DE7-4936-44FB-9B72-D3D6E77320FA}"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xmlns:mc="http://schemas.openxmlformats.org/markup-compatibility/2006" xmlns:xr16="http://schemas.microsoft.com/office/spreadsheetml/2017/revision16" mc:Ignorable="xr16" name="_50" connectionId="10" xr16:uid="{A311D0AD-68A7-41FE-88A1-E2D30C824D05}"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xmlns:mc="http://schemas.openxmlformats.org/markup-compatibility/2006" xmlns:xr16="http://schemas.microsoft.com/office/spreadsheetml/2017/revision16" mc:Ignorable="xr16" name="_94" connectionId="10" xr16:uid="{2AE3A97A-D824-4B87-93C5-946061887A24}"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xmlns:mc="http://schemas.openxmlformats.org/markup-compatibility/2006" xmlns:xr16="http://schemas.microsoft.com/office/spreadsheetml/2017/revision16" mc:Ignorable="xr16" name="_118" connectionId="10" xr16:uid="{9D61AA18-692A-4815-9F4A-A0C5F8DBB1E6}"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xmlns:mc="http://schemas.openxmlformats.org/markup-compatibility/2006" xmlns:xr16="http://schemas.microsoft.com/office/spreadsheetml/2017/revision16" mc:Ignorable="xr16" name="_68" connectionId="10" xr16:uid="{E80C54C8-3216-450F-8492-DDC841C1FAD8}"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xmlns:mc="http://schemas.openxmlformats.org/markup-compatibility/2006" xmlns:xr16="http://schemas.microsoft.com/office/spreadsheetml/2017/revision16" mc:Ignorable="xr16" name="_63" connectionId="9" xr16:uid="{B745F4B4-D7AF-47D0-9D61-5B588D89473B}"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xmlns:mc="http://schemas.openxmlformats.org/markup-compatibility/2006" xmlns:xr16="http://schemas.microsoft.com/office/spreadsheetml/2017/revision16" mc:Ignorable="xr16" name="23_40" connectionId="10" xr16:uid="{00000000-0016-0000-0C00-000055000000}"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xmlns:mc="http://schemas.openxmlformats.org/markup-compatibility/2006" xmlns:xr16="http://schemas.microsoft.com/office/spreadsheetml/2017/revision16" mc:Ignorable="xr16" name="23_38" connectionId="10" xr16:uid="{00000000-0016-0000-0C00-000050000000}"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xmlns:mc="http://schemas.openxmlformats.org/markup-compatibility/2006" xmlns:xr16="http://schemas.microsoft.com/office/spreadsheetml/2017/revision16" mc:Ignorable="xr16" name="_124" connectionId="10" xr16:uid="{8C7A95FB-4CDE-4BBD-A278-9DEAC4621EBB}"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xmlns:mc="http://schemas.openxmlformats.org/markup-compatibility/2006" xmlns:xr16="http://schemas.microsoft.com/office/spreadsheetml/2017/revision16" mc:Ignorable="xr16" name="_86" connectionId="10" xr16:uid="{FAF88D0D-47EE-4B4B-BCC9-0E8F1149345D}"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xmlns:mc="http://schemas.openxmlformats.org/markup-compatibility/2006" xmlns:xr16="http://schemas.microsoft.com/office/spreadsheetml/2017/revision16" mc:Ignorable="xr16" name="_132" connectionId="10" xr16:uid="{9B66C06D-89D4-4258-993F-DA6F8D462D2A}"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xmlns:mc="http://schemas.openxmlformats.org/markup-compatibility/2006" xmlns:xr16="http://schemas.microsoft.com/office/spreadsheetml/2017/revision16" mc:Ignorable="xr16" name="_56" connectionId="10" xr16:uid="{66685F66-309F-433A-B1B4-B94B33B53B78}"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xmlns:mc="http://schemas.openxmlformats.org/markup-compatibility/2006" xmlns:xr16="http://schemas.microsoft.com/office/spreadsheetml/2017/revision16" mc:Ignorable="xr16" name="_76" connectionId="10" xr16:uid="{B8C2B6F5-473E-429F-B409-19F3C63B88CD}"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xmlns:mc="http://schemas.openxmlformats.org/markup-compatibility/2006" xmlns:xr16="http://schemas.microsoft.com/office/spreadsheetml/2017/revision16" mc:Ignorable="xr16" name="_105" connectionId="9" xr16:uid="{981BA7B2-1B54-4380-AE17-4039AED4E71A}"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xmlns:mc="http://schemas.openxmlformats.org/markup-compatibility/2006" xmlns:xr16="http://schemas.microsoft.com/office/spreadsheetml/2017/revision16" mc:Ignorable="xr16" name="_27" connectionId="9" xr16:uid="{33D0BCAD-ADCE-431E-9BB2-293BC57DC533}"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xmlns:mc="http://schemas.openxmlformats.org/markup-compatibility/2006" xmlns:xr16="http://schemas.microsoft.com/office/spreadsheetml/2017/revision16" mc:Ignorable="xr16" name="_135" connectionId="9" xr16:uid="{5555F0F1-95CA-49C1-BE60-92A8AD18F02B}"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xmlns:mc="http://schemas.openxmlformats.org/markup-compatibility/2006" xmlns:xr16="http://schemas.microsoft.com/office/spreadsheetml/2017/revision16" mc:Ignorable="xr16" name="_115" connectionId="9" xr16:uid="{02ED4A57-5302-414C-877C-6FE86680E053}"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xmlns:mc="http://schemas.openxmlformats.org/markup-compatibility/2006" xmlns:xr16="http://schemas.microsoft.com/office/spreadsheetml/2017/revision16" mc:Ignorable="xr16" name="_70" connectionId="10" xr16:uid="{2C00DE71-2737-4F6A-A9E6-7D61F1E07C6F}"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xmlns:mc="http://schemas.openxmlformats.org/markup-compatibility/2006" xmlns:xr16="http://schemas.microsoft.com/office/spreadsheetml/2017/revision16" mc:Ignorable="xr16" name="_66" connectionId="10" xr16:uid="{8CA4ECD1-2F29-4C67-BBA8-F3636611432C}"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xmlns:mc="http://schemas.openxmlformats.org/markup-compatibility/2006" xmlns:xr16="http://schemas.microsoft.com/office/spreadsheetml/2017/revision16" mc:Ignorable="xr16" name="_54" connectionId="10" xr16:uid="{C4EE0172-A9A5-4174-82CB-E0E75E046E4F}"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xmlns:mc="http://schemas.openxmlformats.org/markup-compatibility/2006" xmlns:xr16="http://schemas.microsoft.com/office/spreadsheetml/2017/revision16" mc:Ignorable="xr16" name="_93" connectionId="9" xr16:uid="{B423AF16-F581-4C3A-ACAD-92ADC788D64A}"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xmlns:mc="http://schemas.openxmlformats.org/markup-compatibility/2006" xmlns:xr16="http://schemas.microsoft.com/office/spreadsheetml/2017/revision16" mc:Ignorable="xr16" name="23" connectionId="9" xr16:uid="{00000000-0016-0000-0C00-000053000000}"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xmlns:mc="http://schemas.openxmlformats.org/markup-compatibility/2006" xmlns:xr16="http://schemas.microsoft.com/office/spreadsheetml/2017/revision16" mc:Ignorable="xr16" name="_85" connectionId="9" xr16:uid="{69FDEE35-801D-49EC-A51F-B58D9C3B4DB4}"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xmlns:mc="http://schemas.openxmlformats.org/markup-compatibility/2006" xmlns:xr16="http://schemas.microsoft.com/office/spreadsheetml/2017/revision16" mc:Ignorable="xr16" name="_122" connectionId="10" xr16:uid="{5462E415-6083-4B01-B976-7E6C18837DB8}"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xmlns:mc="http://schemas.openxmlformats.org/markup-compatibility/2006" xmlns:xr16="http://schemas.microsoft.com/office/spreadsheetml/2017/revision16" mc:Ignorable="xr16" name="_114" connectionId="10" xr16:uid="{A59AB0A2-9EBF-412F-BCB6-FBF283876041}"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xmlns:mc="http://schemas.openxmlformats.org/markup-compatibility/2006" xmlns:xr16="http://schemas.microsoft.com/office/spreadsheetml/2017/revision16" mc:Ignorable="xr16" name="_65" connectionId="9" xr16:uid="{738B6E4A-80E5-476E-AFBA-812ACB8D8D4C}"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xmlns:mc="http://schemas.openxmlformats.org/markup-compatibility/2006" xmlns:xr16="http://schemas.microsoft.com/office/spreadsheetml/2017/revision16" mc:Ignorable="xr16" name="_131" connectionId="9" xr16:uid="{9B908209-9BF5-4371-A26C-1A1DF835E36F}"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xmlns:mc="http://schemas.openxmlformats.org/markup-compatibility/2006" xmlns:xr16="http://schemas.microsoft.com/office/spreadsheetml/2017/revision16" mc:Ignorable="xr16" name="_100" connectionId="10" xr16:uid="{7E613274-C844-4670-AE97-5658FB9EC88F}"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xmlns:mc="http://schemas.openxmlformats.org/markup-compatibility/2006" xmlns:xr16="http://schemas.microsoft.com/office/spreadsheetml/2017/revision16" mc:Ignorable="xr16" name="_33" connectionId="9" xr16:uid="{4029A0C2-00EB-47BD-8186-3FBCD627FBA3}"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xmlns:mc="http://schemas.openxmlformats.org/markup-compatibility/2006" xmlns:xr16="http://schemas.microsoft.com/office/spreadsheetml/2017/revision16" mc:Ignorable="xr16" name="_55" connectionId="9" xr16:uid="{5069AE5D-4859-481B-AEA8-B4195EE1A4BD}"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xmlns:mc="http://schemas.openxmlformats.org/markup-compatibility/2006" xmlns:xr16="http://schemas.microsoft.com/office/spreadsheetml/2017/revision16" mc:Ignorable="xr16" name="_46" connectionId="10" xr16:uid="{F7F6561E-0477-4349-911A-C91CBC99B095}"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xmlns:mc="http://schemas.openxmlformats.org/markup-compatibility/2006" xmlns:xr16="http://schemas.microsoft.com/office/spreadsheetml/2017/revision16" mc:Ignorable="xr16" name="_95" connectionId="9" xr16:uid="{9657DDC4-3083-4891-9EF6-2D3FB2A3C4D7}"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xmlns:mc="http://schemas.openxmlformats.org/markup-compatibility/2006" xmlns:xr16="http://schemas.microsoft.com/office/spreadsheetml/2017/revision16" mc:Ignorable="xr16" name="_99" connectionId="9" xr16:uid="{422AAF5C-2449-4703-869F-DB0CF64839FF}"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xmlns:mc="http://schemas.openxmlformats.org/markup-compatibility/2006" xmlns:xr16="http://schemas.microsoft.com/office/spreadsheetml/2017/revision16" mc:Ignorable="xr16" name="_113" connectionId="9" xr16:uid="{BE75EA5C-4542-43CB-A362-694296D52167}"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xmlns:mc="http://schemas.openxmlformats.org/markup-compatibility/2006" xmlns:xr16="http://schemas.microsoft.com/office/spreadsheetml/2017/revision16" mc:Ignorable="xr16" name="23.07_1" connectionId="10" xr16:uid="{00000000-0016-0000-0C00-000051000000}"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xmlns:mc="http://schemas.openxmlformats.org/markup-compatibility/2006" xmlns:xr16="http://schemas.microsoft.com/office/spreadsheetml/2017/revision16" mc:Ignorable="xr16" name="_128" connectionId="10" xr16:uid="{E89BE054-A5A2-43AC-8A19-09C96BBB0306}"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xmlns:mc="http://schemas.openxmlformats.org/markup-compatibility/2006" xmlns:xr16="http://schemas.microsoft.com/office/spreadsheetml/2017/revision16" mc:Ignorable="xr16" name="_37" connectionId="9" xr16:uid="{4051FA51-1B4C-4F6D-ADC0-9B6AF38043FE}"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xmlns:mc="http://schemas.openxmlformats.org/markup-compatibility/2006" xmlns:xr16="http://schemas.microsoft.com/office/spreadsheetml/2017/revision16" mc:Ignorable="xr16" name="_57" connectionId="9" xr16:uid="{F880BA02-F8EF-4661-8A17-8F3374F589D4}"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xmlns:mc="http://schemas.openxmlformats.org/markup-compatibility/2006" xmlns:xr16="http://schemas.microsoft.com/office/spreadsheetml/2017/revision16" mc:Ignorable="xr16" name="_36" connectionId="10" xr16:uid="{02AFE509-41CD-4419-B3B6-E8FA85031620}"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xmlns:mc="http://schemas.openxmlformats.org/markup-compatibility/2006" xmlns:xr16="http://schemas.microsoft.com/office/spreadsheetml/2017/revision16" mc:Ignorable="xr16" name="_25" connectionId="9" xr16:uid="{9B43C6C4-FD9A-4505-89F7-88FA5E584590}"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xmlns:mc="http://schemas.openxmlformats.org/markup-compatibility/2006" xmlns:xr16="http://schemas.microsoft.com/office/spreadsheetml/2017/revision16" mc:Ignorable="xr16" name="_42" connectionId="10" xr16:uid="{712C8C0D-4559-41E1-8E87-28C5DDDAE304}"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xmlns:mc="http://schemas.openxmlformats.org/markup-compatibility/2006" xmlns:xr16="http://schemas.microsoft.com/office/spreadsheetml/2017/revision16" mc:Ignorable="xr16" name="_130" connectionId="10" xr16:uid="{F19F3E48-5E64-485B-8230-61B491ADE846}"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xmlns:mc="http://schemas.openxmlformats.org/markup-compatibility/2006" xmlns:xr16="http://schemas.microsoft.com/office/spreadsheetml/2017/revision16" mc:Ignorable="xr16" name="_48" connectionId="10" xr16:uid="{01D76C78-D5FE-4672-802F-BECA007724C3}"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xmlns:mc="http://schemas.openxmlformats.org/markup-compatibility/2006" xmlns:xr16="http://schemas.microsoft.com/office/spreadsheetml/2017/revision16" mc:Ignorable="xr16" name="_28" connectionId="10" xr16:uid="{36DDA634-7864-4A81-8BB0-DC0A0609A05D}"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xmlns:mc="http://schemas.openxmlformats.org/markup-compatibility/2006" xmlns:xr16="http://schemas.microsoft.com/office/spreadsheetml/2017/revision16" mc:Ignorable="xr16" name="_125" connectionId="9" xr16:uid="{9F47B8F8-AAA1-481F-AB03-E334AE8F3588}"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xmlns:mc="http://schemas.openxmlformats.org/markup-compatibility/2006" xmlns:xr16="http://schemas.microsoft.com/office/spreadsheetml/2017/revision16" mc:Ignorable="xr16" name="_129" connectionId="9" xr16:uid="{3E4C065E-4334-4E5A-B7DE-4783C74C3976}"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xmlns:mc="http://schemas.openxmlformats.org/markup-compatibility/2006" xmlns:xr16="http://schemas.microsoft.com/office/spreadsheetml/2017/revision16" mc:Ignorable="xr16" name="_116" connectionId="10" xr16:uid="{C7C46772-2C0E-4AE7-9C30-D9816886B751}"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xmlns:mc="http://schemas.openxmlformats.org/markup-compatibility/2006" xmlns:xr16="http://schemas.microsoft.com/office/spreadsheetml/2017/revision16" mc:Ignorable="xr16" name="_126" connectionId="10" xr16:uid="{C86D7C6E-6D16-4180-9A00-203B58B9EA8D}"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xmlns:mc="http://schemas.openxmlformats.org/markup-compatibility/2006" xmlns:xr16="http://schemas.microsoft.com/office/spreadsheetml/2017/revision16" mc:Ignorable="xr16" name="23_43" connectionId="9" xr16:uid="{00000000-0016-0000-0C00-00005200000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xmlns:mc="http://schemas.openxmlformats.org/markup-compatibility/2006" xmlns:xr16="http://schemas.microsoft.com/office/spreadsheetml/2017/revision16" mc:Ignorable="xr16" name="_60" connectionId="10" xr16:uid="{CD4BC027-ED60-4394-94D6-9E36CAD492CB}"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xmlns:mc="http://schemas.openxmlformats.org/markup-compatibility/2006" xmlns:xr16="http://schemas.microsoft.com/office/spreadsheetml/2017/revision16" mc:Ignorable="xr16" name="23_41" connectionId="10" xr16:uid="{00000000-0016-0000-0C00-00005600000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xmlns:mc="http://schemas.openxmlformats.org/markup-compatibility/2006" xmlns:xr16="http://schemas.microsoft.com/office/spreadsheetml/2017/revision16" mc:Ignorable="xr16" name="_134" connectionId="10" xr16:uid="{14176E6A-46EC-465B-B96B-B8C086755008}"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xmlns:mc="http://schemas.openxmlformats.org/markup-compatibility/2006" xmlns:xr16="http://schemas.microsoft.com/office/spreadsheetml/2017/revision16" mc:Ignorable="xr16" name="_88" connectionId="10" xr16:uid="{9ED927EC-69B6-4BCA-B640-07C454E3C5B4}"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xmlns:mc="http://schemas.openxmlformats.org/markup-compatibility/2006" xmlns:xr16="http://schemas.microsoft.com/office/spreadsheetml/2017/revision16" mc:Ignorable="xr16" name="_110" connectionId="10" xr16:uid="{37481ACF-EA2B-441B-83CC-3280936E2F4E}"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xmlns:mc="http://schemas.openxmlformats.org/markup-compatibility/2006" xmlns:xr16="http://schemas.microsoft.com/office/spreadsheetml/2017/revision16" mc:Ignorable="xr16" name="_83" connectionId="9" xr16:uid="{DD71D7A7-ADCB-475E-829D-54EF25D6E597}"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xmlns:mc="http://schemas.openxmlformats.org/markup-compatibility/2006" xmlns:xr16="http://schemas.microsoft.com/office/spreadsheetml/2017/revision16" mc:Ignorable="xr16" name="_61" connectionId="9" xr16:uid="{6CFFF59C-D28B-40F2-A2BE-495467A007BF}"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xmlns:mc="http://schemas.openxmlformats.org/markup-compatibility/2006" xmlns:xr16="http://schemas.microsoft.com/office/spreadsheetml/2017/revision16" mc:Ignorable="xr16" name="_108" connectionId="10" xr16:uid="{B7356381-BDC1-47D9-A9B3-F11F68769760}"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xmlns:mc="http://schemas.openxmlformats.org/markup-compatibility/2006" xmlns:xr16="http://schemas.microsoft.com/office/spreadsheetml/2017/revision16" mc:Ignorable="xr16" name="_26" connectionId="10" xr16:uid="{19214FB3-BF51-479C-975D-A20FDB275075}"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xmlns:mc="http://schemas.openxmlformats.org/markup-compatibility/2006" xmlns:xr16="http://schemas.microsoft.com/office/spreadsheetml/2017/revision16" mc:Ignorable="xr16" name="_59" connectionId="9" xr16:uid="{B5D681E4-E671-46DA-81B7-2B7E4BB4B436}"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xmlns:mc="http://schemas.openxmlformats.org/markup-compatibility/2006" xmlns:xr16="http://schemas.microsoft.com/office/spreadsheetml/2017/revision16" mc:Ignorable="xr16" name="_51" connectionId="9" xr16:uid="{43BA3350-D307-480A-9EDB-C3CB050503F8}"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xmlns:mc="http://schemas.openxmlformats.org/markup-compatibility/2006" xmlns:xr16="http://schemas.microsoft.com/office/spreadsheetml/2017/revision16" mc:Ignorable="xr16" name="_30" connectionId="10" xr16:uid="{1E647010-F09F-4C58-81B4-DBD5ECBC626A}"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xmlns:mc="http://schemas.openxmlformats.org/markup-compatibility/2006" xmlns:xr16="http://schemas.microsoft.com/office/spreadsheetml/2017/revision16" mc:Ignorable="xr16" name="_49" connectionId="9" xr16:uid="{AD5FDE68-17FF-4586-81F1-CE30989E89D8}"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xmlns:mc="http://schemas.openxmlformats.org/markup-compatibility/2006" xmlns:xr16="http://schemas.microsoft.com/office/spreadsheetml/2017/revision16" mc:Ignorable="xr16" name="_34" connectionId="10" xr16:uid="{6C191587-AC29-41E7-ADC7-F87038DDF79B}"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xmlns:mc="http://schemas.openxmlformats.org/markup-compatibility/2006" xmlns:xr16="http://schemas.microsoft.com/office/spreadsheetml/2017/revision16" mc:Ignorable="xr16" name="_53" connectionId="9" xr16:uid="{E3422BE0-3658-4CAB-9BB4-39DF17FF9F1B}"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xmlns:mc="http://schemas.openxmlformats.org/markup-compatibility/2006" xmlns:xr16="http://schemas.microsoft.com/office/spreadsheetml/2017/revision16" mc:Ignorable="xr16" name="_38" connectionId="10" xr16:uid="{549FBE1D-AF12-4C4A-8140-847C174342FE}"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xmlns:mc="http://schemas.openxmlformats.org/markup-compatibility/2006" xmlns:xr16="http://schemas.microsoft.com/office/spreadsheetml/2017/revision16" mc:Ignorable="xr16" name="_121" connectionId="9" xr16:uid="{DB4473E3-9FBD-4566-ACDC-8FAA51493460}"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xmlns:mc="http://schemas.openxmlformats.org/markup-compatibility/2006" xmlns:xr16="http://schemas.microsoft.com/office/spreadsheetml/2017/revision16" mc:Ignorable="xr16" name="_119" connectionId="9" xr16:uid="{50E0B5E0-91E1-446B-ABD6-35CB1907D855}"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xmlns:mc="http://schemas.openxmlformats.org/markup-compatibility/2006" xmlns:xr16="http://schemas.microsoft.com/office/spreadsheetml/2017/revision16" mc:Ignorable="xr16" name="_114" connectionId="10" xr16:uid="{7201DAB0-E5CA-498F-BC56-76FD46BD61CD}"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xmlns:mc="http://schemas.openxmlformats.org/markup-compatibility/2006" xmlns:xr16="http://schemas.microsoft.com/office/spreadsheetml/2017/revision16" mc:Ignorable="xr16" name="_74" connectionId="10" xr16:uid="{75436487-CA09-4453-8055-DACA2F4123FD}"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xmlns:mc="http://schemas.openxmlformats.org/markup-compatibility/2006" xmlns:xr16="http://schemas.microsoft.com/office/spreadsheetml/2017/revision16" mc:Ignorable="xr16" name="23" connectionId="9" xr16:uid="{00000000-0016-0000-0D00-000059000000}"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xmlns:mc="http://schemas.openxmlformats.org/markup-compatibility/2006" xmlns:xr16="http://schemas.microsoft.com/office/spreadsheetml/2017/revision16" mc:Ignorable="xr16" name="_89" connectionId="9" xr16:uid="{AEBE1DD9-FC67-4118-BF6F-BF3028361F1D}"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xmlns:mc="http://schemas.openxmlformats.org/markup-compatibility/2006" xmlns:xr16="http://schemas.microsoft.com/office/spreadsheetml/2017/revision16" mc:Ignorable="xr16" name="_25" connectionId="9" xr16:uid="{B224CAAD-F9FE-4736-AD31-4EC79605068E}"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xmlns:mc="http://schemas.openxmlformats.org/markup-compatibility/2006" xmlns:xr16="http://schemas.microsoft.com/office/spreadsheetml/2017/revision16" mc:Ignorable="xr16" name="_120" connectionId="10" xr16:uid="{23004C57-54C0-49BF-8296-A229F83A3A57}"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xmlns:mc="http://schemas.openxmlformats.org/markup-compatibility/2006" xmlns:xr16="http://schemas.microsoft.com/office/spreadsheetml/2017/revision16" mc:Ignorable="xr16" name="_99" connectionId="9" xr16:uid="{6647855C-9235-4E34-8B09-AE97B6D2F36C}"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xmlns:mc="http://schemas.openxmlformats.org/markup-compatibility/2006" xmlns:xr16="http://schemas.microsoft.com/office/spreadsheetml/2017/revision16" mc:Ignorable="xr16" name="_124" connectionId="10" xr16:uid="{82904DCE-6B78-4CD0-B4D9-13F6BCF2C9E8}"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xmlns:mc="http://schemas.openxmlformats.org/markup-compatibility/2006" xmlns:xr16="http://schemas.microsoft.com/office/spreadsheetml/2017/revision16" mc:Ignorable="xr16" name="23_38" connectionId="10" xr16:uid="{00000000-0016-0000-0D00-00005C00000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xmlns:mc="http://schemas.openxmlformats.org/markup-compatibility/2006" xmlns:xr16="http://schemas.microsoft.com/office/spreadsheetml/2017/revision16" mc:Ignorable="xr16" name="_49" connectionId="9" xr16:uid="{C7A2EF1C-4B16-4511-B762-F9B3B6B78869}"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xmlns:mc="http://schemas.openxmlformats.org/markup-compatibility/2006" xmlns:xr16="http://schemas.microsoft.com/office/spreadsheetml/2017/revision16" mc:Ignorable="xr16" name="_92" connectionId="10" xr16:uid="{106C3713-5ACB-465D-809D-C12899470F79}"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xmlns:mc="http://schemas.openxmlformats.org/markup-compatibility/2006" xmlns:xr16="http://schemas.microsoft.com/office/spreadsheetml/2017/revision16" mc:Ignorable="xr16" name="_117" connectionId="9" xr16:uid="{082F5D3D-297D-459C-84FB-C3E379F20090}"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xmlns:mc="http://schemas.openxmlformats.org/markup-compatibility/2006" xmlns:xr16="http://schemas.microsoft.com/office/spreadsheetml/2017/revision16" mc:Ignorable="xr16" name="_132" connectionId="10" xr16:uid="{76D43BB7-4EB9-4F63-9F4C-92455A767856}"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xmlns:mc="http://schemas.openxmlformats.org/markup-compatibility/2006" xmlns:xr16="http://schemas.microsoft.com/office/spreadsheetml/2017/revision16" mc:Ignorable="xr16" name="_26" connectionId="10" xr16:uid="{0A601587-D167-4C6B-A054-AF57100B1CA4}"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xmlns:mc="http://schemas.openxmlformats.org/markup-compatibility/2006" xmlns:xr16="http://schemas.microsoft.com/office/spreadsheetml/2017/revision16" mc:Ignorable="xr16" name="_64" connectionId="10" xr16:uid="{F4528CA2-6C24-40BE-81B7-6F40CF9F372C}"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xmlns:mc="http://schemas.openxmlformats.org/markup-compatibility/2006" xmlns:xr16="http://schemas.microsoft.com/office/spreadsheetml/2017/revision16" mc:Ignorable="xr16" name="_127" connectionId="9" xr16:uid="{C92A6298-BE5B-4C37-A906-FF745F25146C}"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xmlns:mc="http://schemas.openxmlformats.org/markup-compatibility/2006" xmlns:xr16="http://schemas.microsoft.com/office/spreadsheetml/2017/revision16" mc:Ignorable="xr16" name="_112" connectionId="10" xr16:uid="{EADB1BB6-6EC2-437B-8B02-453AFF20EE5C}"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xmlns:mc="http://schemas.openxmlformats.org/markup-compatibility/2006" xmlns:xr16="http://schemas.microsoft.com/office/spreadsheetml/2017/revision16" mc:Ignorable="xr16" name="_53" connectionId="9" xr16:uid="{740088C7-51D0-4B96-B59C-1EC0C0D7F7C9}"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xmlns:mc="http://schemas.openxmlformats.org/markup-compatibility/2006" xmlns:xr16="http://schemas.microsoft.com/office/spreadsheetml/2017/revision16" mc:Ignorable="xr16" name="_32" connectionId="10" xr16:uid="{76ED7BF5-A89B-4AF0-94E4-D458B2B727EB}"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xmlns:mc="http://schemas.openxmlformats.org/markup-compatibility/2006" xmlns:xr16="http://schemas.microsoft.com/office/spreadsheetml/2017/revision16" mc:Ignorable="xr16" name="_116" connectionId="10" xr16:uid="{A6756467-CCD6-47D2-A023-AE95E54D9234}"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xmlns:mc="http://schemas.openxmlformats.org/markup-compatibility/2006" xmlns:xr16="http://schemas.microsoft.com/office/spreadsheetml/2017/revision16" mc:Ignorable="xr16" name="_104" connectionId="10" xr16:uid="{0CD05B56-2E00-4131-9423-4AD2A02CEEBB}"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xmlns:mc="http://schemas.openxmlformats.org/markup-compatibility/2006" xmlns:xr16="http://schemas.microsoft.com/office/spreadsheetml/2017/revision16" mc:Ignorable="xr16" name="_40" connectionId="10" xr16:uid="{FA73BE6B-68AB-4C63-8B09-2C5B333BDAAB}"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xmlns:mc="http://schemas.openxmlformats.org/markup-compatibility/2006" xmlns:xr16="http://schemas.microsoft.com/office/spreadsheetml/2017/revision16" mc:Ignorable="xr16" name="_113" connectionId="9" xr16:uid="{DCCF3C6C-AD9A-4CDB-A712-F022488745E1}"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xmlns:mc="http://schemas.openxmlformats.org/markup-compatibility/2006" xmlns:xr16="http://schemas.microsoft.com/office/spreadsheetml/2017/revision16" mc:Ignorable="xr16" name="_51" connectionId="9" xr16:uid="{487E97E7-2BA0-4981-961F-E8DFE36EBF8B}"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xmlns:mc="http://schemas.openxmlformats.org/markup-compatibility/2006" xmlns:xr16="http://schemas.microsoft.com/office/spreadsheetml/2017/revision16" mc:Ignorable="xr16" name="_90" connectionId="10" xr16:uid="{00F531B8-C081-4145-B2C5-1650C901D432}"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xmlns:mc="http://schemas.openxmlformats.org/markup-compatibility/2006" xmlns:xr16="http://schemas.microsoft.com/office/spreadsheetml/2017/revision16" mc:Ignorable="xr16" name="_52" connectionId="10" xr16:uid="{031A9469-F8EC-4082-80CF-C6FE1D97EAF5}"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xmlns:mc="http://schemas.openxmlformats.org/markup-compatibility/2006" xmlns:xr16="http://schemas.microsoft.com/office/spreadsheetml/2017/revision16" mc:Ignorable="xr16" name="23_40" connectionId="9" xr16:uid="{00000000-0016-0000-0D00-000057000000}"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xmlns:mc="http://schemas.openxmlformats.org/markup-compatibility/2006" xmlns:xr16="http://schemas.microsoft.com/office/spreadsheetml/2017/revision16" mc:Ignorable="xr16" name="_82" connectionId="10" xr16:uid="{7315FB0B-EA59-48A9-B757-2093D6C1CDC5}"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xmlns:mc="http://schemas.openxmlformats.org/markup-compatibility/2006" xmlns:xr16="http://schemas.microsoft.com/office/spreadsheetml/2017/revision16" mc:Ignorable="xr16" name="_101" connectionId="9" xr16:uid="{9F0ED42E-7D24-4F50-9208-841EEC84B7D6}"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xmlns:mc="http://schemas.openxmlformats.org/markup-compatibility/2006" xmlns:xr16="http://schemas.microsoft.com/office/spreadsheetml/2017/revision16" mc:Ignorable="xr16" name="_50" connectionId="10" xr16:uid="{018AA4FE-9CE6-4AB8-BD45-72B18F8D3445}"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xmlns:mc="http://schemas.openxmlformats.org/markup-compatibility/2006" xmlns:xr16="http://schemas.microsoft.com/office/spreadsheetml/2017/revision16" mc:Ignorable="xr16" name="_28" connectionId="10" xr16:uid="{07DE487E-0976-4D1E-9BDF-B94F9D311B5D}"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xmlns:mc="http://schemas.openxmlformats.org/markup-compatibility/2006" xmlns:xr16="http://schemas.microsoft.com/office/spreadsheetml/2017/revision16" mc:Ignorable="xr16" name="_44" connectionId="10" xr16:uid="{9C8AEC28-D20F-4A77-9739-D9F640727C2F}"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xmlns:mc="http://schemas.openxmlformats.org/markup-compatibility/2006" xmlns:xr16="http://schemas.microsoft.com/office/spreadsheetml/2017/revision16" mc:Ignorable="xr16" name="_62" connectionId="10" xr16:uid="{B80DCCFF-80FF-4D9C-AFC3-1BF531C46ADA}"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xmlns:mc="http://schemas.openxmlformats.org/markup-compatibility/2006" xmlns:xr16="http://schemas.microsoft.com/office/spreadsheetml/2017/revision16" mc:Ignorable="xr16" name="_129" connectionId="9" xr16:uid="{FF33CCC0-E33C-43D7-9F7F-CAF0060AF47A}"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xmlns:mc="http://schemas.openxmlformats.org/markup-compatibility/2006" xmlns:xr16="http://schemas.microsoft.com/office/spreadsheetml/2017/revision16" mc:Ignorable="xr16" name="_131" connectionId="9" xr16:uid="{46DA8F59-B878-4916-ABB1-13A3B8724502}"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xmlns:mc="http://schemas.openxmlformats.org/markup-compatibility/2006" xmlns:xr16="http://schemas.microsoft.com/office/spreadsheetml/2017/revision16" mc:Ignorable="xr16" name="_111" connectionId="9" xr16:uid="{7E05572F-76C4-4619-B76F-366EA6ED7DD8}"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xmlns:mc="http://schemas.openxmlformats.org/markup-compatibility/2006" xmlns:xr16="http://schemas.microsoft.com/office/spreadsheetml/2017/revision16" mc:Ignorable="xr16" name="_42" connectionId="10" xr16:uid="{0CB13A5C-6533-4C70-B088-0147859625C0}"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xmlns:mc="http://schemas.openxmlformats.org/markup-compatibility/2006" xmlns:xr16="http://schemas.microsoft.com/office/spreadsheetml/2017/revision16" mc:Ignorable="xr16" name="_121" connectionId="9" xr16:uid="{DE5A3ED8-2C28-41DB-A33E-D815EAFEDC58}"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xmlns:mc="http://schemas.openxmlformats.org/markup-compatibility/2006" xmlns:xr16="http://schemas.microsoft.com/office/spreadsheetml/2017/revision16" mc:Ignorable="xr16" name="_105" connectionId="9" xr16:uid="{C394D177-C4BB-419B-8168-9D2499ACAA10}"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xmlns:mc="http://schemas.openxmlformats.org/markup-compatibility/2006" xmlns:xr16="http://schemas.microsoft.com/office/spreadsheetml/2017/revision16" mc:Ignorable="xr16" name="_72" connectionId="10" xr16:uid="{705872B4-A87A-4F7E-831C-9256C1945702}"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xmlns:mc="http://schemas.openxmlformats.org/markup-compatibility/2006" xmlns:xr16="http://schemas.microsoft.com/office/spreadsheetml/2017/revision16" mc:Ignorable="xr16" name="_31" connectionId="9" xr16:uid="{E38D7836-59A5-43BA-82FB-9C248774495A}"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xmlns:mc="http://schemas.openxmlformats.org/markup-compatibility/2006" xmlns:xr16="http://schemas.microsoft.com/office/spreadsheetml/2017/revision16" mc:Ignorable="xr16" name="_70" connectionId="10" xr16:uid="{89AE5DC9-F571-46D9-A021-04816C546B68}"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xmlns:mc="http://schemas.openxmlformats.org/markup-compatibility/2006" xmlns:xr16="http://schemas.microsoft.com/office/spreadsheetml/2017/revision16" mc:Ignorable="xr16" name="_29" connectionId="9" xr16:uid="{D3F13534-62ED-4F79-A8C5-ED778207E7B2}"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xmlns:mc="http://schemas.openxmlformats.org/markup-compatibility/2006" xmlns:xr16="http://schemas.microsoft.com/office/spreadsheetml/2017/revision16" mc:Ignorable="xr16" name="_109" connectionId="9" xr16:uid="{732F594F-18B3-43CD-B526-87DBFF76A943}"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xmlns:mc="http://schemas.openxmlformats.org/markup-compatibility/2006" xmlns:xr16="http://schemas.microsoft.com/office/spreadsheetml/2017/revision16" mc:Ignorable="xr16" name="_128" connectionId="10" xr16:uid="{BD7595C0-2360-4362-8FCC-07B545E2A698}"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xmlns:mc="http://schemas.openxmlformats.org/markup-compatibility/2006" xmlns:xr16="http://schemas.microsoft.com/office/spreadsheetml/2017/revision16" mc:Ignorable="xr16" name="_93" connectionId="9" xr16:uid="{F33844F4-61A4-46C8-B7C9-472D13AD56EE}"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xmlns:mc="http://schemas.openxmlformats.org/markup-compatibility/2006" xmlns:xr16="http://schemas.microsoft.com/office/spreadsheetml/2017/revision16" mc:Ignorable="xr16" name="_108" connectionId="10" xr16:uid="{A46044D3-DC9C-47EC-BECC-3DDBBD1FE520}"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xmlns:mc="http://schemas.openxmlformats.org/markup-compatibility/2006" xmlns:xr16="http://schemas.microsoft.com/office/spreadsheetml/2017/revision16" mc:Ignorable="xr16" name="_60" connectionId="10" xr16:uid="{65C9D09C-859F-4D3A-AD06-B8F636B545DF}"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xmlns:mc="http://schemas.openxmlformats.org/markup-compatibility/2006" xmlns:xr16="http://schemas.microsoft.com/office/spreadsheetml/2017/revision16" mc:Ignorable="xr16" name="_30" connectionId="10" xr16:uid="{0071E87F-7C69-4A37-8142-873632666260}"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xmlns:mc="http://schemas.openxmlformats.org/markup-compatibility/2006" xmlns:xr16="http://schemas.microsoft.com/office/spreadsheetml/2017/revision16" mc:Ignorable="xr16" name="_39" connectionId="9" xr16:uid="{3B0B3CC0-B7A0-4937-BDE7-2BB1C8E55C3F}"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xmlns:mc="http://schemas.openxmlformats.org/markup-compatibility/2006" xmlns:xr16="http://schemas.microsoft.com/office/spreadsheetml/2017/revision16" mc:Ignorable="xr16" name="_87" connectionId="9" xr16:uid="{0D9DFFAA-9DD9-4A26-9B26-4166DF78412A}"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xmlns:mc="http://schemas.openxmlformats.org/markup-compatibility/2006" xmlns:xr16="http://schemas.microsoft.com/office/spreadsheetml/2017/revision16" mc:Ignorable="xr16" name="23_41" connectionId="10" xr16:uid="{00000000-0016-0000-0D00-00005A000000}"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xmlns:mc="http://schemas.openxmlformats.org/markup-compatibility/2006" xmlns:xr16="http://schemas.microsoft.com/office/spreadsheetml/2017/revision16" mc:Ignorable="xr16" name="_78" connectionId="10" xr16:uid="{72E1221A-6419-4F8C-BEBA-8CEE859A838B}"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xmlns:mc="http://schemas.openxmlformats.org/markup-compatibility/2006" xmlns:xr16="http://schemas.microsoft.com/office/spreadsheetml/2017/revision16" mc:Ignorable="xr16" name="_79" connectionId="9" xr16:uid="{20995767-63C9-4818-BE0F-3B97A60BB251}"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xmlns:mc="http://schemas.openxmlformats.org/markup-compatibility/2006" xmlns:xr16="http://schemas.microsoft.com/office/spreadsheetml/2017/revision16" mc:Ignorable="xr16" name="_80" connectionId="10" xr16:uid="{32968175-53EF-4160-9660-B651174577CE}"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xmlns:mc="http://schemas.openxmlformats.org/markup-compatibility/2006" xmlns:xr16="http://schemas.microsoft.com/office/spreadsheetml/2017/revision16" mc:Ignorable="xr16" name="_71" connectionId="9" xr16:uid="{79E048F4-4404-4DF9-B3BE-4D1002AF6B60}"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xmlns:mc="http://schemas.openxmlformats.org/markup-compatibility/2006" xmlns:xr16="http://schemas.microsoft.com/office/spreadsheetml/2017/revision16" mc:Ignorable="xr16" name="_38" connectionId="10" xr16:uid="{8072C2FC-4FCA-44E7-A8BA-B70B1A495118}"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xmlns:mc="http://schemas.openxmlformats.org/markup-compatibility/2006" xmlns:xr16="http://schemas.microsoft.com/office/spreadsheetml/2017/revision16" mc:Ignorable="xr16" name="_55" connectionId="9" xr16:uid="{56F01674-A39C-4449-92B4-CE1A924D58ED}"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xmlns:mc="http://schemas.openxmlformats.org/markup-compatibility/2006" xmlns:xr16="http://schemas.microsoft.com/office/spreadsheetml/2017/revision16" mc:Ignorable="xr16" name="_68" connectionId="10" xr16:uid="{B12E821B-548A-4ABA-8317-2DB8A5963E65}"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xmlns:mc="http://schemas.openxmlformats.org/markup-compatibility/2006" xmlns:xr16="http://schemas.microsoft.com/office/spreadsheetml/2017/revision16" mc:Ignorable="xr16" name="_98" connectionId="10" xr16:uid="{0EB65E4B-3235-40C7-928E-9D8895A5E1D6}"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xmlns:mc="http://schemas.openxmlformats.org/markup-compatibility/2006" xmlns:xr16="http://schemas.microsoft.com/office/spreadsheetml/2017/revision16" mc:Ignorable="xr16" name="_107" connectionId="9" xr16:uid="{CA39DC54-D536-4E85-8CE8-899656CBC5C5}"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xmlns:mc="http://schemas.openxmlformats.org/markup-compatibility/2006" xmlns:xr16="http://schemas.microsoft.com/office/spreadsheetml/2017/revision16" mc:Ignorable="xr16" name="_110" connectionId="10" xr16:uid="{637E55A7-E0D4-4DFF-A066-70DB55840CB5}"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xmlns:mc="http://schemas.openxmlformats.org/markup-compatibility/2006" xmlns:xr16="http://schemas.microsoft.com/office/spreadsheetml/2017/revision16" mc:Ignorable="xr16" name="_56" connectionId="10" xr16:uid="{F44AB7BC-9FE2-48BB-A5B4-662A74AC097E}"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xmlns:mc="http://schemas.openxmlformats.org/markup-compatibility/2006" xmlns:xr16="http://schemas.microsoft.com/office/spreadsheetml/2017/revision16" mc:Ignorable="xr16" name="_45" connectionId="9" xr16:uid="{EA92E300-D923-43D3-94F7-77ED65EA896A}"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xmlns:mc="http://schemas.openxmlformats.org/markup-compatibility/2006" xmlns:xr16="http://schemas.microsoft.com/office/spreadsheetml/2017/revision16" mc:Ignorable="xr16" name="_83" connectionId="9" xr16:uid="{36E8A295-2A25-483F-8347-0EF454B7EE3A}"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xmlns:mc="http://schemas.openxmlformats.org/markup-compatibility/2006" xmlns:xr16="http://schemas.microsoft.com/office/spreadsheetml/2017/revision16" mc:Ignorable="xr16" name="_58" connectionId="10" xr16:uid="{0EC02A09-B0CF-4225-A121-8A220D03BBAB}"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xmlns:mc="http://schemas.openxmlformats.org/markup-compatibility/2006" xmlns:xr16="http://schemas.microsoft.com/office/spreadsheetml/2017/revision16" mc:Ignorable="xr16" name="_61" connectionId="9" xr16:uid="{DEAC6F27-307F-463C-83C2-5043B7DE2BEB}"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xmlns:mc="http://schemas.openxmlformats.org/markup-compatibility/2006" xmlns:xr16="http://schemas.microsoft.com/office/spreadsheetml/2017/revision16" mc:Ignorable="xr16" name="_84" connectionId="10" xr16:uid="{0CF46E3A-7C4E-408D-9312-DE1A77C5A894}"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xmlns:mc="http://schemas.openxmlformats.org/markup-compatibility/2006" xmlns:xr16="http://schemas.microsoft.com/office/spreadsheetml/2017/revision16" mc:Ignorable="xr16" name="_36" connectionId="10" xr16:uid="{820E9A25-87C0-478F-B29A-C576EF1B4C5F}"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xmlns:mc="http://schemas.openxmlformats.org/markup-compatibility/2006" xmlns:xr16="http://schemas.microsoft.com/office/spreadsheetml/2017/revision16" mc:Ignorable="xr16" name="23.07_1" connectionId="10" xr16:uid="{00000000-0016-0000-0D00-000058000000}"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xmlns:mc="http://schemas.openxmlformats.org/markup-compatibility/2006" xmlns:xr16="http://schemas.microsoft.com/office/spreadsheetml/2017/revision16" mc:Ignorable="xr16" name="23_42" connectionId="9" xr16:uid="{00000000-0016-0000-0D00-00005D000000}"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xmlns:mc="http://schemas.openxmlformats.org/markup-compatibility/2006" xmlns:xr16="http://schemas.microsoft.com/office/spreadsheetml/2017/revision16" mc:Ignorable="xr16" name="_122" connectionId="10" xr16:uid="{9C9E6260-3364-48B5-BBDC-55151C91B833}"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xmlns:mc="http://schemas.openxmlformats.org/markup-compatibility/2006" xmlns:xr16="http://schemas.microsoft.com/office/spreadsheetml/2017/revision16" mc:Ignorable="xr16" name="_34" connectionId="10" xr16:uid="{425C8370-CFCA-45D9-9CD2-5A835E8FE7F8}"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xmlns:mc="http://schemas.openxmlformats.org/markup-compatibility/2006" xmlns:xr16="http://schemas.microsoft.com/office/spreadsheetml/2017/revision16" mc:Ignorable="xr16" name="_65" connectionId="9" xr16:uid="{4F2A2E66-A3C4-4C26-BB38-72D228464AF4}"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xmlns:mc="http://schemas.openxmlformats.org/markup-compatibility/2006" xmlns:xr16="http://schemas.microsoft.com/office/spreadsheetml/2017/revision16" mc:Ignorable="xr16" name="_73" connectionId="9" xr16:uid="{2D372464-276C-47A4-BADB-F11AFD415760}"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xmlns:mc="http://schemas.openxmlformats.org/markup-compatibility/2006" xmlns:xr16="http://schemas.microsoft.com/office/spreadsheetml/2017/revision16" mc:Ignorable="xr16" name="_100" connectionId="10" xr16:uid="{B653CE4F-D9DF-42EF-92F9-1F301D07ED53}"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xmlns:mc="http://schemas.openxmlformats.org/markup-compatibility/2006" xmlns:xr16="http://schemas.microsoft.com/office/spreadsheetml/2017/revision16" mc:Ignorable="xr16" name="_135" connectionId="9" xr16:uid="{F2A170AE-F176-454D-A900-FD19C6238BEA}"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xmlns:mc="http://schemas.openxmlformats.org/markup-compatibility/2006" xmlns:xr16="http://schemas.microsoft.com/office/spreadsheetml/2017/revision16" mc:Ignorable="xr16" name="_91" connectionId="9" xr16:uid="{775008A2-FDCC-4E54-87BD-AF9BAECFD9FA}"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xmlns:mc="http://schemas.openxmlformats.org/markup-compatibility/2006" xmlns:xr16="http://schemas.microsoft.com/office/spreadsheetml/2017/revision16" mc:Ignorable="xr16" name="_133" connectionId="9" xr16:uid="{CDA7E08F-E8FC-49E6-A57F-879271AA7BDE}"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xmlns:mc="http://schemas.openxmlformats.org/markup-compatibility/2006" xmlns:xr16="http://schemas.microsoft.com/office/spreadsheetml/2017/revision16" mc:Ignorable="xr16" name="_35" connectionId="9" xr16:uid="{C20691EB-E889-4C97-9BE8-2DB04A3074AD}"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xmlns:mc="http://schemas.openxmlformats.org/markup-compatibility/2006" xmlns:xr16="http://schemas.microsoft.com/office/spreadsheetml/2017/revision16" mc:Ignorable="xr16" name="_46" connectionId="10" xr16:uid="{96AC2B87-FC4B-4FB9-908A-577B11B72117}"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xmlns:mc="http://schemas.openxmlformats.org/markup-compatibility/2006" xmlns:xr16="http://schemas.microsoft.com/office/spreadsheetml/2017/revision16" mc:Ignorable="xr16" name="_77" connectionId="9" xr16:uid="{1939A283-7166-4134-B957-26E35F022958}"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xmlns:mc="http://schemas.openxmlformats.org/markup-compatibility/2006" xmlns:xr16="http://schemas.microsoft.com/office/spreadsheetml/2017/revision16" mc:Ignorable="xr16" name="_115" connectionId="9" xr16:uid="{446A756B-7D2D-478A-9785-7A1C5E9AAF31}"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xmlns:mc="http://schemas.openxmlformats.org/markup-compatibility/2006" xmlns:xr16="http://schemas.microsoft.com/office/spreadsheetml/2017/revision16" mc:Ignorable="xr16" name="_96" connectionId="10" xr16:uid="{23163C1E-50BD-4ECB-B8FE-33CE31B7F674}"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xmlns:mc="http://schemas.openxmlformats.org/markup-compatibility/2006" xmlns:xr16="http://schemas.microsoft.com/office/spreadsheetml/2017/revision16" mc:Ignorable="xr16" name="_103" connectionId="9" xr16:uid="{A35330AD-FD82-4B04-B873-07B70D24550A}"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xmlns:mc="http://schemas.openxmlformats.org/markup-compatibility/2006" xmlns:xr16="http://schemas.microsoft.com/office/spreadsheetml/2017/revision16" mc:Ignorable="xr16" name="_97" connectionId="9" xr16:uid="{CD262961-4779-4E48-9CEB-1C99E116EEDB}"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xmlns:mc="http://schemas.openxmlformats.org/markup-compatibility/2006" xmlns:xr16="http://schemas.microsoft.com/office/spreadsheetml/2017/revision16" mc:Ignorable="xr16" name="_106" connectionId="10" xr16:uid="{E3799081-74EA-4D61-84AA-1F1379E6F1EA}"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xmlns:mc="http://schemas.openxmlformats.org/markup-compatibility/2006" xmlns:xr16="http://schemas.microsoft.com/office/spreadsheetml/2017/revision16" mc:Ignorable="xr16" name="_81" connectionId="9" xr16:uid="{2CD8A907-3772-4548-89E9-32A902162E77}"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xmlns:mc="http://schemas.openxmlformats.org/markup-compatibility/2006" xmlns:xr16="http://schemas.microsoft.com/office/spreadsheetml/2017/revision16" mc:Ignorable="xr16" name="_126" connectionId="10" xr16:uid="{CB50717E-6BD5-495F-B231-F49E206DB385}"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xmlns:mc="http://schemas.openxmlformats.org/markup-compatibility/2006" xmlns:xr16="http://schemas.microsoft.com/office/spreadsheetml/2017/revision16" mc:Ignorable="xr16" name="_27" connectionId="9" xr16:uid="{585DA7F9-4238-479C-A193-E8DBC90A35A0}"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xmlns:mc="http://schemas.openxmlformats.org/markup-compatibility/2006" xmlns:xr16="http://schemas.microsoft.com/office/spreadsheetml/2017/revision16" mc:Ignorable="xr16" name="_37" connectionId="9" xr16:uid="{24937A72-5237-4455-8B67-4E545A68EB78}"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xmlns:mc="http://schemas.openxmlformats.org/markup-compatibility/2006" xmlns:xr16="http://schemas.microsoft.com/office/spreadsheetml/2017/revision16" mc:Ignorable="xr16" name="_95" connectionId="9" xr16:uid="{F1D4A6C2-526C-4D25-99C4-B4F3C946848E}"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xmlns:mc="http://schemas.openxmlformats.org/markup-compatibility/2006" xmlns:xr16="http://schemas.microsoft.com/office/spreadsheetml/2017/revision16" mc:Ignorable="xr16" name="_47" connectionId="9" xr16:uid="{B5D9F203-FA2D-4974-9154-55261F3199FA}"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xmlns:mc="http://schemas.openxmlformats.org/markup-compatibility/2006" xmlns:xr16="http://schemas.microsoft.com/office/spreadsheetml/2017/revision16" mc:Ignorable="xr16" name="_102" connectionId="10" xr16:uid="{8104DFAB-2D5D-48A9-936C-A3EE15ECB7A6}"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xmlns:mc="http://schemas.openxmlformats.org/markup-compatibility/2006" xmlns:xr16="http://schemas.microsoft.com/office/spreadsheetml/2017/revision16" mc:Ignorable="xr16" name="_75" connectionId="9" xr16:uid="{B3BDC517-9A25-4EB0-8258-AABB3343D463}"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xmlns:mc="http://schemas.openxmlformats.org/markup-compatibility/2006" xmlns:xr16="http://schemas.microsoft.com/office/spreadsheetml/2017/revision16" mc:Ignorable="xr16" name="23_43" connectionId="10" xr16:uid="{00000000-0016-0000-0D00-00005E000000}"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xmlns:mc="http://schemas.openxmlformats.org/markup-compatibility/2006" xmlns:xr16="http://schemas.microsoft.com/office/spreadsheetml/2017/revision16" mc:Ignorable="xr16" name="_63" connectionId="9" xr16:uid="{F4F94B3D-65BC-47D6-BEA4-A8FE51A95EBC}"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xmlns:mc="http://schemas.openxmlformats.org/markup-compatibility/2006" xmlns:xr16="http://schemas.microsoft.com/office/spreadsheetml/2017/revision16" mc:Ignorable="xr16" name="_69" connectionId="9" xr16:uid="{5415AF3D-261A-4494-A283-C17D12BF660F}"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xmlns:mc="http://schemas.openxmlformats.org/markup-compatibility/2006" xmlns:xr16="http://schemas.microsoft.com/office/spreadsheetml/2017/revision16" mc:Ignorable="xr16" name="_76" connectionId="10" xr16:uid="{A04BAB27-FA21-446D-8C07-A963D443C5F1}"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xmlns:mc="http://schemas.openxmlformats.org/markup-compatibility/2006" xmlns:xr16="http://schemas.microsoft.com/office/spreadsheetml/2017/revision16" mc:Ignorable="xr16" name="_125" connectionId="9" xr16:uid="{AEB25495-A3E2-466D-8083-2E53DCB9A8C5}"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xmlns:mc="http://schemas.openxmlformats.org/markup-compatibility/2006" xmlns:xr16="http://schemas.microsoft.com/office/spreadsheetml/2017/revision16" mc:Ignorable="xr16" name="_66" connectionId="10" xr16:uid="{BBD9C8DF-253A-48D9-92DF-3994FA669F24}"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xmlns:mc="http://schemas.openxmlformats.org/markup-compatibility/2006" xmlns:xr16="http://schemas.microsoft.com/office/spreadsheetml/2017/revision16" mc:Ignorable="xr16" name="_48" connectionId="10" xr16:uid="{8B9997ED-8D00-406B-8BE1-F841E159CC4B}"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xmlns:mc="http://schemas.openxmlformats.org/markup-compatibility/2006" xmlns:xr16="http://schemas.microsoft.com/office/spreadsheetml/2017/revision16" mc:Ignorable="xr16" name="_123" connectionId="9" xr16:uid="{D456AB3E-9F0B-4771-A89A-30626FCE23C6}"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xmlns:mc="http://schemas.openxmlformats.org/markup-compatibility/2006" xmlns:xr16="http://schemas.microsoft.com/office/spreadsheetml/2017/revision16" mc:Ignorable="xr16" name="_88" connectionId="10" xr16:uid="{B98B1021-E8AF-488D-9CD5-F6FA4494F6FD}"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xmlns:mc="http://schemas.openxmlformats.org/markup-compatibility/2006" xmlns:xr16="http://schemas.microsoft.com/office/spreadsheetml/2017/revision16" mc:Ignorable="xr16" name="_67" connectionId="9" xr16:uid="{7CDD78C9-FC76-4A39-A138-199390BDBCFD}"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xmlns:mc="http://schemas.openxmlformats.org/markup-compatibility/2006" xmlns:xr16="http://schemas.microsoft.com/office/spreadsheetml/2017/revision16" mc:Ignorable="xr16" name="_57" connectionId="9" xr16:uid="{511321D4-397F-4A11-906D-D0BE7AE4259D}"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xmlns:mc="http://schemas.openxmlformats.org/markup-compatibility/2006" xmlns:xr16="http://schemas.microsoft.com/office/spreadsheetml/2017/revision16" mc:Ignorable="xr16" name="_33" connectionId="9" xr16:uid="{B1C7B71F-C087-407B-B238-01963D55F1BF}"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xmlns:mc="http://schemas.openxmlformats.org/markup-compatibility/2006" xmlns:xr16="http://schemas.microsoft.com/office/spreadsheetml/2017/revision16" mc:Ignorable="xr16" name="_59" connectionId="9" xr16:uid="{9407B4E3-E036-4613-AD3C-94496994B509}"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xmlns:mc="http://schemas.openxmlformats.org/markup-compatibility/2006" xmlns:xr16="http://schemas.microsoft.com/office/spreadsheetml/2017/revision16" mc:Ignorable="xr16" name="_54" connectionId="10" xr16:uid="{E6AECF1A-A0F5-44AD-9F8E-99ACEC406310}"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xmlns:mc="http://schemas.openxmlformats.org/markup-compatibility/2006" xmlns:xr16="http://schemas.microsoft.com/office/spreadsheetml/2017/revision16" mc:Ignorable="xr16" name="_85" connectionId="9" xr16:uid="{8FF154DE-78F4-4989-8DE5-0B36322E4739}"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xmlns:mc="http://schemas.openxmlformats.org/markup-compatibility/2006" xmlns:xr16="http://schemas.microsoft.com/office/spreadsheetml/2017/revision16" mc:Ignorable="xr16" name="_119" connectionId="9" xr16:uid="{A11CD8BF-5C9D-4180-8595-30E3632B358D}"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xmlns:mc="http://schemas.openxmlformats.org/markup-compatibility/2006" xmlns:xr16="http://schemas.microsoft.com/office/spreadsheetml/2017/revision16" mc:Ignorable="xr16" name="_118" connectionId="10" xr16:uid="{063C5CFD-C742-46D5-95D1-27368D7C1B0D}"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xmlns:mc="http://schemas.openxmlformats.org/markup-compatibility/2006" xmlns:xr16="http://schemas.microsoft.com/office/spreadsheetml/2017/revision16" mc:Ignorable="xr16" name="_134" connectionId="10" xr16:uid="{6E4F3550-F811-4B13-B137-FE51C34CAC0E}"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xmlns:mc="http://schemas.openxmlformats.org/markup-compatibility/2006" xmlns:xr16="http://schemas.microsoft.com/office/spreadsheetml/2017/revision16" mc:Ignorable="xr16" name="23_39" connectionId="9" xr16:uid="{00000000-0016-0000-0D00-00005B000000}"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xmlns:mc="http://schemas.openxmlformats.org/markup-compatibility/2006" xmlns:xr16="http://schemas.microsoft.com/office/spreadsheetml/2017/revision16" mc:Ignorable="xr16" name="_41" connectionId="9" xr16:uid="{D68BFCCC-6E4F-4771-A977-97DF6FFC18AC}"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xmlns:mc="http://schemas.openxmlformats.org/markup-compatibility/2006" xmlns:xr16="http://schemas.microsoft.com/office/spreadsheetml/2017/revision16" mc:Ignorable="xr16" name="_43" connectionId="9" xr16:uid="{B763B952-943D-4701-B6E4-F48252806857}"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xmlns:mc="http://schemas.openxmlformats.org/markup-compatibility/2006" xmlns:xr16="http://schemas.microsoft.com/office/spreadsheetml/2017/revision16" mc:Ignorable="xr16" name="_94" connectionId="10" xr16:uid="{E3C7815B-DCBB-43AD-8576-F6EEADDFAA20}"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xmlns:mc="http://schemas.openxmlformats.org/markup-compatibility/2006" xmlns:xr16="http://schemas.microsoft.com/office/spreadsheetml/2017/revision16" mc:Ignorable="xr16" name="_130" connectionId="10" xr16:uid="{8D2E7856-E93E-467E-84CC-749E5D1ADD60}"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xmlns:mc="http://schemas.openxmlformats.org/markup-compatibility/2006" xmlns:xr16="http://schemas.microsoft.com/office/spreadsheetml/2017/revision16" mc:Ignorable="xr16" name="_24" connectionId="10" xr16:uid="{2FDBCF88-FF21-453D-BD71-3A5186D65097}"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xmlns:mc="http://schemas.openxmlformats.org/markup-compatibility/2006" xmlns:xr16="http://schemas.microsoft.com/office/spreadsheetml/2017/revision16" mc:Ignorable="xr16" name="_86" connectionId="10" xr16:uid="{6ED9C4A7-DEA9-4D0B-AF4A-E972F304862A}"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xmlns:mc="http://schemas.openxmlformats.org/markup-compatibility/2006" xmlns:xr16="http://schemas.microsoft.com/office/spreadsheetml/2017/revision16" mc:Ignorable="xr16" name="_30" connectionId="10" xr16:uid="{569A8E42-E114-4617-B3D1-718AC880EC6F}"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xmlns:mc="http://schemas.openxmlformats.org/markup-compatibility/2006" xmlns:xr16="http://schemas.microsoft.com/office/spreadsheetml/2017/revision16" mc:Ignorable="xr16" name="_33" connectionId="9" xr16:uid="{BD32D282-BCBA-4243-8A57-79CDC6ABF680}"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xmlns:mc="http://schemas.openxmlformats.org/markup-compatibility/2006" xmlns:xr16="http://schemas.microsoft.com/office/spreadsheetml/2017/revision16" mc:Ignorable="xr16" name="_26" connectionId="10" xr16:uid="{BCD0341A-155D-4045-8F21-05555FFE2736}"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xmlns:mc="http://schemas.openxmlformats.org/markup-compatibility/2006" xmlns:xr16="http://schemas.microsoft.com/office/spreadsheetml/2017/revision16" mc:Ignorable="xr16" name="_25" connectionId="9" xr16:uid="{8AEFA5B2-37D5-471F-B4F5-54CA0331B481}"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xmlns:mc="http://schemas.openxmlformats.org/markup-compatibility/2006" xmlns:xr16="http://schemas.microsoft.com/office/spreadsheetml/2017/revision16" mc:Ignorable="xr16" name="23.07_1" connectionId="10" xr16:uid="{00000000-0016-0000-0E00-000060000000}"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xmlns:mc="http://schemas.openxmlformats.org/markup-compatibility/2006" xmlns:xr16="http://schemas.microsoft.com/office/spreadsheetml/2017/revision16" mc:Ignorable="xr16" name="_28" connectionId="10" xr16:uid="{56146B43-2CEB-44FB-BD6A-69458287F278}"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xmlns:mc="http://schemas.openxmlformats.org/markup-compatibility/2006" xmlns:xr16="http://schemas.microsoft.com/office/spreadsheetml/2017/revision16" mc:Ignorable="xr16" name="_32" connectionId="10" xr16:uid="{5EE48694-C72B-4A99-BAAC-636AAF710290}"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xmlns:mc="http://schemas.openxmlformats.org/markup-compatibility/2006" xmlns:xr16="http://schemas.microsoft.com/office/spreadsheetml/2017/revision16" mc:Ignorable="xr16" name="_24" connectionId="10" xr16:uid="{CBD981FD-EDE6-4753-92A0-BC143868D5C8}"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xmlns:mc="http://schemas.openxmlformats.org/markup-compatibility/2006" xmlns:xr16="http://schemas.microsoft.com/office/spreadsheetml/2017/revision16" mc:Ignorable="xr16" name="_29" connectionId="9" xr16:uid="{F1736633-2176-4162-992D-7A36FBC57B83}"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xmlns:mc="http://schemas.openxmlformats.org/markup-compatibility/2006" xmlns:xr16="http://schemas.microsoft.com/office/spreadsheetml/2017/revision16" mc:Ignorable="xr16" name="_27" connectionId="9" xr16:uid="{47B1041F-62F8-4D14-843A-0890E5222C1A}"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xmlns:mc="http://schemas.openxmlformats.org/markup-compatibility/2006" xmlns:xr16="http://schemas.microsoft.com/office/spreadsheetml/2017/revision16" mc:Ignorable="xr16" name="_31" connectionId="9" xr16:uid="{5FB4E872-1CDB-4775-B330-D4A09318D4E4}"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xmlns:mc="http://schemas.openxmlformats.org/markup-compatibility/2006" xmlns:xr16="http://schemas.microsoft.com/office/spreadsheetml/2017/revision16" mc:Ignorable="xr16" name="23_38" connectionId="10" xr16:uid="{00000000-0016-0000-0E00-000061000000}"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xmlns:mc="http://schemas.openxmlformats.org/markup-compatibility/2006" xmlns:xr16="http://schemas.microsoft.com/office/spreadsheetml/2017/revision16" mc:Ignorable="xr16" name="23" connectionId="9" xr16:uid="{00000000-0016-0000-0E00-00005F000000}"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xmlns:mc="http://schemas.openxmlformats.org/markup-compatibility/2006" xmlns:xr16="http://schemas.microsoft.com/office/spreadsheetml/2017/revision16" mc:Ignorable="xr16" name="23_39" connectionId="9" xr16:uid="{00000000-0016-0000-0E00-000062000000}"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xmlns:mc="http://schemas.openxmlformats.org/markup-compatibility/2006" xmlns:xr16="http://schemas.microsoft.com/office/spreadsheetml/2017/revision16" mc:Ignorable="xr16" name="23_39" connectionId="9" xr16:uid="{00000000-0016-0000-0F00-000063000000}"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xmlns:mc="http://schemas.openxmlformats.org/markup-compatibility/2006" xmlns:xr16="http://schemas.microsoft.com/office/spreadsheetml/2017/revision16" mc:Ignorable="xr16" name="_32" connectionId="10" xr16:uid="{E14AD834-277D-4005-8B41-D0A5752FAE36}"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xmlns:mc="http://schemas.openxmlformats.org/markup-compatibility/2006" xmlns:xr16="http://schemas.microsoft.com/office/spreadsheetml/2017/revision16" mc:Ignorable="xr16" name="_30" connectionId="10" xr16:uid="{1C8981D9-2991-4EBE-9091-C5E51D917C54}"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xmlns:mc="http://schemas.openxmlformats.org/markup-compatibility/2006" xmlns:xr16="http://schemas.microsoft.com/office/spreadsheetml/2017/revision16" mc:Ignorable="xr16" name="_26" connectionId="10" xr16:uid="{DD705FA9-6736-470A-AF6F-77B86294D85D}"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xmlns:mc="http://schemas.openxmlformats.org/markup-compatibility/2006" xmlns:xr16="http://schemas.microsoft.com/office/spreadsheetml/2017/revision16" mc:Ignorable="xr16" name="_24" connectionId="10" xr16:uid="{D56C1762-264C-4EE0-AA0D-DA4EB14D8B96}"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xmlns:mc="http://schemas.openxmlformats.org/markup-compatibility/2006" xmlns:xr16="http://schemas.microsoft.com/office/spreadsheetml/2017/revision16" mc:Ignorable="xr16" name="23" connectionId="9" xr16:uid="{00000000-0016-0000-0F00-00006400000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xmlns:mc="http://schemas.openxmlformats.org/markup-compatibility/2006" xmlns:xr16="http://schemas.microsoft.com/office/spreadsheetml/2017/revision16" mc:Ignorable="xr16" name="23_38" connectionId="10" xr16:uid="{00000000-0016-0000-0F00-000066000000}"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xmlns:mc="http://schemas.openxmlformats.org/markup-compatibility/2006" xmlns:xr16="http://schemas.microsoft.com/office/spreadsheetml/2017/revision16" mc:Ignorable="xr16" name="_31" connectionId="9" xr16:uid="{F59DC8BA-3954-4862-B962-33877AA5FC8F}"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xmlns:mc="http://schemas.openxmlformats.org/markup-compatibility/2006" xmlns:xr16="http://schemas.microsoft.com/office/spreadsheetml/2017/revision16" mc:Ignorable="xr16" name="_27" connectionId="9" xr16:uid="{84E0317E-926A-49C0-A3DD-EE8C6D4006CC}"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xmlns:mc="http://schemas.openxmlformats.org/markup-compatibility/2006" xmlns:xr16="http://schemas.microsoft.com/office/spreadsheetml/2017/revision16" mc:Ignorable="xr16" name="_25" connectionId="9" xr16:uid="{A6A83C14-50CD-4406-80FC-FB9AD4E6BB04}"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xmlns:mc="http://schemas.openxmlformats.org/markup-compatibility/2006" xmlns:xr16="http://schemas.microsoft.com/office/spreadsheetml/2017/revision16" mc:Ignorable="xr16" name="23.07_1" connectionId="10" xr16:uid="{00000000-0016-0000-0F00-000065000000}"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xmlns:mc="http://schemas.openxmlformats.org/markup-compatibility/2006" xmlns:xr16="http://schemas.microsoft.com/office/spreadsheetml/2017/revision16" mc:Ignorable="xr16" name="_33" connectionId="9" xr16:uid="{2FEC005B-8863-4810-AB47-4B209B8ABDA4}"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xmlns:mc="http://schemas.openxmlformats.org/markup-compatibility/2006" xmlns:xr16="http://schemas.microsoft.com/office/spreadsheetml/2017/revision16" mc:Ignorable="xr16" name="_29" connectionId="9" xr16:uid="{FE9F36B6-941E-4D35-B408-EC6A5AAD40CB}"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xmlns:mc="http://schemas.openxmlformats.org/markup-compatibility/2006" xmlns:xr16="http://schemas.microsoft.com/office/spreadsheetml/2017/revision16" mc:Ignorable="xr16" name="_28" connectionId="10" xr16:uid="{404FC8D0-23C9-4A03-B459-83110DEC382E}"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xmlns:mc="http://schemas.openxmlformats.org/markup-compatibility/2006" xmlns:xr16="http://schemas.microsoft.com/office/spreadsheetml/2017/revision16" mc:Ignorable="xr16" name="_30" connectionId="10" xr16:uid="{F611C9F5-52F0-4FF7-8C8F-482213CF592F}"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xmlns:mc="http://schemas.openxmlformats.org/markup-compatibility/2006" xmlns:xr16="http://schemas.microsoft.com/office/spreadsheetml/2017/revision16" mc:Ignorable="xr16" name="_33" connectionId="9" xr16:uid="{55C08052-BAB0-46C4-B67D-9AFFB9232A32}"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xmlns:mc="http://schemas.openxmlformats.org/markup-compatibility/2006" xmlns:xr16="http://schemas.microsoft.com/office/spreadsheetml/2017/revision16" mc:Ignorable="xr16" name="_26" connectionId="10" xr16:uid="{7869EFC6-E351-4DCE-BC05-04AD5982E1BF}"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xmlns:mc="http://schemas.openxmlformats.org/markup-compatibility/2006" xmlns:xr16="http://schemas.microsoft.com/office/spreadsheetml/2017/revision16" mc:Ignorable="xr16" name="_25" connectionId="9" xr16:uid="{14A8F1DA-341F-4457-A727-D91A04FD0864}"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xmlns:mc="http://schemas.openxmlformats.org/markup-compatibility/2006" xmlns:xr16="http://schemas.microsoft.com/office/spreadsheetml/2017/revision16" mc:Ignorable="xr16" name="23.07_1" connectionId="10" xr16:uid="{00000000-0016-0000-1000-000068000000}"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xmlns:mc="http://schemas.openxmlformats.org/markup-compatibility/2006" xmlns:xr16="http://schemas.microsoft.com/office/spreadsheetml/2017/revision16" mc:Ignorable="xr16" name="_28" connectionId="10" xr16:uid="{22CE7ADA-2757-425C-BAFF-8FDAB9717AF1}"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xmlns:mc="http://schemas.openxmlformats.org/markup-compatibility/2006" xmlns:xr16="http://schemas.microsoft.com/office/spreadsheetml/2017/revision16" mc:Ignorable="xr16" name="_32" connectionId="10" xr16:uid="{7AFA4113-230B-4259-841E-274C290014D2}"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xmlns:mc="http://schemas.openxmlformats.org/markup-compatibility/2006" xmlns:xr16="http://schemas.microsoft.com/office/spreadsheetml/2017/revision16" mc:Ignorable="xr16" name="_24" connectionId="10" xr16:uid="{84B1D65B-292F-4DEF-AD88-B08657B5AA9E}"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xmlns:mc="http://schemas.openxmlformats.org/markup-compatibility/2006" xmlns:xr16="http://schemas.microsoft.com/office/spreadsheetml/2017/revision16" mc:Ignorable="xr16" name="_29" connectionId="9" xr16:uid="{6E2BAB44-95CA-4E38-AD91-D38DA08F2EE3}"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xmlns:mc="http://schemas.openxmlformats.org/markup-compatibility/2006" xmlns:xr16="http://schemas.microsoft.com/office/spreadsheetml/2017/revision16" mc:Ignorable="xr16" name="_27" connectionId="9" xr16:uid="{20A80986-64EA-46C8-BC14-0E093F0A8761}"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xmlns:mc="http://schemas.openxmlformats.org/markup-compatibility/2006" xmlns:xr16="http://schemas.microsoft.com/office/spreadsheetml/2017/revision16" mc:Ignorable="xr16" name="_31" connectionId="9" xr16:uid="{3706B26C-AEA1-4537-B090-B6AEFDA54271}"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xmlns:mc="http://schemas.openxmlformats.org/markup-compatibility/2006" xmlns:xr16="http://schemas.microsoft.com/office/spreadsheetml/2017/revision16" mc:Ignorable="xr16" name="23_38" connectionId="10" xr16:uid="{00000000-0016-0000-1000-000069000000}"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xmlns:mc="http://schemas.openxmlformats.org/markup-compatibility/2006" xmlns:xr16="http://schemas.microsoft.com/office/spreadsheetml/2017/revision16" mc:Ignorable="xr16" name="23" connectionId="9" xr16:uid="{00000000-0016-0000-1000-000067000000}"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xmlns:mc="http://schemas.openxmlformats.org/markup-compatibility/2006" xmlns:xr16="http://schemas.microsoft.com/office/spreadsheetml/2017/revision16" mc:Ignorable="xr16" name="23_39" connectionId="9" xr16:uid="{00000000-0016-0000-1000-00006A000000}"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xmlns:mc="http://schemas.openxmlformats.org/markup-compatibility/2006" xmlns:xr16="http://schemas.microsoft.com/office/spreadsheetml/2017/revision16" mc:Ignorable="xr16" name="23" connectionId="9" xr16:uid="{00000000-0016-0000-1100-00006B000000}"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xmlns:mc="http://schemas.openxmlformats.org/markup-compatibility/2006" xmlns:xr16="http://schemas.microsoft.com/office/spreadsheetml/2017/revision16" mc:Ignorable="xr16" name="_32" connectionId="10" xr16:uid="{5830AB36-1412-4CD1-B455-E3D26343C754}"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xmlns:mc="http://schemas.openxmlformats.org/markup-compatibility/2006" xmlns:xr16="http://schemas.microsoft.com/office/spreadsheetml/2017/revision16" mc:Ignorable="xr16" name="_30" connectionId="10" xr16:uid="{9ADA9FCD-0E77-435E-83CF-ACB70FE9F486}"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xmlns:mc="http://schemas.openxmlformats.org/markup-compatibility/2006" xmlns:xr16="http://schemas.microsoft.com/office/spreadsheetml/2017/revision16" mc:Ignorable="xr16" name="_26" connectionId="10" xr16:uid="{810CBC32-C7D5-4194-A628-2DACD07BD532}"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xmlns:mc="http://schemas.openxmlformats.org/markup-compatibility/2006" xmlns:xr16="http://schemas.microsoft.com/office/spreadsheetml/2017/revision16" mc:Ignorable="xr16" name="_24" connectionId="10" xr16:uid="{91DF7659-A148-4413-B707-1DC4E9C780DA}"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xmlns:mc="http://schemas.openxmlformats.org/markup-compatibility/2006" xmlns:xr16="http://schemas.microsoft.com/office/spreadsheetml/2017/revision16" mc:Ignorable="xr16" name="23.07_1" connectionId="10" xr16:uid="{00000000-0016-0000-1100-00006C000000}"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xmlns:mc="http://schemas.openxmlformats.org/markup-compatibility/2006" xmlns:xr16="http://schemas.microsoft.com/office/spreadsheetml/2017/revision16" mc:Ignorable="xr16" name="23_39" connectionId="9" xr16:uid="{00000000-0016-0000-1100-00006E000000}"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xmlns:mc="http://schemas.openxmlformats.org/markup-compatibility/2006" xmlns:xr16="http://schemas.microsoft.com/office/spreadsheetml/2017/revision16" mc:Ignorable="xr16" name="_31" connectionId="9" xr16:uid="{3E463469-F557-494D-BC13-C2EB13D61D5A}"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xmlns:mc="http://schemas.openxmlformats.org/markup-compatibility/2006" xmlns:xr16="http://schemas.microsoft.com/office/spreadsheetml/2017/revision16" mc:Ignorable="xr16" name="_27" connectionId="9" xr16:uid="{7760A2F0-4C07-4CE3-B2EA-4366EEC9B639}"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xmlns:mc="http://schemas.openxmlformats.org/markup-compatibility/2006" xmlns:xr16="http://schemas.microsoft.com/office/spreadsheetml/2017/revision16" mc:Ignorable="xr16" name="_25" connectionId="9" xr16:uid="{D73CF76A-96BF-434A-ADBD-90C195CB26C7}"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xmlns:mc="http://schemas.openxmlformats.org/markup-compatibility/2006" xmlns:xr16="http://schemas.microsoft.com/office/spreadsheetml/2017/revision16" mc:Ignorable="xr16" name="23_38" connectionId="10" xr16:uid="{00000000-0016-0000-1100-00006D000000}"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xmlns:mc="http://schemas.openxmlformats.org/markup-compatibility/2006" xmlns:xr16="http://schemas.microsoft.com/office/spreadsheetml/2017/revision16" mc:Ignorable="xr16" name="_33" connectionId="9" xr16:uid="{6C44EA62-42C3-4E0B-8A6F-A0B81A13C554}"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xmlns:mc="http://schemas.openxmlformats.org/markup-compatibility/2006" xmlns:xr16="http://schemas.microsoft.com/office/spreadsheetml/2017/revision16" mc:Ignorable="xr16" name="_29" connectionId="9" xr16:uid="{0A200DAB-A865-46B4-9CB7-1323BF9082E4}"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xmlns:mc="http://schemas.openxmlformats.org/markup-compatibility/2006" xmlns:xr16="http://schemas.microsoft.com/office/spreadsheetml/2017/revision16" mc:Ignorable="xr16" name="_28" connectionId="10" xr16:uid="{E2E55E1C-94F6-4876-B56F-005A04EDA487}"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xmlns:mc="http://schemas.openxmlformats.org/markup-compatibility/2006" xmlns:xr16="http://schemas.microsoft.com/office/spreadsheetml/2017/revision16" mc:Ignorable="xr16" name="_30" connectionId="10" xr16:uid="{CB55C869-619A-45CB-9A2B-44E8C7645224}"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xmlns:mc="http://schemas.openxmlformats.org/markup-compatibility/2006" xmlns:xr16="http://schemas.microsoft.com/office/spreadsheetml/2017/revision16" mc:Ignorable="xr16" name="_33" connectionId="9" xr16:uid="{A57627AA-2C27-4053-8888-DB0265ED7B2A}"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xmlns:mc="http://schemas.openxmlformats.org/markup-compatibility/2006" xmlns:xr16="http://schemas.microsoft.com/office/spreadsheetml/2017/revision16" mc:Ignorable="xr16" name="_26" connectionId="10" xr16:uid="{BE5EE2C2-06C9-4093-B15E-F28575A6A5C3}"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xmlns:mc="http://schemas.openxmlformats.org/markup-compatibility/2006" xmlns:xr16="http://schemas.microsoft.com/office/spreadsheetml/2017/revision16" mc:Ignorable="xr16" name="_25" connectionId="9" xr16:uid="{DF86CEE5-B296-4FC1-9FFC-957320175B12}"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xmlns:mc="http://schemas.openxmlformats.org/markup-compatibility/2006" xmlns:xr16="http://schemas.microsoft.com/office/spreadsheetml/2017/revision16" mc:Ignorable="xr16" name="23" connectionId="9" xr16:uid="{00000000-0016-0000-1200-000070000000}"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xmlns:mc="http://schemas.openxmlformats.org/markup-compatibility/2006" xmlns:xr16="http://schemas.microsoft.com/office/spreadsheetml/2017/revision16" mc:Ignorable="xr16" name="_28" connectionId="10" xr16:uid="{371B15A6-DDDE-4D8E-AC0C-01DAF9603EA5}"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xmlns:mc="http://schemas.openxmlformats.org/markup-compatibility/2006" xmlns:xr16="http://schemas.microsoft.com/office/spreadsheetml/2017/revision16" mc:Ignorable="xr16" name="_32" connectionId="10" xr16:uid="{D53B9C78-4C9F-4CFC-8F1E-82912D7C3BC6}"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xmlns:mc="http://schemas.openxmlformats.org/markup-compatibility/2006" xmlns:xr16="http://schemas.microsoft.com/office/spreadsheetml/2017/revision16" mc:Ignorable="xr16" name="_24" connectionId="10" xr16:uid="{B5F92135-B30C-40D6-A0FD-BDF455ADBB01}"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xmlns:mc="http://schemas.openxmlformats.org/markup-compatibility/2006" xmlns:xr16="http://schemas.microsoft.com/office/spreadsheetml/2017/revision16" mc:Ignorable="xr16" name="_29" connectionId="9" xr16:uid="{FDF0E7D0-6CF5-4D96-81E3-6F3969030E81}"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xmlns:mc="http://schemas.openxmlformats.org/markup-compatibility/2006" xmlns:xr16="http://schemas.microsoft.com/office/spreadsheetml/2017/revision16" mc:Ignorable="xr16" name="_27" connectionId="9" xr16:uid="{6598D33B-EFC3-4D3A-A974-C2775F9E1365}"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xmlns:mc="http://schemas.openxmlformats.org/markup-compatibility/2006" xmlns:xr16="http://schemas.microsoft.com/office/spreadsheetml/2017/revision16" mc:Ignorable="xr16" name="_31" connectionId="9" xr16:uid="{C1124022-FF09-4095-A3F2-4E38F292203E}"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xmlns:mc="http://schemas.openxmlformats.org/markup-compatibility/2006" xmlns:xr16="http://schemas.microsoft.com/office/spreadsheetml/2017/revision16" mc:Ignorable="xr16" name="23.07_1" connectionId="10" xr16:uid="{00000000-0016-0000-1200-000071000000}"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xmlns:mc="http://schemas.openxmlformats.org/markup-compatibility/2006" xmlns:xr16="http://schemas.microsoft.com/office/spreadsheetml/2017/revision16" mc:Ignorable="xr16" name="23_39" connectionId="9" xr16:uid="{00000000-0016-0000-1200-00006F000000}"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xmlns:mc="http://schemas.openxmlformats.org/markup-compatibility/2006" xmlns:xr16="http://schemas.microsoft.com/office/spreadsheetml/2017/revision16" mc:Ignorable="xr16" name="23_38" connectionId="10" xr16:uid="{00000000-0016-0000-1200-000072000000}"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xmlns:mc="http://schemas.openxmlformats.org/markup-compatibility/2006" xmlns:xr16="http://schemas.microsoft.com/office/spreadsheetml/2017/revision16" mc:Ignorable="xr16" name="23_39" connectionId="9" xr16:uid="{00000000-0016-0000-1300-000073000000}"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xmlns:mc="http://schemas.openxmlformats.org/markup-compatibility/2006" xmlns:xr16="http://schemas.microsoft.com/office/spreadsheetml/2017/revision16" mc:Ignorable="xr16" name="_32" connectionId="10" xr16:uid="{1BEB94F8-88E6-4E4B-94DB-43FC4A544895}"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xmlns:mc="http://schemas.openxmlformats.org/markup-compatibility/2006" xmlns:xr16="http://schemas.microsoft.com/office/spreadsheetml/2017/revision16" mc:Ignorable="xr16" name="_30" connectionId="10" xr16:uid="{B074602E-96C5-472C-A95A-F2DF1BFDB26A}"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xmlns:mc="http://schemas.openxmlformats.org/markup-compatibility/2006" xmlns:xr16="http://schemas.microsoft.com/office/spreadsheetml/2017/revision16" mc:Ignorable="xr16" name="_26" connectionId="10" xr16:uid="{225F3894-0C7D-477D-A402-4E4EE88F1D3D}"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xmlns:mc="http://schemas.openxmlformats.org/markup-compatibility/2006" xmlns:xr16="http://schemas.microsoft.com/office/spreadsheetml/2017/revision16" mc:Ignorable="xr16" name="_24" connectionId="10" xr16:uid="{FE8F3DBB-EBF1-4851-BF0D-35265E757D9C}"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xmlns:mc="http://schemas.openxmlformats.org/markup-compatibility/2006" xmlns:xr16="http://schemas.microsoft.com/office/spreadsheetml/2017/revision16" mc:Ignorable="xr16" name="23.07_1" connectionId="10" xr16:uid="{00000000-0016-0000-1300-000074000000}"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xmlns:mc="http://schemas.openxmlformats.org/markup-compatibility/2006" xmlns:xr16="http://schemas.microsoft.com/office/spreadsheetml/2017/revision16" mc:Ignorable="xr16" name="23_38" connectionId="10" xr16:uid="{00000000-0016-0000-1300-000076000000}"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xmlns:mc="http://schemas.openxmlformats.org/markup-compatibility/2006" xmlns:xr16="http://schemas.microsoft.com/office/spreadsheetml/2017/revision16" mc:Ignorable="xr16" name="_31" connectionId="9" xr16:uid="{32DB1220-1823-4AA7-A412-A41456E96843}"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xmlns:mc="http://schemas.openxmlformats.org/markup-compatibility/2006" xmlns:xr16="http://schemas.microsoft.com/office/spreadsheetml/2017/revision16" mc:Ignorable="xr16" name="_27" connectionId="9" xr16:uid="{35BD2C64-CA67-4679-B208-E59032AB7F62}"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xmlns:mc="http://schemas.openxmlformats.org/markup-compatibility/2006" xmlns:xr16="http://schemas.microsoft.com/office/spreadsheetml/2017/revision16" mc:Ignorable="xr16" name="_25" connectionId="9" xr16:uid="{EFD45AC5-52F8-4FE9-BDF3-B33A6CC2F713}"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xmlns:mc="http://schemas.openxmlformats.org/markup-compatibility/2006" xmlns:xr16="http://schemas.microsoft.com/office/spreadsheetml/2017/revision16" mc:Ignorable="xr16" name="23" connectionId="9" xr16:uid="{00000000-0016-0000-1300-000075000000}"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xmlns:mc="http://schemas.openxmlformats.org/markup-compatibility/2006" xmlns:xr16="http://schemas.microsoft.com/office/spreadsheetml/2017/revision16" mc:Ignorable="xr16" name="_33" connectionId="9" xr16:uid="{EC8AF412-1F19-4AEF-8D64-B16B84AC2EEC}"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xmlns:mc="http://schemas.openxmlformats.org/markup-compatibility/2006" xmlns:xr16="http://schemas.microsoft.com/office/spreadsheetml/2017/revision16" mc:Ignorable="xr16" name="_29" connectionId="9" xr16:uid="{786685B1-6E17-4BE2-9BD0-55883DF22067}"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xmlns:mc="http://schemas.openxmlformats.org/markup-compatibility/2006" xmlns:xr16="http://schemas.microsoft.com/office/spreadsheetml/2017/revision16" mc:Ignorable="xr16" name="_28" connectionId="10" xr16:uid="{1445A657-E75A-4BE8-A8A2-C93CF623B350}"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xmlns:mc="http://schemas.openxmlformats.org/markup-compatibility/2006" xmlns:xr16="http://schemas.microsoft.com/office/spreadsheetml/2017/revision16" mc:Ignorable="xr16" name="_30" connectionId="10" xr16:uid="{9A2DA8DE-EAA7-4C5B-8B2D-1BB504529E62}"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xmlns:mc="http://schemas.openxmlformats.org/markup-compatibility/2006" xmlns:xr16="http://schemas.microsoft.com/office/spreadsheetml/2017/revision16" mc:Ignorable="xr16" name="_33" connectionId="9" xr16:uid="{E6FFF13D-F7AA-40F7-A102-AA031DEBBC77}"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xmlns:mc="http://schemas.openxmlformats.org/markup-compatibility/2006" xmlns:xr16="http://schemas.microsoft.com/office/spreadsheetml/2017/revision16" mc:Ignorable="xr16" name="_26" connectionId="10" xr16:uid="{4CBC3F96-8925-45F8-BFA2-5C01FDB6DAFC}"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xmlns:mc="http://schemas.openxmlformats.org/markup-compatibility/2006" xmlns:xr16="http://schemas.microsoft.com/office/spreadsheetml/2017/revision16" mc:Ignorable="xr16" name="_25" connectionId="9" xr16:uid="{4CA38647-F21E-4C7B-8671-7A0D98B53F2C}"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xmlns:mc="http://schemas.openxmlformats.org/markup-compatibility/2006" xmlns:xr16="http://schemas.microsoft.com/office/spreadsheetml/2017/revision16" mc:Ignorable="xr16" name="23.07_1" connectionId="10" xr16:uid="{00000000-0016-0000-1400-000078000000}"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xmlns:mc="http://schemas.openxmlformats.org/markup-compatibility/2006" xmlns:xr16="http://schemas.microsoft.com/office/spreadsheetml/2017/revision16" mc:Ignorable="xr16" name="_28" connectionId="10" xr16:uid="{FAB9C851-1C29-4964-9B16-ED85696EA6E4}"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xmlns:mc="http://schemas.openxmlformats.org/markup-compatibility/2006" xmlns:xr16="http://schemas.microsoft.com/office/spreadsheetml/2017/revision16" mc:Ignorable="xr16" name="_32" connectionId="10" xr16:uid="{E8A45A0A-DC3F-4928-A259-443EA5F8651F}"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xmlns:mc="http://schemas.openxmlformats.org/markup-compatibility/2006" xmlns:xr16="http://schemas.microsoft.com/office/spreadsheetml/2017/revision16" mc:Ignorable="xr16" name="_24" connectionId="10" xr16:uid="{7F149426-BDD5-44FF-BFA0-C25A72DFFD09}"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xmlns:mc="http://schemas.openxmlformats.org/markup-compatibility/2006" xmlns:xr16="http://schemas.microsoft.com/office/spreadsheetml/2017/revision16" mc:Ignorable="xr16" name="_29" connectionId="9" xr16:uid="{BB023C15-E519-49C7-B9C3-E1E08C053969}"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xmlns:mc="http://schemas.openxmlformats.org/markup-compatibility/2006" xmlns:xr16="http://schemas.microsoft.com/office/spreadsheetml/2017/revision16" mc:Ignorable="xr16" name="_27" connectionId="9" xr16:uid="{E9E8A1D0-80E4-4AD8-89F7-86EB8CA8F6BA}"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xmlns:mc="http://schemas.openxmlformats.org/markup-compatibility/2006" xmlns:xr16="http://schemas.microsoft.com/office/spreadsheetml/2017/revision16" mc:Ignorable="xr16" name="_31" connectionId="9" xr16:uid="{3A8231F0-FB27-4C80-A40B-FEA87603BFB8}"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xmlns:mc="http://schemas.openxmlformats.org/markup-compatibility/2006" xmlns:xr16="http://schemas.microsoft.com/office/spreadsheetml/2017/revision16" mc:Ignorable="xr16" name="23_38" connectionId="10" xr16:uid="{00000000-0016-0000-1400-000079000000}"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xmlns:mc="http://schemas.openxmlformats.org/markup-compatibility/2006" xmlns:xr16="http://schemas.microsoft.com/office/spreadsheetml/2017/revision16" mc:Ignorable="xr16" name="23" connectionId="9" xr16:uid="{00000000-0016-0000-1400-000077000000}"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xmlns:mc="http://schemas.openxmlformats.org/markup-compatibility/2006" xmlns:xr16="http://schemas.microsoft.com/office/spreadsheetml/2017/revision16" mc:Ignorable="xr16" name="23_39" connectionId="9" xr16:uid="{00000000-0016-0000-1400-00007A000000}"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xmlns:mc="http://schemas.openxmlformats.org/markup-compatibility/2006" xmlns:xr16="http://schemas.microsoft.com/office/spreadsheetml/2017/revision16" mc:Ignorable="xr16" name="23_38" connectionId="10" xr16:uid="{00000000-0016-0000-1500-00007B000000}"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xmlns:mc="http://schemas.openxmlformats.org/markup-compatibility/2006" xmlns:xr16="http://schemas.microsoft.com/office/spreadsheetml/2017/revision16" mc:Ignorable="xr16" name="_32" connectionId="10" xr16:uid="{B7FDE6B2-2372-464A-AE4F-32C8A0DF2379}"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xmlns:mc="http://schemas.openxmlformats.org/markup-compatibility/2006" xmlns:xr16="http://schemas.microsoft.com/office/spreadsheetml/2017/revision16" mc:Ignorable="xr16" name="_30" connectionId="10" xr16:uid="{F1048F85-D17E-492F-AB9D-A826574B586E}"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xmlns:mc="http://schemas.openxmlformats.org/markup-compatibility/2006" xmlns:xr16="http://schemas.microsoft.com/office/spreadsheetml/2017/revision16" mc:Ignorable="xr16" name="_26" connectionId="10" xr16:uid="{061AC1BA-EFBD-439C-A74B-67C7D3C9FB8A}"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xmlns:mc="http://schemas.openxmlformats.org/markup-compatibility/2006" xmlns:xr16="http://schemas.microsoft.com/office/spreadsheetml/2017/revision16" mc:Ignorable="xr16" name="_24" connectionId="10" xr16:uid="{4313288D-8687-4107-A69B-2DC5DC5C0903}"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xmlns:mc="http://schemas.openxmlformats.org/markup-compatibility/2006" xmlns:xr16="http://schemas.microsoft.com/office/spreadsheetml/2017/revision16" mc:Ignorable="xr16" name="23.07_1" connectionId="10" xr16:uid="{00000000-0016-0000-1500-00007C000000}"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xmlns:mc="http://schemas.openxmlformats.org/markup-compatibility/2006" xmlns:xr16="http://schemas.microsoft.com/office/spreadsheetml/2017/revision16" mc:Ignorable="xr16" name="23_39" connectionId="9" xr16:uid="{00000000-0016-0000-1500-00007E000000}"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xmlns:mc="http://schemas.openxmlformats.org/markup-compatibility/2006" xmlns:xr16="http://schemas.microsoft.com/office/spreadsheetml/2017/revision16" mc:Ignorable="xr16" name="_31" connectionId="9" xr16:uid="{43986575-4E20-4C59-91A0-F3E533D7421E}"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xmlns:mc="http://schemas.openxmlformats.org/markup-compatibility/2006" xmlns:xr16="http://schemas.microsoft.com/office/spreadsheetml/2017/revision16" mc:Ignorable="xr16" name="_27" connectionId="9" xr16:uid="{1A95971D-0825-4F44-8259-C64A0BAA55C9}"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xmlns:mc="http://schemas.openxmlformats.org/markup-compatibility/2006" xmlns:xr16="http://schemas.microsoft.com/office/spreadsheetml/2017/revision16" mc:Ignorable="xr16" name="_25" connectionId="9" xr16:uid="{07834EF6-03DA-43B5-AC8E-DE1FEE7F88DB}"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xmlns:mc="http://schemas.openxmlformats.org/markup-compatibility/2006" xmlns:xr16="http://schemas.microsoft.com/office/spreadsheetml/2017/revision16" mc:Ignorable="xr16" name="23" connectionId="9" xr16:uid="{00000000-0016-0000-1500-00007D000000}"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xmlns:mc="http://schemas.openxmlformats.org/markup-compatibility/2006" xmlns:xr16="http://schemas.microsoft.com/office/spreadsheetml/2017/revision16" mc:Ignorable="xr16" name="_33" connectionId="9" xr16:uid="{75037008-6816-4873-A27E-E252EC51F835}"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xmlns:mc="http://schemas.openxmlformats.org/markup-compatibility/2006" xmlns:xr16="http://schemas.microsoft.com/office/spreadsheetml/2017/revision16" mc:Ignorable="xr16" name="_29" connectionId="9" xr16:uid="{AA5B864F-35DC-4F06-829A-969F00BFABD1}"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xmlns:mc="http://schemas.openxmlformats.org/markup-compatibility/2006" xmlns:xr16="http://schemas.microsoft.com/office/spreadsheetml/2017/revision16" mc:Ignorable="xr16" name="_28" connectionId="10" xr16:uid="{67F37BA8-5488-4EE6-8EF0-F2BFB4CF7FC9}"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xmlns:mc="http://schemas.openxmlformats.org/markup-compatibility/2006" xmlns:xr16="http://schemas.microsoft.com/office/spreadsheetml/2017/revision16" mc:Ignorable="xr16" name="_30" connectionId="10" xr16:uid="{76AB5C10-869D-4EFF-A9E0-A6834AB8015D}"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xmlns:mc="http://schemas.openxmlformats.org/markup-compatibility/2006" xmlns:xr16="http://schemas.microsoft.com/office/spreadsheetml/2017/revision16" mc:Ignorable="xr16" name="_33" connectionId="9" xr16:uid="{84D25FCD-77ED-48C7-BE29-7103FECBD024}"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xmlns:mc="http://schemas.openxmlformats.org/markup-compatibility/2006" xmlns:xr16="http://schemas.microsoft.com/office/spreadsheetml/2017/revision16" mc:Ignorable="xr16" name="_26" connectionId="10" xr16:uid="{655359B6-B6ED-4D6B-89BB-1CE21C83FE7D}"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xmlns:mc="http://schemas.openxmlformats.org/markup-compatibility/2006" xmlns:xr16="http://schemas.microsoft.com/office/spreadsheetml/2017/revision16" mc:Ignorable="xr16" name="_25" connectionId="9" xr16:uid="{A64919D8-6D68-4408-98BA-A40D3F203145}"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xmlns:mc="http://schemas.openxmlformats.org/markup-compatibility/2006" xmlns:xr16="http://schemas.microsoft.com/office/spreadsheetml/2017/revision16" mc:Ignorable="xr16" name="23_39" connectionId="9" xr16:uid="{00000000-0016-0000-1600-000080000000}"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xmlns:mc="http://schemas.openxmlformats.org/markup-compatibility/2006" xmlns:xr16="http://schemas.microsoft.com/office/spreadsheetml/2017/revision16" mc:Ignorable="xr16" name="_28" connectionId="10" xr16:uid="{E9F55FC3-6B4C-4C62-9648-1897D38B3B31}"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xmlns:mc="http://schemas.openxmlformats.org/markup-compatibility/2006" xmlns:xr16="http://schemas.microsoft.com/office/spreadsheetml/2017/revision16" mc:Ignorable="xr16" name="_32" connectionId="10" xr16:uid="{506A5AC8-1672-4959-BC84-81527C0216BF}"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xmlns:mc="http://schemas.openxmlformats.org/markup-compatibility/2006" xmlns:xr16="http://schemas.microsoft.com/office/spreadsheetml/2017/revision16" mc:Ignorable="xr16" name="_24" connectionId="10" xr16:uid="{CB29823D-64B7-44CC-9A29-5FA9FFC668AB}"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xmlns:mc="http://schemas.openxmlformats.org/markup-compatibility/2006" xmlns:xr16="http://schemas.microsoft.com/office/spreadsheetml/2017/revision16" mc:Ignorable="xr16" name="_29" connectionId="9" xr16:uid="{0E1F83E6-1487-4648-A921-76691E1A7A2E}"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xmlns:mc="http://schemas.openxmlformats.org/markup-compatibility/2006" xmlns:xr16="http://schemas.microsoft.com/office/spreadsheetml/2017/revision16" mc:Ignorable="xr16" name="_27" connectionId="9" xr16:uid="{867A5AC3-EF90-4CCA-8081-040C1BDBE786}"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xmlns:mc="http://schemas.openxmlformats.org/markup-compatibility/2006" xmlns:xr16="http://schemas.microsoft.com/office/spreadsheetml/2017/revision16" mc:Ignorable="xr16" name="_31" connectionId="9" xr16:uid="{16D1E97F-FB4C-4198-94A4-0BD300754885}"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xmlns:mc="http://schemas.openxmlformats.org/markup-compatibility/2006" xmlns:xr16="http://schemas.microsoft.com/office/spreadsheetml/2017/revision16" mc:Ignorable="xr16" name="23" connectionId="9" xr16:uid="{00000000-0016-0000-1600-000081000000}"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xmlns:mc="http://schemas.openxmlformats.org/markup-compatibility/2006" xmlns:xr16="http://schemas.microsoft.com/office/spreadsheetml/2017/revision16" mc:Ignorable="xr16" name="23_38" connectionId="10" xr16:uid="{00000000-0016-0000-1600-00007F000000}"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xmlns:mc="http://schemas.openxmlformats.org/markup-compatibility/2006" xmlns:xr16="http://schemas.microsoft.com/office/spreadsheetml/2017/revision16" mc:Ignorable="xr16" name="23.07_1" connectionId="10" xr16:uid="{00000000-0016-0000-1600-000082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tx2"/>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cene3d>
          <a:camera prst="orthographicFront"/>
          <a:lightRig rig="threePt" dir="t"/>
        </a:scene3d>
        <a:sp3d>
          <a:contourClr>
            <a:schemeClr val="bg1"/>
          </a:contourClr>
        </a:sp3d>
      </a:spPr>
      <a:bodyPr vertOverflow="clip" horzOverflow="clip" rtlCol="0" anchor="t"/>
      <a:lstStyle>
        <a:defPPr algn="l">
          <a:defRPr sz="1100" b="0" cap="none" spc="0">
            <a:ln w="0">
              <a:solidFill>
                <a:sysClr val="windowText" lastClr="000000"/>
              </a:solidFill>
            </a:ln>
            <a:solidFill>
              <a:schemeClr val="bg1"/>
            </a:solidFill>
            <a:effectLst>
              <a:outerShdw blurRad="38100" dist="19050" dir="2700000" algn="tl" rotWithShape="0">
                <a:schemeClr val="dk1">
                  <a:alpha val="40000"/>
                </a:schemeClr>
              </a:outerShdw>
            </a:effectLst>
          </a:defRPr>
        </a:defPPr>
      </a:lstStyle>
      <a:style>
        <a:lnRef idx="2">
          <a:schemeClr val="dk1">
            <a:shade val="50000"/>
          </a:schemeClr>
        </a:lnRef>
        <a:fillRef idx="1">
          <a:schemeClr val="dk1"/>
        </a:fillRef>
        <a:effectRef idx="0">
          <a:schemeClr val="dk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queryTable" Target="../queryTables/queryTable2.xml"/><Relationship Id="rId4"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8.xml"/><Relationship Id="rId3" Type="http://schemas.openxmlformats.org/officeDocument/2006/relationships/queryTable" Target="../queryTables/queryTable3.xml"/><Relationship Id="rId7" Type="http://schemas.openxmlformats.org/officeDocument/2006/relationships/queryTable" Target="../queryTables/queryTable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queryTable" Target="../queryTables/queryTable6.xml"/><Relationship Id="rId11" Type="http://schemas.openxmlformats.org/officeDocument/2006/relationships/queryTable" Target="../queryTables/queryTable11.xml"/><Relationship Id="rId5" Type="http://schemas.openxmlformats.org/officeDocument/2006/relationships/queryTable" Target="../queryTables/queryTable5.xml"/><Relationship Id="rId10" Type="http://schemas.openxmlformats.org/officeDocument/2006/relationships/queryTable" Target="../queryTables/queryTable10.xml"/><Relationship Id="rId4" Type="http://schemas.openxmlformats.org/officeDocument/2006/relationships/queryTable" Target="../queryTables/queryTable4.xml"/><Relationship Id="rId9" Type="http://schemas.openxmlformats.org/officeDocument/2006/relationships/queryTable" Target="../queryTables/queryTable9.xml"/></Relationships>
</file>

<file path=xl/worksheets/_rels/sheet4.xml.rels><?xml version="1.0" encoding="UTF-8" standalone="yes"?>
<Relationships xmlns="http://schemas.openxmlformats.org/package/2006/relationships"><Relationship Id="rId26" Type="http://schemas.openxmlformats.org/officeDocument/2006/relationships/queryTable" Target="../queryTables/queryTable34.xml"/><Relationship Id="rId117" Type="http://schemas.openxmlformats.org/officeDocument/2006/relationships/queryTable" Target="../queryTables/queryTable125.xml"/><Relationship Id="rId21" Type="http://schemas.openxmlformats.org/officeDocument/2006/relationships/queryTable" Target="../queryTables/queryTable29.xml"/><Relationship Id="rId42" Type="http://schemas.openxmlformats.org/officeDocument/2006/relationships/queryTable" Target="../queryTables/queryTable50.xml"/><Relationship Id="rId47" Type="http://schemas.openxmlformats.org/officeDocument/2006/relationships/queryTable" Target="../queryTables/queryTable55.xml"/><Relationship Id="rId63" Type="http://schemas.openxmlformats.org/officeDocument/2006/relationships/queryTable" Target="../queryTables/queryTable71.xml"/><Relationship Id="rId68" Type="http://schemas.openxmlformats.org/officeDocument/2006/relationships/queryTable" Target="../queryTables/queryTable76.xml"/><Relationship Id="rId84" Type="http://schemas.openxmlformats.org/officeDocument/2006/relationships/queryTable" Target="../queryTables/queryTable92.xml"/><Relationship Id="rId89" Type="http://schemas.openxmlformats.org/officeDocument/2006/relationships/queryTable" Target="../queryTables/queryTable97.xml"/><Relationship Id="rId112" Type="http://schemas.openxmlformats.org/officeDocument/2006/relationships/queryTable" Target="../queryTables/queryTable120.xml"/><Relationship Id="rId16" Type="http://schemas.openxmlformats.org/officeDocument/2006/relationships/queryTable" Target="../queryTables/queryTable24.xml"/><Relationship Id="rId107" Type="http://schemas.openxmlformats.org/officeDocument/2006/relationships/queryTable" Target="../queryTables/queryTable115.xml"/><Relationship Id="rId11" Type="http://schemas.openxmlformats.org/officeDocument/2006/relationships/queryTable" Target="../queryTables/queryTable19.xml"/><Relationship Id="rId32" Type="http://schemas.openxmlformats.org/officeDocument/2006/relationships/queryTable" Target="../queryTables/queryTable40.xml"/><Relationship Id="rId37" Type="http://schemas.openxmlformats.org/officeDocument/2006/relationships/queryTable" Target="../queryTables/queryTable45.xml"/><Relationship Id="rId53" Type="http://schemas.openxmlformats.org/officeDocument/2006/relationships/queryTable" Target="../queryTables/queryTable61.xml"/><Relationship Id="rId58" Type="http://schemas.openxmlformats.org/officeDocument/2006/relationships/queryTable" Target="../queryTables/queryTable66.xml"/><Relationship Id="rId74" Type="http://schemas.openxmlformats.org/officeDocument/2006/relationships/queryTable" Target="../queryTables/queryTable82.xml"/><Relationship Id="rId79" Type="http://schemas.openxmlformats.org/officeDocument/2006/relationships/queryTable" Target="../queryTables/queryTable87.xml"/><Relationship Id="rId102" Type="http://schemas.openxmlformats.org/officeDocument/2006/relationships/queryTable" Target="../queryTables/queryTable110.xml"/><Relationship Id="rId5" Type="http://schemas.openxmlformats.org/officeDocument/2006/relationships/queryTable" Target="../queryTables/queryTable13.xml"/><Relationship Id="rId90" Type="http://schemas.openxmlformats.org/officeDocument/2006/relationships/queryTable" Target="../queryTables/queryTable98.xml"/><Relationship Id="rId95" Type="http://schemas.openxmlformats.org/officeDocument/2006/relationships/queryTable" Target="../queryTables/queryTable103.xml"/><Relationship Id="rId22" Type="http://schemas.openxmlformats.org/officeDocument/2006/relationships/queryTable" Target="../queryTables/queryTable30.xml"/><Relationship Id="rId27" Type="http://schemas.openxmlformats.org/officeDocument/2006/relationships/queryTable" Target="../queryTables/queryTable35.xml"/><Relationship Id="rId43" Type="http://schemas.openxmlformats.org/officeDocument/2006/relationships/queryTable" Target="../queryTables/queryTable51.xml"/><Relationship Id="rId48" Type="http://schemas.openxmlformats.org/officeDocument/2006/relationships/queryTable" Target="../queryTables/queryTable56.xml"/><Relationship Id="rId64" Type="http://schemas.openxmlformats.org/officeDocument/2006/relationships/queryTable" Target="../queryTables/queryTable72.xml"/><Relationship Id="rId69" Type="http://schemas.openxmlformats.org/officeDocument/2006/relationships/queryTable" Target="../queryTables/queryTable77.xml"/><Relationship Id="rId113" Type="http://schemas.openxmlformats.org/officeDocument/2006/relationships/queryTable" Target="../queryTables/queryTable121.xml"/><Relationship Id="rId118" Type="http://schemas.openxmlformats.org/officeDocument/2006/relationships/queryTable" Target="../queryTables/queryTable126.xml"/><Relationship Id="rId80" Type="http://schemas.openxmlformats.org/officeDocument/2006/relationships/queryTable" Target="../queryTables/queryTable88.xml"/><Relationship Id="rId85" Type="http://schemas.openxmlformats.org/officeDocument/2006/relationships/queryTable" Target="../queryTables/queryTable93.xml"/><Relationship Id="rId12" Type="http://schemas.openxmlformats.org/officeDocument/2006/relationships/queryTable" Target="../queryTables/queryTable20.xml"/><Relationship Id="rId17" Type="http://schemas.openxmlformats.org/officeDocument/2006/relationships/queryTable" Target="../queryTables/queryTable25.xml"/><Relationship Id="rId33" Type="http://schemas.openxmlformats.org/officeDocument/2006/relationships/queryTable" Target="../queryTables/queryTable41.xml"/><Relationship Id="rId38" Type="http://schemas.openxmlformats.org/officeDocument/2006/relationships/queryTable" Target="../queryTables/queryTable46.xml"/><Relationship Id="rId59" Type="http://schemas.openxmlformats.org/officeDocument/2006/relationships/queryTable" Target="../queryTables/queryTable67.xml"/><Relationship Id="rId103" Type="http://schemas.openxmlformats.org/officeDocument/2006/relationships/queryTable" Target="../queryTables/queryTable111.xml"/><Relationship Id="rId108" Type="http://schemas.openxmlformats.org/officeDocument/2006/relationships/queryTable" Target="../queryTables/queryTable116.xml"/><Relationship Id="rId54" Type="http://schemas.openxmlformats.org/officeDocument/2006/relationships/queryTable" Target="../queryTables/queryTable62.xml"/><Relationship Id="rId70" Type="http://schemas.openxmlformats.org/officeDocument/2006/relationships/queryTable" Target="../queryTables/queryTable78.xml"/><Relationship Id="rId75" Type="http://schemas.openxmlformats.org/officeDocument/2006/relationships/queryTable" Target="../queryTables/queryTable83.xml"/><Relationship Id="rId91" Type="http://schemas.openxmlformats.org/officeDocument/2006/relationships/queryTable" Target="../queryTables/queryTable99.xml"/><Relationship Id="rId96" Type="http://schemas.openxmlformats.org/officeDocument/2006/relationships/queryTable" Target="../queryTables/queryTable104.xml"/><Relationship Id="rId1" Type="http://schemas.openxmlformats.org/officeDocument/2006/relationships/printerSettings" Target="../printerSettings/printerSettings4.bin"/><Relationship Id="rId6" Type="http://schemas.openxmlformats.org/officeDocument/2006/relationships/queryTable" Target="../queryTables/queryTable14.xml"/><Relationship Id="rId23" Type="http://schemas.openxmlformats.org/officeDocument/2006/relationships/queryTable" Target="../queryTables/queryTable31.xml"/><Relationship Id="rId28" Type="http://schemas.openxmlformats.org/officeDocument/2006/relationships/queryTable" Target="../queryTables/queryTable36.xml"/><Relationship Id="rId49" Type="http://schemas.openxmlformats.org/officeDocument/2006/relationships/queryTable" Target="../queryTables/queryTable57.xml"/><Relationship Id="rId114" Type="http://schemas.openxmlformats.org/officeDocument/2006/relationships/queryTable" Target="../queryTables/queryTable122.xml"/><Relationship Id="rId119" Type="http://schemas.openxmlformats.org/officeDocument/2006/relationships/queryTable" Target="../queryTables/queryTable127.xml"/><Relationship Id="rId44" Type="http://schemas.openxmlformats.org/officeDocument/2006/relationships/queryTable" Target="../queryTables/queryTable52.xml"/><Relationship Id="rId60" Type="http://schemas.openxmlformats.org/officeDocument/2006/relationships/queryTable" Target="../queryTables/queryTable68.xml"/><Relationship Id="rId65" Type="http://schemas.openxmlformats.org/officeDocument/2006/relationships/queryTable" Target="../queryTables/queryTable73.xml"/><Relationship Id="rId81" Type="http://schemas.openxmlformats.org/officeDocument/2006/relationships/queryTable" Target="../queryTables/queryTable89.xml"/><Relationship Id="rId86" Type="http://schemas.openxmlformats.org/officeDocument/2006/relationships/queryTable" Target="../queryTables/queryTable94.xml"/><Relationship Id="rId4" Type="http://schemas.openxmlformats.org/officeDocument/2006/relationships/queryTable" Target="../queryTables/queryTable12.xml"/><Relationship Id="rId9" Type="http://schemas.openxmlformats.org/officeDocument/2006/relationships/queryTable" Target="../queryTables/queryTable17.xml"/><Relationship Id="rId13" Type="http://schemas.openxmlformats.org/officeDocument/2006/relationships/queryTable" Target="../queryTables/queryTable21.xml"/><Relationship Id="rId18" Type="http://schemas.openxmlformats.org/officeDocument/2006/relationships/queryTable" Target="../queryTables/queryTable26.xml"/><Relationship Id="rId39" Type="http://schemas.openxmlformats.org/officeDocument/2006/relationships/queryTable" Target="../queryTables/queryTable47.xml"/><Relationship Id="rId109" Type="http://schemas.openxmlformats.org/officeDocument/2006/relationships/queryTable" Target="../queryTables/queryTable117.xml"/><Relationship Id="rId34" Type="http://schemas.openxmlformats.org/officeDocument/2006/relationships/queryTable" Target="../queryTables/queryTable42.xml"/><Relationship Id="rId50" Type="http://schemas.openxmlformats.org/officeDocument/2006/relationships/queryTable" Target="../queryTables/queryTable58.xml"/><Relationship Id="rId55" Type="http://schemas.openxmlformats.org/officeDocument/2006/relationships/queryTable" Target="../queryTables/queryTable63.xml"/><Relationship Id="rId76" Type="http://schemas.openxmlformats.org/officeDocument/2006/relationships/queryTable" Target="../queryTables/queryTable84.xml"/><Relationship Id="rId97" Type="http://schemas.openxmlformats.org/officeDocument/2006/relationships/queryTable" Target="../queryTables/queryTable105.xml"/><Relationship Id="rId104" Type="http://schemas.openxmlformats.org/officeDocument/2006/relationships/queryTable" Target="../queryTables/queryTable112.xml"/><Relationship Id="rId120" Type="http://schemas.openxmlformats.org/officeDocument/2006/relationships/queryTable" Target="../queryTables/queryTable128.xml"/><Relationship Id="rId7" Type="http://schemas.openxmlformats.org/officeDocument/2006/relationships/queryTable" Target="../queryTables/queryTable15.xml"/><Relationship Id="rId71" Type="http://schemas.openxmlformats.org/officeDocument/2006/relationships/queryTable" Target="../queryTables/queryTable79.xml"/><Relationship Id="rId92" Type="http://schemas.openxmlformats.org/officeDocument/2006/relationships/queryTable" Target="../queryTables/queryTable100.xml"/><Relationship Id="rId2" Type="http://schemas.openxmlformats.org/officeDocument/2006/relationships/drawing" Target="../drawings/drawing4.xml"/><Relationship Id="rId29" Type="http://schemas.openxmlformats.org/officeDocument/2006/relationships/queryTable" Target="../queryTables/queryTable37.xml"/><Relationship Id="rId24" Type="http://schemas.openxmlformats.org/officeDocument/2006/relationships/queryTable" Target="../queryTables/queryTable32.xml"/><Relationship Id="rId40" Type="http://schemas.openxmlformats.org/officeDocument/2006/relationships/queryTable" Target="../queryTables/queryTable48.xml"/><Relationship Id="rId45" Type="http://schemas.openxmlformats.org/officeDocument/2006/relationships/queryTable" Target="../queryTables/queryTable53.xml"/><Relationship Id="rId66" Type="http://schemas.openxmlformats.org/officeDocument/2006/relationships/queryTable" Target="../queryTables/queryTable74.xml"/><Relationship Id="rId87" Type="http://schemas.openxmlformats.org/officeDocument/2006/relationships/queryTable" Target="../queryTables/queryTable95.xml"/><Relationship Id="rId110" Type="http://schemas.openxmlformats.org/officeDocument/2006/relationships/queryTable" Target="../queryTables/queryTable118.xml"/><Relationship Id="rId115" Type="http://schemas.openxmlformats.org/officeDocument/2006/relationships/queryTable" Target="../queryTables/queryTable123.xml"/><Relationship Id="rId61" Type="http://schemas.openxmlformats.org/officeDocument/2006/relationships/queryTable" Target="../queryTables/queryTable69.xml"/><Relationship Id="rId82" Type="http://schemas.openxmlformats.org/officeDocument/2006/relationships/queryTable" Target="../queryTables/queryTable90.xml"/><Relationship Id="rId19" Type="http://schemas.openxmlformats.org/officeDocument/2006/relationships/queryTable" Target="../queryTables/queryTable27.xml"/><Relationship Id="rId14" Type="http://schemas.openxmlformats.org/officeDocument/2006/relationships/queryTable" Target="../queryTables/queryTable22.xml"/><Relationship Id="rId30" Type="http://schemas.openxmlformats.org/officeDocument/2006/relationships/queryTable" Target="../queryTables/queryTable38.xml"/><Relationship Id="rId35" Type="http://schemas.openxmlformats.org/officeDocument/2006/relationships/queryTable" Target="../queryTables/queryTable43.xml"/><Relationship Id="rId56" Type="http://schemas.openxmlformats.org/officeDocument/2006/relationships/queryTable" Target="../queryTables/queryTable64.xml"/><Relationship Id="rId77" Type="http://schemas.openxmlformats.org/officeDocument/2006/relationships/queryTable" Target="../queryTables/queryTable85.xml"/><Relationship Id="rId100" Type="http://schemas.openxmlformats.org/officeDocument/2006/relationships/queryTable" Target="../queryTables/queryTable108.xml"/><Relationship Id="rId105" Type="http://schemas.openxmlformats.org/officeDocument/2006/relationships/queryTable" Target="../queryTables/queryTable113.xml"/><Relationship Id="rId8" Type="http://schemas.openxmlformats.org/officeDocument/2006/relationships/queryTable" Target="../queryTables/queryTable16.xml"/><Relationship Id="rId51" Type="http://schemas.openxmlformats.org/officeDocument/2006/relationships/queryTable" Target="../queryTables/queryTable59.xml"/><Relationship Id="rId72" Type="http://schemas.openxmlformats.org/officeDocument/2006/relationships/queryTable" Target="../queryTables/queryTable80.xml"/><Relationship Id="rId93" Type="http://schemas.openxmlformats.org/officeDocument/2006/relationships/queryTable" Target="../queryTables/queryTable101.xml"/><Relationship Id="rId98" Type="http://schemas.openxmlformats.org/officeDocument/2006/relationships/queryTable" Target="../queryTables/queryTable106.xml"/><Relationship Id="rId121" Type="http://schemas.openxmlformats.org/officeDocument/2006/relationships/queryTable" Target="../queryTables/queryTable129.xml"/><Relationship Id="rId3" Type="http://schemas.openxmlformats.org/officeDocument/2006/relationships/vmlDrawing" Target="../drawings/vmlDrawing2.vml"/><Relationship Id="rId25" Type="http://schemas.openxmlformats.org/officeDocument/2006/relationships/queryTable" Target="../queryTables/queryTable33.xml"/><Relationship Id="rId46" Type="http://schemas.openxmlformats.org/officeDocument/2006/relationships/queryTable" Target="../queryTables/queryTable54.xml"/><Relationship Id="rId67" Type="http://schemas.openxmlformats.org/officeDocument/2006/relationships/queryTable" Target="../queryTables/queryTable75.xml"/><Relationship Id="rId116" Type="http://schemas.openxmlformats.org/officeDocument/2006/relationships/queryTable" Target="../queryTables/queryTable124.xml"/><Relationship Id="rId20" Type="http://schemas.openxmlformats.org/officeDocument/2006/relationships/queryTable" Target="../queryTables/queryTable28.xml"/><Relationship Id="rId41" Type="http://schemas.openxmlformats.org/officeDocument/2006/relationships/queryTable" Target="../queryTables/queryTable49.xml"/><Relationship Id="rId62" Type="http://schemas.openxmlformats.org/officeDocument/2006/relationships/queryTable" Target="../queryTables/queryTable70.xml"/><Relationship Id="rId83" Type="http://schemas.openxmlformats.org/officeDocument/2006/relationships/queryTable" Target="../queryTables/queryTable91.xml"/><Relationship Id="rId88" Type="http://schemas.openxmlformats.org/officeDocument/2006/relationships/queryTable" Target="../queryTables/queryTable96.xml"/><Relationship Id="rId111" Type="http://schemas.openxmlformats.org/officeDocument/2006/relationships/queryTable" Target="../queryTables/queryTable119.xml"/><Relationship Id="rId15" Type="http://schemas.openxmlformats.org/officeDocument/2006/relationships/queryTable" Target="../queryTables/queryTable23.xml"/><Relationship Id="rId36" Type="http://schemas.openxmlformats.org/officeDocument/2006/relationships/queryTable" Target="../queryTables/queryTable44.xml"/><Relationship Id="rId57" Type="http://schemas.openxmlformats.org/officeDocument/2006/relationships/queryTable" Target="../queryTables/queryTable65.xml"/><Relationship Id="rId106" Type="http://schemas.openxmlformats.org/officeDocument/2006/relationships/queryTable" Target="../queryTables/queryTable114.xml"/><Relationship Id="rId10" Type="http://schemas.openxmlformats.org/officeDocument/2006/relationships/queryTable" Target="../queryTables/queryTable18.xml"/><Relationship Id="rId31" Type="http://schemas.openxmlformats.org/officeDocument/2006/relationships/queryTable" Target="../queryTables/queryTable39.xml"/><Relationship Id="rId52" Type="http://schemas.openxmlformats.org/officeDocument/2006/relationships/queryTable" Target="../queryTables/queryTable60.xml"/><Relationship Id="rId73" Type="http://schemas.openxmlformats.org/officeDocument/2006/relationships/queryTable" Target="../queryTables/queryTable81.xml"/><Relationship Id="rId78" Type="http://schemas.openxmlformats.org/officeDocument/2006/relationships/queryTable" Target="../queryTables/queryTable86.xml"/><Relationship Id="rId94" Type="http://schemas.openxmlformats.org/officeDocument/2006/relationships/queryTable" Target="../queryTables/queryTable102.xml"/><Relationship Id="rId99" Type="http://schemas.openxmlformats.org/officeDocument/2006/relationships/queryTable" Target="../queryTables/queryTable107.xml"/><Relationship Id="rId101" Type="http://schemas.openxmlformats.org/officeDocument/2006/relationships/queryTable" Target="../queryTables/queryTable109.xml"/><Relationship Id="rId12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17" Type="http://schemas.openxmlformats.org/officeDocument/2006/relationships/queryTable" Target="../queryTables/queryTable243.xml"/><Relationship Id="rId21" Type="http://schemas.openxmlformats.org/officeDocument/2006/relationships/queryTable" Target="../queryTables/queryTable147.xml"/><Relationship Id="rId42" Type="http://schemas.openxmlformats.org/officeDocument/2006/relationships/queryTable" Target="../queryTables/queryTable168.xml"/><Relationship Id="rId63" Type="http://schemas.openxmlformats.org/officeDocument/2006/relationships/queryTable" Target="../queryTables/queryTable189.xml"/><Relationship Id="rId84" Type="http://schemas.openxmlformats.org/officeDocument/2006/relationships/queryTable" Target="../queryTables/queryTable210.xml"/><Relationship Id="rId138" Type="http://schemas.openxmlformats.org/officeDocument/2006/relationships/queryTable" Target="../queryTables/queryTable264.xml"/><Relationship Id="rId159" Type="http://schemas.openxmlformats.org/officeDocument/2006/relationships/queryTable" Target="../queryTables/queryTable285.xml"/><Relationship Id="rId170" Type="http://schemas.openxmlformats.org/officeDocument/2006/relationships/queryTable" Target="../queryTables/queryTable296.xml"/><Relationship Id="rId191" Type="http://schemas.openxmlformats.org/officeDocument/2006/relationships/queryTable" Target="../queryTables/queryTable317.xml"/><Relationship Id="rId107" Type="http://schemas.openxmlformats.org/officeDocument/2006/relationships/queryTable" Target="../queryTables/queryTable233.xml"/><Relationship Id="rId11" Type="http://schemas.openxmlformats.org/officeDocument/2006/relationships/queryTable" Target="../queryTables/queryTable137.xml"/><Relationship Id="rId32" Type="http://schemas.openxmlformats.org/officeDocument/2006/relationships/queryTable" Target="../queryTables/queryTable158.xml"/><Relationship Id="rId53" Type="http://schemas.openxmlformats.org/officeDocument/2006/relationships/queryTable" Target="../queryTables/queryTable179.xml"/><Relationship Id="rId74" Type="http://schemas.openxmlformats.org/officeDocument/2006/relationships/queryTable" Target="../queryTables/queryTable200.xml"/><Relationship Id="rId128" Type="http://schemas.openxmlformats.org/officeDocument/2006/relationships/queryTable" Target="../queryTables/queryTable254.xml"/><Relationship Id="rId149" Type="http://schemas.openxmlformats.org/officeDocument/2006/relationships/queryTable" Target="../queryTables/queryTable275.xml"/><Relationship Id="rId5" Type="http://schemas.openxmlformats.org/officeDocument/2006/relationships/queryTable" Target="../queryTables/queryTable131.xml"/><Relationship Id="rId95" Type="http://schemas.openxmlformats.org/officeDocument/2006/relationships/queryTable" Target="../queryTables/queryTable221.xml"/><Relationship Id="rId160" Type="http://schemas.openxmlformats.org/officeDocument/2006/relationships/queryTable" Target="../queryTables/queryTable286.xml"/><Relationship Id="rId181" Type="http://schemas.openxmlformats.org/officeDocument/2006/relationships/queryTable" Target="../queryTables/queryTable307.xml"/><Relationship Id="rId22" Type="http://schemas.openxmlformats.org/officeDocument/2006/relationships/queryTable" Target="../queryTables/queryTable148.xml"/><Relationship Id="rId43" Type="http://schemas.openxmlformats.org/officeDocument/2006/relationships/queryTable" Target="../queryTables/queryTable169.xml"/><Relationship Id="rId64" Type="http://schemas.openxmlformats.org/officeDocument/2006/relationships/queryTable" Target="../queryTables/queryTable190.xml"/><Relationship Id="rId118" Type="http://schemas.openxmlformats.org/officeDocument/2006/relationships/queryTable" Target="../queryTables/queryTable244.xml"/><Relationship Id="rId139" Type="http://schemas.openxmlformats.org/officeDocument/2006/relationships/queryTable" Target="../queryTables/queryTable265.xml"/><Relationship Id="rId85" Type="http://schemas.openxmlformats.org/officeDocument/2006/relationships/queryTable" Target="../queryTables/queryTable211.xml"/><Relationship Id="rId150" Type="http://schemas.openxmlformats.org/officeDocument/2006/relationships/queryTable" Target="../queryTables/queryTable276.xml"/><Relationship Id="rId171" Type="http://schemas.openxmlformats.org/officeDocument/2006/relationships/queryTable" Target="../queryTables/queryTable297.xml"/><Relationship Id="rId192" Type="http://schemas.openxmlformats.org/officeDocument/2006/relationships/queryTable" Target="../queryTables/queryTable318.xml"/><Relationship Id="rId12" Type="http://schemas.openxmlformats.org/officeDocument/2006/relationships/queryTable" Target="../queryTables/queryTable138.xml"/><Relationship Id="rId33" Type="http://schemas.openxmlformats.org/officeDocument/2006/relationships/queryTable" Target="../queryTables/queryTable159.xml"/><Relationship Id="rId108" Type="http://schemas.openxmlformats.org/officeDocument/2006/relationships/queryTable" Target="../queryTables/queryTable234.xml"/><Relationship Id="rId129" Type="http://schemas.openxmlformats.org/officeDocument/2006/relationships/queryTable" Target="../queryTables/queryTable255.xml"/><Relationship Id="rId54" Type="http://schemas.openxmlformats.org/officeDocument/2006/relationships/queryTable" Target="../queryTables/queryTable180.xml"/><Relationship Id="rId75" Type="http://schemas.openxmlformats.org/officeDocument/2006/relationships/queryTable" Target="../queryTables/queryTable201.xml"/><Relationship Id="rId96" Type="http://schemas.openxmlformats.org/officeDocument/2006/relationships/queryTable" Target="../queryTables/queryTable222.xml"/><Relationship Id="rId140" Type="http://schemas.openxmlformats.org/officeDocument/2006/relationships/queryTable" Target="../queryTables/queryTable266.xml"/><Relationship Id="rId161" Type="http://schemas.openxmlformats.org/officeDocument/2006/relationships/queryTable" Target="../queryTables/queryTable287.xml"/><Relationship Id="rId182" Type="http://schemas.openxmlformats.org/officeDocument/2006/relationships/queryTable" Target="../queryTables/queryTable308.xml"/><Relationship Id="rId6" Type="http://schemas.openxmlformats.org/officeDocument/2006/relationships/queryTable" Target="../queryTables/queryTable132.xml"/><Relationship Id="rId23" Type="http://schemas.openxmlformats.org/officeDocument/2006/relationships/queryTable" Target="../queryTables/queryTable149.xml"/><Relationship Id="rId119" Type="http://schemas.openxmlformats.org/officeDocument/2006/relationships/queryTable" Target="../queryTables/queryTable245.xml"/><Relationship Id="rId44" Type="http://schemas.openxmlformats.org/officeDocument/2006/relationships/queryTable" Target="../queryTables/queryTable170.xml"/><Relationship Id="rId65" Type="http://schemas.openxmlformats.org/officeDocument/2006/relationships/queryTable" Target="../queryTables/queryTable191.xml"/><Relationship Id="rId86" Type="http://schemas.openxmlformats.org/officeDocument/2006/relationships/queryTable" Target="../queryTables/queryTable212.xml"/><Relationship Id="rId130" Type="http://schemas.openxmlformats.org/officeDocument/2006/relationships/queryTable" Target="../queryTables/queryTable256.xml"/><Relationship Id="rId151" Type="http://schemas.openxmlformats.org/officeDocument/2006/relationships/queryTable" Target="../queryTables/queryTable277.xml"/><Relationship Id="rId172" Type="http://schemas.openxmlformats.org/officeDocument/2006/relationships/queryTable" Target="../queryTables/queryTable298.xml"/><Relationship Id="rId193" Type="http://schemas.openxmlformats.org/officeDocument/2006/relationships/queryTable" Target="../queryTables/queryTable319.xml"/><Relationship Id="rId13" Type="http://schemas.openxmlformats.org/officeDocument/2006/relationships/queryTable" Target="../queryTables/queryTable139.xml"/><Relationship Id="rId109" Type="http://schemas.openxmlformats.org/officeDocument/2006/relationships/queryTable" Target="../queryTables/queryTable235.xml"/><Relationship Id="rId34" Type="http://schemas.openxmlformats.org/officeDocument/2006/relationships/queryTable" Target="../queryTables/queryTable160.xml"/><Relationship Id="rId55" Type="http://schemas.openxmlformats.org/officeDocument/2006/relationships/queryTable" Target="../queryTables/queryTable181.xml"/><Relationship Id="rId76" Type="http://schemas.openxmlformats.org/officeDocument/2006/relationships/queryTable" Target="../queryTables/queryTable202.xml"/><Relationship Id="rId97" Type="http://schemas.openxmlformats.org/officeDocument/2006/relationships/queryTable" Target="../queryTables/queryTable223.xml"/><Relationship Id="rId120" Type="http://schemas.openxmlformats.org/officeDocument/2006/relationships/queryTable" Target="../queryTables/queryTable246.xml"/><Relationship Id="rId141" Type="http://schemas.openxmlformats.org/officeDocument/2006/relationships/queryTable" Target="../queryTables/queryTable267.xml"/><Relationship Id="rId7" Type="http://schemas.openxmlformats.org/officeDocument/2006/relationships/queryTable" Target="../queryTables/queryTable133.xml"/><Relationship Id="rId162" Type="http://schemas.openxmlformats.org/officeDocument/2006/relationships/queryTable" Target="../queryTables/queryTable288.xml"/><Relationship Id="rId183" Type="http://schemas.openxmlformats.org/officeDocument/2006/relationships/queryTable" Target="../queryTables/queryTable309.xml"/><Relationship Id="rId2" Type="http://schemas.openxmlformats.org/officeDocument/2006/relationships/drawing" Target="../drawings/drawing5.xml"/><Relationship Id="rId29" Type="http://schemas.openxmlformats.org/officeDocument/2006/relationships/queryTable" Target="../queryTables/queryTable155.xml"/><Relationship Id="rId24" Type="http://schemas.openxmlformats.org/officeDocument/2006/relationships/queryTable" Target="../queryTables/queryTable150.xml"/><Relationship Id="rId40" Type="http://schemas.openxmlformats.org/officeDocument/2006/relationships/queryTable" Target="../queryTables/queryTable166.xml"/><Relationship Id="rId45" Type="http://schemas.openxmlformats.org/officeDocument/2006/relationships/queryTable" Target="../queryTables/queryTable171.xml"/><Relationship Id="rId66" Type="http://schemas.openxmlformats.org/officeDocument/2006/relationships/queryTable" Target="../queryTables/queryTable192.xml"/><Relationship Id="rId87" Type="http://schemas.openxmlformats.org/officeDocument/2006/relationships/queryTable" Target="../queryTables/queryTable213.xml"/><Relationship Id="rId110" Type="http://schemas.openxmlformats.org/officeDocument/2006/relationships/queryTable" Target="../queryTables/queryTable236.xml"/><Relationship Id="rId115" Type="http://schemas.openxmlformats.org/officeDocument/2006/relationships/queryTable" Target="../queryTables/queryTable241.xml"/><Relationship Id="rId131" Type="http://schemas.openxmlformats.org/officeDocument/2006/relationships/queryTable" Target="../queryTables/queryTable257.xml"/><Relationship Id="rId136" Type="http://schemas.openxmlformats.org/officeDocument/2006/relationships/queryTable" Target="../queryTables/queryTable262.xml"/><Relationship Id="rId157" Type="http://schemas.openxmlformats.org/officeDocument/2006/relationships/queryTable" Target="../queryTables/queryTable283.xml"/><Relationship Id="rId178" Type="http://schemas.openxmlformats.org/officeDocument/2006/relationships/queryTable" Target="../queryTables/queryTable304.xml"/><Relationship Id="rId61" Type="http://schemas.openxmlformats.org/officeDocument/2006/relationships/queryTable" Target="../queryTables/queryTable187.xml"/><Relationship Id="rId82" Type="http://schemas.openxmlformats.org/officeDocument/2006/relationships/queryTable" Target="../queryTables/queryTable208.xml"/><Relationship Id="rId152" Type="http://schemas.openxmlformats.org/officeDocument/2006/relationships/queryTable" Target="../queryTables/queryTable278.xml"/><Relationship Id="rId173" Type="http://schemas.openxmlformats.org/officeDocument/2006/relationships/queryTable" Target="../queryTables/queryTable299.xml"/><Relationship Id="rId194" Type="http://schemas.openxmlformats.org/officeDocument/2006/relationships/queryTable" Target="../queryTables/queryTable320.xml"/><Relationship Id="rId199" Type="http://schemas.openxmlformats.org/officeDocument/2006/relationships/queryTable" Target="../queryTables/queryTable325.xml"/><Relationship Id="rId203" Type="http://schemas.openxmlformats.org/officeDocument/2006/relationships/queryTable" Target="../queryTables/queryTable329.xml"/><Relationship Id="rId19" Type="http://schemas.openxmlformats.org/officeDocument/2006/relationships/queryTable" Target="../queryTables/queryTable145.xml"/><Relationship Id="rId14" Type="http://schemas.openxmlformats.org/officeDocument/2006/relationships/queryTable" Target="../queryTables/queryTable140.xml"/><Relationship Id="rId30" Type="http://schemas.openxmlformats.org/officeDocument/2006/relationships/queryTable" Target="../queryTables/queryTable156.xml"/><Relationship Id="rId35" Type="http://schemas.openxmlformats.org/officeDocument/2006/relationships/queryTable" Target="../queryTables/queryTable161.xml"/><Relationship Id="rId56" Type="http://schemas.openxmlformats.org/officeDocument/2006/relationships/queryTable" Target="../queryTables/queryTable182.xml"/><Relationship Id="rId77" Type="http://schemas.openxmlformats.org/officeDocument/2006/relationships/queryTable" Target="../queryTables/queryTable203.xml"/><Relationship Id="rId100" Type="http://schemas.openxmlformats.org/officeDocument/2006/relationships/queryTable" Target="../queryTables/queryTable226.xml"/><Relationship Id="rId105" Type="http://schemas.openxmlformats.org/officeDocument/2006/relationships/queryTable" Target="../queryTables/queryTable231.xml"/><Relationship Id="rId126" Type="http://schemas.openxmlformats.org/officeDocument/2006/relationships/queryTable" Target="../queryTables/queryTable252.xml"/><Relationship Id="rId147" Type="http://schemas.openxmlformats.org/officeDocument/2006/relationships/queryTable" Target="../queryTables/queryTable273.xml"/><Relationship Id="rId168" Type="http://schemas.openxmlformats.org/officeDocument/2006/relationships/queryTable" Target="../queryTables/queryTable294.xml"/><Relationship Id="rId8" Type="http://schemas.openxmlformats.org/officeDocument/2006/relationships/queryTable" Target="../queryTables/queryTable134.xml"/><Relationship Id="rId51" Type="http://schemas.openxmlformats.org/officeDocument/2006/relationships/queryTable" Target="../queryTables/queryTable177.xml"/><Relationship Id="rId72" Type="http://schemas.openxmlformats.org/officeDocument/2006/relationships/queryTable" Target="../queryTables/queryTable198.xml"/><Relationship Id="rId93" Type="http://schemas.openxmlformats.org/officeDocument/2006/relationships/queryTable" Target="../queryTables/queryTable219.xml"/><Relationship Id="rId98" Type="http://schemas.openxmlformats.org/officeDocument/2006/relationships/queryTable" Target="../queryTables/queryTable224.xml"/><Relationship Id="rId121" Type="http://schemas.openxmlformats.org/officeDocument/2006/relationships/queryTable" Target="../queryTables/queryTable247.xml"/><Relationship Id="rId142" Type="http://schemas.openxmlformats.org/officeDocument/2006/relationships/queryTable" Target="../queryTables/queryTable268.xml"/><Relationship Id="rId163" Type="http://schemas.openxmlformats.org/officeDocument/2006/relationships/queryTable" Target="../queryTables/queryTable289.xml"/><Relationship Id="rId184" Type="http://schemas.openxmlformats.org/officeDocument/2006/relationships/queryTable" Target="../queryTables/queryTable310.xml"/><Relationship Id="rId189" Type="http://schemas.openxmlformats.org/officeDocument/2006/relationships/queryTable" Target="../queryTables/queryTable315.xml"/><Relationship Id="rId3" Type="http://schemas.openxmlformats.org/officeDocument/2006/relationships/vmlDrawing" Target="../drawings/vmlDrawing3.vml"/><Relationship Id="rId25" Type="http://schemas.openxmlformats.org/officeDocument/2006/relationships/queryTable" Target="../queryTables/queryTable151.xml"/><Relationship Id="rId46" Type="http://schemas.openxmlformats.org/officeDocument/2006/relationships/queryTable" Target="../queryTables/queryTable172.xml"/><Relationship Id="rId67" Type="http://schemas.openxmlformats.org/officeDocument/2006/relationships/queryTable" Target="../queryTables/queryTable193.xml"/><Relationship Id="rId116" Type="http://schemas.openxmlformats.org/officeDocument/2006/relationships/queryTable" Target="../queryTables/queryTable242.xml"/><Relationship Id="rId137" Type="http://schemas.openxmlformats.org/officeDocument/2006/relationships/queryTable" Target="../queryTables/queryTable263.xml"/><Relationship Id="rId158" Type="http://schemas.openxmlformats.org/officeDocument/2006/relationships/queryTable" Target="../queryTables/queryTable284.xml"/><Relationship Id="rId20" Type="http://schemas.openxmlformats.org/officeDocument/2006/relationships/queryTable" Target="../queryTables/queryTable146.xml"/><Relationship Id="rId41" Type="http://schemas.openxmlformats.org/officeDocument/2006/relationships/queryTable" Target="../queryTables/queryTable167.xml"/><Relationship Id="rId62" Type="http://schemas.openxmlformats.org/officeDocument/2006/relationships/queryTable" Target="../queryTables/queryTable188.xml"/><Relationship Id="rId83" Type="http://schemas.openxmlformats.org/officeDocument/2006/relationships/queryTable" Target="../queryTables/queryTable209.xml"/><Relationship Id="rId88" Type="http://schemas.openxmlformats.org/officeDocument/2006/relationships/queryTable" Target="../queryTables/queryTable214.xml"/><Relationship Id="rId111" Type="http://schemas.openxmlformats.org/officeDocument/2006/relationships/queryTable" Target="../queryTables/queryTable237.xml"/><Relationship Id="rId132" Type="http://schemas.openxmlformats.org/officeDocument/2006/relationships/queryTable" Target="../queryTables/queryTable258.xml"/><Relationship Id="rId153" Type="http://schemas.openxmlformats.org/officeDocument/2006/relationships/queryTable" Target="../queryTables/queryTable279.xml"/><Relationship Id="rId174" Type="http://schemas.openxmlformats.org/officeDocument/2006/relationships/queryTable" Target="../queryTables/queryTable300.xml"/><Relationship Id="rId179" Type="http://schemas.openxmlformats.org/officeDocument/2006/relationships/queryTable" Target="../queryTables/queryTable305.xml"/><Relationship Id="rId195" Type="http://schemas.openxmlformats.org/officeDocument/2006/relationships/queryTable" Target="../queryTables/queryTable321.xml"/><Relationship Id="rId190" Type="http://schemas.openxmlformats.org/officeDocument/2006/relationships/queryTable" Target="../queryTables/queryTable316.xml"/><Relationship Id="rId204" Type="http://schemas.openxmlformats.org/officeDocument/2006/relationships/comments" Target="../comments3.xml"/><Relationship Id="rId15" Type="http://schemas.openxmlformats.org/officeDocument/2006/relationships/queryTable" Target="../queryTables/queryTable141.xml"/><Relationship Id="rId36" Type="http://schemas.openxmlformats.org/officeDocument/2006/relationships/queryTable" Target="../queryTables/queryTable162.xml"/><Relationship Id="rId57" Type="http://schemas.openxmlformats.org/officeDocument/2006/relationships/queryTable" Target="../queryTables/queryTable183.xml"/><Relationship Id="rId106" Type="http://schemas.openxmlformats.org/officeDocument/2006/relationships/queryTable" Target="../queryTables/queryTable232.xml"/><Relationship Id="rId127" Type="http://schemas.openxmlformats.org/officeDocument/2006/relationships/queryTable" Target="../queryTables/queryTable253.xml"/><Relationship Id="rId10" Type="http://schemas.openxmlformats.org/officeDocument/2006/relationships/queryTable" Target="../queryTables/queryTable136.xml"/><Relationship Id="rId31" Type="http://schemas.openxmlformats.org/officeDocument/2006/relationships/queryTable" Target="../queryTables/queryTable157.xml"/><Relationship Id="rId52" Type="http://schemas.openxmlformats.org/officeDocument/2006/relationships/queryTable" Target="../queryTables/queryTable178.xml"/><Relationship Id="rId73" Type="http://schemas.openxmlformats.org/officeDocument/2006/relationships/queryTable" Target="../queryTables/queryTable199.xml"/><Relationship Id="rId78" Type="http://schemas.openxmlformats.org/officeDocument/2006/relationships/queryTable" Target="../queryTables/queryTable204.xml"/><Relationship Id="rId94" Type="http://schemas.openxmlformats.org/officeDocument/2006/relationships/queryTable" Target="../queryTables/queryTable220.xml"/><Relationship Id="rId99" Type="http://schemas.openxmlformats.org/officeDocument/2006/relationships/queryTable" Target="../queryTables/queryTable225.xml"/><Relationship Id="rId101" Type="http://schemas.openxmlformats.org/officeDocument/2006/relationships/queryTable" Target="../queryTables/queryTable227.xml"/><Relationship Id="rId122" Type="http://schemas.openxmlformats.org/officeDocument/2006/relationships/queryTable" Target="../queryTables/queryTable248.xml"/><Relationship Id="rId143" Type="http://schemas.openxmlformats.org/officeDocument/2006/relationships/queryTable" Target="../queryTables/queryTable269.xml"/><Relationship Id="rId148" Type="http://schemas.openxmlformats.org/officeDocument/2006/relationships/queryTable" Target="../queryTables/queryTable274.xml"/><Relationship Id="rId164" Type="http://schemas.openxmlformats.org/officeDocument/2006/relationships/queryTable" Target="../queryTables/queryTable290.xml"/><Relationship Id="rId169" Type="http://schemas.openxmlformats.org/officeDocument/2006/relationships/queryTable" Target="../queryTables/queryTable295.xml"/><Relationship Id="rId185" Type="http://schemas.openxmlformats.org/officeDocument/2006/relationships/queryTable" Target="../queryTables/queryTable311.xml"/><Relationship Id="rId4" Type="http://schemas.openxmlformats.org/officeDocument/2006/relationships/queryTable" Target="../queryTables/queryTable130.xml"/><Relationship Id="rId9" Type="http://schemas.openxmlformats.org/officeDocument/2006/relationships/queryTable" Target="../queryTables/queryTable135.xml"/><Relationship Id="rId180" Type="http://schemas.openxmlformats.org/officeDocument/2006/relationships/queryTable" Target="../queryTables/queryTable306.xml"/><Relationship Id="rId26" Type="http://schemas.openxmlformats.org/officeDocument/2006/relationships/queryTable" Target="../queryTables/queryTable152.xml"/><Relationship Id="rId47" Type="http://schemas.openxmlformats.org/officeDocument/2006/relationships/queryTable" Target="../queryTables/queryTable173.xml"/><Relationship Id="rId68" Type="http://schemas.openxmlformats.org/officeDocument/2006/relationships/queryTable" Target="../queryTables/queryTable194.xml"/><Relationship Id="rId89" Type="http://schemas.openxmlformats.org/officeDocument/2006/relationships/queryTable" Target="../queryTables/queryTable215.xml"/><Relationship Id="rId112" Type="http://schemas.openxmlformats.org/officeDocument/2006/relationships/queryTable" Target="../queryTables/queryTable238.xml"/><Relationship Id="rId133" Type="http://schemas.openxmlformats.org/officeDocument/2006/relationships/queryTable" Target="../queryTables/queryTable259.xml"/><Relationship Id="rId154" Type="http://schemas.openxmlformats.org/officeDocument/2006/relationships/queryTable" Target="../queryTables/queryTable280.xml"/><Relationship Id="rId175" Type="http://schemas.openxmlformats.org/officeDocument/2006/relationships/queryTable" Target="../queryTables/queryTable301.xml"/><Relationship Id="rId196" Type="http://schemas.openxmlformats.org/officeDocument/2006/relationships/queryTable" Target="../queryTables/queryTable322.xml"/><Relationship Id="rId200" Type="http://schemas.openxmlformats.org/officeDocument/2006/relationships/queryTable" Target="../queryTables/queryTable326.xml"/><Relationship Id="rId16" Type="http://schemas.openxmlformats.org/officeDocument/2006/relationships/queryTable" Target="../queryTables/queryTable142.xml"/><Relationship Id="rId37" Type="http://schemas.openxmlformats.org/officeDocument/2006/relationships/queryTable" Target="../queryTables/queryTable163.xml"/><Relationship Id="rId58" Type="http://schemas.openxmlformats.org/officeDocument/2006/relationships/queryTable" Target="../queryTables/queryTable184.xml"/><Relationship Id="rId79" Type="http://schemas.openxmlformats.org/officeDocument/2006/relationships/queryTable" Target="../queryTables/queryTable205.xml"/><Relationship Id="rId102" Type="http://schemas.openxmlformats.org/officeDocument/2006/relationships/queryTable" Target="../queryTables/queryTable228.xml"/><Relationship Id="rId123" Type="http://schemas.openxmlformats.org/officeDocument/2006/relationships/queryTable" Target="../queryTables/queryTable249.xml"/><Relationship Id="rId144" Type="http://schemas.openxmlformats.org/officeDocument/2006/relationships/queryTable" Target="../queryTables/queryTable270.xml"/><Relationship Id="rId90" Type="http://schemas.openxmlformats.org/officeDocument/2006/relationships/queryTable" Target="../queryTables/queryTable216.xml"/><Relationship Id="rId165" Type="http://schemas.openxmlformats.org/officeDocument/2006/relationships/queryTable" Target="../queryTables/queryTable291.xml"/><Relationship Id="rId186" Type="http://schemas.openxmlformats.org/officeDocument/2006/relationships/queryTable" Target="../queryTables/queryTable312.xml"/><Relationship Id="rId27" Type="http://schemas.openxmlformats.org/officeDocument/2006/relationships/queryTable" Target="../queryTables/queryTable153.xml"/><Relationship Id="rId48" Type="http://schemas.openxmlformats.org/officeDocument/2006/relationships/queryTable" Target="../queryTables/queryTable174.xml"/><Relationship Id="rId69" Type="http://schemas.openxmlformats.org/officeDocument/2006/relationships/queryTable" Target="../queryTables/queryTable195.xml"/><Relationship Id="rId113" Type="http://schemas.openxmlformats.org/officeDocument/2006/relationships/queryTable" Target="../queryTables/queryTable239.xml"/><Relationship Id="rId134" Type="http://schemas.openxmlformats.org/officeDocument/2006/relationships/queryTable" Target="../queryTables/queryTable260.xml"/><Relationship Id="rId80" Type="http://schemas.openxmlformats.org/officeDocument/2006/relationships/queryTable" Target="../queryTables/queryTable206.xml"/><Relationship Id="rId155" Type="http://schemas.openxmlformats.org/officeDocument/2006/relationships/queryTable" Target="../queryTables/queryTable281.xml"/><Relationship Id="rId176" Type="http://schemas.openxmlformats.org/officeDocument/2006/relationships/queryTable" Target="../queryTables/queryTable302.xml"/><Relationship Id="rId197" Type="http://schemas.openxmlformats.org/officeDocument/2006/relationships/queryTable" Target="../queryTables/queryTable323.xml"/><Relationship Id="rId201" Type="http://schemas.openxmlformats.org/officeDocument/2006/relationships/queryTable" Target="../queryTables/queryTable327.xml"/><Relationship Id="rId17" Type="http://schemas.openxmlformats.org/officeDocument/2006/relationships/queryTable" Target="../queryTables/queryTable143.xml"/><Relationship Id="rId38" Type="http://schemas.openxmlformats.org/officeDocument/2006/relationships/queryTable" Target="../queryTables/queryTable164.xml"/><Relationship Id="rId59" Type="http://schemas.openxmlformats.org/officeDocument/2006/relationships/queryTable" Target="../queryTables/queryTable185.xml"/><Relationship Id="rId103" Type="http://schemas.openxmlformats.org/officeDocument/2006/relationships/queryTable" Target="../queryTables/queryTable229.xml"/><Relationship Id="rId124" Type="http://schemas.openxmlformats.org/officeDocument/2006/relationships/queryTable" Target="../queryTables/queryTable250.xml"/><Relationship Id="rId70" Type="http://schemas.openxmlformats.org/officeDocument/2006/relationships/queryTable" Target="../queryTables/queryTable196.xml"/><Relationship Id="rId91" Type="http://schemas.openxmlformats.org/officeDocument/2006/relationships/queryTable" Target="../queryTables/queryTable217.xml"/><Relationship Id="rId145" Type="http://schemas.openxmlformats.org/officeDocument/2006/relationships/queryTable" Target="../queryTables/queryTable271.xml"/><Relationship Id="rId166" Type="http://schemas.openxmlformats.org/officeDocument/2006/relationships/queryTable" Target="../queryTables/queryTable292.xml"/><Relationship Id="rId187" Type="http://schemas.openxmlformats.org/officeDocument/2006/relationships/queryTable" Target="../queryTables/queryTable313.xml"/><Relationship Id="rId1" Type="http://schemas.openxmlformats.org/officeDocument/2006/relationships/printerSettings" Target="../printerSettings/printerSettings5.bin"/><Relationship Id="rId28" Type="http://schemas.openxmlformats.org/officeDocument/2006/relationships/queryTable" Target="../queryTables/queryTable154.xml"/><Relationship Id="rId49" Type="http://schemas.openxmlformats.org/officeDocument/2006/relationships/queryTable" Target="../queryTables/queryTable175.xml"/><Relationship Id="rId114" Type="http://schemas.openxmlformats.org/officeDocument/2006/relationships/queryTable" Target="../queryTables/queryTable240.xml"/><Relationship Id="rId60" Type="http://schemas.openxmlformats.org/officeDocument/2006/relationships/queryTable" Target="../queryTables/queryTable186.xml"/><Relationship Id="rId81" Type="http://schemas.openxmlformats.org/officeDocument/2006/relationships/queryTable" Target="../queryTables/queryTable207.xml"/><Relationship Id="rId135" Type="http://schemas.openxmlformats.org/officeDocument/2006/relationships/queryTable" Target="../queryTables/queryTable261.xml"/><Relationship Id="rId156" Type="http://schemas.openxmlformats.org/officeDocument/2006/relationships/queryTable" Target="../queryTables/queryTable282.xml"/><Relationship Id="rId177" Type="http://schemas.openxmlformats.org/officeDocument/2006/relationships/queryTable" Target="../queryTables/queryTable303.xml"/><Relationship Id="rId198" Type="http://schemas.openxmlformats.org/officeDocument/2006/relationships/queryTable" Target="../queryTables/queryTable324.xml"/><Relationship Id="rId202" Type="http://schemas.openxmlformats.org/officeDocument/2006/relationships/queryTable" Target="../queryTables/queryTable328.xml"/><Relationship Id="rId18" Type="http://schemas.openxmlformats.org/officeDocument/2006/relationships/queryTable" Target="../queryTables/queryTable144.xml"/><Relationship Id="rId39" Type="http://schemas.openxmlformats.org/officeDocument/2006/relationships/queryTable" Target="../queryTables/queryTable165.xml"/><Relationship Id="rId50" Type="http://schemas.openxmlformats.org/officeDocument/2006/relationships/queryTable" Target="../queryTables/queryTable176.xml"/><Relationship Id="rId104" Type="http://schemas.openxmlformats.org/officeDocument/2006/relationships/queryTable" Target="../queryTables/queryTable230.xml"/><Relationship Id="rId125" Type="http://schemas.openxmlformats.org/officeDocument/2006/relationships/queryTable" Target="../queryTables/queryTable251.xml"/><Relationship Id="rId146" Type="http://schemas.openxmlformats.org/officeDocument/2006/relationships/queryTable" Target="../queryTables/queryTable272.xml"/><Relationship Id="rId167" Type="http://schemas.openxmlformats.org/officeDocument/2006/relationships/queryTable" Target="../queryTables/queryTable293.xml"/><Relationship Id="rId188" Type="http://schemas.openxmlformats.org/officeDocument/2006/relationships/queryTable" Target="../queryTables/queryTable314.xml"/><Relationship Id="rId71" Type="http://schemas.openxmlformats.org/officeDocument/2006/relationships/queryTable" Target="../queryTables/queryTable197.xml"/><Relationship Id="rId92" Type="http://schemas.openxmlformats.org/officeDocument/2006/relationships/queryTable" Target="../queryTables/queryTable218.xml"/></Relationships>
</file>

<file path=xl/worksheets/_rels/sheet6.xml.rels><?xml version="1.0" encoding="UTF-8" standalone="yes"?>
<Relationships xmlns="http://schemas.openxmlformats.org/package/2006/relationships"><Relationship Id="rId117" Type="http://schemas.openxmlformats.org/officeDocument/2006/relationships/queryTable" Target="../queryTables/queryTable443.xml"/><Relationship Id="rId21" Type="http://schemas.openxmlformats.org/officeDocument/2006/relationships/queryTable" Target="../queryTables/queryTable347.xml"/><Relationship Id="rId42" Type="http://schemas.openxmlformats.org/officeDocument/2006/relationships/queryTable" Target="../queryTables/queryTable368.xml"/><Relationship Id="rId63" Type="http://schemas.openxmlformats.org/officeDocument/2006/relationships/queryTable" Target="../queryTables/queryTable389.xml"/><Relationship Id="rId84" Type="http://schemas.openxmlformats.org/officeDocument/2006/relationships/queryTable" Target="../queryTables/queryTable410.xml"/><Relationship Id="rId138" Type="http://schemas.openxmlformats.org/officeDocument/2006/relationships/queryTable" Target="../queryTables/queryTable464.xml"/><Relationship Id="rId159" Type="http://schemas.openxmlformats.org/officeDocument/2006/relationships/queryTable" Target="../queryTables/queryTable485.xml"/><Relationship Id="rId170" Type="http://schemas.openxmlformats.org/officeDocument/2006/relationships/queryTable" Target="../queryTables/queryTable496.xml"/><Relationship Id="rId191" Type="http://schemas.openxmlformats.org/officeDocument/2006/relationships/queryTable" Target="../queryTables/queryTable517.xml"/><Relationship Id="rId107" Type="http://schemas.openxmlformats.org/officeDocument/2006/relationships/queryTable" Target="../queryTables/queryTable433.xml"/><Relationship Id="rId11" Type="http://schemas.openxmlformats.org/officeDocument/2006/relationships/queryTable" Target="../queryTables/queryTable337.xml"/><Relationship Id="rId32" Type="http://schemas.openxmlformats.org/officeDocument/2006/relationships/queryTable" Target="../queryTables/queryTable358.xml"/><Relationship Id="rId53" Type="http://schemas.openxmlformats.org/officeDocument/2006/relationships/queryTable" Target="../queryTables/queryTable379.xml"/><Relationship Id="rId74" Type="http://schemas.openxmlformats.org/officeDocument/2006/relationships/queryTable" Target="../queryTables/queryTable400.xml"/><Relationship Id="rId128" Type="http://schemas.openxmlformats.org/officeDocument/2006/relationships/queryTable" Target="../queryTables/queryTable454.xml"/><Relationship Id="rId149" Type="http://schemas.openxmlformats.org/officeDocument/2006/relationships/queryTable" Target="../queryTables/queryTable475.xml"/><Relationship Id="rId5" Type="http://schemas.openxmlformats.org/officeDocument/2006/relationships/queryTable" Target="../queryTables/queryTable331.xml"/><Relationship Id="rId95" Type="http://schemas.openxmlformats.org/officeDocument/2006/relationships/queryTable" Target="../queryTables/queryTable421.xml"/><Relationship Id="rId160" Type="http://schemas.openxmlformats.org/officeDocument/2006/relationships/queryTable" Target="../queryTables/queryTable486.xml"/><Relationship Id="rId181" Type="http://schemas.openxmlformats.org/officeDocument/2006/relationships/queryTable" Target="../queryTables/queryTable507.xml"/><Relationship Id="rId22" Type="http://schemas.openxmlformats.org/officeDocument/2006/relationships/queryTable" Target="../queryTables/queryTable348.xml"/><Relationship Id="rId43" Type="http://schemas.openxmlformats.org/officeDocument/2006/relationships/queryTable" Target="../queryTables/queryTable369.xml"/><Relationship Id="rId64" Type="http://schemas.openxmlformats.org/officeDocument/2006/relationships/queryTable" Target="../queryTables/queryTable390.xml"/><Relationship Id="rId118" Type="http://schemas.openxmlformats.org/officeDocument/2006/relationships/queryTable" Target="../queryTables/queryTable444.xml"/><Relationship Id="rId139" Type="http://schemas.openxmlformats.org/officeDocument/2006/relationships/queryTable" Target="../queryTables/queryTable465.xml"/><Relationship Id="rId85" Type="http://schemas.openxmlformats.org/officeDocument/2006/relationships/queryTable" Target="../queryTables/queryTable411.xml"/><Relationship Id="rId150" Type="http://schemas.openxmlformats.org/officeDocument/2006/relationships/queryTable" Target="../queryTables/queryTable476.xml"/><Relationship Id="rId171" Type="http://schemas.openxmlformats.org/officeDocument/2006/relationships/queryTable" Target="../queryTables/queryTable497.xml"/><Relationship Id="rId192" Type="http://schemas.openxmlformats.org/officeDocument/2006/relationships/queryTable" Target="../queryTables/queryTable518.xml"/><Relationship Id="rId12" Type="http://schemas.openxmlformats.org/officeDocument/2006/relationships/queryTable" Target="../queryTables/queryTable338.xml"/><Relationship Id="rId33" Type="http://schemas.openxmlformats.org/officeDocument/2006/relationships/queryTable" Target="../queryTables/queryTable359.xml"/><Relationship Id="rId108" Type="http://schemas.openxmlformats.org/officeDocument/2006/relationships/queryTable" Target="../queryTables/queryTable434.xml"/><Relationship Id="rId129" Type="http://schemas.openxmlformats.org/officeDocument/2006/relationships/queryTable" Target="../queryTables/queryTable455.xml"/><Relationship Id="rId54" Type="http://schemas.openxmlformats.org/officeDocument/2006/relationships/queryTable" Target="../queryTables/queryTable380.xml"/><Relationship Id="rId75" Type="http://schemas.openxmlformats.org/officeDocument/2006/relationships/queryTable" Target="../queryTables/queryTable401.xml"/><Relationship Id="rId96" Type="http://schemas.openxmlformats.org/officeDocument/2006/relationships/queryTable" Target="../queryTables/queryTable422.xml"/><Relationship Id="rId140" Type="http://schemas.openxmlformats.org/officeDocument/2006/relationships/queryTable" Target="../queryTables/queryTable466.xml"/><Relationship Id="rId161" Type="http://schemas.openxmlformats.org/officeDocument/2006/relationships/queryTable" Target="../queryTables/queryTable487.xml"/><Relationship Id="rId182" Type="http://schemas.openxmlformats.org/officeDocument/2006/relationships/queryTable" Target="../queryTables/queryTable508.xml"/><Relationship Id="rId6" Type="http://schemas.openxmlformats.org/officeDocument/2006/relationships/queryTable" Target="../queryTables/queryTable332.xml"/><Relationship Id="rId23" Type="http://schemas.openxmlformats.org/officeDocument/2006/relationships/queryTable" Target="../queryTables/queryTable349.xml"/><Relationship Id="rId119" Type="http://schemas.openxmlformats.org/officeDocument/2006/relationships/queryTable" Target="../queryTables/queryTable445.xml"/><Relationship Id="rId44" Type="http://schemas.openxmlformats.org/officeDocument/2006/relationships/queryTable" Target="../queryTables/queryTable370.xml"/><Relationship Id="rId65" Type="http://schemas.openxmlformats.org/officeDocument/2006/relationships/queryTable" Target="../queryTables/queryTable391.xml"/><Relationship Id="rId86" Type="http://schemas.openxmlformats.org/officeDocument/2006/relationships/queryTable" Target="../queryTables/queryTable412.xml"/><Relationship Id="rId130" Type="http://schemas.openxmlformats.org/officeDocument/2006/relationships/queryTable" Target="../queryTables/queryTable456.xml"/><Relationship Id="rId151" Type="http://schemas.openxmlformats.org/officeDocument/2006/relationships/queryTable" Target="../queryTables/queryTable477.xml"/><Relationship Id="rId172" Type="http://schemas.openxmlformats.org/officeDocument/2006/relationships/queryTable" Target="../queryTables/queryTable498.xml"/><Relationship Id="rId193" Type="http://schemas.openxmlformats.org/officeDocument/2006/relationships/queryTable" Target="../queryTables/queryTable519.xml"/><Relationship Id="rId13" Type="http://schemas.openxmlformats.org/officeDocument/2006/relationships/queryTable" Target="../queryTables/queryTable339.xml"/><Relationship Id="rId109" Type="http://schemas.openxmlformats.org/officeDocument/2006/relationships/queryTable" Target="../queryTables/queryTable435.xml"/><Relationship Id="rId34" Type="http://schemas.openxmlformats.org/officeDocument/2006/relationships/queryTable" Target="../queryTables/queryTable360.xml"/><Relationship Id="rId55" Type="http://schemas.openxmlformats.org/officeDocument/2006/relationships/queryTable" Target="../queryTables/queryTable381.xml"/><Relationship Id="rId76" Type="http://schemas.openxmlformats.org/officeDocument/2006/relationships/queryTable" Target="../queryTables/queryTable402.xml"/><Relationship Id="rId97" Type="http://schemas.openxmlformats.org/officeDocument/2006/relationships/queryTable" Target="../queryTables/queryTable423.xml"/><Relationship Id="rId120" Type="http://schemas.openxmlformats.org/officeDocument/2006/relationships/queryTable" Target="../queryTables/queryTable446.xml"/><Relationship Id="rId141" Type="http://schemas.openxmlformats.org/officeDocument/2006/relationships/queryTable" Target="../queryTables/queryTable467.xml"/><Relationship Id="rId7" Type="http://schemas.openxmlformats.org/officeDocument/2006/relationships/queryTable" Target="../queryTables/queryTable333.xml"/><Relationship Id="rId162" Type="http://schemas.openxmlformats.org/officeDocument/2006/relationships/queryTable" Target="../queryTables/queryTable488.xml"/><Relationship Id="rId183" Type="http://schemas.openxmlformats.org/officeDocument/2006/relationships/queryTable" Target="../queryTables/queryTable509.xml"/><Relationship Id="rId2" Type="http://schemas.openxmlformats.org/officeDocument/2006/relationships/drawing" Target="../drawings/drawing6.xml"/><Relationship Id="rId29" Type="http://schemas.openxmlformats.org/officeDocument/2006/relationships/queryTable" Target="../queryTables/queryTable355.xml"/><Relationship Id="rId24" Type="http://schemas.openxmlformats.org/officeDocument/2006/relationships/queryTable" Target="../queryTables/queryTable350.xml"/><Relationship Id="rId40" Type="http://schemas.openxmlformats.org/officeDocument/2006/relationships/queryTable" Target="../queryTables/queryTable366.xml"/><Relationship Id="rId45" Type="http://schemas.openxmlformats.org/officeDocument/2006/relationships/queryTable" Target="../queryTables/queryTable371.xml"/><Relationship Id="rId66" Type="http://schemas.openxmlformats.org/officeDocument/2006/relationships/queryTable" Target="../queryTables/queryTable392.xml"/><Relationship Id="rId87" Type="http://schemas.openxmlformats.org/officeDocument/2006/relationships/queryTable" Target="../queryTables/queryTable413.xml"/><Relationship Id="rId110" Type="http://schemas.openxmlformats.org/officeDocument/2006/relationships/queryTable" Target="../queryTables/queryTable436.xml"/><Relationship Id="rId115" Type="http://schemas.openxmlformats.org/officeDocument/2006/relationships/queryTable" Target="../queryTables/queryTable441.xml"/><Relationship Id="rId131" Type="http://schemas.openxmlformats.org/officeDocument/2006/relationships/queryTable" Target="../queryTables/queryTable457.xml"/><Relationship Id="rId136" Type="http://schemas.openxmlformats.org/officeDocument/2006/relationships/queryTable" Target="../queryTables/queryTable462.xml"/><Relationship Id="rId157" Type="http://schemas.openxmlformats.org/officeDocument/2006/relationships/queryTable" Target="../queryTables/queryTable483.xml"/><Relationship Id="rId178" Type="http://schemas.openxmlformats.org/officeDocument/2006/relationships/queryTable" Target="../queryTables/queryTable504.xml"/><Relationship Id="rId61" Type="http://schemas.openxmlformats.org/officeDocument/2006/relationships/queryTable" Target="../queryTables/queryTable387.xml"/><Relationship Id="rId82" Type="http://schemas.openxmlformats.org/officeDocument/2006/relationships/queryTable" Target="../queryTables/queryTable408.xml"/><Relationship Id="rId152" Type="http://schemas.openxmlformats.org/officeDocument/2006/relationships/queryTable" Target="../queryTables/queryTable478.xml"/><Relationship Id="rId173" Type="http://schemas.openxmlformats.org/officeDocument/2006/relationships/queryTable" Target="../queryTables/queryTable499.xml"/><Relationship Id="rId194" Type="http://schemas.openxmlformats.org/officeDocument/2006/relationships/queryTable" Target="../queryTables/queryTable520.xml"/><Relationship Id="rId199" Type="http://schemas.openxmlformats.org/officeDocument/2006/relationships/queryTable" Target="../queryTables/queryTable525.xml"/><Relationship Id="rId203" Type="http://schemas.openxmlformats.org/officeDocument/2006/relationships/queryTable" Target="../queryTables/queryTable529.xml"/><Relationship Id="rId19" Type="http://schemas.openxmlformats.org/officeDocument/2006/relationships/queryTable" Target="../queryTables/queryTable345.xml"/><Relationship Id="rId14" Type="http://schemas.openxmlformats.org/officeDocument/2006/relationships/queryTable" Target="../queryTables/queryTable340.xml"/><Relationship Id="rId30" Type="http://schemas.openxmlformats.org/officeDocument/2006/relationships/queryTable" Target="../queryTables/queryTable356.xml"/><Relationship Id="rId35" Type="http://schemas.openxmlformats.org/officeDocument/2006/relationships/queryTable" Target="../queryTables/queryTable361.xml"/><Relationship Id="rId56" Type="http://schemas.openxmlformats.org/officeDocument/2006/relationships/queryTable" Target="../queryTables/queryTable382.xml"/><Relationship Id="rId77" Type="http://schemas.openxmlformats.org/officeDocument/2006/relationships/queryTable" Target="../queryTables/queryTable403.xml"/><Relationship Id="rId100" Type="http://schemas.openxmlformats.org/officeDocument/2006/relationships/queryTable" Target="../queryTables/queryTable426.xml"/><Relationship Id="rId105" Type="http://schemas.openxmlformats.org/officeDocument/2006/relationships/queryTable" Target="../queryTables/queryTable431.xml"/><Relationship Id="rId126" Type="http://schemas.openxmlformats.org/officeDocument/2006/relationships/queryTable" Target="../queryTables/queryTable452.xml"/><Relationship Id="rId147" Type="http://schemas.openxmlformats.org/officeDocument/2006/relationships/queryTable" Target="../queryTables/queryTable473.xml"/><Relationship Id="rId168" Type="http://schemas.openxmlformats.org/officeDocument/2006/relationships/queryTable" Target="../queryTables/queryTable494.xml"/><Relationship Id="rId8" Type="http://schemas.openxmlformats.org/officeDocument/2006/relationships/queryTable" Target="../queryTables/queryTable334.xml"/><Relationship Id="rId51" Type="http://schemas.openxmlformats.org/officeDocument/2006/relationships/queryTable" Target="../queryTables/queryTable377.xml"/><Relationship Id="rId72" Type="http://schemas.openxmlformats.org/officeDocument/2006/relationships/queryTable" Target="../queryTables/queryTable398.xml"/><Relationship Id="rId93" Type="http://schemas.openxmlformats.org/officeDocument/2006/relationships/queryTable" Target="../queryTables/queryTable419.xml"/><Relationship Id="rId98" Type="http://schemas.openxmlformats.org/officeDocument/2006/relationships/queryTable" Target="../queryTables/queryTable424.xml"/><Relationship Id="rId121" Type="http://schemas.openxmlformats.org/officeDocument/2006/relationships/queryTable" Target="../queryTables/queryTable447.xml"/><Relationship Id="rId142" Type="http://schemas.openxmlformats.org/officeDocument/2006/relationships/queryTable" Target="../queryTables/queryTable468.xml"/><Relationship Id="rId163" Type="http://schemas.openxmlformats.org/officeDocument/2006/relationships/queryTable" Target="../queryTables/queryTable489.xml"/><Relationship Id="rId184" Type="http://schemas.openxmlformats.org/officeDocument/2006/relationships/queryTable" Target="../queryTables/queryTable510.xml"/><Relationship Id="rId189" Type="http://schemas.openxmlformats.org/officeDocument/2006/relationships/queryTable" Target="../queryTables/queryTable515.xml"/><Relationship Id="rId3" Type="http://schemas.openxmlformats.org/officeDocument/2006/relationships/vmlDrawing" Target="../drawings/vmlDrawing4.vml"/><Relationship Id="rId25" Type="http://schemas.openxmlformats.org/officeDocument/2006/relationships/queryTable" Target="../queryTables/queryTable351.xml"/><Relationship Id="rId46" Type="http://schemas.openxmlformats.org/officeDocument/2006/relationships/queryTable" Target="../queryTables/queryTable372.xml"/><Relationship Id="rId67" Type="http://schemas.openxmlformats.org/officeDocument/2006/relationships/queryTable" Target="../queryTables/queryTable393.xml"/><Relationship Id="rId116" Type="http://schemas.openxmlformats.org/officeDocument/2006/relationships/queryTable" Target="../queryTables/queryTable442.xml"/><Relationship Id="rId137" Type="http://schemas.openxmlformats.org/officeDocument/2006/relationships/queryTable" Target="../queryTables/queryTable463.xml"/><Relationship Id="rId158" Type="http://schemas.openxmlformats.org/officeDocument/2006/relationships/queryTable" Target="../queryTables/queryTable484.xml"/><Relationship Id="rId20" Type="http://schemas.openxmlformats.org/officeDocument/2006/relationships/queryTable" Target="../queryTables/queryTable346.xml"/><Relationship Id="rId41" Type="http://schemas.openxmlformats.org/officeDocument/2006/relationships/queryTable" Target="../queryTables/queryTable367.xml"/><Relationship Id="rId62" Type="http://schemas.openxmlformats.org/officeDocument/2006/relationships/queryTable" Target="../queryTables/queryTable388.xml"/><Relationship Id="rId83" Type="http://schemas.openxmlformats.org/officeDocument/2006/relationships/queryTable" Target="../queryTables/queryTable409.xml"/><Relationship Id="rId88" Type="http://schemas.openxmlformats.org/officeDocument/2006/relationships/queryTable" Target="../queryTables/queryTable414.xml"/><Relationship Id="rId111" Type="http://schemas.openxmlformats.org/officeDocument/2006/relationships/queryTable" Target="../queryTables/queryTable437.xml"/><Relationship Id="rId132" Type="http://schemas.openxmlformats.org/officeDocument/2006/relationships/queryTable" Target="../queryTables/queryTable458.xml"/><Relationship Id="rId153" Type="http://schemas.openxmlformats.org/officeDocument/2006/relationships/queryTable" Target="../queryTables/queryTable479.xml"/><Relationship Id="rId174" Type="http://schemas.openxmlformats.org/officeDocument/2006/relationships/queryTable" Target="../queryTables/queryTable500.xml"/><Relationship Id="rId179" Type="http://schemas.openxmlformats.org/officeDocument/2006/relationships/queryTable" Target="../queryTables/queryTable505.xml"/><Relationship Id="rId195" Type="http://schemas.openxmlformats.org/officeDocument/2006/relationships/queryTable" Target="../queryTables/queryTable521.xml"/><Relationship Id="rId190" Type="http://schemas.openxmlformats.org/officeDocument/2006/relationships/queryTable" Target="../queryTables/queryTable516.xml"/><Relationship Id="rId204" Type="http://schemas.openxmlformats.org/officeDocument/2006/relationships/comments" Target="../comments4.xml"/><Relationship Id="rId15" Type="http://schemas.openxmlformats.org/officeDocument/2006/relationships/queryTable" Target="../queryTables/queryTable341.xml"/><Relationship Id="rId36" Type="http://schemas.openxmlformats.org/officeDocument/2006/relationships/queryTable" Target="../queryTables/queryTable362.xml"/><Relationship Id="rId57" Type="http://schemas.openxmlformats.org/officeDocument/2006/relationships/queryTable" Target="../queryTables/queryTable383.xml"/><Relationship Id="rId106" Type="http://schemas.openxmlformats.org/officeDocument/2006/relationships/queryTable" Target="../queryTables/queryTable432.xml"/><Relationship Id="rId127" Type="http://schemas.openxmlformats.org/officeDocument/2006/relationships/queryTable" Target="../queryTables/queryTable453.xml"/><Relationship Id="rId10" Type="http://schemas.openxmlformats.org/officeDocument/2006/relationships/queryTable" Target="../queryTables/queryTable336.xml"/><Relationship Id="rId31" Type="http://schemas.openxmlformats.org/officeDocument/2006/relationships/queryTable" Target="../queryTables/queryTable357.xml"/><Relationship Id="rId52" Type="http://schemas.openxmlformats.org/officeDocument/2006/relationships/queryTable" Target="../queryTables/queryTable378.xml"/><Relationship Id="rId73" Type="http://schemas.openxmlformats.org/officeDocument/2006/relationships/queryTable" Target="../queryTables/queryTable399.xml"/><Relationship Id="rId78" Type="http://schemas.openxmlformats.org/officeDocument/2006/relationships/queryTable" Target="../queryTables/queryTable404.xml"/><Relationship Id="rId94" Type="http://schemas.openxmlformats.org/officeDocument/2006/relationships/queryTable" Target="../queryTables/queryTable420.xml"/><Relationship Id="rId99" Type="http://schemas.openxmlformats.org/officeDocument/2006/relationships/queryTable" Target="../queryTables/queryTable425.xml"/><Relationship Id="rId101" Type="http://schemas.openxmlformats.org/officeDocument/2006/relationships/queryTable" Target="../queryTables/queryTable427.xml"/><Relationship Id="rId122" Type="http://schemas.openxmlformats.org/officeDocument/2006/relationships/queryTable" Target="../queryTables/queryTable448.xml"/><Relationship Id="rId143" Type="http://schemas.openxmlformats.org/officeDocument/2006/relationships/queryTable" Target="../queryTables/queryTable469.xml"/><Relationship Id="rId148" Type="http://schemas.openxmlformats.org/officeDocument/2006/relationships/queryTable" Target="../queryTables/queryTable474.xml"/><Relationship Id="rId164" Type="http://schemas.openxmlformats.org/officeDocument/2006/relationships/queryTable" Target="../queryTables/queryTable490.xml"/><Relationship Id="rId169" Type="http://schemas.openxmlformats.org/officeDocument/2006/relationships/queryTable" Target="../queryTables/queryTable495.xml"/><Relationship Id="rId185" Type="http://schemas.openxmlformats.org/officeDocument/2006/relationships/queryTable" Target="../queryTables/queryTable511.xml"/><Relationship Id="rId4" Type="http://schemas.openxmlformats.org/officeDocument/2006/relationships/queryTable" Target="../queryTables/queryTable330.xml"/><Relationship Id="rId9" Type="http://schemas.openxmlformats.org/officeDocument/2006/relationships/queryTable" Target="../queryTables/queryTable335.xml"/><Relationship Id="rId180" Type="http://schemas.openxmlformats.org/officeDocument/2006/relationships/queryTable" Target="../queryTables/queryTable506.xml"/><Relationship Id="rId26" Type="http://schemas.openxmlformats.org/officeDocument/2006/relationships/queryTable" Target="../queryTables/queryTable352.xml"/><Relationship Id="rId47" Type="http://schemas.openxmlformats.org/officeDocument/2006/relationships/queryTable" Target="../queryTables/queryTable373.xml"/><Relationship Id="rId68" Type="http://schemas.openxmlformats.org/officeDocument/2006/relationships/queryTable" Target="../queryTables/queryTable394.xml"/><Relationship Id="rId89" Type="http://schemas.openxmlformats.org/officeDocument/2006/relationships/queryTable" Target="../queryTables/queryTable415.xml"/><Relationship Id="rId112" Type="http://schemas.openxmlformats.org/officeDocument/2006/relationships/queryTable" Target="../queryTables/queryTable438.xml"/><Relationship Id="rId133" Type="http://schemas.openxmlformats.org/officeDocument/2006/relationships/queryTable" Target="../queryTables/queryTable459.xml"/><Relationship Id="rId154" Type="http://schemas.openxmlformats.org/officeDocument/2006/relationships/queryTable" Target="../queryTables/queryTable480.xml"/><Relationship Id="rId175" Type="http://schemas.openxmlformats.org/officeDocument/2006/relationships/queryTable" Target="../queryTables/queryTable501.xml"/><Relationship Id="rId196" Type="http://schemas.openxmlformats.org/officeDocument/2006/relationships/queryTable" Target="../queryTables/queryTable522.xml"/><Relationship Id="rId200" Type="http://schemas.openxmlformats.org/officeDocument/2006/relationships/queryTable" Target="../queryTables/queryTable526.xml"/><Relationship Id="rId16" Type="http://schemas.openxmlformats.org/officeDocument/2006/relationships/queryTable" Target="../queryTables/queryTable342.xml"/><Relationship Id="rId37" Type="http://schemas.openxmlformats.org/officeDocument/2006/relationships/queryTable" Target="../queryTables/queryTable363.xml"/><Relationship Id="rId58" Type="http://schemas.openxmlformats.org/officeDocument/2006/relationships/queryTable" Target="../queryTables/queryTable384.xml"/><Relationship Id="rId79" Type="http://schemas.openxmlformats.org/officeDocument/2006/relationships/queryTable" Target="../queryTables/queryTable405.xml"/><Relationship Id="rId102" Type="http://schemas.openxmlformats.org/officeDocument/2006/relationships/queryTable" Target="../queryTables/queryTable428.xml"/><Relationship Id="rId123" Type="http://schemas.openxmlformats.org/officeDocument/2006/relationships/queryTable" Target="../queryTables/queryTable449.xml"/><Relationship Id="rId144" Type="http://schemas.openxmlformats.org/officeDocument/2006/relationships/queryTable" Target="../queryTables/queryTable470.xml"/><Relationship Id="rId90" Type="http://schemas.openxmlformats.org/officeDocument/2006/relationships/queryTable" Target="../queryTables/queryTable416.xml"/><Relationship Id="rId165" Type="http://schemas.openxmlformats.org/officeDocument/2006/relationships/queryTable" Target="../queryTables/queryTable491.xml"/><Relationship Id="rId186" Type="http://schemas.openxmlformats.org/officeDocument/2006/relationships/queryTable" Target="../queryTables/queryTable512.xml"/><Relationship Id="rId27" Type="http://schemas.openxmlformats.org/officeDocument/2006/relationships/queryTable" Target="../queryTables/queryTable353.xml"/><Relationship Id="rId48" Type="http://schemas.openxmlformats.org/officeDocument/2006/relationships/queryTable" Target="../queryTables/queryTable374.xml"/><Relationship Id="rId69" Type="http://schemas.openxmlformats.org/officeDocument/2006/relationships/queryTable" Target="../queryTables/queryTable395.xml"/><Relationship Id="rId113" Type="http://schemas.openxmlformats.org/officeDocument/2006/relationships/queryTable" Target="../queryTables/queryTable439.xml"/><Relationship Id="rId134" Type="http://schemas.openxmlformats.org/officeDocument/2006/relationships/queryTable" Target="../queryTables/queryTable460.xml"/><Relationship Id="rId80" Type="http://schemas.openxmlformats.org/officeDocument/2006/relationships/queryTable" Target="../queryTables/queryTable406.xml"/><Relationship Id="rId155" Type="http://schemas.openxmlformats.org/officeDocument/2006/relationships/queryTable" Target="../queryTables/queryTable481.xml"/><Relationship Id="rId176" Type="http://schemas.openxmlformats.org/officeDocument/2006/relationships/queryTable" Target="../queryTables/queryTable502.xml"/><Relationship Id="rId197" Type="http://schemas.openxmlformats.org/officeDocument/2006/relationships/queryTable" Target="../queryTables/queryTable523.xml"/><Relationship Id="rId201" Type="http://schemas.openxmlformats.org/officeDocument/2006/relationships/queryTable" Target="../queryTables/queryTable527.xml"/><Relationship Id="rId17" Type="http://schemas.openxmlformats.org/officeDocument/2006/relationships/queryTable" Target="../queryTables/queryTable343.xml"/><Relationship Id="rId38" Type="http://schemas.openxmlformats.org/officeDocument/2006/relationships/queryTable" Target="../queryTables/queryTable364.xml"/><Relationship Id="rId59" Type="http://schemas.openxmlformats.org/officeDocument/2006/relationships/queryTable" Target="../queryTables/queryTable385.xml"/><Relationship Id="rId103" Type="http://schemas.openxmlformats.org/officeDocument/2006/relationships/queryTable" Target="../queryTables/queryTable429.xml"/><Relationship Id="rId124" Type="http://schemas.openxmlformats.org/officeDocument/2006/relationships/queryTable" Target="../queryTables/queryTable450.xml"/><Relationship Id="rId70" Type="http://schemas.openxmlformats.org/officeDocument/2006/relationships/queryTable" Target="../queryTables/queryTable396.xml"/><Relationship Id="rId91" Type="http://schemas.openxmlformats.org/officeDocument/2006/relationships/queryTable" Target="../queryTables/queryTable417.xml"/><Relationship Id="rId145" Type="http://schemas.openxmlformats.org/officeDocument/2006/relationships/queryTable" Target="../queryTables/queryTable471.xml"/><Relationship Id="rId166" Type="http://schemas.openxmlformats.org/officeDocument/2006/relationships/queryTable" Target="../queryTables/queryTable492.xml"/><Relationship Id="rId187" Type="http://schemas.openxmlformats.org/officeDocument/2006/relationships/queryTable" Target="../queryTables/queryTable513.xml"/><Relationship Id="rId1" Type="http://schemas.openxmlformats.org/officeDocument/2006/relationships/printerSettings" Target="../printerSettings/printerSettings6.bin"/><Relationship Id="rId28" Type="http://schemas.openxmlformats.org/officeDocument/2006/relationships/queryTable" Target="../queryTables/queryTable354.xml"/><Relationship Id="rId49" Type="http://schemas.openxmlformats.org/officeDocument/2006/relationships/queryTable" Target="../queryTables/queryTable375.xml"/><Relationship Id="rId114" Type="http://schemas.openxmlformats.org/officeDocument/2006/relationships/queryTable" Target="../queryTables/queryTable440.xml"/><Relationship Id="rId60" Type="http://schemas.openxmlformats.org/officeDocument/2006/relationships/queryTable" Target="../queryTables/queryTable386.xml"/><Relationship Id="rId81" Type="http://schemas.openxmlformats.org/officeDocument/2006/relationships/queryTable" Target="../queryTables/queryTable407.xml"/><Relationship Id="rId135" Type="http://schemas.openxmlformats.org/officeDocument/2006/relationships/queryTable" Target="../queryTables/queryTable461.xml"/><Relationship Id="rId156" Type="http://schemas.openxmlformats.org/officeDocument/2006/relationships/queryTable" Target="../queryTables/queryTable482.xml"/><Relationship Id="rId177" Type="http://schemas.openxmlformats.org/officeDocument/2006/relationships/queryTable" Target="../queryTables/queryTable503.xml"/><Relationship Id="rId198" Type="http://schemas.openxmlformats.org/officeDocument/2006/relationships/queryTable" Target="../queryTables/queryTable524.xml"/><Relationship Id="rId202" Type="http://schemas.openxmlformats.org/officeDocument/2006/relationships/queryTable" Target="../queryTables/queryTable528.xml"/><Relationship Id="rId18" Type="http://schemas.openxmlformats.org/officeDocument/2006/relationships/queryTable" Target="../queryTables/queryTable344.xml"/><Relationship Id="rId39" Type="http://schemas.openxmlformats.org/officeDocument/2006/relationships/queryTable" Target="../queryTables/queryTable365.xml"/><Relationship Id="rId50" Type="http://schemas.openxmlformats.org/officeDocument/2006/relationships/queryTable" Target="../queryTables/queryTable376.xml"/><Relationship Id="rId104" Type="http://schemas.openxmlformats.org/officeDocument/2006/relationships/queryTable" Target="../queryTables/queryTable430.xml"/><Relationship Id="rId125" Type="http://schemas.openxmlformats.org/officeDocument/2006/relationships/queryTable" Target="../queryTables/queryTable451.xml"/><Relationship Id="rId146" Type="http://schemas.openxmlformats.org/officeDocument/2006/relationships/queryTable" Target="../queryTables/queryTable472.xml"/><Relationship Id="rId167" Type="http://schemas.openxmlformats.org/officeDocument/2006/relationships/queryTable" Target="../queryTables/queryTable493.xml"/><Relationship Id="rId188" Type="http://schemas.openxmlformats.org/officeDocument/2006/relationships/queryTable" Target="../queryTables/queryTable514.xml"/><Relationship Id="rId71" Type="http://schemas.openxmlformats.org/officeDocument/2006/relationships/queryTable" Target="../queryTables/queryTable397.xml"/><Relationship Id="rId92" Type="http://schemas.openxmlformats.org/officeDocument/2006/relationships/queryTable" Target="../queryTables/queryTable418.xml"/></Relationships>
</file>

<file path=xl/worksheets/_rels/sheet7.xml.rels><?xml version="1.0" encoding="UTF-8" standalone="yes"?>
<Relationships xmlns="http://schemas.openxmlformats.org/package/2006/relationships"><Relationship Id="rId26" Type="http://schemas.openxmlformats.org/officeDocument/2006/relationships/queryTable" Target="../queryTables/queryTable552.xml"/><Relationship Id="rId117" Type="http://schemas.openxmlformats.org/officeDocument/2006/relationships/queryTable" Target="../queryTables/queryTable643.xml"/><Relationship Id="rId21" Type="http://schemas.openxmlformats.org/officeDocument/2006/relationships/queryTable" Target="../queryTables/queryTable547.xml"/><Relationship Id="rId42" Type="http://schemas.openxmlformats.org/officeDocument/2006/relationships/queryTable" Target="../queryTables/queryTable568.xml"/><Relationship Id="rId47" Type="http://schemas.openxmlformats.org/officeDocument/2006/relationships/queryTable" Target="../queryTables/queryTable573.xml"/><Relationship Id="rId63" Type="http://schemas.openxmlformats.org/officeDocument/2006/relationships/queryTable" Target="../queryTables/queryTable589.xml"/><Relationship Id="rId68" Type="http://schemas.openxmlformats.org/officeDocument/2006/relationships/queryTable" Target="../queryTables/queryTable594.xml"/><Relationship Id="rId84" Type="http://schemas.openxmlformats.org/officeDocument/2006/relationships/queryTable" Target="../queryTables/queryTable610.xml"/><Relationship Id="rId89" Type="http://schemas.openxmlformats.org/officeDocument/2006/relationships/queryTable" Target="../queryTables/queryTable615.xml"/><Relationship Id="rId112" Type="http://schemas.openxmlformats.org/officeDocument/2006/relationships/queryTable" Target="../queryTables/queryTable638.xml"/><Relationship Id="rId16" Type="http://schemas.openxmlformats.org/officeDocument/2006/relationships/queryTable" Target="../queryTables/queryTable542.xml"/><Relationship Id="rId107" Type="http://schemas.openxmlformats.org/officeDocument/2006/relationships/queryTable" Target="../queryTables/queryTable633.xml"/><Relationship Id="rId11" Type="http://schemas.openxmlformats.org/officeDocument/2006/relationships/queryTable" Target="../queryTables/queryTable537.xml"/><Relationship Id="rId32" Type="http://schemas.openxmlformats.org/officeDocument/2006/relationships/queryTable" Target="../queryTables/queryTable558.xml"/><Relationship Id="rId37" Type="http://schemas.openxmlformats.org/officeDocument/2006/relationships/queryTable" Target="../queryTables/queryTable563.xml"/><Relationship Id="rId53" Type="http://schemas.openxmlformats.org/officeDocument/2006/relationships/queryTable" Target="../queryTables/queryTable579.xml"/><Relationship Id="rId58" Type="http://schemas.openxmlformats.org/officeDocument/2006/relationships/queryTable" Target="../queryTables/queryTable584.xml"/><Relationship Id="rId74" Type="http://schemas.openxmlformats.org/officeDocument/2006/relationships/queryTable" Target="../queryTables/queryTable600.xml"/><Relationship Id="rId79" Type="http://schemas.openxmlformats.org/officeDocument/2006/relationships/queryTable" Target="../queryTables/queryTable605.xml"/><Relationship Id="rId102" Type="http://schemas.openxmlformats.org/officeDocument/2006/relationships/queryTable" Target="../queryTables/queryTable628.xml"/><Relationship Id="rId123" Type="http://schemas.openxmlformats.org/officeDocument/2006/relationships/queryTable" Target="../queryTables/queryTable649.xml"/><Relationship Id="rId5" Type="http://schemas.openxmlformats.org/officeDocument/2006/relationships/queryTable" Target="../queryTables/queryTable531.xml"/><Relationship Id="rId90" Type="http://schemas.openxmlformats.org/officeDocument/2006/relationships/queryTable" Target="../queryTables/queryTable616.xml"/><Relationship Id="rId95" Type="http://schemas.openxmlformats.org/officeDocument/2006/relationships/queryTable" Target="../queryTables/queryTable621.xml"/><Relationship Id="rId22" Type="http://schemas.openxmlformats.org/officeDocument/2006/relationships/queryTable" Target="../queryTables/queryTable548.xml"/><Relationship Id="rId27" Type="http://schemas.openxmlformats.org/officeDocument/2006/relationships/queryTable" Target="../queryTables/queryTable553.xml"/><Relationship Id="rId43" Type="http://schemas.openxmlformats.org/officeDocument/2006/relationships/queryTable" Target="../queryTables/queryTable569.xml"/><Relationship Id="rId48" Type="http://schemas.openxmlformats.org/officeDocument/2006/relationships/queryTable" Target="../queryTables/queryTable574.xml"/><Relationship Id="rId64" Type="http://schemas.openxmlformats.org/officeDocument/2006/relationships/queryTable" Target="../queryTables/queryTable590.xml"/><Relationship Id="rId69" Type="http://schemas.openxmlformats.org/officeDocument/2006/relationships/queryTable" Target="../queryTables/queryTable595.xml"/><Relationship Id="rId113" Type="http://schemas.openxmlformats.org/officeDocument/2006/relationships/queryTable" Target="../queryTables/queryTable639.xml"/><Relationship Id="rId118" Type="http://schemas.openxmlformats.org/officeDocument/2006/relationships/queryTable" Target="../queryTables/queryTable644.xml"/><Relationship Id="rId80" Type="http://schemas.openxmlformats.org/officeDocument/2006/relationships/queryTable" Target="../queryTables/queryTable606.xml"/><Relationship Id="rId85" Type="http://schemas.openxmlformats.org/officeDocument/2006/relationships/queryTable" Target="../queryTables/queryTable611.xml"/><Relationship Id="rId12" Type="http://schemas.openxmlformats.org/officeDocument/2006/relationships/queryTable" Target="../queryTables/queryTable538.xml"/><Relationship Id="rId17" Type="http://schemas.openxmlformats.org/officeDocument/2006/relationships/queryTable" Target="../queryTables/queryTable543.xml"/><Relationship Id="rId33" Type="http://schemas.openxmlformats.org/officeDocument/2006/relationships/queryTable" Target="../queryTables/queryTable559.xml"/><Relationship Id="rId38" Type="http://schemas.openxmlformats.org/officeDocument/2006/relationships/queryTable" Target="../queryTables/queryTable564.xml"/><Relationship Id="rId59" Type="http://schemas.openxmlformats.org/officeDocument/2006/relationships/queryTable" Target="../queryTables/queryTable585.xml"/><Relationship Id="rId103" Type="http://schemas.openxmlformats.org/officeDocument/2006/relationships/queryTable" Target="../queryTables/queryTable629.xml"/><Relationship Id="rId108" Type="http://schemas.openxmlformats.org/officeDocument/2006/relationships/queryTable" Target="../queryTables/queryTable634.xml"/><Relationship Id="rId124" Type="http://schemas.openxmlformats.org/officeDocument/2006/relationships/queryTable" Target="../queryTables/queryTable650.xml"/><Relationship Id="rId54" Type="http://schemas.openxmlformats.org/officeDocument/2006/relationships/queryTable" Target="../queryTables/queryTable580.xml"/><Relationship Id="rId70" Type="http://schemas.openxmlformats.org/officeDocument/2006/relationships/queryTable" Target="../queryTables/queryTable596.xml"/><Relationship Id="rId75" Type="http://schemas.openxmlformats.org/officeDocument/2006/relationships/queryTable" Target="../queryTables/queryTable601.xml"/><Relationship Id="rId91" Type="http://schemas.openxmlformats.org/officeDocument/2006/relationships/queryTable" Target="../queryTables/queryTable617.xml"/><Relationship Id="rId96" Type="http://schemas.openxmlformats.org/officeDocument/2006/relationships/queryTable" Target="../queryTables/queryTable622.xml"/><Relationship Id="rId1" Type="http://schemas.openxmlformats.org/officeDocument/2006/relationships/printerSettings" Target="../printerSettings/printerSettings7.bin"/><Relationship Id="rId6" Type="http://schemas.openxmlformats.org/officeDocument/2006/relationships/queryTable" Target="../queryTables/queryTable532.xml"/><Relationship Id="rId23" Type="http://schemas.openxmlformats.org/officeDocument/2006/relationships/queryTable" Target="../queryTables/queryTable549.xml"/><Relationship Id="rId28" Type="http://schemas.openxmlformats.org/officeDocument/2006/relationships/queryTable" Target="../queryTables/queryTable554.xml"/><Relationship Id="rId49" Type="http://schemas.openxmlformats.org/officeDocument/2006/relationships/queryTable" Target="../queryTables/queryTable575.xml"/><Relationship Id="rId114" Type="http://schemas.openxmlformats.org/officeDocument/2006/relationships/queryTable" Target="../queryTables/queryTable640.xml"/><Relationship Id="rId119" Type="http://schemas.openxmlformats.org/officeDocument/2006/relationships/queryTable" Target="../queryTables/queryTable645.xml"/><Relationship Id="rId44" Type="http://schemas.openxmlformats.org/officeDocument/2006/relationships/queryTable" Target="../queryTables/queryTable570.xml"/><Relationship Id="rId60" Type="http://schemas.openxmlformats.org/officeDocument/2006/relationships/queryTable" Target="../queryTables/queryTable586.xml"/><Relationship Id="rId65" Type="http://schemas.openxmlformats.org/officeDocument/2006/relationships/queryTable" Target="../queryTables/queryTable591.xml"/><Relationship Id="rId81" Type="http://schemas.openxmlformats.org/officeDocument/2006/relationships/queryTable" Target="../queryTables/queryTable607.xml"/><Relationship Id="rId86" Type="http://schemas.openxmlformats.org/officeDocument/2006/relationships/queryTable" Target="../queryTables/queryTable612.xml"/><Relationship Id="rId13" Type="http://schemas.openxmlformats.org/officeDocument/2006/relationships/queryTable" Target="../queryTables/queryTable539.xml"/><Relationship Id="rId18" Type="http://schemas.openxmlformats.org/officeDocument/2006/relationships/queryTable" Target="../queryTables/queryTable544.xml"/><Relationship Id="rId39" Type="http://schemas.openxmlformats.org/officeDocument/2006/relationships/queryTable" Target="../queryTables/queryTable565.xml"/><Relationship Id="rId109" Type="http://schemas.openxmlformats.org/officeDocument/2006/relationships/queryTable" Target="../queryTables/queryTable635.xml"/><Relationship Id="rId34" Type="http://schemas.openxmlformats.org/officeDocument/2006/relationships/queryTable" Target="../queryTables/queryTable560.xml"/><Relationship Id="rId50" Type="http://schemas.openxmlformats.org/officeDocument/2006/relationships/queryTable" Target="../queryTables/queryTable576.xml"/><Relationship Id="rId55" Type="http://schemas.openxmlformats.org/officeDocument/2006/relationships/queryTable" Target="../queryTables/queryTable581.xml"/><Relationship Id="rId76" Type="http://schemas.openxmlformats.org/officeDocument/2006/relationships/queryTable" Target="../queryTables/queryTable602.xml"/><Relationship Id="rId97" Type="http://schemas.openxmlformats.org/officeDocument/2006/relationships/queryTable" Target="../queryTables/queryTable623.xml"/><Relationship Id="rId104" Type="http://schemas.openxmlformats.org/officeDocument/2006/relationships/queryTable" Target="../queryTables/queryTable630.xml"/><Relationship Id="rId120" Type="http://schemas.openxmlformats.org/officeDocument/2006/relationships/queryTable" Target="../queryTables/queryTable646.xml"/><Relationship Id="rId125" Type="http://schemas.openxmlformats.org/officeDocument/2006/relationships/queryTable" Target="../queryTables/queryTable651.xml"/><Relationship Id="rId7" Type="http://schemas.openxmlformats.org/officeDocument/2006/relationships/queryTable" Target="../queryTables/queryTable533.xml"/><Relationship Id="rId71" Type="http://schemas.openxmlformats.org/officeDocument/2006/relationships/queryTable" Target="../queryTables/queryTable597.xml"/><Relationship Id="rId92" Type="http://schemas.openxmlformats.org/officeDocument/2006/relationships/queryTable" Target="../queryTables/queryTable618.xml"/><Relationship Id="rId2" Type="http://schemas.openxmlformats.org/officeDocument/2006/relationships/drawing" Target="../drawings/drawing7.xml"/><Relationship Id="rId29" Type="http://schemas.openxmlformats.org/officeDocument/2006/relationships/queryTable" Target="../queryTables/queryTable555.xml"/><Relationship Id="rId24" Type="http://schemas.openxmlformats.org/officeDocument/2006/relationships/queryTable" Target="../queryTables/queryTable550.xml"/><Relationship Id="rId40" Type="http://schemas.openxmlformats.org/officeDocument/2006/relationships/queryTable" Target="../queryTables/queryTable566.xml"/><Relationship Id="rId45" Type="http://schemas.openxmlformats.org/officeDocument/2006/relationships/queryTable" Target="../queryTables/queryTable571.xml"/><Relationship Id="rId66" Type="http://schemas.openxmlformats.org/officeDocument/2006/relationships/queryTable" Target="../queryTables/queryTable592.xml"/><Relationship Id="rId87" Type="http://schemas.openxmlformats.org/officeDocument/2006/relationships/queryTable" Target="../queryTables/queryTable613.xml"/><Relationship Id="rId110" Type="http://schemas.openxmlformats.org/officeDocument/2006/relationships/queryTable" Target="../queryTables/queryTable636.xml"/><Relationship Id="rId115" Type="http://schemas.openxmlformats.org/officeDocument/2006/relationships/queryTable" Target="../queryTables/queryTable641.xml"/><Relationship Id="rId61" Type="http://schemas.openxmlformats.org/officeDocument/2006/relationships/queryTable" Target="../queryTables/queryTable587.xml"/><Relationship Id="rId82" Type="http://schemas.openxmlformats.org/officeDocument/2006/relationships/queryTable" Target="../queryTables/queryTable608.xml"/><Relationship Id="rId19" Type="http://schemas.openxmlformats.org/officeDocument/2006/relationships/queryTable" Target="../queryTables/queryTable545.xml"/><Relationship Id="rId14" Type="http://schemas.openxmlformats.org/officeDocument/2006/relationships/queryTable" Target="../queryTables/queryTable540.xml"/><Relationship Id="rId30" Type="http://schemas.openxmlformats.org/officeDocument/2006/relationships/queryTable" Target="../queryTables/queryTable556.xml"/><Relationship Id="rId35" Type="http://schemas.openxmlformats.org/officeDocument/2006/relationships/queryTable" Target="../queryTables/queryTable561.xml"/><Relationship Id="rId56" Type="http://schemas.openxmlformats.org/officeDocument/2006/relationships/queryTable" Target="../queryTables/queryTable582.xml"/><Relationship Id="rId77" Type="http://schemas.openxmlformats.org/officeDocument/2006/relationships/queryTable" Target="../queryTables/queryTable603.xml"/><Relationship Id="rId100" Type="http://schemas.openxmlformats.org/officeDocument/2006/relationships/queryTable" Target="../queryTables/queryTable626.xml"/><Relationship Id="rId105" Type="http://schemas.openxmlformats.org/officeDocument/2006/relationships/queryTable" Target="../queryTables/queryTable631.xml"/><Relationship Id="rId126" Type="http://schemas.openxmlformats.org/officeDocument/2006/relationships/comments" Target="../comments5.xml"/><Relationship Id="rId8" Type="http://schemas.openxmlformats.org/officeDocument/2006/relationships/queryTable" Target="../queryTables/queryTable534.xml"/><Relationship Id="rId51" Type="http://schemas.openxmlformats.org/officeDocument/2006/relationships/queryTable" Target="../queryTables/queryTable577.xml"/><Relationship Id="rId72" Type="http://schemas.openxmlformats.org/officeDocument/2006/relationships/queryTable" Target="../queryTables/queryTable598.xml"/><Relationship Id="rId93" Type="http://schemas.openxmlformats.org/officeDocument/2006/relationships/queryTable" Target="../queryTables/queryTable619.xml"/><Relationship Id="rId98" Type="http://schemas.openxmlformats.org/officeDocument/2006/relationships/queryTable" Target="../queryTables/queryTable624.xml"/><Relationship Id="rId121" Type="http://schemas.openxmlformats.org/officeDocument/2006/relationships/queryTable" Target="../queryTables/queryTable647.xml"/><Relationship Id="rId3" Type="http://schemas.openxmlformats.org/officeDocument/2006/relationships/vmlDrawing" Target="../drawings/vmlDrawing5.vml"/><Relationship Id="rId25" Type="http://schemas.openxmlformats.org/officeDocument/2006/relationships/queryTable" Target="../queryTables/queryTable551.xml"/><Relationship Id="rId46" Type="http://schemas.openxmlformats.org/officeDocument/2006/relationships/queryTable" Target="../queryTables/queryTable572.xml"/><Relationship Id="rId67" Type="http://schemas.openxmlformats.org/officeDocument/2006/relationships/queryTable" Target="../queryTables/queryTable593.xml"/><Relationship Id="rId116" Type="http://schemas.openxmlformats.org/officeDocument/2006/relationships/queryTable" Target="../queryTables/queryTable642.xml"/><Relationship Id="rId20" Type="http://schemas.openxmlformats.org/officeDocument/2006/relationships/queryTable" Target="../queryTables/queryTable546.xml"/><Relationship Id="rId41" Type="http://schemas.openxmlformats.org/officeDocument/2006/relationships/queryTable" Target="../queryTables/queryTable567.xml"/><Relationship Id="rId62" Type="http://schemas.openxmlformats.org/officeDocument/2006/relationships/queryTable" Target="../queryTables/queryTable588.xml"/><Relationship Id="rId83" Type="http://schemas.openxmlformats.org/officeDocument/2006/relationships/queryTable" Target="../queryTables/queryTable609.xml"/><Relationship Id="rId88" Type="http://schemas.openxmlformats.org/officeDocument/2006/relationships/queryTable" Target="../queryTables/queryTable614.xml"/><Relationship Id="rId111" Type="http://schemas.openxmlformats.org/officeDocument/2006/relationships/queryTable" Target="../queryTables/queryTable637.xml"/><Relationship Id="rId15" Type="http://schemas.openxmlformats.org/officeDocument/2006/relationships/queryTable" Target="../queryTables/queryTable541.xml"/><Relationship Id="rId36" Type="http://schemas.openxmlformats.org/officeDocument/2006/relationships/queryTable" Target="../queryTables/queryTable562.xml"/><Relationship Id="rId57" Type="http://schemas.openxmlformats.org/officeDocument/2006/relationships/queryTable" Target="../queryTables/queryTable583.xml"/><Relationship Id="rId106" Type="http://schemas.openxmlformats.org/officeDocument/2006/relationships/queryTable" Target="../queryTables/queryTable632.xml"/><Relationship Id="rId10" Type="http://schemas.openxmlformats.org/officeDocument/2006/relationships/queryTable" Target="../queryTables/queryTable536.xml"/><Relationship Id="rId31" Type="http://schemas.openxmlformats.org/officeDocument/2006/relationships/queryTable" Target="../queryTables/queryTable557.xml"/><Relationship Id="rId52" Type="http://schemas.openxmlformats.org/officeDocument/2006/relationships/queryTable" Target="../queryTables/queryTable578.xml"/><Relationship Id="rId73" Type="http://schemas.openxmlformats.org/officeDocument/2006/relationships/queryTable" Target="../queryTables/queryTable599.xml"/><Relationship Id="rId78" Type="http://schemas.openxmlformats.org/officeDocument/2006/relationships/queryTable" Target="../queryTables/queryTable604.xml"/><Relationship Id="rId94" Type="http://schemas.openxmlformats.org/officeDocument/2006/relationships/queryTable" Target="../queryTables/queryTable620.xml"/><Relationship Id="rId99" Type="http://schemas.openxmlformats.org/officeDocument/2006/relationships/queryTable" Target="../queryTables/queryTable625.xml"/><Relationship Id="rId101" Type="http://schemas.openxmlformats.org/officeDocument/2006/relationships/queryTable" Target="../queryTables/queryTable627.xml"/><Relationship Id="rId122" Type="http://schemas.openxmlformats.org/officeDocument/2006/relationships/queryTable" Target="../queryTables/queryTable648.xml"/><Relationship Id="rId4" Type="http://schemas.openxmlformats.org/officeDocument/2006/relationships/queryTable" Target="../queryTables/queryTable530.xml"/><Relationship Id="rId9" Type="http://schemas.openxmlformats.org/officeDocument/2006/relationships/queryTable" Target="../queryTables/queryTable535.xml"/></Relationships>
</file>

<file path=xl/worksheets/_rels/sheet8.xml.rels><?xml version="1.0" encoding="UTF-8" standalone="yes"?>
<Relationships xmlns="http://schemas.openxmlformats.org/package/2006/relationships"><Relationship Id="rId26" Type="http://schemas.openxmlformats.org/officeDocument/2006/relationships/queryTable" Target="../queryTables/queryTable674.xml"/><Relationship Id="rId117" Type="http://schemas.openxmlformats.org/officeDocument/2006/relationships/queryTable" Target="../queryTables/queryTable765.xml"/><Relationship Id="rId21" Type="http://schemas.openxmlformats.org/officeDocument/2006/relationships/queryTable" Target="../queryTables/queryTable669.xml"/><Relationship Id="rId42" Type="http://schemas.openxmlformats.org/officeDocument/2006/relationships/queryTable" Target="../queryTables/queryTable690.xml"/><Relationship Id="rId47" Type="http://schemas.openxmlformats.org/officeDocument/2006/relationships/queryTable" Target="../queryTables/queryTable695.xml"/><Relationship Id="rId63" Type="http://schemas.openxmlformats.org/officeDocument/2006/relationships/queryTable" Target="../queryTables/queryTable711.xml"/><Relationship Id="rId68" Type="http://schemas.openxmlformats.org/officeDocument/2006/relationships/queryTable" Target="../queryTables/queryTable716.xml"/><Relationship Id="rId84" Type="http://schemas.openxmlformats.org/officeDocument/2006/relationships/queryTable" Target="../queryTables/queryTable732.xml"/><Relationship Id="rId89" Type="http://schemas.openxmlformats.org/officeDocument/2006/relationships/queryTable" Target="../queryTables/queryTable737.xml"/><Relationship Id="rId112" Type="http://schemas.openxmlformats.org/officeDocument/2006/relationships/queryTable" Target="../queryTables/queryTable760.xml"/><Relationship Id="rId16" Type="http://schemas.openxmlformats.org/officeDocument/2006/relationships/queryTable" Target="../queryTables/queryTable664.xml"/><Relationship Id="rId107" Type="http://schemas.openxmlformats.org/officeDocument/2006/relationships/queryTable" Target="../queryTables/queryTable755.xml"/><Relationship Id="rId11" Type="http://schemas.openxmlformats.org/officeDocument/2006/relationships/queryTable" Target="../queryTables/queryTable659.xml"/><Relationship Id="rId32" Type="http://schemas.openxmlformats.org/officeDocument/2006/relationships/queryTable" Target="../queryTables/queryTable680.xml"/><Relationship Id="rId37" Type="http://schemas.openxmlformats.org/officeDocument/2006/relationships/queryTable" Target="../queryTables/queryTable685.xml"/><Relationship Id="rId53" Type="http://schemas.openxmlformats.org/officeDocument/2006/relationships/queryTable" Target="../queryTables/queryTable701.xml"/><Relationship Id="rId58" Type="http://schemas.openxmlformats.org/officeDocument/2006/relationships/queryTable" Target="../queryTables/queryTable706.xml"/><Relationship Id="rId74" Type="http://schemas.openxmlformats.org/officeDocument/2006/relationships/queryTable" Target="../queryTables/queryTable722.xml"/><Relationship Id="rId79" Type="http://schemas.openxmlformats.org/officeDocument/2006/relationships/queryTable" Target="../queryTables/queryTable727.xml"/><Relationship Id="rId102" Type="http://schemas.openxmlformats.org/officeDocument/2006/relationships/queryTable" Target="../queryTables/queryTable750.xml"/><Relationship Id="rId123" Type="http://schemas.openxmlformats.org/officeDocument/2006/relationships/queryTable" Target="../queryTables/queryTable771.xml"/><Relationship Id="rId5" Type="http://schemas.openxmlformats.org/officeDocument/2006/relationships/queryTable" Target="../queryTables/queryTable653.xml"/><Relationship Id="rId90" Type="http://schemas.openxmlformats.org/officeDocument/2006/relationships/queryTable" Target="../queryTables/queryTable738.xml"/><Relationship Id="rId95" Type="http://schemas.openxmlformats.org/officeDocument/2006/relationships/queryTable" Target="../queryTables/queryTable743.xml"/><Relationship Id="rId22" Type="http://schemas.openxmlformats.org/officeDocument/2006/relationships/queryTable" Target="../queryTables/queryTable670.xml"/><Relationship Id="rId27" Type="http://schemas.openxmlformats.org/officeDocument/2006/relationships/queryTable" Target="../queryTables/queryTable675.xml"/><Relationship Id="rId43" Type="http://schemas.openxmlformats.org/officeDocument/2006/relationships/queryTable" Target="../queryTables/queryTable691.xml"/><Relationship Id="rId48" Type="http://schemas.openxmlformats.org/officeDocument/2006/relationships/queryTable" Target="../queryTables/queryTable696.xml"/><Relationship Id="rId64" Type="http://schemas.openxmlformats.org/officeDocument/2006/relationships/queryTable" Target="../queryTables/queryTable712.xml"/><Relationship Id="rId69" Type="http://schemas.openxmlformats.org/officeDocument/2006/relationships/queryTable" Target="../queryTables/queryTable717.xml"/><Relationship Id="rId113" Type="http://schemas.openxmlformats.org/officeDocument/2006/relationships/queryTable" Target="../queryTables/queryTable761.xml"/><Relationship Id="rId118" Type="http://schemas.openxmlformats.org/officeDocument/2006/relationships/queryTable" Target="../queryTables/queryTable766.xml"/><Relationship Id="rId80" Type="http://schemas.openxmlformats.org/officeDocument/2006/relationships/queryTable" Target="../queryTables/queryTable728.xml"/><Relationship Id="rId85" Type="http://schemas.openxmlformats.org/officeDocument/2006/relationships/queryTable" Target="../queryTables/queryTable733.xml"/><Relationship Id="rId12" Type="http://schemas.openxmlformats.org/officeDocument/2006/relationships/queryTable" Target="../queryTables/queryTable660.xml"/><Relationship Id="rId17" Type="http://schemas.openxmlformats.org/officeDocument/2006/relationships/queryTable" Target="../queryTables/queryTable665.xml"/><Relationship Id="rId33" Type="http://schemas.openxmlformats.org/officeDocument/2006/relationships/queryTable" Target="../queryTables/queryTable681.xml"/><Relationship Id="rId38" Type="http://schemas.openxmlformats.org/officeDocument/2006/relationships/queryTable" Target="../queryTables/queryTable686.xml"/><Relationship Id="rId59" Type="http://schemas.openxmlformats.org/officeDocument/2006/relationships/queryTable" Target="../queryTables/queryTable707.xml"/><Relationship Id="rId103" Type="http://schemas.openxmlformats.org/officeDocument/2006/relationships/queryTable" Target="../queryTables/queryTable751.xml"/><Relationship Id="rId108" Type="http://schemas.openxmlformats.org/officeDocument/2006/relationships/queryTable" Target="../queryTables/queryTable756.xml"/><Relationship Id="rId124" Type="http://schemas.openxmlformats.org/officeDocument/2006/relationships/queryTable" Target="../queryTables/queryTable772.xml"/><Relationship Id="rId54" Type="http://schemas.openxmlformats.org/officeDocument/2006/relationships/queryTable" Target="../queryTables/queryTable702.xml"/><Relationship Id="rId70" Type="http://schemas.openxmlformats.org/officeDocument/2006/relationships/queryTable" Target="../queryTables/queryTable718.xml"/><Relationship Id="rId75" Type="http://schemas.openxmlformats.org/officeDocument/2006/relationships/queryTable" Target="../queryTables/queryTable723.xml"/><Relationship Id="rId91" Type="http://schemas.openxmlformats.org/officeDocument/2006/relationships/queryTable" Target="../queryTables/queryTable739.xml"/><Relationship Id="rId96" Type="http://schemas.openxmlformats.org/officeDocument/2006/relationships/queryTable" Target="../queryTables/queryTable744.xml"/><Relationship Id="rId1" Type="http://schemas.openxmlformats.org/officeDocument/2006/relationships/printerSettings" Target="../printerSettings/printerSettings8.bin"/><Relationship Id="rId6" Type="http://schemas.openxmlformats.org/officeDocument/2006/relationships/queryTable" Target="../queryTables/queryTable654.xml"/><Relationship Id="rId23" Type="http://schemas.openxmlformats.org/officeDocument/2006/relationships/queryTable" Target="../queryTables/queryTable671.xml"/><Relationship Id="rId28" Type="http://schemas.openxmlformats.org/officeDocument/2006/relationships/queryTable" Target="../queryTables/queryTable676.xml"/><Relationship Id="rId49" Type="http://schemas.openxmlformats.org/officeDocument/2006/relationships/queryTable" Target="../queryTables/queryTable697.xml"/><Relationship Id="rId114" Type="http://schemas.openxmlformats.org/officeDocument/2006/relationships/queryTable" Target="../queryTables/queryTable762.xml"/><Relationship Id="rId119" Type="http://schemas.openxmlformats.org/officeDocument/2006/relationships/queryTable" Target="../queryTables/queryTable767.xml"/><Relationship Id="rId44" Type="http://schemas.openxmlformats.org/officeDocument/2006/relationships/queryTable" Target="../queryTables/queryTable692.xml"/><Relationship Id="rId60" Type="http://schemas.openxmlformats.org/officeDocument/2006/relationships/queryTable" Target="../queryTables/queryTable708.xml"/><Relationship Id="rId65" Type="http://schemas.openxmlformats.org/officeDocument/2006/relationships/queryTable" Target="../queryTables/queryTable713.xml"/><Relationship Id="rId81" Type="http://schemas.openxmlformats.org/officeDocument/2006/relationships/queryTable" Target="../queryTables/queryTable729.xml"/><Relationship Id="rId86" Type="http://schemas.openxmlformats.org/officeDocument/2006/relationships/queryTable" Target="../queryTables/queryTable734.xml"/><Relationship Id="rId13" Type="http://schemas.openxmlformats.org/officeDocument/2006/relationships/queryTable" Target="../queryTables/queryTable661.xml"/><Relationship Id="rId18" Type="http://schemas.openxmlformats.org/officeDocument/2006/relationships/queryTable" Target="../queryTables/queryTable666.xml"/><Relationship Id="rId39" Type="http://schemas.openxmlformats.org/officeDocument/2006/relationships/queryTable" Target="../queryTables/queryTable687.xml"/><Relationship Id="rId109" Type="http://schemas.openxmlformats.org/officeDocument/2006/relationships/queryTable" Target="../queryTables/queryTable757.xml"/><Relationship Id="rId34" Type="http://schemas.openxmlformats.org/officeDocument/2006/relationships/queryTable" Target="../queryTables/queryTable682.xml"/><Relationship Id="rId50" Type="http://schemas.openxmlformats.org/officeDocument/2006/relationships/queryTable" Target="../queryTables/queryTable698.xml"/><Relationship Id="rId55" Type="http://schemas.openxmlformats.org/officeDocument/2006/relationships/queryTable" Target="../queryTables/queryTable703.xml"/><Relationship Id="rId76" Type="http://schemas.openxmlformats.org/officeDocument/2006/relationships/queryTable" Target="../queryTables/queryTable724.xml"/><Relationship Id="rId97" Type="http://schemas.openxmlformats.org/officeDocument/2006/relationships/queryTable" Target="../queryTables/queryTable745.xml"/><Relationship Id="rId104" Type="http://schemas.openxmlformats.org/officeDocument/2006/relationships/queryTable" Target="../queryTables/queryTable752.xml"/><Relationship Id="rId120" Type="http://schemas.openxmlformats.org/officeDocument/2006/relationships/queryTable" Target="../queryTables/queryTable768.xml"/><Relationship Id="rId125" Type="http://schemas.openxmlformats.org/officeDocument/2006/relationships/queryTable" Target="../queryTables/queryTable773.xml"/><Relationship Id="rId7" Type="http://schemas.openxmlformats.org/officeDocument/2006/relationships/queryTable" Target="../queryTables/queryTable655.xml"/><Relationship Id="rId71" Type="http://schemas.openxmlformats.org/officeDocument/2006/relationships/queryTable" Target="../queryTables/queryTable719.xml"/><Relationship Id="rId92" Type="http://schemas.openxmlformats.org/officeDocument/2006/relationships/queryTable" Target="../queryTables/queryTable740.xml"/><Relationship Id="rId2" Type="http://schemas.openxmlformats.org/officeDocument/2006/relationships/drawing" Target="../drawings/drawing8.xml"/><Relationship Id="rId29" Type="http://schemas.openxmlformats.org/officeDocument/2006/relationships/queryTable" Target="../queryTables/queryTable677.xml"/><Relationship Id="rId24" Type="http://schemas.openxmlformats.org/officeDocument/2006/relationships/queryTable" Target="../queryTables/queryTable672.xml"/><Relationship Id="rId40" Type="http://schemas.openxmlformats.org/officeDocument/2006/relationships/queryTable" Target="../queryTables/queryTable688.xml"/><Relationship Id="rId45" Type="http://schemas.openxmlformats.org/officeDocument/2006/relationships/queryTable" Target="../queryTables/queryTable693.xml"/><Relationship Id="rId66" Type="http://schemas.openxmlformats.org/officeDocument/2006/relationships/queryTable" Target="../queryTables/queryTable714.xml"/><Relationship Id="rId87" Type="http://schemas.openxmlformats.org/officeDocument/2006/relationships/queryTable" Target="../queryTables/queryTable735.xml"/><Relationship Id="rId110" Type="http://schemas.openxmlformats.org/officeDocument/2006/relationships/queryTable" Target="../queryTables/queryTable758.xml"/><Relationship Id="rId115" Type="http://schemas.openxmlformats.org/officeDocument/2006/relationships/queryTable" Target="../queryTables/queryTable763.xml"/><Relationship Id="rId61" Type="http://schemas.openxmlformats.org/officeDocument/2006/relationships/queryTable" Target="../queryTables/queryTable709.xml"/><Relationship Id="rId82" Type="http://schemas.openxmlformats.org/officeDocument/2006/relationships/queryTable" Target="../queryTables/queryTable730.xml"/><Relationship Id="rId19" Type="http://schemas.openxmlformats.org/officeDocument/2006/relationships/queryTable" Target="../queryTables/queryTable667.xml"/><Relationship Id="rId14" Type="http://schemas.openxmlformats.org/officeDocument/2006/relationships/queryTable" Target="../queryTables/queryTable662.xml"/><Relationship Id="rId30" Type="http://schemas.openxmlformats.org/officeDocument/2006/relationships/queryTable" Target="../queryTables/queryTable678.xml"/><Relationship Id="rId35" Type="http://schemas.openxmlformats.org/officeDocument/2006/relationships/queryTable" Target="../queryTables/queryTable683.xml"/><Relationship Id="rId56" Type="http://schemas.openxmlformats.org/officeDocument/2006/relationships/queryTable" Target="../queryTables/queryTable704.xml"/><Relationship Id="rId77" Type="http://schemas.openxmlformats.org/officeDocument/2006/relationships/queryTable" Target="../queryTables/queryTable725.xml"/><Relationship Id="rId100" Type="http://schemas.openxmlformats.org/officeDocument/2006/relationships/queryTable" Target="../queryTables/queryTable748.xml"/><Relationship Id="rId105" Type="http://schemas.openxmlformats.org/officeDocument/2006/relationships/queryTable" Target="../queryTables/queryTable753.xml"/><Relationship Id="rId126" Type="http://schemas.openxmlformats.org/officeDocument/2006/relationships/comments" Target="../comments6.xml"/><Relationship Id="rId8" Type="http://schemas.openxmlformats.org/officeDocument/2006/relationships/queryTable" Target="../queryTables/queryTable656.xml"/><Relationship Id="rId51" Type="http://schemas.openxmlformats.org/officeDocument/2006/relationships/queryTable" Target="../queryTables/queryTable699.xml"/><Relationship Id="rId72" Type="http://schemas.openxmlformats.org/officeDocument/2006/relationships/queryTable" Target="../queryTables/queryTable720.xml"/><Relationship Id="rId93" Type="http://schemas.openxmlformats.org/officeDocument/2006/relationships/queryTable" Target="../queryTables/queryTable741.xml"/><Relationship Id="rId98" Type="http://schemas.openxmlformats.org/officeDocument/2006/relationships/queryTable" Target="../queryTables/queryTable746.xml"/><Relationship Id="rId121" Type="http://schemas.openxmlformats.org/officeDocument/2006/relationships/queryTable" Target="../queryTables/queryTable769.xml"/><Relationship Id="rId3" Type="http://schemas.openxmlformats.org/officeDocument/2006/relationships/vmlDrawing" Target="../drawings/vmlDrawing6.vml"/><Relationship Id="rId25" Type="http://schemas.openxmlformats.org/officeDocument/2006/relationships/queryTable" Target="../queryTables/queryTable673.xml"/><Relationship Id="rId46" Type="http://schemas.openxmlformats.org/officeDocument/2006/relationships/queryTable" Target="../queryTables/queryTable694.xml"/><Relationship Id="rId67" Type="http://schemas.openxmlformats.org/officeDocument/2006/relationships/queryTable" Target="../queryTables/queryTable715.xml"/><Relationship Id="rId116" Type="http://schemas.openxmlformats.org/officeDocument/2006/relationships/queryTable" Target="../queryTables/queryTable764.xml"/><Relationship Id="rId20" Type="http://schemas.openxmlformats.org/officeDocument/2006/relationships/queryTable" Target="../queryTables/queryTable668.xml"/><Relationship Id="rId41" Type="http://schemas.openxmlformats.org/officeDocument/2006/relationships/queryTable" Target="../queryTables/queryTable689.xml"/><Relationship Id="rId62" Type="http://schemas.openxmlformats.org/officeDocument/2006/relationships/queryTable" Target="../queryTables/queryTable710.xml"/><Relationship Id="rId83" Type="http://schemas.openxmlformats.org/officeDocument/2006/relationships/queryTable" Target="../queryTables/queryTable731.xml"/><Relationship Id="rId88" Type="http://schemas.openxmlformats.org/officeDocument/2006/relationships/queryTable" Target="../queryTables/queryTable736.xml"/><Relationship Id="rId111" Type="http://schemas.openxmlformats.org/officeDocument/2006/relationships/queryTable" Target="../queryTables/queryTable759.xml"/><Relationship Id="rId15" Type="http://schemas.openxmlformats.org/officeDocument/2006/relationships/queryTable" Target="../queryTables/queryTable663.xml"/><Relationship Id="rId36" Type="http://schemas.openxmlformats.org/officeDocument/2006/relationships/queryTable" Target="../queryTables/queryTable684.xml"/><Relationship Id="rId57" Type="http://schemas.openxmlformats.org/officeDocument/2006/relationships/queryTable" Target="../queryTables/queryTable705.xml"/><Relationship Id="rId106" Type="http://schemas.openxmlformats.org/officeDocument/2006/relationships/queryTable" Target="../queryTables/queryTable754.xml"/><Relationship Id="rId10" Type="http://schemas.openxmlformats.org/officeDocument/2006/relationships/queryTable" Target="../queryTables/queryTable658.xml"/><Relationship Id="rId31" Type="http://schemas.openxmlformats.org/officeDocument/2006/relationships/queryTable" Target="../queryTables/queryTable679.xml"/><Relationship Id="rId52" Type="http://schemas.openxmlformats.org/officeDocument/2006/relationships/queryTable" Target="../queryTables/queryTable700.xml"/><Relationship Id="rId73" Type="http://schemas.openxmlformats.org/officeDocument/2006/relationships/queryTable" Target="../queryTables/queryTable721.xml"/><Relationship Id="rId78" Type="http://schemas.openxmlformats.org/officeDocument/2006/relationships/queryTable" Target="../queryTables/queryTable726.xml"/><Relationship Id="rId94" Type="http://schemas.openxmlformats.org/officeDocument/2006/relationships/queryTable" Target="../queryTables/queryTable742.xml"/><Relationship Id="rId99" Type="http://schemas.openxmlformats.org/officeDocument/2006/relationships/queryTable" Target="../queryTables/queryTable747.xml"/><Relationship Id="rId101" Type="http://schemas.openxmlformats.org/officeDocument/2006/relationships/queryTable" Target="../queryTables/queryTable749.xml"/><Relationship Id="rId122" Type="http://schemas.openxmlformats.org/officeDocument/2006/relationships/queryTable" Target="../queryTables/queryTable770.xml"/><Relationship Id="rId4" Type="http://schemas.openxmlformats.org/officeDocument/2006/relationships/queryTable" Target="../queryTables/queryTable652.xml"/><Relationship Id="rId9" Type="http://schemas.openxmlformats.org/officeDocument/2006/relationships/queryTable" Target="../queryTables/queryTable657.xml"/></Relationships>
</file>

<file path=xl/worksheets/_rels/sheet9.xml.rels><?xml version="1.0" encoding="UTF-8" standalone="yes"?>
<Relationships xmlns="http://schemas.openxmlformats.org/package/2006/relationships"><Relationship Id="rId26" Type="http://schemas.openxmlformats.org/officeDocument/2006/relationships/queryTable" Target="../queryTables/queryTable796.xml"/><Relationship Id="rId117" Type="http://schemas.openxmlformats.org/officeDocument/2006/relationships/queryTable" Target="../queryTables/queryTable887.xml"/><Relationship Id="rId21" Type="http://schemas.openxmlformats.org/officeDocument/2006/relationships/queryTable" Target="../queryTables/queryTable791.xml"/><Relationship Id="rId42" Type="http://schemas.openxmlformats.org/officeDocument/2006/relationships/queryTable" Target="../queryTables/queryTable812.xml"/><Relationship Id="rId47" Type="http://schemas.openxmlformats.org/officeDocument/2006/relationships/queryTable" Target="../queryTables/queryTable817.xml"/><Relationship Id="rId63" Type="http://schemas.openxmlformats.org/officeDocument/2006/relationships/queryTable" Target="../queryTables/queryTable833.xml"/><Relationship Id="rId68" Type="http://schemas.openxmlformats.org/officeDocument/2006/relationships/queryTable" Target="../queryTables/queryTable838.xml"/><Relationship Id="rId84" Type="http://schemas.openxmlformats.org/officeDocument/2006/relationships/queryTable" Target="../queryTables/queryTable854.xml"/><Relationship Id="rId89" Type="http://schemas.openxmlformats.org/officeDocument/2006/relationships/queryTable" Target="../queryTables/queryTable859.xml"/><Relationship Id="rId112" Type="http://schemas.openxmlformats.org/officeDocument/2006/relationships/queryTable" Target="../queryTables/queryTable882.xml"/><Relationship Id="rId16" Type="http://schemas.openxmlformats.org/officeDocument/2006/relationships/queryTable" Target="../queryTables/queryTable786.xml"/><Relationship Id="rId107" Type="http://schemas.openxmlformats.org/officeDocument/2006/relationships/queryTable" Target="../queryTables/queryTable877.xml"/><Relationship Id="rId11" Type="http://schemas.openxmlformats.org/officeDocument/2006/relationships/queryTable" Target="../queryTables/queryTable781.xml"/><Relationship Id="rId32" Type="http://schemas.openxmlformats.org/officeDocument/2006/relationships/queryTable" Target="../queryTables/queryTable802.xml"/><Relationship Id="rId37" Type="http://schemas.openxmlformats.org/officeDocument/2006/relationships/queryTable" Target="../queryTables/queryTable807.xml"/><Relationship Id="rId53" Type="http://schemas.openxmlformats.org/officeDocument/2006/relationships/queryTable" Target="../queryTables/queryTable823.xml"/><Relationship Id="rId58" Type="http://schemas.openxmlformats.org/officeDocument/2006/relationships/queryTable" Target="../queryTables/queryTable828.xml"/><Relationship Id="rId74" Type="http://schemas.openxmlformats.org/officeDocument/2006/relationships/queryTable" Target="../queryTables/queryTable844.xml"/><Relationship Id="rId79" Type="http://schemas.openxmlformats.org/officeDocument/2006/relationships/queryTable" Target="../queryTables/queryTable849.xml"/><Relationship Id="rId102" Type="http://schemas.openxmlformats.org/officeDocument/2006/relationships/queryTable" Target="../queryTables/queryTable872.xml"/><Relationship Id="rId123" Type="http://schemas.openxmlformats.org/officeDocument/2006/relationships/queryTable" Target="../queryTables/queryTable893.xml"/><Relationship Id="rId5" Type="http://schemas.openxmlformats.org/officeDocument/2006/relationships/queryTable" Target="../queryTables/queryTable775.xml"/><Relationship Id="rId90" Type="http://schemas.openxmlformats.org/officeDocument/2006/relationships/queryTable" Target="../queryTables/queryTable860.xml"/><Relationship Id="rId95" Type="http://schemas.openxmlformats.org/officeDocument/2006/relationships/queryTable" Target="../queryTables/queryTable865.xml"/><Relationship Id="rId22" Type="http://schemas.openxmlformats.org/officeDocument/2006/relationships/queryTable" Target="../queryTables/queryTable792.xml"/><Relationship Id="rId27" Type="http://schemas.openxmlformats.org/officeDocument/2006/relationships/queryTable" Target="../queryTables/queryTable797.xml"/><Relationship Id="rId43" Type="http://schemas.openxmlformats.org/officeDocument/2006/relationships/queryTable" Target="../queryTables/queryTable813.xml"/><Relationship Id="rId48" Type="http://schemas.openxmlformats.org/officeDocument/2006/relationships/queryTable" Target="../queryTables/queryTable818.xml"/><Relationship Id="rId64" Type="http://schemas.openxmlformats.org/officeDocument/2006/relationships/queryTable" Target="../queryTables/queryTable834.xml"/><Relationship Id="rId69" Type="http://schemas.openxmlformats.org/officeDocument/2006/relationships/queryTable" Target="../queryTables/queryTable839.xml"/><Relationship Id="rId113" Type="http://schemas.openxmlformats.org/officeDocument/2006/relationships/queryTable" Target="../queryTables/queryTable883.xml"/><Relationship Id="rId118" Type="http://schemas.openxmlformats.org/officeDocument/2006/relationships/queryTable" Target="../queryTables/queryTable888.xml"/><Relationship Id="rId80" Type="http://schemas.openxmlformats.org/officeDocument/2006/relationships/queryTable" Target="../queryTables/queryTable850.xml"/><Relationship Id="rId85" Type="http://schemas.openxmlformats.org/officeDocument/2006/relationships/queryTable" Target="../queryTables/queryTable855.xml"/><Relationship Id="rId12" Type="http://schemas.openxmlformats.org/officeDocument/2006/relationships/queryTable" Target="../queryTables/queryTable782.xml"/><Relationship Id="rId17" Type="http://schemas.openxmlformats.org/officeDocument/2006/relationships/queryTable" Target="../queryTables/queryTable787.xml"/><Relationship Id="rId33" Type="http://schemas.openxmlformats.org/officeDocument/2006/relationships/queryTable" Target="../queryTables/queryTable803.xml"/><Relationship Id="rId38" Type="http://schemas.openxmlformats.org/officeDocument/2006/relationships/queryTable" Target="../queryTables/queryTable808.xml"/><Relationship Id="rId59" Type="http://schemas.openxmlformats.org/officeDocument/2006/relationships/queryTable" Target="../queryTables/queryTable829.xml"/><Relationship Id="rId103" Type="http://schemas.openxmlformats.org/officeDocument/2006/relationships/queryTable" Target="../queryTables/queryTable873.xml"/><Relationship Id="rId108" Type="http://schemas.openxmlformats.org/officeDocument/2006/relationships/queryTable" Target="../queryTables/queryTable878.xml"/><Relationship Id="rId124" Type="http://schemas.openxmlformats.org/officeDocument/2006/relationships/queryTable" Target="../queryTables/queryTable894.xml"/><Relationship Id="rId54" Type="http://schemas.openxmlformats.org/officeDocument/2006/relationships/queryTable" Target="../queryTables/queryTable824.xml"/><Relationship Id="rId70" Type="http://schemas.openxmlformats.org/officeDocument/2006/relationships/queryTable" Target="../queryTables/queryTable840.xml"/><Relationship Id="rId75" Type="http://schemas.openxmlformats.org/officeDocument/2006/relationships/queryTable" Target="../queryTables/queryTable845.xml"/><Relationship Id="rId91" Type="http://schemas.openxmlformats.org/officeDocument/2006/relationships/queryTable" Target="../queryTables/queryTable861.xml"/><Relationship Id="rId96" Type="http://schemas.openxmlformats.org/officeDocument/2006/relationships/queryTable" Target="../queryTables/queryTable866.xml"/><Relationship Id="rId1" Type="http://schemas.openxmlformats.org/officeDocument/2006/relationships/printerSettings" Target="../printerSettings/printerSettings9.bin"/><Relationship Id="rId6" Type="http://schemas.openxmlformats.org/officeDocument/2006/relationships/queryTable" Target="../queryTables/queryTable776.xml"/><Relationship Id="rId23" Type="http://schemas.openxmlformats.org/officeDocument/2006/relationships/queryTable" Target="../queryTables/queryTable793.xml"/><Relationship Id="rId28" Type="http://schemas.openxmlformats.org/officeDocument/2006/relationships/queryTable" Target="../queryTables/queryTable798.xml"/><Relationship Id="rId49" Type="http://schemas.openxmlformats.org/officeDocument/2006/relationships/queryTable" Target="../queryTables/queryTable819.xml"/><Relationship Id="rId114" Type="http://schemas.openxmlformats.org/officeDocument/2006/relationships/queryTable" Target="../queryTables/queryTable884.xml"/><Relationship Id="rId119" Type="http://schemas.openxmlformats.org/officeDocument/2006/relationships/queryTable" Target="../queryTables/queryTable889.xml"/><Relationship Id="rId44" Type="http://schemas.openxmlformats.org/officeDocument/2006/relationships/queryTable" Target="../queryTables/queryTable814.xml"/><Relationship Id="rId60" Type="http://schemas.openxmlformats.org/officeDocument/2006/relationships/queryTable" Target="../queryTables/queryTable830.xml"/><Relationship Id="rId65" Type="http://schemas.openxmlformats.org/officeDocument/2006/relationships/queryTable" Target="../queryTables/queryTable835.xml"/><Relationship Id="rId81" Type="http://schemas.openxmlformats.org/officeDocument/2006/relationships/queryTable" Target="../queryTables/queryTable851.xml"/><Relationship Id="rId86" Type="http://schemas.openxmlformats.org/officeDocument/2006/relationships/queryTable" Target="../queryTables/queryTable856.xml"/><Relationship Id="rId13" Type="http://schemas.openxmlformats.org/officeDocument/2006/relationships/queryTable" Target="../queryTables/queryTable783.xml"/><Relationship Id="rId18" Type="http://schemas.openxmlformats.org/officeDocument/2006/relationships/queryTable" Target="../queryTables/queryTable788.xml"/><Relationship Id="rId39" Type="http://schemas.openxmlformats.org/officeDocument/2006/relationships/queryTable" Target="../queryTables/queryTable809.xml"/><Relationship Id="rId109" Type="http://schemas.openxmlformats.org/officeDocument/2006/relationships/queryTable" Target="../queryTables/queryTable879.xml"/><Relationship Id="rId34" Type="http://schemas.openxmlformats.org/officeDocument/2006/relationships/queryTable" Target="../queryTables/queryTable804.xml"/><Relationship Id="rId50" Type="http://schemas.openxmlformats.org/officeDocument/2006/relationships/queryTable" Target="../queryTables/queryTable820.xml"/><Relationship Id="rId55" Type="http://schemas.openxmlformats.org/officeDocument/2006/relationships/queryTable" Target="../queryTables/queryTable825.xml"/><Relationship Id="rId76" Type="http://schemas.openxmlformats.org/officeDocument/2006/relationships/queryTable" Target="../queryTables/queryTable846.xml"/><Relationship Id="rId97" Type="http://schemas.openxmlformats.org/officeDocument/2006/relationships/queryTable" Target="../queryTables/queryTable867.xml"/><Relationship Id="rId104" Type="http://schemas.openxmlformats.org/officeDocument/2006/relationships/queryTable" Target="../queryTables/queryTable874.xml"/><Relationship Id="rId120" Type="http://schemas.openxmlformats.org/officeDocument/2006/relationships/queryTable" Target="../queryTables/queryTable890.xml"/><Relationship Id="rId125" Type="http://schemas.openxmlformats.org/officeDocument/2006/relationships/queryTable" Target="../queryTables/queryTable895.xml"/><Relationship Id="rId7" Type="http://schemas.openxmlformats.org/officeDocument/2006/relationships/queryTable" Target="../queryTables/queryTable777.xml"/><Relationship Id="rId71" Type="http://schemas.openxmlformats.org/officeDocument/2006/relationships/queryTable" Target="../queryTables/queryTable841.xml"/><Relationship Id="rId92" Type="http://schemas.openxmlformats.org/officeDocument/2006/relationships/queryTable" Target="../queryTables/queryTable862.xml"/><Relationship Id="rId2" Type="http://schemas.openxmlformats.org/officeDocument/2006/relationships/drawing" Target="../drawings/drawing9.xml"/><Relationship Id="rId29" Type="http://schemas.openxmlformats.org/officeDocument/2006/relationships/queryTable" Target="../queryTables/queryTable799.xml"/><Relationship Id="rId24" Type="http://schemas.openxmlformats.org/officeDocument/2006/relationships/queryTable" Target="../queryTables/queryTable794.xml"/><Relationship Id="rId40" Type="http://schemas.openxmlformats.org/officeDocument/2006/relationships/queryTable" Target="../queryTables/queryTable810.xml"/><Relationship Id="rId45" Type="http://schemas.openxmlformats.org/officeDocument/2006/relationships/queryTable" Target="../queryTables/queryTable815.xml"/><Relationship Id="rId66" Type="http://schemas.openxmlformats.org/officeDocument/2006/relationships/queryTable" Target="../queryTables/queryTable836.xml"/><Relationship Id="rId87" Type="http://schemas.openxmlformats.org/officeDocument/2006/relationships/queryTable" Target="../queryTables/queryTable857.xml"/><Relationship Id="rId110" Type="http://schemas.openxmlformats.org/officeDocument/2006/relationships/queryTable" Target="../queryTables/queryTable880.xml"/><Relationship Id="rId115" Type="http://schemas.openxmlformats.org/officeDocument/2006/relationships/queryTable" Target="../queryTables/queryTable885.xml"/><Relationship Id="rId61" Type="http://schemas.openxmlformats.org/officeDocument/2006/relationships/queryTable" Target="../queryTables/queryTable831.xml"/><Relationship Id="rId82" Type="http://schemas.openxmlformats.org/officeDocument/2006/relationships/queryTable" Target="../queryTables/queryTable852.xml"/><Relationship Id="rId19" Type="http://schemas.openxmlformats.org/officeDocument/2006/relationships/queryTable" Target="../queryTables/queryTable789.xml"/><Relationship Id="rId14" Type="http://schemas.openxmlformats.org/officeDocument/2006/relationships/queryTable" Target="../queryTables/queryTable784.xml"/><Relationship Id="rId30" Type="http://schemas.openxmlformats.org/officeDocument/2006/relationships/queryTable" Target="../queryTables/queryTable800.xml"/><Relationship Id="rId35" Type="http://schemas.openxmlformats.org/officeDocument/2006/relationships/queryTable" Target="../queryTables/queryTable805.xml"/><Relationship Id="rId56" Type="http://schemas.openxmlformats.org/officeDocument/2006/relationships/queryTable" Target="../queryTables/queryTable826.xml"/><Relationship Id="rId77" Type="http://schemas.openxmlformats.org/officeDocument/2006/relationships/queryTable" Target="../queryTables/queryTable847.xml"/><Relationship Id="rId100" Type="http://schemas.openxmlformats.org/officeDocument/2006/relationships/queryTable" Target="../queryTables/queryTable870.xml"/><Relationship Id="rId105" Type="http://schemas.openxmlformats.org/officeDocument/2006/relationships/queryTable" Target="../queryTables/queryTable875.xml"/><Relationship Id="rId126" Type="http://schemas.openxmlformats.org/officeDocument/2006/relationships/comments" Target="../comments7.xml"/><Relationship Id="rId8" Type="http://schemas.openxmlformats.org/officeDocument/2006/relationships/queryTable" Target="../queryTables/queryTable778.xml"/><Relationship Id="rId51" Type="http://schemas.openxmlformats.org/officeDocument/2006/relationships/queryTable" Target="../queryTables/queryTable821.xml"/><Relationship Id="rId72" Type="http://schemas.openxmlformats.org/officeDocument/2006/relationships/queryTable" Target="../queryTables/queryTable842.xml"/><Relationship Id="rId93" Type="http://schemas.openxmlformats.org/officeDocument/2006/relationships/queryTable" Target="../queryTables/queryTable863.xml"/><Relationship Id="rId98" Type="http://schemas.openxmlformats.org/officeDocument/2006/relationships/queryTable" Target="../queryTables/queryTable868.xml"/><Relationship Id="rId121" Type="http://schemas.openxmlformats.org/officeDocument/2006/relationships/queryTable" Target="../queryTables/queryTable891.xml"/><Relationship Id="rId3" Type="http://schemas.openxmlformats.org/officeDocument/2006/relationships/vmlDrawing" Target="../drawings/vmlDrawing7.vml"/><Relationship Id="rId25" Type="http://schemas.openxmlformats.org/officeDocument/2006/relationships/queryTable" Target="../queryTables/queryTable795.xml"/><Relationship Id="rId46" Type="http://schemas.openxmlformats.org/officeDocument/2006/relationships/queryTable" Target="../queryTables/queryTable816.xml"/><Relationship Id="rId67" Type="http://schemas.openxmlformats.org/officeDocument/2006/relationships/queryTable" Target="../queryTables/queryTable837.xml"/><Relationship Id="rId116" Type="http://schemas.openxmlformats.org/officeDocument/2006/relationships/queryTable" Target="../queryTables/queryTable886.xml"/><Relationship Id="rId20" Type="http://schemas.openxmlformats.org/officeDocument/2006/relationships/queryTable" Target="../queryTables/queryTable790.xml"/><Relationship Id="rId41" Type="http://schemas.openxmlformats.org/officeDocument/2006/relationships/queryTable" Target="../queryTables/queryTable811.xml"/><Relationship Id="rId62" Type="http://schemas.openxmlformats.org/officeDocument/2006/relationships/queryTable" Target="../queryTables/queryTable832.xml"/><Relationship Id="rId83" Type="http://schemas.openxmlformats.org/officeDocument/2006/relationships/queryTable" Target="../queryTables/queryTable853.xml"/><Relationship Id="rId88" Type="http://schemas.openxmlformats.org/officeDocument/2006/relationships/queryTable" Target="../queryTables/queryTable858.xml"/><Relationship Id="rId111" Type="http://schemas.openxmlformats.org/officeDocument/2006/relationships/queryTable" Target="../queryTables/queryTable881.xml"/><Relationship Id="rId15" Type="http://schemas.openxmlformats.org/officeDocument/2006/relationships/queryTable" Target="../queryTables/queryTable785.xml"/><Relationship Id="rId36" Type="http://schemas.openxmlformats.org/officeDocument/2006/relationships/queryTable" Target="../queryTables/queryTable806.xml"/><Relationship Id="rId57" Type="http://schemas.openxmlformats.org/officeDocument/2006/relationships/queryTable" Target="../queryTables/queryTable827.xml"/><Relationship Id="rId106" Type="http://schemas.openxmlformats.org/officeDocument/2006/relationships/queryTable" Target="../queryTables/queryTable876.xml"/><Relationship Id="rId10" Type="http://schemas.openxmlformats.org/officeDocument/2006/relationships/queryTable" Target="../queryTables/queryTable780.xml"/><Relationship Id="rId31" Type="http://schemas.openxmlformats.org/officeDocument/2006/relationships/queryTable" Target="../queryTables/queryTable801.xml"/><Relationship Id="rId52" Type="http://schemas.openxmlformats.org/officeDocument/2006/relationships/queryTable" Target="../queryTables/queryTable822.xml"/><Relationship Id="rId73" Type="http://schemas.openxmlformats.org/officeDocument/2006/relationships/queryTable" Target="../queryTables/queryTable843.xml"/><Relationship Id="rId78" Type="http://schemas.openxmlformats.org/officeDocument/2006/relationships/queryTable" Target="../queryTables/queryTable848.xml"/><Relationship Id="rId94" Type="http://schemas.openxmlformats.org/officeDocument/2006/relationships/queryTable" Target="../queryTables/queryTable864.xml"/><Relationship Id="rId99" Type="http://schemas.openxmlformats.org/officeDocument/2006/relationships/queryTable" Target="../queryTables/queryTable869.xml"/><Relationship Id="rId101" Type="http://schemas.openxmlformats.org/officeDocument/2006/relationships/queryTable" Target="../queryTables/queryTable871.xml"/><Relationship Id="rId122" Type="http://schemas.openxmlformats.org/officeDocument/2006/relationships/queryTable" Target="../queryTables/queryTable892.xml"/><Relationship Id="rId4" Type="http://schemas.openxmlformats.org/officeDocument/2006/relationships/queryTable" Target="../queryTables/queryTable774.xml"/><Relationship Id="rId9" Type="http://schemas.openxmlformats.org/officeDocument/2006/relationships/queryTable" Target="../queryTables/queryTable779.xml"/></Relationships>
</file>

<file path=xl/worksheets/_rels/sheet10.xml.rels><?xml version="1.0" encoding="UTF-8" standalone="yes"?>
<Relationships xmlns="http://schemas.openxmlformats.org/package/2006/relationships"><Relationship Id="rId26" Type="http://schemas.openxmlformats.org/officeDocument/2006/relationships/queryTable" Target="../queryTables/queryTable918.xml"/><Relationship Id="rId117" Type="http://schemas.openxmlformats.org/officeDocument/2006/relationships/queryTable" Target="../queryTables/queryTable1009.xml"/><Relationship Id="rId21" Type="http://schemas.openxmlformats.org/officeDocument/2006/relationships/queryTable" Target="../queryTables/queryTable913.xml"/><Relationship Id="rId42" Type="http://schemas.openxmlformats.org/officeDocument/2006/relationships/queryTable" Target="../queryTables/queryTable934.xml"/><Relationship Id="rId47" Type="http://schemas.openxmlformats.org/officeDocument/2006/relationships/queryTable" Target="../queryTables/queryTable939.xml"/><Relationship Id="rId63" Type="http://schemas.openxmlformats.org/officeDocument/2006/relationships/queryTable" Target="../queryTables/queryTable955.xml"/><Relationship Id="rId68" Type="http://schemas.openxmlformats.org/officeDocument/2006/relationships/queryTable" Target="../queryTables/queryTable960.xml"/><Relationship Id="rId84" Type="http://schemas.openxmlformats.org/officeDocument/2006/relationships/queryTable" Target="../queryTables/queryTable976.xml"/><Relationship Id="rId89" Type="http://schemas.openxmlformats.org/officeDocument/2006/relationships/queryTable" Target="../queryTables/queryTable981.xml"/><Relationship Id="rId112" Type="http://schemas.openxmlformats.org/officeDocument/2006/relationships/queryTable" Target="../queryTables/queryTable1004.xml"/><Relationship Id="rId16" Type="http://schemas.openxmlformats.org/officeDocument/2006/relationships/queryTable" Target="../queryTables/queryTable908.xml"/><Relationship Id="rId107" Type="http://schemas.openxmlformats.org/officeDocument/2006/relationships/queryTable" Target="../queryTables/queryTable999.xml"/><Relationship Id="rId11" Type="http://schemas.openxmlformats.org/officeDocument/2006/relationships/queryTable" Target="../queryTables/queryTable903.xml"/><Relationship Id="rId32" Type="http://schemas.openxmlformats.org/officeDocument/2006/relationships/queryTable" Target="../queryTables/queryTable924.xml"/><Relationship Id="rId37" Type="http://schemas.openxmlformats.org/officeDocument/2006/relationships/queryTable" Target="../queryTables/queryTable929.xml"/><Relationship Id="rId53" Type="http://schemas.openxmlformats.org/officeDocument/2006/relationships/queryTable" Target="../queryTables/queryTable945.xml"/><Relationship Id="rId58" Type="http://schemas.openxmlformats.org/officeDocument/2006/relationships/queryTable" Target="../queryTables/queryTable950.xml"/><Relationship Id="rId74" Type="http://schemas.openxmlformats.org/officeDocument/2006/relationships/queryTable" Target="../queryTables/queryTable966.xml"/><Relationship Id="rId79" Type="http://schemas.openxmlformats.org/officeDocument/2006/relationships/queryTable" Target="../queryTables/queryTable971.xml"/><Relationship Id="rId102" Type="http://schemas.openxmlformats.org/officeDocument/2006/relationships/queryTable" Target="../queryTables/queryTable994.xml"/><Relationship Id="rId123" Type="http://schemas.openxmlformats.org/officeDocument/2006/relationships/queryTable" Target="../queryTables/queryTable1015.xml"/><Relationship Id="rId5" Type="http://schemas.openxmlformats.org/officeDocument/2006/relationships/queryTable" Target="../queryTables/queryTable897.xml"/><Relationship Id="rId90" Type="http://schemas.openxmlformats.org/officeDocument/2006/relationships/queryTable" Target="../queryTables/queryTable982.xml"/><Relationship Id="rId95" Type="http://schemas.openxmlformats.org/officeDocument/2006/relationships/queryTable" Target="../queryTables/queryTable987.xml"/><Relationship Id="rId22" Type="http://schemas.openxmlformats.org/officeDocument/2006/relationships/queryTable" Target="../queryTables/queryTable914.xml"/><Relationship Id="rId27" Type="http://schemas.openxmlformats.org/officeDocument/2006/relationships/queryTable" Target="../queryTables/queryTable919.xml"/><Relationship Id="rId43" Type="http://schemas.openxmlformats.org/officeDocument/2006/relationships/queryTable" Target="../queryTables/queryTable935.xml"/><Relationship Id="rId48" Type="http://schemas.openxmlformats.org/officeDocument/2006/relationships/queryTable" Target="../queryTables/queryTable940.xml"/><Relationship Id="rId64" Type="http://schemas.openxmlformats.org/officeDocument/2006/relationships/queryTable" Target="../queryTables/queryTable956.xml"/><Relationship Id="rId69" Type="http://schemas.openxmlformats.org/officeDocument/2006/relationships/queryTable" Target="../queryTables/queryTable961.xml"/><Relationship Id="rId113" Type="http://schemas.openxmlformats.org/officeDocument/2006/relationships/queryTable" Target="../queryTables/queryTable1005.xml"/><Relationship Id="rId118" Type="http://schemas.openxmlformats.org/officeDocument/2006/relationships/queryTable" Target="../queryTables/queryTable1010.xml"/><Relationship Id="rId80" Type="http://schemas.openxmlformats.org/officeDocument/2006/relationships/queryTable" Target="../queryTables/queryTable972.xml"/><Relationship Id="rId85" Type="http://schemas.openxmlformats.org/officeDocument/2006/relationships/queryTable" Target="../queryTables/queryTable977.xml"/><Relationship Id="rId12" Type="http://schemas.openxmlformats.org/officeDocument/2006/relationships/queryTable" Target="../queryTables/queryTable904.xml"/><Relationship Id="rId17" Type="http://schemas.openxmlformats.org/officeDocument/2006/relationships/queryTable" Target="../queryTables/queryTable909.xml"/><Relationship Id="rId33" Type="http://schemas.openxmlformats.org/officeDocument/2006/relationships/queryTable" Target="../queryTables/queryTable925.xml"/><Relationship Id="rId38" Type="http://schemas.openxmlformats.org/officeDocument/2006/relationships/queryTable" Target="../queryTables/queryTable930.xml"/><Relationship Id="rId59" Type="http://schemas.openxmlformats.org/officeDocument/2006/relationships/queryTable" Target="../queryTables/queryTable951.xml"/><Relationship Id="rId103" Type="http://schemas.openxmlformats.org/officeDocument/2006/relationships/queryTable" Target="../queryTables/queryTable995.xml"/><Relationship Id="rId108" Type="http://schemas.openxmlformats.org/officeDocument/2006/relationships/queryTable" Target="../queryTables/queryTable1000.xml"/><Relationship Id="rId124" Type="http://schemas.openxmlformats.org/officeDocument/2006/relationships/queryTable" Target="../queryTables/queryTable1016.xml"/><Relationship Id="rId54" Type="http://schemas.openxmlformats.org/officeDocument/2006/relationships/queryTable" Target="../queryTables/queryTable946.xml"/><Relationship Id="rId70" Type="http://schemas.openxmlformats.org/officeDocument/2006/relationships/queryTable" Target="../queryTables/queryTable962.xml"/><Relationship Id="rId75" Type="http://schemas.openxmlformats.org/officeDocument/2006/relationships/queryTable" Target="../queryTables/queryTable967.xml"/><Relationship Id="rId91" Type="http://schemas.openxmlformats.org/officeDocument/2006/relationships/queryTable" Target="../queryTables/queryTable983.xml"/><Relationship Id="rId96" Type="http://schemas.openxmlformats.org/officeDocument/2006/relationships/queryTable" Target="../queryTables/queryTable988.xml"/><Relationship Id="rId1" Type="http://schemas.openxmlformats.org/officeDocument/2006/relationships/printerSettings" Target="../printerSettings/printerSettings10.bin"/><Relationship Id="rId6" Type="http://schemas.openxmlformats.org/officeDocument/2006/relationships/queryTable" Target="../queryTables/queryTable898.xml"/><Relationship Id="rId23" Type="http://schemas.openxmlformats.org/officeDocument/2006/relationships/queryTable" Target="../queryTables/queryTable915.xml"/><Relationship Id="rId28" Type="http://schemas.openxmlformats.org/officeDocument/2006/relationships/queryTable" Target="../queryTables/queryTable920.xml"/><Relationship Id="rId49" Type="http://schemas.openxmlformats.org/officeDocument/2006/relationships/queryTable" Target="../queryTables/queryTable941.xml"/><Relationship Id="rId114" Type="http://schemas.openxmlformats.org/officeDocument/2006/relationships/queryTable" Target="../queryTables/queryTable1006.xml"/><Relationship Id="rId119" Type="http://schemas.openxmlformats.org/officeDocument/2006/relationships/queryTable" Target="../queryTables/queryTable1011.xml"/><Relationship Id="rId44" Type="http://schemas.openxmlformats.org/officeDocument/2006/relationships/queryTable" Target="../queryTables/queryTable936.xml"/><Relationship Id="rId60" Type="http://schemas.openxmlformats.org/officeDocument/2006/relationships/queryTable" Target="../queryTables/queryTable952.xml"/><Relationship Id="rId65" Type="http://schemas.openxmlformats.org/officeDocument/2006/relationships/queryTable" Target="../queryTables/queryTable957.xml"/><Relationship Id="rId81" Type="http://schemas.openxmlformats.org/officeDocument/2006/relationships/queryTable" Target="../queryTables/queryTable973.xml"/><Relationship Id="rId86" Type="http://schemas.openxmlformats.org/officeDocument/2006/relationships/queryTable" Target="../queryTables/queryTable978.xml"/><Relationship Id="rId13" Type="http://schemas.openxmlformats.org/officeDocument/2006/relationships/queryTable" Target="../queryTables/queryTable905.xml"/><Relationship Id="rId18" Type="http://schemas.openxmlformats.org/officeDocument/2006/relationships/queryTable" Target="../queryTables/queryTable910.xml"/><Relationship Id="rId39" Type="http://schemas.openxmlformats.org/officeDocument/2006/relationships/queryTable" Target="../queryTables/queryTable931.xml"/><Relationship Id="rId109" Type="http://schemas.openxmlformats.org/officeDocument/2006/relationships/queryTable" Target="../queryTables/queryTable1001.xml"/><Relationship Id="rId34" Type="http://schemas.openxmlformats.org/officeDocument/2006/relationships/queryTable" Target="../queryTables/queryTable926.xml"/><Relationship Id="rId50" Type="http://schemas.openxmlformats.org/officeDocument/2006/relationships/queryTable" Target="../queryTables/queryTable942.xml"/><Relationship Id="rId55" Type="http://schemas.openxmlformats.org/officeDocument/2006/relationships/queryTable" Target="../queryTables/queryTable947.xml"/><Relationship Id="rId76" Type="http://schemas.openxmlformats.org/officeDocument/2006/relationships/queryTable" Target="../queryTables/queryTable968.xml"/><Relationship Id="rId97" Type="http://schemas.openxmlformats.org/officeDocument/2006/relationships/queryTable" Target="../queryTables/queryTable989.xml"/><Relationship Id="rId104" Type="http://schemas.openxmlformats.org/officeDocument/2006/relationships/queryTable" Target="../queryTables/queryTable996.xml"/><Relationship Id="rId120" Type="http://schemas.openxmlformats.org/officeDocument/2006/relationships/queryTable" Target="../queryTables/queryTable1012.xml"/><Relationship Id="rId125" Type="http://schemas.openxmlformats.org/officeDocument/2006/relationships/queryTable" Target="../queryTables/queryTable1017.xml"/><Relationship Id="rId7" Type="http://schemas.openxmlformats.org/officeDocument/2006/relationships/queryTable" Target="../queryTables/queryTable899.xml"/><Relationship Id="rId71" Type="http://schemas.openxmlformats.org/officeDocument/2006/relationships/queryTable" Target="../queryTables/queryTable963.xml"/><Relationship Id="rId92" Type="http://schemas.openxmlformats.org/officeDocument/2006/relationships/queryTable" Target="../queryTables/queryTable984.xml"/><Relationship Id="rId2" Type="http://schemas.openxmlformats.org/officeDocument/2006/relationships/drawing" Target="../drawings/drawing10.xml"/><Relationship Id="rId29" Type="http://schemas.openxmlformats.org/officeDocument/2006/relationships/queryTable" Target="../queryTables/queryTable921.xml"/><Relationship Id="rId24" Type="http://schemas.openxmlformats.org/officeDocument/2006/relationships/queryTable" Target="../queryTables/queryTable916.xml"/><Relationship Id="rId40" Type="http://schemas.openxmlformats.org/officeDocument/2006/relationships/queryTable" Target="../queryTables/queryTable932.xml"/><Relationship Id="rId45" Type="http://schemas.openxmlformats.org/officeDocument/2006/relationships/queryTable" Target="../queryTables/queryTable937.xml"/><Relationship Id="rId66" Type="http://schemas.openxmlformats.org/officeDocument/2006/relationships/queryTable" Target="../queryTables/queryTable958.xml"/><Relationship Id="rId87" Type="http://schemas.openxmlformats.org/officeDocument/2006/relationships/queryTable" Target="../queryTables/queryTable979.xml"/><Relationship Id="rId110" Type="http://schemas.openxmlformats.org/officeDocument/2006/relationships/queryTable" Target="../queryTables/queryTable1002.xml"/><Relationship Id="rId115" Type="http://schemas.openxmlformats.org/officeDocument/2006/relationships/queryTable" Target="../queryTables/queryTable1007.xml"/><Relationship Id="rId61" Type="http://schemas.openxmlformats.org/officeDocument/2006/relationships/queryTable" Target="../queryTables/queryTable953.xml"/><Relationship Id="rId82" Type="http://schemas.openxmlformats.org/officeDocument/2006/relationships/queryTable" Target="../queryTables/queryTable974.xml"/><Relationship Id="rId19" Type="http://schemas.openxmlformats.org/officeDocument/2006/relationships/queryTable" Target="../queryTables/queryTable911.xml"/><Relationship Id="rId14" Type="http://schemas.openxmlformats.org/officeDocument/2006/relationships/queryTable" Target="../queryTables/queryTable906.xml"/><Relationship Id="rId30" Type="http://schemas.openxmlformats.org/officeDocument/2006/relationships/queryTable" Target="../queryTables/queryTable922.xml"/><Relationship Id="rId35" Type="http://schemas.openxmlformats.org/officeDocument/2006/relationships/queryTable" Target="../queryTables/queryTable927.xml"/><Relationship Id="rId56" Type="http://schemas.openxmlformats.org/officeDocument/2006/relationships/queryTable" Target="../queryTables/queryTable948.xml"/><Relationship Id="rId77" Type="http://schemas.openxmlformats.org/officeDocument/2006/relationships/queryTable" Target="../queryTables/queryTable969.xml"/><Relationship Id="rId100" Type="http://schemas.openxmlformats.org/officeDocument/2006/relationships/queryTable" Target="../queryTables/queryTable992.xml"/><Relationship Id="rId105" Type="http://schemas.openxmlformats.org/officeDocument/2006/relationships/queryTable" Target="../queryTables/queryTable997.xml"/><Relationship Id="rId126" Type="http://schemas.openxmlformats.org/officeDocument/2006/relationships/comments" Target="../comments8.xml"/><Relationship Id="rId8" Type="http://schemas.openxmlformats.org/officeDocument/2006/relationships/queryTable" Target="../queryTables/queryTable900.xml"/><Relationship Id="rId51" Type="http://schemas.openxmlformats.org/officeDocument/2006/relationships/queryTable" Target="../queryTables/queryTable943.xml"/><Relationship Id="rId72" Type="http://schemas.openxmlformats.org/officeDocument/2006/relationships/queryTable" Target="../queryTables/queryTable964.xml"/><Relationship Id="rId93" Type="http://schemas.openxmlformats.org/officeDocument/2006/relationships/queryTable" Target="../queryTables/queryTable985.xml"/><Relationship Id="rId98" Type="http://schemas.openxmlformats.org/officeDocument/2006/relationships/queryTable" Target="../queryTables/queryTable990.xml"/><Relationship Id="rId121" Type="http://schemas.openxmlformats.org/officeDocument/2006/relationships/queryTable" Target="../queryTables/queryTable1013.xml"/><Relationship Id="rId3" Type="http://schemas.openxmlformats.org/officeDocument/2006/relationships/vmlDrawing" Target="../drawings/vmlDrawing8.vml"/><Relationship Id="rId25" Type="http://schemas.openxmlformats.org/officeDocument/2006/relationships/queryTable" Target="../queryTables/queryTable917.xml"/><Relationship Id="rId46" Type="http://schemas.openxmlformats.org/officeDocument/2006/relationships/queryTable" Target="../queryTables/queryTable938.xml"/><Relationship Id="rId67" Type="http://schemas.openxmlformats.org/officeDocument/2006/relationships/queryTable" Target="../queryTables/queryTable959.xml"/><Relationship Id="rId116" Type="http://schemas.openxmlformats.org/officeDocument/2006/relationships/queryTable" Target="../queryTables/queryTable1008.xml"/><Relationship Id="rId20" Type="http://schemas.openxmlformats.org/officeDocument/2006/relationships/queryTable" Target="../queryTables/queryTable912.xml"/><Relationship Id="rId41" Type="http://schemas.openxmlformats.org/officeDocument/2006/relationships/queryTable" Target="../queryTables/queryTable933.xml"/><Relationship Id="rId62" Type="http://schemas.openxmlformats.org/officeDocument/2006/relationships/queryTable" Target="../queryTables/queryTable954.xml"/><Relationship Id="rId83" Type="http://schemas.openxmlformats.org/officeDocument/2006/relationships/queryTable" Target="../queryTables/queryTable975.xml"/><Relationship Id="rId88" Type="http://schemas.openxmlformats.org/officeDocument/2006/relationships/queryTable" Target="../queryTables/queryTable980.xml"/><Relationship Id="rId111" Type="http://schemas.openxmlformats.org/officeDocument/2006/relationships/queryTable" Target="../queryTables/queryTable1003.xml"/><Relationship Id="rId15" Type="http://schemas.openxmlformats.org/officeDocument/2006/relationships/queryTable" Target="../queryTables/queryTable907.xml"/><Relationship Id="rId36" Type="http://schemas.openxmlformats.org/officeDocument/2006/relationships/queryTable" Target="../queryTables/queryTable928.xml"/><Relationship Id="rId57" Type="http://schemas.openxmlformats.org/officeDocument/2006/relationships/queryTable" Target="../queryTables/queryTable949.xml"/><Relationship Id="rId106" Type="http://schemas.openxmlformats.org/officeDocument/2006/relationships/queryTable" Target="../queryTables/queryTable998.xml"/><Relationship Id="rId10" Type="http://schemas.openxmlformats.org/officeDocument/2006/relationships/queryTable" Target="../queryTables/queryTable902.xml"/><Relationship Id="rId31" Type="http://schemas.openxmlformats.org/officeDocument/2006/relationships/queryTable" Target="../queryTables/queryTable923.xml"/><Relationship Id="rId52" Type="http://schemas.openxmlformats.org/officeDocument/2006/relationships/queryTable" Target="../queryTables/queryTable944.xml"/><Relationship Id="rId73" Type="http://schemas.openxmlformats.org/officeDocument/2006/relationships/queryTable" Target="../queryTables/queryTable965.xml"/><Relationship Id="rId78" Type="http://schemas.openxmlformats.org/officeDocument/2006/relationships/queryTable" Target="../queryTables/queryTable970.xml"/><Relationship Id="rId94" Type="http://schemas.openxmlformats.org/officeDocument/2006/relationships/queryTable" Target="../queryTables/queryTable986.xml"/><Relationship Id="rId99" Type="http://schemas.openxmlformats.org/officeDocument/2006/relationships/queryTable" Target="../queryTables/queryTable991.xml"/><Relationship Id="rId101" Type="http://schemas.openxmlformats.org/officeDocument/2006/relationships/queryTable" Target="../queryTables/queryTable993.xml"/><Relationship Id="rId122" Type="http://schemas.openxmlformats.org/officeDocument/2006/relationships/queryTable" Target="../queryTables/queryTable1014.xml"/><Relationship Id="rId4" Type="http://schemas.openxmlformats.org/officeDocument/2006/relationships/queryTable" Target="../queryTables/queryTable896.xml"/><Relationship Id="rId9" Type="http://schemas.openxmlformats.org/officeDocument/2006/relationships/queryTable" Target="../queryTables/queryTable901.xml"/></Relationships>
</file>

<file path=xl/worksheets/_rels/sheet11.xml.rels><?xml version="1.0" encoding="UTF-8" standalone="yes"?>
<Relationships xmlns="http://schemas.openxmlformats.org/package/2006/relationships"><Relationship Id="rId26" Type="http://schemas.openxmlformats.org/officeDocument/2006/relationships/queryTable" Target="../queryTables/queryTable1040.xml"/><Relationship Id="rId117" Type="http://schemas.openxmlformats.org/officeDocument/2006/relationships/queryTable" Target="../queryTables/queryTable1131.xml"/><Relationship Id="rId21" Type="http://schemas.openxmlformats.org/officeDocument/2006/relationships/queryTable" Target="../queryTables/queryTable1035.xml"/><Relationship Id="rId42" Type="http://schemas.openxmlformats.org/officeDocument/2006/relationships/queryTable" Target="../queryTables/queryTable1056.xml"/><Relationship Id="rId47" Type="http://schemas.openxmlformats.org/officeDocument/2006/relationships/queryTable" Target="../queryTables/queryTable1061.xml"/><Relationship Id="rId63" Type="http://schemas.openxmlformats.org/officeDocument/2006/relationships/queryTable" Target="../queryTables/queryTable1077.xml"/><Relationship Id="rId68" Type="http://schemas.openxmlformats.org/officeDocument/2006/relationships/queryTable" Target="../queryTables/queryTable1082.xml"/><Relationship Id="rId84" Type="http://schemas.openxmlformats.org/officeDocument/2006/relationships/queryTable" Target="../queryTables/queryTable1098.xml"/><Relationship Id="rId89" Type="http://schemas.openxmlformats.org/officeDocument/2006/relationships/queryTable" Target="../queryTables/queryTable1103.xml"/><Relationship Id="rId112" Type="http://schemas.openxmlformats.org/officeDocument/2006/relationships/queryTable" Target="../queryTables/queryTable1126.xml"/><Relationship Id="rId16" Type="http://schemas.openxmlformats.org/officeDocument/2006/relationships/queryTable" Target="../queryTables/queryTable1030.xml"/><Relationship Id="rId107" Type="http://schemas.openxmlformats.org/officeDocument/2006/relationships/queryTable" Target="../queryTables/queryTable1121.xml"/><Relationship Id="rId11" Type="http://schemas.openxmlformats.org/officeDocument/2006/relationships/queryTable" Target="../queryTables/queryTable1025.xml"/><Relationship Id="rId32" Type="http://schemas.openxmlformats.org/officeDocument/2006/relationships/queryTable" Target="../queryTables/queryTable1046.xml"/><Relationship Id="rId37" Type="http://schemas.openxmlformats.org/officeDocument/2006/relationships/queryTable" Target="../queryTables/queryTable1051.xml"/><Relationship Id="rId53" Type="http://schemas.openxmlformats.org/officeDocument/2006/relationships/queryTable" Target="../queryTables/queryTable1067.xml"/><Relationship Id="rId58" Type="http://schemas.openxmlformats.org/officeDocument/2006/relationships/queryTable" Target="../queryTables/queryTable1072.xml"/><Relationship Id="rId74" Type="http://schemas.openxmlformats.org/officeDocument/2006/relationships/queryTable" Target="../queryTables/queryTable1088.xml"/><Relationship Id="rId79" Type="http://schemas.openxmlformats.org/officeDocument/2006/relationships/queryTable" Target="../queryTables/queryTable1093.xml"/><Relationship Id="rId102" Type="http://schemas.openxmlformats.org/officeDocument/2006/relationships/queryTable" Target="../queryTables/queryTable1116.xml"/><Relationship Id="rId123" Type="http://schemas.openxmlformats.org/officeDocument/2006/relationships/queryTable" Target="../queryTables/queryTable1137.xml"/><Relationship Id="rId5" Type="http://schemas.openxmlformats.org/officeDocument/2006/relationships/queryTable" Target="../queryTables/queryTable1019.xml"/><Relationship Id="rId90" Type="http://schemas.openxmlformats.org/officeDocument/2006/relationships/queryTable" Target="../queryTables/queryTable1104.xml"/><Relationship Id="rId95" Type="http://schemas.openxmlformats.org/officeDocument/2006/relationships/queryTable" Target="../queryTables/queryTable1109.xml"/><Relationship Id="rId22" Type="http://schemas.openxmlformats.org/officeDocument/2006/relationships/queryTable" Target="../queryTables/queryTable1036.xml"/><Relationship Id="rId27" Type="http://schemas.openxmlformats.org/officeDocument/2006/relationships/queryTable" Target="../queryTables/queryTable1041.xml"/><Relationship Id="rId43" Type="http://schemas.openxmlformats.org/officeDocument/2006/relationships/queryTable" Target="../queryTables/queryTable1057.xml"/><Relationship Id="rId48" Type="http://schemas.openxmlformats.org/officeDocument/2006/relationships/queryTable" Target="../queryTables/queryTable1062.xml"/><Relationship Id="rId64" Type="http://schemas.openxmlformats.org/officeDocument/2006/relationships/queryTable" Target="../queryTables/queryTable1078.xml"/><Relationship Id="rId69" Type="http://schemas.openxmlformats.org/officeDocument/2006/relationships/queryTable" Target="../queryTables/queryTable1083.xml"/><Relationship Id="rId113" Type="http://schemas.openxmlformats.org/officeDocument/2006/relationships/queryTable" Target="../queryTables/queryTable1127.xml"/><Relationship Id="rId118" Type="http://schemas.openxmlformats.org/officeDocument/2006/relationships/queryTable" Target="../queryTables/queryTable1132.xml"/><Relationship Id="rId80" Type="http://schemas.openxmlformats.org/officeDocument/2006/relationships/queryTable" Target="../queryTables/queryTable1094.xml"/><Relationship Id="rId85" Type="http://schemas.openxmlformats.org/officeDocument/2006/relationships/queryTable" Target="../queryTables/queryTable1099.xml"/><Relationship Id="rId12" Type="http://schemas.openxmlformats.org/officeDocument/2006/relationships/queryTable" Target="../queryTables/queryTable1026.xml"/><Relationship Id="rId17" Type="http://schemas.openxmlformats.org/officeDocument/2006/relationships/queryTable" Target="../queryTables/queryTable1031.xml"/><Relationship Id="rId33" Type="http://schemas.openxmlformats.org/officeDocument/2006/relationships/queryTable" Target="../queryTables/queryTable1047.xml"/><Relationship Id="rId38" Type="http://schemas.openxmlformats.org/officeDocument/2006/relationships/queryTable" Target="../queryTables/queryTable1052.xml"/><Relationship Id="rId59" Type="http://schemas.openxmlformats.org/officeDocument/2006/relationships/queryTable" Target="../queryTables/queryTable1073.xml"/><Relationship Id="rId103" Type="http://schemas.openxmlformats.org/officeDocument/2006/relationships/queryTable" Target="../queryTables/queryTable1117.xml"/><Relationship Id="rId108" Type="http://schemas.openxmlformats.org/officeDocument/2006/relationships/queryTable" Target="../queryTables/queryTable1122.xml"/><Relationship Id="rId124" Type="http://schemas.openxmlformats.org/officeDocument/2006/relationships/queryTable" Target="../queryTables/queryTable1138.xml"/><Relationship Id="rId54" Type="http://schemas.openxmlformats.org/officeDocument/2006/relationships/queryTable" Target="../queryTables/queryTable1068.xml"/><Relationship Id="rId70" Type="http://schemas.openxmlformats.org/officeDocument/2006/relationships/queryTable" Target="../queryTables/queryTable1084.xml"/><Relationship Id="rId75" Type="http://schemas.openxmlformats.org/officeDocument/2006/relationships/queryTable" Target="../queryTables/queryTable1089.xml"/><Relationship Id="rId91" Type="http://schemas.openxmlformats.org/officeDocument/2006/relationships/queryTable" Target="../queryTables/queryTable1105.xml"/><Relationship Id="rId96" Type="http://schemas.openxmlformats.org/officeDocument/2006/relationships/queryTable" Target="../queryTables/queryTable1110.xml"/><Relationship Id="rId1" Type="http://schemas.openxmlformats.org/officeDocument/2006/relationships/printerSettings" Target="../printerSettings/printerSettings11.bin"/><Relationship Id="rId6" Type="http://schemas.openxmlformats.org/officeDocument/2006/relationships/queryTable" Target="../queryTables/queryTable1020.xml"/><Relationship Id="rId23" Type="http://schemas.openxmlformats.org/officeDocument/2006/relationships/queryTable" Target="../queryTables/queryTable1037.xml"/><Relationship Id="rId28" Type="http://schemas.openxmlformats.org/officeDocument/2006/relationships/queryTable" Target="../queryTables/queryTable1042.xml"/><Relationship Id="rId49" Type="http://schemas.openxmlformats.org/officeDocument/2006/relationships/queryTable" Target="../queryTables/queryTable1063.xml"/><Relationship Id="rId114" Type="http://schemas.openxmlformats.org/officeDocument/2006/relationships/queryTable" Target="../queryTables/queryTable1128.xml"/><Relationship Id="rId119" Type="http://schemas.openxmlformats.org/officeDocument/2006/relationships/queryTable" Target="../queryTables/queryTable1133.xml"/><Relationship Id="rId44" Type="http://schemas.openxmlformats.org/officeDocument/2006/relationships/queryTable" Target="../queryTables/queryTable1058.xml"/><Relationship Id="rId60" Type="http://schemas.openxmlformats.org/officeDocument/2006/relationships/queryTable" Target="../queryTables/queryTable1074.xml"/><Relationship Id="rId65" Type="http://schemas.openxmlformats.org/officeDocument/2006/relationships/queryTable" Target="../queryTables/queryTable1079.xml"/><Relationship Id="rId81" Type="http://schemas.openxmlformats.org/officeDocument/2006/relationships/queryTable" Target="../queryTables/queryTable1095.xml"/><Relationship Id="rId86" Type="http://schemas.openxmlformats.org/officeDocument/2006/relationships/queryTable" Target="../queryTables/queryTable1100.xml"/><Relationship Id="rId13" Type="http://schemas.openxmlformats.org/officeDocument/2006/relationships/queryTable" Target="../queryTables/queryTable1027.xml"/><Relationship Id="rId18" Type="http://schemas.openxmlformats.org/officeDocument/2006/relationships/queryTable" Target="../queryTables/queryTable1032.xml"/><Relationship Id="rId39" Type="http://schemas.openxmlformats.org/officeDocument/2006/relationships/queryTable" Target="../queryTables/queryTable1053.xml"/><Relationship Id="rId109" Type="http://schemas.openxmlformats.org/officeDocument/2006/relationships/queryTable" Target="../queryTables/queryTable1123.xml"/><Relationship Id="rId34" Type="http://schemas.openxmlformats.org/officeDocument/2006/relationships/queryTable" Target="../queryTables/queryTable1048.xml"/><Relationship Id="rId50" Type="http://schemas.openxmlformats.org/officeDocument/2006/relationships/queryTable" Target="../queryTables/queryTable1064.xml"/><Relationship Id="rId55" Type="http://schemas.openxmlformats.org/officeDocument/2006/relationships/queryTable" Target="../queryTables/queryTable1069.xml"/><Relationship Id="rId76" Type="http://schemas.openxmlformats.org/officeDocument/2006/relationships/queryTable" Target="../queryTables/queryTable1090.xml"/><Relationship Id="rId97" Type="http://schemas.openxmlformats.org/officeDocument/2006/relationships/queryTable" Target="../queryTables/queryTable1111.xml"/><Relationship Id="rId104" Type="http://schemas.openxmlformats.org/officeDocument/2006/relationships/queryTable" Target="../queryTables/queryTable1118.xml"/><Relationship Id="rId120" Type="http://schemas.openxmlformats.org/officeDocument/2006/relationships/queryTable" Target="../queryTables/queryTable1134.xml"/><Relationship Id="rId125" Type="http://schemas.openxmlformats.org/officeDocument/2006/relationships/queryTable" Target="../queryTables/queryTable1139.xml"/><Relationship Id="rId7" Type="http://schemas.openxmlformats.org/officeDocument/2006/relationships/queryTable" Target="../queryTables/queryTable1021.xml"/><Relationship Id="rId71" Type="http://schemas.openxmlformats.org/officeDocument/2006/relationships/queryTable" Target="../queryTables/queryTable1085.xml"/><Relationship Id="rId92" Type="http://schemas.openxmlformats.org/officeDocument/2006/relationships/queryTable" Target="../queryTables/queryTable1106.xml"/><Relationship Id="rId2" Type="http://schemas.openxmlformats.org/officeDocument/2006/relationships/drawing" Target="../drawings/drawing11.xml"/><Relationship Id="rId29" Type="http://schemas.openxmlformats.org/officeDocument/2006/relationships/queryTable" Target="../queryTables/queryTable1043.xml"/><Relationship Id="rId24" Type="http://schemas.openxmlformats.org/officeDocument/2006/relationships/queryTable" Target="../queryTables/queryTable1038.xml"/><Relationship Id="rId40" Type="http://schemas.openxmlformats.org/officeDocument/2006/relationships/queryTable" Target="../queryTables/queryTable1054.xml"/><Relationship Id="rId45" Type="http://schemas.openxmlformats.org/officeDocument/2006/relationships/queryTable" Target="../queryTables/queryTable1059.xml"/><Relationship Id="rId66" Type="http://schemas.openxmlformats.org/officeDocument/2006/relationships/queryTable" Target="../queryTables/queryTable1080.xml"/><Relationship Id="rId87" Type="http://schemas.openxmlformats.org/officeDocument/2006/relationships/queryTable" Target="../queryTables/queryTable1101.xml"/><Relationship Id="rId110" Type="http://schemas.openxmlformats.org/officeDocument/2006/relationships/queryTable" Target="../queryTables/queryTable1124.xml"/><Relationship Id="rId115" Type="http://schemas.openxmlformats.org/officeDocument/2006/relationships/queryTable" Target="../queryTables/queryTable1129.xml"/><Relationship Id="rId61" Type="http://schemas.openxmlformats.org/officeDocument/2006/relationships/queryTable" Target="../queryTables/queryTable1075.xml"/><Relationship Id="rId82" Type="http://schemas.openxmlformats.org/officeDocument/2006/relationships/queryTable" Target="../queryTables/queryTable1096.xml"/><Relationship Id="rId19" Type="http://schemas.openxmlformats.org/officeDocument/2006/relationships/queryTable" Target="../queryTables/queryTable1033.xml"/><Relationship Id="rId14" Type="http://schemas.openxmlformats.org/officeDocument/2006/relationships/queryTable" Target="../queryTables/queryTable1028.xml"/><Relationship Id="rId30" Type="http://schemas.openxmlformats.org/officeDocument/2006/relationships/queryTable" Target="../queryTables/queryTable1044.xml"/><Relationship Id="rId35" Type="http://schemas.openxmlformats.org/officeDocument/2006/relationships/queryTable" Target="../queryTables/queryTable1049.xml"/><Relationship Id="rId56" Type="http://schemas.openxmlformats.org/officeDocument/2006/relationships/queryTable" Target="../queryTables/queryTable1070.xml"/><Relationship Id="rId77" Type="http://schemas.openxmlformats.org/officeDocument/2006/relationships/queryTable" Target="../queryTables/queryTable1091.xml"/><Relationship Id="rId100" Type="http://schemas.openxmlformats.org/officeDocument/2006/relationships/queryTable" Target="../queryTables/queryTable1114.xml"/><Relationship Id="rId105" Type="http://schemas.openxmlformats.org/officeDocument/2006/relationships/queryTable" Target="../queryTables/queryTable1119.xml"/><Relationship Id="rId126" Type="http://schemas.openxmlformats.org/officeDocument/2006/relationships/comments" Target="../comments9.xml"/><Relationship Id="rId8" Type="http://schemas.openxmlformats.org/officeDocument/2006/relationships/queryTable" Target="../queryTables/queryTable1022.xml"/><Relationship Id="rId51" Type="http://schemas.openxmlformats.org/officeDocument/2006/relationships/queryTable" Target="../queryTables/queryTable1065.xml"/><Relationship Id="rId72" Type="http://schemas.openxmlformats.org/officeDocument/2006/relationships/queryTable" Target="../queryTables/queryTable1086.xml"/><Relationship Id="rId93" Type="http://schemas.openxmlformats.org/officeDocument/2006/relationships/queryTable" Target="../queryTables/queryTable1107.xml"/><Relationship Id="rId98" Type="http://schemas.openxmlformats.org/officeDocument/2006/relationships/queryTable" Target="../queryTables/queryTable1112.xml"/><Relationship Id="rId121" Type="http://schemas.openxmlformats.org/officeDocument/2006/relationships/queryTable" Target="../queryTables/queryTable1135.xml"/><Relationship Id="rId3" Type="http://schemas.openxmlformats.org/officeDocument/2006/relationships/vmlDrawing" Target="../drawings/vmlDrawing9.vml"/><Relationship Id="rId25" Type="http://schemas.openxmlformats.org/officeDocument/2006/relationships/queryTable" Target="../queryTables/queryTable1039.xml"/><Relationship Id="rId46" Type="http://schemas.openxmlformats.org/officeDocument/2006/relationships/queryTable" Target="../queryTables/queryTable1060.xml"/><Relationship Id="rId67" Type="http://schemas.openxmlformats.org/officeDocument/2006/relationships/queryTable" Target="../queryTables/queryTable1081.xml"/><Relationship Id="rId116" Type="http://schemas.openxmlformats.org/officeDocument/2006/relationships/queryTable" Target="../queryTables/queryTable1130.xml"/><Relationship Id="rId20" Type="http://schemas.openxmlformats.org/officeDocument/2006/relationships/queryTable" Target="../queryTables/queryTable1034.xml"/><Relationship Id="rId41" Type="http://schemas.openxmlformats.org/officeDocument/2006/relationships/queryTable" Target="../queryTables/queryTable1055.xml"/><Relationship Id="rId62" Type="http://schemas.openxmlformats.org/officeDocument/2006/relationships/queryTable" Target="../queryTables/queryTable1076.xml"/><Relationship Id="rId83" Type="http://schemas.openxmlformats.org/officeDocument/2006/relationships/queryTable" Target="../queryTables/queryTable1097.xml"/><Relationship Id="rId88" Type="http://schemas.openxmlformats.org/officeDocument/2006/relationships/queryTable" Target="../queryTables/queryTable1102.xml"/><Relationship Id="rId111" Type="http://schemas.openxmlformats.org/officeDocument/2006/relationships/queryTable" Target="../queryTables/queryTable1125.xml"/><Relationship Id="rId15" Type="http://schemas.openxmlformats.org/officeDocument/2006/relationships/queryTable" Target="../queryTables/queryTable1029.xml"/><Relationship Id="rId36" Type="http://schemas.openxmlformats.org/officeDocument/2006/relationships/queryTable" Target="../queryTables/queryTable1050.xml"/><Relationship Id="rId57" Type="http://schemas.openxmlformats.org/officeDocument/2006/relationships/queryTable" Target="../queryTables/queryTable1071.xml"/><Relationship Id="rId106" Type="http://schemas.openxmlformats.org/officeDocument/2006/relationships/queryTable" Target="../queryTables/queryTable1120.xml"/><Relationship Id="rId10" Type="http://schemas.openxmlformats.org/officeDocument/2006/relationships/queryTable" Target="../queryTables/queryTable1024.xml"/><Relationship Id="rId31" Type="http://schemas.openxmlformats.org/officeDocument/2006/relationships/queryTable" Target="../queryTables/queryTable1045.xml"/><Relationship Id="rId52" Type="http://schemas.openxmlformats.org/officeDocument/2006/relationships/queryTable" Target="../queryTables/queryTable1066.xml"/><Relationship Id="rId73" Type="http://schemas.openxmlformats.org/officeDocument/2006/relationships/queryTable" Target="../queryTables/queryTable1087.xml"/><Relationship Id="rId78" Type="http://schemas.openxmlformats.org/officeDocument/2006/relationships/queryTable" Target="../queryTables/queryTable1092.xml"/><Relationship Id="rId94" Type="http://schemas.openxmlformats.org/officeDocument/2006/relationships/queryTable" Target="../queryTables/queryTable1108.xml"/><Relationship Id="rId99" Type="http://schemas.openxmlformats.org/officeDocument/2006/relationships/queryTable" Target="../queryTables/queryTable1113.xml"/><Relationship Id="rId101" Type="http://schemas.openxmlformats.org/officeDocument/2006/relationships/queryTable" Target="../queryTables/queryTable1115.xml"/><Relationship Id="rId122" Type="http://schemas.openxmlformats.org/officeDocument/2006/relationships/queryTable" Target="../queryTables/queryTable1136.xml"/><Relationship Id="rId4" Type="http://schemas.openxmlformats.org/officeDocument/2006/relationships/queryTable" Target="../queryTables/queryTable1018.xml"/><Relationship Id="rId9" Type="http://schemas.openxmlformats.org/officeDocument/2006/relationships/queryTable" Target="../queryTables/queryTable1023.xml"/></Relationships>
</file>

<file path=xl/worksheets/_rels/sheet12.xml.rels><?xml version="1.0" encoding="UTF-8" standalone="yes"?>
<Relationships xmlns="http://schemas.openxmlformats.org/package/2006/relationships"><Relationship Id="rId26" Type="http://schemas.openxmlformats.org/officeDocument/2006/relationships/queryTable" Target="../queryTables/queryTable1162.xml"/><Relationship Id="rId117" Type="http://schemas.openxmlformats.org/officeDocument/2006/relationships/queryTable" Target="../queryTables/queryTable1253.xml"/><Relationship Id="rId21" Type="http://schemas.openxmlformats.org/officeDocument/2006/relationships/queryTable" Target="../queryTables/queryTable1157.xml"/><Relationship Id="rId42" Type="http://schemas.openxmlformats.org/officeDocument/2006/relationships/queryTable" Target="../queryTables/queryTable1178.xml"/><Relationship Id="rId47" Type="http://schemas.openxmlformats.org/officeDocument/2006/relationships/queryTable" Target="../queryTables/queryTable1183.xml"/><Relationship Id="rId63" Type="http://schemas.openxmlformats.org/officeDocument/2006/relationships/queryTable" Target="../queryTables/queryTable1199.xml"/><Relationship Id="rId68" Type="http://schemas.openxmlformats.org/officeDocument/2006/relationships/queryTable" Target="../queryTables/queryTable1204.xml"/><Relationship Id="rId84" Type="http://schemas.openxmlformats.org/officeDocument/2006/relationships/queryTable" Target="../queryTables/queryTable1220.xml"/><Relationship Id="rId89" Type="http://schemas.openxmlformats.org/officeDocument/2006/relationships/queryTable" Target="../queryTables/queryTable1225.xml"/><Relationship Id="rId112" Type="http://schemas.openxmlformats.org/officeDocument/2006/relationships/queryTable" Target="../queryTables/queryTable1248.xml"/><Relationship Id="rId16" Type="http://schemas.openxmlformats.org/officeDocument/2006/relationships/queryTable" Target="../queryTables/queryTable1152.xml"/><Relationship Id="rId107" Type="http://schemas.openxmlformats.org/officeDocument/2006/relationships/queryTable" Target="../queryTables/queryTable1243.xml"/><Relationship Id="rId11" Type="http://schemas.openxmlformats.org/officeDocument/2006/relationships/queryTable" Target="../queryTables/queryTable1147.xml"/><Relationship Id="rId32" Type="http://schemas.openxmlformats.org/officeDocument/2006/relationships/queryTable" Target="../queryTables/queryTable1168.xml"/><Relationship Id="rId37" Type="http://schemas.openxmlformats.org/officeDocument/2006/relationships/queryTable" Target="../queryTables/queryTable1173.xml"/><Relationship Id="rId53" Type="http://schemas.openxmlformats.org/officeDocument/2006/relationships/queryTable" Target="../queryTables/queryTable1189.xml"/><Relationship Id="rId58" Type="http://schemas.openxmlformats.org/officeDocument/2006/relationships/queryTable" Target="../queryTables/queryTable1194.xml"/><Relationship Id="rId74" Type="http://schemas.openxmlformats.org/officeDocument/2006/relationships/queryTable" Target="../queryTables/queryTable1210.xml"/><Relationship Id="rId79" Type="http://schemas.openxmlformats.org/officeDocument/2006/relationships/queryTable" Target="../queryTables/queryTable1215.xml"/><Relationship Id="rId102" Type="http://schemas.openxmlformats.org/officeDocument/2006/relationships/queryTable" Target="../queryTables/queryTable1238.xml"/><Relationship Id="rId123" Type="http://schemas.openxmlformats.org/officeDocument/2006/relationships/queryTable" Target="../queryTables/queryTable1259.xml"/><Relationship Id="rId5" Type="http://schemas.openxmlformats.org/officeDocument/2006/relationships/queryTable" Target="../queryTables/queryTable1141.xml"/><Relationship Id="rId90" Type="http://schemas.openxmlformats.org/officeDocument/2006/relationships/queryTable" Target="../queryTables/queryTable1226.xml"/><Relationship Id="rId95" Type="http://schemas.openxmlformats.org/officeDocument/2006/relationships/queryTable" Target="../queryTables/queryTable1231.xml"/><Relationship Id="rId22" Type="http://schemas.openxmlformats.org/officeDocument/2006/relationships/queryTable" Target="../queryTables/queryTable1158.xml"/><Relationship Id="rId27" Type="http://schemas.openxmlformats.org/officeDocument/2006/relationships/queryTable" Target="../queryTables/queryTable1163.xml"/><Relationship Id="rId43" Type="http://schemas.openxmlformats.org/officeDocument/2006/relationships/queryTable" Target="../queryTables/queryTable1179.xml"/><Relationship Id="rId48" Type="http://schemas.openxmlformats.org/officeDocument/2006/relationships/queryTable" Target="../queryTables/queryTable1184.xml"/><Relationship Id="rId64" Type="http://schemas.openxmlformats.org/officeDocument/2006/relationships/queryTable" Target="../queryTables/queryTable1200.xml"/><Relationship Id="rId69" Type="http://schemas.openxmlformats.org/officeDocument/2006/relationships/queryTable" Target="../queryTables/queryTable1205.xml"/><Relationship Id="rId113" Type="http://schemas.openxmlformats.org/officeDocument/2006/relationships/queryTable" Target="../queryTables/queryTable1249.xml"/><Relationship Id="rId118" Type="http://schemas.openxmlformats.org/officeDocument/2006/relationships/queryTable" Target="../queryTables/queryTable1254.xml"/><Relationship Id="rId80" Type="http://schemas.openxmlformats.org/officeDocument/2006/relationships/queryTable" Target="../queryTables/queryTable1216.xml"/><Relationship Id="rId85" Type="http://schemas.openxmlformats.org/officeDocument/2006/relationships/queryTable" Target="../queryTables/queryTable1221.xml"/><Relationship Id="rId12" Type="http://schemas.openxmlformats.org/officeDocument/2006/relationships/queryTable" Target="../queryTables/queryTable1148.xml"/><Relationship Id="rId17" Type="http://schemas.openxmlformats.org/officeDocument/2006/relationships/queryTable" Target="../queryTables/queryTable1153.xml"/><Relationship Id="rId33" Type="http://schemas.openxmlformats.org/officeDocument/2006/relationships/queryTable" Target="../queryTables/queryTable1169.xml"/><Relationship Id="rId38" Type="http://schemas.openxmlformats.org/officeDocument/2006/relationships/queryTable" Target="../queryTables/queryTable1174.xml"/><Relationship Id="rId59" Type="http://schemas.openxmlformats.org/officeDocument/2006/relationships/queryTable" Target="../queryTables/queryTable1195.xml"/><Relationship Id="rId103" Type="http://schemas.openxmlformats.org/officeDocument/2006/relationships/queryTable" Target="../queryTables/queryTable1239.xml"/><Relationship Id="rId108" Type="http://schemas.openxmlformats.org/officeDocument/2006/relationships/queryTable" Target="../queryTables/queryTable1244.xml"/><Relationship Id="rId124" Type="http://schemas.openxmlformats.org/officeDocument/2006/relationships/queryTable" Target="../queryTables/queryTable1260.xml"/><Relationship Id="rId54" Type="http://schemas.openxmlformats.org/officeDocument/2006/relationships/queryTable" Target="../queryTables/queryTable1190.xml"/><Relationship Id="rId70" Type="http://schemas.openxmlformats.org/officeDocument/2006/relationships/queryTable" Target="../queryTables/queryTable1206.xml"/><Relationship Id="rId75" Type="http://schemas.openxmlformats.org/officeDocument/2006/relationships/queryTable" Target="../queryTables/queryTable1211.xml"/><Relationship Id="rId91" Type="http://schemas.openxmlformats.org/officeDocument/2006/relationships/queryTable" Target="../queryTables/queryTable1227.xml"/><Relationship Id="rId96" Type="http://schemas.openxmlformats.org/officeDocument/2006/relationships/queryTable" Target="../queryTables/queryTable1232.xml"/><Relationship Id="rId1" Type="http://schemas.openxmlformats.org/officeDocument/2006/relationships/printerSettings" Target="../printerSettings/printerSettings12.bin"/><Relationship Id="rId6" Type="http://schemas.openxmlformats.org/officeDocument/2006/relationships/queryTable" Target="../queryTables/queryTable1142.xml"/><Relationship Id="rId23" Type="http://schemas.openxmlformats.org/officeDocument/2006/relationships/queryTable" Target="../queryTables/queryTable1159.xml"/><Relationship Id="rId28" Type="http://schemas.openxmlformats.org/officeDocument/2006/relationships/queryTable" Target="../queryTables/queryTable1164.xml"/><Relationship Id="rId49" Type="http://schemas.openxmlformats.org/officeDocument/2006/relationships/queryTable" Target="../queryTables/queryTable1185.xml"/><Relationship Id="rId114" Type="http://schemas.openxmlformats.org/officeDocument/2006/relationships/queryTable" Target="../queryTables/queryTable1250.xml"/><Relationship Id="rId119" Type="http://schemas.openxmlformats.org/officeDocument/2006/relationships/queryTable" Target="../queryTables/queryTable1255.xml"/><Relationship Id="rId44" Type="http://schemas.openxmlformats.org/officeDocument/2006/relationships/queryTable" Target="../queryTables/queryTable1180.xml"/><Relationship Id="rId60" Type="http://schemas.openxmlformats.org/officeDocument/2006/relationships/queryTable" Target="../queryTables/queryTable1196.xml"/><Relationship Id="rId65" Type="http://schemas.openxmlformats.org/officeDocument/2006/relationships/queryTable" Target="../queryTables/queryTable1201.xml"/><Relationship Id="rId81" Type="http://schemas.openxmlformats.org/officeDocument/2006/relationships/queryTable" Target="../queryTables/queryTable1217.xml"/><Relationship Id="rId86" Type="http://schemas.openxmlformats.org/officeDocument/2006/relationships/queryTable" Target="../queryTables/queryTable1222.xml"/><Relationship Id="rId13" Type="http://schemas.openxmlformats.org/officeDocument/2006/relationships/queryTable" Target="../queryTables/queryTable1149.xml"/><Relationship Id="rId18" Type="http://schemas.openxmlformats.org/officeDocument/2006/relationships/queryTable" Target="../queryTables/queryTable1154.xml"/><Relationship Id="rId39" Type="http://schemas.openxmlformats.org/officeDocument/2006/relationships/queryTable" Target="../queryTables/queryTable1175.xml"/><Relationship Id="rId109" Type="http://schemas.openxmlformats.org/officeDocument/2006/relationships/queryTable" Target="../queryTables/queryTable1245.xml"/><Relationship Id="rId34" Type="http://schemas.openxmlformats.org/officeDocument/2006/relationships/queryTable" Target="../queryTables/queryTable1170.xml"/><Relationship Id="rId50" Type="http://schemas.openxmlformats.org/officeDocument/2006/relationships/queryTable" Target="../queryTables/queryTable1186.xml"/><Relationship Id="rId55" Type="http://schemas.openxmlformats.org/officeDocument/2006/relationships/queryTable" Target="../queryTables/queryTable1191.xml"/><Relationship Id="rId76" Type="http://schemas.openxmlformats.org/officeDocument/2006/relationships/queryTable" Target="../queryTables/queryTable1212.xml"/><Relationship Id="rId97" Type="http://schemas.openxmlformats.org/officeDocument/2006/relationships/queryTable" Target="../queryTables/queryTable1233.xml"/><Relationship Id="rId104" Type="http://schemas.openxmlformats.org/officeDocument/2006/relationships/queryTable" Target="../queryTables/queryTable1240.xml"/><Relationship Id="rId120" Type="http://schemas.openxmlformats.org/officeDocument/2006/relationships/queryTable" Target="../queryTables/queryTable1256.xml"/><Relationship Id="rId125" Type="http://schemas.openxmlformats.org/officeDocument/2006/relationships/queryTable" Target="../queryTables/queryTable1261.xml"/><Relationship Id="rId7" Type="http://schemas.openxmlformats.org/officeDocument/2006/relationships/queryTable" Target="../queryTables/queryTable1143.xml"/><Relationship Id="rId71" Type="http://schemas.openxmlformats.org/officeDocument/2006/relationships/queryTable" Target="../queryTables/queryTable1207.xml"/><Relationship Id="rId92" Type="http://schemas.openxmlformats.org/officeDocument/2006/relationships/queryTable" Target="../queryTables/queryTable1228.xml"/><Relationship Id="rId2" Type="http://schemas.openxmlformats.org/officeDocument/2006/relationships/drawing" Target="../drawings/drawing12.xml"/><Relationship Id="rId29" Type="http://schemas.openxmlformats.org/officeDocument/2006/relationships/queryTable" Target="../queryTables/queryTable1165.xml"/><Relationship Id="rId24" Type="http://schemas.openxmlformats.org/officeDocument/2006/relationships/queryTable" Target="../queryTables/queryTable1160.xml"/><Relationship Id="rId40" Type="http://schemas.openxmlformats.org/officeDocument/2006/relationships/queryTable" Target="../queryTables/queryTable1176.xml"/><Relationship Id="rId45" Type="http://schemas.openxmlformats.org/officeDocument/2006/relationships/queryTable" Target="../queryTables/queryTable1181.xml"/><Relationship Id="rId66" Type="http://schemas.openxmlformats.org/officeDocument/2006/relationships/queryTable" Target="../queryTables/queryTable1202.xml"/><Relationship Id="rId87" Type="http://schemas.openxmlformats.org/officeDocument/2006/relationships/queryTable" Target="../queryTables/queryTable1223.xml"/><Relationship Id="rId110" Type="http://schemas.openxmlformats.org/officeDocument/2006/relationships/queryTable" Target="../queryTables/queryTable1246.xml"/><Relationship Id="rId115" Type="http://schemas.openxmlformats.org/officeDocument/2006/relationships/queryTable" Target="../queryTables/queryTable1251.xml"/><Relationship Id="rId61" Type="http://schemas.openxmlformats.org/officeDocument/2006/relationships/queryTable" Target="../queryTables/queryTable1197.xml"/><Relationship Id="rId82" Type="http://schemas.openxmlformats.org/officeDocument/2006/relationships/queryTable" Target="../queryTables/queryTable1218.xml"/><Relationship Id="rId19" Type="http://schemas.openxmlformats.org/officeDocument/2006/relationships/queryTable" Target="../queryTables/queryTable1155.xml"/><Relationship Id="rId14" Type="http://schemas.openxmlformats.org/officeDocument/2006/relationships/queryTable" Target="../queryTables/queryTable1150.xml"/><Relationship Id="rId30" Type="http://schemas.openxmlformats.org/officeDocument/2006/relationships/queryTable" Target="../queryTables/queryTable1166.xml"/><Relationship Id="rId35" Type="http://schemas.openxmlformats.org/officeDocument/2006/relationships/queryTable" Target="../queryTables/queryTable1171.xml"/><Relationship Id="rId56" Type="http://schemas.openxmlformats.org/officeDocument/2006/relationships/queryTable" Target="../queryTables/queryTable1192.xml"/><Relationship Id="rId77" Type="http://schemas.openxmlformats.org/officeDocument/2006/relationships/queryTable" Target="../queryTables/queryTable1213.xml"/><Relationship Id="rId100" Type="http://schemas.openxmlformats.org/officeDocument/2006/relationships/queryTable" Target="../queryTables/queryTable1236.xml"/><Relationship Id="rId105" Type="http://schemas.openxmlformats.org/officeDocument/2006/relationships/queryTable" Target="../queryTables/queryTable1241.xml"/><Relationship Id="rId126" Type="http://schemas.openxmlformats.org/officeDocument/2006/relationships/comments" Target="../comments10.xml"/><Relationship Id="rId8" Type="http://schemas.openxmlformats.org/officeDocument/2006/relationships/queryTable" Target="../queryTables/queryTable1144.xml"/><Relationship Id="rId51" Type="http://schemas.openxmlformats.org/officeDocument/2006/relationships/queryTable" Target="../queryTables/queryTable1187.xml"/><Relationship Id="rId72" Type="http://schemas.openxmlformats.org/officeDocument/2006/relationships/queryTable" Target="../queryTables/queryTable1208.xml"/><Relationship Id="rId93" Type="http://schemas.openxmlformats.org/officeDocument/2006/relationships/queryTable" Target="../queryTables/queryTable1229.xml"/><Relationship Id="rId98" Type="http://schemas.openxmlformats.org/officeDocument/2006/relationships/queryTable" Target="../queryTables/queryTable1234.xml"/><Relationship Id="rId121" Type="http://schemas.openxmlformats.org/officeDocument/2006/relationships/queryTable" Target="../queryTables/queryTable1257.xml"/><Relationship Id="rId3" Type="http://schemas.openxmlformats.org/officeDocument/2006/relationships/vmlDrawing" Target="../drawings/vmlDrawing10.vml"/><Relationship Id="rId25" Type="http://schemas.openxmlformats.org/officeDocument/2006/relationships/queryTable" Target="../queryTables/queryTable1161.xml"/><Relationship Id="rId46" Type="http://schemas.openxmlformats.org/officeDocument/2006/relationships/queryTable" Target="../queryTables/queryTable1182.xml"/><Relationship Id="rId67" Type="http://schemas.openxmlformats.org/officeDocument/2006/relationships/queryTable" Target="../queryTables/queryTable1203.xml"/><Relationship Id="rId116" Type="http://schemas.openxmlformats.org/officeDocument/2006/relationships/queryTable" Target="../queryTables/queryTable1252.xml"/><Relationship Id="rId20" Type="http://schemas.openxmlformats.org/officeDocument/2006/relationships/queryTable" Target="../queryTables/queryTable1156.xml"/><Relationship Id="rId41" Type="http://schemas.openxmlformats.org/officeDocument/2006/relationships/queryTable" Target="../queryTables/queryTable1177.xml"/><Relationship Id="rId62" Type="http://schemas.openxmlformats.org/officeDocument/2006/relationships/queryTable" Target="../queryTables/queryTable1198.xml"/><Relationship Id="rId83" Type="http://schemas.openxmlformats.org/officeDocument/2006/relationships/queryTable" Target="../queryTables/queryTable1219.xml"/><Relationship Id="rId88" Type="http://schemas.openxmlformats.org/officeDocument/2006/relationships/queryTable" Target="../queryTables/queryTable1224.xml"/><Relationship Id="rId111" Type="http://schemas.openxmlformats.org/officeDocument/2006/relationships/queryTable" Target="../queryTables/queryTable1247.xml"/><Relationship Id="rId15" Type="http://schemas.openxmlformats.org/officeDocument/2006/relationships/queryTable" Target="../queryTables/queryTable1151.xml"/><Relationship Id="rId36" Type="http://schemas.openxmlformats.org/officeDocument/2006/relationships/queryTable" Target="../queryTables/queryTable1172.xml"/><Relationship Id="rId57" Type="http://schemas.openxmlformats.org/officeDocument/2006/relationships/queryTable" Target="../queryTables/queryTable1193.xml"/><Relationship Id="rId106" Type="http://schemas.openxmlformats.org/officeDocument/2006/relationships/queryTable" Target="../queryTables/queryTable1242.xml"/><Relationship Id="rId10" Type="http://schemas.openxmlformats.org/officeDocument/2006/relationships/queryTable" Target="../queryTables/queryTable1146.xml"/><Relationship Id="rId31" Type="http://schemas.openxmlformats.org/officeDocument/2006/relationships/queryTable" Target="../queryTables/queryTable1167.xml"/><Relationship Id="rId52" Type="http://schemas.openxmlformats.org/officeDocument/2006/relationships/queryTable" Target="../queryTables/queryTable1188.xml"/><Relationship Id="rId73" Type="http://schemas.openxmlformats.org/officeDocument/2006/relationships/queryTable" Target="../queryTables/queryTable1209.xml"/><Relationship Id="rId78" Type="http://schemas.openxmlformats.org/officeDocument/2006/relationships/queryTable" Target="../queryTables/queryTable1214.xml"/><Relationship Id="rId94" Type="http://schemas.openxmlformats.org/officeDocument/2006/relationships/queryTable" Target="../queryTables/queryTable1230.xml"/><Relationship Id="rId99" Type="http://schemas.openxmlformats.org/officeDocument/2006/relationships/queryTable" Target="../queryTables/queryTable1235.xml"/><Relationship Id="rId101" Type="http://schemas.openxmlformats.org/officeDocument/2006/relationships/queryTable" Target="../queryTables/queryTable1237.xml"/><Relationship Id="rId122" Type="http://schemas.openxmlformats.org/officeDocument/2006/relationships/queryTable" Target="../queryTables/queryTable1258.xml"/><Relationship Id="rId4" Type="http://schemas.openxmlformats.org/officeDocument/2006/relationships/queryTable" Target="../queryTables/queryTable1140.xml"/><Relationship Id="rId9" Type="http://schemas.openxmlformats.org/officeDocument/2006/relationships/queryTable" Target="../queryTables/queryTable1145.xml"/></Relationships>
</file>

<file path=xl/worksheets/_rels/sheet13.xml.rels><?xml version="1.0" encoding="UTF-8" standalone="yes"?>
<Relationships xmlns="http://schemas.openxmlformats.org/package/2006/relationships"><Relationship Id="rId26" Type="http://schemas.openxmlformats.org/officeDocument/2006/relationships/queryTable" Target="../queryTables/queryTable1284.xml"/><Relationship Id="rId117" Type="http://schemas.openxmlformats.org/officeDocument/2006/relationships/queryTable" Target="../queryTables/queryTable1375.xml"/><Relationship Id="rId21" Type="http://schemas.openxmlformats.org/officeDocument/2006/relationships/queryTable" Target="../queryTables/queryTable1279.xml"/><Relationship Id="rId42" Type="http://schemas.openxmlformats.org/officeDocument/2006/relationships/queryTable" Target="../queryTables/queryTable1300.xml"/><Relationship Id="rId47" Type="http://schemas.openxmlformats.org/officeDocument/2006/relationships/queryTable" Target="../queryTables/queryTable1305.xml"/><Relationship Id="rId63" Type="http://schemas.openxmlformats.org/officeDocument/2006/relationships/queryTable" Target="../queryTables/queryTable1321.xml"/><Relationship Id="rId68" Type="http://schemas.openxmlformats.org/officeDocument/2006/relationships/queryTable" Target="../queryTables/queryTable1326.xml"/><Relationship Id="rId84" Type="http://schemas.openxmlformats.org/officeDocument/2006/relationships/queryTable" Target="../queryTables/queryTable1342.xml"/><Relationship Id="rId89" Type="http://schemas.openxmlformats.org/officeDocument/2006/relationships/queryTable" Target="../queryTables/queryTable1347.xml"/><Relationship Id="rId112" Type="http://schemas.openxmlformats.org/officeDocument/2006/relationships/queryTable" Target="../queryTables/queryTable1370.xml"/><Relationship Id="rId16" Type="http://schemas.openxmlformats.org/officeDocument/2006/relationships/queryTable" Target="../queryTables/queryTable1274.xml"/><Relationship Id="rId107" Type="http://schemas.openxmlformats.org/officeDocument/2006/relationships/queryTable" Target="../queryTables/queryTable1365.xml"/><Relationship Id="rId11" Type="http://schemas.openxmlformats.org/officeDocument/2006/relationships/queryTable" Target="../queryTables/queryTable1269.xml"/><Relationship Id="rId32" Type="http://schemas.openxmlformats.org/officeDocument/2006/relationships/queryTable" Target="../queryTables/queryTable1290.xml"/><Relationship Id="rId37" Type="http://schemas.openxmlformats.org/officeDocument/2006/relationships/queryTable" Target="../queryTables/queryTable1295.xml"/><Relationship Id="rId53" Type="http://schemas.openxmlformats.org/officeDocument/2006/relationships/queryTable" Target="../queryTables/queryTable1311.xml"/><Relationship Id="rId58" Type="http://schemas.openxmlformats.org/officeDocument/2006/relationships/queryTable" Target="../queryTables/queryTable1316.xml"/><Relationship Id="rId74" Type="http://schemas.openxmlformats.org/officeDocument/2006/relationships/queryTable" Target="../queryTables/queryTable1332.xml"/><Relationship Id="rId79" Type="http://schemas.openxmlformats.org/officeDocument/2006/relationships/queryTable" Target="../queryTables/queryTable1337.xml"/><Relationship Id="rId102" Type="http://schemas.openxmlformats.org/officeDocument/2006/relationships/queryTable" Target="../queryTables/queryTable1360.xml"/><Relationship Id="rId123" Type="http://schemas.openxmlformats.org/officeDocument/2006/relationships/queryTable" Target="../queryTables/queryTable1381.xml"/><Relationship Id="rId5" Type="http://schemas.openxmlformats.org/officeDocument/2006/relationships/queryTable" Target="../queryTables/queryTable1263.xml"/><Relationship Id="rId90" Type="http://schemas.openxmlformats.org/officeDocument/2006/relationships/queryTable" Target="../queryTables/queryTable1348.xml"/><Relationship Id="rId95" Type="http://schemas.openxmlformats.org/officeDocument/2006/relationships/queryTable" Target="../queryTables/queryTable1353.xml"/><Relationship Id="rId22" Type="http://schemas.openxmlformats.org/officeDocument/2006/relationships/queryTable" Target="../queryTables/queryTable1280.xml"/><Relationship Id="rId27" Type="http://schemas.openxmlformats.org/officeDocument/2006/relationships/queryTable" Target="../queryTables/queryTable1285.xml"/><Relationship Id="rId43" Type="http://schemas.openxmlformats.org/officeDocument/2006/relationships/queryTable" Target="../queryTables/queryTable1301.xml"/><Relationship Id="rId48" Type="http://schemas.openxmlformats.org/officeDocument/2006/relationships/queryTable" Target="../queryTables/queryTable1306.xml"/><Relationship Id="rId64" Type="http://schemas.openxmlformats.org/officeDocument/2006/relationships/queryTable" Target="../queryTables/queryTable1322.xml"/><Relationship Id="rId69" Type="http://schemas.openxmlformats.org/officeDocument/2006/relationships/queryTable" Target="../queryTables/queryTable1327.xml"/><Relationship Id="rId113" Type="http://schemas.openxmlformats.org/officeDocument/2006/relationships/queryTable" Target="../queryTables/queryTable1371.xml"/><Relationship Id="rId118" Type="http://schemas.openxmlformats.org/officeDocument/2006/relationships/queryTable" Target="../queryTables/queryTable1376.xml"/><Relationship Id="rId80" Type="http://schemas.openxmlformats.org/officeDocument/2006/relationships/queryTable" Target="../queryTables/queryTable1338.xml"/><Relationship Id="rId85" Type="http://schemas.openxmlformats.org/officeDocument/2006/relationships/queryTable" Target="../queryTables/queryTable1343.xml"/><Relationship Id="rId12" Type="http://schemas.openxmlformats.org/officeDocument/2006/relationships/queryTable" Target="../queryTables/queryTable1270.xml"/><Relationship Id="rId17" Type="http://schemas.openxmlformats.org/officeDocument/2006/relationships/queryTable" Target="../queryTables/queryTable1275.xml"/><Relationship Id="rId33" Type="http://schemas.openxmlformats.org/officeDocument/2006/relationships/queryTable" Target="../queryTables/queryTable1291.xml"/><Relationship Id="rId38" Type="http://schemas.openxmlformats.org/officeDocument/2006/relationships/queryTable" Target="../queryTables/queryTable1296.xml"/><Relationship Id="rId59" Type="http://schemas.openxmlformats.org/officeDocument/2006/relationships/queryTable" Target="../queryTables/queryTable1317.xml"/><Relationship Id="rId103" Type="http://schemas.openxmlformats.org/officeDocument/2006/relationships/queryTable" Target="../queryTables/queryTable1361.xml"/><Relationship Id="rId108" Type="http://schemas.openxmlformats.org/officeDocument/2006/relationships/queryTable" Target="../queryTables/queryTable1366.xml"/><Relationship Id="rId124" Type="http://schemas.openxmlformats.org/officeDocument/2006/relationships/comments" Target="../comments11.xml"/><Relationship Id="rId54" Type="http://schemas.openxmlformats.org/officeDocument/2006/relationships/queryTable" Target="../queryTables/queryTable1312.xml"/><Relationship Id="rId70" Type="http://schemas.openxmlformats.org/officeDocument/2006/relationships/queryTable" Target="../queryTables/queryTable1328.xml"/><Relationship Id="rId75" Type="http://schemas.openxmlformats.org/officeDocument/2006/relationships/queryTable" Target="../queryTables/queryTable1333.xml"/><Relationship Id="rId91" Type="http://schemas.openxmlformats.org/officeDocument/2006/relationships/queryTable" Target="../queryTables/queryTable1349.xml"/><Relationship Id="rId96" Type="http://schemas.openxmlformats.org/officeDocument/2006/relationships/queryTable" Target="../queryTables/queryTable1354.xml"/><Relationship Id="rId1" Type="http://schemas.openxmlformats.org/officeDocument/2006/relationships/printerSettings" Target="../printerSettings/printerSettings13.bin"/><Relationship Id="rId6" Type="http://schemas.openxmlformats.org/officeDocument/2006/relationships/queryTable" Target="../queryTables/queryTable1264.xml"/><Relationship Id="rId23" Type="http://schemas.openxmlformats.org/officeDocument/2006/relationships/queryTable" Target="../queryTables/queryTable1281.xml"/><Relationship Id="rId28" Type="http://schemas.openxmlformats.org/officeDocument/2006/relationships/queryTable" Target="../queryTables/queryTable1286.xml"/><Relationship Id="rId49" Type="http://schemas.openxmlformats.org/officeDocument/2006/relationships/queryTable" Target="../queryTables/queryTable1307.xml"/><Relationship Id="rId114" Type="http://schemas.openxmlformats.org/officeDocument/2006/relationships/queryTable" Target="../queryTables/queryTable1372.xml"/><Relationship Id="rId119" Type="http://schemas.openxmlformats.org/officeDocument/2006/relationships/queryTable" Target="../queryTables/queryTable1377.xml"/><Relationship Id="rId44" Type="http://schemas.openxmlformats.org/officeDocument/2006/relationships/queryTable" Target="../queryTables/queryTable1302.xml"/><Relationship Id="rId60" Type="http://schemas.openxmlformats.org/officeDocument/2006/relationships/queryTable" Target="../queryTables/queryTable1318.xml"/><Relationship Id="rId65" Type="http://schemas.openxmlformats.org/officeDocument/2006/relationships/queryTable" Target="../queryTables/queryTable1323.xml"/><Relationship Id="rId81" Type="http://schemas.openxmlformats.org/officeDocument/2006/relationships/queryTable" Target="../queryTables/queryTable1339.xml"/><Relationship Id="rId86" Type="http://schemas.openxmlformats.org/officeDocument/2006/relationships/queryTable" Target="../queryTables/queryTable1344.xml"/><Relationship Id="rId4" Type="http://schemas.openxmlformats.org/officeDocument/2006/relationships/queryTable" Target="../queryTables/queryTable1262.xml"/><Relationship Id="rId9" Type="http://schemas.openxmlformats.org/officeDocument/2006/relationships/queryTable" Target="../queryTables/queryTable1267.xml"/><Relationship Id="rId13" Type="http://schemas.openxmlformats.org/officeDocument/2006/relationships/queryTable" Target="../queryTables/queryTable1271.xml"/><Relationship Id="rId18" Type="http://schemas.openxmlformats.org/officeDocument/2006/relationships/queryTable" Target="../queryTables/queryTable1276.xml"/><Relationship Id="rId39" Type="http://schemas.openxmlformats.org/officeDocument/2006/relationships/queryTable" Target="../queryTables/queryTable1297.xml"/><Relationship Id="rId109" Type="http://schemas.openxmlformats.org/officeDocument/2006/relationships/queryTable" Target="../queryTables/queryTable1367.xml"/><Relationship Id="rId34" Type="http://schemas.openxmlformats.org/officeDocument/2006/relationships/queryTable" Target="../queryTables/queryTable1292.xml"/><Relationship Id="rId50" Type="http://schemas.openxmlformats.org/officeDocument/2006/relationships/queryTable" Target="../queryTables/queryTable1308.xml"/><Relationship Id="rId55" Type="http://schemas.openxmlformats.org/officeDocument/2006/relationships/queryTable" Target="../queryTables/queryTable1313.xml"/><Relationship Id="rId76" Type="http://schemas.openxmlformats.org/officeDocument/2006/relationships/queryTable" Target="../queryTables/queryTable1334.xml"/><Relationship Id="rId97" Type="http://schemas.openxmlformats.org/officeDocument/2006/relationships/queryTable" Target="../queryTables/queryTable1355.xml"/><Relationship Id="rId104" Type="http://schemas.openxmlformats.org/officeDocument/2006/relationships/queryTable" Target="../queryTables/queryTable1362.xml"/><Relationship Id="rId120" Type="http://schemas.openxmlformats.org/officeDocument/2006/relationships/queryTable" Target="../queryTables/queryTable1378.xml"/><Relationship Id="rId7" Type="http://schemas.openxmlformats.org/officeDocument/2006/relationships/queryTable" Target="../queryTables/queryTable1265.xml"/><Relationship Id="rId71" Type="http://schemas.openxmlformats.org/officeDocument/2006/relationships/queryTable" Target="../queryTables/queryTable1329.xml"/><Relationship Id="rId92" Type="http://schemas.openxmlformats.org/officeDocument/2006/relationships/queryTable" Target="../queryTables/queryTable1350.xml"/><Relationship Id="rId2" Type="http://schemas.openxmlformats.org/officeDocument/2006/relationships/drawing" Target="../drawings/drawing13.xml"/><Relationship Id="rId29" Type="http://schemas.openxmlformats.org/officeDocument/2006/relationships/queryTable" Target="../queryTables/queryTable1287.xml"/><Relationship Id="rId24" Type="http://schemas.openxmlformats.org/officeDocument/2006/relationships/queryTable" Target="../queryTables/queryTable1282.xml"/><Relationship Id="rId40" Type="http://schemas.openxmlformats.org/officeDocument/2006/relationships/queryTable" Target="../queryTables/queryTable1298.xml"/><Relationship Id="rId45" Type="http://schemas.openxmlformats.org/officeDocument/2006/relationships/queryTable" Target="../queryTables/queryTable1303.xml"/><Relationship Id="rId66" Type="http://schemas.openxmlformats.org/officeDocument/2006/relationships/queryTable" Target="../queryTables/queryTable1324.xml"/><Relationship Id="rId87" Type="http://schemas.openxmlformats.org/officeDocument/2006/relationships/queryTable" Target="../queryTables/queryTable1345.xml"/><Relationship Id="rId110" Type="http://schemas.openxmlformats.org/officeDocument/2006/relationships/queryTable" Target="../queryTables/queryTable1368.xml"/><Relationship Id="rId115" Type="http://schemas.openxmlformats.org/officeDocument/2006/relationships/queryTable" Target="../queryTables/queryTable1373.xml"/><Relationship Id="rId61" Type="http://schemas.openxmlformats.org/officeDocument/2006/relationships/queryTable" Target="../queryTables/queryTable1319.xml"/><Relationship Id="rId82" Type="http://schemas.openxmlformats.org/officeDocument/2006/relationships/queryTable" Target="../queryTables/queryTable1340.xml"/><Relationship Id="rId19" Type="http://schemas.openxmlformats.org/officeDocument/2006/relationships/queryTable" Target="../queryTables/queryTable1277.xml"/><Relationship Id="rId14" Type="http://schemas.openxmlformats.org/officeDocument/2006/relationships/queryTable" Target="../queryTables/queryTable1272.xml"/><Relationship Id="rId30" Type="http://schemas.openxmlformats.org/officeDocument/2006/relationships/queryTable" Target="../queryTables/queryTable1288.xml"/><Relationship Id="rId35" Type="http://schemas.openxmlformats.org/officeDocument/2006/relationships/queryTable" Target="../queryTables/queryTable1293.xml"/><Relationship Id="rId56" Type="http://schemas.openxmlformats.org/officeDocument/2006/relationships/queryTable" Target="../queryTables/queryTable1314.xml"/><Relationship Id="rId77" Type="http://schemas.openxmlformats.org/officeDocument/2006/relationships/queryTable" Target="../queryTables/queryTable1335.xml"/><Relationship Id="rId100" Type="http://schemas.openxmlformats.org/officeDocument/2006/relationships/queryTable" Target="../queryTables/queryTable1358.xml"/><Relationship Id="rId105" Type="http://schemas.openxmlformats.org/officeDocument/2006/relationships/queryTable" Target="../queryTables/queryTable1363.xml"/><Relationship Id="rId8" Type="http://schemas.openxmlformats.org/officeDocument/2006/relationships/queryTable" Target="../queryTables/queryTable1266.xml"/><Relationship Id="rId51" Type="http://schemas.openxmlformats.org/officeDocument/2006/relationships/queryTable" Target="../queryTables/queryTable1309.xml"/><Relationship Id="rId72" Type="http://schemas.openxmlformats.org/officeDocument/2006/relationships/queryTable" Target="../queryTables/queryTable1330.xml"/><Relationship Id="rId93" Type="http://schemas.openxmlformats.org/officeDocument/2006/relationships/queryTable" Target="../queryTables/queryTable1351.xml"/><Relationship Id="rId98" Type="http://schemas.openxmlformats.org/officeDocument/2006/relationships/queryTable" Target="../queryTables/queryTable1356.xml"/><Relationship Id="rId121" Type="http://schemas.openxmlformats.org/officeDocument/2006/relationships/queryTable" Target="../queryTables/queryTable1379.xml"/><Relationship Id="rId3" Type="http://schemas.openxmlformats.org/officeDocument/2006/relationships/vmlDrawing" Target="../drawings/vmlDrawing11.vml"/><Relationship Id="rId25" Type="http://schemas.openxmlformats.org/officeDocument/2006/relationships/queryTable" Target="../queryTables/queryTable1283.xml"/><Relationship Id="rId46" Type="http://schemas.openxmlformats.org/officeDocument/2006/relationships/queryTable" Target="../queryTables/queryTable1304.xml"/><Relationship Id="rId67" Type="http://schemas.openxmlformats.org/officeDocument/2006/relationships/queryTable" Target="../queryTables/queryTable1325.xml"/><Relationship Id="rId116" Type="http://schemas.openxmlformats.org/officeDocument/2006/relationships/queryTable" Target="../queryTables/queryTable1374.xml"/><Relationship Id="rId20" Type="http://schemas.openxmlformats.org/officeDocument/2006/relationships/queryTable" Target="../queryTables/queryTable1278.xml"/><Relationship Id="rId41" Type="http://schemas.openxmlformats.org/officeDocument/2006/relationships/queryTable" Target="../queryTables/queryTable1299.xml"/><Relationship Id="rId62" Type="http://schemas.openxmlformats.org/officeDocument/2006/relationships/queryTable" Target="../queryTables/queryTable1320.xml"/><Relationship Id="rId83" Type="http://schemas.openxmlformats.org/officeDocument/2006/relationships/queryTable" Target="../queryTables/queryTable1341.xml"/><Relationship Id="rId88" Type="http://schemas.openxmlformats.org/officeDocument/2006/relationships/queryTable" Target="../queryTables/queryTable1346.xml"/><Relationship Id="rId111" Type="http://schemas.openxmlformats.org/officeDocument/2006/relationships/queryTable" Target="../queryTables/queryTable1369.xml"/><Relationship Id="rId15" Type="http://schemas.openxmlformats.org/officeDocument/2006/relationships/queryTable" Target="../queryTables/queryTable1273.xml"/><Relationship Id="rId36" Type="http://schemas.openxmlformats.org/officeDocument/2006/relationships/queryTable" Target="../queryTables/queryTable1294.xml"/><Relationship Id="rId57" Type="http://schemas.openxmlformats.org/officeDocument/2006/relationships/queryTable" Target="../queryTables/queryTable1315.xml"/><Relationship Id="rId106" Type="http://schemas.openxmlformats.org/officeDocument/2006/relationships/queryTable" Target="../queryTables/queryTable1364.xml"/><Relationship Id="rId10" Type="http://schemas.openxmlformats.org/officeDocument/2006/relationships/queryTable" Target="../queryTables/queryTable1268.xml"/><Relationship Id="rId31" Type="http://schemas.openxmlformats.org/officeDocument/2006/relationships/queryTable" Target="../queryTables/queryTable1289.xml"/><Relationship Id="rId52" Type="http://schemas.openxmlformats.org/officeDocument/2006/relationships/queryTable" Target="../queryTables/queryTable1310.xml"/><Relationship Id="rId73" Type="http://schemas.openxmlformats.org/officeDocument/2006/relationships/queryTable" Target="../queryTables/queryTable1331.xml"/><Relationship Id="rId78" Type="http://schemas.openxmlformats.org/officeDocument/2006/relationships/queryTable" Target="../queryTables/queryTable1336.xml"/><Relationship Id="rId94" Type="http://schemas.openxmlformats.org/officeDocument/2006/relationships/queryTable" Target="../queryTables/queryTable1352.xml"/><Relationship Id="rId99" Type="http://schemas.openxmlformats.org/officeDocument/2006/relationships/queryTable" Target="../queryTables/queryTable1357.xml"/><Relationship Id="rId101" Type="http://schemas.openxmlformats.org/officeDocument/2006/relationships/queryTable" Target="../queryTables/queryTable1359.xml"/><Relationship Id="rId122" Type="http://schemas.openxmlformats.org/officeDocument/2006/relationships/queryTable" Target="../queryTables/queryTable1380.xml"/></Relationships>
</file>

<file path=xl/worksheets/_rels/sheet14.xml.rels><?xml version="1.0" encoding="UTF-8" standalone="yes"?>
<Relationships xmlns="http://schemas.openxmlformats.org/package/2006/relationships"><Relationship Id="rId26" Type="http://schemas.openxmlformats.org/officeDocument/2006/relationships/queryTable" Target="../queryTables/queryTable1404.xml"/><Relationship Id="rId117" Type="http://schemas.openxmlformats.org/officeDocument/2006/relationships/queryTable" Target="../queryTables/queryTable1495.xml"/><Relationship Id="rId21" Type="http://schemas.openxmlformats.org/officeDocument/2006/relationships/queryTable" Target="../queryTables/queryTable1399.xml"/><Relationship Id="rId42" Type="http://schemas.openxmlformats.org/officeDocument/2006/relationships/queryTable" Target="../queryTables/queryTable1420.xml"/><Relationship Id="rId47" Type="http://schemas.openxmlformats.org/officeDocument/2006/relationships/queryTable" Target="../queryTables/queryTable1425.xml"/><Relationship Id="rId63" Type="http://schemas.openxmlformats.org/officeDocument/2006/relationships/queryTable" Target="../queryTables/queryTable1441.xml"/><Relationship Id="rId68" Type="http://schemas.openxmlformats.org/officeDocument/2006/relationships/queryTable" Target="../queryTables/queryTable1446.xml"/><Relationship Id="rId84" Type="http://schemas.openxmlformats.org/officeDocument/2006/relationships/queryTable" Target="../queryTables/queryTable1462.xml"/><Relationship Id="rId89" Type="http://schemas.openxmlformats.org/officeDocument/2006/relationships/queryTable" Target="../queryTables/queryTable1467.xml"/><Relationship Id="rId112" Type="http://schemas.openxmlformats.org/officeDocument/2006/relationships/queryTable" Target="../queryTables/queryTable1490.xml"/><Relationship Id="rId16" Type="http://schemas.openxmlformats.org/officeDocument/2006/relationships/queryTable" Target="../queryTables/queryTable1394.xml"/><Relationship Id="rId107" Type="http://schemas.openxmlformats.org/officeDocument/2006/relationships/queryTable" Target="../queryTables/queryTable1485.xml"/><Relationship Id="rId11" Type="http://schemas.openxmlformats.org/officeDocument/2006/relationships/queryTable" Target="../queryTables/queryTable1389.xml"/><Relationship Id="rId32" Type="http://schemas.openxmlformats.org/officeDocument/2006/relationships/queryTable" Target="../queryTables/queryTable1410.xml"/><Relationship Id="rId37" Type="http://schemas.openxmlformats.org/officeDocument/2006/relationships/queryTable" Target="../queryTables/queryTable1415.xml"/><Relationship Id="rId53" Type="http://schemas.openxmlformats.org/officeDocument/2006/relationships/queryTable" Target="../queryTables/queryTable1431.xml"/><Relationship Id="rId58" Type="http://schemas.openxmlformats.org/officeDocument/2006/relationships/queryTable" Target="../queryTables/queryTable1436.xml"/><Relationship Id="rId74" Type="http://schemas.openxmlformats.org/officeDocument/2006/relationships/queryTable" Target="../queryTables/queryTable1452.xml"/><Relationship Id="rId79" Type="http://schemas.openxmlformats.org/officeDocument/2006/relationships/queryTable" Target="../queryTables/queryTable1457.xml"/><Relationship Id="rId102" Type="http://schemas.openxmlformats.org/officeDocument/2006/relationships/queryTable" Target="../queryTables/queryTable1480.xml"/><Relationship Id="rId123" Type="http://schemas.openxmlformats.org/officeDocument/2006/relationships/queryTable" Target="../queryTables/queryTable1501.xml"/><Relationship Id="rId5" Type="http://schemas.openxmlformats.org/officeDocument/2006/relationships/queryTable" Target="../queryTables/queryTable1383.xml"/><Relationship Id="rId90" Type="http://schemas.openxmlformats.org/officeDocument/2006/relationships/queryTable" Target="../queryTables/queryTable1468.xml"/><Relationship Id="rId95" Type="http://schemas.openxmlformats.org/officeDocument/2006/relationships/queryTable" Target="../queryTables/queryTable1473.xml"/><Relationship Id="rId22" Type="http://schemas.openxmlformats.org/officeDocument/2006/relationships/queryTable" Target="../queryTables/queryTable1400.xml"/><Relationship Id="rId27" Type="http://schemas.openxmlformats.org/officeDocument/2006/relationships/queryTable" Target="../queryTables/queryTable1405.xml"/><Relationship Id="rId43" Type="http://schemas.openxmlformats.org/officeDocument/2006/relationships/queryTable" Target="../queryTables/queryTable1421.xml"/><Relationship Id="rId48" Type="http://schemas.openxmlformats.org/officeDocument/2006/relationships/queryTable" Target="../queryTables/queryTable1426.xml"/><Relationship Id="rId64" Type="http://schemas.openxmlformats.org/officeDocument/2006/relationships/queryTable" Target="../queryTables/queryTable1442.xml"/><Relationship Id="rId69" Type="http://schemas.openxmlformats.org/officeDocument/2006/relationships/queryTable" Target="../queryTables/queryTable1447.xml"/><Relationship Id="rId113" Type="http://schemas.openxmlformats.org/officeDocument/2006/relationships/queryTable" Target="../queryTables/queryTable1491.xml"/><Relationship Id="rId118" Type="http://schemas.openxmlformats.org/officeDocument/2006/relationships/queryTable" Target="../queryTables/queryTable1496.xml"/><Relationship Id="rId80" Type="http://schemas.openxmlformats.org/officeDocument/2006/relationships/queryTable" Target="../queryTables/queryTable1458.xml"/><Relationship Id="rId85" Type="http://schemas.openxmlformats.org/officeDocument/2006/relationships/queryTable" Target="../queryTables/queryTable1463.xml"/><Relationship Id="rId12" Type="http://schemas.openxmlformats.org/officeDocument/2006/relationships/queryTable" Target="../queryTables/queryTable1390.xml"/><Relationship Id="rId17" Type="http://schemas.openxmlformats.org/officeDocument/2006/relationships/queryTable" Target="../queryTables/queryTable1395.xml"/><Relationship Id="rId33" Type="http://schemas.openxmlformats.org/officeDocument/2006/relationships/queryTable" Target="../queryTables/queryTable1411.xml"/><Relationship Id="rId38" Type="http://schemas.openxmlformats.org/officeDocument/2006/relationships/queryTable" Target="../queryTables/queryTable1416.xml"/><Relationship Id="rId59" Type="http://schemas.openxmlformats.org/officeDocument/2006/relationships/queryTable" Target="../queryTables/queryTable1437.xml"/><Relationship Id="rId103" Type="http://schemas.openxmlformats.org/officeDocument/2006/relationships/queryTable" Target="../queryTables/queryTable1481.xml"/><Relationship Id="rId108" Type="http://schemas.openxmlformats.org/officeDocument/2006/relationships/queryTable" Target="../queryTables/queryTable1486.xml"/><Relationship Id="rId124" Type="http://schemas.openxmlformats.org/officeDocument/2006/relationships/comments" Target="../comments12.xml"/><Relationship Id="rId54" Type="http://schemas.openxmlformats.org/officeDocument/2006/relationships/queryTable" Target="../queryTables/queryTable1432.xml"/><Relationship Id="rId70" Type="http://schemas.openxmlformats.org/officeDocument/2006/relationships/queryTable" Target="../queryTables/queryTable1448.xml"/><Relationship Id="rId75" Type="http://schemas.openxmlformats.org/officeDocument/2006/relationships/queryTable" Target="../queryTables/queryTable1453.xml"/><Relationship Id="rId91" Type="http://schemas.openxmlformats.org/officeDocument/2006/relationships/queryTable" Target="../queryTables/queryTable1469.xml"/><Relationship Id="rId96" Type="http://schemas.openxmlformats.org/officeDocument/2006/relationships/queryTable" Target="../queryTables/queryTable1474.xml"/><Relationship Id="rId1" Type="http://schemas.openxmlformats.org/officeDocument/2006/relationships/printerSettings" Target="../printerSettings/printerSettings14.bin"/><Relationship Id="rId6" Type="http://schemas.openxmlformats.org/officeDocument/2006/relationships/queryTable" Target="../queryTables/queryTable1384.xml"/><Relationship Id="rId23" Type="http://schemas.openxmlformats.org/officeDocument/2006/relationships/queryTable" Target="../queryTables/queryTable1401.xml"/><Relationship Id="rId28" Type="http://schemas.openxmlformats.org/officeDocument/2006/relationships/queryTable" Target="../queryTables/queryTable1406.xml"/><Relationship Id="rId49" Type="http://schemas.openxmlformats.org/officeDocument/2006/relationships/queryTable" Target="../queryTables/queryTable1427.xml"/><Relationship Id="rId114" Type="http://schemas.openxmlformats.org/officeDocument/2006/relationships/queryTable" Target="../queryTables/queryTable1492.xml"/><Relationship Id="rId119" Type="http://schemas.openxmlformats.org/officeDocument/2006/relationships/queryTable" Target="../queryTables/queryTable1497.xml"/><Relationship Id="rId44" Type="http://schemas.openxmlformats.org/officeDocument/2006/relationships/queryTable" Target="../queryTables/queryTable1422.xml"/><Relationship Id="rId60" Type="http://schemas.openxmlformats.org/officeDocument/2006/relationships/queryTable" Target="../queryTables/queryTable1438.xml"/><Relationship Id="rId65" Type="http://schemas.openxmlformats.org/officeDocument/2006/relationships/queryTable" Target="../queryTables/queryTable1443.xml"/><Relationship Id="rId81" Type="http://schemas.openxmlformats.org/officeDocument/2006/relationships/queryTable" Target="../queryTables/queryTable1459.xml"/><Relationship Id="rId86" Type="http://schemas.openxmlformats.org/officeDocument/2006/relationships/queryTable" Target="../queryTables/queryTable1464.xml"/><Relationship Id="rId4" Type="http://schemas.openxmlformats.org/officeDocument/2006/relationships/queryTable" Target="../queryTables/queryTable1382.xml"/><Relationship Id="rId9" Type="http://schemas.openxmlformats.org/officeDocument/2006/relationships/queryTable" Target="../queryTables/queryTable1387.xml"/><Relationship Id="rId13" Type="http://schemas.openxmlformats.org/officeDocument/2006/relationships/queryTable" Target="../queryTables/queryTable1391.xml"/><Relationship Id="rId18" Type="http://schemas.openxmlformats.org/officeDocument/2006/relationships/queryTable" Target="../queryTables/queryTable1396.xml"/><Relationship Id="rId39" Type="http://schemas.openxmlformats.org/officeDocument/2006/relationships/queryTable" Target="../queryTables/queryTable1417.xml"/><Relationship Id="rId109" Type="http://schemas.openxmlformats.org/officeDocument/2006/relationships/queryTable" Target="../queryTables/queryTable1487.xml"/><Relationship Id="rId34" Type="http://schemas.openxmlformats.org/officeDocument/2006/relationships/queryTable" Target="../queryTables/queryTable1412.xml"/><Relationship Id="rId50" Type="http://schemas.openxmlformats.org/officeDocument/2006/relationships/queryTable" Target="../queryTables/queryTable1428.xml"/><Relationship Id="rId55" Type="http://schemas.openxmlformats.org/officeDocument/2006/relationships/queryTable" Target="../queryTables/queryTable1433.xml"/><Relationship Id="rId76" Type="http://schemas.openxmlformats.org/officeDocument/2006/relationships/queryTable" Target="../queryTables/queryTable1454.xml"/><Relationship Id="rId97" Type="http://schemas.openxmlformats.org/officeDocument/2006/relationships/queryTable" Target="../queryTables/queryTable1475.xml"/><Relationship Id="rId104" Type="http://schemas.openxmlformats.org/officeDocument/2006/relationships/queryTable" Target="../queryTables/queryTable1482.xml"/><Relationship Id="rId120" Type="http://schemas.openxmlformats.org/officeDocument/2006/relationships/queryTable" Target="../queryTables/queryTable1498.xml"/><Relationship Id="rId7" Type="http://schemas.openxmlformats.org/officeDocument/2006/relationships/queryTable" Target="../queryTables/queryTable1385.xml"/><Relationship Id="rId71" Type="http://schemas.openxmlformats.org/officeDocument/2006/relationships/queryTable" Target="../queryTables/queryTable1449.xml"/><Relationship Id="rId92" Type="http://schemas.openxmlformats.org/officeDocument/2006/relationships/queryTable" Target="../queryTables/queryTable1470.xml"/><Relationship Id="rId2" Type="http://schemas.openxmlformats.org/officeDocument/2006/relationships/drawing" Target="../drawings/drawing14.xml"/><Relationship Id="rId29" Type="http://schemas.openxmlformats.org/officeDocument/2006/relationships/queryTable" Target="../queryTables/queryTable1407.xml"/><Relationship Id="rId24" Type="http://schemas.openxmlformats.org/officeDocument/2006/relationships/queryTable" Target="../queryTables/queryTable1402.xml"/><Relationship Id="rId40" Type="http://schemas.openxmlformats.org/officeDocument/2006/relationships/queryTable" Target="../queryTables/queryTable1418.xml"/><Relationship Id="rId45" Type="http://schemas.openxmlformats.org/officeDocument/2006/relationships/queryTable" Target="../queryTables/queryTable1423.xml"/><Relationship Id="rId66" Type="http://schemas.openxmlformats.org/officeDocument/2006/relationships/queryTable" Target="../queryTables/queryTable1444.xml"/><Relationship Id="rId87" Type="http://schemas.openxmlformats.org/officeDocument/2006/relationships/queryTable" Target="../queryTables/queryTable1465.xml"/><Relationship Id="rId110" Type="http://schemas.openxmlformats.org/officeDocument/2006/relationships/queryTable" Target="../queryTables/queryTable1488.xml"/><Relationship Id="rId115" Type="http://schemas.openxmlformats.org/officeDocument/2006/relationships/queryTable" Target="../queryTables/queryTable1493.xml"/><Relationship Id="rId61" Type="http://schemas.openxmlformats.org/officeDocument/2006/relationships/queryTable" Target="../queryTables/queryTable1439.xml"/><Relationship Id="rId82" Type="http://schemas.openxmlformats.org/officeDocument/2006/relationships/queryTable" Target="../queryTables/queryTable1460.xml"/><Relationship Id="rId19" Type="http://schemas.openxmlformats.org/officeDocument/2006/relationships/queryTable" Target="../queryTables/queryTable1397.xml"/><Relationship Id="rId14" Type="http://schemas.openxmlformats.org/officeDocument/2006/relationships/queryTable" Target="../queryTables/queryTable1392.xml"/><Relationship Id="rId30" Type="http://schemas.openxmlformats.org/officeDocument/2006/relationships/queryTable" Target="../queryTables/queryTable1408.xml"/><Relationship Id="rId35" Type="http://schemas.openxmlformats.org/officeDocument/2006/relationships/queryTable" Target="../queryTables/queryTable1413.xml"/><Relationship Id="rId56" Type="http://schemas.openxmlformats.org/officeDocument/2006/relationships/queryTable" Target="../queryTables/queryTable1434.xml"/><Relationship Id="rId77" Type="http://schemas.openxmlformats.org/officeDocument/2006/relationships/queryTable" Target="../queryTables/queryTable1455.xml"/><Relationship Id="rId100" Type="http://schemas.openxmlformats.org/officeDocument/2006/relationships/queryTable" Target="../queryTables/queryTable1478.xml"/><Relationship Id="rId105" Type="http://schemas.openxmlformats.org/officeDocument/2006/relationships/queryTable" Target="../queryTables/queryTable1483.xml"/><Relationship Id="rId8" Type="http://schemas.openxmlformats.org/officeDocument/2006/relationships/queryTable" Target="../queryTables/queryTable1386.xml"/><Relationship Id="rId51" Type="http://schemas.openxmlformats.org/officeDocument/2006/relationships/queryTable" Target="../queryTables/queryTable1429.xml"/><Relationship Id="rId72" Type="http://schemas.openxmlformats.org/officeDocument/2006/relationships/queryTable" Target="../queryTables/queryTable1450.xml"/><Relationship Id="rId93" Type="http://schemas.openxmlformats.org/officeDocument/2006/relationships/queryTable" Target="../queryTables/queryTable1471.xml"/><Relationship Id="rId98" Type="http://schemas.openxmlformats.org/officeDocument/2006/relationships/queryTable" Target="../queryTables/queryTable1476.xml"/><Relationship Id="rId121" Type="http://schemas.openxmlformats.org/officeDocument/2006/relationships/queryTable" Target="../queryTables/queryTable1499.xml"/><Relationship Id="rId3" Type="http://schemas.openxmlformats.org/officeDocument/2006/relationships/vmlDrawing" Target="../drawings/vmlDrawing12.vml"/><Relationship Id="rId25" Type="http://schemas.openxmlformats.org/officeDocument/2006/relationships/queryTable" Target="../queryTables/queryTable1403.xml"/><Relationship Id="rId46" Type="http://schemas.openxmlformats.org/officeDocument/2006/relationships/queryTable" Target="../queryTables/queryTable1424.xml"/><Relationship Id="rId67" Type="http://schemas.openxmlformats.org/officeDocument/2006/relationships/queryTable" Target="../queryTables/queryTable1445.xml"/><Relationship Id="rId116" Type="http://schemas.openxmlformats.org/officeDocument/2006/relationships/queryTable" Target="../queryTables/queryTable1494.xml"/><Relationship Id="rId20" Type="http://schemas.openxmlformats.org/officeDocument/2006/relationships/queryTable" Target="../queryTables/queryTable1398.xml"/><Relationship Id="rId41" Type="http://schemas.openxmlformats.org/officeDocument/2006/relationships/queryTable" Target="../queryTables/queryTable1419.xml"/><Relationship Id="rId62" Type="http://schemas.openxmlformats.org/officeDocument/2006/relationships/queryTable" Target="../queryTables/queryTable1440.xml"/><Relationship Id="rId83" Type="http://schemas.openxmlformats.org/officeDocument/2006/relationships/queryTable" Target="../queryTables/queryTable1461.xml"/><Relationship Id="rId88" Type="http://schemas.openxmlformats.org/officeDocument/2006/relationships/queryTable" Target="../queryTables/queryTable1466.xml"/><Relationship Id="rId111" Type="http://schemas.openxmlformats.org/officeDocument/2006/relationships/queryTable" Target="../queryTables/queryTable1489.xml"/><Relationship Id="rId15" Type="http://schemas.openxmlformats.org/officeDocument/2006/relationships/queryTable" Target="../queryTables/queryTable1393.xml"/><Relationship Id="rId36" Type="http://schemas.openxmlformats.org/officeDocument/2006/relationships/queryTable" Target="../queryTables/queryTable1414.xml"/><Relationship Id="rId57" Type="http://schemas.openxmlformats.org/officeDocument/2006/relationships/queryTable" Target="../queryTables/queryTable1435.xml"/><Relationship Id="rId106" Type="http://schemas.openxmlformats.org/officeDocument/2006/relationships/queryTable" Target="../queryTables/queryTable1484.xml"/><Relationship Id="rId10" Type="http://schemas.openxmlformats.org/officeDocument/2006/relationships/queryTable" Target="../queryTables/queryTable1388.xml"/><Relationship Id="rId31" Type="http://schemas.openxmlformats.org/officeDocument/2006/relationships/queryTable" Target="../queryTables/queryTable1409.xml"/><Relationship Id="rId52" Type="http://schemas.openxmlformats.org/officeDocument/2006/relationships/queryTable" Target="../queryTables/queryTable1430.xml"/><Relationship Id="rId73" Type="http://schemas.openxmlformats.org/officeDocument/2006/relationships/queryTable" Target="../queryTables/queryTable1451.xml"/><Relationship Id="rId78" Type="http://schemas.openxmlformats.org/officeDocument/2006/relationships/queryTable" Target="../queryTables/queryTable1456.xml"/><Relationship Id="rId94" Type="http://schemas.openxmlformats.org/officeDocument/2006/relationships/queryTable" Target="../queryTables/queryTable1472.xml"/><Relationship Id="rId99" Type="http://schemas.openxmlformats.org/officeDocument/2006/relationships/queryTable" Target="../queryTables/queryTable1477.xml"/><Relationship Id="rId101" Type="http://schemas.openxmlformats.org/officeDocument/2006/relationships/queryTable" Target="../queryTables/queryTable1479.xml"/><Relationship Id="rId122" Type="http://schemas.openxmlformats.org/officeDocument/2006/relationships/queryTable" Target="../queryTables/queryTable1500.xml"/></Relationships>
</file>

<file path=xl/worksheets/_rels/sheet15.xml.rels><?xml version="1.0" encoding="UTF-8" standalone="yes"?>
<Relationships xmlns="http://schemas.openxmlformats.org/package/2006/relationships"><Relationship Id="rId8" Type="http://schemas.openxmlformats.org/officeDocument/2006/relationships/queryTable" Target="../queryTables/queryTable1506.xml"/><Relationship Id="rId13" Type="http://schemas.openxmlformats.org/officeDocument/2006/relationships/queryTable" Target="../queryTables/queryTable1511.xml"/><Relationship Id="rId1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queryTable" Target="../queryTables/queryTable1505.xml"/><Relationship Id="rId12" Type="http://schemas.openxmlformats.org/officeDocument/2006/relationships/queryTable" Target="../queryTables/queryTable1510.xml"/><Relationship Id="rId17" Type="http://schemas.openxmlformats.org/officeDocument/2006/relationships/queryTable" Target="../queryTables/queryTable1515.xml"/><Relationship Id="rId2" Type="http://schemas.openxmlformats.org/officeDocument/2006/relationships/drawing" Target="../drawings/drawing15.xml"/><Relationship Id="rId16" Type="http://schemas.openxmlformats.org/officeDocument/2006/relationships/queryTable" Target="../queryTables/queryTable1514.xml"/><Relationship Id="rId1" Type="http://schemas.openxmlformats.org/officeDocument/2006/relationships/printerSettings" Target="../printerSettings/printerSettings15.bin"/><Relationship Id="rId6" Type="http://schemas.openxmlformats.org/officeDocument/2006/relationships/queryTable" Target="../queryTables/queryTable1504.xml"/><Relationship Id="rId11" Type="http://schemas.openxmlformats.org/officeDocument/2006/relationships/queryTable" Target="../queryTables/queryTable1509.xml"/><Relationship Id="rId5" Type="http://schemas.openxmlformats.org/officeDocument/2006/relationships/queryTable" Target="../queryTables/queryTable1503.xml"/><Relationship Id="rId15" Type="http://schemas.openxmlformats.org/officeDocument/2006/relationships/queryTable" Target="../queryTables/queryTable1513.xml"/><Relationship Id="rId10" Type="http://schemas.openxmlformats.org/officeDocument/2006/relationships/queryTable" Target="../queryTables/queryTable1508.xml"/><Relationship Id="rId4" Type="http://schemas.openxmlformats.org/officeDocument/2006/relationships/queryTable" Target="../queryTables/queryTable1502.xml"/><Relationship Id="rId9" Type="http://schemas.openxmlformats.org/officeDocument/2006/relationships/queryTable" Target="../queryTables/queryTable1507.xml"/><Relationship Id="rId14" Type="http://schemas.openxmlformats.org/officeDocument/2006/relationships/queryTable" Target="../queryTables/queryTable1512.xml"/></Relationships>
</file>

<file path=xl/worksheets/_rels/sheet16.xml.rels><?xml version="1.0" encoding="UTF-8" standalone="yes"?>
<Relationships xmlns="http://schemas.openxmlformats.org/package/2006/relationships"><Relationship Id="rId8" Type="http://schemas.openxmlformats.org/officeDocument/2006/relationships/queryTable" Target="../queryTables/queryTable1520.xml"/><Relationship Id="rId13" Type="http://schemas.openxmlformats.org/officeDocument/2006/relationships/queryTable" Target="../queryTables/queryTable1525.xml"/><Relationship Id="rId1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queryTable" Target="../queryTables/queryTable1519.xml"/><Relationship Id="rId12" Type="http://schemas.openxmlformats.org/officeDocument/2006/relationships/queryTable" Target="../queryTables/queryTable1524.xml"/><Relationship Id="rId17" Type="http://schemas.openxmlformats.org/officeDocument/2006/relationships/queryTable" Target="../queryTables/queryTable1529.xml"/><Relationship Id="rId2" Type="http://schemas.openxmlformats.org/officeDocument/2006/relationships/drawing" Target="../drawings/drawing16.xml"/><Relationship Id="rId16" Type="http://schemas.openxmlformats.org/officeDocument/2006/relationships/queryTable" Target="../queryTables/queryTable1528.xml"/><Relationship Id="rId1" Type="http://schemas.openxmlformats.org/officeDocument/2006/relationships/printerSettings" Target="../printerSettings/printerSettings16.bin"/><Relationship Id="rId6" Type="http://schemas.openxmlformats.org/officeDocument/2006/relationships/queryTable" Target="../queryTables/queryTable1518.xml"/><Relationship Id="rId11" Type="http://schemas.openxmlformats.org/officeDocument/2006/relationships/queryTable" Target="../queryTables/queryTable1523.xml"/><Relationship Id="rId5" Type="http://schemas.openxmlformats.org/officeDocument/2006/relationships/queryTable" Target="../queryTables/queryTable1517.xml"/><Relationship Id="rId15" Type="http://schemas.openxmlformats.org/officeDocument/2006/relationships/queryTable" Target="../queryTables/queryTable1527.xml"/><Relationship Id="rId10" Type="http://schemas.openxmlformats.org/officeDocument/2006/relationships/queryTable" Target="../queryTables/queryTable1522.xml"/><Relationship Id="rId4" Type="http://schemas.openxmlformats.org/officeDocument/2006/relationships/queryTable" Target="../queryTables/queryTable1516.xml"/><Relationship Id="rId9" Type="http://schemas.openxmlformats.org/officeDocument/2006/relationships/queryTable" Target="../queryTables/queryTable1521.xml"/><Relationship Id="rId14" Type="http://schemas.openxmlformats.org/officeDocument/2006/relationships/queryTable" Target="../queryTables/queryTable1526.xml"/></Relationships>
</file>

<file path=xl/worksheets/_rels/sheet17.xml.rels><?xml version="1.0" encoding="UTF-8" standalone="yes"?>
<Relationships xmlns="http://schemas.openxmlformats.org/package/2006/relationships"><Relationship Id="rId8" Type="http://schemas.openxmlformats.org/officeDocument/2006/relationships/queryTable" Target="../queryTables/queryTable1534.xml"/><Relationship Id="rId13" Type="http://schemas.openxmlformats.org/officeDocument/2006/relationships/queryTable" Target="../queryTables/queryTable1539.xml"/><Relationship Id="rId1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queryTable" Target="../queryTables/queryTable1533.xml"/><Relationship Id="rId12" Type="http://schemas.openxmlformats.org/officeDocument/2006/relationships/queryTable" Target="../queryTables/queryTable1538.xml"/><Relationship Id="rId17" Type="http://schemas.openxmlformats.org/officeDocument/2006/relationships/queryTable" Target="../queryTables/queryTable1543.xml"/><Relationship Id="rId2" Type="http://schemas.openxmlformats.org/officeDocument/2006/relationships/drawing" Target="../drawings/drawing17.xml"/><Relationship Id="rId16" Type="http://schemas.openxmlformats.org/officeDocument/2006/relationships/queryTable" Target="../queryTables/queryTable1542.xml"/><Relationship Id="rId1" Type="http://schemas.openxmlformats.org/officeDocument/2006/relationships/printerSettings" Target="../printerSettings/printerSettings17.bin"/><Relationship Id="rId6" Type="http://schemas.openxmlformats.org/officeDocument/2006/relationships/queryTable" Target="../queryTables/queryTable1532.xml"/><Relationship Id="rId11" Type="http://schemas.openxmlformats.org/officeDocument/2006/relationships/queryTable" Target="../queryTables/queryTable1537.xml"/><Relationship Id="rId5" Type="http://schemas.openxmlformats.org/officeDocument/2006/relationships/queryTable" Target="../queryTables/queryTable1531.xml"/><Relationship Id="rId15" Type="http://schemas.openxmlformats.org/officeDocument/2006/relationships/queryTable" Target="../queryTables/queryTable1541.xml"/><Relationship Id="rId10" Type="http://schemas.openxmlformats.org/officeDocument/2006/relationships/queryTable" Target="../queryTables/queryTable1536.xml"/><Relationship Id="rId4" Type="http://schemas.openxmlformats.org/officeDocument/2006/relationships/queryTable" Target="../queryTables/queryTable1530.xml"/><Relationship Id="rId9" Type="http://schemas.openxmlformats.org/officeDocument/2006/relationships/queryTable" Target="../queryTables/queryTable1535.xml"/><Relationship Id="rId14" Type="http://schemas.openxmlformats.org/officeDocument/2006/relationships/queryTable" Target="../queryTables/queryTable1540.xml"/></Relationships>
</file>

<file path=xl/worksheets/_rels/sheet18.xml.rels><?xml version="1.0" encoding="UTF-8" standalone="yes"?>
<Relationships xmlns="http://schemas.openxmlformats.org/package/2006/relationships"><Relationship Id="rId8" Type="http://schemas.openxmlformats.org/officeDocument/2006/relationships/queryTable" Target="../queryTables/queryTable1548.xml"/><Relationship Id="rId13" Type="http://schemas.openxmlformats.org/officeDocument/2006/relationships/queryTable" Target="../queryTables/queryTable1553.xml"/><Relationship Id="rId1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queryTable" Target="../queryTables/queryTable1547.xml"/><Relationship Id="rId12" Type="http://schemas.openxmlformats.org/officeDocument/2006/relationships/queryTable" Target="../queryTables/queryTable1552.xml"/><Relationship Id="rId17" Type="http://schemas.openxmlformats.org/officeDocument/2006/relationships/queryTable" Target="../queryTables/queryTable1557.xml"/><Relationship Id="rId2" Type="http://schemas.openxmlformats.org/officeDocument/2006/relationships/drawing" Target="../drawings/drawing18.xml"/><Relationship Id="rId16" Type="http://schemas.openxmlformats.org/officeDocument/2006/relationships/queryTable" Target="../queryTables/queryTable1556.xml"/><Relationship Id="rId1" Type="http://schemas.openxmlformats.org/officeDocument/2006/relationships/printerSettings" Target="../printerSettings/printerSettings18.bin"/><Relationship Id="rId6" Type="http://schemas.openxmlformats.org/officeDocument/2006/relationships/queryTable" Target="../queryTables/queryTable1546.xml"/><Relationship Id="rId11" Type="http://schemas.openxmlformats.org/officeDocument/2006/relationships/queryTable" Target="../queryTables/queryTable1551.xml"/><Relationship Id="rId5" Type="http://schemas.openxmlformats.org/officeDocument/2006/relationships/queryTable" Target="../queryTables/queryTable1545.xml"/><Relationship Id="rId15" Type="http://schemas.openxmlformats.org/officeDocument/2006/relationships/queryTable" Target="../queryTables/queryTable1555.xml"/><Relationship Id="rId10" Type="http://schemas.openxmlformats.org/officeDocument/2006/relationships/queryTable" Target="../queryTables/queryTable1550.xml"/><Relationship Id="rId4" Type="http://schemas.openxmlformats.org/officeDocument/2006/relationships/queryTable" Target="../queryTables/queryTable1544.xml"/><Relationship Id="rId9" Type="http://schemas.openxmlformats.org/officeDocument/2006/relationships/queryTable" Target="../queryTables/queryTable1549.xml"/><Relationship Id="rId14" Type="http://schemas.openxmlformats.org/officeDocument/2006/relationships/queryTable" Target="../queryTables/queryTable1554.xml"/></Relationships>
</file>

<file path=xl/worksheets/_rels/sheet19.xml.rels><?xml version="1.0" encoding="UTF-8" standalone="yes"?>
<Relationships xmlns="http://schemas.openxmlformats.org/package/2006/relationships"><Relationship Id="rId8" Type="http://schemas.openxmlformats.org/officeDocument/2006/relationships/queryTable" Target="../queryTables/queryTable1562.xml"/><Relationship Id="rId13" Type="http://schemas.openxmlformats.org/officeDocument/2006/relationships/queryTable" Target="../queryTables/queryTable1567.xml"/><Relationship Id="rId18" Type="http://schemas.openxmlformats.org/officeDocument/2006/relationships/comments" Target="../comments17.xml"/><Relationship Id="rId3" Type="http://schemas.openxmlformats.org/officeDocument/2006/relationships/vmlDrawing" Target="../drawings/vmlDrawing17.vml"/><Relationship Id="rId7" Type="http://schemas.openxmlformats.org/officeDocument/2006/relationships/queryTable" Target="../queryTables/queryTable1561.xml"/><Relationship Id="rId12" Type="http://schemas.openxmlformats.org/officeDocument/2006/relationships/queryTable" Target="../queryTables/queryTable1566.xml"/><Relationship Id="rId17" Type="http://schemas.openxmlformats.org/officeDocument/2006/relationships/queryTable" Target="../queryTables/queryTable1571.xml"/><Relationship Id="rId2" Type="http://schemas.openxmlformats.org/officeDocument/2006/relationships/drawing" Target="../drawings/drawing19.xml"/><Relationship Id="rId16" Type="http://schemas.openxmlformats.org/officeDocument/2006/relationships/queryTable" Target="../queryTables/queryTable1570.xml"/><Relationship Id="rId1" Type="http://schemas.openxmlformats.org/officeDocument/2006/relationships/printerSettings" Target="../printerSettings/printerSettings19.bin"/><Relationship Id="rId6" Type="http://schemas.openxmlformats.org/officeDocument/2006/relationships/queryTable" Target="../queryTables/queryTable1560.xml"/><Relationship Id="rId11" Type="http://schemas.openxmlformats.org/officeDocument/2006/relationships/queryTable" Target="../queryTables/queryTable1565.xml"/><Relationship Id="rId5" Type="http://schemas.openxmlformats.org/officeDocument/2006/relationships/queryTable" Target="../queryTables/queryTable1559.xml"/><Relationship Id="rId15" Type="http://schemas.openxmlformats.org/officeDocument/2006/relationships/queryTable" Target="../queryTables/queryTable1569.xml"/><Relationship Id="rId10" Type="http://schemas.openxmlformats.org/officeDocument/2006/relationships/queryTable" Target="../queryTables/queryTable1564.xml"/><Relationship Id="rId4" Type="http://schemas.openxmlformats.org/officeDocument/2006/relationships/queryTable" Target="../queryTables/queryTable1558.xml"/><Relationship Id="rId9" Type="http://schemas.openxmlformats.org/officeDocument/2006/relationships/queryTable" Target="../queryTables/queryTable1563.xml"/><Relationship Id="rId14" Type="http://schemas.openxmlformats.org/officeDocument/2006/relationships/queryTable" Target="../queryTables/queryTable1568.xml"/></Relationships>
</file>

<file path=xl/worksheets/_rels/sheet20.xml.rels><?xml version="1.0" encoding="UTF-8" standalone="yes"?>
<Relationships xmlns="http://schemas.openxmlformats.org/package/2006/relationships"><Relationship Id="rId8" Type="http://schemas.openxmlformats.org/officeDocument/2006/relationships/queryTable" Target="../queryTables/queryTable1576.xml"/><Relationship Id="rId13" Type="http://schemas.openxmlformats.org/officeDocument/2006/relationships/queryTable" Target="../queryTables/queryTable1581.xml"/><Relationship Id="rId18" Type="http://schemas.openxmlformats.org/officeDocument/2006/relationships/comments" Target="../comments18.xml"/><Relationship Id="rId3" Type="http://schemas.openxmlformats.org/officeDocument/2006/relationships/vmlDrawing" Target="../drawings/vmlDrawing18.vml"/><Relationship Id="rId7" Type="http://schemas.openxmlformats.org/officeDocument/2006/relationships/queryTable" Target="../queryTables/queryTable1575.xml"/><Relationship Id="rId12" Type="http://schemas.openxmlformats.org/officeDocument/2006/relationships/queryTable" Target="../queryTables/queryTable1580.xml"/><Relationship Id="rId17" Type="http://schemas.openxmlformats.org/officeDocument/2006/relationships/queryTable" Target="../queryTables/queryTable1585.xml"/><Relationship Id="rId2" Type="http://schemas.openxmlformats.org/officeDocument/2006/relationships/drawing" Target="../drawings/drawing20.xml"/><Relationship Id="rId16" Type="http://schemas.openxmlformats.org/officeDocument/2006/relationships/queryTable" Target="../queryTables/queryTable1584.xml"/><Relationship Id="rId1" Type="http://schemas.openxmlformats.org/officeDocument/2006/relationships/printerSettings" Target="../printerSettings/printerSettings20.bin"/><Relationship Id="rId6" Type="http://schemas.openxmlformats.org/officeDocument/2006/relationships/queryTable" Target="../queryTables/queryTable1574.xml"/><Relationship Id="rId11" Type="http://schemas.openxmlformats.org/officeDocument/2006/relationships/queryTable" Target="../queryTables/queryTable1579.xml"/><Relationship Id="rId5" Type="http://schemas.openxmlformats.org/officeDocument/2006/relationships/queryTable" Target="../queryTables/queryTable1573.xml"/><Relationship Id="rId15" Type="http://schemas.openxmlformats.org/officeDocument/2006/relationships/queryTable" Target="../queryTables/queryTable1583.xml"/><Relationship Id="rId10" Type="http://schemas.openxmlformats.org/officeDocument/2006/relationships/queryTable" Target="../queryTables/queryTable1578.xml"/><Relationship Id="rId4" Type="http://schemas.openxmlformats.org/officeDocument/2006/relationships/queryTable" Target="../queryTables/queryTable1572.xml"/><Relationship Id="rId9" Type="http://schemas.openxmlformats.org/officeDocument/2006/relationships/queryTable" Target="../queryTables/queryTable1577.xml"/><Relationship Id="rId14" Type="http://schemas.openxmlformats.org/officeDocument/2006/relationships/queryTable" Target="../queryTables/queryTable1582.xml"/></Relationships>
</file>

<file path=xl/worksheets/_rels/sheet21.xml.rels><?xml version="1.0" encoding="UTF-8" standalone="yes"?>
<Relationships xmlns="http://schemas.openxmlformats.org/package/2006/relationships"><Relationship Id="rId8" Type="http://schemas.openxmlformats.org/officeDocument/2006/relationships/queryTable" Target="../queryTables/queryTable1590.xml"/><Relationship Id="rId13" Type="http://schemas.openxmlformats.org/officeDocument/2006/relationships/queryTable" Target="../queryTables/queryTable1595.xml"/><Relationship Id="rId18" Type="http://schemas.openxmlformats.org/officeDocument/2006/relationships/comments" Target="../comments19.xml"/><Relationship Id="rId3" Type="http://schemas.openxmlformats.org/officeDocument/2006/relationships/vmlDrawing" Target="../drawings/vmlDrawing19.vml"/><Relationship Id="rId7" Type="http://schemas.openxmlformats.org/officeDocument/2006/relationships/queryTable" Target="../queryTables/queryTable1589.xml"/><Relationship Id="rId12" Type="http://schemas.openxmlformats.org/officeDocument/2006/relationships/queryTable" Target="../queryTables/queryTable1594.xml"/><Relationship Id="rId17" Type="http://schemas.openxmlformats.org/officeDocument/2006/relationships/queryTable" Target="../queryTables/queryTable1599.xml"/><Relationship Id="rId2" Type="http://schemas.openxmlformats.org/officeDocument/2006/relationships/drawing" Target="../drawings/drawing21.xml"/><Relationship Id="rId16" Type="http://schemas.openxmlformats.org/officeDocument/2006/relationships/queryTable" Target="../queryTables/queryTable1598.xml"/><Relationship Id="rId1" Type="http://schemas.openxmlformats.org/officeDocument/2006/relationships/printerSettings" Target="../printerSettings/printerSettings21.bin"/><Relationship Id="rId6" Type="http://schemas.openxmlformats.org/officeDocument/2006/relationships/queryTable" Target="../queryTables/queryTable1588.xml"/><Relationship Id="rId11" Type="http://schemas.openxmlformats.org/officeDocument/2006/relationships/queryTable" Target="../queryTables/queryTable1593.xml"/><Relationship Id="rId5" Type="http://schemas.openxmlformats.org/officeDocument/2006/relationships/queryTable" Target="../queryTables/queryTable1587.xml"/><Relationship Id="rId15" Type="http://schemas.openxmlformats.org/officeDocument/2006/relationships/queryTable" Target="../queryTables/queryTable1597.xml"/><Relationship Id="rId10" Type="http://schemas.openxmlformats.org/officeDocument/2006/relationships/queryTable" Target="../queryTables/queryTable1592.xml"/><Relationship Id="rId4" Type="http://schemas.openxmlformats.org/officeDocument/2006/relationships/queryTable" Target="../queryTables/queryTable1586.xml"/><Relationship Id="rId9" Type="http://schemas.openxmlformats.org/officeDocument/2006/relationships/queryTable" Target="../queryTables/queryTable1591.xml"/><Relationship Id="rId14" Type="http://schemas.openxmlformats.org/officeDocument/2006/relationships/queryTable" Target="../queryTables/queryTable1596.xml"/></Relationships>
</file>

<file path=xl/worksheets/_rels/sheet22.xml.rels><?xml version="1.0" encoding="UTF-8" standalone="yes"?>
<Relationships xmlns="http://schemas.openxmlformats.org/package/2006/relationships"><Relationship Id="rId8" Type="http://schemas.openxmlformats.org/officeDocument/2006/relationships/queryTable" Target="../queryTables/queryTable1604.xml"/><Relationship Id="rId13" Type="http://schemas.openxmlformats.org/officeDocument/2006/relationships/queryTable" Target="../queryTables/queryTable1609.xml"/><Relationship Id="rId18" Type="http://schemas.openxmlformats.org/officeDocument/2006/relationships/comments" Target="../comments20.xml"/><Relationship Id="rId3" Type="http://schemas.openxmlformats.org/officeDocument/2006/relationships/vmlDrawing" Target="../drawings/vmlDrawing20.vml"/><Relationship Id="rId7" Type="http://schemas.openxmlformats.org/officeDocument/2006/relationships/queryTable" Target="../queryTables/queryTable1603.xml"/><Relationship Id="rId12" Type="http://schemas.openxmlformats.org/officeDocument/2006/relationships/queryTable" Target="../queryTables/queryTable1608.xml"/><Relationship Id="rId17" Type="http://schemas.openxmlformats.org/officeDocument/2006/relationships/queryTable" Target="../queryTables/queryTable1613.xml"/><Relationship Id="rId2" Type="http://schemas.openxmlformats.org/officeDocument/2006/relationships/drawing" Target="../drawings/drawing22.xml"/><Relationship Id="rId16" Type="http://schemas.openxmlformats.org/officeDocument/2006/relationships/queryTable" Target="../queryTables/queryTable1612.xml"/><Relationship Id="rId1" Type="http://schemas.openxmlformats.org/officeDocument/2006/relationships/printerSettings" Target="../printerSettings/printerSettings22.bin"/><Relationship Id="rId6" Type="http://schemas.openxmlformats.org/officeDocument/2006/relationships/queryTable" Target="../queryTables/queryTable1602.xml"/><Relationship Id="rId11" Type="http://schemas.openxmlformats.org/officeDocument/2006/relationships/queryTable" Target="../queryTables/queryTable1607.xml"/><Relationship Id="rId5" Type="http://schemas.openxmlformats.org/officeDocument/2006/relationships/queryTable" Target="../queryTables/queryTable1601.xml"/><Relationship Id="rId15" Type="http://schemas.openxmlformats.org/officeDocument/2006/relationships/queryTable" Target="../queryTables/queryTable1611.xml"/><Relationship Id="rId10" Type="http://schemas.openxmlformats.org/officeDocument/2006/relationships/queryTable" Target="../queryTables/queryTable1606.xml"/><Relationship Id="rId4" Type="http://schemas.openxmlformats.org/officeDocument/2006/relationships/queryTable" Target="../queryTables/queryTable1600.xml"/><Relationship Id="rId9" Type="http://schemas.openxmlformats.org/officeDocument/2006/relationships/queryTable" Target="../queryTables/queryTable1605.xml"/><Relationship Id="rId14" Type="http://schemas.openxmlformats.org/officeDocument/2006/relationships/queryTable" Target="../queryTables/queryTable1610.xml"/></Relationships>
</file>

<file path=xl/worksheets/_rels/sheet23.xml.rels><?xml version="1.0" encoding="UTF-8" standalone="yes"?>
<Relationships xmlns="http://schemas.openxmlformats.org/package/2006/relationships"><Relationship Id="rId8" Type="http://schemas.openxmlformats.org/officeDocument/2006/relationships/queryTable" Target="../queryTables/queryTable1618.xml"/><Relationship Id="rId13" Type="http://schemas.openxmlformats.org/officeDocument/2006/relationships/queryTable" Target="../queryTables/queryTable1623.xml"/><Relationship Id="rId18" Type="http://schemas.openxmlformats.org/officeDocument/2006/relationships/comments" Target="../comments21.xml"/><Relationship Id="rId3" Type="http://schemas.openxmlformats.org/officeDocument/2006/relationships/vmlDrawing" Target="../drawings/vmlDrawing21.vml"/><Relationship Id="rId7" Type="http://schemas.openxmlformats.org/officeDocument/2006/relationships/queryTable" Target="../queryTables/queryTable1617.xml"/><Relationship Id="rId12" Type="http://schemas.openxmlformats.org/officeDocument/2006/relationships/queryTable" Target="../queryTables/queryTable1622.xml"/><Relationship Id="rId17" Type="http://schemas.openxmlformats.org/officeDocument/2006/relationships/queryTable" Target="../queryTables/queryTable1627.xml"/><Relationship Id="rId2" Type="http://schemas.openxmlformats.org/officeDocument/2006/relationships/drawing" Target="../drawings/drawing23.xml"/><Relationship Id="rId16" Type="http://schemas.openxmlformats.org/officeDocument/2006/relationships/queryTable" Target="../queryTables/queryTable1626.xml"/><Relationship Id="rId1" Type="http://schemas.openxmlformats.org/officeDocument/2006/relationships/printerSettings" Target="../printerSettings/printerSettings23.bin"/><Relationship Id="rId6" Type="http://schemas.openxmlformats.org/officeDocument/2006/relationships/queryTable" Target="../queryTables/queryTable1616.xml"/><Relationship Id="rId11" Type="http://schemas.openxmlformats.org/officeDocument/2006/relationships/queryTable" Target="../queryTables/queryTable1621.xml"/><Relationship Id="rId5" Type="http://schemas.openxmlformats.org/officeDocument/2006/relationships/queryTable" Target="../queryTables/queryTable1615.xml"/><Relationship Id="rId15" Type="http://schemas.openxmlformats.org/officeDocument/2006/relationships/queryTable" Target="../queryTables/queryTable1625.xml"/><Relationship Id="rId10" Type="http://schemas.openxmlformats.org/officeDocument/2006/relationships/queryTable" Target="../queryTables/queryTable1620.xml"/><Relationship Id="rId4" Type="http://schemas.openxmlformats.org/officeDocument/2006/relationships/queryTable" Target="../queryTables/queryTable1614.xml"/><Relationship Id="rId9" Type="http://schemas.openxmlformats.org/officeDocument/2006/relationships/queryTable" Target="../queryTables/queryTable1619.xml"/><Relationship Id="rId14" Type="http://schemas.openxmlformats.org/officeDocument/2006/relationships/queryTable" Target="../queryTables/queryTable1624.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omments" Target="../comments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3">
    <tabColor rgb="FFFF0000"/>
  </sheetPr>
  <dimension ref="A1:Y56"/>
  <sheetViews>
    <sheetView showGridLines="0" zoomScale="205" zoomScaleNormal="205" workbookViewId="0">
      <selection activeCell="H5" sqref="H5"/>
    </sheetView>
  </sheetViews>
  <sheetFormatPr defaultRowHeight="15" x14ac:dyDescent="0.25"/>
  <cols>
    <col min="1" max="1" width="2.28515625" style="20" customWidth="1"/>
    <col min="2" max="2" width="3.5703125" style="20" customWidth="1"/>
    <col min="3" max="3" width="2.7109375" style="20" customWidth="1"/>
    <col min="4" max="4" width="3.85546875" style="20" customWidth="1"/>
    <col min="5" max="5" width="10.85546875" style="20" bestFit="1" customWidth="1"/>
    <col min="6" max="6" width="10.140625" style="20" customWidth="1"/>
    <col min="7" max="7" width="24" bestFit="1" customWidth="1"/>
    <col min="8" max="8" width="5" style="20" customWidth="1"/>
    <col min="9" max="12" width="9.140625" style="28"/>
    <col min="13" max="13" width="8.7109375" customWidth="1"/>
    <col min="14" max="14" width="10.5703125" bestFit="1" customWidth="1"/>
    <col min="15" max="15" width="12.140625" bestFit="1" customWidth="1"/>
    <col min="16" max="18" width="8.7109375" bestFit="1" customWidth="1"/>
    <col min="19" max="19" width="7.28515625" bestFit="1" customWidth="1"/>
    <col min="20" max="20" width="6.7109375" bestFit="1" customWidth="1"/>
    <col min="21" max="21" width="8.42578125" bestFit="1" customWidth="1"/>
    <col min="22" max="22" width="10.5703125" bestFit="1" customWidth="1"/>
    <col min="23" max="23" width="9.85546875" bestFit="1" customWidth="1"/>
    <col min="24" max="24" width="11.5703125" bestFit="1" customWidth="1"/>
    <col min="25" max="25" width="10.85546875" bestFit="1" customWidth="1"/>
  </cols>
  <sheetData>
    <row r="1" spans="1:25" s="28" customFormat="1" ht="10.5" customHeight="1" x14ac:dyDescent="0.25">
      <c r="H1" s="20"/>
    </row>
    <row r="2" spans="1:25" ht="12.75" customHeight="1" x14ac:dyDescent="0.25">
      <c r="A2" s="28"/>
      <c r="B2" s="28"/>
      <c r="C2" s="28"/>
      <c r="D2" s="28"/>
      <c r="E2" s="28"/>
      <c r="F2" s="28"/>
      <c r="G2" s="84" t="s">
        <v>48</v>
      </c>
      <c r="H2" s="83"/>
      <c r="M2" s="28"/>
      <c r="N2" s="28"/>
      <c r="O2" s="28"/>
      <c r="P2" s="28"/>
      <c r="Q2" s="28"/>
      <c r="R2" s="28"/>
      <c r="S2" s="28"/>
      <c r="T2" s="28"/>
      <c r="U2" s="28"/>
      <c r="V2" s="28"/>
      <c r="W2" s="28"/>
    </row>
    <row r="3" spans="1:25" ht="5.25" customHeight="1" thickBot="1" x14ac:dyDescent="0.3">
      <c r="A3" s="28"/>
      <c r="B3" s="28"/>
      <c r="C3" s="28"/>
      <c r="D3" s="28"/>
      <c r="E3" s="28"/>
      <c r="F3" s="28"/>
      <c r="G3" s="85" t="s">
        <v>10</v>
      </c>
      <c r="H3" s="83"/>
      <c r="M3" s="28"/>
      <c r="N3" s="28"/>
      <c r="O3" s="28"/>
      <c r="P3" s="28"/>
      <c r="Q3" s="28"/>
      <c r="R3" s="28"/>
      <c r="S3" s="28"/>
      <c r="T3" s="28"/>
      <c r="U3" s="28"/>
      <c r="V3" s="28"/>
      <c r="W3" s="28"/>
      <c r="X3" s="28"/>
      <c r="Y3" s="28"/>
    </row>
    <row r="4" spans="1:25" x14ac:dyDescent="0.25">
      <c r="A4"/>
      <c r="B4"/>
      <c r="C4"/>
      <c r="D4"/>
      <c r="E4"/>
      <c r="F4"/>
      <c r="G4" s="29" t="s">
        <v>46</v>
      </c>
      <c r="M4" s="28"/>
      <c r="N4" s="28"/>
      <c r="O4" s="28"/>
      <c r="P4" s="28"/>
      <c r="Q4" s="28"/>
      <c r="R4" s="28"/>
      <c r="S4" s="28"/>
      <c r="T4" s="28"/>
      <c r="U4" s="28"/>
      <c r="V4" s="28"/>
      <c r="W4" s="28"/>
    </row>
    <row r="5" spans="1:25" ht="24" thickBot="1" x14ac:dyDescent="0.3">
      <c r="A5"/>
      <c r="B5"/>
      <c r="C5" s="194"/>
      <c r="D5" s="194"/>
      <c r="E5" s="194"/>
      <c r="F5"/>
      <c r="G5" s="88" t="s">
        <v>21</v>
      </c>
      <c r="H5" s="20" t="str">
        <f>IFERROR(VLOOKUP(G5,B10:E22,4,FALSE),"")</f>
        <v>03</v>
      </c>
      <c r="J5"/>
      <c r="M5" s="28"/>
      <c r="N5" s="28"/>
      <c r="O5" s="28"/>
      <c r="P5" s="28"/>
      <c r="Q5" s="28"/>
      <c r="R5" s="28"/>
      <c r="S5" s="28"/>
      <c r="T5" s="28"/>
      <c r="U5" s="28"/>
      <c r="V5" s="28"/>
      <c r="W5" s="28"/>
      <c r="X5" s="28"/>
    </row>
    <row r="6" spans="1:25" ht="14.25" customHeight="1" x14ac:dyDescent="0.25">
      <c r="A6"/>
      <c r="B6"/>
      <c r="D6" s="23" t="str">
        <f>VLOOKUP(G5,B10:E22,4,FALSE)</f>
        <v>03</v>
      </c>
      <c r="F6"/>
      <c r="G6" s="86" t="s">
        <v>45</v>
      </c>
      <c r="M6" s="28"/>
      <c r="N6" s="28"/>
      <c r="O6" s="28"/>
      <c r="P6" s="28"/>
      <c r="Q6" s="28"/>
      <c r="R6" s="28"/>
      <c r="S6" s="28"/>
      <c r="T6" s="28"/>
      <c r="U6" s="28"/>
      <c r="V6" s="28"/>
      <c r="W6" s="28"/>
    </row>
    <row r="7" spans="1:25" ht="24" thickBot="1" x14ac:dyDescent="0.3">
      <c r="A7"/>
      <c r="B7" s="34"/>
      <c r="E7" s="34">
        <f>IFERROR(DATEVALUE(D8),"")</f>
        <v>46112</v>
      </c>
      <c r="G7" s="87">
        <v>2026</v>
      </c>
      <c r="M7" s="28"/>
      <c r="N7" s="28"/>
      <c r="O7" s="28"/>
      <c r="P7" s="28"/>
      <c r="Q7" s="28"/>
      <c r="R7" s="28"/>
      <c r="S7" s="28"/>
      <c r="T7" s="28"/>
      <c r="U7" s="28"/>
      <c r="V7" s="28"/>
      <c r="W7" s="28"/>
    </row>
    <row r="8" spans="1:25" x14ac:dyDescent="0.25">
      <c r="A8"/>
      <c r="B8" s="14">
        <f>VLOOKUP(G5,B10:C22,2,FALSE)</f>
        <v>31</v>
      </c>
      <c r="D8" s="34" t="str">
        <f>TEXT(D9,"dd/mm")&amp;"/"&amp;G7</f>
        <v>31/03/2026</v>
      </c>
      <c r="G8" s="32"/>
      <c r="M8" s="28"/>
      <c r="N8" s="28"/>
      <c r="O8" s="28"/>
      <c r="P8" s="28"/>
      <c r="Q8" s="28"/>
      <c r="R8" s="28"/>
      <c r="S8" s="28"/>
      <c r="T8" s="28"/>
      <c r="U8" s="28"/>
      <c r="V8" s="28"/>
      <c r="W8" s="28"/>
    </row>
    <row r="9" spans="1:25" x14ac:dyDescent="0.25">
      <c r="A9" s="150"/>
      <c r="B9" s="78" t="s">
        <v>31</v>
      </c>
      <c r="C9" s="78" t="s">
        <v>58</v>
      </c>
      <c r="D9" s="13">
        <f>VLOOKUP(G5,B10:E22,3,FALSE)</f>
        <v>36616</v>
      </c>
      <c r="E9" s="189" t="s">
        <v>31</v>
      </c>
      <c r="F9" s="189" t="s">
        <v>35</v>
      </c>
      <c r="G9" s="28"/>
      <c r="M9" s="28"/>
      <c r="N9" s="28"/>
      <c r="O9" s="28"/>
      <c r="P9" s="28"/>
      <c r="Q9" s="28"/>
      <c r="R9" s="28"/>
      <c r="S9" s="28"/>
      <c r="T9" s="28"/>
      <c r="U9" s="28"/>
      <c r="V9" s="28"/>
      <c r="W9" s="28"/>
    </row>
    <row r="10" spans="1:25" s="28" customFormat="1" x14ac:dyDescent="0.25">
      <c r="A10"/>
      <c r="B10" s="79" t="s">
        <v>19</v>
      </c>
      <c r="C10" s="79">
        <v>31</v>
      </c>
      <c r="D10" s="34">
        <v>36556</v>
      </c>
      <c r="E10" s="80" t="str">
        <f>TEXT(D10,"MM")</f>
        <v>01</v>
      </c>
      <c r="F10" s="20" t="s">
        <v>11</v>
      </c>
      <c r="G10" s="31"/>
      <c r="H10" s="20"/>
      <c r="J10"/>
    </row>
    <row r="11" spans="1:25" s="28" customFormat="1" x14ac:dyDescent="0.25">
      <c r="A11"/>
      <c r="B11" s="79" t="s">
        <v>20</v>
      </c>
      <c r="C11" s="79">
        <v>28</v>
      </c>
      <c r="D11" s="34">
        <v>36584</v>
      </c>
      <c r="E11" s="80" t="str">
        <f t="shared" ref="E11:E22" si="0">TEXT(D11,"MM")</f>
        <v>02</v>
      </c>
      <c r="F11" s="20" t="s">
        <v>12</v>
      </c>
      <c r="G11" s="31"/>
      <c r="H11" s="20"/>
    </row>
    <row r="12" spans="1:25" s="28" customFormat="1" x14ac:dyDescent="0.25">
      <c r="A12"/>
      <c r="B12" s="79" t="s">
        <v>44</v>
      </c>
      <c r="C12" s="79">
        <v>29</v>
      </c>
      <c r="D12" s="34">
        <v>36585</v>
      </c>
      <c r="E12" s="80" t="str">
        <f t="shared" si="0"/>
        <v>02</v>
      </c>
      <c r="F12" s="20" t="s">
        <v>13</v>
      </c>
      <c r="G12" s="157"/>
      <c r="H12"/>
      <c r="I12"/>
      <c r="J12"/>
      <c r="K12"/>
    </row>
    <row r="13" spans="1:25" s="28" customFormat="1" x14ac:dyDescent="0.25">
      <c r="A13"/>
      <c r="B13" s="79" t="s">
        <v>21</v>
      </c>
      <c r="C13" s="79">
        <v>31</v>
      </c>
      <c r="D13" s="34">
        <v>36616</v>
      </c>
      <c r="E13" s="80" t="str">
        <f t="shared" si="0"/>
        <v>03</v>
      </c>
      <c r="F13" s="20" t="s">
        <v>14</v>
      </c>
      <c r="G13" s="157"/>
      <c r="H13"/>
      <c r="I13"/>
      <c r="J13"/>
      <c r="K13"/>
    </row>
    <row r="14" spans="1:25" s="28" customFormat="1" x14ac:dyDescent="0.25">
      <c r="A14"/>
      <c r="B14" s="79" t="s">
        <v>22</v>
      </c>
      <c r="C14" s="79">
        <v>30</v>
      </c>
      <c r="D14" s="34">
        <v>36646</v>
      </c>
      <c r="E14" s="80" t="str">
        <f t="shared" si="0"/>
        <v>04</v>
      </c>
      <c r="F14" s="20" t="s">
        <v>15</v>
      </c>
      <c r="G14" s="157"/>
      <c r="H14"/>
      <c r="I14"/>
      <c r="J14"/>
      <c r="K14"/>
    </row>
    <row r="15" spans="1:25" s="28" customFormat="1" x14ac:dyDescent="0.25">
      <c r="A15"/>
      <c r="B15" s="79" t="s">
        <v>23</v>
      </c>
      <c r="C15" s="79">
        <v>31</v>
      </c>
      <c r="D15" s="34">
        <v>36677</v>
      </c>
      <c r="E15" s="80" t="str">
        <f t="shared" si="0"/>
        <v>05</v>
      </c>
      <c r="F15" s="20" t="s">
        <v>16</v>
      </c>
      <c r="G15" s="157"/>
      <c r="H15"/>
      <c r="I15"/>
      <c r="J15"/>
      <c r="K15"/>
    </row>
    <row r="16" spans="1:25" s="28" customFormat="1" x14ac:dyDescent="0.25">
      <c r="A16"/>
      <c r="B16" s="79" t="s">
        <v>24</v>
      </c>
      <c r="C16" s="79">
        <v>30</v>
      </c>
      <c r="D16" s="34">
        <v>36707</v>
      </c>
      <c r="E16" s="80" t="str">
        <f t="shared" si="0"/>
        <v>06</v>
      </c>
      <c r="F16" s="20" t="s">
        <v>10</v>
      </c>
      <c r="G16" s="157"/>
      <c r="H16"/>
      <c r="I16"/>
      <c r="J16"/>
      <c r="K16"/>
    </row>
    <row r="17" spans="1:23" s="28" customFormat="1" x14ac:dyDescent="0.25">
      <c r="A17"/>
      <c r="B17" s="79" t="s">
        <v>25</v>
      </c>
      <c r="C17" s="79">
        <v>31</v>
      </c>
      <c r="D17" s="34">
        <v>36738</v>
      </c>
      <c r="E17" s="80" t="str">
        <f t="shared" si="0"/>
        <v>07</v>
      </c>
      <c r="F17" s="20"/>
      <c r="G17" s="157"/>
      <c r="H17"/>
      <c r="I17"/>
      <c r="J17"/>
      <c r="K17"/>
    </row>
    <row r="18" spans="1:23" s="28" customFormat="1" x14ac:dyDescent="0.25">
      <c r="A18"/>
      <c r="B18" s="79" t="s">
        <v>26</v>
      </c>
      <c r="C18" s="79">
        <v>31</v>
      </c>
      <c r="D18" s="34">
        <v>36769</v>
      </c>
      <c r="E18" s="80" t="str">
        <f t="shared" si="0"/>
        <v>08</v>
      </c>
      <c r="F18" s="20"/>
      <c r="G18" s="157"/>
      <c r="H18"/>
      <c r="I18"/>
      <c r="J18"/>
      <c r="K18"/>
    </row>
    <row r="19" spans="1:23" s="28" customFormat="1" x14ac:dyDescent="0.25">
      <c r="A19" s="20"/>
      <c r="B19" s="79" t="s">
        <v>27</v>
      </c>
      <c r="C19" s="79">
        <v>30</v>
      </c>
      <c r="D19" s="34">
        <v>36799</v>
      </c>
      <c r="E19" s="80" t="str">
        <f t="shared" si="0"/>
        <v>09</v>
      </c>
      <c r="F19" s="20"/>
      <c r="G19" s="157"/>
      <c r="H19"/>
      <c r="I19"/>
      <c r="J19"/>
      <c r="K19"/>
    </row>
    <row r="20" spans="1:23" s="28" customFormat="1" x14ac:dyDescent="0.25">
      <c r="A20" s="20"/>
      <c r="B20" s="79" t="s">
        <v>28</v>
      </c>
      <c r="C20" s="79">
        <v>31</v>
      </c>
      <c r="D20" s="34">
        <v>36830</v>
      </c>
      <c r="E20" s="80" t="str">
        <f t="shared" si="0"/>
        <v>10</v>
      </c>
      <c r="F20" s="20"/>
      <c r="G20" s="31"/>
      <c r="H20" s="20"/>
    </row>
    <row r="21" spans="1:23" s="28" customFormat="1" x14ac:dyDescent="0.25">
      <c r="A21" s="20"/>
      <c r="B21" s="79" t="s">
        <v>29</v>
      </c>
      <c r="C21" s="79">
        <v>30</v>
      </c>
      <c r="D21" s="34">
        <v>36860</v>
      </c>
      <c r="E21" s="80" t="str">
        <f t="shared" si="0"/>
        <v>11</v>
      </c>
      <c r="F21" s="20"/>
      <c r="G21" s="31"/>
      <c r="H21" s="20"/>
    </row>
    <row r="22" spans="1:23" s="28" customFormat="1" x14ac:dyDescent="0.25">
      <c r="A22" s="20"/>
      <c r="B22" s="79" t="s">
        <v>30</v>
      </c>
      <c r="C22" s="79">
        <v>31</v>
      </c>
      <c r="D22" s="34">
        <v>36891</v>
      </c>
      <c r="E22" s="80" t="str">
        <f t="shared" si="0"/>
        <v>12</v>
      </c>
      <c r="F22" s="20"/>
      <c r="G22" s="31"/>
      <c r="H22" s="20"/>
    </row>
    <row r="23" spans="1:23" s="28" customFormat="1" x14ac:dyDescent="0.25">
      <c r="A23" s="20"/>
      <c r="B23" s="20"/>
      <c r="C23" s="20"/>
      <c r="D23" s="20"/>
      <c r="E23" s="20"/>
      <c r="F23" s="20"/>
      <c r="H23" s="20"/>
    </row>
    <row r="24" spans="1:23" s="28" customFormat="1" x14ac:dyDescent="0.25">
      <c r="A24" s="20"/>
      <c r="B24" s="20"/>
      <c r="C24" s="20"/>
      <c r="D24" s="20"/>
      <c r="E24" s="20"/>
      <c r="F24" s="20"/>
      <c r="H24" s="20"/>
    </row>
    <row r="25" spans="1:23" x14ac:dyDescent="0.25">
      <c r="M25" s="28"/>
      <c r="N25" s="28"/>
      <c r="O25" s="28"/>
      <c r="P25" s="28"/>
      <c r="Q25" s="28"/>
      <c r="R25" s="28"/>
      <c r="S25" s="28"/>
      <c r="T25" s="28"/>
      <c r="U25" s="28"/>
      <c r="V25" s="28"/>
      <c r="W25" s="28"/>
    </row>
    <row r="26" spans="1:23" x14ac:dyDescent="0.25">
      <c r="M26" s="28"/>
      <c r="N26" s="28"/>
      <c r="O26" s="28"/>
      <c r="P26" s="28"/>
      <c r="Q26" s="28"/>
      <c r="R26" s="28"/>
      <c r="S26" s="28"/>
      <c r="T26" s="28"/>
      <c r="U26" s="28"/>
      <c r="V26" s="28"/>
      <c r="W26" s="28"/>
    </row>
    <row r="27" spans="1:23" x14ac:dyDescent="0.25">
      <c r="M27" s="28"/>
      <c r="N27" s="28"/>
      <c r="O27" s="28"/>
      <c r="P27" s="28"/>
      <c r="Q27" s="28"/>
      <c r="R27" s="28"/>
      <c r="S27" s="28"/>
      <c r="T27" s="28"/>
      <c r="U27" s="28"/>
      <c r="V27" s="28"/>
      <c r="W27" s="28"/>
    </row>
    <row r="28" spans="1:23" x14ac:dyDescent="0.25">
      <c r="M28" s="28"/>
      <c r="N28" s="28"/>
      <c r="O28" s="28"/>
      <c r="P28" s="28"/>
      <c r="Q28" s="28"/>
      <c r="R28" s="28"/>
      <c r="S28" s="28"/>
      <c r="T28" s="28"/>
      <c r="U28" s="28"/>
      <c r="V28" s="28"/>
      <c r="W28" s="28"/>
    </row>
    <row r="29" spans="1:23" x14ac:dyDescent="0.25">
      <c r="M29" s="28"/>
      <c r="N29" s="28"/>
      <c r="O29" s="28"/>
      <c r="P29" s="28"/>
      <c r="Q29" s="28"/>
      <c r="R29" s="28"/>
      <c r="S29" s="28"/>
      <c r="T29" s="28"/>
      <c r="U29" s="28"/>
      <c r="V29" s="28"/>
      <c r="W29" s="28"/>
    </row>
    <row r="30" spans="1:23" x14ac:dyDescent="0.25">
      <c r="M30" s="28"/>
      <c r="N30" s="28"/>
      <c r="O30" s="28"/>
      <c r="P30" s="28"/>
      <c r="Q30" s="28"/>
      <c r="R30" s="28"/>
      <c r="S30" s="28"/>
      <c r="T30" s="28"/>
      <c r="U30" s="28"/>
      <c r="V30" s="28"/>
      <c r="W30" s="28"/>
    </row>
    <row r="31" spans="1:23" x14ac:dyDescent="0.25">
      <c r="M31" s="28"/>
      <c r="N31" s="28"/>
      <c r="O31" s="28"/>
      <c r="P31" s="28"/>
      <c r="Q31" s="28"/>
      <c r="R31" s="28"/>
      <c r="S31" s="28"/>
      <c r="T31" s="28"/>
      <c r="U31" s="28"/>
      <c r="V31" s="28"/>
      <c r="W31" s="28"/>
    </row>
    <row r="32" spans="1:23" x14ac:dyDescent="0.25">
      <c r="M32" s="28"/>
      <c r="N32" s="28"/>
      <c r="O32" s="28"/>
      <c r="P32" s="28"/>
      <c r="Q32" s="28"/>
      <c r="R32" s="28"/>
      <c r="S32" s="28"/>
      <c r="T32" s="28"/>
      <c r="U32" s="28"/>
      <c r="V32" s="28"/>
      <c r="W32" s="28"/>
    </row>
    <row r="33" spans="13:23" x14ac:dyDescent="0.25">
      <c r="M33" s="28"/>
      <c r="N33" s="28"/>
      <c r="O33" s="28"/>
      <c r="P33" s="28"/>
      <c r="Q33" s="28"/>
      <c r="R33" s="28"/>
      <c r="S33" s="28"/>
      <c r="T33" s="28"/>
      <c r="U33" s="28"/>
      <c r="V33" s="28"/>
      <c r="W33" s="28"/>
    </row>
    <row r="34" spans="13:23" x14ac:dyDescent="0.25">
      <c r="M34" s="28"/>
      <c r="N34" s="28"/>
      <c r="O34" s="28"/>
      <c r="P34" s="28"/>
      <c r="Q34" s="28"/>
      <c r="R34" s="28"/>
      <c r="S34" s="28"/>
      <c r="T34" s="28"/>
      <c r="U34" s="28"/>
      <c r="V34" s="28"/>
      <c r="W34" s="28"/>
    </row>
    <row r="35" spans="13:23" x14ac:dyDescent="0.25">
      <c r="M35" s="28"/>
      <c r="N35" s="28"/>
      <c r="O35" s="28"/>
      <c r="P35" s="28"/>
      <c r="Q35" s="28"/>
      <c r="R35" s="28"/>
      <c r="S35" s="28"/>
      <c r="T35" s="28"/>
      <c r="U35" s="28"/>
      <c r="V35" s="28"/>
      <c r="W35" s="28"/>
    </row>
    <row r="36" spans="13:23" x14ac:dyDescent="0.25">
      <c r="M36" s="28"/>
      <c r="N36" s="28"/>
      <c r="O36" s="28"/>
      <c r="P36" s="28"/>
      <c r="Q36" s="28"/>
      <c r="R36" s="28"/>
      <c r="S36" s="28"/>
      <c r="T36" s="28"/>
      <c r="U36" s="28"/>
      <c r="V36" s="28"/>
      <c r="W36" s="28"/>
    </row>
    <row r="37" spans="13:23" x14ac:dyDescent="0.25">
      <c r="M37" s="28"/>
      <c r="N37" s="28"/>
      <c r="O37" s="28"/>
      <c r="P37" s="28"/>
      <c r="Q37" s="28"/>
      <c r="R37" s="28"/>
      <c r="S37" s="28"/>
      <c r="T37" s="28"/>
      <c r="U37" s="28"/>
      <c r="V37" s="28"/>
      <c r="W37" s="28"/>
    </row>
    <row r="38" spans="13:23" x14ac:dyDescent="0.25">
      <c r="M38" s="28"/>
      <c r="N38" s="28"/>
      <c r="O38" s="28"/>
      <c r="P38" s="28"/>
      <c r="Q38" s="28"/>
      <c r="R38" s="28"/>
      <c r="S38" s="28"/>
      <c r="T38" s="28"/>
      <c r="U38" s="28"/>
      <c r="V38" s="28"/>
      <c r="W38" s="28"/>
    </row>
    <row r="39" spans="13:23" x14ac:dyDescent="0.25">
      <c r="M39" s="28"/>
      <c r="N39" s="28"/>
      <c r="O39" s="28"/>
      <c r="P39" s="28"/>
      <c r="Q39" s="28"/>
      <c r="R39" s="28"/>
      <c r="S39" s="28"/>
      <c r="T39" s="28"/>
      <c r="U39" s="28"/>
      <c r="V39" s="28"/>
      <c r="W39" s="28"/>
    </row>
    <row r="40" spans="13:23" x14ac:dyDescent="0.25">
      <c r="M40" s="28"/>
      <c r="N40" s="28"/>
      <c r="O40" s="28"/>
      <c r="P40" s="28"/>
      <c r="Q40" s="28"/>
      <c r="R40" s="28"/>
      <c r="S40" s="28"/>
      <c r="T40" s="28"/>
      <c r="U40" s="28"/>
      <c r="V40" s="28"/>
      <c r="W40" s="28"/>
    </row>
    <row r="41" spans="13:23" x14ac:dyDescent="0.25">
      <c r="M41" s="28"/>
      <c r="N41" s="28"/>
      <c r="O41" s="28"/>
      <c r="P41" s="28"/>
      <c r="Q41" s="28"/>
      <c r="R41" s="28"/>
      <c r="S41" s="28"/>
      <c r="T41" s="28"/>
      <c r="U41" s="28"/>
      <c r="V41" s="28"/>
      <c r="W41" s="28"/>
    </row>
    <row r="42" spans="13:23" x14ac:dyDescent="0.25">
      <c r="M42" s="28"/>
      <c r="N42" s="28"/>
      <c r="O42" s="28"/>
      <c r="P42" s="28"/>
      <c r="Q42" s="28"/>
      <c r="R42" s="28"/>
      <c r="S42" s="28"/>
      <c r="T42" s="28"/>
      <c r="U42" s="28"/>
      <c r="V42" s="28"/>
      <c r="W42" s="28"/>
    </row>
    <row r="43" spans="13:23" x14ac:dyDescent="0.25">
      <c r="M43" s="28"/>
      <c r="N43" s="28"/>
      <c r="O43" s="28"/>
      <c r="P43" s="28"/>
      <c r="Q43" s="28"/>
      <c r="R43" s="28"/>
      <c r="S43" s="28"/>
      <c r="T43" s="28"/>
      <c r="U43" s="28"/>
      <c r="V43" s="28"/>
      <c r="W43" s="28"/>
    </row>
    <row r="44" spans="13:23" x14ac:dyDescent="0.25">
      <c r="M44" s="28"/>
      <c r="N44" s="28"/>
      <c r="O44" s="28"/>
      <c r="P44" s="28"/>
      <c r="Q44" s="28"/>
      <c r="R44" s="28"/>
      <c r="S44" s="28"/>
      <c r="T44" s="28"/>
      <c r="U44" s="28"/>
      <c r="V44" s="28"/>
      <c r="W44" s="28"/>
    </row>
    <row r="45" spans="13:23" x14ac:dyDescent="0.25">
      <c r="M45" s="28"/>
      <c r="N45" s="28"/>
      <c r="O45" s="28"/>
      <c r="P45" s="28"/>
      <c r="Q45" s="28"/>
      <c r="R45" s="28"/>
      <c r="S45" s="28"/>
      <c r="T45" s="28"/>
      <c r="U45" s="28"/>
      <c r="V45" s="28"/>
      <c r="W45" s="28"/>
    </row>
    <row r="46" spans="13:23" x14ac:dyDescent="0.25">
      <c r="M46" s="28"/>
      <c r="N46" s="28"/>
      <c r="O46" s="28"/>
      <c r="P46" s="28"/>
      <c r="Q46" s="28"/>
      <c r="R46" s="28"/>
      <c r="S46" s="28"/>
      <c r="T46" s="28"/>
      <c r="U46" s="28"/>
      <c r="V46" s="28"/>
      <c r="W46" s="28"/>
    </row>
    <row r="47" spans="13:23" x14ac:dyDescent="0.25">
      <c r="M47" s="28"/>
      <c r="N47" s="28"/>
      <c r="O47" s="28"/>
      <c r="P47" s="28"/>
      <c r="Q47" s="28"/>
      <c r="R47" s="28"/>
      <c r="S47" s="28"/>
      <c r="T47" s="28"/>
      <c r="U47" s="28"/>
      <c r="V47" s="28"/>
      <c r="W47" s="28"/>
    </row>
    <row r="48" spans="13:23" x14ac:dyDescent="0.25">
      <c r="M48" s="28"/>
      <c r="N48" s="28"/>
      <c r="O48" s="28"/>
      <c r="P48" s="28"/>
      <c r="Q48" s="28"/>
      <c r="R48" s="28"/>
      <c r="S48" s="28"/>
      <c r="T48" s="28"/>
      <c r="U48" s="28"/>
      <c r="V48" s="28"/>
      <c r="W48" s="28"/>
    </row>
    <row r="49" spans="13:23" x14ac:dyDescent="0.25">
      <c r="M49" s="28"/>
      <c r="N49" s="28"/>
      <c r="O49" s="28"/>
      <c r="P49" s="28"/>
      <c r="Q49" s="28"/>
      <c r="R49" s="28"/>
      <c r="S49" s="28"/>
      <c r="T49" s="28"/>
      <c r="U49" s="28"/>
      <c r="V49" s="28"/>
      <c r="W49" s="28"/>
    </row>
    <row r="50" spans="13:23" x14ac:dyDescent="0.25">
      <c r="M50" s="28"/>
      <c r="N50" s="28"/>
      <c r="O50" s="28"/>
      <c r="P50" s="28"/>
      <c r="Q50" s="28"/>
      <c r="R50" s="28"/>
      <c r="S50" s="28"/>
      <c r="T50" s="28"/>
      <c r="U50" s="28"/>
      <c r="V50" s="28"/>
      <c r="W50" s="28"/>
    </row>
    <row r="51" spans="13:23" x14ac:dyDescent="0.25">
      <c r="M51" s="28"/>
      <c r="N51" s="28"/>
      <c r="O51" s="28"/>
      <c r="P51" s="28"/>
      <c r="Q51" s="28"/>
      <c r="R51" s="28"/>
      <c r="S51" s="28"/>
      <c r="T51" s="28"/>
      <c r="U51" s="28"/>
      <c r="V51" s="28"/>
      <c r="W51" s="28"/>
    </row>
    <row r="52" spans="13:23" x14ac:dyDescent="0.25">
      <c r="M52" s="28"/>
      <c r="N52" s="28"/>
      <c r="O52" s="28"/>
      <c r="P52" s="28"/>
      <c r="Q52" s="28"/>
      <c r="R52" s="28"/>
      <c r="S52" s="28"/>
      <c r="T52" s="28"/>
      <c r="U52" s="28"/>
      <c r="V52" s="28"/>
      <c r="W52" s="28"/>
    </row>
    <row r="53" spans="13:23" x14ac:dyDescent="0.25">
      <c r="M53" s="28"/>
      <c r="N53" s="28"/>
      <c r="O53" s="28"/>
      <c r="P53" s="28"/>
      <c r="Q53" s="28"/>
      <c r="R53" s="28"/>
      <c r="S53" s="28"/>
      <c r="T53" s="28"/>
      <c r="U53" s="28"/>
      <c r="V53" s="28"/>
      <c r="W53" s="28"/>
    </row>
    <row r="54" spans="13:23" x14ac:dyDescent="0.25">
      <c r="M54" s="28"/>
      <c r="N54" s="28"/>
      <c r="O54" s="28"/>
      <c r="P54" s="28"/>
      <c r="Q54" s="28"/>
      <c r="R54" s="28"/>
      <c r="S54" s="28"/>
      <c r="T54" s="28"/>
      <c r="U54" s="28"/>
      <c r="V54" s="28"/>
      <c r="W54" s="28"/>
    </row>
    <row r="55" spans="13:23" x14ac:dyDescent="0.25">
      <c r="M55" s="28"/>
      <c r="N55" s="28"/>
      <c r="O55" s="28"/>
      <c r="P55" s="28"/>
      <c r="Q55" s="28"/>
      <c r="R55" s="28"/>
      <c r="S55" s="28"/>
      <c r="T55" s="28"/>
      <c r="U55" s="28"/>
      <c r="V55" s="28"/>
      <c r="W55" s="28"/>
    </row>
    <row r="56" spans="13:23" x14ac:dyDescent="0.25">
      <c r="M56" s="28"/>
      <c r="N56" s="28"/>
      <c r="O56" s="28"/>
      <c r="P56" s="28"/>
      <c r="Q56" s="28"/>
      <c r="R56" s="28"/>
      <c r="S56" s="28"/>
      <c r="T56" s="28"/>
      <c r="U56" s="28"/>
      <c r="V56" s="28"/>
      <c r="W56" s="28"/>
    </row>
  </sheetData>
  <sheetProtection algorithmName="SHA-512" hashValue="8M6t1H6351muVWPe04NQuGfSAzMFHA5wNgOgKrH6HlZ77Y/rWPXstbKJX6AmmBwmVDgYuoGTez7WaBla2sBWOA==" saltValue="scGDe8ei1B+U3WZn04YI9g==" spinCount="100000" sheet="1" objects="1" scenarios="1"/>
  <sortState xmlns:xlrd2="http://schemas.microsoft.com/office/spreadsheetml/2017/richdata2" ref="H11:N30">
    <sortCondition ref="H11"/>
  </sortState>
  <dataValidations disablePrompts="1" count="2">
    <dataValidation type="list" allowBlank="1" showInputMessage="1" showErrorMessage="1" sqref="G3" xr:uid="{00000000-0002-0000-0000-000000000000}">
      <formula1>$F$10:$F$16</formula1>
    </dataValidation>
    <dataValidation type="list" allowBlank="1" showInputMessage="1" showErrorMessage="1" sqref="G5" xr:uid="{00000000-0002-0000-0000-000001000000}">
      <formula1>$B$10:$B$22</formula1>
    </dataValidation>
  </dataValidations>
  <pageMargins left="0.43307086614173229" right="0.511811024" top="0.78740157499999996" bottom="0.78740157499999996" header="0.31496062000000002" footer="0.31496062000000002"/>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18">
    <tabColor theme="3"/>
  </sheetPr>
  <dimension ref="A1:BR651"/>
  <sheetViews>
    <sheetView showGridLines="0" showRuler="0" showWhiteSpace="0" zoomScale="115" zoomScaleNormal="115" workbookViewId="0">
      <pane ySplit="1" topLeftCell="A82" activePane="bottomLeft" state="frozen"/>
      <selection pane="bottomLeft" sqref="A1:I1"/>
    </sheetView>
  </sheetViews>
  <sheetFormatPr defaultRowHeight="15" x14ac:dyDescent="0.25"/>
  <cols>
    <col min="1" max="1" width="10.85546875" style="1" customWidth="1"/>
    <col min="2" max="2" width="8" style="1" bestFit="1" customWidth="1"/>
    <col min="3" max="3" width="6.140625" style="6" bestFit="1" customWidth="1"/>
    <col min="4" max="4" width="4.7109375" style="6" customWidth="1"/>
    <col min="5" max="5" width="2.5703125" style="1" customWidth="1"/>
    <col min="6" max="6" width="10.85546875" style="1" customWidth="1"/>
    <col min="7" max="7" width="8" style="1" bestFit="1" customWidth="1"/>
    <col min="8" max="8" width="6.140625" style="1" bestFit="1" customWidth="1"/>
    <col min="9" max="9" width="4.7109375" style="1" bestFit="1" customWidth="1"/>
    <col min="10" max="10" width="2.5703125" style="1" customWidth="1"/>
    <col min="11" max="11" width="10.85546875" style="1" customWidth="1"/>
    <col min="12" max="12" width="8" style="1" bestFit="1" customWidth="1"/>
    <col min="13" max="13" width="6.140625" style="1" bestFit="1" customWidth="1"/>
    <col min="14" max="14" width="4.7109375" style="1" customWidth="1"/>
    <col min="15" max="15" width="2.5703125" style="1" customWidth="1"/>
    <col min="16" max="16" width="10.7109375" style="1" bestFit="1" customWidth="1"/>
    <col min="17" max="17" width="5.5703125" style="1" bestFit="1" customWidth="1"/>
    <col min="18" max="18" width="1" style="1" customWidth="1"/>
    <col min="19" max="19" width="10.7109375" style="1" bestFit="1" customWidth="1"/>
    <col min="20" max="20" width="3" style="17" bestFit="1" customWidth="1"/>
    <col min="21" max="21" width="3.85546875" style="17" customWidth="1"/>
    <col min="22" max="22" width="4.28515625" style="1" customWidth="1"/>
    <col min="23" max="23" width="9.7109375" style="1" customWidth="1"/>
    <col min="24" max="24" width="8.140625" style="1" customWidth="1"/>
    <col min="25" max="27" width="9.140625" style="1"/>
    <col min="28" max="28" width="13.42578125" style="1" customWidth="1"/>
    <col min="29" max="29" width="16.140625" style="1" customWidth="1"/>
    <col min="30" max="30" width="12.7109375" style="1" bestFit="1" customWidth="1"/>
    <col min="31" max="16384" width="9.140625" style="1"/>
  </cols>
  <sheetData>
    <row r="1" spans="1:70" s="145" customFormat="1" ht="39.75" customHeight="1" x14ac:dyDescent="0.35">
      <c r="A1" s="270" t="s">
        <v>128</v>
      </c>
      <c r="B1" s="270"/>
      <c r="C1" s="270"/>
      <c r="D1" s="270"/>
      <c r="E1" s="270"/>
      <c r="F1" s="270"/>
      <c r="G1" s="270"/>
      <c r="H1" s="270"/>
      <c r="I1" s="270"/>
      <c r="J1" s="143"/>
      <c r="K1" s="271" t="str">
        <f>CONFIG!G5</f>
        <v>MARÇO</v>
      </c>
      <c r="L1" s="271"/>
      <c r="M1" s="271">
        <f>CONFIG!G7</f>
        <v>2026</v>
      </c>
      <c r="N1" s="271"/>
      <c r="O1" s="144"/>
      <c r="T1" s="146"/>
      <c r="U1" s="147"/>
      <c r="V1" s="148"/>
      <c r="W1" s="268" t="s">
        <v>118</v>
      </c>
      <c r="X1" s="268"/>
      <c r="Y1" s="149"/>
    </row>
    <row r="2" spans="1:70" s="6" customFormat="1" x14ac:dyDescent="0.25">
      <c r="A2" s="2" t="s">
        <v>1</v>
      </c>
      <c r="B2" s="2" t="s">
        <v>0</v>
      </c>
      <c r="C2" s="2" t="s">
        <v>4</v>
      </c>
      <c r="D2" s="2" t="s">
        <v>5</v>
      </c>
      <c r="E2" s="188"/>
      <c r="F2" s="3" t="s">
        <v>1</v>
      </c>
      <c r="G2" s="3" t="s">
        <v>0</v>
      </c>
      <c r="H2" s="3" t="s">
        <v>4</v>
      </c>
      <c r="I2" s="3" t="s">
        <v>5</v>
      </c>
      <c r="J2" s="187"/>
      <c r="K2" s="3" t="s">
        <v>1</v>
      </c>
      <c r="L2" s="2" t="s">
        <v>0</v>
      </c>
      <c r="M2" s="3" t="s">
        <v>4</v>
      </c>
      <c r="N2" s="3" t="s">
        <v>5</v>
      </c>
      <c r="O2" s="4"/>
      <c r="P2" s="1"/>
      <c r="Q2" s="1"/>
      <c r="R2" s="1"/>
      <c r="S2" s="1"/>
      <c r="T2" s="17"/>
      <c r="U2" s="102"/>
      <c r="V2" s="43"/>
      <c r="W2" s="9" t="s">
        <v>6</v>
      </c>
      <c r="X2" s="9" t="s">
        <v>4</v>
      </c>
      <c r="Y2" s="9"/>
      <c r="Z2" s="1"/>
      <c r="AA2" s="1"/>
      <c r="AB2" s="1"/>
      <c r="AC2" s="1"/>
      <c r="AD2" s="1"/>
      <c r="AE2" s="1"/>
      <c r="AF2" s="1"/>
      <c r="AG2" s="1"/>
      <c r="AH2" s="1"/>
      <c r="AI2" s="1"/>
      <c r="AJ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row>
    <row r="3" spans="1:70" ht="15" customHeight="1" x14ac:dyDescent="0.25">
      <c r="A3" s="11"/>
      <c r="B3" s="256" t="s">
        <v>10</v>
      </c>
      <c r="C3" s="257"/>
      <c r="D3" s="257"/>
      <c r="E3" s="192" t="str">
        <f>IF($N$47&lt;&gt;"SIM","",IFERROR(IF(TRIM(C3&amp;"")="","",_xlfn.LET(_xlpm.v,VALUE(TRIM(C3&amp;"")),_xlpm.alvo,IF(A5="SÁBADO",(INT($Y$8/100)*60+MOD($Y$8,100)),(INT($Y$3/100)*60+MOD($Y$3,100))),_xlpm.real,(INT(_xlpm.v/100)*60+MOD(_xlpm.v,100)),_xlpm.dif,_xlpm.alvo-_xlpm.real,IF(ABS(_xlpm.dif)&lt;=5,0,_xlpm.dif))),"ER"))</f>
        <v/>
      </c>
      <c r="F3" s="11"/>
      <c r="G3" s="46"/>
      <c r="H3" s="7"/>
      <c r="I3" s="49" t="str">
        <f ca="1">_xlfn.LET(_xlpm.a,F3,_xlpm.c,H3,_xlpm.x,$X$3,_xlpm.y,$Y$3,_xlpm.limInf,$B$51,_xlpm.limSup,$C$51,_xlpm.linhaAnt,F4,IF(_xlpm.a="FÉRIAS","FRS",IF(_xlpm.a="FERIADO","FER",IF(_xlpm.a="NTRAB","NTB",IF(AND(_xlpm.a="ATESTADO",_xlpm.c=""),"ATD",IF(_xlpm.c&lt;&gt;"",IF(_xlpm.c&lt;=_xlpm.x,IF(_xlpm.c&gt;_xlpm.y,"DP","OK"),"ATR"),IF(_xlpm.linhaAnt&lt;_xlpm.limInf,"FAL","")))))))</f>
        <v/>
      </c>
      <c r="J3" s="192" t="str">
        <f>IF($N$47&lt;&gt;"SIM","",IFERROR(IF(TRIM(H3&amp;"")="","",_xlfn.LET(_xlpm.v,VALUE(TRIM(H3&amp;"")),_xlpm.alvo,IF(F5="SÁBADO",(INT($Y$8/100)*60+MOD($Y$8,100)),(INT($Y$3/100)*60+MOD($Y$3,100))),_xlpm.real,(INT(_xlpm.v/100)*60+MOD(_xlpm.v,100)),_xlpm.dif,_xlpm.alvo-_xlpm.real,IF(ABS(_xlpm.dif)&lt;=5,0,_xlpm.dif))),"ER"))</f>
        <v/>
      </c>
      <c r="K3" s="11"/>
      <c r="L3" s="46"/>
      <c r="M3" s="7"/>
      <c r="N3" s="49" t="str">
        <f ca="1">_xlfn.LET(_xlpm.a,K3,_xlpm.c,M3,_xlpm.x,$X$8,_xlpm.y,$Y$8,_xlpm.limInf,$B$51,_xlpm.limSup,$C$51,_xlpm.linhaAnt,K4,IF(_xlpm.a="FÉRIAS","FRS",IF(_xlpm.a="NTRAB","NT",IF(AND(_xlpm.a="ATESTADO",_xlpm.c=""),"ATD",IF(_xlpm.a="FERIADO","FER",IF(_xlpm.c&lt;&gt;"",IF(_xlpm.c&lt;=_xlpm.x,IF(_xlpm.c&gt;_xlpm.y,"DP","OK"),"ATR"),IF(_xlpm.linhaAnt&lt;_xlpm.limInf,"FAL","")))))))</f>
        <v/>
      </c>
      <c r="O3" s="192" t="str">
        <f>IF($N$47&lt;&gt;"SIM","",IFERROR(IF(TRIM(M3&amp;"")="","",_xlfn.LET(_xlpm.v,VALUE(TRIM(M3&amp;"")),_xlpm.alvo,IF(K5="SÁBADO",(INT($Y$8/100)*60+MOD($Y$8,100)),(INT($Y$3/100)*60+MOD($Y$3,100))),_xlpm.real,(INT(_xlpm.v/100)*60+MOD(_xlpm.v,100)),_xlpm.dif,_xlpm.alvo-_xlpm.real,IF(ABS(_xlpm.dif)&lt;=5,0,_xlpm.dif))),"ER"))</f>
        <v/>
      </c>
      <c r="U3" s="18"/>
      <c r="V3" s="33"/>
      <c r="W3" s="9" t="s">
        <v>7</v>
      </c>
      <c r="X3" s="35">
        <v>805</v>
      </c>
      <c r="Y3" s="35">
        <v>800</v>
      </c>
    </row>
    <row r="4" spans="1:70" x14ac:dyDescent="0.25">
      <c r="A4" s="41">
        <f ca="1">IF(AND($B$51=1,$A$52&lt;&gt;"01/01/2021"),"HOJE",1)</f>
        <v>1</v>
      </c>
      <c r="B4" s="256"/>
      <c r="C4" s="257"/>
      <c r="D4" s="257"/>
      <c r="E4" s="192" t="str">
        <f>IF($N$47&lt;&gt;"SIM","",IFERROR(IF(TRIM(C4&amp;"")="","",_xlfn.LET(_xlpm.v,VALUE(TRIM(C4&amp;"")),_xlpm.alvo,(INT($X$4/100)*60+MOD($X$4,100)),_xlpm.real,(INT(_xlpm.v/100)*60+MOD(_xlpm.v,100)),_xlpm.dif,_xlpm.alvo-_xlpm.real,IF(ABS(_xlpm.dif)&lt;=5,0,_xlpm.dif))*-1),"ER"))</f>
        <v/>
      </c>
      <c r="F4" s="41">
        <f ca="1">IF($B$51=11,"HOJE",11)</f>
        <v>11</v>
      </c>
      <c r="G4" s="46"/>
      <c r="H4" s="7"/>
      <c r="I4" s="49" t="str">
        <f ca="1">_xlfn.LET(_xlpm.a,F3,_xlpm.c,H4,_xlpm.x,$X$4,_xlpm.limInf,$B$51,_xlpm.limSup,$C$51,_xlpm.linhaAnt,F4,IF(_xlpm.a="FÉRIAS","FRS",IF(_xlpm.a="FERIADO","FER",IF(_xlpm.a="NTRAB","NTB",IF(AND(_xlpm.a="ATESTADO",_xlpm.c=""),"ATD",IF(_xlpm.c&lt;&gt;"",IF(_xlpm.c&gt;=_xlpm.x,"OK","ANT"),IF(_xlpm.linhaAnt&lt;_xlpm.limInf,"FAL","")))))))</f>
        <v/>
      </c>
      <c r="J4" s="192" t="str">
        <f>IF($N$47&lt;&gt;"SIM","",IFERROR(IF(TRIM(H4&amp;"")="","",_xlfn.LET(_xlpm.v,VALUE(TRIM(H4&amp;"")),_xlpm.alvo,(INT($X$4/100)*60+MOD($X$4,100)),_xlpm.real,(INT(_xlpm.v/100)*60+MOD(_xlpm.v,100)),_xlpm.dif,_xlpm.alvo-_xlpm.real,IF(ABS(_xlpm.dif)&lt;=5,0,_xlpm.dif))*-1),"ER"))</f>
        <v/>
      </c>
      <c r="K4" s="41">
        <f ca="1">IF($B$51=21,"HOJE",21)</f>
        <v>21</v>
      </c>
      <c r="L4" s="46"/>
      <c r="M4" s="7"/>
      <c r="N4" s="49" t="str">
        <f ca="1">_xlfn.LET(_xlpm.a,K3,_xlpm.c,M4,_xlpm.x,$X$9,_xlpm.limInf,$B$51,_xlpm.limSup,$C$51,_xlpm.linhaAnt,K4,IF(_xlpm.a="FÉRIAS","FRS",IF(_xlpm.a="NTRAB","NT",IF(AND(_xlpm.a="ATESTADO",_xlpm.c=""),"ATD",IF(_xlpm.a="FERIADO","FER",IF(_xlpm.c&lt;&gt;"",IF(_xlpm.c&gt;=_xlpm.x,"OK","ANT"),IF(_xlpm.linhaAnt&lt;_xlpm.limInf,"FAL","")))))))</f>
        <v/>
      </c>
      <c r="O4" s="192" t="str">
        <f>IF($N$47&lt;&gt;"SIM","",IFERROR(IF(TRIM(M4&amp;"")="","",_xlfn.LET(_xlpm.v,VALUE(TRIM(M4&amp;"")),_xlpm.alvo,(INT($X$4/100)*60+MOD($X$4,100)),_xlpm.real,(INT(_xlpm.v/100)*60+MOD(_xlpm.v,100)),_xlpm.dif,_xlpm.alvo-_xlpm.real,IF(ABS(_xlpm.dif)&lt;=5,0,_xlpm.dif))*-1),"ER"))</f>
        <v/>
      </c>
      <c r="S4" s="33"/>
      <c r="T4" s="33"/>
      <c r="U4" s="32"/>
      <c r="V4" s="32"/>
      <c r="W4" s="9" t="s">
        <v>2</v>
      </c>
      <c r="X4" s="35">
        <v>1200</v>
      </c>
      <c r="Y4" s="14"/>
    </row>
    <row r="5" spans="1:70" x14ac:dyDescent="0.25">
      <c r="A5" s="41" t="str">
        <f>CONFIG!G3</f>
        <v>DOMINGO</v>
      </c>
      <c r="B5" s="256"/>
      <c r="C5" s="257"/>
      <c r="D5" s="257"/>
      <c r="E5" s="192" t="str">
        <f>IF($N$47&lt;&gt;"SIM","",IFERROR(IF(TRIM(C5&amp;"")="","",_xlfn.LET(_xlpm.v,VALUE(TRIM(C5&amp;"")),_xlpm.alvo,(INT($Y$5/100)*60+MOD($Y$5,100)),_xlpm.real,(INT(_xlpm.v/100)*60+MOD(_xlpm.v,100)),_xlpm.dif,_xlpm.alvo-_xlpm.real,IF(ABS(_xlpm.dif)&lt;=5,0,_xlpm.dif))),"ER"))</f>
        <v/>
      </c>
      <c r="F5" s="41" t="str">
        <f>IF(A41="SÁBADO","DOMINGO",IF(A41="DOMINGO","SEGUNDA",IF(A41="SEGUNDA","TERÇA",IF(A41="SEGUNDA","TERÇA",IF(A41="TERÇA","QUARTA",IF(A41="QUARTA","QUINTA",IF(A41="QUINTA","SEXTA",IF(A41="SEXTA","SÁBADO","ERRO"))))))))</f>
        <v>QUARTA</v>
      </c>
      <c r="G5" s="46"/>
      <c r="H5" s="7"/>
      <c r="I5" s="49" t="str">
        <f ca="1">_xlfn.LET(_xlpm.a,F3,_xlpm.c,H5,_xlpm.x,$X$5,_xlpm.y,$Y$5,_xlpm.limInf,$B$51,_xlpm.limSup,$C$51,_xlpm.linhaAnt,F4,IF(_xlpm.a="FÉRIAS","FRS",IF(_xlpm.a="FERIADO","FER",IF(_xlpm.a="NTRAB","NTB",IF(AND(_xlpm.a="ATESTADO",_xlpm.c=""),"ATD",IF(_xlpm.c&lt;&gt;"",IF(_xlpm.c&lt;=_xlpm.x,IF(_xlpm.c&gt;_xlpm.y,"DP","OK"),"ATR"),IF(_xlpm.linhaAnt&lt;_xlpm.limInf,"FAL","")))))))</f>
        <v/>
      </c>
      <c r="J5" s="192" t="str">
        <f>IF($N$47&lt;&gt;"SIM","",IFERROR(IF(TRIM(H5&amp;"")="","",_xlfn.LET(_xlpm.v,VALUE(TRIM(H5&amp;"")),_xlpm.alvo,(INT($Y$5/100)*60+MOD($Y$5,100)),_xlpm.real,(INT(_xlpm.v/100)*60+MOD(_xlpm.v,100)),_xlpm.dif,_xlpm.alvo-_xlpm.real,IF(ABS(_xlpm.dif)&lt;=5,0,_xlpm.dif))),"ER"))</f>
        <v/>
      </c>
      <c r="K5" s="41" t="str">
        <f>IF(F41="SÁBADO","DOMINGO",IF(F41="DOMINGO","SEGUNDA",IF(F41="SEGUNDA","TERÇA",IF(F41="SEGUNDA","TERÇA",IF(F41="TERÇA","QUARTA",IF(F41="QUARTA","QUINTA",IF(F41="QUINTA","SEXTA",IF(F41="SEXTA","SÁBADO","ERRO"))))))))</f>
        <v>SÁBADO</v>
      </c>
      <c r="L5" s="258" t="s">
        <v>16</v>
      </c>
      <c r="M5" s="259"/>
      <c r="N5" s="259"/>
      <c r="O5" s="192" t="str">
        <f>IF($N$47&lt;&gt;"SIM","",IFERROR(IF(TRIM(M5&amp;"")="","",_xlfn.LET(_xlpm.v,VALUE(TRIM(M5&amp;"")),_xlpm.alvo,(INT($Y$5/100)*60+MOD($Y$5,100)),_xlpm.real,(INT(_xlpm.v/100)*60+MOD(_xlpm.v,100)),_xlpm.dif,_xlpm.alvo-_xlpm.real,IF(ABS(_xlpm.dif)&lt;=5,0,_xlpm.dif))),"ER"))</f>
        <v/>
      </c>
      <c r="S5" s="33"/>
      <c r="T5" s="33"/>
      <c r="U5" s="32"/>
      <c r="V5" s="32"/>
      <c r="W5" s="9" t="s">
        <v>8</v>
      </c>
      <c r="X5" s="35">
        <v>1335</v>
      </c>
      <c r="Y5" s="35">
        <v>1330</v>
      </c>
    </row>
    <row r="6" spans="1:70" x14ac:dyDescent="0.25">
      <c r="A6" s="38"/>
      <c r="B6" s="256"/>
      <c r="C6" s="257"/>
      <c r="D6" s="257"/>
      <c r="E6" s="192" t="str">
        <f>IF($N$47&lt;&gt;"SIM","",IFERROR(IF(TRIM(C6&amp;"")="","",_xlfn.LET(_xlpm.v,VALUE(TRIM(C6&amp;"")),_xlpm.alvo,(INT($X$6/100)*60+MOD($X$6,100)),_xlpm.real,(INT(_xlpm.v/100)*60+MOD(_xlpm.v,100)),_xlpm.dif,_xlpm.alvo-_xlpm.real,IF(ABS(_xlpm.dif)&lt;=5,0,_xlpm.dif))*-1),"ER"))</f>
        <v/>
      </c>
      <c r="F6" s="38"/>
      <c r="G6" s="46"/>
      <c r="H6" s="7"/>
      <c r="I6" s="49" t="str">
        <f ca="1">_xlfn.LET(_xlpm.a,F3,_xlpm.c,H6,_xlpm.x,$X$6,_xlpm.limInf,$B$51,_xlpm.limSup,$C$51,_xlpm.linhaAnt,F4,IF(_xlpm.a="FÉRIAS","FRS",IF(_xlpm.a="FERIADO","FER",IF(_xlpm.a="NTRAB","NTB",IF(AND(_xlpm.a="ATESTADO",_xlpm.c=""),"ATD",IF(_xlpm.c&lt;&gt;"",IF(_xlpm.c&gt;=_xlpm.x,"OK","ANT"),IF(_xlpm.linhaAnt&lt;_xlpm.limInf,"FAL","")))))))</f>
        <v/>
      </c>
      <c r="J6" s="192" t="str">
        <f>IF($N$47&lt;&gt;"SIM","",IFERROR(IF(TRIM(H6&amp;"")="","",_xlfn.LET(_xlpm.v,VALUE(TRIM(H6&amp;"")),_xlpm.alvo,(INT($X$6/100)*60+MOD($X$6,100)),_xlpm.real,(INT(_xlpm.v/100)*60+MOD(_xlpm.v,100)),_xlpm.dif,_xlpm.alvo-_xlpm.real,IF(ABS(_xlpm.dif)&lt;=5,0,_xlpm.dif))*-1),"ER"))</f>
        <v/>
      </c>
      <c r="K6" s="38"/>
      <c r="L6" s="258"/>
      <c r="M6" s="259"/>
      <c r="N6" s="259"/>
      <c r="O6" s="192" t="str">
        <f>IF($N$47&lt;&gt;"SIM","",IFERROR(IF(TRIM(M6&amp;"")="","",_xlfn.LET(_xlpm.v,VALUE(TRIM(M6&amp;"")),_xlpm.alvo,(INT($X$6/100)*60+MOD($X$6,100)),_xlpm.real,(INT(_xlpm.v/100)*60+MOD(_xlpm.v,100)),_xlpm.dif,_xlpm.alvo-_xlpm.real,IF(ABS(_xlpm.dif)&lt;=5,0,_xlpm.dif))*-1),"ER"))</f>
        <v/>
      </c>
      <c r="S6" s="33"/>
      <c r="T6" s="33"/>
      <c r="U6" s="32"/>
      <c r="V6" s="32"/>
      <c r="W6" s="9" t="s">
        <v>3</v>
      </c>
      <c r="X6" s="35">
        <v>1800</v>
      </c>
      <c r="Y6" s="14"/>
    </row>
    <row r="7" spans="1:70" ht="15" customHeight="1" x14ac:dyDescent="0.25">
      <c r="A7" s="12"/>
      <c r="B7" s="47"/>
      <c r="C7" s="48"/>
      <c r="D7" s="50" t="str">
        <f ca="1">_xlfn.LET(_xlpm.a,A7,_xlpm.c,C7,_xlpm.x,$X$3,_xlpm.y,$Y$3,_xlpm.limInf,$B$51,_xlpm.limSup,$C$51,_xlpm.linhaAnt,A8,IF(_xlpm.a="FÉRIAS","FRS",IF(_xlpm.a="FERIADO","FER",IF(_xlpm.a="NTRAB","NTB",IF(AND(_xlpm.a="ATESTADO",_xlpm.c=""),"ATD",IF(_xlpm.c&lt;&gt;"",IF(_xlpm.c&lt;=_xlpm.x,IF(_xlpm.c&gt;_xlpm.y,"DP","OK"),"ATR"),IF(_xlpm.linhaAnt&lt;_xlpm.limInf,"FAL","")))))))</f>
        <v>FAL</v>
      </c>
      <c r="E7" s="192" t="str">
        <f>IF($N$47&lt;&gt;"SIM","",IFERROR(IF(TRIM(C7&amp;"")="","",_xlfn.LET(_xlpm.v,VALUE(TRIM(C7&amp;"")),_xlpm.alvo,IF(A9="SÁBADO",(INT($Y$8/100)*60+MOD($Y$8,100)),(INT($Y$3/100)*60+MOD($Y$3,100))),_xlpm.real,(INT(_xlpm.v/100)*60+MOD(_xlpm.v,100)),_xlpm.dif,_xlpm.alvo-_xlpm.real,IF(ABS(_xlpm.dif)&lt;=5,0,_xlpm.dif))),"ER"))</f>
        <v/>
      </c>
      <c r="F7" s="12"/>
      <c r="G7" s="47"/>
      <c r="H7" s="48"/>
      <c r="I7" s="50" t="str">
        <f ca="1">_xlfn.LET(_xlpm.a,F7,_xlpm.c,H7,_xlpm.x,$X$3,_xlpm.y,$Y$3,_xlpm.limInf,$B$51,_xlpm.limSup,$C$51,_xlpm.linhaAnt,F8,IF(_xlpm.a="FÉRIAS","FRS",IF(_xlpm.a="FERIADO","FER",IF(_xlpm.a="NTRAB","NTB",IF(AND(_xlpm.a="ATESTADO",_xlpm.c=""),"ATD",IF(_xlpm.c&lt;&gt;"",IF(_xlpm.c&lt;=_xlpm.x,IF(_xlpm.c&gt;_xlpm.y,"DP","OK"),"ATR"),IF(_xlpm.linhaAnt&lt;_xlpm.limInf,"FAL","")))))))</f>
        <v/>
      </c>
      <c r="J7" s="192" t="str">
        <f>IF($N$47&lt;&gt;"SIM","",IFERROR(IF(TRIM(H7&amp;"")="","",_xlfn.LET(_xlpm.v,VALUE(TRIM(H7&amp;"")),_xlpm.alvo,IF(F9="SÁBADO",(INT($Y$8/100)*60+MOD($Y$8,100)),(INT($Y$3/100)*60+MOD($Y$3,100))),_xlpm.real,(INT(_xlpm.v/100)*60+MOD(_xlpm.v,100)),_xlpm.dif,_xlpm.alvo-_xlpm.real,IF(ABS(_xlpm.dif)&lt;=5,0,_xlpm.dif))),"ER"))</f>
        <v/>
      </c>
      <c r="K7" s="12"/>
      <c r="L7" s="272" t="s">
        <v>10</v>
      </c>
      <c r="M7" s="273"/>
      <c r="N7" s="273"/>
      <c r="O7" s="192" t="str">
        <f>IF($N$47&lt;&gt;"SIM","",IFERROR(IF(TRIM(M7&amp;"")="","",_xlfn.LET(_xlpm.v,VALUE(TRIM(M7&amp;"")),_xlpm.alvo,IF(K9="SÁBADO",(INT($Y$8/100)*60+MOD($Y$8,100)),(INT($Y$3/100)*60+MOD($Y$3,100))),_xlpm.real,(INT(_xlpm.v/100)*60+MOD(_xlpm.v,100)),_xlpm.dif,_xlpm.alvo-_xlpm.real,IF(ABS(_xlpm.dif)&lt;=5,0,_xlpm.dif))),"ER"))</f>
        <v/>
      </c>
      <c r="S7" s="33"/>
      <c r="T7" s="33"/>
      <c r="U7" s="32"/>
      <c r="V7" s="33"/>
      <c r="W7" s="269" t="s">
        <v>16</v>
      </c>
      <c r="X7" s="269"/>
      <c r="Y7" s="14"/>
    </row>
    <row r="8" spans="1:70" x14ac:dyDescent="0.25">
      <c r="A8" s="42">
        <f ca="1">IF($B$51=2,"HOJE",2)</f>
        <v>2</v>
      </c>
      <c r="B8" s="47"/>
      <c r="C8" s="48"/>
      <c r="D8" s="50" t="str">
        <f ca="1">_xlfn.LET(_xlpm.a,A7,_xlpm.c,C8,_xlpm.x,$X$4,_xlpm.limInf,$B$51,_xlpm.limSup,$C$51,_xlpm.linhaAnt,A8,IF(_xlpm.a="FÉRIAS","FRS",IF(_xlpm.a="FERIADO","FER",IF(_xlpm.a="NTRAB","NTB",IF(AND(_xlpm.a="ATESTADO",_xlpm.c=""),"ATD",IF(_xlpm.c&lt;&gt;"",IF(_xlpm.c&gt;=_xlpm.x,"OK","ANT"),IF(_xlpm.linhaAnt&lt;_xlpm.limInf,"FAL","")))))))</f>
        <v>FAL</v>
      </c>
      <c r="E8" s="192" t="str">
        <f>IF($N$47&lt;&gt;"SIM","",IFERROR(IF(TRIM(C8&amp;"")="","",_xlfn.LET(_xlpm.v,VALUE(TRIM(C8&amp;"")),_xlpm.alvo,(INT($X$4/100)*60+MOD($X$4,100)),_xlpm.real,(INT(_xlpm.v/100)*60+MOD(_xlpm.v,100)),_xlpm.dif,_xlpm.alvo-_xlpm.real,IF(ABS(_xlpm.dif)&lt;=5,0,_xlpm.dif))*-1),"ER"))</f>
        <v/>
      </c>
      <c r="F8" s="42">
        <f ca="1">IF($B$51=12,"HOJE",12)</f>
        <v>12</v>
      </c>
      <c r="G8" s="47"/>
      <c r="H8" s="48"/>
      <c r="I8" s="50" t="str">
        <f ca="1">_xlfn.LET(_xlpm.a,F7,_xlpm.c,H8,_xlpm.x,$X$4,_xlpm.limInf,$B$51,_xlpm.limSup,$C$51,_xlpm.linhaAnt,F8,IF(_xlpm.a="FÉRIAS","FRS",IF(_xlpm.a="FERIADO","FER",IF(_xlpm.a="NTRAB","NTB",IF(AND(_xlpm.a="ATESTADO",_xlpm.c=""),"ATD",IF(_xlpm.c&lt;&gt;"",IF(_xlpm.c&gt;=_xlpm.x,"OK","ANT"),IF(_xlpm.linhaAnt&lt;_xlpm.limInf,"FAL","")))))))</f>
        <v/>
      </c>
      <c r="J8" s="192" t="str">
        <f>IF($N$47&lt;&gt;"SIM","",IFERROR(IF(TRIM(H8&amp;"")="","",_xlfn.LET(_xlpm.v,VALUE(TRIM(H8&amp;"")),_xlpm.alvo,(INT($X$4/100)*60+MOD($X$4,100)),_xlpm.real,(INT(_xlpm.v/100)*60+MOD(_xlpm.v,100)),_xlpm.dif,_xlpm.alvo-_xlpm.real,IF(ABS(_xlpm.dif)&lt;=5,0,_xlpm.dif))*-1),"ER"))</f>
        <v/>
      </c>
      <c r="K8" s="42">
        <f ca="1">IF($B$51=22,"HOJE",22)</f>
        <v>22</v>
      </c>
      <c r="L8" s="272"/>
      <c r="M8" s="273"/>
      <c r="N8" s="273"/>
      <c r="O8" s="192" t="str">
        <f>IF($N$47&lt;&gt;"SIM","",IFERROR(IF(TRIM(M8&amp;"")="","",_xlfn.LET(_xlpm.v,VALUE(TRIM(M8&amp;"")),_xlpm.alvo,(INT($X$4/100)*60+MOD($X$4,100)),_xlpm.real,(INT(_xlpm.v/100)*60+MOD(_xlpm.v,100)),_xlpm.dif,_xlpm.alvo-_xlpm.real,IF(ABS(_xlpm.dif)&lt;=5,0,_xlpm.dif))*-1),"ER"))</f>
        <v/>
      </c>
      <c r="S8" s="33"/>
      <c r="T8" s="33"/>
      <c r="U8" s="32"/>
      <c r="V8" s="33"/>
      <c r="W8" s="9" t="s">
        <v>7</v>
      </c>
      <c r="X8" s="35">
        <v>805</v>
      </c>
      <c r="Y8" s="35">
        <v>800</v>
      </c>
    </row>
    <row r="9" spans="1:70" x14ac:dyDescent="0.25">
      <c r="A9" s="42" t="str">
        <f>IF(A5="SÁBADO","DOMINGO",IF(A5="DOMINGO","SEGUNDA",IF(A5="SEGUNDA","TERÇA",IF(A5="SEGUNDA","TERÇA",IF(A5="TERÇA","QUARTA",IF(A5="QUARTA","QUINTA",IF(A5="QUINTA","SEXTA",IF(A5="SEXTA","SÁBADO","ERRO"))))))))</f>
        <v>SEGUNDA</v>
      </c>
      <c r="B9" s="47"/>
      <c r="C9" s="48"/>
      <c r="D9" s="50" t="str">
        <f ca="1">_xlfn.LET(_xlpm.a,A7,_xlpm.c,C9,_xlpm.x,$X$5,_xlpm.y,$Y$5,_xlpm.limInf,$B$51,_xlpm.limSup,$C$51,_xlpm.linhaAnt,A8,IF(_xlpm.a="FÉRIAS","FRS",IF(_xlpm.a="FERIADO","FER",IF(_xlpm.a="NTRAB","NTB",IF(AND(_xlpm.a="ATESTADO",_xlpm.c=""),"ATD",IF(_xlpm.c&lt;&gt;"",IF(_xlpm.c&lt;=_xlpm.x,IF(_xlpm.c&gt;_xlpm.y,"DP","OK"),"ATR"),IF(_xlpm.linhaAnt&lt;_xlpm.limInf,"FAL","")))))))</f>
        <v>FAL</v>
      </c>
      <c r="E9" s="192" t="str">
        <f>IF($N$47&lt;&gt;"SIM","",IFERROR(IF(TRIM(C9&amp;"")="","",_xlfn.LET(_xlpm.v,VALUE(TRIM(C9&amp;"")),_xlpm.alvo,(INT($Y$5/100)*60+MOD($Y$5,100)),_xlpm.real,(INT(_xlpm.v/100)*60+MOD(_xlpm.v,100)),_xlpm.dif,_xlpm.alvo-_xlpm.real,IF(ABS(_xlpm.dif)&lt;=5,0,_xlpm.dif))),"ER"))</f>
        <v/>
      </c>
      <c r="F9" s="42" t="str">
        <f>IF(F5="SÁBADO","DOMINGO",IF(F5="DOMINGO","SEGUNDA",IF(F5="SEGUNDA","TERÇA",IF(F5="SEGUNDA","TERÇA",IF(F5="TERÇA","QUARTA",IF(F5="QUARTA","QUINTA",IF(F5="QUINTA","SEXTA",IF(F5="SEXTA","SÁBADO","ERRO"))))))))</f>
        <v>QUINTA</v>
      </c>
      <c r="G9" s="47"/>
      <c r="H9" s="48"/>
      <c r="I9" s="50" t="str">
        <f ca="1">_xlfn.LET(_xlpm.a,F7,_xlpm.c,H9,_xlpm.x,$X$5,_xlpm.y,$Y$5,_xlpm.limInf,$B$51,_xlpm.limSup,$C$51,_xlpm.linhaAnt,F8,IF(_xlpm.a="FÉRIAS","FRS",IF(_xlpm.a="FERIADO","FER",IF(_xlpm.a="NTRAB","NTB",IF(AND(_xlpm.a="ATESTADO",_xlpm.c=""),"ATD",IF(_xlpm.c&lt;&gt;"",IF(_xlpm.c&lt;=_xlpm.x,IF(_xlpm.c&gt;_xlpm.y,"DP","OK"),"ATR"),IF(_xlpm.linhaAnt&lt;_xlpm.limInf,"FAL","")))))))</f>
        <v/>
      </c>
      <c r="J9" s="192" t="str">
        <f>IF($N$47&lt;&gt;"SIM","",IFERROR(IF(TRIM(H9&amp;"")="","",_xlfn.LET(_xlpm.v,VALUE(TRIM(H9&amp;"")),_xlpm.alvo,(INT($Y$5/100)*60+MOD($Y$5,100)),_xlpm.real,(INT(_xlpm.v/100)*60+MOD(_xlpm.v,100)),_xlpm.dif,_xlpm.alvo-_xlpm.real,IF(ABS(_xlpm.dif)&lt;=5,0,_xlpm.dif))),"ER"))</f>
        <v/>
      </c>
      <c r="K9" s="42" t="str">
        <f>IF(K5="SÁBADO","DOMINGO",IF(K5="DOMINGO","SEGUNDA",IF(K5="SEGUNDA","TERÇA",IF(K5="SEGUNDA","TERÇA",IF(K5="TERÇA","QUARTA",IF(K5="QUARTA","QUINTA",IF(K5="QUINTA","SEXTA",IF(K5="SEXTA","SÁBADO","ERRO"))))))))</f>
        <v>DOMINGO</v>
      </c>
      <c r="L9" s="272"/>
      <c r="M9" s="273"/>
      <c r="N9" s="273"/>
      <c r="O9" s="192" t="str">
        <f>IF($N$47&lt;&gt;"SIM","",IFERROR(IF(TRIM(M9&amp;"")="","",_xlfn.LET(_xlpm.v,VALUE(TRIM(M9&amp;"")),_xlpm.alvo,(INT($Y$5/100)*60+MOD($Y$5,100)),_xlpm.real,(INT(_xlpm.v/100)*60+MOD(_xlpm.v,100)),_xlpm.dif,_xlpm.alvo-_xlpm.real,IF(ABS(_xlpm.dif)&lt;=5,0,_xlpm.dif))),"ER"))</f>
        <v/>
      </c>
      <c r="S9" s="33"/>
      <c r="T9" s="33"/>
      <c r="U9" s="32"/>
      <c r="V9" s="33"/>
      <c r="W9" s="9" t="s">
        <v>2</v>
      </c>
      <c r="X9" s="35">
        <v>1200</v>
      </c>
      <c r="Y9" s="9"/>
    </row>
    <row r="10" spans="1:70" x14ac:dyDescent="0.25">
      <c r="A10" s="82"/>
      <c r="B10" s="47"/>
      <c r="C10" s="48"/>
      <c r="D10" s="50" t="str">
        <f ca="1">_xlfn.LET(_xlpm.a,A7,_xlpm.c,C10,_xlpm.x,$X$6,_xlpm.limInf,$B$51,_xlpm.limSup,$C$51,_xlpm.linhaAnt,A8,IF(_xlpm.a="FÉRIAS","FRS",IF(_xlpm.a="FERIADO","FER",IF(_xlpm.a="NTRAB","NTB",IF(AND(_xlpm.a="ATESTADO",_xlpm.c=""),"ATD",IF(_xlpm.c&lt;&gt;"",IF(_xlpm.c&gt;=_xlpm.x,"OK","ANT"),IF(_xlpm.linhaAnt&lt;_xlpm.limInf,"FAL","")))))))</f>
        <v>FAL</v>
      </c>
      <c r="E10" s="192" t="str">
        <f>IF($N$47&lt;&gt;"SIM","",IFERROR(IF(TRIM(C10&amp;"")="","",_xlfn.LET(_xlpm.v,VALUE(TRIM(C10&amp;"")),_xlpm.alvo,(INT($X$6/100)*60+MOD($X$6,100)),_xlpm.real,(INT(_xlpm.v/100)*60+MOD(_xlpm.v,100)),_xlpm.dif,_xlpm.alvo-_xlpm.real,IF(ABS(_xlpm.dif)&lt;=5,0,_xlpm.dif))*-1),"ER"))</f>
        <v/>
      </c>
      <c r="F10" s="82"/>
      <c r="G10" s="47"/>
      <c r="H10" s="48"/>
      <c r="I10" s="50" t="str">
        <f ca="1">_xlfn.LET(_xlpm.a,F7,_xlpm.c,H10,_xlpm.x,$X$6,_xlpm.limInf,$B$51,_xlpm.limSup,$C$51,_xlpm.linhaAnt,F8,IF(_xlpm.a="FÉRIAS","FRS",IF(_xlpm.a="FERIADO","FER",IF(_xlpm.a="NTRAB","NTB",IF(AND(_xlpm.a="ATESTADO",_xlpm.c=""),"ATD",IF(_xlpm.c&lt;&gt;"",IF(_xlpm.c&gt;=_xlpm.x,"OK","ANT"),IF(_xlpm.linhaAnt&lt;_xlpm.limInf,"FAL","")))))))</f>
        <v/>
      </c>
      <c r="J10" s="192" t="str">
        <f>IF($N$47&lt;&gt;"SIM","",IFERROR(IF(TRIM(H10&amp;"")="","",_xlfn.LET(_xlpm.v,VALUE(TRIM(H10&amp;"")),_xlpm.alvo,(INT($X$6/100)*60+MOD($X$6,100)),_xlpm.real,(INT(_xlpm.v/100)*60+MOD(_xlpm.v,100)),_xlpm.dif,_xlpm.alvo-_xlpm.real,IF(ABS(_xlpm.dif)&lt;=5,0,_xlpm.dif))*-1),"ER"))</f>
        <v/>
      </c>
      <c r="K10" s="82"/>
      <c r="L10" s="272"/>
      <c r="M10" s="273"/>
      <c r="N10" s="273"/>
      <c r="O10" s="192" t="str">
        <f>IF($N$47&lt;&gt;"SIM","",IFERROR(IF(TRIM(M10&amp;"")="","",_xlfn.LET(_xlpm.v,VALUE(TRIM(M10&amp;"")),_xlpm.alvo,(INT($X$6/100)*60+MOD($X$6,100)),_xlpm.real,(INT(_xlpm.v/100)*60+MOD(_xlpm.v,100)),_xlpm.dif,_xlpm.alvo-_xlpm.real,IF(ABS(_xlpm.dif)&lt;=5,0,_xlpm.dif))*-1),"ER"))</f>
        <v/>
      </c>
      <c r="S10" s="33"/>
      <c r="T10" s="33"/>
      <c r="U10" s="32"/>
      <c r="V10" s="32"/>
      <c r="W10" s="14"/>
      <c r="X10" s="9"/>
      <c r="Y10" s="9"/>
    </row>
    <row r="11" spans="1:70" ht="15" customHeight="1" x14ac:dyDescent="0.25">
      <c r="A11" s="11"/>
      <c r="B11" s="46"/>
      <c r="C11" s="7"/>
      <c r="D11" s="49" t="str">
        <f ca="1">_xlfn.LET(_xlpm.a,A11,_xlpm.c,C11,_xlpm.x,$X$3,_xlpm.y,$Y$3,_xlpm.limInf,$B$51,_xlpm.limSup,$C$51,_xlpm.linhaAnt,A12,IF(_xlpm.a="FÉRIAS","FRS",IF(_xlpm.a="FERIADO","FER",IF(_xlpm.a="NTRAB","NTB",IF(AND(_xlpm.a="ATESTADO",_xlpm.c=""),"ATD",IF(_xlpm.c&lt;&gt;"",IF(_xlpm.c&lt;=_xlpm.x,IF(_xlpm.c&gt;_xlpm.y,"DP","OK"),"ATR"),IF(_xlpm.linhaAnt&lt;_xlpm.limInf,"FAL","")))))))</f>
        <v>FAL</v>
      </c>
      <c r="E11" s="192" t="str">
        <f>IF($N$47&lt;&gt;"SIM","",IFERROR(IF(TRIM(C11&amp;"")="","",_xlfn.LET(_xlpm.v,VALUE(TRIM(C11&amp;"")),_xlpm.alvo,IF(A13="SÁBADO",(INT($Y$8/100)*60+MOD($Y$8,100)),(INT($Y$3/100)*60+MOD($Y$3,100))),_xlpm.real,(INT(_xlpm.v/100)*60+MOD(_xlpm.v,100)),_xlpm.dif,_xlpm.alvo-_xlpm.real,IF(ABS(_xlpm.dif)&lt;=5,0,_xlpm.dif))),"ER"))</f>
        <v/>
      </c>
      <c r="F11" s="11"/>
      <c r="G11" s="46"/>
      <c r="H11" s="7"/>
      <c r="I11" s="49" t="str">
        <f ca="1">_xlfn.LET(_xlpm.a,F11,_xlpm.c,H11,_xlpm.x,$X$3,_xlpm.y,$Y$3,_xlpm.limInf,$B$51,_xlpm.limSup,$C$51,_xlpm.linhaAnt,F12,IF(_xlpm.a="FÉRIAS","FRS",IF(_xlpm.a="FERIADO","FER",IF(_xlpm.a="NTRAB","NTB",IF(AND(_xlpm.a="ATESTADO",_xlpm.c=""),"ATD",IF(_xlpm.c&lt;&gt;"",IF(_xlpm.c&lt;=_xlpm.x,IF(_xlpm.c&gt;_xlpm.y,"DP","OK"),"ATR"),IF(_xlpm.linhaAnt&lt;_xlpm.limInf,"FAL","")))))))</f>
        <v/>
      </c>
      <c r="J11" s="192" t="str">
        <f>IF($N$47&lt;&gt;"SIM","",IFERROR(IF(TRIM(H11&amp;"")="","",_xlfn.LET(_xlpm.v,VALUE(TRIM(H11&amp;"")),_xlpm.alvo,IF(F13="SÁBADO",(INT($Y$8/100)*60+MOD($Y$8,100)),(INT($Y$3/100)*60+MOD($Y$3,100))),_xlpm.real,(INT(_xlpm.v/100)*60+MOD(_xlpm.v,100)),_xlpm.dif,_xlpm.alvo-_xlpm.real,IF(ABS(_xlpm.dif)&lt;=5,0,_xlpm.dif))),"ER"))</f>
        <v/>
      </c>
      <c r="K11" s="11"/>
      <c r="L11" s="46"/>
      <c r="M11" s="7"/>
      <c r="N11" s="49" t="str">
        <f ca="1">_xlfn.LET(_xlpm.a,K11,_xlpm.c,M11,_xlpm.x,$X$3,_xlpm.y,$Y$3,_xlpm.limInf,$B$51,_xlpm.limSup,$C$51,_xlpm.linhaAnt,K12,IF(_xlpm.a="FÉRIAS","FRS",IF(_xlpm.a="FERIADO","FER",IF(_xlpm.a="NTRAB","NTB",IF(AND(_xlpm.a="ATESTADO",_xlpm.c=""),"ATD",IF(_xlpm.c&lt;&gt;"",IF(_xlpm.c&lt;=_xlpm.x,IF(_xlpm.c&gt;_xlpm.y,"DP","OK"),"ATR"),IF(_xlpm.linhaAnt&lt;_xlpm.limInf,"FAL","")))))))</f>
        <v/>
      </c>
      <c r="O11" s="192" t="str">
        <f>IF($N$47&lt;&gt;"SIM","",IFERROR(IF(TRIM(M11&amp;"")="","",_xlfn.LET(_xlpm.v,VALUE(TRIM(M11&amp;"")),_xlpm.alvo,IF(K13="SÁBADO",(INT($Y$8/100)*60+MOD($Y$8,100)),(INT($Y$3/100)*60+MOD($Y$3,100))),_xlpm.real,(INT(_xlpm.v/100)*60+MOD(_xlpm.v,100)),_xlpm.dif,_xlpm.alvo-_xlpm.real,IF(ABS(_xlpm.dif)&lt;=5,0,_xlpm.dif))),"ER"))</f>
        <v/>
      </c>
      <c r="S11" s="33"/>
      <c r="T11" s="33"/>
      <c r="U11" s="32"/>
      <c r="V11" s="32"/>
      <c r="W11" s="14"/>
      <c r="X11" s="9"/>
      <c r="Y11" s="9"/>
    </row>
    <row r="12" spans="1:70" x14ac:dyDescent="0.25">
      <c r="A12" s="41">
        <f ca="1">IF($B$51=3,"HOJE",3)</f>
        <v>3</v>
      </c>
      <c r="B12" s="46"/>
      <c r="C12" s="7"/>
      <c r="D12" s="49" t="str">
        <f ca="1">_xlfn.LET(_xlpm.a,A11,_xlpm.c,C12,_xlpm.x,$X$4,_xlpm.limInf,$B$51,_xlpm.limSup,$C$51,_xlpm.linhaAnt,A12,IF(_xlpm.a="FÉRIAS","FRS",IF(_xlpm.a="FERIADO","FER",IF(_xlpm.a="NTRAB","NTB",IF(AND(_xlpm.a="ATESTADO",_xlpm.c=""),"ATD",IF(_xlpm.c&lt;&gt;"",IF(_xlpm.c&gt;=_xlpm.x,"OK","ANT"),IF(_xlpm.linhaAnt&lt;_xlpm.limInf,"FAL","")))))))</f>
        <v>FAL</v>
      </c>
      <c r="E12" s="192" t="str">
        <f>IF($N$47&lt;&gt;"SIM","",IFERROR(IF(TRIM(C12&amp;"")="","",_xlfn.LET(_xlpm.v,VALUE(TRIM(C12&amp;"")),_xlpm.alvo,(INT($X$4/100)*60+MOD($X$4,100)),_xlpm.real,(INT(_xlpm.v/100)*60+MOD(_xlpm.v,100)),_xlpm.dif,_xlpm.alvo-_xlpm.real,IF(ABS(_xlpm.dif)&lt;=5,0,_xlpm.dif))*-1),"ER"))</f>
        <v/>
      </c>
      <c r="F12" s="41">
        <f ca="1">IF($B$51=13,"HOJE",13)</f>
        <v>13</v>
      </c>
      <c r="G12" s="46"/>
      <c r="H12" s="7"/>
      <c r="I12" s="49" t="str">
        <f ca="1">_xlfn.LET(_xlpm.a,F11,_xlpm.c,H12,_xlpm.x,$X$4,_xlpm.limInf,$B$51,_xlpm.limSup,$C$51,_xlpm.linhaAnt,F12,IF(_xlpm.a="FÉRIAS","FRS",IF(_xlpm.a="FERIADO","FER",IF(_xlpm.a="NTRAB","NTB",IF(AND(_xlpm.a="ATESTADO",_xlpm.c=""),"ATD",IF(_xlpm.c&lt;&gt;"",IF(_xlpm.c&gt;=_xlpm.x,"OK","ANT"),IF(_xlpm.linhaAnt&lt;_xlpm.limInf,"FAL","")))))))</f>
        <v/>
      </c>
      <c r="J12" s="192" t="str">
        <f>IF($N$47&lt;&gt;"SIM","",IFERROR(IF(TRIM(H12&amp;"")="","",_xlfn.LET(_xlpm.v,VALUE(TRIM(H12&amp;"")),_xlpm.alvo,(INT($X$4/100)*60+MOD($X$4,100)),_xlpm.real,(INT(_xlpm.v/100)*60+MOD(_xlpm.v,100)),_xlpm.dif,_xlpm.alvo-_xlpm.real,IF(ABS(_xlpm.dif)&lt;=5,0,_xlpm.dif))*-1),"ER"))</f>
        <v/>
      </c>
      <c r="K12" s="41">
        <f ca="1">IF($B$51=23,"HOJE",23)</f>
        <v>23</v>
      </c>
      <c r="L12" s="46"/>
      <c r="M12" s="7"/>
      <c r="N12" s="49" t="str">
        <f ca="1">_xlfn.LET(_xlpm.a,K11,_xlpm.c,M12,_xlpm.x,$X$4,_xlpm.limInf,$B$51,_xlpm.limSup,$C$51,_xlpm.linhaAnt,K12,IF(_xlpm.a="FÉRIAS","FRS",IF(_xlpm.a="FERIADO","FER",IF(_xlpm.a="NTRAB","NTB",IF(AND(_xlpm.a="ATESTADO",_xlpm.c=""),"ATD",IF(_xlpm.c&lt;&gt;"",IF(_xlpm.c&gt;=_xlpm.x,"OK","ANT"),IF(_xlpm.linhaAnt&lt;_xlpm.limInf,"FAL","")))))))</f>
        <v/>
      </c>
      <c r="O12" s="192" t="str">
        <f>IF($N$47&lt;&gt;"SIM","",IFERROR(IF(TRIM(M12&amp;"")="","",_xlfn.LET(_xlpm.v,VALUE(TRIM(M12&amp;"")),_xlpm.alvo,(INT($X$4/100)*60+MOD($X$4,100)),_xlpm.real,(INT(_xlpm.v/100)*60+MOD(_xlpm.v,100)),_xlpm.dif,_xlpm.alvo-_xlpm.real,IF(ABS(_xlpm.dif)&lt;=5,0,_xlpm.dif))*-1),"ER"))</f>
        <v/>
      </c>
      <c r="S12" s="33"/>
      <c r="T12" s="33"/>
      <c r="U12" s="32"/>
      <c r="V12" s="32"/>
      <c r="W12" s="14"/>
      <c r="X12" s="14"/>
      <c r="Y12" s="14"/>
    </row>
    <row r="13" spans="1:70" x14ac:dyDescent="0.25">
      <c r="A13" s="41" t="str">
        <f>IF(A9="SÁBADO","DOMINGO",IF(A9="DOMINGO","SEGUNDA",IF(A9="SEGUNDA","TERÇA",IF(A9="SEGUNDA","TERÇA",IF(A9="TERÇA","QUARTA",IF(A9="QUARTA","QUINTA",IF(A9="QUINTA","SEXTA",IF(A9="SEXTA","SÁBADO","ERRO"))))))))</f>
        <v>TERÇA</v>
      </c>
      <c r="B13" s="46"/>
      <c r="C13" s="7"/>
      <c r="D13" s="49" t="str">
        <f ca="1">_xlfn.LET(_xlpm.a,A11,_xlpm.c,C13,_xlpm.x,$X$5,_xlpm.y,$Y$5,_xlpm.limInf,$B$51,_xlpm.limSup,$C$51,_xlpm.linhaAnt,A12,IF(_xlpm.a="FÉRIAS","FRS",IF(_xlpm.a="FERIADO","FER",IF(_xlpm.a="NTRAB","NTB",IF(AND(_xlpm.a="ATESTADO",_xlpm.c=""),"ATD",IF(_xlpm.c&lt;&gt;"",IF(_xlpm.c&lt;=_xlpm.x,IF(_xlpm.c&gt;_xlpm.y,"DP","OK"),"ATR"),IF(_xlpm.linhaAnt&lt;_xlpm.limInf,"FAL","")))))))</f>
        <v>FAL</v>
      </c>
      <c r="E13" s="192" t="str">
        <f>IF($N$47&lt;&gt;"SIM","",IFERROR(IF(TRIM(C13&amp;"")="","",_xlfn.LET(_xlpm.v,VALUE(TRIM(C13&amp;"")),_xlpm.alvo,(INT($Y$5/100)*60+MOD($Y$5,100)),_xlpm.real,(INT(_xlpm.v/100)*60+MOD(_xlpm.v,100)),_xlpm.dif,_xlpm.alvo-_xlpm.real,IF(ABS(_xlpm.dif)&lt;=5,0,_xlpm.dif))),"ER"))</f>
        <v/>
      </c>
      <c r="F13" s="41" t="str">
        <f>IF(F9="SÁBADO","DOMINGO",IF(F9="DOMINGO","SEGUNDA",IF(F9="SEGUNDA","TERÇA",IF(F9="SEGUNDA","TERÇA",IF(F9="TERÇA","QUARTA",IF(F9="QUARTA","QUINTA",IF(F9="QUINTA","SEXTA",IF(F9="SEXTA","SÁBADO","ERRO"))))))))</f>
        <v>SEXTA</v>
      </c>
      <c r="G13" s="46"/>
      <c r="H13" s="7"/>
      <c r="I13" s="49" t="str">
        <f ca="1">_xlfn.LET(_xlpm.a,F11,_xlpm.c,H13,_xlpm.x,$X$5,_xlpm.y,$Y$5,_xlpm.limInf,$B$51,_xlpm.limSup,$C$51,_xlpm.linhaAnt,F12,IF(_xlpm.a="FÉRIAS","FRS",IF(_xlpm.a="FERIADO","FER",IF(_xlpm.a="NTRAB","NTB",IF(AND(_xlpm.a="ATESTADO",_xlpm.c=""),"ATD",IF(_xlpm.c&lt;&gt;"",IF(_xlpm.c&lt;=_xlpm.x,IF(_xlpm.c&gt;_xlpm.y,"DP","OK"),"ATR"),IF(_xlpm.linhaAnt&lt;_xlpm.limInf,"FAL","")))))))</f>
        <v/>
      </c>
      <c r="J13" s="192" t="str">
        <f>IF($N$47&lt;&gt;"SIM","",IFERROR(IF(TRIM(H13&amp;"")="","",_xlfn.LET(_xlpm.v,VALUE(TRIM(H13&amp;"")),_xlpm.alvo,(INT($Y$5/100)*60+MOD($Y$5,100)),_xlpm.real,(INT(_xlpm.v/100)*60+MOD(_xlpm.v,100)),_xlpm.dif,_xlpm.alvo-_xlpm.real,IF(ABS(_xlpm.dif)&lt;=5,0,_xlpm.dif))),"ER"))</f>
        <v/>
      </c>
      <c r="K13" s="41" t="str">
        <f>IF(K9="SÁBADO","DOMINGO",IF(K9="DOMINGO","SEGUNDA",IF(K9="SEGUNDA","TERÇA",IF(K9="SEGUNDA","TERÇA",IF(K9="TERÇA","QUARTA",IF(K9="QUARTA","QUINTA",IF(K9="QUINTA","SEXTA",IF(K9="SEXTA","SÁBADO","ERRO"))))))))</f>
        <v>SEGUNDA</v>
      </c>
      <c r="L13" s="46"/>
      <c r="M13" s="7"/>
      <c r="N13" s="49" t="str">
        <f ca="1">_xlfn.LET(_xlpm.a,K11,_xlpm.c,M13,_xlpm.x,$X$5,_xlpm.y,$Y$5,_xlpm.limInf,$B$51,_xlpm.limSup,$C$51,_xlpm.linhaAnt,K12,IF(_xlpm.a="FÉRIAS","FRS",IF(_xlpm.a="FERIADO","FER",IF(_xlpm.a="NTRAB","NTB",IF(AND(_xlpm.a="ATESTADO",_xlpm.c=""),"ATD",IF(_xlpm.c&lt;&gt;"",IF(_xlpm.c&lt;=_xlpm.x,IF(_xlpm.c&gt;_xlpm.y,"DP","OK"),"ATR"),IF(_xlpm.linhaAnt&lt;_xlpm.limInf,"FAL","")))))))</f>
        <v/>
      </c>
      <c r="O13" s="192" t="str">
        <f>IF($N$47&lt;&gt;"SIM","",IFERROR(IF(TRIM(M13&amp;"")="","",_xlfn.LET(_xlpm.v,VALUE(TRIM(M13&amp;"")),_xlpm.alvo,(INT($Y$5/100)*60+MOD($Y$5,100)),_xlpm.real,(INT(_xlpm.v/100)*60+MOD(_xlpm.v,100)),_xlpm.dif,_xlpm.alvo-_xlpm.real,IF(ABS(_xlpm.dif)&lt;=5,0,_xlpm.dif))),"ER"))</f>
        <v/>
      </c>
      <c r="S13" s="33"/>
      <c r="T13" s="33"/>
      <c r="U13" s="32"/>
      <c r="V13" s="32"/>
      <c r="W13" s="14"/>
      <c r="X13" s="14"/>
      <c r="Y13" s="14"/>
    </row>
    <row r="14" spans="1:70" x14ac:dyDescent="0.25">
      <c r="A14" s="38"/>
      <c r="B14" s="46"/>
      <c r="C14" s="7"/>
      <c r="D14" s="49" t="str">
        <f ca="1">_xlfn.LET(_xlpm.a,A11,_xlpm.c,C14,_xlpm.x,$X$6,_xlpm.limInf,$B$51,_xlpm.limSup,$C$51,_xlpm.linhaAnt,A12,IF(_xlpm.a="FÉRIAS","FRS",IF(_xlpm.a="FERIADO","FER",IF(_xlpm.a="NTRAB","NTB",IF(AND(_xlpm.a="ATESTADO",_xlpm.c=""),"ATD",IF(_xlpm.c&lt;&gt;"",IF(_xlpm.c&gt;=_xlpm.x,"OK","ANT"),IF(_xlpm.linhaAnt&lt;_xlpm.limInf,"FAL","")))))))</f>
        <v>FAL</v>
      </c>
      <c r="E14" s="192" t="str">
        <f>IF($N$47&lt;&gt;"SIM","",IFERROR(IF(TRIM(C14&amp;"")="","",_xlfn.LET(_xlpm.v,VALUE(TRIM(C14&amp;"")),_xlpm.alvo,(INT($X$6/100)*60+MOD($X$6,100)),_xlpm.real,(INT(_xlpm.v/100)*60+MOD(_xlpm.v,100)),_xlpm.dif,_xlpm.alvo-_xlpm.real,IF(ABS(_xlpm.dif)&lt;=5,0,_xlpm.dif))*-1),"ER"))</f>
        <v/>
      </c>
      <c r="F14" s="38"/>
      <c r="G14" s="46"/>
      <c r="H14" s="7"/>
      <c r="I14" s="49" t="str">
        <f ca="1">_xlfn.LET(_xlpm.a,F11,_xlpm.c,H14,_xlpm.x,$X$6,_xlpm.limInf,$B$51,_xlpm.limSup,$C$51,_xlpm.linhaAnt,F12,IF(_xlpm.a="FÉRIAS","FRS",IF(_xlpm.a="FERIADO","FER",IF(_xlpm.a="NTRAB","NTB",IF(AND(_xlpm.a="ATESTADO",_xlpm.c=""),"ATD",IF(_xlpm.c&lt;&gt;"",IF(_xlpm.c&gt;=_xlpm.x,"OK","ANT"),IF(_xlpm.linhaAnt&lt;_xlpm.limInf,"FAL","")))))))</f>
        <v/>
      </c>
      <c r="J14" s="192" t="str">
        <f>IF($N$47&lt;&gt;"SIM","",IFERROR(IF(TRIM(H14&amp;"")="","",_xlfn.LET(_xlpm.v,VALUE(TRIM(H14&amp;"")),_xlpm.alvo,(INT($X$6/100)*60+MOD($X$6,100)),_xlpm.real,(INT(_xlpm.v/100)*60+MOD(_xlpm.v,100)),_xlpm.dif,_xlpm.alvo-_xlpm.real,IF(ABS(_xlpm.dif)&lt;=5,0,_xlpm.dif))*-1),"ER"))</f>
        <v/>
      </c>
      <c r="K14" s="38"/>
      <c r="L14" s="46"/>
      <c r="M14" s="7"/>
      <c r="N14" s="49" t="str">
        <f ca="1">_xlfn.LET(_xlpm.a,K11,_xlpm.c,M14,_xlpm.x,$X$6,_xlpm.limInf,$B$51,_xlpm.limSup,$C$51,_xlpm.linhaAnt,K12,IF(_xlpm.a="FÉRIAS","FRS",IF(_xlpm.a="FERIADO","FER",IF(_xlpm.a="NTRAB","NTB",IF(AND(_xlpm.a="ATESTADO",_xlpm.c=""),"ATD",IF(_xlpm.c&lt;&gt;"",IF(_xlpm.c&gt;=_xlpm.x,"OK","ANT"),IF(_xlpm.linhaAnt&lt;_xlpm.limInf,"FAL","")))))))</f>
        <v/>
      </c>
      <c r="O14" s="192" t="str">
        <f>IF($N$47&lt;&gt;"SIM","",IFERROR(IF(TRIM(M14&amp;"")="","",_xlfn.LET(_xlpm.v,VALUE(TRIM(M14&amp;"")),_xlpm.alvo,(INT($X$6/100)*60+MOD($X$6,100)),_xlpm.real,(INT(_xlpm.v/100)*60+MOD(_xlpm.v,100)),_xlpm.dif,_xlpm.alvo-_xlpm.real,IF(ABS(_xlpm.dif)&lt;=5,0,_xlpm.dif))*-1),"ER"))</f>
        <v/>
      </c>
      <c r="S14" s="33"/>
      <c r="T14" s="33"/>
      <c r="U14" s="32"/>
      <c r="V14" s="33"/>
      <c r="W14" s="14"/>
      <c r="X14" s="9"/>
      <c r="Y14" s="9"/>
    </row>
    <row r="15" spans="1:70" ht="15" customHeight="1" x14ac:dyDescent="0.25">
      <c r="A15" s="12"/>
      <c r="B15" s="47"/>
      <c r="C15" s="48"/>
      <c r="D15" s="50" t="str">
        <f ca="1">_xlfn.LET(_xlpm.a,A15,_xlpm.c,C15,_xlpm.x,$X$3,_xlpm.y,$Y$3,_xlpm.limInf,$B$51,_xlpm.limSup,$C$51,_xlpm.linhaAnt,A16,IF(_xlpm.a="FÉRIAS","FRS",IF(_xlpm.a="FERIADO","FER",IF(_xlpm.a="NTRAB","NTB",IF(AND(_xlpm.a="ATESTADO",_xlpm.c=""),"ATD",IF(_xlpm.c&lt;&gt;"",IF(_xlpm.c&lt;=_xlpm.x,IF(_xlpm.c&gt;_xlpm.y,"DP","OK"),"ATR"),IF(_xlpm.linhaAnt&lt;_xlpm.limInf,"FAL","")))))))</f>
        <v>FAL</v>
      </c>
      <c r="E15" s="192" t="str">
        <f>IF($N$47&lt;&gt;"SIM","",IFERROR(IF(TRIM(C15&amp;"")="","",_xlfn.LET(_xlpm.v,VALUE(TRIM(C15&amp;"")),_xlpm.alvo,IF(A17="SÁBADO",(INT($Y$8/100)*60+MOD($Y$8,100)),(INT($Y$3/100)*60+MOD($Y$3,100))),_xlpm.real,(INT(_xlpm.v/100)*60+MOD(_xlpm.v,100)),_xlpm.dif,_xlpm.alvo-_xlpm.real,IF(ABS(_xlpm.dif)&lt;=5,0,_xlpm.dif))),"ER"))</f>
        <v/>
      </c>
      <c r="F15" s="12"/>
      <c r="G15" s="47"/>
      <c r="H15" s="48"/>
      <c r="I15" s="50" t="str">
        <f ca="1">_xlfn.LET(_xlpm.a,F15,_xlpm.c,H15,_xlpm.x,$X$8,_xlpm.y,$Y$8,_xlpm.limInf,$B$51,_xlpm.limSup,$C$51,_xlpm.linhaAnt,F16,IF(_xlpm.a="FÉRIAS","FRS",IF(_xlpm.a="NTRAB","NT",IF(AND(_xlpm.a="ATESTADO",_xlpm.c=""),"ATD",IF(_xlpm.a="FERIADO","FER",IF(_xlpm.c&lt;&gt;"",IF(_xlpm.c&lt;=_xlpm.x,IF(_xlpm.c&gt;_xlpm.y,"DP","OK"),"ATR"),IF(_xlpm.linhaAnt&lt;_xlpm.limInf,"FAL","")))))))</f>
        <v/>
      </c>
      <c r="J15" s="192" t="str">
        <f>IF($N$47&lt;&gt;"SIM","",IFERROR(IF(TRIM(H15&amp;"")="","",_xlfn.LET(_xlpm.v,VALUE(TRIM(H15&amp;"")),_xlpm.alvo,IF(F17="SÁBADO",(INT($Y$8/100)*60+MOD($Y$8,100)),(INT($Y$3/100)*60+MOD($Y$3,100))),_xlpm.real,(INT(_xlpm.v/100)*60+MOD(_xlpm.v,100)),_xlpm.dif,_xlpm.alvo-_xlpm.real,IF(ABS(_xlpm.dif)&lt;=5,0,_xlpm.dif))),"ER"))</f>
        <v/>
      </c>
      <c r="K15" s="12"/>
      <c r="L15" s="47"/>
      <c r="M15" s="48"/>
      <c r="N15" s="50" t="str">
        <f ca="1">_xlfn.LET(_xlpm.a,K15,_xlpm.c,M15,_xlpm.x,$X$3,_xlpm.y,$Y$3,_xlpm.limInf,$B$51,_xlpm.limSup,$C$51,_xlpm.linhaAnt,K16,IF(_xlpm.a="FÉRIAS","FRS",IF(_xlpm.a="FERIADO","FER",IF(_xlpm.a="NTRAB","NTB",IF(AND(_xlpm.a="ATESTADO",_xlpm.c=""),"ATD",IF(_xlpm.c&lt;&gt;"",IF(_xlpm.c&lt;=_xlpm.x,IF(_xlpm.c&gt;_xlpm.y,"DP","OK"),"ATR"),IF(_xlpm.linhaAnt&lt;_xlpm.limInf,"FAL","")))))))</f>
        <v/>
      </c>
      <c r="O15" s="192" t="str">
        <f>IF($N$47&lt;&gt;"SIM","",IFERROR(IF(TRIM(M15&amp;"")="","",_xlfn.LET(_xlpm.v,VALUE(TRIM(M15&amp;"")),_xlpm.alvo,IF(K17="SÁBADO",(INT($Y$8/100)*60+MOD($Y$8,100)),(INT($Y$3/100)*60+MOD($Y$3,100))),_xlpm.real,(INT(_xlpm.v/100)*60+MOD(_xlpm.v,100)),_xlpm.dif,_xlpm.alvo-_xlpm.real,IF(ABS(_xlpm.dif)&lt;=5,0,_xlpm.dif))),"ER"))</f>
        <v/>
      </c>
      <c r="S15" s="33"/>
      <c r="T15" s="33"/>
      <c r="U15" s="32"/>
      <c r="V15" s="33"/>
      <c r="W15" s="14"/>
      <c r="X15" s="9"/>
      <c r="Y15" s="9"/>
    </row>
    <row r="16" spans="1:70" x14ac:dyDescent="0.25">
      <c r="A16" s="42">
        <f ca="1">IF($B$51=4,"HOJE",4)</f>
        <v>4</v>
      </c>
      <c r="B16" s="47"/>
      <c r="C16" s="48"/>
      <c r="D16" s="50" t="str">
        <f ca="1">_xlfn.LET(_xlpm.a,A15,_xlpm.c,C16,_xlpm.x,$X$4,_xlpm.limInf,$B$51,_xlpm.limSup,$C$51,_xlpm.linhaAnt,A16,IF(_xlpm.a="FÉRIAS","FRS",IF(_xlpm.a="FERIADO","FER",IF(_xlpm.a="NTRAB","NTB",IF(AND(_xlpm.a="ATESTADO",_xlpm.c=""),"ATD",IF(_xlpm.c&lt;&gt;"",IF(_xlpm.c&gt;=_xlpm.x,"OK","ANT"),IF(_xlpm.linhaAnt&lt;_xlpm.limInf,"FAL","")))))))</f>
        <v>FAL</v>
      </c>
      <c r="E16" s="192" t="str">
        <f>IF($N$47&lt;&gt;"SIM","",IFERROR(IF(TRIM(C16&amp;"")="","",_xlfn.LET(_xlpm.v,VALUE(TRIM(C16&amp;"")),_xlpm.alvo,(INT($X$4/100)*60+MOD($X$4,100)),_xlpm.real,(INT(_xlpm.v/100)*60+MOD(_xlpm.v,100)),_xlpm.dif,_xlpm.alvo-_xlpm.real,IF(ABS(_xlpm.dif)&lt;=5,0,_xlpm.dif))*-1),"ER"))</f>
        <v/>
      </c>
      <c r="F16" s="42">
        <f ca="1">IF($B$51=14,"HOJE",14)</f>
        <v>14</v>
      </c>
      <c r="G16" s="47"/>
      <c r="H16" s="48"/>
      <c r="I16" s="50" t="str">
        <f ca="1">_xlfn.LET(_xlpm.a,F15,_xlpm.c,H16,_xlpm.x,$X$9,_xlpm.limInf,$B$51,_xlpm.limSup,$C$51,_xlpm.linhaAnt,F16,IF(_xlpm.a="FÉRIAS","FRS",IF(_xlpm.a="NTRAB","NT",IF(AND(_xlpm.a="ATESTADO",_xlpm.c=""),"ATD",IF(_xlpm.a="FERIADO","FER",IF(_xlpm.c&lt;&gt;"",IF(_xlpm.c&gt;=_xlpm.x,"OK","ANT"),IF(_xlpm.linhaAnt&lt;_xlpm.limInf,"FAL","")))))))</f>
        <v/>
      </c>
      <c r="J16" s="192" t="str">
        <f>IF($N$47&lt;&gt;"SIM","",IFERROR(IF(TRIM(H16&amp;"")="","",_xlfn.LET(_xlpm.v,VALUE(TRIM(H16&amp;"")),_xlpm.alvo,(INT($X$4/100)*60+MOD($X$4,100)),_xlpm.real,(INT(_xlpm.v/100)*60+MOD(_xlpm.v,100)),_xlpm.dif,_xlpm.alvo-_xlpm.real,IF(ABS(_xlpm.dif)&lt;=5,0,_xlpm.dif))*-1),"ER"))</f>
        <v/>
      </c>
      <c r="K16" s="42">
        <f ca="1">IF($B$51=24,"HOJE",24)</f>
        <v>24</v>
      </c>
      <c r="L16" s="47"/>
      <c r="M16" s="48"/>
      <c r="N16" s="50" t="str">
        <f ca="1">_xlfn.LET(_xlpm.a,K15,_xlpm.c,M16,_xlpm.x,$X$4,_xlpm.limInf,$B$51,_xlpm.limSup,$C$51,_xlpm.linhaAnt,K16,IF(_xlpm.a="FÉRIAS","FRS",IF(_xlpm.a="FERIADO","FER",IF(_xlpm.a="NTRAB","NTB",IF(AND(_xlpm.a="ATESTADO",_xlpm.c=""),"ATD",IF(_xlpm.c&lt;&gt;"",IF(_xlpm.c&gt;=_xlpm.x,"OK","ANT"),IF(_xlpm.linhaAnt&lt;_xlpm.limInf,"FAL","")))))))</f>
        <v/>
      </c>
      <c r="O16" s="192" t="str">
        <f>IF($N$47&lt;&gt;"SIM","",IFERROR(IF(TRIM(M16&amp;"")="","",_xlfn.LET(_xlpm.v,VALUE(TRIM(M16&amp;"")),_xlpm.alvo,(INT($X$4/100)*60+MOD($X$4,100)),_xlpm.real,(INT(_xlpm.v/100)*60+MOD(_xlpm.v,100)),_xlpm.dif,_xlpm.alvo-_xlpm.real,IF(ABS(_xlpm.dif)&lt;=5,0,_xlpm.dif))*-1),"ER"))</f>
        <v/>
      </c>
      <c r="S16" s="33"/>
      <c r="T16" s="33"/>
      <c r="U16" s="32"/>
      <c r="V16" s="33"/>
      <c r="W16" s="14"/>
      <c r="X16" s="9"/>
      <c r="Y16" s="9"/>
    </row>
    <row r="17" spans="1:26" x14ac:dyDescent="0.25">
      <c r="A17" s="42" t="str">
        <f>IF(A13="SÁBADO","DOMINGO",IF(A13="DOMINGO","SEGUNDA",IF(A13="SEGUNDA","TERÇA",IF(A13="SEGUNDA","TERÇA",IF(A13="TERÇA","QUARTA",IF(A13="QUARTA","QUINTA",IF(A13="QUINTA","SEXTA",IF(A13="SEXTA","SÁBADO","ERRO"))))))))</f>
        <v>QUARTA</v>
      </c>
      <c r="B17" s="47"/>
      <c r="C17" s="48"/>
      <c r="D17" s="50" t="str">
        <f ca="1">_xlfn.LET(_xlpm.a,A15,_xlpm.c,C17,_xlpm.x,$X$5,_xlpm.y,$Y$5,_xlpm.limInf,$B$51,_xlpm.limSup,$C$51,_xlpm.linhaAnt,A16,IF(_xlpm.a="FÉRIAS","FRS",IF(_xlpm.a="FERIADO","FER",IF(_xlpm.a="NTRAB","NTB",IF(AND(_xlpm.a="ATESTADO",_xlpm.c=""),"ATD",IF(_xlpm.c&lt;&gt;"",IF(_xlpm.c&lt;=_xlpm.x,IF(_xlpm.c&gt;_xlpm.y,"DP","OK"),"ATR"),IF(_xlpm.linhaAnt&lt;_xlpm.limInf,"FAL","")))))))</f>
        <v>FAL</v>
      </c>
      <c r="E17" s="192" t="str">
        <f>IF($N$47&lt;&gt;"SIM","",IFERROR(IF(TRIM(C17&amp;"")="","",_xlfn.LET(_xlpm.v,VALUE(TRIM(C17&amp;"")),_xlpm.alvo,(INT($Y$5/100)*60+MOD($Y$5,100)),_xlpm.real,(INT(_xlpm.v/100)*60+MOD(_xlpm.v,100)),_xlpm.dif,_xlpm.alvo-_xlpm.real,IF(ABS(_xlpm.dif)&lt;=5,0,_xlpm.dif))),"ER"))</f>
        <v/>
      </c>
      <c r="F17" s="42" t="str">
        <f>IF(F13="SÁBADO","DOMINGO",IF(F13="DOMINGO","SEGUNDA",IF(F13="SEGUNDA","TERÇA",IF(F13="SEGUNDA","TERÇA",IF(F13="TERÇA","QUARTA",IF(F13="QUARTA","QUINTA",IF(F13="QUINTA","SEXTA",IF(F13="SEXTA","SÁBADO","ERRO"))))))))</f>
        <v>SÁBADO</v>
      </c>
      <c r="G17" s="277" t="s">
        <v>16</v>
      </c>
      <c r="H17" s="278"/>
      <c r="I17" s="278"/>
      <c r="J17" s="192" t="str">
        <f>IF($N$47&lt;&gt;"SIM","",IFERROR(IF(TRIM(H17&amp;"")="","",_xlfn.LET(_xlpm.v,VALUE(TRIM(H17&amp;"")),_xlpm.alvo,(INT($Y$5/100)*60+MOD($Y$5,100)),_xlpm.real,(INT(_xlpm.v/100)*60+MOD(_xlpm.v,100)),_xlpm.dif,_xlpm.alvo-_xlpm.real,IF(ABS(_xlpm.dif)&lt;=5,0,_xlpm.dif))),"ER"))</f>
        <v/>
      </c>
      <c r="K17" s="42" t="str">
        <f>IF(K13="SÁBADO","DOMINGO",IF(K13="DOMINGO","SEGUNDA",IF(K13="SEGUNDA","TERÇA",IF(K13="SEGUNDA","TERÇA",IF(K13="TERÇA","QUARTA",IF(K13="QUARTA","QUINTA",IF(K13="QUINTA","SEXTA",IF(K13="SEXTA","SÁBADO","ERRO"))))))))</f>
        <v>TERÇA</v>
      </c>
      <c r="L17" s="47"/>
      <c r="M17" s="48"/>
      <c r="N17" s="50" t="str">
        <f ca="1">_xlfn.LET(_xlpm.a,K15,_xlpm.c,M17,_xlpm.x,$X$5,_xlpm.y,$Y$5,_xlpm.limInf,$B$51,_xlpm.limSup,$C$51,_xlpm.linhaAnt,K16,IF(_xlpm.a="FÉRIAS","FRS",IF(_xlpm.a="FERIADO","FER",IF(_xlpm.a="NTRAB","NTB",IF(AND(_xlpm.a="ATESTADO",_xlpm.c=""),"ATD",IF(_xlpm.c&lt;&gt;"",IF(_xlpm.c&lt;=_xlpm.x,IF(_xlpm.c&gt;_xlpm.y,"DP","OK"),"ATR"),IF(_xlpm.linhaAnt&lt;_xlpm.limInf,"FAL","")))))))</f>
        <v/>
      </c>
      <c r="O17" s="192" t="str">
        <f>IF($N$47&lt;&gt;"SIM","",IFERROR(IF(TRIM(M17&amp;"")="","",_xlfn.LET(_xlpm.v,VALUE(TRIM(M17&amp;"")),_xlpm.alvo,(INT($Y$5/100)*60+MOD($Y$5,100)),_xlpm.real,(INT(_xlpm.v/100)*60+MOD(_xlpm.v,100)),_xlpm.dif,_xlpm.alvo-_xlpm.real,IF(ABS(_xlpm.dif)&lt;=5,0,_xlpm.dif))),"ER"))</f>
        <v/>
      </c>
      <c r="S17" s="33"/>
      <c r="T17" s="33"/>
      <c r="U17" s="32"/>
      <c r="V17" s="33"/>
      <c r="W17" s="5"/>
    </row>
    <row r="18" spans="1:26" x14ac:dyDescent="0.25">
      <c r="A18" s="82"/>
      <c r="B18" s="47"/>
      <c r="C18" s="48"/>
      <c r="D18" s="50" t="str">
        <f ca="1">_xlfn.LET(_xlpm.a,A15,_xlpm.c,C18,_xlpm.x,$X$6,_xlpm.limInf,$B$51,_xlpm.limSup,$C$51,_xlpm.linhaAnt,A16,IF(_xlpm.a="FÉRIAS","FRS",IF(_xlpm.a="FERIADO","FER",IF(_xlpm.a="NTRAB","NTB",IF(AND(_xlpm.a="ATESTADO",_xlpm.c=""),"ATD",IF(_xlpm.c&lt;&gt;"",IF(_xlpm.c&gt;=_xlpm.x,"OK","ANT"),IF(_xlpm.linhaAnt&lt;_xlpm.limInf,"FAL","")))))))</f>
        <v>FAL</v>
      </c>
      <c r="E18" s="192" t="str">
        <f>IF($N$47&lt;&gt;"SIM","",IFERROR(IF(TRIM(C18&amp;"")="","",_xlfn.LET(_xlpm.v,VALUE(TRIM(C18&amp;"")),_xlpm.alvo,(INT($X$6/100)*60+MOD($X$6,100)),_xlpm.real,(INT(_xlpm.v/100)*60+MOD(_xlpm.v,100)),_xlpm.dif,_xlpm.alvo-_xlpm.real,IF(ABS(_xlpm.dif)&lt;=5,0,_xlpm.dif))*-1),"ER"))</f>
        <v/>
      </c>
      <c r="F18" s="82"/>
      <c r="G18" s="277"/>
      <c r="H18" s="278"/>
      <c r="I18" s="278"/>
      <c r="J18" s="192" t="str">
        <f>IF($N$47&lt;&gt;"SIM","",IFERROR(IF(TRIM(H18&amp;"")="","",_xlfn.LET(_xlpm.v,VALUE(TRIM(H18&amp;"")),_xlpm.alvo,(INT($X$6/100)*60+MOD($X$6,100)),_xlpm.real,(INT(_xlpm.v/100)*60+MOD(_xlpm.v,100)),_xlpm.dif,_xlpm.alvo-_xlpm.real,IF(ABS(_xlpm.dif)&lt;=5,0,_xlpm.dif))*-1),"ER"))</f>
        <v/>
      </c>
      <c r="K18" s="82"/>
      <c r="L18" s="47"/>
      <c r="M18" s="48"/>
      <c r="N18" s="50" t="str">
        <f ca="1">_xlfn.LET(_xlpm.a,K15,_xlpm.c,M18,_xlpm.x,$X$6,_xlpm.limInf,$B$51,_xlpm.limSup,$C$51,_xlpm.linhaAnt,K16,IF(_xlpm.a="FÉRIAS","FRS",IF(_xlpm.a="FERIADO","FER",IF(_xlpm.a="NTRAB","NTB",IF(AND(_xlpm.a="ATESTADO",_xlpm.c=""),"ATD",IF(_xlpm.c&lt;&gt;"",IF(_xlpm.c&gt;=_xlpm.x,"OK","ANT"),IF(_xlpm.linhaAnt&lt;_xlpm.limInf,"FAL","")))))))</f>
        <v/>
      </c>
      <c r="O18" s="192" t="str">
        <f>IF($N$47&lt;&gt;"SIM","",IFERROR(IF(TRIM(M18&amp;"")="","",_xlfn.LET(_xlpm.v,VALUE(TRIM(M18&amp;"")),_xlpm.alvo,(INT($X$6/100)*60+MOD($X$6,100)),_xlpm.real,(INT(_xlpm.v/100)*60+MOD(_xlpm.v,100)),_xlpm.dif,_xlpm.alvo-_xlpm.real,IF(ABS(_xlpm.dif)&lt;=5,0,_xlpm.dif))*-1),"ER"))</f>
        <v/>
      </c>
      <c r="S18" s="33"/>
      <c r="T18" s="33"/>
      <c r="U18" s="32"/>
      <c r="V18" s="32"/>
      <c r="W18" s="5"/>
    </row>
    <row r="19" spans="1:26" ht="15" customHeight="1" x14ac:dyDescent="0.25">
      <c r="A19" s="11"/>
      <c r="B19" s="46"/>
      <c r="C19" s="7"/>
      <c r="D19" s="49" t="str">
        <f ca="1">_xlfn.LET(_xlpm.a,A19,_xlpm.c,C19,_xlpm.x,$X$3,_xlpm.y,$Y$3,_xlpm.limInf,$B$51,_xlpm.limSup,$C$51,_xlpm.linhaAnt,A20,IF(_xlpm.a="FÉRIAS","FRS",IF(_xlpm.a="FERIADO","FER",IF(_xlpm.a="NTRAB","NTB",IF(AND(_xlpm.a="ATESTADO",_xlpm.c=""),"ATD",IF(_xlpm.c&lt;&gt;"",IF(_xlpm.c&lt;=_xlpm.x,IF(_xlpm.c&gt;_xlpm.y,"DP","OK"),"ATR"),IF(_xlpm.linhaAnt&lt;_xlpm.limInf,"FAL","")))))))</f>
        <v>FAL</v>
      </c>
      <c r="E19" s="192" t="str">
        <f>IF($N$47&lt;&gt;"SIM","",IFERROR(IF(TRIM(C19&amp;"")="","",_xlfn.LET(_xlpm.v,VALUE(TRIM(C19&amp;"")),_xlpm.alvo,IF(A21="SÁBADO",(INT($Y$8/100)*60+MOD($Y$8,100)),(INT($Y$3/100)*60+MOD($Y$3,100))),_xlpm.real,(INT(_xlpm.v/100)*60+MOD(_xlpm.v,100)),_xlpm.dif,_xlpm.alvo-_xlpm.real,IF(ABS(_xlpm.dif)&lt;=5,0,_xlpm.dif))),"ER"))</f>
        <v/>
      </c>
      <c r="F19" s="11"/>
      <c r="G19" s="256" t="s">
        <v>10</v>
      </c>
      <c r="H19" s="257"/>
      <c r="I19" s="257"/>
      <c r="J19" s="192" t="str">
        <f>IF($N$47&lt;&gt;"SIM","",IFERROR(IF(TRIM(H19&amp;"")="","",_xlfn.LET(_xlpm.v,VALUE(TRIM(H19&amp;"")),_xlpm.alvo,IF(F21="SÁBADO",(INT($Y$8/100)*60+MOD($Y$8,100)),(INT($Y$3/100)*60+MOD($Y$3,100))),_xlpm.real,(INT(_xlpm.v/100)*60+MOD(_xlpm.v,100)),_xlpm.dif,_xlpm.alvo-_xlpm.real,IF(ABS(_xlpm.dif)&lt;=5,0,_xlpm.dif))),"ER"))</f>
        <v/>
      </c>
      <c r="K19" s="11"/>
      <c r="L19" s="46"/>
      <c r="M19" s="7"/>
      <c r="N19" s="49" t="str">
        <f ca="1">_xlfn.LET(_xlpm.a,K19,_xlpm.c,M19,_xlpm.x,$X$3,_xlpm.y,$Y$3,_xlpm.limInf,$B$51,_xlpm.limSup,$C$51,_xlpm.linhaAnt,K20,IF(_xlpm.a="FÉRIAS","FRS",IF(_xlpm.a="FERIADO","FER",IF(_xlpm.a="NTRAB","NTB",IF(AND(_xlpm.a="ATESTADO",_xlpm.c=""),"ATD",IF(_xlpm.c&lt;&gt;"",IF(_xlpm.c&lt;=_xlpm.x,IF(_xlpm.c&gt;_xlpm.y,"DP","OK"),"ATR"),IF(_xlpm.linhaAnt&lt;_xlpm.limInf,"FAL","")))))))</f>
        <v/>
      </c>
      <c r="O19" s="192" t="str">
        <f>IF($N$47&lt;&gt;"SIM","",IFERROR(IF(TRIM(M19&amp;"")="","",_xlfn.LET(_xlpm.v,VALUE(TRIM(M19&amp;"")),_xlpm.alvo,IF(K21="SÁBADO",(INT($Y$8/100)*60+MOD($Y$8,100)),(INT($Y$3/100)*60+MOD($Y$3,100))),_xlpm.real,(INT(_xlpm.v/100)*60+MOD(_xlpm.v,100)),_xlpm.dif,_xlpm.alvo-_xlpm.real,IF(ABS(_xlpm.dif)&lt;=5,0,_xlpm.dif))),"ER"))</f>
        <v/>
      </c>
      <c r="S19" s="33"/>
      <c r="T19" s="33"/>
      <c r="U19" s="32"/>
      <c r="V19" s="32"/>
      <c r="W19" s="5"/>
    </row>
    <row r="20" spans="1:26" x14ac:dyDescent="0.25">
      <c r="A20" s="41">
        <f ca="1">IF($B$51=5,"HOJE",5)</f>
        <v>5</v>
      </c>
      <c r="B20" s="46"/>
      <c r="C20" s="7"/>
      <c r="D20" s="49" t="str">
        <f ca="1">_xlfn.LET(_xlpm.a,A19,_xlpm.c,C20,_xlpm.x,$X$4,_xlpm.limInf,$B$51,_xlpm.limSup,$C$51,_xlpm.linhaAnt,A20,IF(_xlpm.a="FÉRIAS","FRS",IF(_xlpm.a="FERIADO","FER",IF(_xlpm.a="NTRAB","NTB",IF(AND(_xlpm.a="ATESTADO",_xlpm.c=""),"ATD",IF(_xlpm.c&lt;&gt;"",IF(_xlpm.c&gt;=_xlpm.x,"OK","ANT"),IF(_xlpm.linhaAnt&lt;_xlpm.limInf,"FAL","")))))))</f>
        <v>FAL</v>
      </c>
      <c r="E20" s="192" t="str">
        <f>IF($N$47&lt;&gt;"SIM","",IFERROR(IF(TRIM(C20&amp;"")="","",_xlfn.LET(_xlpm.v,VALUE(TRIM(C20&amp;"")),_xlpm.alvo,(INT($X$4/100)*60+MOD($X$4,100)),_xlpm.real,(INT(_xlpm.v/100)*60+MOD(_xlpm.v,100)),_xlpm.dif,_xlpm.alvo-_xlpm.real,IF(ABS(_xlpm.dif)&lt;=5,0,_xlpm.dif))*-1),"ER"))</f>
        <v/>
      </c>
      <c r="F20" s="41">
        <f ca="1">IF($B$51=15,"HOJE",15)</f>
        <v>15</v>
      </c>
      <c r="G20" s="256"/>
      <c r="H20" s="257"/>
      <c r="I20" s="257"/>
      <c r="J20" s="192" t="str">
        <f>IF($N$47&lt;&gt;"SIM","",IFERROR(IF(TRIM(H20&amp;"")="","",_xlfn.LET(_xlpm.v,VALUE(TRIM(H20&amp;"")),_xlpm.alvo,(INT($X$4/100)*60+MOD($X$4,100)),_xlpm.real,(INT(_xlpm.v/100)*60+MOD(_xlpm.v,100)),_xlpm.dif,_xlpm.alvo-_xlpm.real,IF(ABS(_xlpm.dif)&lt;=5,0,_xlpm.dif))*-1),"ER"))</f>
        <v/>
      </c>
      <c r="K20" s="41">
        <f ca="1">IF($B$51=25,"HOJE",25)</f>
        <v>25</v>
      </c>
      <c r="L20" s="46"/>
      <c r="M20" s="7"/>
      <c r="N20" s="49" t="str">
        <f ca="1">_xlfn.LET(_xlpm.a,K19,_xlpm.c,M20,_xlpm.x,$X$4,_xlpm.limInf,$B$51,_xlpm.limSup,$C$51,_xlpm.linhaAnt,K20,IF(_xlpm.a="FÉRIAS","FRS",IF(_xlpm.a="FERIADO","FER",IF(_xlpm.a="NTRAB","NTB",IF(AND(_xlpm.a="ATESTADO",_xlpm.c=""),"ATD",IF(_xlpm.c&lt;&gt;"",IF(_xlpm.c&gt;=_xlpm.x,"OK","ANT"),IF(_xlpm.linhaAnt&lt;_xlpm.limInf,"FAL","")))))))</f>
        <v/>
      </c>
      <c r="O20" s="192" t="str">
        <f>IF($N$47&lt;&gt;"SIM","",IFERROR(IF(TRIM(M20&amp;"")="","",_xlfn.LET(_xlpm.v,VALUE(TRIM(M20&amp;"")),_xlpm.alvo,(INT($X$4/100)*60+MOD($X$4,100)),_xlpm.real,(INT(_xlpm.v/100)*60+MOD(_xlpm.v,100)),_xlpm.dif,_xlpm.alvo-_xlpm.real,IF(ABS(_xlpm.dif)&lt;=5,0,_xlpm.dif))*-1),"ER"))</f>
        <v/>
      </c>
      <c r="S20" s="33"/>
      <c r="T20" s="33"/>
      <c r="U20" s="32"/>
      <c r="V20" s="32"/>
      <c r="W20" s="5"/>
    </row>
    <row r="21" spans="1:26" x14ac:dyDescent="0.25">
      <c r="A21" s="41" t="str">
        <f>IF(A17="SÁBADO","DOMINGO",IF(A17="DOMINGO","SEGUNDA",IF(A17="SEGUNDA","TERÇA",IF(A17="SEGUNDA","TERÇA",IF(A17="TERÇA","QUARTA",IF(A17="QUARTA","QUINTA",IF(A17="QUINTA","SEXTA",IF(A17="SEXTA","SÁBADO","ERRO"))))))))</f>
        <v>QUINTA</v>
      </c>
      <c r="B21" s="46"/>
      <c r="C21" s="7"/>
      <c r="D21" s="49" t="str">
        <f ca="1">_xlfn.LET(_xlpm.a,A19,_xlpm.c,C21,_xlpm.x,$X$5,_xlpm.y,$Y$5,_xlpm.limInf,$B$51,_xlpm.limSup,$C$51,_xlpm.linhaAnt,A20,IF(_xlpm.a="FÉRIAS","FRS",IF(_xlpm.a="FERIADO","FER",IF(_xlpm.a="NTRAB","NTB",IF(AND(_xlpm.a="ATESTADO",_xlpm.c=""),"ATD",IF(_xlpm.c&lt;&gt;"",IF(_xlpm.c&lt;=_xlpm.x,IF(_xlpm.c&gt;_xlpm.y,"DP","OK"),"ATR"),IF(_xlpm.linhaAnt&lt;_xlpm.limInf,"FAL","")))))))</f>
        <v>FAL</v>
      </c>
      <c r="E21" s="192" t="str">
        <f>IF($N$47&lt;&gt;"SIM","",IFERROR(IF(TRIM(C21&amp;"")="","",_xlfn.LET(_xlpm.v,VALUE(TRIM(C21&amp;"")),_xlpm.alvo,(INT($Y$5/100)*60+MOD($Y$5,100)),_xlpm.real,(INT(_xlpm.v/100)*60+MOD(_xlpm.v,100)),_xlpm.dif,_xlpm.alvo-_xlpm.real,IF(ABS(_xlpm.dif)&lt;=5,0,_xlpm.dif))),"ER"))</f>
        <v/>
      </c>
      <c r="F21" s="41" t="str">
        <f>IF(F17="SÁBADO","DOMINGO",IF(F17="DOMINGO","SEGUNDA",IF(F17="SEGUNDA","TERÇA",IF(F17="SEGUNDA","TERÇA",IF(F17="TERÇA","QUARTA",IF(F17="QUARTA","QUINTA",IF(F17="QUINTA","SEXTA",IF(F17="SEXTA","SÁBADO","ERRO"))))))))</f>
        <v>DOMINGO</v>
      </c>
      <c r="G21" s="256"/>
      <c r="H21" s="257"/>
      <c r="I21" s="257"/>
      <c r="J21" s="192" t="str">
        <f>IF($N$47&lt;&gt;"SIM","",IFERROR(IF(TRIM(H21&amp;"")="","",_xlfn.LET(_xlpm.v,VALUE(TRIM(H21&amp;"")),_xlpm.alvo,(INT($Y$5/100)*60+MOD($Y$5,100)),_xlpm.real,(INT(_xlpm.v/100)*60+MOD(_xlpm.v,100)),_xlpm.dif,_xlpm.alvo-_xlpm.real,IF(ABS(_xlpm.dif)&lt;=5,0,_xlpm.dif))),"ER"))</f>
        <v/>
      </c>
      <c r="K21" s="41" t="str">
        <f>IF(K17="SÁBADO","DOMINGO",IF(K17="DOMINGO","SEGUNDA",IF(K17="SEGUNDA","TERÇA",IF(K17="SEGUNDA","TERÇA",IF(K17="TERÇA","QUARTA",IF(K17="QUARTA","QUINTA",IF(K17="QUINTA","SEXTA",IF(K17="SEXTA","SÁBADO","ERRO"))))))))</f>
        <v>QUARTA</v>
      </c>
      <c r="L21" s="46"/>
      <c r="M21" s="7"/>
      <c r="N21" s="49" t="str">
        <f ca="1">_xlfn.LET(_xlpm.a,K19,_xlpm.c,M21,_xlpm.x,$X$5,_xlpm.y,$Y$5,_xlpm.limInf,$B$51,_xlpm.limSup,$C$51,_xlpm.linhaAnt,K20,IF(_xlpm.a="FÉRIAS","FRS",IF(_xlpm.a="FERIADO","FER",IF(_xlpm.a="NTRAB","NTB",IF(AND(_xlpm.a="ATESTADO",_xlpm.c=""),"ATD",IF(_xlpm.c&lt;&gt;"",IF(_xlpm.c&lt;=_xlpm.x,IF(_xlpm.c&gt;_xlpm.y,"DP","OK"),"ATR"),IF(_xlpm.linhaAnt&lt;_xlpm.limInf,"FAL","")))))))</f>
        <v/>
      </c>
      <c r="O21" s="192" t="str">
        <f>IF($N$47&lt;&gt;"SIM","",IFERROR(IF(TRIM(M21&amp;"")="","",_xlfn.LET(_xlpm.v,VALUE(TRIM(M21&amp;"")),_xlpm.alvo,(INT($Y$5/100)*60+MOD($Y$5,100)),_xlpm.real,(INT(_xlpm.v/100)*60+MOD(_xlpm.v,100)),_xlpm.dif,_xlpm.alvo-_xlpm.real,IF(ABS(_xlpm.dif)&lt;=5,0,_xlpm.dif))),"ER"))</f>
        <v/>
      </c>
      <c r="S21" s="33"/>
      <c r="T21" s="33"/>
      <c r="U21" s="32"/>
      <c r="V21" s="32"/>
      <c r="W21" s="5"/>
    </row>
    <row r="22" spans="1:26" x14ac:dyDescent="0.25">
      <c r="A22" s="38"/>
      <c r="B22" s="46"/>
      <c r="C22" s="7"/>
      <c r="D22" s="49" t="str">
        <f ca="1">_xlfn.LET(_xlpm.a,A19,_xlpm.c,C22,_xlpm.x,$X$6,_xlpm.limInf,$B$51,_xlpm.limSup,$C$51,_xlpm.linhaAnt,A20,IF(_xlpm.a="FÉRIAS","FRS",IF(_xlpm.a="FERIADO","FER",IF(_xlpm.a="NTRAB","NTB",IF(AND(_xlpm.a="ATESTADO",_xlpm.c=""),"ATD",IF(_xlpm.c&lt;&gt;"",IF(_xlpm.c&gt;=_xlpm.x,"OK","ANT"),IF(_xlpm.linhaAnt&lt;_xlpm.limInf,"FAL","")))))))</f>
        <v>FAL</v>
      </c>
      <c r="E22" s="192" t="str">
        <f>IF($N$47&lt;&gt;"SIM","",IFERROR(IF(TRIM(C22&amp;"")="","",_xlfn.LET(_xlpm.v,VALUE(TRIM(C22&amp;"")),_xlpm.alvo,(INT($X$6/100)*60+MOD($X$6,100)),_xlpm.real,(INT(_xlpm.v/100)*60+MOD(_xlpm.v,100)),_xlpm.dif,_xlpm.alvo-_xlpm.real,IF(ABS(_xlpm.dif)&lt;=5,0,_xlpm.dif))*-1),"ER"))</f>
        <v/>
      </c>
      <c r="F22" s="38"/>
      <c r="G22" s="256"/>
      <c r="H22" s="257"/>
      <c r="I22" s="257"/>
      <c r="J22" s="192" t="str">
        <f>IF($N$47&lt;&gt;"SIM","",IFERROR(IF(TRIM(H22&amp;"")="","",_xlfn.LET(_xlpm.v,VALUE(TRIM(H22&amp;"")),_xlpm.alvo,(INT($X$6/100)*60+MOD($X$6,100)),_xlpm.real,(INT(_xlpm.v/100)*60+MOD(_xlpm.v,100)),_xlpm.dif,_xlpm.alvo-_xlpm.real,IF(ABS(_xlpm.dif)&lt;=5,0,_xlpm.dif))*-1),"ER"))</f>
        <v/>
      </c>
      <c r="K22" s="38"/>
      <c r="L22" s="46"/>
      <c r="M22" s="7"/>
      <c r="N22" s="49" t="str">
        <f ca="1">_xlfn.LET(_xlpm.a,K19,_xlpm.c,M22,_xlpm.x,$X$6,_xlpm.limInf,$B$51,_xlpm.limSup,$C$51,_xlpm.linhaAnt,K20,IF(_xlpm.a="FÉRIAS","FRS",IF(_xlpm.a="FERIADO","FER",IF(_xlpm.a="NTRAB","NTB",IF(AND(_xlpm.a="ATESTADO",_xlpm.c=""),"ATD",IF(_xlpm.c&lt;&gt;"",IF(_xlpm.c&gt;=_xlpm.x,"OK","ANT"),IF(_xlpm.linhaAnt&lt;_xlpm.limInf,"FAL","")))))))</f>
        <v/>
      </c>
      <c r="O22" s="192" t="str">
        <f>IF($N$47&lt;&gt;"SIM","",IFERROR(IF(TRIM(M22&amp;"")="","",_xlfn.LET(_xlpm.v,VALUE(TRIM(M22&amp;"")),_xlpm.alvo,(INT($X$6/100)*60+MOD($X$6,100)),_xlpm.real,(INT(_xlpm.v/100)*60+MOD(_xlpm.v,100)),_xlpm.dif,_xlpm.alvo-_xlpm.real,IF(ABS(_xlpm.dif)&lt;=5,0,_xlpm.dif))*-1),"ER"))</f>
        <v/>
      </c>
      <c r="S22" s="33"/>
      <c r="T22" s="33"/>
      <c r="U22" s="32"/>
      <c r="V22" s="32"/>
      <c r="W22" s="5"/>
    </row>
    <row r="23" spans="1:26" ht="15" customHeight="1" x14ac:dyDescent="0.25">
      <c r="A23" s="12"/>
      <c r="B23" s="47"/>
      <c r="C23" s="48"/>
      <c r="D23" s="50" t="str">
        <f ca="1">_xlfn.LET(_xlpm.a,A23,_xlpm.c,C23,_xlpm.x,$X$3,_xlpm.y,$Y$3,_xlpm.limInf,$B$51,_xlpm.limSup,$C$51,_xlpm.linhaAnt,A24,IF(_xlpm.a="FÉRIAS","FRS",IF(_xlpm.a="FERIADO","FER",IF(_xlpm.a="NTRAB","NTB",IF(AND(_xlpm.a="ATESTADO",_xlpm.c=""),"ATD",IF(_xlpm.c&lt;&gt;"",IF(_xlpm.c&lt;=_xlpm.x,IF(_xlpm.c&gt;_xlpm.y,"DP","OK"),"ATR"),IF(_xlpm.linhaAnt&lt;_xlpm.limInf,"FAL","")))))))</f>
        <v>FAL</v>
      </c>
      <c r="E23" s="192" t="str">
        <f>IF($N$47&lt;&gt;"SIM","",IFERROR(IF(TRIM(C23&amp;"")="","",_xlfn.LET(_xlpm.v,VALUE(TRIM(C23&amp;"")),_xlpm.alvo,IF(A25="SÁBADO",(INT($Y$8/100)*60+MOD($Y$8,100)),(INT($Y$3/100)*60+MOD($Y$3,100))),_xlpm.real,(INT(_xlpm.v/100)*60+MOD(_xlpm.v,100)),_xlpm.dif,_xlpm.alvo-_xlpm.real,IF(ABS(_xlpm.dif)&lt;=5,0,_xlpm.dif))),"ER"))</f>
        <v/>
      </c>
      <c r="F23" s="12"/>
      <c r="G23" s="47"/>
      <c r="H23" s="48"/>
      <c r="I23" s="50" t="str">
        <f ca="1">_xlfn.LET(_xlpm.a,F23,_xlpm.c,H23,_xlpm.x,$X$3,_xlpm.y,$Y$3,_xlpm.limInf,$B$51,_xlpm.limSup,$C$51,_xlpm.linhaAnt,F24,IF(_xlpm.a="FÉRIAS","FRS",IF(_xlpm.a="FERIADO","FER",IF(_xlpm.a="NTRAB","NTB",IF(AND(_xlpm.a="ATESTADO",_xlpm.c=""),"ATD",IF(_xlpm.c&lt;&gt;"",IF(_xlpm.c&lt;=_xlpm.x,IF(_xlpm.c&gt;_xlpm.y,"DP","OK"),"ATR"),IF(_xlpm.linhaAnt&lt;_xlpm.limInf,"FAL","")))))))</f>
        <v/>
      </c>
      <c r="J23" s="192" t="str">
        <f>IF($N$47&lt;&gt;"SIM","",IFERROR(IF(TRIM(H23&amp;"")="","",_xlfn.LET(_xlpm.v,VALUE(TRIM(H23&amp;"")),_xlpm.alvo,IF(F25="SÁBADO",(INT($Y$8/100)*60+MOD($Y$8,100)),(INT($Y$3/100)*60+MOD($Y$3,100))),_xlpm.real,(INT(_xlpm.v/100)*60+MOD(_xlpm.v,100)),_xlpm.dif,_xlpm.alvo-_xlpm.real,IF(ABS(_xlpm.dif)&lt;=5,0,_xlpm.dif))),"ER"))</f>
        <v/>
      </c>
      <c r="K23" s="12"/>
      <c r="L23" s="47"/>
      <c r="M23" s="48"/>
      <c r="N23" s="50" t="str">
        <f ca="1">_xlfn.LET(_xlpm.a,K23,_xlpm.c,M23,_xlpm.x,$X$3,_xlpm.y,$Y$3,_xlpm.limInf,$B$51,_xlpm.limSup,$C$51,_xlpm.linhaAnt,K24,IF(_xlpm.a="FÉRIAS","FRS",IF(_xlpm.a="FERIADO","FER",IF(_xlpm.a="NTRAB","NTB",IF(AND(_xlpm.a="ATESTADO",_xlpm.c=""),"ATD",IF(_xlpm.c&lt;&gt;"",IF(_xlpm.c&lt;=_xlpm.x,IF(_xlpm.c&gt;_xlpm.y,"DP","OK"),"ATR"),IF(_xlpm.linhaAnt&lt;_xlpm.limInf,"FAL","")))))))</f>
        <v/>
      </c>
      <c r="O23" s="192" t="str">
        <f>IF($N$47&lt;&gt;"SIM","",IFERROR(IF(TRIM(M23&amp;"")="","",_xlfn.LET(_xlpm.v,VALUE(TRIM(M23&amp;"")),_xlpm.alvo,IF(K25="SÁBADO",(INT($Y$8/100)*60+MOD($Y$8,100)),(INT($Y$3/100)*60+MOD($Y$3,100))),_xlpm.real,(INT(_xlpm.v/100)*60+MOD(_xlpm.v,100)),_xlpm.dif,_xlpm.alvo-_xlpm.real,IF(ABS(_xlpm.dif)&lt;=5,0,_xlpm.dif))),"ER"))</f>
        <v/>
      </c>
      <c r="S23" s="33"/>
      <c r="T23" s="33"/>
      <c r="U23" s="32"/>
      <c r="V23" s="32"/>
      <c r="W23" s="5"/>
    </row>
    <row r="24" spans="1:26" x14ac:dyDescent="0.25">
      <c r="A24" s="42">
        <f ca="1">IF($B$51=6,"HOJE",6)</f>
        <v>6</v>
      </c>
      <c r="B24" s="47"/>
      <c r="C24" s="48"/>
      <c r="D24" s="50" t="str">
        <f ca="1">_xlfn.LET(_xlpm.a,A23,_xlpm.c,C24,_xlpm.x,$X$4,_xlpm.limInf,$B$51,_xlpm.limSup,$C$51,_xlpm.linhaAnt,A24,IF(_xlpm.a="FÉRIAS","FRS",IF(_xlpm.a="FERIADO","FER",IF(_xlpm.a="NTRAB","NTB",IF(AND(_xlpm.a="ATESTADO",_xlpm.c=""),"ATD",IF(_xlpm.c&lt;&gt;"",IF(_xlpm.c&gt;=_xlpm.x,"OK","ANT"),IF(_xlpm.linhaAnt&lt;_xlpm.limInf,"FAL","")))))))</f>
        <v>FAL</v>
      </c>
      <c r="E24" s="192" t="str">
        <f>IF($N$47&lt;&gt;"SIM","",IFERROR(IF(TRIM(C24&amp;"")="","",_xlfn.LET(_xlpm.v,VALUE(TRIM(C24&amp;"")),_xlpm.alvo,(INT($X$4/100)*60+MOD($X$4,100)),_xlpm.real,(INT(_xlpm.v/100)*60+MOD(_xlpm.v,100)),_xlpm.dif,_xlpm.alvo-_xlpm.real,IF(ABS(_xlpm.dif)&lt;=5,0,_xlpm.dif))*-1),"ER"))</f>
        <v/>
      </c>
      <c r="F24" s="42">
        <f ca="1">IF($B$51=16,"HOJE",16)</f>
        <v>16</v>
      </c>
      <c r="G24" s="47"/>
      <c r="H24" s="48"/>
      <c r="I24" s="50" t="str">
        <f ca="1">_xlfn.LET(_xlpm.a,F23,_xlpm.c,H24,_xlpm.x,$X$4,_xlpm.limInf,$B$51,_xlpm.limSup,$C$51,_xlpm.linhaAnt,F24,IF(_xlpm.a="FÉRIAS","FRS",IF(_xlpm.a="FERIADO","FER",IF(_xlpm.a="NTRAB","NTB",IF(AND(_xlpm.a="ATESTADO",_xlpm.c=""),"ATD",IF(_xlpm.c&lt;&gt;"",IF(_xlpm.c&gt;=_xlpm.x,"OK","ANT"),IF(_xlpm.linhaAnt&lt;_xlpm.limInf,"FAL","")))))))</f>
        <v/>
      </c>
      <c r="J24" s="192" t="str">
        <f>IF($N$47&lt;&gt;"SIM","",IFERROR(IF(TRIM(H24&amp;"")="","",_xlfn.LET(_xlpm.v,VALUE(TRIM(H24&amp;"")),_xlpm.alvo,(INT($X$4/100)*60+MOD($X$4,100)),_xlpm.real,(INT(_xlpm.v/100)*60+MOD(_xlpm.v,100)),_xlpm.dif,_xlpm.alvo-_xlpm.real,IF(ABS(_xlpm.dif)&lt;=5,0,_xlpm.dif))*-1),"ER"))</f>
        <v/>
      </c>
      <c r="K24" s="42">
        <f ca="1">IF($B$51=26,"HOJE",26)</f>
        <v>26</v>
      </c>
      <c r="L24" s="47"/>
      <c r="M24" s="48"/>
      <c r="N24" s="50" t="str">
        <f ca="1">_xlfn.LET(_xlpm.a,K23,_xlpm.c,M24,_xlpm.x,$X$4,_xlpm.limInf,$B$51,_xlpm.limSup,$C$51,_xlpm.linhaAnt,K24,IF(_xlpm.a="FÉRIAS","FRS",IF(_xlpm.a="FERIADO","FER",IF(_xlpm.a="NTRAB","NTB",IF(AND(_xlpm.a="ATESTADO",_xlpm.c=""),"ATD",IF(_xlpm.c&lt;&gt;"",IF(_xlpm.c&gt;=_xlpm.x,"OK","ANT"),IF(_xlpm.linhaAnt&lt;_xlpm.limInf,"FAL","")))))))</f>
        <v/>
      </c>
      <c r="O24" s="192" t="str">
        <f>IF($N$47&lt;&gt;"SIM","",IFERROR(IF(TRIM(M24&amp;"")="","",_xlfn.LET(_xlpm.v,VALUE(TRIM(M24&amp;"")),_xlpm.alvo,(INT($X$4/100)*60+MOD($X$4,100)),_xlpm.real,(INT(_xlpm.v/100)*60+MOD(_xlpm.v,100)),_xlpm.dif,_xlpm.alvo-_xlpm.real,IF(ABS(_xlpm.dif)&lt;=5,0,_xlpm.dif))*-1),"ER"))</f>
        <v/>
      </c>
      <c r="S24" s="33"/>
      <c r="T24" s="33"/>
      <c r="U24" s="32"/>
      <c r="V24" s="32"/>
      <c r="W24" s="32"/>
      <c r="X24" s="33"/>
      <c r="Y24" s="33"/>
      <c r="Z24" s="33"/>
    </row>
    <row r="25" spans="1:26" x14ac:dyDescent="0.25">
      <c r="A25" s="42" t="str">
        <f>IF(A21="SÁBADO","DOMINGO",IF(A21="DOMINGO","SEGUNDA",IF(A21="SEGUNDA","TERÇA",IF(A21="SEGUNDA","TERÇA",IF(A21="TERÇA","QUARTA",IF(A21="QUARTA","QUINTA",IF(A21="QUINTA","SEXTA",IF(A21="SEXTA","SÁBADO","ERRO"))))))))</f>
        <v>SEXTA</v>
      </c>
      <c r="B25" s="47"/>
      <c r="C25" s="48"/>
      <c r="D25" s="50" t="str">
        <f ca="1">_xlfn.LET(_xlpm.a,A23,_xlpm.c,C25,_xlpm.x,$X$5,_xlpm.y,$Y$5,_xlpm.limInf,$B$51,_xlpm.limSup,$C$51,_xlpm.linhaAnt,A24,IF(_xlpm.a="FÉRIAS","FRS",IF(_xlpm.a="FERIADO","FER",IF(_xlpm.a="NTRAB","NTB",IF(AND(_xlpm.a="ATESTADO",_xlpm.c=""),"ATD",IF(_xlpm.c&lt;&gt;"",IF(_xlpm.c&lt;=_xlpm.x,IF(_xlpm.c&gt;_xlpm.y,"DP","OK"),"ATR"),IF(_xlpm.linhaAnt&lt;_xlpm.limInf,"FAL","")))))))</f>
        <v>FAL</v>
      </c>
      <c r="E25" s="192" t="str">
        <f>IF($N$47&lt;&gt;"SIM","",IFERROR(IF(TRIM(C25&amp;"")="","",_xlfn.LET(_xlpm.v,VALUE(TRIM(C25&amp;"")),_xlpm.alvo,(INT($Y$5/100)*60+MOD($Y$5,100)),_xlpm.real,(INT(_xlpm.v/100)*60+MOD(_xlpm.v,100)),_xlpm.dif,_xlpm.alvo-_xlpm.real,IF(ABS(_xlpm.dif)&lt;=5,0,_xlpm.dif))),"ER"))</f>
        <v/>
      </c>
      <c r="F25" s="42" t="str">
        <f>IF(F21="SÁBADO","DOMINGO",IF(F21="DOMINGO","SEGUNDA",IF(F21="SEGUNDA","TERÇA",IF(F21="SEGUNDA","TERÇA",IF(F21="TERÇA","QUARTA",IF(F21="QUARTA","QUINTA",IF(F21="QUINTA","SEXTA",IF(F21="SEXTA","SÁBADO","ERRO"))))))))</f>
        <v>SEGUNDA</v>
      </c>
      <c r="G25" s="47"/>
      <c r="H25" s="48"/>
      <c r="I25" s="50" t="str">
        <f ca="1">_xlfn.LET(_xlpm.a,F23,_xlpm.c,H25,_xlpm.x,$X$5,_xlpm.y,$Y$5,_xlpm.limInf,$B$51,_xlpm.limSup,$C$51,_xlpm.linhaAnt,F24,IF(_xlpm.a="FÉRIAS","FRS",IF(_xlpm.a="FERIADO","FER",IF(_xlpm.a="NTRAB","NTB",IF(AND(_xlpm.a="ATESTADO",_xlpm.c=""),"ATD",IF(_xlpm.c&lt;&gt;"",IF(_xlpm.c&lt;=_xlpm.x,IF(_xlpm.c&gt;_xlpm.y,"DP","OK"),"ATR"),IF(_xlpm.linhaAnt&lt;_xlpm.limInf,"FAL","")))))))</f>
        <v/>
      </c>
      <c r="J25" s="192" t="str">
        <f>IF($N$47&lt;&gt;"SIM","",IFERROR(IF(TRIM(H25&amp;"")="","",_xlfn.LET(_xlpm.v,VALUE(TRIM(H25&amp;"")),_xlpm.alvo,(INT($Y$5/100)*60+MOD($Y$5,100)),_xlpm.real,(INT(_xlpm.v/100)*60+MOD(_xlpm.v,100)),_xlpm.dif,_xlpm.alvo-_xlpm.real,IF(ABS(_xlpm.dif)&lt;=5,0,_xlpm.dif))),"ER"))</f>
        <v/>
      </c>
      <c r="K25" s="42" t="str">
        <f>IF(K21="SÁBADO","DOMINGO",IF(K21="DOMINGO","SEGUNDA",IF(K21="SEGUNDA","TERÇA",IF(K21="SEGUNDA","TERÇA",IF(K21="TERÇA","QUARTA",IF(K21="QUARTA","QUINTA",IF(K21="QUINTA","SEXTA",IF(K21="SEXTA","SÁBADO","ERRO"))))))))</f>
        <v>QUINTA</v>
      </c>
      <c r="L25" s="47"/>
      <c r="M25" s="48"/>
      <c r="N25" s="50" t="str">
        <f ca="1">_xlfn.LET(_xlpm.a,K23,_xlpm.c,M25,_xlpm.x,$X$5,_xlpm.y,$Y$5,_xlpm.limInf,$B$51,_xlpm.limSup,$C$51,_xlpm.linhaAnt,K24,IF(_xlpm.a="FÉRIAS","FRS",IF(_xlpm.a="FERIADO","FER",IF(_xlpm.a="NTRAB","NTB",IF(AND(_xlpm.a="ATESTADO",_xlpm.c=""),"ATD",IF(_xlpm.c&lt;&gt;"",IF(_xlpm.c&lt;=_xlpm.x,IF(_xlpm.c&gt;_xlpm.y,"DP","OK"),"ATR"),IF(_xlpm.linhaAnt&lt;_xlpm.limInf,"FAL","")))))))</f>
        <v/>
      </c>
      <c r="O25" s="192" t="str">
        <f>IF($N$47&lt;&gt;"SIM","",IFERROR(IF(TRIM(M25&amp;"")="","",_xlfn.LET(_xlpm.v,VALUE(TRIM(M25&amp;"")),_xlpm.alvo,(INT($Y$5/100)*60+MOD($Y$5,100)),_xlpm.real,(INT(_xlpm.v/100)*60+MOD(_xlpm.v,100)),_xlpm.dif,_xlpm.alvo-_xlpm.real,IF(ABS(_xlpm.dif)&lt;=5,0,_xlpm.dif))),"ER"))</f>
        <v/>
      </c>
      <c r="S25" s="33"/>
      <c r="T25" s="33"/>
      <c r="U25" s="32"/>
      <c r="V25" s="32"/>
      <c r="W25" s="32"/>
      <c r="X25" s="33"/>
      <c r="Y25" s="33"/>
      <c r="Z25" s="33"/>
    </row>
    <row r="26" spans="1:26" x14ac:dyDescent="0.25">
      <c r="A26" s="82"/>
      <c r="B26" s="47"/>
      <c r="C26" s="48"/>
      <c r="D26" s="50" t="str">
        <f ca="1">_xlfn.LET(_xlpm.a,A23,_xlpm.c,C26,_xlpm.x,$X$6,_xlpm.limInf,$B$51,_xlpm.limSup,$C$51,_xlpm.linhaAnt,A24,IF(_xlpm.a="FÉRIAS","FRS",IF(_xlpm.a="FERIADO","FER",IF(_xlpm.a="NTRAB","NTB",IF(AND(_xlpm.a="ATESTADO",_xlpm.c=""),"ATD",IF(_xlpm.c&lt;&gt;"",IF(_xlpm.c&gt;=_xlpm.x,"OK","ANT"),IF(_xlpm.linhaAnt&lt;_xlpm.limInf,"FAL","")))))))</f>
        <v>FAL</v>
      </c>
      <c r="E26" s="192" t="str">
        <f>IF($N$47&lt;&gt;"SIM","",IFERROR(IF(TRIM(C26&amp;"")="","",_xlfn.LET(_xlpm.v,VALUE(TRIM(C26&amp;"")),_xlpm.alvo,(INT($X$6/100)*60+MOD($X$6,100)),_xlpm.real,(INT(_xlpm.v/100)*60+MOD(_xlpm.v,100)),_xlpm.dif,_xlpm.alvo-_xlpm.real,IF(ABS(_xlpm.dif)&lt;=5,0,_xlpm.dif))*-1),"ER"))</f>
        <v/>
      </c>
      <c r="F26" s="82"/>
      <c r="G26" s="47"/>
      <c r="H26" s="48"/>
      <c r="I26" s="50" t="str">
        <f ca="1">_xlfn.LET(_xlpm.a,F23,_xlpm.c,H26,_xlpm.x,$X$6,_xlpm.limInf,$B$51,_xlpm.limSup,$C$51,_xlpm.linhaAnt,F24,IF(_xlpm.a="FÉRIAS","FRS",IF(_xlpm.a="FERIADO","FER",IF(_xlpm.a="NTRAB","NTB",IF(AND(_xlpm.a="ATESTADO",_xlpm.c=""),"ATD",IF(_xlpm.c&lt;&gt;"",IF(_xlpm.c&gt;=_xlpm.x,"OK","ANT"),IF(_xlpm.linhaAnt&lt;_xlpm.limInf,"FAL","")))))))</f>
        <v/>
      </c>
      <c r="J26" s="192" t="str">
        <f>IF($N$47&lt;&gt;"SIM","",IFERROR(IF(TRIM(H26&amp;"")="","",_xlfn.LET(_xlpm.v,VALUE(TRIM(H26&amp;"")),_xlpm.alvo,(INT($X$6/100)*60+MOD($X$6,100)),_xlpm.real,(INT(_xlpm.v/100)*60+MOD(_xlpm.v,100)),_xlpm.dif,_xlpm.alvo-_xlpm.real,IF(ABS(_xlpm.dif)&lt;=5,0,_xlpm.dif))*-1),"ER"))</f>
        <v/>
      </c>
      <c r="K26" s="82"/>
      <c r="L26" s="47"/>
      <c r="M26" s="48"/>
      <c r="N26" s="50" t="str">
        <f ca="1">_xlfn.LET(_xlpm.a,K23,_xlpm.c,M26,_xlpm.x,$X$6,_xlpm.limInf,$B$51,_xlpm.limSup,$C$51,_xlpm.linhaAnt,K24,IF(_xlpm.a="FÉRIAS","FRS",IF(_xlpm.a="FERIADO","FER",IF(_xlpm.a="NTRAB","NTB",IF(AND(_xlpm.a="ATESTADO",_xlpm.c=""),"ATD",IF(_xlpm.c&lt;&gt;"",IF(_xlpm.c&gt;=_xlpm.x,"OK","ANT"),IF(_xlpm.linhaAnt&lt;_xlpm.limInf,"FAL","")))))))</f>
        <v/>
      </c>
      <c r="O26" s="192" t="str">
        <f>IF($N$47&lt;&gt;"SIM","",IFERROR(IF(TRIM(M26&amp;"")="","",_xlfn.LET(_xlpm.v,VALUE(TRIM(M26&amp;"")),_xlpm.alvo,(INT($X$6/100)*60+MOD($X$6,100)),_xlpm.real,(INT(_xlpm.v/100)*60+MOD(_xlpm.v,100)),_xlpm.dif,_xlpm.alvo-_xlpm.real,IF(ABS(_xlpm.dif)&lt;=5,0,_xlpm.dif))*-1),"ER"))</f>
        <v/>
      </c>
      <c r="S26" s="33"/>
      <c r="T26" s="33"/>
      <c r="U26" s="32"/>
      <c r="V26" s="32"/>
      <c r="W26" s="32"/>
      <c r="X26" s="33"/>
      <c r="Y26" s="33"/>
      <c r="Z26" s="33"/>
    </row>
    <row r="27" spans="1:26" ht="15" customHeight="1" x14ac:dyDescent="0.25">
      <c r="A27" s="11"/>
      <c r="B27" s="46"/>
      <c r="C27" s="7"/>
      <c r="D27" s="49" t="str">
        <f ca="1">_xlfn.LET(_xlpm.a,A27,_xlpm.c,C27,_xlpm.x,$X$8,_xlpm.y,$Y$8,_xlpm.limInf,$B$51,_xlpm.limSup,$C$51,_xlpm.linhaAnt,A28,IF(_xlpm.a="FÉRIAS","FRS",IF(_xlpm.a="NTRAB","NT",IF(AND(_xlpm.a="ATESTADO",_xlpm.c=""),"ATD",IF(_xlpm.a="FERIADO","FER",IF(_xlpm.c&lt;&gt;"",IF(_xlpm.c&lt;=_xlpm.x,IF(_xlpm.c&gt;_xlpm.y,"DP","OK"),"ATR"),IF(_xlpm.linhaAnt&lt;_xlpm.limInf,"FAL","")))))))</f>
        <v>FAL</v>
      </c>
      <c r="E27" s="192" t="str">
        <f>IF($N$47&lt;&gt;"SIM","",IFERROR(IF(TRIM(C27&amp;"")="","",_xlfn.LET(_xlpm.v,VALUE(TRIM(C27&amp;"")),_xlpm.alvo,IF(A29="SÁBADO",(INT($Y$8/100)*60+MOD($Y$8,100)),(INT($Y$3/100)*60+MOD($Y$3,100))),_xlpm.real,(INT(_xlpm.v/100)*60+MOD(_xlpm.v,100)),_xlpm.dif,_xlpm.alvo-_xlpm.real,IF(ABS(_xlpm.dif)&lt;=5,0,_xlpm.dif))),"ER"))</f>
        <v/>
      </c>
      <c r="F27" s="11"/>
      <c r="G27" s="46"/>
      <c r="H27" s="7"/>
      <c r="I27" s="49" t="str">
        <f ca="1">_xlfn.LET(_xlpm.a,F27,_xlpm.c,H27,_xlpm.x,$X$3,_xlpm.y,$Y$3,_xlpm.limInf,$B$51,_xlpm.limSup,$C$51,_xlpm.linhaAnt,F28,IF(_xlpm.a="FÉRIAS","FRS",IF(_xlpm.a="FERIADO","FER",IF(_xlpm.a="NTRAB","NTB",IF(AND(_xlpm.a="ATESTADO",_xlpm.c=""),"ATD",IF(_xlpm.c&lt;&gt;"",IF(_xlpm.c&lt;=_xlpm.x,IF(_xlpm.c&gt;_xlpm.y,"DP","OK"),"ATR"),IF(_xlpm.linhaAnt&lt;_xlpm.limInf,"FAL","")))))))</f>
        <v/>
      </c>
      <c r="J27" s="192" t="str">
        <f>IF($N$47&lt;&gt;"SIM","",IFERROR(IF(TRIM(H27&amp;"")="","",_xlfn.LET(_xlpm.v,VALUE(TRIM(H27&amp;"")),_xlpm.alvo,IF(F29="SÁBADO",(INT($Y$8/100)*60+MOD($Y$8,100)),(INT($Y$3/100)*60+MOD($Y$3,100))),_xlpm.real,(INT(_xlpm.v/100)*60+MOD(_xlpm.v,100)),_xlpm.dif,_xlpm.alvo-_xlpm.real,IF(ABS(_xlpm.dif)&lt;=5,0,_xlpm.dif))),"ER"))</f>
        <v/>
      </c>
      <c r="K27" s="11"/>
      <c r="L27" s="46"/>
      <c r="M27" s="7"/>
      <c r="N27" s="49" t="str">
        <f ca="1">_xlfn.LET(_xlpm.a,K27,_xlpm.c,M27,_xlpm.x,$X$3,_xlpm.y,$Y$3,_xlpm.limInf,$B$51,_xlpm.limSup,$C$51,_xlpm.linhaAnt,K28,IF(_xlpm.a="FÉRIAS","FRS",IF(_xlpm.a="FERIADO","FER",IF(_xlpm.a="NTRAB","NTB",IF(AND(_xlpm.a="ATESTADO",_xlpm.c=""),"ATD",IF(_xlpm.c&lt;&gt;"",IF(_xlpm.c&lt;=_xlpm.x,IF(_xlpm.c&gt;_xlpm.y,"DP","OK"),"ATR"),IF(_xlpm.linhaAnt&lt;_xlpm.limInf,"FAL","")))))))</f>
        <v/>
      </c>
      <c r="O27" s="192" t="str">
        <f>IF($N$47&lt;&gt;"SIM","",IFERROR(IF(TRIM(M27&amp;"")="","",_xlfn.LET(_xlpm.v,VALUE(TRIM(M27&amp;"")),_xlpm.alvo,IF(K29="SÁBADO",(INT($Y$8/100)*60+MOD($Y$8,100)),(INT($Y$3/100)*60+MOD($Y$3,100))),_xlpm.real,(INT(_xlpm.v/100)*60+MOD(_xlpm.v,100)),_xlpm.dif,_xlpm.alvo-_xlpm.real,IF(ABS(_xlpm.dif)&lt;=5,0,_xlpm.dif))),"ER"))</f>
        <v/>
      </c>
      <c r="S27" s="33"/>
      <c r="T27" s="33"/>
      <c r="U27" s="32"/>
      <c r="V27" s="32"/>
      <c r="W27" s="32"/>
      <c r="X27" s="33"/>
      <c r="Y27" s="33"/>
      <c r="Z27" s="33"/>
    </row>
    <row r="28" spans="1:26" x14ac:dyDescent="0.25">
      <c r="A28" s="41">
        <f ca="1">IF($B$51=7,"HOJE",7)</f>
        <v>7</v>
      </c>
      <c r="B28" s="46"/>
      <c r="C28" s="7"/>
      <c r="D28" s="49" t="str">
        <f ca="1">_xlfn.LET(_xlpm.a,A27,_xlpm.c,C28,_xlpm.x,$X$9,_xlpm.limInf,$B$51,_xlpm.limSup,$C$51,_xlpm.linhaAnt,A28,IF(_xlpm.a="FÉRIAS","FRS",IF(_xlpm.a="NTRAB","NT",IF(AND(_xlpm.a="ATESTADO",_xlpm.c=""),"ATD",IF(_xlpm.a="FERIADO","FER",IF(_xlpm.c&lt;&gt;"",IF(_xlpm.c&gt;=_xlpm.x,"OK","ANT"),IF(_xlpm.linhaAnt&lt;_xlpm.limInf,"FAL","")))))))</f>
        <v>FAL</v>
      </c>
      <c r="E28" s="192" t="str">
        <f>IF($N$47&lt;&gt;"SIM","",IFERROR(IF(TRIM(C28&amp;"")="","",_xlfn.LET(_xlpm.v,VALUE(TRIM(C28&amp;"")),_xlpm.alvo,(INT($X$4/100)*60+MOD($X$4,100)),_xlpm.real,(INT(_xlpm.v/100)*60+MOD(_xlpm.v,100)),_xlpm.dif,_xlpm.alvo-_xlpm.real,IF(ABS(_xlpm.dif)&lt;=5,0,_xlpm.dif))*-1),"ER"))</f>
        <v/>
      </c>
      <c r="F28" s="41">
        <f ca="1">IF($B$51=17,"HOJE",17)</f>
        <v>17</v>
      </c>
      <c r="G28" s="46"/>
      <c r="H28" s="7"/>
      <c r="I28" s="49" t="str">
        <f ca="1">_xlfn.LET(_xlpm.a,F27,_xlpm.c,H28,_xlpm.x,$X$4,_xlpm.limInf,$B$51,_xlpm.limSup,$C$51,_xlpm.linhaAnt,F28,IF(_xlpm.a="FÉRIAS","FRS",IF(_xlpm.a="FERIADO","FER",IF(_xlpm.a="NTRAB","NTB",IF(AND(_xlpm.a="ATESTADO",_xlpm.c=""),"ATD",IF(_xlpm.c&lt;&gt;"",IF(_xlpm.c&gt;=_xlpm.x,"OK","ANT"),IF(_xlpm.linhaAnt&lt;_xlpm.limInf,"FAL","")))))))</f>
        <v/>
      </c>
      <c r="J28" s="192" t="str">
        <f>IF($N$47&lt;&gt;"SIM","",IFERROR(IF(TRIM(H28&amp;"")="","",_xlfn.LET(_xlpm.v,VALUE(TRIM(H28&amp;"")),_xlpm.alvo,(INT($X$4/100)*60+MOD($X$4,100)),_xlpm.real,(INT(_xlpm.v/100)*60+MOD(_xlpm.v,100)),_xlpm.dif,_xlpm.alvo-_xlpm.real,IF(ABS(_xlpm.dif)&lt;=5,0,_xlpm.dif))*-1),"ER"))</f>
        <v/>
      </c>
      <c r="K28" s="41">
        <f ca="1">IF($B$51=27,"HOJE",27)</f>
        <v>27</v>
      </c>
      <c r="L28" s="46"/>
      <c r="M28" s="7"/>
      <c r="N28" s="49" t="str">
        <f ca="1">_xlfn.LET(_xlpm.a,K27,_xlpm.c,M28,_xlpm.x,$X$4,_xlpm.limInf,$B$51,_xlpm.limSup,$C$51,_xlpm.linhaAnt,K28,IF(_xlpm.a="FÉRIAS","FRS",IF(_xlpm.a="FERIADO","FER",IF(_xlpm.a="NTRAB","NTB",IF(AND(_xlpm.a="ATESTADO",_xlpm.c=""),"ATD",IF(_xlpm.c&lt;&gt;"",IF(_xlpm.c&gt;=_xlpm.x,"OK","ANT"),IF(_xlpm.linhaAnt&lt;_xlpm.limInf,"FAL","")))))))</f>
        <v/>
      </c>
      <c r="O28" s="192" t="str">
        <f>IF($N$47&lt;&gt;"SIM","",IFERROR(IF(TRIM(M28&amp;"")="","",_xlfn.LET(_xlpm.v,VALUE(TRIM(M28&amp;"")),_xlpm.alvo,(INT($X$4/100)*60+MOD($X$4,100)),_xlpm.real,(INT(_xlpm.v/100)*60+MOD(_xlpm.v,100)),_xlpm.dif,_xlpm.alvo-_xlpm.real,IF(ABS(_xlpm.dif)&lt;=5,0,_xlpm.dif))*-1),"ER"))</f>
        <v/>
      </c>
      <c r="S28" s="33"/>
      <c r="T28" s="33"/>
      <c r="U28" s="32"/>
      <c r="V28" s="32"/>
      <c r="W28" s="32"/>
      <c r="X28" s="33"/>
      <c r="Y28" s="33"/>
      <c r="Z28" s="33"/>
    </row>
    <row r="29" spans="1:26" x14ac:dyDescent="0.25">
      <c r="A29" s="41" t="str">
        <f>IF(A25="SÁBADO","DOMINGO",IF(A25="DOMINGO","SEGUNDA",IF(A25="SEGUNDA","TERÇA",IF(A25="SEGUNDA","TERÇA",IF(A25="TERÇA","QUARTA",IF(A25="QUARTA","QUINTA",IF(A25="QUINTA","SEXTA",IF(A25="SEXTA","SÁBADO","ERRO"))))))))</f>
        <v>SÁBADO</v>
      </c>
      <c r="B29" s="258" t="s">
        <v>16</v>
      </c>
      <c r="C29" s="259"/>
      <c r="D29" s="259"/>
      <c r="E29" s="192" t="str">
        <f>IF($N$47&lt;&gt;"SIM","",IFERROR(IF(TRIM(C29&amp;"")="","",_xlfn.LET(_xlpm.v,VALUE(TRIM(C29&amp;"")),_xlpm.alvo,(INT($Y$5/100)*60+MOD($Y$5,100)),_xlpm.real,(INT(_xlpm.v/100)*60+MOD(_xlpm.v,100)),_xlpm.dif,_xlpm.alvo-_xlpm.real,IF(ABS(_xlpm.dif)&lt;=5,0,_xlpm.dif))),"ER"))</f>
        <v/>
      </c>
      <c r="F29" s="41" t="str">
        <f>IF(F25="SÁBADO","DOMINGO",IF(F25="DOMINGO","SEGUNDA",IF(F25="SEGUNDA","TERÇA",IF(F25="SEGUNDA","TERÇA",IF(F25="TERÇA","QUARTA",IF(F25="QUARTA","QUINTA",IF(F25="QUINTA","SEXTA",IF(F25="SEXTA","SÁBADO","ERRO"))))))))</f>
        <v>TERÇA</v>
      </c>
      <c r="G29" s="46"/>
      <c r="H29" s="7"/>
      <c r="I29" s="49" t="str">
        <f ca="1">_xlfn.LET(_xlpm.a,F27,_xlpm.c,H29,_xlpm.x,$X$5,_xlpm.y,$Y$5,_xlpm.limInf,$B$51,_xlpm.limSup,$C$51,_xlpm.linhaAnt,F28,IF(_xlpm.a="FÉRIAS","FRS",IF(_xlpm.a="FERIADO","FER",IF(_xlpm.a="NTRAB","NTB",IF(AND(_xlpm.a="ATESTADO",_xlpm.c=""),"ATD",IF(_xlpm.c&lt;&gt;"",IF(_xlpm.c&lt;=_xlpm.x,IF(_xlpm.c&gt;_xlpm.y,"DP","OK"),"ATR"),IF(_xlpm.linhaAnt&lt;_xlpm.limInf,"FAL","")))))))</f>
        <v/>
      </c>
      <c r="J29" s="192" t="str">
        <f>IF($N$47&lt;&gt;"SIM","",IFERROR(IF(TRIM(H29&amp;"")="","",_xlfn.LET(_xlpm.v,VALUE(TRIM(H29&amp;"")),_xlpm.alvo,(INT($Y$5/100)*60+MOD($Y$5,100)),_xlpm.real,(INT(_xlpm.v/100)*60+MOD(_xlpm.v,100)),_xlpm.dif,_xlpm.alvo-_xlpm.real,IF(ABS(_xlpm.dif)&lt;=5,0,_xlpm.dif))),"ER"))</f>
        <v/>
      </c>
      <c r="K29" s="41" t="str">
        <f>IF(K25="SÁBADO","DOMINGO",IF(K25="DOMINGO","SEGUNDA",IF(K25="SEGUNDA","TERÇA",IF(K25="SEGUNDA","TERÇA",IF(K25="TERÇA","QUARTA",IF(K25="QUARTA","QUINTA",IF(K25="QUINTA","SEXTA",IF(K25="SEXTA","SÁBADO","ERRO"))))))))</f>
        <v>SEXTA</v>
      </c>
      <c r="L29" s="46"/>
      <c r="M29" s="7"/>
      <c r="N29" s="49" t="str">
        <f ca="1">_xlfn.LET(_xlpm.a,K27,_xlpm.c,M29,_xlpm.x,$X$5,_xlpm.y,$Y$5,_xlpm.limInf,$B$51,_xlpm.limSup,$C$51,_xlpm.linhaAnt,K28,IF(_xlpm.a="FÉRIAS","FRS",IF(_xlpm.a="FERIADO","FER",IF(_xlpm.a="NTRAB","NTB",IF(AND(_xlpm.a="ATESTADO",_xlpm.c=""),"ATD",IF(_xlpm.c&lt;&gt;"",IF(_xlpm.c&lt;=_xlpm.x,IF(_xlpm.c&gt;_xlpm.y,"DP","OK"),"ATR"),IF(_xlpm.linhaAnt&lt;_xlpm.limInf,"FAL","")))))))</f>
        <v/>
      </c>
      <c r="O29" s="192" t="str">
        <f>IF($N$47&lt;&gt;"SIM","",IFERROR(IF(TRIM(M29&amp;"")="","",_xlfn.LET(_xlpm.v,VALUE(TRIM(M29&amp;"")),_xlpm.alvo,(INT($Y$5/100)*60+MOD($Y$5,100)),_xlpm.real,(INT(_xlpm.v/100)*60+MOD(_xlpm.v,100)),_xlpm.dif,_xlpm.alvo-_xlpm.real,IF(ABS(_xlpm.dif)&lt;=5,0,_xlpm.dif))),"ER"))</f>
        <v/>
      </c>
      <c r="S29" s="33"/>
      <c r="T29" s="33"/>
      <c r="U29" s="32"/>
      <c r="V29" s="32"/>
      <c r="W29" s="32"/>
      <c r="X29" s="33"/>
      <c r="Y29" s="33"/>
      <c r="Z29" s="33"/>
    </row>
    <row r="30" spans="1:26" x14ac:dyDescent="0.25">
      <c r="A30" s="38"/>
      <c r="B30" s="258"/>
      <c r="C30" s="259"/>
      <c r="D30" s="259"/>
      <c r="E30" s="192" t="str">
        <f>IF($N$47&lt;&gt;"SIM","",IFERROR(IF(TRIM(C30&amp;"")="","",_xlfn.LET(_xlpm.v,VALUE(TRIM(C30&amp;"")),_xlpm.alvo,(INT($X$6/100)*60+MOD($X$6,100)),_xlpm.real,(INT(_xlpm.v/100)*60+MOD(_xlpm.v,100)),_xlpm.dif,_xlpm.alvo-_xlpm.real,IF(ABS(_xlpm.dif)&lt;=5,0,_xlpm.dif))*-1),"ER"))</f>
        <v/>
      </c>
      <c r="F30" s="38"/>
      <c r="G30" s="46"/>
      <c r="H30" s="7"/>
      <c r="I30" s="49" t="str">
        <f ca="1">_xlfn.LET(_xlpm.a,F27,_xlpm.c,H30,_xlpm.x,$X$6,_xlpm.limInf,$B$51,_xlpm.limSup,$C$51,_xlpm.linhaAnt,F28,IF(_xlpm.a="FÉRIAS","FRS",IF(_xlpm.a="FERIADO","FER",IF(_xlpm.a="NTRAB","NTB",IF(AND(_xlpm.a="ATESTADO",_xlpm.c=""),"ATD",IF(_xlpm.c&lt;&gt;"",IF(_xlpm.c&gt;=_xlpm.x,"OK","ANT"),IF(_xlpm.linhaAnt&lt;_xlpm.limInf,"FAL","")))))))</f>
        <v/>
      </c>
      <c r="J30" s="192" t="str">
        <f>IF($N$47&lt;&gt;"SIM","",IFERROR(IF(TRIM(H30&amp;"")="","",_xlfn.LET(_xlpm.v,VALUE(TRIM(H30&amp;"")),_xlpm.alvo,(INT($X$6/100)*60+MOD($X$6,100)),_xlpm.real,(INT(_xlpm.v/100)*60+MOD(_xlpm.v,100)),_xlpm.dif,_xlpm.alvo-_xlpm.real,IF(ABS(_xlpm.dif)&lt;=5,0,_xlpm.dif))*-1),"ER"))</f>
        <v/>
      </c>
      <c r="K30" s="38"/>
      <c r="L30" s="46"/>
      <c r="M30" s="7"/>
      <c r="N30" s="49" t="str">
        <f ca="1">_xlfn.LET(_xlpm.a,K27,_xlpm.c,M30,_xlpm.x,$X$6,_xlpm.limInf,$B$51,_xlpm.limSup,$C$51,_xlpm.linhaAnt,K28,IF(_xlpm.a="FÉRIAS","FRS",IF(_xlpm.a="FERIADO","FER",IF(_xlpm.a="NTRAB","NTB",IF(AND(_xlpm.a="ATESTADO",_xlpm.c=""),"ATD",IF(_xlpm.c&lt;&gt;"",IF(_xlpm.c&gt;=_xlpm.x,"OK","ANT"),IF(_xlpm.linhaAnt&lt;_xlpm.limInf,"FAL","")))))))</f>
        <v/>
      </c>
      <c r="O30" s="192" t="str">
        <f>IF($N$47&lt;&gt;"SIM","",IFERROR(IF(TRIM(M30&amp;"")="","",_xlfn.LET(_xlpm.v,VALUE(TRIM(M30&amp;"")),_xlpm.alvo,(INT($X$6/100)*60+MOD($X$6,100)),_xlpm.real,(INT(_xlpm.v/100)*60+MOD(_xlpm.v,100)),_xlpm.dif,_xlpm.alvo-_xlpm.real,IF(ABS(_xlpm.dif)&lt;=5,0,_xlpm.dif))*-1),"ER"))</f>
        <v/>
      </c>
      <c r="S30" s="33"/>
      <c r="T30" s="33"/>
      <c r="U30" s="32"/>
      <c r="V30" s="32"/>
      <c r="W30" s="32"/>
      <c r="X30" s="33"/>
      <c r="Y30" s="33"/>
      <c r="Z30" s="33"/>
    </row>
    <row r="31" spans="1:26" ht="15" customHeight="1" x14ac:dyDescent="0.25">
      <c r="A31" s="12"/>
      <c r="B31" s="272" t="s">
        <v>10</v>
      </c>
      <c r="C31" s="273"/>
      <c r="D31" s="273"/>
      <c r="E31" s="192" t="str">
        <f>IF($N$47&lt;&gt;"SIM","",IFERROR(IF(TRIM(C31&amp;"")="","",_xlfn.LET(_xlpm.v,VALUE(TRIM(C31&amp;"")),_xlpm.alvo,IF(A33="SÁBADO",(INT($Y$8/100)*60+MOD($Y$8,100)),(INT($Y$3/100)*60+MOD($Y$3,100))),_xlpm.real,(INT(_xlpm.v/100)*60+MOD(_xlpm.v,100)),_xlpm.dif,_xlpm.alvo-_xlpm.real,IF(ABS(_xlpm.dif)&lt;=5,0,_xlpm.dif))),"ER"))</f>
        <v/>
      </c>
      <c r="F31" s="12"/>
      <c r="G31" s="47"/>
      <c r="H31" s="48"/>
      <c r="I31" s="50" t="str">
        <f ca="1">_xlfn.LET(_xlpm.a,F31,_xlpm.c,H31,_xlpm.x,$X$3,_xlpm.y,$Y$3,_xlpm.limInf,$B$51,_xlpm.limSup,$C$51,_xlpm.linhaAnt,F32,IF(_xlpm.a="FÉRIAS","FRS",IF(_xlpm.a="FERIADO","FER",IF(_xlpm.a="NTRAB","NTB",IF(AND(_xlpm.a="ATESTADO",_xlpm.c=""),"ATD",IF(_xlpm.c&lt;&gt;"",IF(_xlpm.c&lt;=_xlpm.x,IF(_xlpm.c&gt;_xlpm.y,"DP","OK"),"ATR"),IF(_xlpm.linhaAnt&lt;_xlpm.limInf,"FAL","")))))))</f>
        <v/>
      </c>
      <c r="J31" s="192" t="str">
        <f>IF($N$47&lt;&gt;"SIM","",IFERROR(IF(TRIM(H31&amp;"")="","",_xlfn.LET(_xlpm.v,VALUE(TRIM(H31&amp;"")),_xlpm.alvo,IF(F33="SÁBADO",(INT($Y$8/100)*60+MOD($Y$8,100)),(INT($Y$3/100)*60+MOD($Y$3,100))),_xlpm.real,(INT(_xlpm.v/100)*60+MOD(_xlpm.v,100)),_xlpm.dif,_xlpm.alvo-_xlpm.real,IF(ABS(_xlpm.dif)&lt;=5,0,_xlpm.dif))),"ER"))</f>
        <v/>
      </c>
      <c r="K31" s="12"/>
      <c r="L31" s="47"/>
      <c r="M31" s="48"/>
      <c r="N31" s="50" t="str">
        <f ca="1">_xlfn.LET(_xlpm.a,K31,_xlpm.c,M31,_xlpm.x,$X$8,_xlpm.y,$Y$8,_xlpm.limInf,$B$51,_xlpm.limSup,$C$51,_xlpm.linhaAnt,K32,IF(_xlpm.a="FÉRIAS","FRS",IF(_xlpm.a="NTRAB","NT",IF(AND(_xlpm.a="ATESTADO",_xlpm.c=""),"ATD",IF(_xlpm.a="FERIADO","FER",IF(_xlpm.c&lt;&gt;"",IF(_xlpm.c&lt;=_xlpm.x,IF(_xlpm.c&gt;_xlpm.y,"DP","OK"),"ATR"),IF(_xlpm.linhaAnt&lt;_xlpm.limInf,"FAL","")))))))</f>
        <v/>
      </c>
      <c r="O31" s="192" t="str">
        <f>IF($N$47&lt;&gt;"SIM","",IFERROR(IF(TRIM(M31&amp;"")="","",_xlfn.LET(_xlpm.v,VALUE(TRIM(M31&amp;"")),_xlpm.alvo,IF(K33="SÁBADO",(INT($Y$8/100)*60+MOD($Y$8,100)),(INT($Y$3/100)*60+MOD($Y$3,100))),_xlpm.real,(INT(_xlpm.v/100)*60+MOD(_xlpm.v,100)),_xlpm.dif,_xlpm.alvo-_xlpm.real,IF(ABS(_xlpm.dif)&lt;=5,0,_xlpm.dif))),"ER"))</f>
        <v/>
      </c>
      <c r="S31" s="33"/>
      <c r="T31" s="33"/>
      <c r="U31" s="32"/>
      <c r="V31" s="32"/>
      <c r="W31" s="32"/>
      <c r="X31" s="33"/>
      <c r="Y31" s="33"/>
      <c r="Z31" s="33"/>
    </row>
    <row r="32" spans="1:26" x14ac:dyDescent="0.25">
      <c r="A32" s="42">
        <f ca="1">IF($B$51=8,"HOJE",8)</f>
        <v>8</v>
      </c>
      <c r="B32" s="272"/>
      <c r="C32" s="273"/>
      <c r="D32" s="273"/>
      <c r="E32" s="192" t="str">
        <f>IF($N$47&lt;&gt;"SIM","",IFERROR(IF(TRIM(C32&amp;"")="","",_xlfn.LET(_xlpm.v,VALUE(TRIM(C32&amp;"")),_xlpm.alvo,(INT($X$4/100)*60+MOD($X$4,100)),_xlpm.real,(INT(_xlpm.v/100)*60+MOD(_xlpm.v,100)),_xlpm.dif,_xlpm.alvo-_xlpm.real,IF(ABS(_xlpm.dif)&lt;=5,0,_xlpm.dif))*-1),"ER"))</f>
        <v/>
      </c>
      <c r="F32" s="42">
        <f ca="1">IF($B$51=18,"HOJE",18)</f>
        <v>18</v>
      </c>
      <c r="G32" s="47"/>
      <c r="H32" s="48"/>
      <c r="I32" s="50" t="str">
        <f ca="1">_xlfn.LET(_xlpm.a,F31,_xlpm.c,H32,_xlpm.x,$X$4,_xlpm.limInf,$B$51,_xlpm.limSup,$C$51,_xlpm.linhaAnt,F32,IF(_xlpm.a="FÉRIAS","FRS",IF(_xlpm.a="FERIADO","FER",IF(_xlpm.a="NTRAB","NTB",IF(AND(_xlpm.a="ATESTADO",_xlpm.c=""),"ATD",IF(_xlpm.c&lt;&gt;"",IF(_xlpm.c&gt;=_xlpm.x,"OK","ANT"),IF(_xlpm.linhaAnt&lt;_xlpm.limInf,"FAL","")))))))</f>
        <v/>
      </c>
      <c r="J32" s="192" t="str">
        <f>IF($N$47&lt;&gt;"SIM","",IFERROR(IF(TRIM(H32&amp;"")="","",_xlfn.LET(_xlpm.v,VALUE(TRIM(H32&amp;"")),_xlpm.alvo,(INT($X$4/100)*60+MOD($X$4,100)),_xlpm.real,(INT(_xlpm.v/100)*60+MOD(_xlpm.v,100)),_xlpm.dif,_xlpm.alvo-_xlpm.real,IF(ABS(_xlpm.dif)&lt;=5,0,_xlpm.dif))*-1),"ER"))</f>
        <v/>
      </c>
      <c r="K32" s="42">
        <f ca="1">IF($B$51=28,"HOJE",28)</f>
        <v>28</v>
      </c>
      <c r="L32" s="47"/>
      <c r="M32" s="48"/>
      <c r="N32" s="50" t="str">
        <f ca="1">_xlfn.LET(_xlpm.a,K31,_xlpm.c,M32,_xlpm.x,$X$9,_xlpm.limInf,$B$51,_xlpm.limSup,$C$51,_xlpm.linhaAnt,K32,IF(_xlpm.a="FÉRIAS","FRS",IF(_xlpm.a="NTRAB","NT",IF(AND(_xlpm.a="ATESTADO",_xlpm.c=""),"ATD",IF(_xlpm.a="FERIADO","FER",IF(_xlpm.c&lt;&gt;"",IF(_xlpm.c&gt;=_xlpm.x,"OK","ANT"),IF(_xlpm.linhaAnt&lt;_xlpm.limInf,"FAL","")))))))</f>
        <v/>
      </c>
      <c r="O32" s="192" t="str">
        <f>IF($N$47&lt;&gt;"SIM","",IFERROR(IF(TRIM(M32&amp;"")="","",_xlfn.LET(_xlpm.v,VALUE(TRIM(M32&amp;"")),_xlpm.alvo,(INT($X$4/100)*60+MOD($X$4,100)),_xlpm.real,(INT(_xlpm.v/100)*60+MOD(_xlpm.v,100)),_xlpm.dif,_xlpm.alvo-_xlpm.real,IF(ABS(_xlpm.dif)&lt;=5,0,_xlpm.dif))*-1),"ER"))</f>
        <v/>
      </c>
      <c r="U32" s="18"/>
      <c r="V32" s="5"/>
      <c r="W32" s="5"/>
    </row>
    <row r="33" spans="1:24" x14ac:dyDescent="0.25">
      <c r="A33" s="42" t="str">
        <f>IF(A29="SÁBADO","DOMINGO",IF(A29="DOMINGO","SEGUNDA",IF(A29="SEGUNDA","TERÇA",IF(A29="SEGUNDA","TERÇA",IF(A29="TERÇA","QUARTA",IF(A29="QUARTA","QUINTA",IF(A29="QUINTA","SEXTA",IF(A29="SEXTA","SÁBADO","ERRO"))))))))</f>
        <v>DOMINGO</v>
      </c>
      <c r="B33" s="272"/>
      <c r="C33" s="273"/>
      <c r="D33" s="273"/>
      <c r="E33" s="192" t="str">
        <f>IF($N$47&lt;&gt;"SIM","",IFERROR(IF(TRIM(C33&amp;"")="","",_xlfn.LET(_xlpm.v,VALUE(TRIM(C33&amp;"")),_xlpm.alvo,(INT($Y$5/100)*60+MOD($Y$5,100)),_xlpm.real,(INT(_xlpm.v/100)*60+MOD(_xlpm.v,100)),_xlpm.dif,_xlpm.alvo-_xlpm.real,IF(ABS(_xlpm.dif)&lt;=5,0,_xlpm.dif))),"ER"))</f>
        <v/>
      </c>
      <c r="F33" s="42" t="str">
        <f>IF(F29="SÁBADO","DOMINGO",IF(F29="DOMINGO","SEGUNDA",IF(F29="SEGUNDA","TERÇA",IF(F29="SEGUNDA","TERÇA",IF(F29="TERÇA","QUARTA",IF(F29="QUARTA","QUINTA",IF(F29="QUINTA","SEXTA",IF(F29="SEXTA","SÁBADO","ERRO"))))))))</f>
        <v>QUARTA</v>
      </c>
      <c r="G33" s="47"/>
      <c r="H33" s="48"/>
      <c r="I33" s="50" t="str">
        <f ca="1">_xlfn.LET(_xlpm.a,F31,_xlpm.c,H33,_xlpm.x,$X$5,_xlpm.y,$Y$5,_xlpm.limInf,$B$51,_xlpm.limSup,$C$51,_xlpm.linhaAnt,F32,IF(_xlpm.a="FÉRIAS","FRS",IF(_xlpm.a="FERIADO","FER",IF(_xlpm.a="NTRAB","NTB",IF(AND(_xlpm.a="ATESTADO",_xlpm.c=""),"ATD",IF(_xlpm.c&lt;&gt;"",IF(_xlpm.c&lt;=_xlpm.x,IF(_xlpm.c&gt;_xlpm.y,"DP","OK"),"ATR"),IF(_xlpm.linhaAnt&lt;_xlpm.limInf,"FAL","")))))))</f>
        <v/>
      </c>
      <c r="J33" s="192" t="str">
        <f>IF($N$47&lt;&gt;"SIM","",IFERROR(IF(TRIM(H33&amp;"")="","",_xlfn.LET(_xlpm.v,VALUE(TRIM(H33&amp;"")),_xlpm.alvo,(INT($Y$5/100)*60+MOD($Y$5,100)),_xlpm.real,(INT(_xlpm.v/100)*60+MOD(_xlpm.v,100)),_xlpm.dif,_xlpm.alvo-_xlpm.real,IF(ABS(_xlpm.dif)&lt;=5,0,_xlpm.dif))),"ER"))</f>
        <v/>
      </c>
      <c r="K33" s="42" t="str">
        <f>IF(K29="SÁBADO","DOMINGO",IF(K29="DOMINGO","SEGUNDA",IF(K29="SEGUNDA","TERÇA",IF(K29="SEGUNDA","TERÇA",IF(K29="TERÇA","QUARTA",IF(K29="QUARTA","QUINTA",IF(K29="QUINTA","SEXTA",IF(K29="SEXTA","SÁBADO","ERRO"))))))))</f>
        <v>SÁBADO</v>
      </c>
      <c r="L33" s="277" t="s">
        <v>16</v>
      </c>
      <c r="M33" s="278"/>
      <c r="N33" s="278"/>
      <c r="O33" s="192" t="str">
        <f>IF($N$47&lt;&gt;"SIM","",IFERROR(IF(TRIM(M33&amp;"")="","",_xlfn.LET(_xlpm.v,VALUE(TRIM(M33&amp;"")),_xlpm.alvo,(INT($Y$5/100)*60+MOD($Y$5,100)),_xlpm.real,(INT(_xlpm.v/100)*60+MOD(_xlpm.v,100)),_xlpm.dif,_xlpm.alvo-_xlpm.real,IF(ABS(_xlpm.dif)&lt;=5,0,_xlpm.dif))),"ER"))</f>
        <v/>
      </c>
      <c r="U33" s="18"/>
      <c r="V33" s="5"/>
      <c r="W33" s="5"/>
    </row>
    <row r="34" spans="1:24" x14ac:dyDescent="0.25">
      <c r="A34" s="82"/>
      <c r="B34" s="272"/>
      <c r="C34" s="273"/>
      <c r="D34" s="273"/>
      <c r="E34" s="192" t="str">
        <f>IF($N$47&lt;&gt;"SIM","",IFERROR(IF(TRIM(C34&amp;"")="","",_xlfn.LET(_xlpm.v,VALUE(TRIM(C34&amp;"")),_xlpm.alvo,(INT($X$6/100)*60+MOD($X$6,100)),_xlpm.real,(INT(_xlpm.v/100)*60+MOD(_xlpm.v,100)),_xlpm.dif,_xlpm.alvo-_xlpm.real,IF(ABS(_xlpm.dif)&lt;=5,0,_xlpm.dif))*-1),"ER"))</f>
        <v/>
      </c>
      <c r="F34" s="82"/>
      <c r="G34" s="47"/>
      <c r="H34" s="48"/>
      <c r="I34" s="50" t="str">
        <f ca="1">_xlfn.LET(_xlpm.a,F31,_xlpm.c,H34,_xlpm.x,$X$6,_xlpm.limInf,$B$51,_xlpm.limSup,$C$51,_xlpm.linhaAnt,F32,IF(_xlpm.a="FÉRIAS","FRS",IF(_xlpm.a="FERIADO","FER",IF(_xlpm.a="NTRAB","NTB",IF(AND(_xlpm.a="ATESTADO",_xlpm.c=""),"ATD",IF(_xlpm.c&lt;&gt;"",IF(_xlpm.c&gt;=_xlpm.x,"OK","ANT"),IF(_xlpm.linhaAnt&lt;_xlpm.limInf,"FAL","")))))))</f>
        <v/>
      </c>
      <c r="J34" s="192" t="str">
        <f>IF($N$47&lt;&gt;"SIM","",IFERROR(IF(TRIM(H34&amp;"")="","",_xlfn.LET(_xlpm.v,VALUE(TRIM(H34&amp;"")),_xlpm.alvo,(INT($X$6/100)*60+MOD($X$6,100)),_xlpm.real,(INT(_xlpm.v/100)*60+MOD(_xlpm.v,100)),_xlpm.dif,_xlpm.alvo-_xlpm.real,IF(ABS(_xlpm.dif)&lt;=5,0,_xlpm.dif))*-1),"ER"))</f>
        <v/>
      </c>
      <c r="K34" s="40" t="b">
        <v>1</v>
      </c>
      <c r="L34" s="277"/>
      <c r="M34" s="278"/>
      <c r="N34" s="278"/>
      <c r="O34" s="192" t="str">
        <f>IF($N$47&lt;&gt;"SIM","",IFERROR(IF(TRIM(M34&amp;"")="","",_xlfn.LET(_xlpm.v,VALUE(TRIM(M34&amp;"")),_xlpm.alvo,(INT($X$6/100)*60+MOD($X$6,100)),_xlpm.real,(INT(_xlpm.v/100)*60+MOD(_xlpm.v,100)),_xlpm.dif,_xlpm.alvo-_xlpm.real,IF(ABS(_xlpm.dif)&lt;=5,0,_xlpm.dif))*-1),"ER"))</f>
        <v/>
      </c>
      <c r="U34" s="18"/>
      <c r="V34" s="5"/>
      <c r="W34" s="5"/>
    </row>
    <row r="35" spans="1:24" ht="15" customHeight="1" x14ac:dyDescent="0.25">
      <c r="A35" s="11"/>
      <c r="B35" s="46"/>
      <c r="C35" s="7"/>
      <c r="D35" s="49" t="str">
        <f ca="1">_xlfn.LET(_xlpm.a,A35,_xlpm.c,C35,_xlpm.x,$X$3,_xlpm.y,$Y$3,_xlpm.limInf,$B$51,_xlpm.limSup,$C$51,_xlpm.linhaAnt,A36,IF(_xlpm.a="FÉRIAS","FRS",IF(_xlpm.a="FERIADO","FER",IF(_xlpm.a="NTRAB","NTB",IF(AND(_xlpm.a="ATESTADO",_xlpm.c=""),"ATD",IF(_xlpm.c&lt;&gt;"",IF(_xlpm.c&lt;=_xlpm.x,IF(_xlpm.c&gt;_xlpm.y,"DP","OK"),"ATR"),IF(_xlpm.linhaAnt&lt;_xlpm.limInf,"FAL","")))))))</f>
        <v>FAL</v>
      </c>
      <c r="E35" s="192" t="str">
        <f>IF($N$47&lt;&gt;"SIM","",IFERROR(IF(TRIM(C35&amp;"")="","",_xlfn.LET(_xlpm.v,VALUE(TRIM(C35&amp;"")),_xlpm.alvo,IF(A37="SÁBADO",(INT($Y$8/100)*60+MOD($Y$8,100)),(INT($Y$3/100)*60+MOD($Y$3,100))),_xlpm.real,(INT(_xlpm.v/100)*60+MOD(_xlpm.v,100)),_xlpm.dif,_xlpm.alvo-_xlpm.real,IF(ABS(_xlpm.dif)&lt;=5,0,_xlpm.dif))),"ER"))</f>
        <v/>
      </c>
      <c r="F35" s="11"/>
      <c r="G35" s="46"/>
      <c r="H35" s="7"/>
      <c r="I35" s="49" t="str">
        <f ca="1">_xlfn.LET(_xlpm.a,F35,_xlpm.c,H35,_xlpm.x,$X$3,_xlpm.y,$Y$3,_xlpm.limInf,$B$51,_xlpm.limSup,$C$51,_xlpm.linhaAnt,F36,IF(_xlpm.a="FÉRIAS","FRS",IF(_xlpm.a="FERIADO","FER",IF(_xlpm.a="NTRAB","NTB",IF(AND(_xlpm.a="ATESTADO",_xlpm.c=""),"ATD",IF(_xlpm.c&lt;&gt;"",IF(_xlpm.c&lt;=_xlpm.x,IF(_xlpm.c&gt;_xlpm.y,"DP","OK"),"ATR"),IF(_xlpm.linhaAnt&lt;_xlpm.limInf,"FAL","")))))))</f>
        <v/>
      </c>
      <c r="J35" s="192" t="str">
        <f>IF($N$47&lt;&gt;"SIM","",IFERROR(IF(TRIM(H35&amp;"")="","",_xlfn.LET(_xlpm.v,VALUE(TRIM(H35&amp;"")),_xlpm.alvo,IF(F37="SÁBADO",(INT($Y$8/100)*60+MOD($Y$8,100)),(INT($Y$3/100)*60+MOD($Y$3,100))),_xlpm.real,(INT(_xlpm.v/100)*60+MOD(_xlpm.v,100)),_xlpm.dif,_xlpm.alvo-_xlpm.real,IF(ABS(_xlpm.dif)&lt;=5,0,_xlpm.dif))),"ER"))</f>
        <v/>
      </c>
      <c r="K35" s="11"/>
      <c r="L35" s="256" t="s">
        <v>10</v>
      </c>
      <c r="M35" s="257"/>
      <c r="N35" s="257"/>
      <c r="O35" s="192" t="str">
        <f>IF($N$47&lt;&gt;"SIM","",IFERROR(IF(TRIM(M35&amp;"")="","",_xlfn.LET(_xlpm.v,VALUE(TRIM(M35&amp;"")),_xlpm.alvo,IF(K37="SÁBADO",(INT($Y$8/100)*60+MOD($Y$8,100)),(INT($Y$3/100)*60+MOD($Y$3,100))),_xlpm.real,(INT(_xlpm.v/100)*60+MOD(_xlpm.v,100)),_xlpm.dif,_xlpm.alvo-_xlpm.real,IF(ABS(_xlpm.dif)&lt;=5,0,_xlpm.dif))),"ER"))</f>
        <v/>
      </c>
      <c r="U35" s="18"/>
      <c r="V35" s="5"/>
      <c r="W35" s="5"/>
    </row>
    <row r="36" spans="1:24" x14ac:dyDescent="0.25">
      <c r="A36" s="41">
        <f ca="1">IF($B$51=9,"HOJE",9)</f>
        <v>9</v>
      </c>
      <c r="B36" s="46"/>
      <c r="C36" s="7"/>
      <c r="D36" s="49" t="str">
        <f ca="1">_xlfn.LET(_xlpm.a,A35,_xlpm.c,C36,_xlpm.x,$X$4,_xlpm.limInf,$B$51,_xlpm.limSup,$C$51,_xlpm.linhaAnt,A36,IF(_xlpm.a="FÉRIAS","FRS",IF(_xlpm.a="FERIADO","FER",IF(_xlpm.a="NTRAB","NTB",IF(AND(_xlpm.a="ATESTADO",_xlpm.c=""),"ATD",IF(_xlpm.c&lt;&gt;"",IF(_xlpm.c&gt;=_xlpm.x,"OK","ANT"),IF(_xlpm.linhaAnt&lt;_xlpm.limInf,"FAL","")))))))</f>
        <v>FAL</v>
      </c>
      <c r="E36" s="192" t="str">
        <f>IF($N$47&lt;&gt;"SIM","",IFERROR(IF(TRIM(C36&amp;"")="","",_xlfn.LET(_xlpm.v,VALUE(TRIM(C36&amp;"")),_xlpm.alvo,(INT($X$4/100)*60+MOD($X$4,100)),_xlpm.real,(INT(_xlpm.v/100)*60+MOD(_xlpm.v,100)),_xlpm.dif,_xlpm.alvo-_xlpm.real,IF(ABS(_xlpm.dif)&lt;=5,0,_xlpm.dif))*-1),"ER"))</f>
        <v/>
      </c>
      <c r="F36" s="41">
        <f ca="1">IF($B$51=19,"HOJE",19)</f>
        <v>19</v>
      </c>
      <c r="G36" s="46"/>
      <c r="H36" s="7"/>
      <c r="I36" s="49" t="str">
        <f ca="1">_xlfn.LET(_xlpm.a,F35,_xlpm.c,H36,_xlpm.x,$X$4,_xlpm.limInf,$B$51,_xlpm.limSup,$C$51,_xlpm.linhaAnt,F36,IF(_xlpm.a="FÉRIAS","FRS",IF(_xlpm.a="FERIADO","FER",IF(_xlpm.a="NTRAB","NTB",IF(AND(_xlpm.a="ATESTADO",_xlpm.c=""),"ATD",IF(_xlpm.c&lt;&gt;"",IF(_xlpm.c&gt;=_xlpm.x,"OK","ANT"),IF(_xlpm.linhaAnt&lt;_xlpm.limInf,"FAL","")))))))</f>
        <v/>
      </c>
      <c r="J36" s="192" t="str">
        <f>IF($N$47&lt;&gt;"SIM","",IFERROR(IF(TRIM(H36&amp;"")="","",_xlfn.LET(_xlpm.v,VALUE(TRIM(H36&amp;"")),_xlpm.alvo,(INT($X$4/100)*60+MOD($X$4,100)),_xlpm.real,(INT(_xlpm.v/100)*60+MOD(_xlpm.v,100)),_xlpm.dif,_xlpm.alvo-_xlpm.real,IF(ABS(_xlpm.dif)&lt;=5,0,_xlpm.dif))*-1),"ER"))</f>
        <v/>
      </c>
      <c r="K36" s="37">
        <f ca="1">IF($B$51=29,"HOJE",29)</f>
        <v>29</v>
      </c>
      <c r="L36" s="256"/>
      <c r="M36" s="257"/>
      <c r="N36" s="257"/>
      <c r="O36" s="192" t="str">
        <f>IF($N$47&lt;&gt;"SIM","",IFERROR(IF(TRIM(M36&amp;"")="","",_xlfn.LET(_xlpm.v,VALUE(TRIM(M36&amp;"")),_xlpm.alvo,(INT($X$4/100)*60+MOD($X$4,100)),_xlpm.real,(INT(_xlpm.v/100)*60+MOD(_xlpm.v,100)),_xlpm.dif,_xlpm.alvo-_xlpm.real,IF(ABS(_xlpm.dif)&lt;=5,0,_xlpm.dif))*-1),"ER"))</f>
        <v/>
      </c>
      <c r="U36" s="18"/>
      <c r="V36" s="5"/>
      <c r="W36" s="5"/>
    </row>
    <row r="37" spans="1:24" x14ac:dyDescent="0.25">
      <c r="A37" s="41" t="str">
        <f>IF(A33="SÁBADO","DOMINGO",IF(A33="DOMINGO","SEGUNDA",IF(A33="SEGUNDA","TERÇA",IF(A33="SEGUNDA","TERÇA",IF(A33="TERÇA","QUARTA",IF(A33="QUARTA","QUINTA",IF(A33="QUINTA","SEXTA",IF(A33="SEXTA","SÁBADO","ERRO"))))))))</f>
        <v>SEGUNDA</v>
      </c>
      <c r="B37" s="46"/>
      <c r="C37" s="7"/>
      <c r="D37" s="49" t="str">
        <f ca="1">_xlfn.LET(_xlpm.a,A35,_xlpm.c,C37,_xlpm.x,$X$5,_xlpm.y,$Y$5,_xlpm.limInf,$B$51,_xlpm.limSup,$C$51,_xlpm.linhaAnt,A36,IF(_xlpm.a="FÉRIAS","FRS",IF(_xlpm.a="FERIADO","FER",IF(_xlpm.a="NTRAB","NTB",IF(AND(_xlpm.a="ATESTADO",_xlpm.c=""),"ATD",IF(_xlpm.c&lt;&gt;"",IF(_xlpm.c&lt;=_xlpm.x,IF(_xlpm.c&gt;_xlpm.y,"DP","OK"),"ATR"),IF(_xlpm.linhaAnt&lt;_xlpm.limInf,"FAL","")))))))</f>
        <v>FAL</v>
      </c>
      <c r="E37" s="192" t="str">
        <f>IF($N$47&lt;&gt;"SIM","",IFERROR(IF(TRIM(C37&amp;"")="","",_xlfn.LET(_xlpm.v,VALUE(TRIM(C37&amp;"")),_xlpm.alvo,(INT($Y$5/100)*60+MOD($Y$5,100)),_xlpm.real,(INT(_xlpm.v/100)*60+MOD(_xlpm.v,100)),_xlpm.dif,_xlpm.alvo-_xlpm.real,IF(ABS(_xlpm.dif)&lt;=5,0,_xlpm.dif))),"ER"))</f>
        <v/>
      </c>
      <c r="F37" s="41" t="str">
        <f>IF(F33="SÁBADO","DOMINGO",IF(F33="DOMINGO","SEGUNDA",IF(F33="SEGUNDA","TERÇA",IF(F33="SEGUNDA","TERÇA",IF(F33="TERÇA","QUARTA",IF(F33="QUARTA","QUINTA",IF(F33="QUINTA","SEXTA",IF(F33="SEXTA","SÁBADO","ERRO"))))))))</f>
        <v>QUINTA</v>
      </c>
      <c r="G37" s="46"/>
      <c r="H37" s="7"/>
      <c r="I37" s="49" t="str">
        <f ca="1">_xlfn.LET(_xlpm.a,F35,_xlpm.c,H37,_xlpm.x,$X$5,_xlpm.y,$Y$5,_xlpm.limInf,$B$51,_xlpm.limSup,$C$51,_xlpm.linhaAnt,F36,IF(_xlpm.a="FÉRIAS","FRS",IF(_xlpm.a="FERIADO","FER",IF(_xlpm.a="NTRAB","NTB",IF(AND(_xlpm.a="ATESTADO",_xlpm.c=""),"ATD",IF(_xlpm.c&lt;&gt;"",IF(_xlpm.c&lt;=_xlpm.x,IF(_xlpm.c&gt;_xlpm.y,"DP","OK"),"ATR"),IF(_xlpm.linhaAnt&lt;_xlpm.limInf,"FAL","")))))))</f>
        <v/>
      </c>
      <c r="J37" s="192" t="str">
        <f>IF($N$47&lt;&gt;"SIM","",IFERROR(IF(TRIM(H37&amp;"")="","",_xlfn.LET(_xlpm.v,VALUE(TRIM(H37&amp;"")),_xlpm.alvo,(INT($Y$5/100)*60+MOD($Y$5,100)),_xlpm.real,(INT(_xlpm.v/100)*60+MOD(_xlpm.v,100)),_xlpm.dif,_xlpm.alvo-_xlpm.real,IF(ABS(_xlpm.dif)&lt;=5,0,_xlpm.dif))),"ER"))</f>
        <v/>
      </c>
      <c r="K37" s="37" t="str">
        <f ca="1">IF(K36&gt;C53,"",IF(K33="SÁBADO","DOMINGO",IF(K33="DOMINGO","SEGUNDA",IF(K33="SEGUNDA","TERÇA",IF(K33="SEGUNDA","TERÇA",IF(K33="TERÇA","QUARTA",IF(K33="QUARTA","QUINTA",IF(K33="QUINTA","SEXTA",IF(K33="SEXTA","SÁBADO","ERRO")))))))))</f>
        <v>DOMINGO</v>
      </c>
      <c r="L37" s="256"/>
      <c r="M37" s="257"/>
      <c r="N37" s="257"/>
      <c r="O37" s="192" t="str">
        <f>IF($N$47&lt;&gt;"SIM","",IFERROR(IF(TRIM(M37&amp;"")="","",_xlfn.LET(_xlpm.v,VALUE(TRIM(M37&amp;"")),_xlpm.alvo,(INT($Y$5/100)*60+MOD($Y$5,100)),_xlpm.real,(INT(_xlpm.v/100)*60+MOD(_xlpm.v,100)),_xlpm.dif,_xlpm.alvo-_xlpm.real,IF(ABS(_xlpm.dif)&lt;=5,0,_xlpm.dif))),"ER"))</f>
        <v/>
      </c>
      <c r="U37" s="18"/>
      <c r="V37" s="5"/>
    </row>
    <row r="38" spans="1:24" x14ac:dyDescent="0.25">
      <c r="A38" s="38"/>
      <c r="B38" s="46"/>
      <c r="C38" s="7"/>
      <c r="D38" s="49" t="str">
        <f ca="1">_xlfn.LET(_xlpm.a,A35,_xlpm.c,C38,_xlpm.x,$X$6,_xlpm.limInf,$B$51,_xlpm.limSup,$C$51,_xlpm.linhaAnt,A36,IF(_xlpm.a="FÉRIAS","FRS",IF(_xlpm.a="FERIADO","FER",IF(_xlpm.a="NTRAB","NTB",IF(AND(_xlpm.a="ATESTADO",_xlpm.c=""),"ATD",IF(_xlpm.c&lt;&gt;"",IF(_xlpm.c&gt;=_xlpm.x,"OK","ANT"),IF(_xlpm.linhaAnt&lt;_xlpm.limInf,"FAL","")))))))</f>
        <v>FAL</v>
      </c>
      <c r="E38" s="192" t="str">
        <f>IF($N$47&lt;&gt;"SIM","",IFERROR(IF(TRIM(C38&amp;"")="","",_xlfn.LET(_xlpm.v,VALUE(TRIM(C38&amp;"")),_xlpm.alvo,(INT($X$6/100)*60+MOD($X$6,100)),_xlpm.real,(INT(_xlpm.v/100)*60+MOD(_xlpm.v,100)),_xlpm.dif,_xlpm.alvo-_xlpm.real,IF(ABS(_xlpm.dif)&lt;=5,0,_xlpm.dif))*-1),"ER"))</f>
        <v/>
      </c>
      <c r="F38" s="38"/>
      <c r="G38" s="46"/>
      <c r="H38" s="7"/>
      <c r="I38" s="49" t="str">
        <f ca="1">_xlfn.LET(_xlpm.a,F35,_xlpm.c,H38,_xlpm.x,$X$6,_xlpm.limInf,$B$51,_xlpm.limSup,$C$51,_xlpm.linhaAnt,F36,IF(_xlpm.a="FÉRIAS","FRS",IF(_xlpm.a="FERIADO","FER",IF(_xlpm.a="NTRAB","NTB",IF(AND(_xlpm.a="ATESTADO",_xlpm.c=""),"ATD",IF(_xlpm.c&lt;&gt;"",IF(_xlpm.c&gt;=_xlpm.x,"OK","ANT"),IF(_xlpm.linhaAnt&lt;_xlpm.limInf,"FAL","")))))))</f>
        <v/>
      </c>
      <c r="J38" s="192" t="str">
        <f>IF($N$47&lt;&gt;"SIM","",IFERROR(IF(TRIM(H38&amp;"")="","",_xlfn.LET(_xlpm.v,VALUE(TRIM(H38&amp;"")),_xlpm.alvo,(INT($X$6/100)*60+MOD($X$6,100)),_xlpm.real,(INT(_xlpm.v/100)*60+MOD(_xlpm.v,100)),_xlpm.dif,_xlpm.alvo-_xlpm.real,IF(ABS(_xlpm.dif)&lt;=5,0,_xlpm.dif))*-1),"ER"))</f>
        <v/>
      </c>
      <c r="K38" s="38"/>
      <c r="L38" s="256"/>
      <c r="M38" s="257"/>
      <c r="N38" s="257"/>
      <c r="O38" s="192" t="str">
        <f>IF($N$47&lt;&gt;"SIM","",IFERROR(IF(TRIM(M38&amp;"")="","",_xlfn.LET(_xlpm.v,VALUE(TRIM(M38&amp;"")),_xlpm.alvo,(INT($X$6/100)*60+MOD($X$6,100)),_xlpm.real,(INT(_xlpm.v/100)*60+MOD(_xlpm.v,100)),_xlpm.dif,_xlpm.alvo-_xlpm.real,IF(ABS(_xlpm.dif)&lt;=5,0,_xlpm.dif))*-1),"ER"))</f>
        <v/>
      </c>
      <c r="U38" s="18"/>
      <c r="V38" s="5"/>
    </row>
    <row r="39" spans="1:24" ht="15" customHeight="1" x14ac:dyDescent="0.25">
      <c r="A39" s="12"/>
      <c r="B39" s="47"/>
      <c r="C39" s="48"/>
      <c r="D39" s="50" t="str">
        <f ca="1">_xlfn.LET(_xlpm.a,A39,_xlpm.c,C39,_xlpm.x,$X$3,_xlpm.y,$Y$3,_xlpm.limInf,$B$51,_xlpm.limSup,$C$51,_xlpm.linhaAnt,A40,IF(_xlpm.a="FÉRIAS","FRS",IF(_xlpm.a="FERIADO","FER",IF(_xlpm.a="NTRAB","NTB",IF(AND(_xlpm.a="ATESTADO",_xlpm.c=""),"ATD",IF(_xlpm.c&lt;&gt;"",IF(_xlpm.c&lt;=_xlpm.x,IF(_xlpm.c&gt;_xlpm.y,"DP","OK"),"ATR"),IF(_xlpm.linhaAnt&lt;_xlpm.limInf,"FAL","")))))))</f>
        <v/>
      </c>
      <c r="E39" s="192" t="str">
        <f>IF($N$47&lt;&gt;"SIM","",IFERROR(IF(TRIM(C39&amp;"")="","",_xlfn.LET(_xlpm.v,VALUE(TRIM(C39&amp;"")),_xlpm.alvo,IF(A41="SÁBADO",(INT($Y$8/100)*60+MOD($Y$8,100)),(INT($Y$3/100)*60+MOD($Y$3,100))),_xlpm.real,(INT(_xlpm.v/100)*60+MOD(_xlpm.v,100)),_xlpm.dif,_xlpm.alvo-_xlpm.real,IF(ABS(_xlpm.dif)&lt;=5,0,_xlpm.dif))),"ER"))</f>
        <v/>
      </c>
      <c r="F39" s="12"/>
      <c r="G39" s="47"/>
      <c r="H39" s="48"/>
      <c r="I39" s="50" t="str">
        <f ca="1">_xlfn.LET(_xlpm.a,F39,_xlpm.c,H39,_xlpm.x,$X$3,_xlpm.y,$Y$3,_xlpm.limInf,$B$51,_xlpm.limSup,$C$51,_xlpm.linhaAnt,F40,IF(_xlpm.a="FÉRIAS","FRS",IF(_xlpm.a="FERIADO","FER",IF(_xlpm.a="NTRAB","NTB",IF(AND(_xlpm.a="ATESTADO",_xlpm.c=""),"ATD",IF(_xlpm.c&lt;&gt;"",IF(_xlpm.c&lt;=_xlpm.x,IF(_xlpm.c&gt;_xlpm.y,"DP","OK"),"ATR"),IF(_xlpm.linhaAnt&lt;_xlpm.limInf,"FAL","")))))))</f>
        <v/>
      </c>
      <c r="J39" s="192" t="str">
        <f>IF($N$47&lt;&gt;"SIM","",IFERROR(IF(TRIM(H39&amp;"")="","",_xlfn.LET(_xlpm.v,VALUE(TRIM(H39&amp;"")),_xlpm.alvo,IF(F41="SÁBADO",(INT($Y$8/100)*60+MOD($Y$8,100)),(INT($Y$3/100)*60+MOD($Y$3,100))),_xlpm.real,(INT(_xlpm.v/100)*60+MOD(_xlpm.v,100)),_xlpm.dif,_xlpm.alvo-_xlpm.real,IF(ABS(_xlpm.dif)&lt;=5,0,_xlpm.dif))),"ER"))</f>
        <v/>
      </c>
      <c r="K39" s="12"/>
      <c r="L39" s="47"/>
      <c r="M39" s="48"/>
      <c r="N39" s="50" t="str">
        <f ca="1">_xlfn.LET(_xlpm.a,K39,_xlpm.c,M39,_xlpm.x,$X$3,_xlpm.y,$Y$3,_xlpm.limInf,$B$51,_xlpm.limSup,$C$51,_xlpm.linhaAnt,K40,IF(_xlpm.a="FÉRIAS","FRS",IF(_xlpm.a="FERIADO","FER",IF(_xlpm.a="NTRAB","NTB",IF(AND(_xlpm.a="ATESTADO",_xlpm.c=""),"ATD",IF(_xlpm.c&lt;&gt;"",IF(_xlpm.c&lt;=_xlpm.x,IF(_xlpm.c&gt;_xlpm.y,"DP","OK"),"ATR"),IF(_xlpm.linhaAnt&lt;_xlpm.limInf,"FAL","")))))))</f>
        <v/>
      </c>
      <c r="O39" s="192" t="str">
        <f>IF($N$47&lt;&gt;"SIM","",IFERROR(IF(TRIM(M39&amp;"")="","",_xlfn.LET(_xlpm.v,VALUE(TRIM(M39&amp;"")),_xlpm.alvo,IF(K41="SÁBADO",(INT($Y$8/100)*60+MOD($Y$8,100)),(INT($Y$3/100)*60+MOD($Y$3,100))),_xlpm.real,(INT(_xlpm.v/100)*60+MOD(_xlpm.v,100)),_xlpm.dif,_xlpm.alvo-_xlpm.real,IF(ABS(_xlpm.dif)&lt;=5,0,_xlpm.dif))),"ER"))</f>
        <v/>
      </c>
      <c r="U39" s="18"/>
      <c r="V39" s="5"/>
    </row>
    <row r="40" spans="1:24" x14ac:dyDescent="0.25">
      <c r="A40" s="42" t="str">
        <f ca="1">IF($B$51=10,"HOJE",10)</f>
        <v>HOJE</v>
      </c>
      <c r="B40" s="47"/>
      <c r="C40" s="48"/>
      <c r="D40" s="50" t="str">
        <f ca="1">_xlfn.LET(_xlpm.a,A39,_xlpm.c,C40,_xlpm.x,$X$4,_xlpm.limInf,$B$51,_xlpm.limSup,$C$51,_xlpm.linhaAnt,A40,IF(_xlpm.a="FÉRIAS","FRS",IF(_xlpm.a="FERIADO","FER",IF(_xlpm.a="NTRAB","NTB",IF(AND(_xlpm.a="ATESTADO",_xlpm.c=""),"ATD",IF(_xlpm.c&lt;&gt;"",IF(_xlpm.c&gt;=_xlpm.x,"OK","ANT"),IF(_xlpm.linhaAnt&lt;_xlpm.limInf,"FAL","")))))))</f>
        <v/>
      </c>
      <c r="E40" s="192" t="str">
        <f>IF($N$47&lt;&gt;"SIM","",IFERROR(IF(TRIM(C40&amp;"")="","",_xlfn.LET(_xlpm.v,VALUE(TRIM(C40&amp;"")),_xlpm.alvo,(INT($X$4/100)*60+MOD($X$4,100)),_xlpm.real,(INT(_xlpm.v/100)*60+MOD(_xlpm.v,100)),_xlpm.dif,_xlpm.alvo-_xlpm.real,IF(ABS(_xlpm.dif)&lt;=5,0,_xlpm.dif))*-1),"ER"))</f>
        <v/>
      </c>
      <c r="F40" s="42">
        <f ca="1">IF($B$51=20,"HOJE",20)</f>
        <v>20</v>
      </c>
      <c r="G40" s="47"/>
      <c r="H40" s="48"/>
      <c r="I40" s="50" t="str">
        <f ca="1">_xlfn.LET(_xlpm.a,F39,_xlpm.c,H40,_xlpm.x,$X$4,_xlpm.limInf,$B$51,_xlpm.limSup,$C$51,_xlpm.linhaAnt,F40,IF(_xlpm.a="FÉRIAS","FRS",IF(_xlpm.a="FERIADO","FER",IF(_xlpm.a="NTRAB","NTB",IF(AND(_xlpm.a="ATESTADO",_xlpm.c=""),"ATD",IF(_xlpm.c&lt;&gt;"",IF(_xlpm.c&gt;=_xlpm.x,"OK","ANT"),IF(_xlpm.linhaAnt&lt;_xlpm.limInf,"FAL","")))))))</f>
        <v/>
      </c>
      <c r="J40" s="192" t="str">
        <f>IF($N$47&lt;&gt;"SIM","",IFERROR(IF(TRIM(H40&amp;"")="","",_xlfn.LET(_xlpm.v,VALUE(TRIM(H40&amp;"")),_xlpm.alvo,(INT($X$4/100)*60+MOD($X$4,100)),_xlpm.real,(INT(_xlpm.v/100)*60+MOD(_xlpm.v,100)),_xlpm.dif,_xlpm.alvo-_xlpm.real,IF(ABS(_xlpm.dif)&lt;=5,0,_xlpm.dif))*-1),"ER"))</f>
        <v/>
      </c>
      <c r="K40" s="39">
        <f ca="1">IF($B$51=30,"HOJE",30)</f>
        <v>30</v>
      </c>
      <c r="L40" s="47"/>
      <c r="M40" s="48"/>
      <c r="N40" s="50" t="str">
        <f ca="1">_xlfn.LET(_xlpm.a,K39,_xlpm.c,M40,_xlpm.x,$X$4,_xlpm.limInf,$B$51,_xlpm.limSup,$C$51,_xlpm.linhaAnt,K40,IF(_xlpm.a="FÉRIAS","FRS",IF(_xlpm.a="FERIADO","FER",IF(_xlpm.a="NTRAB","NTB",IF(AND(_xlpm.a="ATESTADO",_xlpm.c=""),"ATD",IF(_xlpm.c&lt;&gt;"",IF(_xlpm.c&gt;=_xlpm.x,"OK","ANT"),IF(_xlpm.linhaAnt&lt;_xlpm.limInf,"FAL","")))))))</f>
        <v/>
      </c>
      <c r="O40" s="192" t="str">
        <f>IF($N$47&lt;&gt;"SIM","",IFERROR(IF(TRIM(M40&amp;"")="","",_xlfn.LET(_xlpm.v,VALUE(TRIM(M40&amp;"")),_xlpm.alvo,(INT($X$4/100)*60+MOD($X$4,100)),_xlpm.real,(INT(_xlpm.v/100)*60+MOD(_xlpm.v,100)),_xlpm.dif,_xlpm.alvo-_xlpm.real,IF(ABS(_xlpm.dif)&lt;=5,0,_xlpm.dif))*-1),"ER"))</f>
        <v/>
      </c>
      <c r="U40" s="18"/>
      <c r="V40" s="5"/>
    </row>
    <row r="41" spans="1:24" x14ac:dyDescent="0.25">
      <c r="A41" s="42" t="str">
        <f>IF(A37="SÁBADO","DOMINGO",IF(A37="DOMINGO","SEGUNDA",IF(A37="SEGUNDA","TERÇA",IF(A37="SEGUNDA","TERÇA",IF(A37="TERÇA","QUARTA",IF(A37="QUARTA","QUINTA",IF(A37="QUINTA","SEXTA",IF(A37="SEXTA","SÁBADO","ERRO"))))))))</f>
        <v>TERÇA</v>
      </c>
      <c r="B41" s="47"/>
      <c r="C41" s="48"/>
      <c r="D41" s="50" t="str">
        <f ca="1">_xlfn.LET(_xlpm.a,A39,_xlpm.c,C41,_xlpm.x,$X$5,_xlpm.y,$Y$5,_xlpm.limInf,$B$51,_xlpm.limSup,$C$51,_xlpm.linhaAnt,A40,IF(_xlpm.a="FÉRIAS","FRS",IF(_xlpm.a="FERIADO","FER",IF(_xlpm.a="NTRAB","NTB",IF(AND(_xlpm.a="ATESTADO",_xlpm.c=""),"ATD",IF(_xlpm.c&lt;&gt;"",IF(_xlpm.c&lt;=_xlpm.x,IF(_xlpm.c&gt;_xlpm.y,"DP","OK"),"ATR"),IF(_xlpm.linhaAnt&lt;_xlpm.limInf,"FAL","")))))))</f>
        <v/>
      </c>
      <c r="E41" s="192" t="str">
        <f>IF($N$47&lt;&gt;"SIM","",IFERROR(IF(TRIM(C41&amp;"")="","",_xlfn.LET(_xlpm.v,VALUE(TRIM(C41&amp;"")),_xlpm.alvo,(INT($Y$5/100)*60+MOD($Y$5,100)),_xlpm.real,(INT(_xlpm.v/100)*60+MOD(_xlpm.v,100)),_xlpm.dif,_xlpm.alvo-_xlpm.real,IF(ABS(_xlpm.dif)&lt;=5,0,_xlpm.dif))),"ER"))</f>
        <v/>
      </c>
      <c r="F41" s="42" t="str">
        <f>IF(F37="SÁBADO","DOMINGO",IF(F37="DOMINGO","SEGUNDA",IF(F37="SEGUNDA","TERÇA",IF(F37="SEGUNDA","TERÇA",IF(F37="TERÇA","QUARTA",IF(F37="QUARTA","QUINTA",IF(F37="QUINTA","SEXTA",IF(F37="SEXTA","SÁBADO","ERRO"))))))))</f>
        <v>SEXTA</v>
      </c>
      <c r="G41" s="47"/>
      <c r="H41" s="48"/>
      <c r="I41" s="50" t="str">
        <f ca="1">_xlfn.LET(_xlpm.a,F39,_xlpm.c,H41,_xlpm.x,$X$5,_xlpm.y,$Y$5,_xlpm.limInf,$B$51,_xlpm.limSup,$C$51,_xlpm.linhaAnt,F40,IF(_xlpm.a="FÉRIAS","FRS",IF(_xlpm.a="FERIADO","FER",IF(_xlpm.a="NTRAB","NTB",IF(AND(_xlpm.a="ATESTADO",_xlpm.c=""),"ATD",IF(_xlpm.c&lt;&gt;"",IF(_xlpm.c&lt;=_xlpm.x,IF(_xlpm.c&gt;_xlpm.y,"DP","OK"),"ATR"),IF(_xlpm.linhaAnt&lt;_xlpm.limInf,"FAL","")))))))</f>
        <v/>
      </c>
      <c r="J41" s="192" t="str">
        <f>IF($N$47&lt;&gt;"SIM","",IFERROR(IF(TRIM(H41&amp;"")="","",_xlfn.LET(_xlpm.v,VALUE(TRIM(H41&amp;"")),_xlpm.alvo,(INT($Y$5/100)*60+MOD($Y$5,100)),_xlpm.real,(INT(_xlpm.v/100)*60+MOD(_xlpm.v,100)),_xlpm.dif,_xlpm.alvo-_xlpm.real,IF(ABS(_xlpm.dif)&lt;=5,0,_xlpm.dif))),"ER"))</f>
        <v/>
      </c>
      <c r="K41" s="42" t="str">
        <f ca="1">IF(K40&gt;C53,"",IF(K37="SÁBADO","DOMINGO",IF(K37="DOMINGO","SEGUNDA",IF(K37="SEGUNDA","TERÇA",IF(K37="SEGUNDA","TERÇA",IF(K37="TERÇA","QUARTA",IF(K37="QUARTA","QUINTA",IF(K37="QUINTA","SEXTA",IF(K37="SEXTA","SÁBADO","ERRO")))))))))</f>
        <v>SEGUNDA</v>
      </c>
      <c r="L41" s="47"/>
      <c r="M41" s="48"/>
      <c r="N41" s="50" t="str">
        <f ca="1">_xlfn.LET(_xlpm.a,K39,_xlpm.c,M41,_xlpm.x,$X$5,_xlpm.y,$Y$5,_xlpm.limInf,$B$51,_xlpm.limSup,$C$51,_xlpm.linhaAnt,K40,IF(_xlpm.a="FÉRIAS","FRS",IF(_xlpm.a="FERIADO","FER",IF(_xlpm.a="NTRAB","NTB",IF(AND(_xlpm.a="ATESTADO",_xlpm.c=""),"ATD",IF(_xlpm.c&lt;&gt;"",IF(_xlpm.c&lt;=_xlpm.x,IF(_xlpm.c&gt;_xlpm.y,"DP","OK"),"ATR"),IF(_xlpm.linhaAnt&lt;_xlpm.limInf,"FAL","")))))))</f>
        <v/>
      </c>
      <c r="O41" s="192" t="str">
        <f>IF($N$47&lt;&gt;"SIM","",IFERROR(IF(TRIM(M41&amp;"")="","",_xlfn.LET(_xlpm.v,VALUE(TRIM(M41&amp;"")),_xlpm.alvo,(INT($Y$5/100)*60+MOD($Y$5,100)),_xlpm.real,(INT(_xlpm.v/100)*60+MOD(_xlpm.v,100)),_xlpm.dif,_xlpm.alvo-_xlpm.real,IF(ABS(_xlpm.dif)&lt;=5,0,_xlpm.dif))),"ER"))</f>
        <v/>
      </c>
      <c r="U41" s="18"/>
      <c r="V41" s="5"/>
      <c r="W41" s="5"/>
    </row>
    <row r="42" spans="1:24" x14ac:dyDescent="0.25">
      <c r="A42" s="82"/>
      <c r="B42" s="47"/>
      <c r="C42" s="48"/>
      <c r="D42" s="50" t="str">
        <f ca="1">_xlfn.LET(_xlpm.a,A39,_xlpm.c,C42,_xlpm.x,$X$6,_xlpm.limInf,$B$51,_xlpm.limSup,$C$51,_xlpm.linhaAnt,A40,IF(_xlpm.a="FÉRIAS","FRS",IF(_xlpm.a="FERIADO","FER",IF(_xlpm.a="NTRAB","NTB",IF(AND(_xlpm.a="ATESTADO",_xlpm.c=""),"ATD",IF(_xlpm.c&lt;&gt;"",IF(_xlpm.c&gt;=_xlpm.x,"OK","ANT"),IF(_xlpm.linhaAnt&lt;_xlpm.limInf,"FAL","")))))))</f>
        <v/>
      </c>
      <c r="E42" s="192" t="str">
        <f>IF($N$47&lt;&gt;"SIM","",IFERROR(IF(TRIM(C42&amp;"")="","",_xlfn.LET(_xlpm.v,VALUE(TRIM(C42&amp;"")),_xlpm.alvo,(INT($X$6/100)*60+MOD($X$6,100)),_xlpm.real,(INT(_xlpm.v/100)*60+MOD(_xlpm.v,100)),_xlpm.dif,_xlpm.alvo-_xlpm.real,IF(ABS(_xlpm.dif)&lt;=5,0,_xlpm.dif))*-1),"ER"))</f>
        <v/>
      </c>
      <c r="F42" s="82"/>
      <c r="G42" s="47"/>
      <c r="H42" s="48"/>
      <c r="I42" s="50" t="str">
        <f ca="1">_xlfn.LET(_xlpm.a,F39,_xlpm.c,H42,_xlpm.x,$X$6,_xlpm.limInf,$B$51,_xlpm.limSup,$C$51,_xlpm.linhaAnt,F40,IF(_xlpm.a="FÉRIAS","FRS",IF(_xlpm.a="FERIADO","FER",IF(_xlpm.a="NTRAB","NTB",IF(AND(_xlpm.a="ATESTADO",_xlpm.c=""),"ATD",IF(_xlpm.c&lt;&gt;"",IF(_xlpm.c&gt;=_xlpm.x,"OK","ANT"),IF(_xlpm.linhaAnt&lt;_xlpm.limInf,"FAL","")))))))</f>
        <v/>
      </c>
      <c r="J42" s="192" t="str">
        <f>IF($N$47&lt;&gt;"SIM","",IFERROR(IF(TRIM(H42&amp;"")="","",_xlfn.LET(_xlpm.v,VALUE(TRIM(H42&amp;"")),_xlpm.alvo,(INT($X$6/100)*60+MOD($X$6,100)),_xlpm.real,(INT(_xlpm.v/100)*60+MOD(_xlpm.v,100)),_xlpm.dif,_xlpm.alvo-_xlpm.real,IF(ABS(_xlpm.dif)&lt;=5,0,_xlpm.dif))*-1),"ER"))</f>
        <v/>
      </c>
      <c r="K42" s="40"/>
      <c r="L42" s="47"/>
      <c r="M42" s="48"/>
      <c r="N42" s="50" t="str">
        <f ca="1">_xlfn.LET(_xlpm.a,K39,_xlpm.c,M42,_xlpm.x,$X$6,_xlpm.limInf,$B$51,_xlpm.limSup,$C$51,_xlpm.linhaAnt,K40,IF(_xlpm.a="FÉRIAS","FRS",IF(_xlpm.a="FERIADO","FER",IF(_xlpm.a="NTRAB","NTB",IF(AND(_xlpm.a="ATESTADO",_xlpm.c=""),"ATD",IF(_xlpm.c&lt;&gt;"",IF(_xlpm.c&gt;=_xlpm.x,"OK","ANT"),IF(_xlpm.linhaAnt&lt;_xlpm.limInf,"FAL","")))))))</f>
        <v/>
      </c>
      <c r="O42" s="192" t="str">
        <f>IF($N$47&lt;&gt;"SIM","",IFERROR(IF(TRIM(M42&amp;"")="","",_xlfn.LET(_xlpm.v,VALUE(TRIM(M42&amp;"")),_xlpm.alvo,(INT($X$6/100)*60+MOD($X$6,100)),_xlpm.real,(INT(_xlpm.v/100)*60+MOD(_xlpm.v,100)),_xlpm.dif,_xlpm.alvo-_xlpm.real,IF(ABS(_xlpm.dif)&lt;=5,0,_xlpm.dif))*-1),"ER"))</f>
        <v/>
      </c>
      <c r="U42" s="18"/>
      <c r="V42" s="5"/>
    </row>
    <row r="43" spans="1:24" ht="15" customHeight="1" x14ac:dyDescent="0.25">
      <c r="A43" s="162" t="s">
        <v>1</v>
      </c>
      <c r="B43" s="274" t="s">
        <v>124</v>
      </c>
      <c r="C43" s="274"/>
      <c r="D43" s="274"/>
      <c r="E43" s="274"/>
      <c r="F43" s="274"/>
      <c r="G43" s="162" t="s">
        <v>126</v>
      </c>
      <c r="H43" s="162" t="s">
        <v>127</v>
      </c>
      <c r="I43" s="26"/>
      <c r="J43" s="193"/>
      <c r="K43" s="11"/>
      <c r="L43" s="46"/>
      <c r="M43" s="7"/>
      <c r="N43" s="49" t="str">
        <f ca="1">_xlfn.LET(_xlpm.a,K43,_xlpm.c,M43,_xlpm.x,$X$3,_xlpm.y,$Y$3,_xlpm.limInf,$B$51,_xlpm.limSup,$C$51,_xlpm.linhaAnt,K44,IF(_xlpm.a="FÉRIAS","FRS",IF(_xlpm.a="FERIADO","FER",IF(_xlpm.a="NTRAB","NTB",IF(AND(_xlpm.a="ATESTADO",_xlpm.c=""),"ATD",IF(_xlpm.c&lt;&gt;"",IF(_xlpm.c&lt;=_xlpm.x,IF(_xlpm.c&gt;_xlpm.y,"DP","OK"),"ATR"),IF(_xlpm.linhaAnt&lt;_xlpm.limInf,"FAL","")))))))</f>
        <v/>
      </c>
      <c r="O43" s="192" t="str">
        <f>IF($N$47&lt;&gt;"SIM","",IFERROR(IF(TRIM(M43&amp;"")="","",_xlfn.LET(_xlpm.v,VALUE(TRIM(M43&amp;"")),_xlpm.alvo,IF(K45="SÁBADO",(INT($Y$8/100)*60+MOD($Y$8,100)),(INT($Y$3/100)*60+MOD($Y$3,100))),_xlpm.real,(INT(_xlpm.v/100)*60+MOD(_xlpm.v,100)),_xlpm.dif,_xlpm.alvo-_xlpm.real,IF(ABS(_xlpm.dif)&lt;=5,0,_xlpm.dif))),"ER"))</f>
        <v/>
      </c>
      <c r="U43" s="18"/>
    </row>
    <row r="44" spans="1:24" x14ac:dyDescent="0.25">
      <c r="A44" s="60"/>
      <c r="B44" s="275"/>
      <c r="C44" s="275"/>
      <c r="D44" s="275"/>
      <c r="E44" s="275"/>
      <c r="F44" s="275"/>
      <c r="G44" s="161"/>
      <c r="H44" s="161"/>
      <c r="I44" s="159" t="str">
        <f>IFERROR(IF(H44="","0",SUM(H44-G44)),"")</f>
        <v>0</v>
      </c>
      <c r="J44" s="158">
        <f>SUM(I54*60+J54)</f>
        <v>0</v>
      </c>
      <c r="K44" s="37">
        <f ca="1">IF($B$51=31,"HOJE",31)</f>
        <v>31</v>
      </c>
      <c r="L44" s="46"/>
      <c r="M44" s="7"/>
      <c r="N44" s="49" t="str">
        <f ca="1">_xlfn.LET(_xlpm.a,K43,_xlpm.c,M44,_xlpm.x,$X$4,_xlpm.limInf,$B$51,_xlpm.limSup,$C$51,_xlpm.linhaAnt,K44,IF(_xlpm.a="FÉRIAS","FRS",IF(_xlpm.a="FERIADO","FER",IF(_xlpm.a="NTRAB","NTB",IF(AND(_xlpm.a="ATESTADO",_xlpm.c=""),"ATD",IF(_xlpm.c&lt;&gt;"",IF(_xlpm.c&gt;=_xlpm.x,"OK","ANT"),IF(_xlpm.linhaAnt&lt;_xlpm.limInf,"FAL","")))))))</f>
        <v/>
      </c>
      <c r="O44" s="192" t="str">
        <f>IF($N$47&lt;&gt;"SIM","",IFERROR(IF(TRIM(M44&amp;"")="","",_xlfn.LET(_xlpm.v,VALUE(TRIM(M44&amp;"")),_xlpm.alvo,(INT($X$4/100)*60+MOD($X$4,100)),_xlpm.real,(INT(_xlpm.v/100)*60+MOD(_xlpm.v,100)),_xlpm.dif,_xlpm.alvo-_xlpm.real,IF(ABS(_xlpm.dif)&lt;=5,0,_xlpm.dif))*-1),"ER"))</f>
        <v/>
      </c>
      <c r="U44" s="18"/>
      <c r="W44" s="5"/>
    </row>
    <row r="45" spans="1:24" x14ac:dyDescent="0.25">
      <c r="A45" s="60"/>
      <c r="B45" s="276"/>
      <c r="C45" s="276"/>
      <c r="D45" s="276"/>
      <c r="E45" s="276"/>
      <c r="F45" s="276"/>
      <c r="G45" s="161"/>
      <c r="H45" s="161"/>
      <c r="I45" s="159" t="str">
        <f t="shared" ref="I45:I50" si="0">IF(H45="","0",SUM(H45-G45))</f>
        <v>0</v>
      </c>
      <c r="J45" s="158">
        <f t="shared" ref="J45:J50" si="1">SUM(I55*60+J55)</f>
        <v>0</v>
      </c>
      <c r="K45" s="37" t="str">
        <f ca="1">IF(K44&gt;C53,"",IF(K41="SÁBADO","DOMINGO",IF(K41="DOMINGO","SEGUNDA",IF(K41="SEGUNDA","TERÇA",IF(K41="SEGUNDA","TERÇA",IF(K41="TERÇA","QUARTA",IF(K41="QUARTA","QUINTA",IF(K41="QUINTA","SEXTA",IF(K41="SEXTA","SÁBADO","ERRO")))))))))</f>
        <v>TERÇA</v>
      </c>
      <c r="L45" s="46"/>
      <c r="M45" s="7"/>
      <c r="N45" s="49" t="str">
        <f ca="1">_xlfn.LET(_xlpm.a,K43,_xlpm.c,M45,_xlpm.x,$X$5,_xlpm.y,$Y$5,_xlpm.limInf,$B$51,_xlpm.limSup,$C$51,_xlpm.linhaAnt,K44,IF(_xlpm.a="FÉRIAS","FRS",IF(_xlpm.a="FERIADO","FER",IF(_xlpm.a="NTRAB","NTB",IF(AND(_xlpm.a="ATESTADO",_xlpm.c=""),"ATD",IF(_xlpm.c&lt;&gt;"",IF(_xlpm.c&lt;=_xlpm.x,IF(_xlpm.c&gt;_xlpm.y,"DP","OK"),"ATR"),IF(_xlpm.linhaAnt&lt;_xlpm.limInf,"FAL","")))))))</f>
        <v/>
      </c>
      <c r="O45" s="192" t="str">
        <f>IF($N$47&lt;&gt;"SIM","",IFERROR(IF(TRIM(M45&amp;"")="","",_xlfn.LET(_xlpm.v,VALUE(TRIM(M45&amp;"")),_xlpm.alvo,(INT($Y$5/100)*60+MOD($Y$5,100)),_xlpm.real,(INT(_xlpm.v/100)*60+MOD(_xlpm.v,100)),_xlpm.dif,_xlpm.alvo-_xlpm.real,IF(ABS(_xlpm.dif)&lt;=5,0,_xlpm.dif))),"ER"))</f>
        <v/>
      </c>
      <c r="U45" s="18"/>
    </row>
    <row r="46" spans="1:24" x14ac:dyDescent="0.25">
      <c r="A46" s="60"/>
      <c r="B46" s="260"/>
      <c r="C46" s="260"/>
      <c r="D46" s="260"/>
      <c r="E46" s="260"/>
      <c r="F46" s="260"/>
      <c r="G46" s="161"/>
      <c r="H46" s="161"/>
      <c r="I46" s="159" t="str">
        <f t="shared" si="0"/>
        <v>0</v>
      </c>
      <c r="J46" s="158">
        <f t="shared" si="1"/>
        <v>0</v>
      </c>
      <c r="K46" s="38"/>
      <c r="L46" s="46"/>
      <c r="M46" s="7"/>
      <c r="N46" s="49" t="str">
        <f ca="1">_xlfn.LET(_xlpm.a,K43,_xlpm.c,M46,_xlpm.x,$X$6,_xlpm.limInf,$B$51,_xlpm.limSup,$C$51,_xlpm.linhaAnt,K44,IF(_xlpm.a="FÉRIAS","FRS",IF(_xlpm.a="FERIADO","FER",IF(_xlpm.a="NTRAB","NTB",IF(AND(_xlpm.a="ATESTADO",_xlpm.c=""),"ATD",IF(_xlpm.c&lt;&gt;"",IF(_xlpm.c&gt;=_xlpm.x,"OK","ANT"),IF(_xlpm.linhaAnt&lt;_xlpm.limInf,"FAL","")))))))</f>
        <v/>
      </c>
      <c r="O46" s="192" t="str">
        <f>IF($N$47&lt;&gt;"SIM","",IFERROR(IF(TRIM(M46&amp;"")="","",_xlfn.LET(_xlpm.v,VALUE(TRIM(M46&amp;"")),_xlpm.alvo,(INT($X$6/100)*60+MOD($X$6,100)),_xlpm.real,(INT(_xlpm.v/100)*60+MOD(_xlpm.v,100)),_xlpm.dif,_xlpm.alvo-_xlpm.real,IF(ABS(_xlpm.dif)&lt;=5,0,_xlpm.dif))*-1),"ER"))</f>
        <v/>
      </c>
      <c r="U46" s="18"/>
    </row>
    <row r="47" spans="1:24" x14ac:dyDescent="0.25">
      <c r="A47" s="60"/>
      <c r="B47" s="260"/>
      <c r="C47" s="260"/>
      <c r="D47" s="260"/>
      <c r="E47" s="260"/>
      <c r="F47" s="260"/>
      <c r="G47" s="161"/>
      <c r="H47" s="161"/>
      <c r="I47" s="159" t="str">
        <f t="shared" si="0"/>
        <v>0</v>
      </c>
      <c r="J47" s="158">
        <f t="shared" si="1"/>
        <v>0</v>
      </c>
      <c r="K47" s="261" t="s">
        <v>56</v>
      </c>
      <c r="L47" s="261"/>
      <c r="M47" s="261"/>
      <c r="N47" s="66" t="s">
        <v>51</v>
      </c>
      <c r="O47" s="62"/>
      <c r="U47" s="18"/>
      <c r="V47" s="5"/>
    </row>
    <row r="48" spans="1:24" x14ac:dyDescent="0.25">
      <c r="A48" s="60"/>
      <c r="B48" s="260"/>
      <c r="C48" s="260"/>
      <c r="D48" s="260"/>
      <c r="E48" s="260"/>
      <c r="F48" s="260"/>
      <c r="G48" s="65"/>
      <c r="H48" s="65"/>
      <c r="I48" s="159" t="str">
        <f t="shared" si="0"/>
        <v>0</v>
      </c>
      <c r="J48" s="158">
        <f t="shared" si="1"/>
        <v>0</v>
      </c>
      <c r="K48" s="184" t="s">
        <v>59</v>
      </c>
      <c r="L48" s="262"/>
      <c r="M48" s="263"/>
      <c r="N48" s="177" t="s">
        <v>38</v>
      </c>
      <c r="O48" s="30"/>
      <c r="U48" s="18"/>
      <c r="W48" s="9" t="s">
        <v>50</v>
      </c>
      <c r="X48" s="9" t="s">
        <v>50</v>
      </c>
    </row>
    <row r="49" spans="1:24" x14ac:dyDescent="0.25">
      <c r="A49" s="60"/>
      <c r="B49" s="260"/>
      <c r="C49" s="260"/>
      <c r="D49" s="260"/>
      <c r="E49" s="260"/>
      <c r="F49" s="260"/>
      <c r="G49" s="65"/>
      <c r="H49" s="65"/>
      <c r="I49" s="159" t="str">
        <f t="shared" si="0"/>
        <v>0</v>
      </c>
      <c r="J49" s="158">
        <f t="shared" si="1"/>
        <v>0</v>
      </c>
      <c r="K49" s="184" t="s">
        <v>39</v>
      </c>
      <c r="L49" s="264"/>
      <c r="M49" s="264"/>
      <c r="N49" s="185" t="s">
        <v>38</v>
      </c>
      <c r="O49" s="30"/>
      <c r="U49" s="18"/>
      <c r="W49" s="9" t="s">
        <v>51</v>
      </c>
      <c r="X49" s="9" t="s">
        <v>51</v>
      </c>
    </row>
    <row r="50" spans="1:24" x14ac:dyDescent="0.25">
      <c r="A50" s="60"/>
      <c r="B50" s="260"/>
      <c r="C50" s="260"/>
      <c r="D50" s="260"/>
      <c r="E50" s="260"/>
      <c r="F50" s="260"/>
      <c r="G50" s="161"/>
      <c r="H50" s="161"/>
      <c r="I50" s="159" t="str">
        <f t="shared" si="0"/>
        <v>0</v>
      </c>
      <c r="J50" s="158">
        <f t="shared" si="1"/>
        <v>0</v>
      </c>
      <c r="K50" s="184" t="s">
        <v>40</v>
      </c>
      <c r="L50" s="265">
        <f>SUM(J44:J50)</f>
        <v>0</v>
      </c>
      <c r="M50" s="265"/>
      <c r="N50" s="177" t="s">
        <v>38</v>
      </c>
      <c r="O50" s="9"/>
      <c r="U50" s="18"/>
      <c r="V50" s="5"/>
    </row>
    <row r="51" spans="1:24" ht="15" customHeight="1" thickBot="1" x14ac:dyDescent="0.3">
      <c r="A51" s="77">
        <f ca="1">TODAY()</f>
        <v>46091</v>
      </c>
      <c r="B51" s="189">
        <f ca="1">IF(OR(A51&gt;CONFIG!E7,A53&gt;B53,C51&lt;C52),"32",B52)</f>
        <v>10</v>
      </c>
      <c r="C51" s="14">
        <f>CONFIG!G7</f>
        <v>2026</v>
      </c>
      <c r="D51" s="43"/>
      <c r="E51" s="33"/>
      <c r="F51" s="174" t="s">
        <v>123</v>
      </c>
      <c r="G51" s="169">
        <f>IFERROR(SUM(I44:I50),"ERRO")</f>
        <v>0</v>
      </c>
      <c r="H51" s="170" t="s">
        <v>125</v>
      </c>
      <c r="I51" s="9"/>
      <c r="J51" s="9"/>
      <c r="K51" s="183" t="s">
        <v>41</v>
      </c>
      <c r="L51" s="266">
        <f>SUM(E3:E42,J3:J42,O3:O46)</f>
        <v>0</v>
      </c>
      <c r="M51" s="266"/>
      <c r="N51" s="178" t="s">
        <v>38</v>
      </c>
      <c r="O51" s="33"/>
    </row>
    <row r="52" spans="1:24" ht="15.75" thickBot="1" x14ac:dyDescent="0.3">
      <c r="A52" s="77">
        <f ca="1">IF(B53&gt;A53,"01/01/2021",A51)</f>
        <v>46091</v>
      </c>
      <c r="B52" s="14">
        <f ca="1">DAY(A52)</f>
        <v>10</v>
      </c>
      <c r="C52" s="14">
        <f ca="1">YEAR(A51)</f>
        <v>2026</v>
      </c>
      <c r="D52" s="43"/>
      <c r="E52" s="33"/>
      <c r="F52" s="175"/>
      <c r="G52" s="172"/>
      <c r="H52" s="170"/>
      <c r="I52" s="9"/>
      <c r="J52" s="9"/>
      <c r="K52" s="179" t="str">
        <f>IF(L52&lt;0,"A PAGAR","SALDO")</f>
        <v>SALDO</v>
      </c>
      <c r="L52" s="267">
        <f>SUM((L48+L50-L49-L51)/60)*-1</f>
        <v>0</v>
      </c>
      <c r="M52" s="267"/>
      <c r="N52" s="180" t="s">
        <v>42</v>
      </c>
      <c r="O52" s="33"/>
    </row>
    <row r="53" spans="1:24" ht="15.75" thickBot="1" x14ac:dyDescent="0.3">
      <c r="A53" s="14" t="str">
        <f ca="1">TEXT(A51,"MM")</f>
        <v>03</v>
      </c>
      <c r="B53" s="14" t="str">
        <f>(CONFIG!D6)</f>
        <v>03</v>
      </c>
      <c r="C53" s="30">
        <f>(CONFIG!B8)</f>
        <v>31</v>
      </c>
      <c r="D53" s="253" t="s">
        <v>129</v>
      </c>
      <c r="E53" s="254"/>
      <c r="F53" s="254"/>
      <c r="G53" s="254"/>
      <c r="H53" s="255"/>
      <c r="I53" s="9"/>
      <c r="J53" s="9"/>
      <c r="K53" s="181" t="str">
        <f>IF(L52&lt;0,"TEMPO","TEMPO")</f>
        <v>TEMPO</v>
      </c>
      <c r="L53" s="252" t="str">
        <f>IF(F55&lt;0,TEXT(ABS(F55),"00"),TEXT(F55,"00")) &amp; ":" &amp; IF(H55&lt;0,TEXT(ABS(H55),"00"),TEXT(H55,"00"))</f>
        <v>00:00</v>
      </c>
      <c r="M53" s="252"/>
      <c r="N53" s="182" t="s">
        <v>43</v>
      </c>
      <c r="O53" s="33"/>
    </row>
    <row r="54" spans="1:24" x14ac:dyDescent="0.25">
      <c r="D54" s="19"/>
      <c r="E54" s="17"/>
      <c r="F54" s="17"/>
      <c r="G54" s="17"/>
      <c r="H54" s="17"/>
      <c r="I54" s="17"/>
      <c r="J54" s="17"/>
      <c r="K54" s="17"/>
      <c r="L54" s="17"/>
      <c r="M54" s="17"/>
      <c r="N54" s="17"/>
      <c r="O54" s="17"/>
    </row>
    <row r="55" spans="1:24" x14ac:dyDescent="0.25">
      <c r="D55" s="19"/>
      <c r="E55" s="17"/>
      <c r="F55" s="17"/>
      <c r="G55" s="17"/>
      <c r="H55" s="17"/>
      <c r="I55" s="17"/>
      <c r="J55" s="17"/>
      <c r="K55" s="17"/>
      <c r="L55" s="17"/>
      <c r="M55" s="17"/>
      <c r="N55" s="17"/>
      <c r="O55" s="17"/>
    </row>
    <row r="56" spans="1:24" x14ac:dyDescent="0.25">
      <c r="D56" s="19"/>
      <c r="E56" s="17"/>
      <c r="F56" s="17"/>
      <c r="G56" s="17"/>
      <c r="H56" s="17"/>
      <c r="I56" s="17"/>
      <c r="J56" s="17"/>
      <c r="K56" s="17"/>
      <c r="L56" s="17"/>
      <c r="M56" s="17"/>
      <c r="N56" s="17"/>
      <c r="O56" s="17"/>
    </row>
    <row r="57" spans="1:24" x14ac:dyDescent="0.25">
      <c r="A57" s="17"/>
      <c r="B57" s="17"/>
      <c r="C57" s="19"/>
      <c r="D57" s="19"/>
      <c r="E57" s="17"/>
      <c r="F57" s="17"/>
      <c r="G57" s="17"/>
      <c r="H57" s="17"/>
      <c r="I57" s="17"/>
      <c r="J57" s="17"/>
      <c r="K57" s="17"/>
      <c r="L57" s="17"/>
      <c r="M57" s="17"/>
      <c r="N57" s="17"/>
      <c r="O57" s="17"/>
    </row>
    <row r="58" spans="1:24" x14ac:dyDescent="0.25">
      <c r="A58" s="17"/>
      <c r="B58" s="17"/>
      <c r="C58" s="19"/>
      <c r="D58" s="19"/>
      <c r="E58" s="17"/>
      <c r="F58" s="17"/>
      <c r="G58" s="17"/>
      <c r="H58" s="17"/>
      <c r="I58" s="17"/>
      <c r="J58" s="17"/>
      <c r="K58" s="17"/>
      <c r="L58" s="17"/>
      <c r="M58" s="17"/>
      <c r="N58" s="17"/>
      <c r="O58" s="17"/>
    </row>
    <row r="59" spans="1:24" x14ac:dyDescent="0.25">
      <c r="A59" s="17"/>
      <c r="B59" s="17"/>
      <c r="C59" s="19"/>
      <c r="D59" s="19"/>
      <c r="E59" s="17"/>
      <c r="F59" s="17"/>
      <c r="G59" s="17"/>
      <c r="H59" s="17"/>
      <c r="I59" s="17"/>
      <c r="J59" s="17"/>
      <c r="K59" s="17"/>
      <c r="L59" s="17"/>
      <c r="M59" s="17"/>
      <c r="N59" s="17"/>
      <c r="O59" s="17"/>
    </row>
    <row r="60" spans="1:24" x14ac:dyDescent="0.25">
      <c r="A60" s="17"/>
      <c r="B60" s="17"/>
      <c r="C60" s="19"/>
      <c r="D60" s="19"/>
      <c r="E60" s="17"/>
      <c r="F60" s="17"/>
      <c r="G60" s="17"/>
      <c r="H60" s="17"/>
      <c r="I60" s="17"/>
      <c r="J60" s="17"/>
      <c r="K60" s="17"/>
      <c r="L60" s="17"/>
      <c r="M60" s="17"/>
      <c r="N60" s="17"/>
      <c r="O60" s="17"/>
    </row>
    <row r="61" spans="1:24" x14ac:dyDescent="0.25">
      <c r="A61" s="17"/>
      <c r="B61" s="17"/>
      <c r="C61" s="19"/>
      <c r="D61" s="19"/>
      <c r="E61" s="17"/>
      <c r="F61" s="17"/>
      <c r="G61" s="17"/>
      <c r="H61" s="17"/>
      <c r="I61" s="17"/>
      <c r="J61" s="17"/>
      <c r="K61" s="17"/>
      <c r="L61" s="17"/>
      <c r="M61" s="17"/>
      <c r="N61" s="17"/>
      <c r="O61" s="17"/>
    </row>
    <row r="62" spans="1:24" x14ac:dyDescent="0.25">
      <c r="A62" s="17"/>
      <c r="B62" s="17"/>
      <c r="C62" s="19"/>
      <c r="D62" s="19"/>
      <c r="E62" s="17"/>
      <c r="F62" s="17"/>
      <c r="G62" s="17"/>
      <c r="H62" s="17"/>
      <c r="I62" s="17"/>
      <c r="J62" s="17"/>
      <c r="K62" s="17"/>
      <c r="L62" s="17"/>
      <c r="M62" s="17"/>
      <c r="N62" s="17"/>
      <c r="O62" s="17"/>
    </row>
    <row r="63" spans="1:24" x14ac:dyDescent="0.25">
      <c r="A63" s="17"/>
      <c r="B63" s="17"/>
      <c r="C63" s="19"/>
      <c r="D63" s="19"/>
      <c r="E63" s="17"/>
      <c r="F63" s="17"/>
      <c r="G63" s="17"/>
      <c r="H63" s="17"/>
      <c r="I63" s="17"/>
      <c r="J63" s="17"/>
      <c r="K63" s="17"/>
      <c r="L63" s="17"/>
      <c r="M63" s="17"/>
      <c r="N63" s="17"/>
      <c r="O63" s="17"/>
    </row>
    <row r="64" spans="1:24" x14ac:dyDescent="0.25">
      <c r="A64" s="17"/>
      <c r="B64" s="17"/>
      <c r="C64" s="19"/>
      <c r="D64" s="19"/>
      <c r="E64" s="17"/>
      <c r="F64" s="17"/>
      <c r="G64" s="17"/>
      <c r="H64" s="17"/>
      <c r="I64" s="17"/>
      <c r="J64" s="17"/>
      <c r="K64" s="17"/>
      <c r="L64" s="17"/>
      <c r="M64" s="17"/>
      <c r="N64" s="17"/>
      <c r="O64" s="17"/>
    </row>
    <row r="65" spans="1:11" x14ac:dyDescent="0.25">
      <c r="A65" s="17"/>
      <c r="B65" s="17"/>
      <c r="C65" s="19"/>
      <c r="D65" s="19"/>
      <c r="E65" s="17"/>
      <c r="F65" s="17"/>
      <c r="G65" s="17"/>
      <c r="H65" s="17"/>
      <c r="I65" s="17"/>
      <c r="J65" s="17"/>
      <c r="K65" s="17"/>
    </row>
    <row r="66" spans="1:11" x14ac:dyDescent="0.25">
      <c r="A66" s="17"/>
      <c r="B66" s="17"/>
      <c r="C66" s="19"/>
      <c r="D66" s="19"/>
      <c r="E66" s="17"/>
      <c r="F66" s="17"/>
      <c r="G66" s="17"/>
      <c r="H66" s="17"/>
      <c r="I66" s="17"/>
      <c r="J66" s="17"/>
      <c r="K66" s="17"/>
    </row>
    <row r="95" spans="1:4" x14ac:dyDescent="0.25">
      <c r="A95" s="11"/>
      <c r="B95" s="46"/>
      <c r="C95" s="7"/>
      <c r="D95" s="49" t="str">
        <f ca="1">_xlfn.LET(_xlpm.a,A95,_xlpm.c,C95,_xlpm.x,$X$3,_xlpm.y,$Y$3,_xlpm.limInf,$B$51,_xlpm.limSup,$C$51,_xlpm.linhaAnt,A96,IF(_xlpm.a="FÉRIAS","FRS",IF(_xlpm.a="FERIADO","FER",IF(_xlpm.a="NTRAB","NTB",IF(AND(_xlpm.a="ATESTADO",_xlpm.c=""),"ATD",IF(_xlpm.c&lt;&gt;"",IF(_xlpm.c&lt;=_xlpm.x,IF(_xlpm.c&gt;_xlpm.y,"DP","OK"),"ATR"),IF(_xlpm.linhaAnt&lt;_xlpm.limInf,"FAL","")))))))</f>
        <v/>
      </c>
    </row>
    <row r="96" spans="1:4" x14ac:dyDescent="0.25">
      <c r="A96" s="41">
        <v>40</v>
      </c>
      <c r="B96" s="46"/>
      <c r="C96" s="7"/>
      <c r="D96" s="49" t="str">
        <f ca="1">_xlfn.LET(_xlpm.a,A95,_xlpm.c,C96,_xlpm.x,$X$4,_xlpm.limInf,$B$51,_xlpm.limSup,$C$51,_xlpm.linhaAnt,A96,IF(_xlpm.a="FÉRIAS","FRS",IF(_xlpm.a="FERIADO","FER",IF(_xlpm.a="NTRAB","NTB",IF(AND(_xlpm.a="ATESTADO",_xlpm.c=""),"ATD",IF(_xlpm.c&lt;&gt;"",IF(_xlpm.c&gt;=_xlpm.x,"OK","ANT"),IF(_xlpm.linhaAnt&lt;_xlpm.limInf,"FAL","")))))))</f>
        <v/>
      </c>
    </row>
    <row r="97" spans="1:11" x14ac:dyDescent="0.25">
      <c r="A97" s="41" t="s">
        <v>35</v>
      </c>
      <c r="B97" s="46"/>
      <c r="C97" s="7"/>
      <c r="D97" s="49" t="str">
        <f ca="1">_xlfn.LET(_xlpm.a,A95,_xlpm.c,C97,_xlpm.x,$X$5,_xlpm.y,$Y$5,_xlpm.limInf,$B$51,_xlpm.limSup,$C$51,_xlpm.linhaAnt,A96,IF(_xlpm.a="FÉRIAS","FRS",IF(_xlpm.a="FERIADO","FER",IF(_xlpm.a="NTRAB","NTB",IF(AND(_xlpm.a="ATESTADO",_xlpm.c=""),"ATD",IF(_xlpm.c&lt;&gt;"",IF(_xlpm.c&lt;=_xlpm.x,IF(_xlpm.c&gt;_xlpm.y,"DP","OK"),"ATR"),IF(_xlpm.linhaAnt&lt;_xlpm.limInf,"FAL","")))))))</f>
        <v/>
      </c>
      <c r="F97" s="5"/>
    </row>
    <row r="98" spans="1:11" x14ac:dyDescent="0.25">
      <c r="A98" s="38"/>
      <c r="B98" s="46"/>
      <c r="C98" s="7"/>
      <c r="D98" s="49" t="str">
        <f ca="1">_xlfn.LET(_xlpm.a,A95,_xlpm.c,C98,_xlpm.x,$X$6,_xlpm.limInf,$B$51,_xlpm.limSup,$C$51,_xlpm.linhaAnt,A96,IF(_xlpm.a="FÉRIAS","FRS",IF(_xlpm.a="FERIADO","FER",IF(_xlpm.a="NTRAB","NTB",IF(AND(_xlpm.a="ATESTADO",_xlpm.c=""),"ATD",IF(_xlpm.c&lt;&gt;"",IF(_xlpm.c&gt;=_xlpm.x,"OK","ANT"),IF(_xlpm.linhaAnt&lt;_xlpm.limInf,"FAL","")))))))</f>
        <v/>
      </c>
    </row>
    <row r="99" spans="1:11" x14ac:dyDescent="0.25">
      <c r="A99" s="11"/>
      <c r="B99" s="46"/>
      <c r="C99" s="7"/>
      <c r="D99" s="49" t="str">
        <f ca="1">_xlfn.LET(_xlpm.a,A99,_xlpm.c,C99,_xlpm.x,$X$8,_xlpm.y,$Y$8,_xlpm.limInf,$B$51,_xlpm.limSup,$C$51,_xlpm.linhaAnt,A100,IF(_xlpm.a="FÉRIAS","FRS",IF(_xlpm.a="NTRAB","NT",IF(AND(_xlpm.a="ATESTADO",_xlpm.c=""),"ATD",IF(_xlpm.a="FERIADO","FER",IF(_xlpm.c&lt;&gt;"",IF(_xlpm.c&lt;=_xlpm.x,IF(_xlpm.c&gt;_xlpm.y,"DP","OK"),"ATR"),IF(_xlpm.linhaAnt&lt;_xlpm.limInf,"FAL","")))))))</f>
        <v/>
      </c>
    </row>
    <row r="100" spans="1:11" x14ac:dyDescent="0.25">
      <c r="A100" s="41">
        <v>41</v>
      </c>
      <c r="B100" s="46"/>
      <c r="C100" s="7"/>
      <c r="D100" s="49" t="str">
        <f ca="1">_xlfn.LET(_xlpm.a,A99,_xlpm.c,C100,_xlpm.x,$X$9,_xlpm.limInf,$B$51,_xlpm.limSup,$C$51,_xlpm.linhaAnt,A100,IF(_xlpm.a="FÉRIAS","FRS",IF(_xlpm.a="NTRAB","NT",IF(AND(_xlpm.a="ATESTADO",_xlpm.c=""),"ATD",IF(_xlpm.a="FERIADO","FER",IF(_xlpm.c&lt;&gt;"",IF(_xlpm.c&gt;=_xlpm.x,"OK","ANT"),IF(_xlpm.linhaAnt&lt;_xlpm.limInf,"FAL","")))))))</f>
        <v/>
      </c>
    </row>
    <row r="101" spans="1:11" ht="15" customHeight="1" x14ac:dyDescent="0.25">
      <c r="A101" s="41" t="s">
        <v>16</v>
      </c>
      <c r="B101" s="258" t="s">
        <v>16</v>
      </c>
      <c r="C101" s="259"/>
      <c r="D101" s="259"/>
      <c r="K101" s="53"/>
    </row>
    <row r="102" spans="1:11" x14ac:dyDescent="0.25">
      <c r="A102" s="38"/>
      <c r="B102" s="258"/>
      <c r="C102" s="259"/>
      <c r="D102" s="259"/>
      <c r="K102" s="8" t="s">
        <v>53</v>
      </c>
    </row>
    <row r="103" spans="1:11" x14ac:dyDescent="0.25">
      <c r="A103" s="11"/>
      <c r="B103" s="256" t="s">
        <v>10</v>
      </c>
      <c r="C103" s="257"/>
      <c r="D103" s="257"/>
      <c r="K103" s="8" t="s">
        <v>33</v>
      </c>
    </row>
    <row r="104" spans="1:11" x14ac:dyDescent="0.25">
      <c r="A104" s="41">
        <v>42</v>
      </c>
      <c r="B104" s="256"/>
      <c r="C104" s="257"/>
      <c r="D104" s="257"/>
      <c r="K104" s="8" t="s">
        <v>17</v>
      </c>
    </row>
    <row r="105" spans="1:11" x14ac:dyDescent="0.25">
      <c r="A105" s="41" t="s">
        <v>10</v>
      </c>
      <c r="B105" s="256"/>
      <c r="C105" s="257"/>
      <c r="D105" s="257"/>
      <c r="K105" s="8" t="s">
        <v>34</v>
      </c>
    </row>
    <row r="106" spans="1:11" x14ac:dyDescent="0.25">
      <c r="A106" s="38"/>
      <c r="B106" s="256"/>
      <c r="C106" s="257"/>
      <c r="D106" s="257"/>
    </row>
    <row r="151" ht="26.25" customHeight="1" x14ac:dyDescent="0.25"/>
    <row r="201" ht="26.25" customHeight="1" x14ac:dyDescent="0.25"/>
    <row r="251" ht="26.25" customHeight="1" x14ac:dyDescent="0.25"/>
    <row r="301" ht="27" customHeight="1" x14ac:dyDescent="0.25"/>
    <row r="351" ht="26.25" customHeight="1" x14ac:dyDescent="0.25"/>
    <row r="401" ht="26.25" customHeight="1" x14ac:dyDescent="0.25"/>
    <row r="451" ht="27" customHeight="1" x14ac:dyDescent="0.25"/>
    <row r="501" ht="27" customHeight="1" x14ac:dyDescent="0.25"/>
    <row r="551" ht="27" customHeight="1" x14ac:dyDescent="0.25"/>
    <row r="601" ht="27" customHeight="1" x14ac:dyDescent="0.25"/>
    <row r="651" ht="27" customHeight="1" x14ac:dyDescent="0.25"/>
  </sheetData>
  <sheetProtection algorithmName="SHA-512" hashValue="gatb6+fgmyE1n2gBe8ow9O/fPPmey9WiqX1k1Cg8dcNfPHJuuro1z4nGUUtVeFNhhKy+H6hwwpXuiWr/8xK57A==" saltValue="nZVb4WRD5+B1x1KJsHE+gw==" spinCount="100000" sheet="1" objects="1" scenarios="1"/>
  <mergeCells count="32">
    <mergeCell ref="G17:I18"/>
    <mergeCell ref="G19:I22"/>
    <mergeCell ref="L33:N34"/>
    <mergeCell ref="L35:N38"/>
    <mergeCell ref="B43:F43"/>
    <mergeCell ref="B44:F44"/>
    <mergeCell ref="B45:F45"/>
    <mergeCell ref="B3:D6"/>
    <mergeCell ref="B29:D30"/>
    <mergeCell ref="B31:D34"/>
    <mergeCell ref="W1:X1"/>
    <mergeCell ref="W7:X7"/>
    <mergeCell ref="A1:I1"/>
    <mergeCell ref="K1:L1"/>
    <mergeCell ref="M1:N1"/>
    <mergeCell ref="L5:N6"/>
    <mergeCell ref="L7:N10"/>
    <mergeCell ref="L53:M53"/>
    <mergeCell ref="D53:H53"/>
    <mergeCell ref="B103:D106"/>
    <mergeCell ref="B101:D102"/>
    <mergeCell ref="B46:F46"/>
    <mergeCell ref="B47:F47"/>
    <mergeCell ref="B50:F50"/>
    <mergeCell ref="K47:M47"/>
    <mergeCell ref="B48:F48"/>
    <mergeCell ref="L48:M48"/>
    <mergeCell ref="B49:F49"/>
    <mergeCell ref="L49:M49"/>
    <mergeCell ref="L50:M50"/>
    <mergeCell ref="L51:M51"/>
    <mergeCell ref="L52:M52"/>
  </mergeCells>
  <conditionalFormatting sqref="A1:N1">
    <cfRule type="containsText" dxfId="46887" priority="228099" operator="containsText" text="NTRAB">
      <formula>NOT(ISERROR(SEARCH("NTRAB",A1)))</formula>
    </cfRule>
    <cfRule type="containsText" dxfId="46886" priority="228100" operator="containsText" text="FERIADO">
      <formula>NOT(ISERROR(SEARCH("FERIADO",A1)))</formula>
    </cfRule>
  </conditionalFormatting>
  <conditionalFormatting sqref="B103:D106">
    <cfRule type="expression" dxfId="46885" priority="180070">
      <formula>A103="FÉRIAS"</formula>
    </cfRule>
    <cfRule type="expression" dxfId="46884" priority="180071">
      <formula>A103="FERIADO"</formula>
    </cfRule>
    <cfRule type="expression" dxfId="46883" priority="180072">
      <formula>A103="ATESTADO"</formula>
    </cfRule>
    <cfRule type="expression" dxfId="46882" priority="180073">
      <formula>A103="NTRAB"</formula>
    </cfRule>
  </conditionalFormatting>
  <conditionalFormatting sqref="B101:D102">
    <cfRule type="expression" dxfId="46881" priority="182593">
      <formula>A99="FERIADO"</formula>
    </cfRule>
    <cfRule type="expression" dxfId="46880" priority="182594">
      <formula>A99="FÉRIAS"</formula>
    </cfRule>
    <cfRule type="expression" dxfId="46879" priority="182596">
      <formula>A99="ATESTADO"</formula>
    </cfRule>
    <cfRule type="expression" dxfId="46878" priority="182612">
      <formula>A99="NTRAB"</formula>
    </cfRule>
  </conditionalFormatting>
  <conditionalFormatting sqref="D99">
    <cfRule type="beginsWith" dxfId="46877" priority="72136" operator="beginsWith" text="DP">
      <formula>LEFT(D99,LEN("DP"))="DP"</formula>
    </cfRule>
    <cfRule type="beginsWith" dxfId="46876" priority="75303" operator="beginsWith" text="FER">
      <formula>LEFT(D99,LEN("FER"))="FER"</formula>
    </cfRule>
    <cfRule type="beginsWith" dxfId="46875" priority="75304" operator="beginsWith" text="FRS">
      <formula>LEFT(D99,LEN("FRS"))="FRS"</formula>
    </cfRule>
  </conditionalFormatting>
  <conditionalFormatting sqref="D99">
    <cfRule type="beginsWith" dxfId="46874" priority="75302" operator="beginsWith" text="NT">
      <formula>LEFT(D99,LEN("NT"))="NT"</formula>
    </cfRule>
  </conditionalFormatting>
  <conditionalFormatting sqref="D99">
    <cfRule type="beginsWith" dxfId="46873" priority="75299" operator="beginsWith" text="ANT">
      <formula>LEFT(D99,LEN("ANT"))="ANT"</formula>
    </cfRule>
    <cfRule type="beginsWith" dxfId="46872" priority="75300" operator="beginsWith" text="FAL">
      <formula>LEFT(D99,LEN("FAL"))="FAL"</formula>
    </cfRule>
    <cfRule type="beginsWith" dxfId="46871" priority="75301" operator="beginsWith" text="OK">
      <formula>LEFT(D99,LEN("OK"))="OK"</formula>
    </cfRule>
  </conditionalFormatting>
  <conditionalFormatting sqref="D99">
    <cfRule type="beginsWith" dxfId="46870" priority="75298" operator="beginsWith" text="ATR">
      <formula>LEFT(D99,LEN("ATR"))="ATR"</formula>
    </cfRule>
  </conditionalFormatting>
  <conditionalFormatting sqref="D99">
    <cfRule type="beginsWith" dxfId="46869" priority="75297" operator="beginsWith" text="ATD">
      <formula>LEFT(D99,LEN("ATD"))="ATD"</formula>
    </cfRule>
  </conditionalFormatting>
  <conditionalFormatting sqref="D100">
    <cfRule type="beginsWith" dxfId="46868" priority="75292" operator="beginsWith" text="FER">
      <formula>LEFT(D100,LEN("FER"))="FER"</formula>
    </cfRule>
    <cfRule type="beginsWith" dxfId="46867" priority="75293" operator="beginsWith" text="FRS">
      <formula>LEFT(D100,LEN("FRS"))="FRS"</formula>
    </cfRule>
  </conditionalFormatting>
  <conditionalFormatting sqref="D100">
    <cfRule type="beginsWith" dxfId="46866" priority="75291" operator="beginsWith" text="NT">
      <formula>LEFT(D100,LEN("NT"))="NT"</formula>
    </cfRule>
  </conditionalFormatting>
  <conditionalFormatting sqref="D100">
    <cfRule type="beginsWith" dxfId="46865" priority="75288" operator="beginsWith" text="ANT">
      <formula>LEFT(D100,LEN("ANT"))="ANT"</formula>
    </cfRule>
    <cfRule type="beginsWith" dxfId="46864" priority="75289" operator="beginsWith" text="FAL">
      <formula>LEFT(D100,LEN("FAL"))="FAL"</formula>
    </cfRule>
    <cfRule type="beginsWith" dxfId="46863" priority="75290" operator="beginsWith" text="OK">
      <formula>LEFT(D100,LEN("OK"))="OK"</formula>
    </cfRule>
  </conditionalFormatting>
  <conditionalFormatting sqref="D100">
    <cfRule type="beginsWith" dxfId="46862" priority="75287" operator="beginsWith" text="ATR">
      <formula>LEFT(D100,LEN("ATR"))="ATR"</formula>
    </cfRule>
  </conditionalFormatting>
  <conditionalFormatting sqref="D100">
    <cfRule type="beginsWith" dxfId="46861" priority="75286" operator="beginsWith" text="ATD">
      <formula>LEFT(D100,LEN("ATD"))="ATD"</formula>
    </cfRule>
  </conditionalFormatting>
  <conditionalFormatting sqref="D100">
    <cfRule type="beginsWith" dxfId="46860" priority="75285" stopIfTrue="1" operator="beginsWith" text="DP">
      <formula>LEFT(D100,LEN("DP"))="DP"</formula>
    </cfRule>
  </conditionalFormatting>
  <conditionalFormatting sqref="D96">
    <cfRule type="beginsWith" dxfId="46859" priority="75280" operator="beginsWith" text="FER">
      <formula>LEFT(D96,LEN("FER"))="FER"</formula>
    </cfRule>
    <cfRule type="beginsWith" dxfId="46858" priority="75281" operator="beginsWith" text="FRS">
      <formula>LEFT(D96,LEN("FRS"))="FRS"</formula>
    </cfRule>
  </conditionalFormatting>
  <conditionalFormatting sqref="D96">
    <cfRule type="beginsWith" dxfId="46857" priority="75279" operator="beginsWith" text="NT">
      <formula>LEFT(D96,LEN("NT"))="NT"</formula>
    </cfRule>
  </conditionalFormatting>
  <conditionalFormatting sqref="D96">
    <cfRule type="beginsWith" dxfId="46856" priority="75276" operator="beginsWith" text="ANT">
      <formula>LEFT(D96,LEN("ANT"))="ANT"</formula>
    </cfRule>
    <cfRule type="beginsWith" dxfId="46855" priority="75277" operator="beginsWith" text="FAL">
      <formula>LEFT(D96,LEN("FAL"))="FAL"</formula>
    </cfRule>
    <cfRule type="beginsWith" dxfId="46854" priority="75278" operator="beginsWith" text="OK">
      <formula>LEFT(D96,LEN("OK"))="OK"</formula>
    </cfRule>
  </conditionalFormatting>
  <conditionalFormatting sqref="D96">
    <cfRule type="beginsWith" dxfId="46853" priority="75275" operator="beginsWith" text="ATR">
      <formula>LEFT(D96,LEN("ATR"))="ATR"</formula>
    </cfRule>
  </conditionalFormatting>
  <conditionalFormatting sqref="D96">
    <cfRule type="beginsWith" dxfId="46852" priority="75274" operator="beginsWith" text="ATD">
      <formula>LEFT(D96,LEN("ATD"))="ATD"</formula>
    </cfRule>
  </conditionalFormatting>
  <conditionalFormatting sqref="D96">
    <cfRule type="beginsWith" dxfId="46851" priority="75272" operator="beginsWith" text="DP">
      <formula>LEFT(D96,LEN("DP"))="DP"</formula>
    </cfRule>
  </conditionalFormatting>
  <conditionalFormatting sqref="D95">
    <cfRule type="beginsWith" dxfId="46850" priority="75266" operator="beginsWith" text="FER">
      <formula>LEFT(D95,LEN("FER"))="FER"</formula>
    </cfRule>
    <cfRule type="beginsWith" dxfId="46849" priority="75267" operator="beginsWith" text="FRS">
      <formula>LEFT(D95,LEN("FRS"))="FRS"</formula>
    </cfRule>
  </conditionalFormatting>
  <conditionalFormatting sqref="D95">
    <cfRule type="beginsWith" dxfId="46848" priority="75265" operator="beginsWith" text="NT">
      <formula>LEFT(D95,LEN("NT"))="NT"</formula>
    </cfRule>
  </conditionalFormatting>
  <conditionalFormatting sqref="D95">
    <cfRule type="beginsWith" dxfId="46847" priority="75262" operator="beginsWith" text="ANT">
      <formula>LEFT(D95,LEN("ANT"))="ANT"</formula>
    </cfRule>
    <cfRule type="beginsWith" dxfId="46846" priority="75263" operator="beginsWith" text="FAL">
      <formula>LEFT(D95,LEN("FAL"))="FAL"</formula>
    </cfRule>
    <cfRule type="beginsWith" dxfId="46845" priority="75264" operator="beginsWith" text="OK">
      <formula>LEFT(D95,LEN("OK"))="OK"</formula>
    </cfRule>
  </conditionalFormatting>
  <conditionalFormatting sqref="D95">
    <cfRule type="beginsWith" dxfId="46844" priority="75261" operator="beginsWith" text="ATR">
      <formula>LEFT(D95,LEN("ATR"))="ATR"</formula>
    </cfRule>
  </conditionalFormatting>
  <conditionalFormatting sqref="D95">
    <cfRule type="beginsWith" dxfId="46843" priority="75260" operator="beginsWith" text="ATD">
      <formula>LEFT(D95,LEN("ATD"))="ATD"</formula>
    </cfRule>
  </conditionalFormatting>
  <conditionalFormatting sqref="D95">
    <cfRule type="beginsWith" dxfId="46842" priority="75258" operator="beginsWith" text="DP">
      <formula>LEFT(D95,LEN("DP"))="DP"</formula>
    </cfRule>
  </conditionalFormatting>
  <conditionalFormatting sqref="D98">
    <cfRule type="beginsWith" dxfId="46841" priority="75252" operator="beginsWith" text="FER">
      <formula>LEFT(D98,LEN("FER"))="FER"</formula>
    </cfRule>
    <cfRule type="beginsWith" dxfId="46840" priority="75253" operator="beginsWith" text="FRS">
      <formula>LEFT(D98,LEN("FRS"))="FRS"</formula>
    </cfRule>
  </conditionalFormatting>
  <conditionalFormatting sqref="D98">
    <cfRule type="beginsWith" dxfId="46839" priority="75251" operator="beginsWith" text="NT">
      <formula>LEFT(D98,LEN("NT"))="NT"</formula>
    </cfRule>
  </conditionalFormatting>
  <conditionalFormatting sqref="D98">
    <cfRule type="beginsWith" dxfId="46838" priority="75248" operator="beginsWith" text="ANT">
      <formula>LEFT(D98,LEN("ANT"))="ANT"</formula>
    </cfRule>
    <cfRule type="beginsWith" dxfId="46837" priority="75249" operator="beginsWith" text="FAL">
      <formula>LEFT(D98,LEN("FAL"))="FAL"</formula>
    </cfRule>
    <cfRule type="beginsWith" dxfId="46836" priority="75250" operator="beginsWith" text="OK">
      <formula>LEFT(D98,LEN("OK"))="OK"</formula>
    </cfRule>
  </conditionalFormatting>
  <conditionalFormatting sqref="D98">
    <cfRule type="beginsWith" dxfId="46835" priority="75247" operator="beginsWith" text="ATR">
      <formula>LEFT(D98,LEN("ATR"))="ATR"</formula>
    </cfRule>
  </conditionalFormatting>
  <conditionalFormatting sqref="D98">
    <cfRule type="beginsWith" dxfId="46834" priority="75246" operator="beginsWith" text="ATD">
      <formula>LEFT(D98,LEN("ATD"))="ATD"</formula>
    </cfRule>
  </conditionalFormatting>
  <conditionalFormatting sqref="D98">
    <cfRule type="beginsWith" dxfId="46833" priority="75243" stopIfTrue="1" operator="beginsWith" text="DP">
      <formula>LEFT(D98,LEN("DP"))="DP"</formula>
    </cfRule>
  </conditionalFormatting>
  <conditionalFormatting sqref="D97">
    <cfRule type="beginsWith" dxfId="46832" priority="75238" operator="beginsWith" text="FER">
      <formula>LEFT(D97,LEN("FER"))="FER"</formula>
    </cfRule>
    <cfRule type="beginsWith" dxfId="46831" priority="75239" operator="beginsWith" text="FRS">
      <formula>LEFT(D97,LEN("FRS"))="FRS"</formula>
    </cfRule>
  </conditionalFormatting>
  <conditionalFormatting sqref="D97">
    <cfRule type="beginsWith" dxfId="46830" priority="75237" operator="beginsWith" text="NT">
      <formula>LEFT(D97,LEN("NT"))="NT"</formula>
    </cfRule>
  </conditionalFormatting>
  <conditionalFormatting sqref="D97">
    <cfRule type="beginsWith" dxfId="46829" priority="75234" operator="beginsWith" text="ANT">
      <formula>LEFT(D97,LEN("ANT"))="ANT"</formula>
    </cfRule>
    <cfRule type="beginsWith" dxfId="46828" priority="75235" operator="beginsWith" text="FAL">
      <formula>LEFT(D97,LEN("FAL"))="FAL"</formula>
    </cfRule>
    <cfRule type="beginsWith" dxfId="46827" priority="75236" operator="beginsWith" text="OK">
      <formula>LEFT(D97,LEN("OK"))="OK"</formula>
    </cfRule>
  </conditionalFormatting>
  <conditionalFormatting sqref="D97">
    <cfRule type="beginsWith" dxfId="46826" priority="75233" operator="beginsWith" text="ATR">
      <formula>LEFT(D97,LEN("ATR"))="ATR"</formula>
    </cfRule>
  </conditionalFormatting>
  <conditionalFormatting sqref="D97">
    <cfRule type="beginsWith" dxfId="46825" priority="75232" operator="beginsWith" text="ATD">
      <formula>LEFT(D97,LEN("ATD"))="ATD"</formula>
    </cfRule>
  </conditionalFormatting>
  <conditionalFormatting sqref="D97">
    <cfRule type="beginsWith" dxfId="46824" priority="75230" operator="beginsWith" text="DP">
      <formula>LEFT(D97,LEN("DP"))="DP"</formula>
    </cfRule>
  </conditionalFormatting>
  <conditionalFormatting sqref="A98">
    <cfRule type="containsText" dxfId="46823" priority="72133" operator="containsText" text="NTRAB">
      <formula>NOT(ISERROR(SEARCH("NTRAB",A98)))</formula>
    </cfRule>
    <cfRule type="containsText" dxfId="46822" priority="72134" operator="containsText" text="FERIADO">
      <formula>NOT(ISERROR(SEARCH("FERIADO",A98)))</formula>
    </cfRule>
  </conditionalFormatting>
  <conditionalFormatting sqref="A98">
    <cfRule type="containsText" dxfId="46821" priority="72132" operator="containsText" text="FÉRIAS">
      <formula>NOT(ISERROR(SEARCH("FÉRIAS",A98)))</formula>
    </cfRule>
  </conditionalFormatting>
  <conditionalFormatting sqref="A95">
    <cfRule type="containsText" dxfId="46820" priority="72124" operator="containsText" text="NTRAB">
      <formula>NOT(ISERROR(SEARCH("NTRAB",A95)))</formula>
    </cfRule>
    <cfRule type="containsText" dxfId="46819" priority="72125" operator="containsText" text="FERIADO">
      <formula>NOT(ISERROR(SEARCH("FERIADO",A95)))</formula>
    </cfRule>
  </conditionalFormatting>
  <conditionalFormatting sqref="A95">
    <cfRule type="containsText" dxfId="46818" priority="72123" operator="containsText" text="FÉRIAS">
      <formula>NOT(ISERROR(SEARCH("FÉRIAS",A95)))</formula>
    </cfRule>
  </conditionalFormatting>
  <conditionalFormatting sqref="A95 A98">
    <cfRule type="containsText" dxfId="46817" priority="72116" operator="containsText" text="ATESTADO">
      <formula>NOT(ISERROR(SEARCH("ATESTADO",A95)))</formula>
    </cfRule>
  </conditionalFormatting>
  <conditionalFormatting sqref="A102">
    <cfRule type="containsText" dxfId="46816" priority="72114" operator="containsText" text="NTRAB">
      <formula>NOT(ISERROR(SEARCH("NTRAB",A102)))</formula>
    </cfRule>
    <cfRule type="containsText" dxfId="46815" priority="72115" operator="containsText" text="FERIADO">
      <formula>NOT(ISERROR(SEARCH("FERIADO",A102)))</formula>
    </cfRule>
  </conditionalFormatting>
  <conditionalFormatting sqref="A102">
    <cfRule type="containsText" dxfId="46814" priority="72113" operator="containsText" text="FÉRIAS">
      <formula>NOT(ISERROR(SEARCH("FÉRIAS",A102)))</formula>
    </cfRule>
  </conditionalFormatting>
  <conditionalFormatting sqref="A99">
    <cfRule type="containsText" dxfId="46813" priority="72105" operator="containsText" text="NTRAB">
      <formula>NOT(ISERROR(SEARCH("NTRAB",A99)))</formula>
    </cfRule>
    <cfRule type="containsText" dxfId="46812" priority="72106" operator="containsText" text="FERIADO">
      <formula>NOT(ISERROR(SEARCH("FERIADO",A99)))</formula>
    </cfRule>
  </conditionalFormatting>
  <conditionalFormatting sqref="A99">
    <cfRule type="containsText" dxfId="46811" priority="72104" operator="containsText" text="FÉRIAS">
      <formula>NOT(ISERROR(SEARCH("FÉRIAS",A99)))</formula>
    </cfRule>
  </conditionalFormatting>
  <conditionalFormatting sqref="A99 A102">
    <cfRule type="containsText" dxfId="46810" priority="72097" operator="containsText" text="ATESTADO">
      <formula>NOT(ISERROR(SEARCH("ATESTADO",A99)))</formula>
    </cfRule>
  </conditionalFormatting>
  <conditionalFormatting sqref="A106">
    <cfRule type="containsText" dxfId="46809" priority="72095" operator="containsText" text="NTRAB">
      <formula>NOT(ISERROR(SEARCH("NTRAB",A106)))</formula>
    </cfRule>
    <cfRule type="containsText" dxfId="46808" priority="72096" operator="containsText" text="FERIADO">
      <formula>NOT(ISERROR(SEARCH("FERIADO",A106)))</formula>
    </cfRule>
  </conditionalFormatting>
  <conditionalFormatting sqref="A106">
    <cfRule type="containsText" dxfId="46807" priority="72094" operator="containsText" text="FÉRIAS">
      <formula>NOT(ISERROR(SEARCH("FÉRIAS",A106)))</formula>
    </cfRule>
  </conditionalFormatting>
  <conditionalFormatting sqref="A103">
    <cfRule type="containsText" dxfId="46806" priority="72086" operator="containsText" text="NTRAB">
      <formula>NOT(ISERROR(SEARCH("NTRAB",A103)))</formula>
    </cfRule>
    <cfRule type="containsText" dxfId="46805" priority="72087" operator="containsText" text="FERIADO">
      <formula>NOT(ISERROR(SEARCH("FERIADO",A103)))</formula>
    </cfRule>
  </conditionalFormatting>
  <conditionalFormatting sqref="A103">
    <cfRule type="containsText" dxfId="46804" priority="72085" operator="containsText" text="FÉRIAS">
      <formula>NOT(ISERROR(SEARCH("FÉRIAS",A103)))</formula>
    </cfRule>
  </conditionalFormatting>
  <conditionalFormatting sqref="A103 A106">
    <cfRule type="containsText" dxfId="46803" priority="72078" operator="containsText" text="ATESTADO">
      <formula>NOT(ISERROR(SEARCH("ATESTADO",A103)))</formula>
    </cfRule>
  </conditionalFormatting>
  <conditionalFormatting sqref="A96">
    <cfRule type="containsText" dxfId="46802" priority="72076" operator="containsText" text="NTRAB">
      <formula>NOT(ISERROR(SEARCH("NTRAB",A96)))</formula>
    </cfRule>
    <cfRule type="containsText" dxfId="46801" priority="72077" operator="containsText" text="FERIADO">
      <formula>NOT(ISERROR(SEARCH("FERIADO",A96)))</formula>
    </cfRule>
  </conditionalFormatting>
  <conditionalFormatting sqref="A96">
    <cfRule type="containsText" dxfId="46800" priority="72075" operator="containsText" text="FÉRIAS">
      <formula>NOT(ISERROR(SEARCH("FÉRIAS",A96)))</formula>
    </cfRule>
  </conditionalFormatting>
  <conditionalFormatting sqref="A96">
    <cfRule type="expression" dxfId="46799" priority="72064">
      <formula>A95="FERIADO"</formula>
    </cfRule>
    <cfRule type="expression" dxfId="46798" priority="72065">
      <formula>A95="NTRAB"</formula>
    </cfRule>
    <cfRule type="expression" dxfId="46797" priority="72066">
      <formula>A95="FÉRIAS"</formula>
    </cfRule>
    <cfRule type="expression" dxfId="46796" priority="72067">
      <formula>A95="ATESTADO"</formula>
    </cfRule>
  </conditionalFormatting>
  <conditionalFormatting sqref="A96">
    <cfRule type="containsText" dxfId="46795" priority="72063" operator="containsText" text="ATESTADO">
      <formula>NOT(ISERROR(SEARCH("ATESTADO",A96)))</formula>
    </cfRule>
  </conditionalFormatting>
  <conditionalFormatting sqref="A100">
    <cfRule type="containsText" dxfId="46794" priority="72061" operator="containsText" text="NTRAB">
      <formula>NOT(ISERROR(SEARCH("NTRAB",A100)))</formula>
    </cfRule>
    <cfRule type="containsText" dxfId="46793" priority="72062" operator="containsText" text="FERIADO">
      <formula>NOT(ISERROR(SEARCH("FERIADO",A100)))</formula>
    </cfRule>
  </conditionalFormatting>
  <conditionalFormatting sqref="A100">
    <cfRule type="containsText" dxfId="46792" priority="72060" operator="containsText" text="FÉRIAS">
      <formula>NOT(ISERROR(SEARCH("FÉRIAS",A100)))</formula>
    </cfRule>
  </conditionalFormatting>
  <conditionalFormatting sqref="A100">
    <cfRule type="expression" dxfId="46791" priority="72049">
      <formula>A99="FERIADO"</formula>
    </cfRule>
    <cfRule type="expression" dxfId="46790" priority="72050">
      <formula>A99="NTRAB"</formula>
    </cfRule>
    <cfRule type="expression" dxfId="46789" priority="72051">
      <formula>A99="FÉRIAS"</formula>
    </cfRule>
    <cfRule type="expression" dxfId="46788" priority="72052">
      <formula>A99="ATESTADO"</formula>
    </cfRule>
  </conditionalFormatting>
  <conditionalFormatting sqref="A100">
    <cfRule type="containsText" dxfId="46787" priority="72048" operator="containsText" text="ATESTADO">
      <formula>NOT(ISERROR(SEARCH("ATESTADO",A100)))</formula>
    </cfRule>
  </conditionalFormatting>
  <conditionalFormatting sqref="A104">
    <cfRule type="containsText" dxfId="46786" priority="72046" operator="containsText" text="NTRAB">
      <formula>NOT(ISERROR(SEARCH("NTRAB",A104)))</formula>
    </cfRule>
    <cfRule type="containsText" dxfId="46785" priority="72047" operator="containsText" text="FERIADO">
      <formula>NOT(ISERROR(SEARCH("FERIADO",A104)))</formula>
    </cfRule>
  </conditionalFormatting>
  <conditionalFormatting sqref="A104">
    <cfRule type="containsText" dxfId="46784" priority="72045" operator="containsText" text="FÉRIAS">
      <formula>NOT(ISERROR(SEARCH("FÉRIAS",A104)))</formula>
    </cfRule>
  </conditionalFormatting>
  <conditionalFormatting sqref="A104">
    <cfRule type="expression" dxfId="46783" priority="72034">
      <formula>A103="FERIADO"</formula>
    </cfRule>
    <cfRule type="expression" dxfId="46782" priority="72035">
      <formula>A103="NTRAB"</formula>
    </cfRule>
    <cfRule type="expression" dxfId="46781" priority="72036">
      <formula>A103="FÉRIAS"</formula>
    </cfRule>
    <cfRule type="expression" dxfId="46780" priority="72037">
      <formula>A103="ATESTADO"</formula>
    </cfRule>
  </conditionalFormatting>
  <conditionalFormatting sqref="A104">
    <cfRule type="containsText" dxfId="46779" priority="72033" operator="containsText" text="ATESTADO">
      <formula>NOT(ISERROR(SEARCH("ATESTADO",A104)))</formula>
    </cfRule>
  </conditionalFormatting>
  <conditionalFormatting sqref="A105">
    <cfRule type="containsText" dxfId="46778" priority="72031" operator="containsText" text="NTRAB">
      <formula>NOT(ISERROR(SEARCH("NTRAB",A105)))</formula>
    </cfRule>
    <cfRule type="containsText" dxfId="46777" priority="72032" operator="containsText" text="FERIADO">
      <formula>NOT(ISERROR(SEARCH("FERIADO",A105)))</formula>
    </cfRule>
  </conditionalFormatting>
  <conditionalFormatting sqref="A105">
    <cfRule type="containsText" dxfId="46776" priority="72029" operator="containsText" text="FÉRIAS">
      <formula>NOT(ISERROR(SEARCH("FÉRIAS",A105)))</formula>
    </cfRule>
  </conditionalFormatting>
  <conditionalFormatting sqref="A105">
    <cfRule type="containsText" dxfId="46775" priority="72018" operator="containsText" text="ATESTADO">
      <formula>NOT(ISERROR(SEARCH("ATESTADO",A105)))</formula>
    </cfRule>
  </conditionalFormatting>
  <conditionalFormatting sqref="A105">
    <cfRule type="expression" dxfId="46774" priority="72014">
      <formula>A103="ATESTADO"</formula>
    </cfRule>
    <cfRule type="expression" dxfId="46773" priority="72015">
      <formula>A103="FÉRIAS"</formula>
    </cfRule>
    <cfRule type="expression" dxfId="46772" priority="72016">
      <formula>A103="NTRAB"</formula>
    </cfRule>
    <cfRule type="expression" dxfId="46771" priority="72017">
      <formula>A103="FERIADO"</formula>
    </cfRule>
  </conditionalFormatting>
  <conditionalFormatting sqref="A101">
    <cfRule type="containsText" dxfId="46770" priority="72012" operator="containsText" text="NTRAB">
      <formula>NOT(ISERROR(SEARCH("NTRAB",A101)))</formula>
    </cfRule>
    <cfRule type="containsText" dxfId="46769" priority="72013" operator="containsText" text="FERIADO">
      <formula>NOT(ISERROR(SEARCH("FERIADO",A101)))</formula>
    </cfRule>
  </conditionalFormatting>
  <conditionalFormatting sqref="A101">
    <cfRule type="containsText" dxfId="46768" priority="72010" operator="containsText" text="FÉRIAS">
      <formula>NOT(ISERROR(SEARCH("FÉRIAS",A101)))</formula>
    </cfRule>
  </conditionalFormatting>
  <conditionalFormatting sqref="A101">
    <cfRule type="containsText" dxfId="46767" priority="71999" operator="containsText" text="ATESTADO">
      <formula>NOT(ISERROR(SEARCH("ATESTADO",A101)))</formula>
    </cfRule>
  </conditionalFormatting>
  <conditionalFormatting sqref="A101">
    <cfRule type="expression" dxfId="46766" priority="71995">
      <formula>A99="ATESTADO"</formula>
    </cfRule>
    <cfRule type="expression" dxfId="46765" priority="71996">
      <formula>A99="FÉRIAS"</formula>
    </cfRule>
    <cfRule type="expression" dxfId="46764" priority="71997">
      <formula>A99="NTRAB"</formula>
    </cfRule>
    <cfRule type="expression" dxfId="46763" priority="71998">
      <formula>A99="FERIADO"</formula>
    </cfRule>
  </conditionalFormatting>
  <conditionalFormatting sqref="A97">
    <cfRule type="containsText" dxfId="46762" priority="71993" operator="containsText" text="NTRAB">
      <formula>NOT(ISERROR(SEARCH("NTRAB",A97)))</formula>
    </cfRule>
    <cfRule type="containsText" dxfId="46761" priority="71994" operator="containsText" text="FERIADO">
      <formula>NOT(ISERROR(SEARCH("FERIADO",A97)))</formula>
    </cfRule>
  </conditionalFormatting>
  <conditionalFormatting sqref="A97">
    <cfRule type="containsText" dxfId="46760" priority="71991" operator="containsText" text="FÉRIAS">
      <formula>NOT(ISERROR(SEARCH("FÉRIAS",A97)))</formula>
    </cfRule>
  </conditionalFormatting>
  <conditionalFormatting sqref="A97">
    <cfRule type="expression" dxfId="46759" priority="71981">
      <formula>A96="FERIADO"</formula>
    </cfRule>
    <cfRule type="expression" dxfId="46758" priority="71982">
      <formula>A96="NTRAB"</formula>
    </cfRule>
    <cfRule type="expression" dxfId="46757" priority="71983">
      <formula>A96="FÉRIAS"</formula>
    </cfRule>
    <cfRule type="expression" dxfId="46756" priority="71984">
      <formula>A96="ATESTADO"</formula>
    </cfRule>
  </conditionalFormatting>
  <conditionalFormatting sqref="A97">
    <cfRule type="containsText" dxfId="46755" priority="71980" operator="containsText" text="ATESTADO">
      <formula>NOT(ISERROR(SEARCH("ATESTADO",A97)))</formula>
    </cfRule>
  </conditionalFormatting>
  <conditionalFormatting sqref="A97">
    <cfRule type="expression" dxfId="46754" priority="71976">
      <formula>A95="ATESTADO"</formula>
    </cfRule>
    <cfRule type="expression" dxfId="46753" priority="71977">
      <formula>A95="FÉRIAS"</formula>
    </cfRule>
    <cfRule type="expression" dxfId="46752" priority="71978">
      <formula>A95="NTRAB"</formula>
    </cfRule>
    <cfRule type="expression" dxfId="46751" priority="71979">
      <formula>A95="FERIADO"</formula>
    </cfRule>
  </conditionalFormatting>
  <conditionalFormatting sqref="A95:A106">
    <cfRule type="containsText" dxfId="46750" priority="71974" operator="containsText" text="HOJE">
      <formula>NOT(ISERROR(SEARCH("HOJE",A95)))</formula>
    </cfRule>
  </conditionalFormatting>
  <conditionalFormatting sqref="A2:D2 F2:I2">
    <cfRule type="containsText" dxfId="46749" priority="71972" operator="containsText" text="NTRAB">
      <formula>NOT(ISERROR(SEARCH("NTRAB",A2)))</formula>
    </cfRule>
    <cfRule type="containsText" dxfId="46748" priority="71973" operator="containsText" text="FERIADO">
      <formula>NOT(ISERROR(SEARCH("FERIADO",A2)))</formula>
    </cfRule>
  </conditionalFormatting>
  <conditionalFormatting sqref="A2:D2 F2:I2">
    <cfRule type="beginsWith" dxfId="46747" priority="71969" operator="beginsWith" text="FER">
      <formula>LEFT(A2,LEN("FER"))="FER"</formula>
    </cfRule>
    <cfRule type="beginsWith" dxfId="46746" priority="71970" operator="beginsWith" text="FRS">
      <formula>LEFT(A2,LEN("FRS"))="FRS"</formula>
    </cfRule>
    <cfRule type="containsText" dxfId="46745" priority="71971" operator="containsText" text="FÉRIAS">
      <formula>NOT(ISERROR(SEARCH("FÉRIAS",A2)))</formula>
    </cfRule>
  </conditionalFormatting>
  <conditionalFormatting sqref="A2:D2 F2:I2">
    <cfRule type="beginsWith" dxfId="46744" priority="71966" operator="beginsWith" text="ANT">
      <formula>LEFT(A2,LEN("ANT"))="ANT"</formula>
    </cfRule>
    <cfRule type="beginsWith" dxfId="46743" priority="71967" operator="beginsWith" text="FAL">
      <formula>LEFT(A2,LEN("FAL"))="FAL"</formula>
    </cfRule>
    <cfRule type="beginsWith" dxfId="46742" priority="71968" operator="beginsWith" text="ok">
      <formula>LEFT(A2,LEN("ok"))="ok"</formula>
    </cfRule>
  </conditionalFormatting>
  <conditionalFormatting sqref="A2:D2 F2:I2">
    <cfRule type="beginsWith" dxfId="46741" priority="71965" operator="beginsWith" text="ATR">
      <formula>LEFT(A2,LEN("ATR"))="ATR"</formula>
    </cfRule>
  </conditionalFormatting>
  <conditionalFormatting sqref="K2:N2">
    <cfRule type="containsText" dxfId="46740" priority="71963" operator="containsText" text="NTRAB">
      <formula>NOT(ISERROR(SEARCH("NTRAB",K2)))</formula>
    </cfRule>
    <cfRule type="containsText" dxfId="46739" priority="71964" operator="containsText" text="FERIADO">
      <formula>NOT(ISERROR(SEARCH("FERIADO",K2)))</formula>
    </cfRule>
  </conditionalFormatting>
  <conditionalFormatting sqref="K2:N2">
    <cfRule type="beginsWith" dxfId="46738" priority="71960" operator="beginsWith" text="FER">
      <formula>LEFT(K2,LEN("FER"))="FER"</formula>
    </cfRule>
    <cfRule type="beginsWith" dxfId="46737" priority="71961" operator="beginsWith" text="FRS">
      <formula>LEFT(K2,LEN("FRS"))="FRS"</formula>
    </cfRule>
    <cfRule type="containsText" dxfId="46736" priority="71962" operator="containsText" text="FÉRIAS">
      <formula>NOT(ISERROR(SEARCH("FÉRIAS",K2)))</formula>
    </cfRule>
  </conditionalFormatting>
  <conditionalFormatting sqref="K2:N2">
    <cfRule type="beginsWith" dxfId="46735" priority="71957" operator="beginsWith" text="ANT">
      <formula>LEFT(K2,LEN("ANT"))="ANT"</formula>
    </cfRule>
    <cfRule type="beginsWith" dxfId="46734" priority="71958" operator="beginsWith" text="FAL">
      <formula>LEFT(K2,LEN("FAL"))="FAL"</formula>
    </cfRule>
    <cfRule type="beginsWith" dxfId="46733" priority="71959" operator="beginsWith" text="ok">
      <formula>LEFT(K2,LEN("ok"))="ok"</formula>
    </cfRule>
  </conditionalFormatting>
  <conditionalFormatting sqref="K2:N2">
    <cfRule type="beginsWith" dxfId="46732" priority="71956" operator="beginsWith" text="ATR">
      <formula>LEFT(K2,LEN("ATR"))="ATR"</formula>
    </cfRule>
  </conditionalFormatting>
  <conditionalFormatting sqref="A2:D2 F2:I2 K2:N2">
    <cfRule type="containsText" dxfId="46731" priority="71951" operator="containsText" text="HOJE">
      <formula>NOT(ISERROR(SEARCH("HOJE",A2)))</formula>
    </cfRule>
  </conditionalFormatting>
  <conditionalFormatting sqref="A6">
    <cfRule type="containsText" dxfId="46730" priority="66225" operator="containsText" text="NTRAB">
      <formula>NOT(ISERROR(SEARCH("NTRAB",A6)))</formula>
    </cfRule>
    <cfRule type="containsText" dxfId="46729" priority="66226" operator="containsText" text="FERIADO">
      <formula>NOT(ISERROR(SEARCH("FERIADO",A6)))</formula>
    </cfRule>
  </conditionalFormatting>
  <conditionalFormatting sqref="A6">
    <cfRule type="containsText" dxfId="46728" priority="66224" operator="containsText" text="FÉRIAS">
      <formula>NOT(ISERROR(SEARCH("FÉRIAS",A6)))</formula>
    </cfRule>
  </conditionalFormatting>
  <conditionalFormatting sqref="A3">
    <cfRule type="containsText" dxfId="46727" priority="66222" operator="containsText" text="NTRAB">
      <formula>NOT(ISERROR(SEARCH("NTRAB",A3)))</formula>
    </cfRule>
    <cfRule type="containsText" dxfId="46726" priority="66223" operator="containsText" text="FERIADO">
      <formula>NOT(ISERROR(SEARCH("FERIADO",A3)))</formula>
    </cfRule>
  </conditionalFormatting>
  <conditionalFormatting sqref="A3">
    <cfRule type="containsText" dxfId="46725" priority="66221" operator="containsText" text="FÉRIAS">
      <formula>NOT(ISERROR(SEARCH("FÉRIAS",A3)))</formula>
    </cfRule>
  </conditionalFormatting>
  <conditionalFormatting sqref="A3 A6">
    <cfRule type="containsText" dxfId="46724" priority="66220" operator="containsText" text="ATESTADO">
      <formula>NOT(ISERROR(SEARCH("ATESTADO",A3)))</formula>
    </cfRule>
  </conditionalFormatting>
  <conditionalFormatting sqref="A4">
    <cfRule type="containsText" dxfId="46723" priority="66218" operator="containsText" text="NTRAB">
      <formula>NOT(ISERROR(SEARCH("NTRAB",A4)))</formula>
    </cfRule>
    <cfRule type="containsText" dxfId="46722" priority="66219" operator="containsText" text="FERIADO">
      <formula>NOT(ISERROR(SEARCH("FERIADO",A4)))</formula>
    </cfRule>
  </conditionalFormatting>
  <conditionalFormatting sqref="A4">
    <cfRule type="containsText" dxfId="46721" priority="66217" operator="containsText" text="FÉRIAS">
      <formula>NOT(ISERROR(SEARCH("FÉRIAS",A4)))</formula>
    </cfRule>
  </conditionalFormatting>
  <conditionalFormatting sqref="A4">
    <cfRule type="expression" dxfId="46720" priority="66213">
      <formula>A3="FERIADO"</formula>
    </cfRule>
    <cfRule type="expression" dxfId="46719" priority="66214">
      <formula>A3="NTRAB"</formula>
    </cfRule>
    <cfRule type="expression" dxfId="46718" priority="66215">
      <formula>A3="FÉRIAS"</formula>
    </cfRule>
    <cfRule type="expression" dxfId="46717" priority="66216">
      <formula>A3="ATESTADO"</formula>
    </cfRule>
  </conditionalFormatting>
  <conditionalFormatting sqref="A4">
    <cfRule type="containsText" dxfId="46716" priority="66212" operator="containsText" text="ATESTADO">
      <formula>NOT(ISERROR(SEARCH("ATESTADO",A4)))</formula>
    </cfRule>
  </conditionalFormatting>
  <conditionalFormatting sqref="A5">
    <cfRule type="containsText" dxfId="46715" priority="66210" operator="containsText" text="NTRAB">
      <formula>NOT(ISERROR(SEARCH("NTRAB",A5)))</formula>
    </cfRule>
    <cfRule type="containsText" dxfId="46714" priority="66211" operator="containsText" text="FERIADO">
      <formula>NOT(ISERROR(SEARCH("FERIADO",A5)))</formula>
    </cfRule>
  </conditionalFormatting>
  <conditionalFormatting sqref="A5">
    <cfRule type="containsText" dxfId="46713" priority="66209" operator="containsText" text="FÉRIAS">
      <formula>NOT(ISERROR(SEARCH("FÉRIAS",A5)))</formula>
    </cfRule>
  </conditionalFormatting>
  <conditionalFormatting sqref="A5">
    <cfRule type="expression" dxfId="46712" priority="66205">
      <formula>A4="FERIADO"</formula>
    </cfRule>
    <cfRule type="expression" dxfId="46711" priority="66206">
      <formula>A4="NTRAB"</formula>
    </cfRule>
    <cfRule type="expression" dxfId="46710" priority="66207">
      <formula>A4="FÉRIAS"</formula>
    </cfRule>
    <cfRule type="expression" dxfId="46709" priority="66208">
      <formula>A4="ATESTADO"</formula>
    </cfRule>
  </conditionalFormatting>
  <conditionalFormatting sqref="A5">
    <cfRule type="containsText" dxfId="46708" priority="66204" operator="containsText" text="ATESTADO">
      <formula>NOT(ISERROR(SEARCH("ATESTADO",A5)))</formula>
    </cfRule>
  </conditionalFormatting>
  <conditionalFormatting sqref="A5">
    <cfRule type="expression" dxfId="46707" priority="66200">
      <formula>A3="ATESTADO"</formula>
    </cfRule>
    <cfRule type="expression" dxfId="46706" priority="66201">
      <formula>A3="FÉRIAS"</formula>
    </cfRule>
    <cfRule type="expression" dxfId="46705" priority="66202">
      <formula>A3="NTRAB"</formula>
    </cfRule>
    <cfRule type="expression" dxfId="46704" priority="66203">
      <formula>A3="FERIADO"</formula>
    </cfRule>
  </conditionalFormatting>
  <conditionalFormatting sqref="A3:A6">
    <cfRule type="containsText" dxfId="46703" priority="66199" operator="containsText" text="HOJE">
      <formula>NOT(ISERROR(SEARCH("HOJE",A3)))</formula>
    </cfRule>
  </conditionalFormatting>
  <conditionalFormatting sqref="A10">
    <cfRule type="containsText" dxfId="46702" priority="66197" operator="containsText" text="NTRAB">
      <formula>NOT(ISERROR(SEARCH("NTRAB",A10)))</formula>
    </cfRule>
    <cfRule type="containsText" dxfId="46701" priority="66198" operator="containsText" text="FERIADO">
      <formula>NOT(ISERROR(SEARCH("FERIADO",A10)))</formula>
    </cfRule>
  </conditionalFormatting>
  <conditionalFormatting sqref="A10">
    <cfRule type="containsText" dxfId="46700" priority="66196" operator="containsText" text="FÉRIAS">
      <formula>NOT(ISERROR(SEARCH("FÉRIAS",A10)))</formula>
    </cfRule>
  </conditionalFormatting>
  <conditionalFormatting sqref="A7">
    <cfRule type="containsText" dxfId="46699" priority="66194" operator="containsText" text="NTRAB">
      <formula>NOT(ISERROR(SEARCH("NTRAB",A7)))</formula>
    </cfRule>
    <cfRule type="containsText" dxfId="46698" priority="66195" operator="containsText" text="FERIADO">
      <formula>NOT(ISERROR(SEARCH("FERIADO",A7)))</formula>
    </cfRule>
  </conditionalFormatting>
  <conditionalFormatting sqref="A7">
    <cfRule type="containsText" dxfId="46697" priority="66193" operator="containsText" text="FÉRIAS">
      <formula>NOT(ISERROR(SEARCH("FÉRIAS",A7)))</formula>
    </cfRule>
  </conditionalFormatting>
  <conditionalFormatting sqref="A7 A10">
    <cfRule type="containsText" dxfId="46696" priority="66192" operator="containsText" text="ATESTADO">
      <formula>NOT(ISERROR(SEARCH("ATESTADO",A7)))</formula>
    </cfRule>
  </conditionalFormatting>
  <conditionalFormatting sqref="A8">
    <cfRule type="containsText" dxfId="46695" priority="66190" operator="containsText" text="NTRAB">
      <formula>NOT(ISERROR(SEARCH("NTRAB",A8)))</formula>
    </cfRule>
    <cfRule type="containsText" dxfId="46694" priority="66191" operator="containsText" text="FERIADO">
      <formula>NOT(ISERROR(SEARCH("FERIADO",A8)))</formula>
    </cfRule>
  </conditionalFormatting>
  <conditionalFormatting sqref="A8">
    <cfRule type="containsText" dxfId="46693" priority="66189" operator="containsText" text="FÉRIAS">
      <formula>NOT(ISERROR(SEARCH("FÉRIAS",A8)))</formula>
    </cfRule>
  </conditionalFormatting>
  <conditionalFormatting sqref="A8">
    <cfRule type="expression" dxfId="46692" priority="66185">
      <formula>A7="FERIADO"</formula>
    </cfRule>
    <cfRule type="expression" dxfId="46691" priority="66186">
      <formula>A7="NTRAB"</formula>
    </cfRule>
    <cfRule type="expression" dxfId="46690" priority="66187">
      <formula>A7="FÉRIAS"</formula>
    </cfRule>
    <cfRule type="expression" dxfId="46689" priority="66188">
      <formula>A7="ATESTADO"</formula>
    </cfRule>
  </conditionalFormatting>
  <conditionalFormatting sqref="A8">
    <cfRule type="containsText" dxfId="46688" priority="66184" operator="containsText" text="ATESTADO">
      <formula>NOT(ISERROR(SEARCH("ATESTADO",A8)))</formula>
    </cfRule>
  </conditionalFormatting>
  <conditionalFormatting sqref="A9">
    <cfRule type="containsText" dxfId="46687" priority="66182" operator="containsText" text="NTRAB">
      <formula>NOT(ISERROR(SEARCH("NTRAB",A9)))</formula>
    </cfRule>
    <cfRule type="containsText" dxfId="46686" priority="66183" operator="containsText" text="FERIADO">
      <formula>NOT(ISERROR(SEARCH("FERIADO",A9)))</formula>
    </cfRule>
  </conditionalFormatting>
  <conditionalFormatting sqref="A9">
    <cfRule type="containsText" dxfId="46685" priority="66181" operator="containsText" text="FÉRIAS">
      <formula>NOT(ISERROR(SEARCH("FÉRIAS",A9)))</formula>
    </cfRule>
  </conditionalFormatting>
  <conditionalFormatting sqref="A9">
    <cfRule type="expression" dxfId="46684" priority="66177">
      <formula>A8="FERIADO"</formula>
    </cfRule>
    <cfRule type="expression" dxfId="46683" priority="66178">
      <formula>A8="NTRAB"</formula>
    </cfRule>
    <cfRule type="expression" dxfId="46682" priority="66179">
      <formula>A8="FÉRIAS"</formula>
    </cfRule>
    <cfRule type="expression" dxfId="46681" priority="66180">
      <formula>A8="ATESTADO"</formula>
    </cfRule>
  </conditionalFormatting>
  <conditionalFormatting sqref="A9">
    <cfRule type="containsText" dxfId="46680" priority="66176" operator="containsText" text="ATESTADO">
      <formula>NOT(ISERROR(SEARCH("ATESTADO",A9)))</formula>
    </cfRule>
  </conditionalFormatting>
  <conditionalFormatting sqref="A9">
    <cfRule type="expression" dxfId="46679" priority="66172">
      <formula>A7="ATESTADO"</formula>
    </cfRule>
    <cfRule type="expression" dxfId="46678" priority="66173">
      <formula>A7="FÉRIAS"</formula>
    </cfRule>
    <cfRule type="expression" dxfId="46677" priority="66174">
      <formula>A7="NTRAB"</formula>
    </cfRule>
    <cfRule type="expression" dxfId="46676" priority="66175">
      <formula>A7="FERIADO"</formula>
    </cfRule>
  </conditionalFormatting>
  <conditionalFormatting sqref="A7:A10">
    <cfRule type="containsText" dxfId="46675" priority="66171" operator="containsText" text="HOJE">
      <formula>NOT(ISERROR(SEARCH("HOJE",A7)))</formula>
    </cfRule>
  </conditionalFormatting>
  <conditionalFormatting sqref="A14">
    <cfRule type="containsText" dxfId="46674" priority="66169" operator="containsText" text="NTRAB">
      <formula>NOT(ISERROR(SEARCH("NTRAB",A14)))</formula>
    </cfRule>
    <cfRule type="containsText" dxfId="46673" priority="66170" operator="containsText" text="FERIADO">
      <formula>NOT(ISERROR(SEARCH("FERIADO",A14)))</formula>
    </cfRule>
  </conditionalFormatting>
  <conditionalFormatting sqref="A14">
    <cfRule type="containsText" dxfId="46672" priority="66168" operator="containsText" text="FÉRIAS">
      <formula>NOT(ISERROR(SEARCH("FÉRIAS",A14)))</formula>
    </cfRule>
  </conditionalFormatting>
  <conditionalFormatting sqref="A11">
    <cfRule type="containsText" dxfId="46671" priority="66166" operator="containsText" text="NTRAB">
      <formula>NOT(ISERROR(SEARCH("NTRAB",A11)))</formula>
    </cfRule>
    <cfRule type="containsText" dxfId="46670" priority="66167" operator="containsText" text="FERIADO">
      <formula>NOT(ISERROR(SEARCH("FERIADO",A11)))</formula>
    </cfRule>
  </conditionalFormatting>
  <conditionalFormatting sqref="A11">
    <cfRule type="containsText" dxfId="46669" priority="66165" operator="containsText" text="FÉRIAS">
      <formula>NOT(ISERROR(SEARCH("FÉRIAS",A11)))</formula>
    </cfRule>
  </conditionalFormatting>
  <conditionalFormatting sqref="A11 A14">
    <cfRule type="containsText" dxfId="46668" priority="66164" operator="containsText" text="ATESTADO">
      <formula>NOT(ISERROR(SEARCH("ATESTADO",A11)))</formula>
    </cfRule>
  </conditionalFormatting>
  <conditionalFormatting sqref="A12">
    <cfRule type="containsText" dxfId="46667" priority="66162" operator="containsText" text="NTRAB">
      <formula>NOT(ISERROR(SEARCH("NTRAB",A12)))</formula>
    </cfRule>
    <cfRule type="containsText" dxfId="46666" priority="66163" operator="containsText" text="FERIADO">
      <formula>NOT(ISERROR(SEARCH("FERIADO",A12)))</formula>
    </cfRule>
  </conditionalFormatting>
  <conditionalFormatting sqref="A12">
    <cfRule type="containsText" dxfId="46665" priority="66161" operator="containsText" text="FÉRIAS">
      <formula>NOT(ISERROR(SEARCH("FÉRIAS",A12)))</formula>
    </cfRule>
  </conditionalFormatting>
  <conditionalFormatting sqref="A12">
    <cfRule type="expression" dxfId="46664" priority="66157">
      <formula>A11="FERIADO"</formula>
    </cfRule>
    <cfRule type="expression" dxfId="46663" priority="66158">
      <formula>A11="NTRAB"</formula>
    </cfRule>
    <cfRule type="expression" dxfId="46662" priority="66159">
      <formula>A11="FÉRIAS"</formula>
    </cfRule>
    <cfRule type="expression" dxfId="46661" priority="66160">
      <formula>A11="ATESTADO"</formula>
    </cfRule>
  </conditionalFormatting>
  <conditionalFormatting sqref="A12">
    <cfRule type="containsText" dxfId="46660" priority="66156" operator="containsText" text="ATESTADO">
      <formula>NOT(ISERROR(SEARCH("ATESTADO",A12)))</formula>
    </cfRule>
  </conditionalFormatting>
  <conditionalFormatting sqref="A11:A12 A14">
    <cfRule type="containsText" dxfId="46659" priority="66143" operator="containsText" text="HOJE">
      <formula>NOT(ISERROR(SEARCH("HOJE",A11)))</formula>
    </cfRule>
  </conditionalFormatting>
  <conditionalFormatting sqref="A18">
    <cfRule type="containsText" dxfId="46658" priority="66141" operator="containsText" text="NTRAB">
      <formula>NOT(ISERROR(SEARCH("NTRAB",A18)))</formula>
    </cfRule>
    <cfRule type="containsText" dxfId="46657" priority="66142" operator="containsText" text="FERIADO">
      <formula>NOT(ISERROR(SEARCH("FERIADO",A18)))</formula>
    </cfRule>
  </conditionalFormatting>
  <conditionalFormatting sqref="A18">
    <cfRule type="containsText" dxfId="46656" priority="66140" operator="containsText" text="FÉRIAS">
      <formula>NOT(ISERROR(SEARCH("FÉRIAS",A18)))</formula>
    </cfRule>
  </conditionalFormatting>
  <conditionalFormatting sqref="A15">
    <cfRule type="containsText" dxfId="46655" priority="66138" operator="containsText" text="NTRAB">
      <formula>NOT(ISERROR(SEARCH("NTRAB",A15)))</formula>
    </cfRule>
    <cfRule type="containsText" dxfId="46654" priority="66139" operator="containsText" text="FERIADO">
      <formula>NOT(ISERROR(SEARCH("FERIADO",A15)))</formula>
    </cfRule>
  </conditionalFormatting>
  <conditionalFormatting sqref="A15">
    <cfRule type="containsText" dxfId="46653" priority="66137" operator="containsText" text="FÉRIAS">
      <formula>NOT(ISERROR(SEARCH("FÉRIAS",A15)))</formula>
    </cfRule>
  </conditionalFormatting>
  <conditionalFormatting sqref="A15 A18">
    <cfRule type="containsText" dxfId="46652" priority="66136" operator="containsText" text="ATESTADO">
      <formula>NOT(ISERROR(SEARCH("ATESTADO",A15)))</formula>
    </cfRule>
  </conditionalFormatting>
  <conditionalFormatting sqref="A16">
    <cfRule type="containsText" dxfId="46651" priority="66134" operator="containsText" text="NTRAB">
      <formula>NOT(ISERROR(SEARCH("NTRAB",A16)))</formula>
    </cfRule>
    <cfRule type="containsText" dxfId="46650" priority="66135" operator="containsText" text="FERIADO">
      <formula>NOT(ISERROR(SEARCH("FERIADO",A16)))</formula>
    </cfRule>
  </conditionalFormatting>
  <conditionalFormatting sqref="A16">
    <cfRule type="containsText" dxfId="46649" priority="66133" operator="containsText" text="FÉRIAS">
      <formula>NOT(ISERROR(SEARCH("FÉRIAS",A16)))</formula>
    </cfRule>
  </conditionalFormatting>
  <conditionalFormatting sqref="A16">
    <cfRule type="expression" dxfId="46648" priority="66129">
      <formula>A15="FERIADO"</formula>
    </cfRule>
    <cfRule type="expression" dxfId="46647" priority="66130">
      <formula>A15="NTRAB"</formula>
    </cfRule>
    <cfRule type="expression" dxfId="46646" priority="66131">
      <formula>A15="FÉRIAS"</formula>
    </cfRule>
    <cfRule type="expression" dxfId="46645" priority="66132">
      <formula>A15="ATESTADO"</formula>
    </cfRule>
  </conditionalFormatting>
  <conditionalFormatting sqref="A16">
    <cfRule type="containsText" dxfId="46644" priority="66128" operator="containsText" text="ATESTADO">
      <formula>NOT(ISERROR(SEARCH("ATESTADO",A16)))</formula>
    </cfRule>
  </conditionalFormatting>
  <conditionalFormatting sqref="A15:A16 A18">
    <cfRule type="containsText" dxfId="46643" priority="66115" operator="containsText" text="HOJE">
      <formula>NOT(ISERROR(SEARCH("HOJE",A15)))</formula>
    </cfRule>
  </conditionalFormatting>
  <conditionalFormatting sqref="A22">
    <cfRule type="containsText" dxfId="46642" priority="66113" operator="containsText" text="NTRAB">
      <formula>NOT(ISERROR(SEARCH("NTRAB",A22)))</formula>
    </cfRule>
    <cfRule type="containsText" dxfId="46641" priority="66114" operator="containsText" text="FERIADO">
      <formula>NOT(ISERROR(SEARCH("FERIADO",A22)))</formula>
    </cfRule>
  </conditionalFormatting>
  <conditionalFormatting sqref="A22">
    <cfRule type="containsText" dxfId="46640" priority="66112" operator="containsText" text="FÉRIAS">
      <formula>NOT(ISERROR(SEARCH("FÉRIAS",A22)))</formula>
    </cfRule>
  </conditionalFormatting>
  <conditionalFormatting sqref="A19">
    <cfRule type="containsText" dxfId="46639" priority="66110" operator="containsText" text="NTRAB">
      <formula>NOT(ISERROR(SEARCH("NTRAB",A19)))</formula>
    </cfRule>
    <cfRule type="containsText" dxfId="46638" priority="66111" operator="containsText" text="FERIADO">
      <formula>NOT(ISERROR(SEARCH("FERIADO",A19)))</formula>
    </cfRule>
  </conditionalFormatting>
  <conditionalFormatting sqref="A19">
    <cfRule type="containsText" dxfId="46637" priority="66109" operator="containsText" text="FÉRIAS">
      <formula>NOT(ISERROR(SEARCH("FÉRIAS",A19)))</formula>
    </cfRule>
  </conditionalFormatting>
  <conditionalFormatting sqref="A19 A22">
    <cfRule type="containsText" dxfId="46636" priority="66108" operator="containsText" text="ATESTADO">
      <formula>NOT(ISERROR(SEARCH("ATESTADO",A19)))</formula>
    </cfRule>
  </conditionalFormatting>
  <conditionalFormatting sqref="A20">
    <cfRule type="containsText" dxfId="46635" priority="66106" operator="containsText" text="NTRAB">
      <formula>NOT(ISERROR(SEARCH("NTRAB",A20)))</formula>
    </cfRule>
    <cfRule type="containsText" dxfId="46634" priority="66107" operator="containsText" text="FERIADO">
      <formula>NOT(ISERROR(SEARCH("FERIADO",A20)))</formula>
    </cfRule>
  </conditionalFormatting>
  <conditionalFormatting sqref="A20">
    <cfRule type="containsText" dxfId="46633" priority="66105" operator="containsText" text="FÉRIAS">
      <formula>NOT(ISERROR(SEARCH("FÉRIAS",A20)))</formula>
    </cfRule>
  </conditionalFormatting>
  <conditionalFormatting sqref="A20">
    <cfRule type="expression" dxfId="46632" priority="66101">
      <formula>A19="FERIADO"</formula>
    </cfRule>
    <cfRule type="expression" dxfId="46631" priority="66102">
      <formula>A19="NTRAB"</formula>
    </cfRule>
    <cfRule type="expression" dxfId="46630" priority="66103">
      <formula>A19="FÉRIAS"</formula>
    </cfRule>
    <cfRule type="expression" dxfId="46629" priority="66104">
      <formula>A19="ATESTADO"</formula>
    </cfRule>
  </conditionalFormatting>
  <conditionalFormatting sqref="A20">
    <cfRule type="containsText" dxfId="46628" priority="66100" operator="containsText" text="ATESTADO">
      <formula>NOT(ISERROR(SEARCH("ATESTADO",A20)))</formula>
    </cfRule>
  </conditionalFormatting>
  <conditionalFormatting sqref="A19:A20 A22">
    <cfRule type="containsText" dxfId="46627" priority="66087" operator="containsText" text="HOJE">
      <formula>NOT(ISERROR(SEARCH("HOJE",A19)))</formula>
    </cfRule>
  </conditionalFormatting>
  <conditionalFormatting sqref="A26">
    <cfRule type="containsText" dxfId="46626" priority="66085" operator="containsText" text="NTRAB">
      <formula>NOT(ISERROR(SEARCH("NTRAB",A26)))</formula>
    </cfRule>
    <cfRule type="containsText" dxfId="46625" priority="66086" operator="containsText" text="FERIADO">
      <formula>NOT(ISERROR(SEARCH("FERIADO",A26)))</formula>
    </cfRule>
  </conditionalFormatting>
  <conditionalFormatting sqref="A26">
    <cfRule type="containsText" dxfId="46624" priority="66084" operator="containsText" text="FÉRIAS">
      <formula>NOT(ISERROR(SEARCH("FÉRIAS",A26)))</formula>
    </cfRule>
  </conditionalFormatting>
  <conditionalFormatting sqref="A23">
    <cfRule type="containsText" dxfId="46623" priority="66082" operator="containsText" text="NTRAB">
      <formula>NOT(ISERROR(SEARCH("NTRAB",A23)))</formula>
    </cfRule>
    <cfRule type="containsText" dxfId="46622" priority="66083" operator="containsText" text="FERIADO">
      <formula>NOT(ISERROR(SEARCH("FERIADO",A23)))</formula>
    </cfRule>
  </conditionalFormatting>
  <conditionalFormatting sqref="A23">
    <cfRule type="containsText" dxfId="46621" priority="66081" operator="containsText" text="FÉRIAS">
      <formula>NOT(ISERROR(SEARCH("FÉRIAS",A23)))</formula>
    </cfRule>
  </conditionalFormatting>
  <conditionalFormatting sqref="A23 A26">
    <cfRule type="containsText" dxfId="46620" priority="66080" operator="containsText" text="ATESTADO">
      <formula>NOT(ISERROR(SEARCH("ATESTADO",A23)))</formula>
    </cfRule>
  </conditionalFormatting>
  <conditionalFormatting sqref="A24">
    <cfRule type="containsText" dxfId="46619" priority="66078" operator="containsText" text="NTRAB">
      <formula>NOT(ISERROR(SEARCH("NTRAB",A24)))</formula>
    </cfRule>
    <cfRule type="containsText" dxfId="46618" priority="66079" operator="containsText" text="FERIADO">
      <formula>NOT(ISERROR(SEARCH("FERIADO",A24)))</formula>
    </cfRule>
  </conditionalFormatting>
  <conditionalFormatting sqref="A24">
    <cfRule type="containsText" dxfId="46617" priority="66077" operator="containsText" text="FÉRIAS">
      <formula>NOT(ISERROR(SEARCH("FÉRIAS",A24)))</formula>
    </cfRule>
  </conditionalFormatting>
  <conditionalFormatting sqref="A24">
    <cfRule type="expression" dxfId="46616" priority="66073">
      <formula>A23="FERIADO"</formula>
    </cfRule>
    <cfRule type="expression" dxfId="46615" priority="66074">
      <formula>A23="NTRAB"</formula>
    </cfRule>
    <cfRule type="expression" dxfId="46614" priority="66075">
      <formula>A23="FÉRIAS"</formula>
    </cfRule>
    <cfRule type="expression" dxfId="46613" priority="66076">
      <formula>A23="ATESTADO"</formula>
    </cfRule>
  </conditionalFormatting>
  <conditionalFormatting sqref="A24">
    <cfRule type="containsText" dxfId="46612" priority="66072" operator="containsText" text="ATESTADO">
      <formula>NOT(ISERROR(SEARCH("ATESTADO",A24)))</formula>
    </cfRule>
  </conditionalFormatting>
  <conditionalFormatting sqref="A23:A24 A26">
    <cfRule type="containsText" dxfId="46611" priority="66059" operator="containsText" text="HOJE">
      <formula>NOT(ISERROR(SEARCH("HOJE",A23)))</formula>
    </cfRule>
  </conditionalFormatting>
  <conditionalFormatting sqref="A30">
    <cfRule type="containsText" dxfId="46610" priority="66057" operator="containsText" text="NTRAB">
      <formula>NOT(ISERROR(SEARCH("NTRAB",A30)))</formula>
    </cfRule>
    <cfRule type="containsText" dxfId="46609" priority="66058" operator="containsText" text="FERIADO">
      <formula>NOT(ISERROR(SEARCH("FERIADO",A30)))</formula>
    </cfRule>
  </conditionalFormatting>
  <conditionalFormatting sqref="A30">
    <cfRule type="containsText" dxfId="46608" priority="66056" operator="containsText" text="FÉRIAS">
      <formula>NOT(ISERROR(SEARCH("FÉRIAS",A30)))</formula>
    </cfRule>
  </conditionalFormatting>
  <conditionalFormatting sqref="A27">
    <cfRule type="containsText" dxfId="46607" priority="66054" operator="containsText" text="NTRAB">
      <formula>NOT(ISERROR(SEARCH("NTRAB",A27)))</formula>
    </cfRule>
    <cfRule type="containsText" dxfId="46606" priority="66055" operator="containsText" text="FERIADO">
      <formula>NOT(ISERROR(SEARCH("FERIADO",A27)))</formula>
    </cfRule>
  </conditionalFormatting>
  <conditionalFormatting sqref="A27">
    <cfRule type="containsText" dxfId="46605" priority="66053" operator="containsText" text="FÉRIAS">
      <formula>NOT(ISERROR(SEARCH("FÉRIAS",A27)))</formula>
    </cfRule>
  </conditionalFormatting>
  <conditionalFormatting sqref="A27 A30">
    <cfRule type="containsText" dxfId="46604" priority="66052" operator="containsText" text="ATESTADO">
      <formula>NOT(ISERROR(SEARCH("ATESTADO",A27)))</formula>
    </cfRule>
  </conditionalFormatting>
  <conditionalFormatting sqref="A28">
    <cfRule type="containsText" dxfId="46603" priority="66050" operator="containsText" text="NTRAB">
      <formula>NOT(ISERROR(SEARCH("NTRAB",A28)))</formula>
    </cfRule>
    <cfRule type="containsText" dxfId="46602" priority="66051" operator="containsText" text="FERIADO">
      <formula>NOT(ISERROR(SEARCH("FERIADO",A28)))</formula>
    </cfRule>
  </conditionalFormatting>
  <conditionalFormatting sqref="A28">
    <cfRule type="containsText" dxfId="46601" priority="66049" operator="containsText" text="FÉRIAS">
      <formula>NOT(ISERROR(SEARCH("FÉRIAS",A28)))</formula>
    </cfRule>
  </conditionalFormatting>
  <conditionalFormatting sqref="A28">
    <cfRule type="expression" dxfId="46600" priority="66045">
      <formula>A27="FERIADO"</formula>
    </cfRule>
    <cfRule type="expression" dxfId="46599" priority="66046">
      <formula>A27="NTRAB"</formula>
    </cfRule>
    <cfRule type="expression" dxfId="46598" priority="66047">
      <formula>A27="FÉRIAS"</formula>
    </cfRule>
    <cfRule type="expression" dxfId="46597" priority="66048">
      <formula>A27="ATESTADO"</formula>
    </cfRule>
  </conditionalFormatting>
  <conditionalFormatting sqref="A28">
    <cfRule type="containsText" dxfId="46596" priority="66044" operator="containsText" text="ATESTADO">
      <formula>NOT(ISERROR(SEARCH("ATESTADO",A28)))</formula>
    </cfRule>
  </conditionalFormatting>
  <conditionalFormatting sqref="A27:A28 A30">
    <cfRule type="containsText" dxfId="46595" priority="66031" operator="containsText" text="HOJE">
      <formula>NOT(ISERROR(SEARCH("HOJE",A27)))</formula>
    </cfRule>
  </conditionalFormatting>
  <conditionalFormatting sqref="A34">
    <cfRule type="containsText" dxfId="46594" priority="66029" operator="containsText" text="NTRAB">
      <formula>NOT(ISERROR(SEARCH("NTRAB",A34)))</formula>
    </cfRule>
    <cfRule type="containsText" dxfId="46593" priority="66030" operator="containsText" text="FERIADO">
      <formula>NOT(ISERROR(SEARCH("FERIADO",A34)))</formula>
    </cfRule>
  </conditionalFormatting>
  <conditionalFormatting sqref="A34">
    <cfRule type="containsText" dxfId="46592" priority="66028" operator="containsText" text="FÉRIAS">
      <formula>NOT(ISERROR(SEARCH("FÉRIAS",A34)))</formula>
    </cfRule>
  </conditionalFormatting>
  <conditionalFormatting sqref="A31">
    <cfRule type="containsText" dxfId="46591" priority="66026" operator="containsText" text="NTRAB">
      <formula>NOT(ISERROR(SEARCH("NTRAB",A31)))</formula>
    </cfRule>
    <cfRule type="containsText" dxfId="46590" priority="66027" operator="containsText" text="FERIADO">
      <formula>NOT(ISERROR(SEARCH("FERIADO",A31)))</formula>
    </cfRule>
  </conditionalFormatting>
  <conditionalFormatting sqref="A31">
    <cfRule type="containsText" dxfId="46589" priority="66025" operator="containsText" text="FÉRIAS">
      <formula>NOT(ISERROR(SEARCH("FÉRIAS",A31)))</formula>
    </cfRule>
  </conditionalFormatting>
  <conditionalFormatting sqref="A31 A34">
    <cfRule type="containsText" dxfId="46588" priority="66024" operator="containsText" text="ATESTADO">
      <formula>NOT(ISERROR(SEARCH("ATESTADO",A31)))</formula>
    </cfRule>
  </conditionalFormatting>
  <conditionalFormatting sqref="A32">
    <cfRule type="containsText" dxfId="46587" priority="66022" operator="containsText" text="NTRAB">
      <formula>NOT(ISERROR(SEARCH("NTRAB",A32)))</formula>
    </cfRule>
    <cfRule type="containsText" dxfId="46586" priority="66023" operator="containsText" text="FERIADO">
      <formula>NOT(ISERROR(SEARCH("FERIADO",A32)))</formula>
    </cfRule>
  </conditionalFormatting>
  <conditionalFormatting sqref="A32">
    <cfRule type="containsText" dxfId="46585" priority="66021" operator="containsText" text="FÉRIAS">
      <formula>NOT(ISERROR(SEARCH("FÉRIAS",A32)))</formula>
    </cfRule>
  </conditionalFormatting>
  <conditionalFormatting sqref="A32">
    <cfRule type="expression" dxfId="46584" priority="66017">
      <formula>A31="FERIADO"</formula>
    </cfRule>
    <cfRule type="expression" dxfId="46583" priority="66018">
      <formula>A31="NTRAB"</formula>
    </cfRule>
    <cfRule type="expression" dxfId="46582" priority="66019">
      <formula>A31="FÉRIAS"</formula>
    </cfRule>
    <cfRule type="expression" dxfId="46581" priority="66020">
      <formula>A31="ATESTADO"</formula>
    </cfRule>
  </conditionalFormatting>
  <conditionalFormatting sqref="A32">
    <cfRule type="containsText" dxfId="46580" priority="66016" operator="containsText" text="ATESTADO">
      <formula>NOT(ISERROR(SEARCH("ATESTADO",A32)))</formula>
    </cfRule>
  </conditionalFormatting>
  <conditionalFormatting sqref="A31:A32 A34">
    <cfRule type="containsText" dxfId="46579" priority="66003" operator="containsText" text="HOJE">
      <formula>NOT(ISERROR(SEARCH("HOJE",A31)))</formula>
    </cfRule>
  </conditionalFormatting>
  <conditionalFormatting sqref="A38">
    <cfRule type="containsText" dxfId="46578" priority="66001" operator="containsText" text="NTRAB">
      <formula>NOT(ISERROR(SEARCH("NTRAB",A38)))</formula>
    </cfRule>
    <cfRule type="containsText" dxfId="46577" priority="66002" operator="containsText" text="FERIADO">
      <formula>NOT(ISERROR(SEARCH("FERIADO",A38)))</formula>
    </cfRule>
  </conditionalFormatting>
  <conditionalFormatting sqref="A38">
    <cfRule type="containsText" dxfId="46576" priority="66000" operator="containsText" text="FÉRIAS">
      <formula>NOT(ISERROR(SEARCH("FÉRIAS",A38)))</formula>
    </cfRule>
  </conditionalFormatting>
  <conditionalFormatting sqref="A35">
    <cfRule type="containsText" dxfId="46575" priority="65998" operator="containsText" text="NTRAB">
      <formula>NOT(ISERROR(SEARCH("NTRAB",A35)))</formula>
    </cfRule>
    <cfRule type="containsText" dxfId="46574" priority="65999" operator="containsText" text="FERIADO">
      <formula>NOT(ISERROR(SEARCH("FERIADO",A35)))</formula>
    </cfRule>
  </conditionalFormatting>
  <conditionalFormatting sqref="A35">
    <cfRule type="containsText" dxfId="46573" priority="65997" operator="containsText" text="FÉRIAS">
      <formula>NOT(ISERROR(SEARCH("FÉRIAS",A35)))</formula>
    </cfRule>
  </conditionalFormatting>
  <conditionalFormatting sqref="A35 A38">
    <cfRule type="containsText" dxfId="46572" priority="65996" operator="containsText" text="ATESTADO">
      <formula>NOT(ISERROR(SEARCH("ATESTADO",A35)))</formula>
    </cfRule>
  </conditionalFormatting>
  <conditionalFormatting sqref="A36">
    <cfRule type="containsText" dxfId="46571" priority="65994" operator="containsText" text="NTRAB">
      <formula>NOT(ISERROR(SEARCH("NTRAB",A36)))</formula>
    </cfRule>
    <cfRule type="containsText" dxfId="46570" priority="65995" operator="containsText" text="FERIADO">
      <formula>NOT(ISERROR(SEARCH("FERIADO",A36)))</formula>
    </cfRule>
  </conditionalFormatting>
  <conditionalFormatting sqref="A36">
    <cfRule type="containsText" dxfId="46569" priority="65993" operator="containsText" text="FÉRIAS">
      <formula>NOT(ISERROR(SEARCH("FÉRIAS",A36)))</formula>
    </cfRule>
  </conditionalFormatting>
  <conditionalFormatting sqref="A36">
    <cfRule type="expression" dxfId="46568" priority="65989">
      <formula>A35="FERIADO"</formula>
    </cfRule>
    <cfRule type="expression" dxfId="46567" priority="65990">
      <formula>A35="NTRAB"</formula>
    </cfRule>
    <cfRule type="expression" dxfId="46566" priority="65991">
      <formula>A35="FÉRIAS"</formula>
    </cfRule>
    <cfRule type="expression" dxfId="46565" priority="65992">
      <formula>A35="ATESTADO"</formula>
    </cfRule>
  </conditionalFormatting>
  <conditionalFormatting sqref="A36">
    <cfRule type="containsText" dxfId="46564" priority="65988" operator="containsText" text="ATESTADO">
      <formula>NOT(ISERROR(SEARCH("ATESTADO",A36)))</formula>
    </cfRule>
  </conditionalFormatting>
  <conditionalFormatting sqref="A35:A36 A38">
    <cfRule type="containsText" dxfId="46563" priority="65975" operator="containsText" text="HOJE">
      <formula>NOT(ISERROR(SEARCH("HOJE",A35)))</formula>
    </cfRule>
  </conditionalFormatting>
  <conditionalFormatting sqref="A42">
    <cfRule type="containsText" dxfId="46562" priority="65973" operator="containsText" text="NTRAB">
      <formula>NOT(ISERROR(SEARCH("NTRAB",A42)))</formula>
    </cfRule>
    <cfRule type="containsText" dxfId="46561" priority="65974" operator="containsText" text="FERIADO">
      <formula>NOT(ISERROR(SEARCH("FERIADO",A42)))</formula>
    </cfRule>
  </conditionalFormatting>
  <conditionalFormatting sqref="A42">
    <cfRule type="containsText" dxfId="46560" priority="65972" operator="containsText" text="FÉRIAS">
      <formula>NOT(ISERROR(SEARCH("FÉRIAS",A42)))</formula>
    </cfRule>
  </conditionalFormatting>
  <conditionalFormatting sqref="A39">
    <cfRule type="containsText" dxfId="46559" priority="65970" operator="containsText" text="NTRAB">
      <formula>NOT(ISERROR(SEARCH("NTRAB",A39)))</formula>
    </cfRule>
    <cfRule type="containsText" dxfId="46558" priority="65971" operator="containsText" text="FERIADO">
      <formula>NOT(ISERROR(SEARCH("FERIADO",A39)))</formula>
    </cfRule>
  </conditionalFormatting>
  <conditionalFormatting sqref="A39">
    <cfRule type="containsText" dxfId="46557" priority="65969" operator="containsText" text="FÉRIAS">
      <formula>NOT(ISERROR(SEARCH("FÉRIAS",A39)))</formula>
    </cfRule>
  </conditionalFormatting>
  <conditionalFormatting sqref="A39 A42">
    <cfRule type="containsText" dxfId="46556" priority="65968" operator="containsText" text="ATESTADO">
      <formula>NOT(ISERROR(SEARCH("ATESTADO",A39)))</formula>
    </cfRule>
  </conditionalFormatting>
  <conditionalFormatting sqref="A40">
    <cfRule type="containsText" dxfId="46555" priority="65966" operator="containsText" text="NTRAB">
      <formula>NOT(ISERROR(SEARCH("NTRAB",A40)))</formula>
    </cfRule>
    <cfRule type="containsText" dxfId="46554" priority="65967" operator="containsText" text="FERIADO">
      <formula>NOT(ISERROR(SEARCH("FERIADO",A40)))</formula>
    </cfRule>
  </conditionalFormatting>
  <conditionalFormatting sqref="A40">
    <cfRule type="containsText" dxfId="46553" priority="65965" operator="containsText" text="FÉRIAS">
      <formula>NOT(ISERROR(SEARCH("FÉRIAS",A40)))</formula>
    </cfRule>
  </conditionalFormatting>
  <conditionalFormatting sqref="A40">
    <cfRule type="expression" dxfId="46552" priority="65961">
      <formula>A39="FERIADO"</formula>
    </cfRule>
    <cfRule type="expression" dxfId="46551" priority="65962">
      <formula>A39="NTRAB"</formula>
    </cfRule>
    <cfRule type="expression" dxfId="46550" priority="65963">
      <formula>A39="FÉRIAS"</formula>
    </cfRule>
    <cfRule type="expression" dxfId="46549" priority="65964">
      <formula>A39="ATESTADO"</formula>
    </cfRule>
  </conditionalFormatting>
  <conditionalFormatting sqref="A40">
    <cfRule type="containsText" dxfId="46548" priority="65960" operator="containsText" text="ATESTADO">
      <formula>NOT(ISERROR(SEARCH("ATESTADO",A40)))</formula>
    </cfRule>
  </conditionalFormatting>
  <conditionalFormatting sqref="A39:A40 A42">
    <cfRule type="containsText" dxfId="46547" priority="65947" operator="containsText" text="HOJE">
      <formula>NOT(ISERROR(SEARCH("HOJE",A39)))</formula>
    </cfRule>
  </conditionalFormatting>
  <conditionalFormatting sqref="A13">
    <cfRule type="containsText" dxfId="46546" priority="65945" operator="containsText" text="NTRAB">
      <formula>NOT(ISERROR(SEARCH("NTRAB",A13)))</formula>
    </cfRule>
    <cfRule type="containsText" dxfId="46545" priority="65946" operator="containsText" text="FERIADO">
      <formula>NOT(ISERROR(SEARCH("FERIADO",A13)))</formula>
    </cfRule>
  </conditionalFormatting>
  <conditionalFormatting sqref="A13">
    <cfRule type="containsText" dxfId="46544" priority="65944" operator="containsText" text="FÉRIAS">
      <formula>NOT(ISERROR(SEARCH("FÉRIAS",A13)))</formula>
    </cfRule>
  </conditionalFormatting>
  <conditionalFormatting sqref="A13">
    <cfRule type="expression" dxfId="46543" priority="65940">
      <formula>A12="FERIADO"</formula>
    </cfRule>
    <cfRule type="expression" dxfId="46542" priority="65941">
      <formula>A12="NTRAB"</formula>
    </cfRule>
    <cfRule type="expression" dxfId="46541" priority="65942">
      <formula>A12="FÉRIAS"</formula>
    </cfRule>
    <cfRule type="expression" dxfId="46540" priority="65943">
      <formula>A12="ATESTADO"</formula>
    </cfRule>
  </conditionalFormatting>
  <conditionalFormatting sqref="A13">
    <cfRule type="containsText" dxfId="46539" priority="65939" operator="containsText" text="ATESTADO">
      <formula>NOT(ISERROR(SEARCH("ATESTADO",A13)))</formula>
    </cfRule>
  </conditionalFormatting>
  <conditionalFormatting sqref="A13">
    <cfRule type="expression" dxfId="46538" priority="65935">
      <formula>A11="ATESTADO"</formula>
    </cfRule>
    <cfRule type="expression" dxfId="46537" priority="65936">
      <formula>A11="FÉRIAS"</formula>
    </cfRule>
    <cfRule type="expression" dxfId="46536" priority="65937">
      <formula>A11="NTRAB"</formula>
    </cfRule>
    <cfRule type="expression" dxfId="46535" priority="65938">
      <formula>A11="FERIADO"</formula>
    </cfRule>
  </conditionalFormatting>
  <conditionalFormatting sqref="A13">
    <cfRule type="containsText" dxfId="46534" priority="65934" operator="containsText" text="HOJE">
      <formula>NOT(ISERROR(SEARCH("HOJE",A13)))</formula>
    </cfRule>
  </conditionalFormatting>
  <conditionalFormatting sqref="A17">
    <cfRule type="containsText" dxfId="46533" priority="65932" operator="containsText" text="NTRAB">
      <formula>NOT(ISERROR(SEARCH("NTRAB",A17)))</formula>
    </cfRule>
    <cfRule type="containsText" dxfId="46532" priority="65933" operator="containsText" text="FERIADO">
      <formula>NOT(ISERROR(SEARCH("FERIADO",A17)))</formula>
    </cfRule>
  </conditionalFormatting>
  <conditionalFormatting sqref="A17">
    <cfRule type="containsText" dxfId="46531" priority="65931" operator="containsText" text="FÉRIAS">
      <formula>NOT(ISERROR(SEARCH("FÉRIAS",A17)))</formula>
    </cfRule>
  </conditionalFormatting>
  <conditionalFormatting sqref="A17">
    <cfRule type="expression" dxfId="46530" priority="65927">
      <formula>A16="FERIADO"</formula>
    </cfRule>
    <cfRule type="expression" dxfId="46529" priority="65928">
      <formula>A16="NTRAB"</formula>
    </cfRule>
    <cfRule type="expression" dxfId="46528" priority="65929">
      <formula>A16="FÉRIAS"</formula>
    </cfRule>
    <cfRule type="expression" dxfId="46527" priority="65930">
      <formula>A16="ATESTADO"</formula>
    </cfRule>
  </conditionalFormatting>
  <conditionalFormatting sqref="A17">
    <cfRule type="containsText" dxfId="46526" priority="65926" operator="containsText" text="ATESTADO">
      <formula>NOT(ISERROR(SEARCH("ATESTADO",A17)))</formula>
    </cfRule>
  </conditionalFormatting>
  <conditionalFormatting sqref="A17">
    <cfRule type="expression" dxfId="46525" priority="65922">
      <formula>A15="ATESTADO"</formula>
    </cfRule>
    <cfRule type="expression" dxfId="46524" priority="65923">
      <formula>A15="FÉRIAS"</formula>
    </cfRule>
    <cfRule type="expression" dxfId="46523" priority="65924">
      <formula>A15="NTRAB"</formula>
    </cfRule>
    <cfRule type="expression" dxfId="46522" priority="65925">
      <formula>A15="FERIADO"</formula>
    </cfRule>
  </conditionalFormatting>
  <conditionalFormatting sqref="A17">
    <cfRule type="containsText" dxfId="46521" priority="65921" operator="containsText" text="HOJE">
      <formula>NOT(ISERROR(SEARCH("HOJE",A17)))</formula>
    </cfRule>
  </conditionalFormatting>
  <conditionalFormatting sqref="A21">
    <cfRule type="containsText" dxfId="46520" priority="65919" operator="containsText" text="NTRAB">
      <formula>NOT(ISERROR(SEARCH("NTRAB",A21)))</formula>
    </cfRule>
    <cfRule type="containsText" dxfId="46519" priority="65920" operator="containsText" text="FERIADO">
      <formula>NOT(ISERROR(SEARCH("FERIADO",A21)))</formula>
    </cfRule>
  </conditionalFormatting>
  <conditionalFormatting sqref="A21">
    <cfRule type="containsText" dxfId="46518" priority="65918" operator="containsText" text="FÉRIAS">
      <formula>NOT(ISERROR(SEARCH("FÉRIAS",A21)))</formula>
    </cfRule>
  </conditionalFormatting>
  <conditionalFormatting sqref="A21">
    <cfRule type="expression" dxfId="46517" priority="65914">
      <formula>A20="FERIADO"</formula>
    </cfRule>
    <cfRule type="expression" dxfId="46516" priority="65915">
      <formula>A20="NTRAB"</formula>
    </cfRule>
    <cfRule type="expression" dxfId="46515" priority="65916">
      <formula>A20="FÉRIAS"</formula>
    </cfRule>
    <cfRule type="expression" dxfId="46514" priority="65917">
      <formula>A20="ATESTADO"</formula>
    </cfRule>
  </conditionalFormatting>
  <conditionalFormatting sqref="A21">
    <cfRule type="containsText" dxfId="46513" priority="65913" operator="containsText" text="ATESTADO">
      <formula>NOT(ISERROR(SEARCH("ATESTADO",A21)))</formula>
    </cfRule>
  </conditionalFormatting>
  <conditionalFormatting sqref="A21">
    <cfRule type="expression" dxfId="46512" priority="65909">
      <formula>A19="ATESTADO"</formula>
    </cfRule>
    <cfRule type="expression" dxfId="46511" priority="65910">
      <formula>A19="FÉRIAS"</formula>
    </cfRule>
    <cfRule type="expression" dxfId="46510" priority="65911">
      <formula>A19="NTRAB"</formula>
    </cfRule>
    <cfRule type="expression" dxfId="46509" priority="65912">
      <formula>A19="FERIADO"</formula>
    </cfRule>
  </conditionalFormatting>
  <conditionalFormatting sqref="A21">
    <cfRule type="containsText" dxfId="46508" priority="65908" operator="containsText" text="HOJE">
      <formula>NOT(ISERROR(SEARCH("HOJE",A21)))</formula>
    </cfRule>
  </conditionalFormatting>
  <conditionalFormatting sqref="A25">
    <cfRule type="containsText" dxfId="46507" priority="65906" operator="containsText" text="NTRAB">
      <formula>NOT(ISERROR(SEARCH("NTRAB",A25)))</formula>
    </cfRule>
    <cfRule type="containsText" dxfId="46506" priority="65907" operator="containsText" text="FERIADO">
      <formula>NOT(ISERROR(SEARCH("FERIADO",A25)))</formula>
    </cfRule>
  </conditionalFormatting>
  <conditionalFormatting sqref="A25">
    <cfRule type="containsText" dxfId="46505" priority="65905" operator="containsText" text="FÉRIAS">
      <formula>NOT(ISERROR(SEARCH("FÉRIAS",A25)))</formula>
    </cfRule>
  </conditionalFormatting>
  <conditionalFormatting sqref="A25">
    <cfRule type="expression" dxfId="46504" priority="65901">
      <formula>A24="FERIADO"</formula>
    </cfRule>
    <cfRule type="expression" dxfId="46503" priority="65902">
      <formula>A24="NTRAB"</formula>
    </cfRule>
    <cfRule type="expression" dxfId="46502" priority="65903">
      <formula>A24="FÉRIAS"</formula>
    </cfRule>
    <cfRule type="expression" dxfId="46501" priority="65904">
      <formula>A24="ATESTADO"</formula>
    </cfRule>
  </conditionalFormatting>
  <conditionalFormatting sqref="A25">
    <cfRule type="containsText" dxfId="46500" priority="65900" operator="containsText" text="ATESTADO">
      <formula>NOT(ISERROR(SEARCH("ATESTADO",A25)))</formula>
    </cfRule>
  </conditionalFormatting>
  <conditionalFormatting sqref="A25">
    <cfRule type="expression" dxfId="46499" priority="65896">
      <formula>A23="ATESTADO"</formula>
    </cfRule>
    <cfRule type="expression" dxfId="46498" priority="65897">
      <formula>A23="FÉRIAS"</formula>
    </cfRule>
    <cfRule type="expression" dxfId="46497" priority="65898">
      <formula>A23="NTRAB"</formula>
    </cfRule>
    <cfRule type="expression" dxfId="46496" priority="65899">
      <formula>A23="FERIADO"</formula>
    </cfRule>
  </conditionalFormatting>
  <conditionalFormatting sqref="A25">
    <cfRule type="containsText" dxfId="46495" priority="65895" operator="containsText" text="HOJE">
      <formula>NOT(ISERROR(SEARCH("HOJE",A25)))</formula>
    </cfRule>
  </conditionalFormatting>
  <conditionalFormatting sqref="A29">
    <cfRule type="containsText" dxfId="46494" priority="65893" operator="containsText" text="NTRAB">
      <formula>NOT(ISERROR(SEARCH("NTRAB",A29)))</formula>
    </cfRule>
    <cfRule type="containsText" dxfId="46493" priority="65894" operator="containsText" text="FERIADO">
      <formula>NOT(ISERROR(SEARCH("FERIADO",A29)))</formula>
    </cfRule>
  </conditionalFormatting>
  <conditionalFormatting sqref="A29">
    <cfRule type="containsText" dxfId="46492" priority="65892" operator="containsText" text="FÉRIAS">
      <formula>NOT(ISERROR(SEARCH("FÉRIAS",A29)))</formula>
    </cfRule>
  </conditionalFormatting>
  <conditionalFormatting sqref="A29">
    <cfRule type="expression" dxfId="46491" priority="65888">
      <formula>A28="FERIADO"</formula>
    </cfRule>
    <cfRule type="expression" dxfId="46490" priority="65889">
      <formula>A28="NTRAB"</formula>
    </cfRule>
    <cfRule type="expression" dxfId="46489" priority="65890">
      <formula>A28="FÉRIAS"</formula>
    </cfRule>
    <cfRule type="expression" dxfId="46488" priority="65891">
      <formula>A28="ATESTADO"</formula>
    </cfRule>
  </conditionalFormatting>
  <conditionalFormatting sqref="A29">
    <cfRule type="containsText" dxfId="46487" priority="65887" operator="containsText" text="ATESTADO">
      <formula>NOT(ISERROR(SEARCH("ATESTADO",A29)))</formula>
    </cfRule>
  </conditionalFormatting>
  <conditionalFormatting sqref="A29">
    <cfRule type="expression" dxfId="46486" priority="65883">
      <formula>A27="ATESTADO"</formula>
    </cfRule>
    <cfRule type="expression" dxfId="46485" priority="65884">
      <formula>A27="FÉRIAS"</formula>
    </cfRule>
    <cfRule type="expression" dxfId="46484" priority="65885">
      <formula>A27="NTRAB"</formula>
    </cfRule>
    <cfRule type="expression" dxfId="46483" priority="65886">
      <formula>A27="FERIADO"</formula>
    </cfRule>
  </conditionalFormatting>
  <conditionalFormatting sqref="A29">
    <cfRule type="containsText" dxfId="46482" priority="65882" operator="containsText" text="HOJE">
      <formula>NOT(ISERROR(SEARCH("HOJE",A29)))</formula>
    </cfRule>
  </conditionalFormatting>
  <conditionalFormatting sqref="A33">
    <cfRule type="containsText" dxfId="46481" priority="65880" operator="containsText" text="NTRAB">
      <formula>NOT(ISERROR(SEARCH("NTRAB",A33)))</formula>
    </cfRule>
    <cfRule type="containsText" dxfId="46480" priority="65881" operator="containsText" text="FERIADO">
      <formula>NOT(ISERROR(SEARCH("FERIADO",A33)))</formula>
    </cfRule>
  </conditionalFormatting>
  <conditionalFormatting sqref="A33">
    <cfRule type="containsText" dxfId="46479" priority="65879" operator="containsText" text="FÉRIAS">
      <formula>NOT(ISERROR(SEARCH("FÉRIAS",A33)))</formula>
    </cfRule>
  </conditionalFormatting>
  <conditionalFormatting sqref="A33">
    <cfRule type="expression" dxfId="46478" priority="65875">
      <formula>A32="FERIADO"</formula>
    </cfRule>
    <cfRule type="expression" dxfId="46477" priority="65876">
      <formula>A32="NTRAB"</formula>
    </cfRule>
    <cfRule type="expression" dxfId="46476" priority="65877">
      <formula>A32="FÉRIAS"</formula>
    </cfRule>
    <cfRule type="expression" dxfId="46475" priority="65878">
      <formula>A32="ATESTADO"</formula>
    </cfRule>
  </conditionalFormatting>
  <conditionalFormatting sqref="A33">
    <cfRule type="containsText" dxfId="46474" priority="65874" operator="containsText" text="ATESTADO">
      <formula>NOT(ISERROR(SEARCH("ATESTADO",A33)))</formula>
    </cfRule>
  </conditionalFormatting>
  <conditionalFormatting sqref="A33">
    <cfRule type="expression" dxfId="46473" priority="65870">
      <formula>A31="ATESTADO"</formula>
    </cfRule>
    <cfRule type="expression" dxfId="46472" priority="65871">
      <formula>A31="FÉRIAS"</formula>
    </cfRule>
    <cfRule type="expression" dxfId="46471" priority="65872">
      <formula>A31="NTRAB"</formula>
    </cfRule>
    <cfRule type="expression" dxfId="46470" priority="65873">
      <formula>A31="FERIADO"</formula>
    </cfRule>
  </conditionalFormatting>
  <conditionalFormatting sqref="A33">
    <cfRule type="containsText" dxfId="46469" priority="65869" operator="containsText" text="HOJE">
      <formula>NOT(ISERROR(SEARCH("HOJE",A33)))</formula>
    </cfRule>
  </conditionalFormatting>
  <conditionalFormatting sqref="A37">
    <cfRule type="containsText" dxfId="46468" priority="65867" operator="containsText" text="NTRAB">
      <formula>NOT(ISERROR(SEARCH("NTRAB",A37)))</formula>
    </cfRule>
    <cfRule type="containsText" dxfId="46467" priority="65868" operator="containsText" text="FERIADO">
      <formula>NOT(ISERROR(SEARCH("FERIADO",A37)))</formula>
    </cfRule>
  </conditionalFormatting>
  <conditionalFormatting sqref="A37">
    <cfRule type="containsText" dxfId="46466" priority="65866" operator="containsText" text="FÉRIAS">
      <formula>NOT(ISERROR(SEARCH("FÉRIAS",A37)))</formula>
    </cfRule>
  </conditionalFormatting>
  <conditionalFormatting sqref="A37">
    <cfRule type="expression" dxfId="46465" priority="65862">
      <formula>A36="FERIADO"</formula>
    </cfRule>
    <cfRule type="expression" dxfId="46464" priority="65863">
      <formula>A36="NTRAB"</formula>
    </cfRule>
    <cfRule type="expression" dxfId="46463" priority="65864">
      <formula>A36="FÉRIAS"</formula>
    </cfRule>
    <cfRule type="expression" dxfId="46462" priority="65865">
      <formula>A36="ATESTADO"</formula>
    </cfRule>
  </conditionalFormatting>
  <conditionalFormatting sqref="A37">
    <cfRule type="containsText" dxfId="46461" priority="65861" operator="containsText" text="ATESTADO">
      <formula>NOT(ISERROR(SEARCH("ATESTADO",A37)))</formula>
    </cfRule>
  </conditionalFormatting>
  <conditionalFormatting sqref="A37">
    <cfRule type="expression" dxfId="46460" priority="65857">
      <formula>A35="ATESTADO"</formula>
    </cfRule>
    <cfRule type="expression" dxfId="46459" priority="65858">
      <formula>A35="FÉRIAS"</formula>
    </cfRule>
    <cfRule type="expression" dxfId="46458" priority="65859">
      <formula>A35="NTRAB"</formula>
    </cfRule>
    <cfRule type="expression" dxfId="46457" priority="65860">
      <formula>A35="FERIADO"</formula>
    </cfRule>
  </conditionalFormatting>
  <conditionalFormatting sqref="A37">
    <cfRule type="containsText" dxfId="46456" priority="65856" operator="containsText" text="HOJE">
      <formula>NOT(ISERROR(SEARCH("HOJE",A37)))</formula>
    </cfRule>
  </conditionalFormatting>
  <conditionalFormatting sqref="A41">
    <cfRule type="containsText" dxfId="46455" priority="65854" operator="containsText" text="NTRAB">
      <formula>NOT(ISERROR(SEARCH("NTRAB",A41)))</formula>
    </cfRule>
    <cfRule type="containsText" dxfId="46454" priority="65855" operator="containsText" text="FERIADO">
      <formula>NOT(ISERROR(SEARCH("FERIADO",A41)))</formula>
    </cfRule>
  </conditionalFormatting>
  <conditionalFormatting sqref="A41">
    <cfRule type="containsText" dxfId="46453" priority="65853" operator="containsText" text="FÉRIAS">
      <formula>NOT(ISERROR(SEARCH("FÉRIAS",A41)))</formula>
    </cfRule>
  </conditionalFormatting>
  <conditionalFormatting sqref="A41">
    <cfRule type="expression" dxfId="46452" priority="65849">
      <formula>A40="FERIADO"</formula>
    </cfRule>
    <cfRule type="expression" dxfId="46451" priority="65850">
      <formula>A40="NTRAB"</formula>
    </cfRule>
    <cfRule type="expression" dxfId="46450" priority="65851">
      <formula>A40="FÉRIAS"</formula>
    </cfRule>
    <cfRule type="expression" dxfId="46449" priority="65852">
      <formula>A40="ATESTADO"</formula>
    </cfRule>
  </conditionalFormatting>
  <conditionalFormatting sqref="A41">
    <cfRule type="containsText" dxfId="46448" priority="65848" operator="containsText" text="ATESTADO">
      <formula>NOT(ISERROR(SEARCH("ATESTADO",A41)))</formula>
    </cfRule>
  </conditionalFormatting>
  <conditionalFormatting sqref="A41">
    <cfRule type="expression" dxfId="46447" priority="65844">
      <formula>A39="ATESTADO"</formula>
    </cfRule>
    <cfRule type="expression" dxfId="46446" priority="65845">
      <formula>A39="FÉRIAS"</formula>
    </cfRule>
    <cfRule type="expression" dxfId="46445" priority="65846">
      <formula>A39="NTRAB"</formula>
    </cfRule>
    <cfRule type="expression" dxfId="46444" priority="65847">
      <formula>A39="FERIADO"</formula>
    </cfRule>
  </conditionalFormatting>
  <conditionalFormatting sqref="A41">
    <cfRule type="containsText" dxfId="46443" priority="65843" operator="containsText" text="HOJE">
      <formula>NOT(ISERROR(SEARCH("HOJE",A41)))</formula>
    </cfRule>
  </conditionalFormatting>
  <conditionalFormatting sqref="F6">
    <cfRule type="containsText" dxfId="46442" priority="65841" operator="containsText" text="NTRAB">
      <formula>NOT(ISERROR(SEARCH("NTRAB",F6)))</formula>
    </cfRule>
    <cfRule type="containsText" dxfId="46441" priority="65842" operator="containsText" text="FERIADO">
      <formula>NOT(ISERROR(SEARCH("FERIADO",F6)))</formula>
    </cfRule>
  </conditionalFormatting>
  <conditionalFormatting sqref="F6">
    <cfRule type="containsText" dxfId="46440" priority="65840" operator="containsText" text="FÉRIAS">
      <formula>NOT(ISERROR(SEARCH("FÉRIAS",F6)))</formula>
    </cfRule>
  </conditionalFormatting>
  <conditionalFormatting sqref="F3">
    <cfRule type="containsText" dxfId="46439" priority="65838" operator="containsText" text="NTRAB">
      <formula>NOT(ISERROR(SEARCH("NTRAB",F3)))</formula>
    </cfRule>
    <cfRule type="containsText" dxfId="46438" priority="65839" operator="containsText" text="FERIADO">
      <formula>NOT(ISERROR(SEARCH("FERIADO",F3)))</formula>
    </cfRule>
  </conditionalFormatting>
  <conditionalFormatting sqref="F3">
    <cfRule type="containsText" dxfId="46437" priority="65837" operator="containsText" text="FÉRIAS">
      <formula>NOT(ISERROR(SEARCH("FÉRIAS",F3)))</formula>
    </cfRule>
  </conditionalFormatting>
  <conditionalFormatting sqref="F3 F6">
    <cfRule type="containsText" dxfId="46436" priority="65836" operator="containsText" text="ATESTADO">
      <formula>NOT(ISERROR(SEARCH("ATESTADO",F3)))</formula>
    </cfRule>
  </conditionalFormatting>
  <conditionalFormatting sqref="F3 F6">
    <cfRule type="containsText" dxfId="46435" priority="65815" operator="containsText" text="HOJE">
      <formula>NOT(ISERROR(SEARCH("HOJE",F3)))</formula>
    </cfRule>
  </conditionalFormatting>
  <conditionalFormatting sqref="F10">
    <cfRule type="containsText" dxfId="46434" priority="65813" operator="containsText" text="NTRAB">
      <formula>NOT(ISERROR(SEARCH("NTRAB",F10)))</formula>
    </cfRule>
    <cfRule type="containsText" dxfId="46433" priority="65814" operator="containsText" text="FERIADO">
      <formula>NOT(ISERROR(SEARCH("FERIADO",F10)))</formula>
    </cfRule>
  </conditionalFormatting>
  <conditionalFormatting sqref="F10">
    <cfRule type="containsText" dxfId="46432" priority="65812" operator="containsText" text="FÉRIAS">
      <formula>NOT(ISERROR(SEARCH("FÉRIAS",F10)))</formula>
    </cfRule>
  </conditionalFormatting>
  <conditionalFormatting sqref="F7">
    <cfRule type="containsText" dxfId="46431" priority="65810" operator="containsText" text="NTRAB">
      <formula>NOT(ISERROR(SEARCH("NTRAB",F7)))</formula>
    </cfRule>
    <cfRule type="containsText" dxfId="46430" priority="65811" operator="containsText" text="FERIADO">
      <formula>NOT(ISERROR(SEARCH("FERIADO",F7)))</formula>
    </cfRule>
  </conditionalFormatting>
  <conditionalFormatting sqref="F7">
    <cfRule type="containsText" dxfId="46429" priority="65809" operator="containsText" text="FÉRIAS">
      <formula>NOT(ISERROR(SEARCH("FÉRIAS",F7)))</formula>
    </cfRule>
  </conditionalFormatting>
  <conditionalFormatting sqref="F7 F10">
    <cfRule type="containsText" dxfId="46428" priority="65808" operator="containsText" text="ATESTADO">
      <formula>NOT(ISERROR(SEARCH("ATESTADO",F7)))</formula>
    </cfRule>
  </conditionalFormatting>
  <conditionalFormatting sqref="F8">
    <cfRule type="containsText" dxfId="46427" priority="65806" operator="containsText" text="NTRAB">
      <formula>NOT(ISERROR(SEARCH("NTRAB",F8)))</formula>
    </cfRule>
    <cfRule type="containsText" dxfId="46426" priority="65807" operator="containsText" text="FERIADO">
      <formula>NOT(ISERROR(SEARCH("FERIADO",F8)))</formula>
    </cfRule>
  </conditionalFormatting>
  <conditionalFormatting sqref="F8">
    <cfRule type="containsText" dxfId="46425" priority="65805" operator="containsText" text="FÉRIAS">
      <formula>NOT(ISERROR(SEARCH("FÉRIAS",F8)))</formula>
    </cfRule>
  </conditionalFormatting>
  <conditionalFormatting sqref="F8">
    <cfRule type="expression" dxfId="46424" priority="65801">
      <formula>F7="FERIADO"</formula>
    </cfRule>
    <cfRule type="expression" dxfId="46423" priority="65802">
      <formula>F7="NTRAB"</formula>
    </cfRule>
    <cfRule type="expression" dxfId="46422" priority="65803">
      <formula>F7="FÉRIAS"</formula>
    </cfRule>
    <cfRule type="expression" dxfId="46421" priority="65804">
      <formula>F7="ATESTADO"</formula>
    </cfRule>
  </conditionalFormatting>
  <conditionalFormatting sqref="F8">
    <cfRule type="containsText" dxfId="46420" priority="65800" operator="containsText" text="ATESTADO">
      <formula>NOT(ISERROR(SEARCH("ATESTADO",F8)))</formula>
    </cfRule>
  </conditionalFormatting>
  <conditionalFormatting sqref="F9">
    <cfRule type="containsText" dxfId="46419" priority="65798" operator="containsText" text="NTRAB">
      <formula>NOT(ISERROR(SEARCH("NTRAB",F9)))</formula>
    </cfRule>
    <cfRule type="containsText" dxfId="46418" priority="65799" operator="containsText" text="FERIADO">
      <formula>NOT(ISERROR(SEARCH("FERIADO",F9)))</formula>
    </cfRule>
  </conditionalFormatting>
  <conditionalFormatting sqref="F9">
    <cfRule type="containsText" dxfId="46417" priority="65797" operator="containsText" text="FÉRIAS">
      <formula>NOT(ISERROR(SEARCH("FÉRIAS",F9)))</formula>
    </cfRule>
  </conditionalFormatting>
  <conditionalFormatting sqref="F9">
    <cfRule type="expression" dxfId="46416" priority="65793">
      <formula>F8="FERIADO"</formula>
    </cfRule>
    <cfRule type="expression" dxfId="46415" priority="65794">
      <formula>F8="NTRAB"</formula>
    </cfRule>
    <cfRule type="expression" dxfId="46414" priority="65795">
      <formula>F8="FÉRIAS"</formula>
    </cfRule>
    <cfRule type="expression" dxfId="46413" priority="65796">
      <formula>F8="ATESTADO"</formula>
    </cfRule>
  </conditionalFormatting>
  <conditionalFormatting sqref="F9">
    <cfRule type="containsText" dxfId="46412" priority="65792" operator="containsText" text="ATESTADO">
      <formula>NOT(ISERROR(SEARCH("ATESTADO",F9)))</formula>
    </cfRule>
  </conditionalFormatting>
  <conditionalFormatting sqref="F9">
    <cfRule type="expression" dxfId="46411" priority="65788">
      <formula>F7="ATESTADO"</formula>
    </cfRule>
    <cfRule type="expression" dxfId="46410" priority="65789">
      <formula>F7="FÉRIAS"</formula>
    </cfRule>
    <cfRule type="expression" dxfId="46409" priority="65790">
      <formula>F7="NTRAB"</formula>
    </cfRule>
    <cfRule type="expression" dxfId="46408" priority="65791">
      <formula>F7="FERIADO"</formula>
    </cfRule>
  </conditionalFormatting>
  <conditionalFormatting sqref="F7:F10">
    <cfRule type="containsText" dxfId="46407" priority="65787" operator="containsText" text="HOJE">
      <formula>NOT(ISERROR(SEARCH("HOJE",F7)))</formula>
    </cfRule>
  </conditionalFormatting>
  <conditionalFormatting sqref="F14">
    <cfRule type="containsText" dxfId="46406" priority="65785" operator="containsText" text="NTRAB">
      <formula>NOT(ISERROR(SEARCH("NTRAB",F14)))</formula>
    </cfRule>
    <cfRule type="containsText" dxfId="46405" priority="65786" operator="containsText" text="FERIADO">
      <formula>NOT(ISERROR(SEARCH("FERIADO",F14)))</formula>
    </cfRule>
  </conditionalFormatting>
  <conditionalFormatting sqref="F14">
    <cfRule type="containsText" dxfId="46404" priority="65784" operator="containsText" text="FÉRIAS">
      <formula>NOT(ISERROR(SEARCH("FÉRIAS",F14)))</formula>
    </cfRule>
  </conditionalFormatting>
  <conditionalFormatting sqref="F11">
    <cfRule type="containsText" dxfId="46403" priority="65782" operator="containsText" text="NTRAB">
      <formula>NOT(ISERROR(SEARCH("NTRAB",F11)))</formula>
    </cfRule>
    <cfRule type="containsText" dxfId="46402" priority="65783" operator="containsText" text="FERIADO">
      <formula>NOT(ISERROR(SEARCH("FERIADO",F11)))</formula>
    </cfRule>
  </conditionalFormatting>
  <conditionalFormatting sqref="F11">
    <cfRule type="containsText" dxfId="46401" priority="65781" operator="containsText" text="FÉRIAS">
      <formula>NOT(ISERROR(SEARCH("FÉRIAS",F11)))</formula>
    </cfRule>
  </conditionalFormatting>
  <conditionalFormatting sqref="F11 F14">
    <cfRule type="containsText" dxfId="46400" priority="65780" operator="containsText" text="ATESTADO">
      <formula>NOT(ISERROR(SEARCH("ATESTADO",F11)))</formula>
    </cfRule>
  </conditionalFormatting>
  <conditionalFormatting sqref="F12">
    <cfRule type="containsText" dxfId="46399" priority="65778" operator="containsText" text="NTRAB">
      <formula>NOT(ISERROR(SEARCH("NTRAB",F12)))</formula>
    </cfRule>
    <cfRule type="containsText" dxfId="46398" priority="65779" operator="containsText" text="FERIADO">
      <formula>NOT(ISERROR(SEARCH("FERIADO",F12)))</formula>
    </cfRule>
  </conditionalFormatting>
  <conditionalFormatting sqref="F12">
    <cfRule type="containsText" dxfId="46397" priority="65777" operator="containsText" text="FÉRIAS">
      <formula>NOT(ISERROR(SEARCH("FÉRIAS",F12)))</formula>
    </cfRule>
  </conditionalFormatting>
  <conditionalFormatting sqref="F12">
    <cfRule type="expression" dxfId="46396" priority="65773">
      <formula>F11="FERIADO"</formula>
    </cfRule>
    <cfRule type="expression" dxfId="46395" priority="65774">
      <formula>F11="NTRAB"</formula>
    </cfRule>
    <cfRule type="expression" dxfId="46394" priority="65775">
      <formula>F11="FÉRIAS"</formula>
    </cfRule>
    <cfRule type="expression" dxfId="46393" priority="65776">
      <formula>F11="ATESTADO"</formula>
    </cfRule>
  </conditionalFormatting>
  <conditionalFormatting sqref="F12">
    <cfRule type="containsText" dxfId="46392" priority="65772" operator="containsText" text="ATESTADO">
      <formula>NOT(ISERROR(SEARCH("ATESTADO",F12)))</formula>
    </cfRule>
  </conditionalFormatting>
  <conditionalFormatting sqref="F11:F12 F14">
    <cfRule type="containsText" dxfId="46391" priority="65771" operator="containsText" text="HOJE">
      <formula>NOT(ISERROR(SEARCH("HOJE",F11)))</formula>
    </cfRule>
  </conditionalFormatting>
  <conditionalFormatting sqref="F18">
    <cfRule type="containsText" dxfId="46390" priority="65769" operator="containsText" text="NTRAB">
      <formula>NOT(ISERROR(SEARCH("NTRAB",F18)))</formula>
    </cfRule>
    <cfRule type="containsText" dxfId="46389" priority="65770" operator="containsText" text="FERIADO">
      <formula>NOT(ISERROR(SEARCH("FERIADO",F18)))</formula>
    </cfRule>
  </conditionalFormatting>
  <conditionalFormatting sqref="F18">
    <cfRule type="containsText" dxfId="46388" priority="65768" operator="containsText" text="FÉRIAS">
      <formula>NOT(ISERROR(SEARCH("FÉRIAS",F18)))</formula>
    </cfRule>
  </conditionalFormatting>
  <conditionalFormatting sqref="F15">
    <cfRule type="containsText" dxfId="46387" priority="65766" operator="containsText" text="NTRAB">
      <formula>NOT(ISERROR(SEARCH("NTRAB",F15)))</formula>
    </cfRule>
    <cfRule type="containsText" dxfId="46386" priority="65767" operator="containsText" text="FERIADO">
      <formula>NOT(ISERROR(SEARCH("FERIADO",F15)))</formula>
    </cfRule>
  </conditionalFormatting>
  <conditionalFormatting sqref="F15">
    <cfRule type="containsText" dxfId="46385" priority="65765" operator="containsText" text="FÉRIAS">
      <formula>NOT(ISERROR(SEARCH("FÉRIAS",F15)))</formula>
    </cfRule>
  </conditionalFormatting>
  <conditionalFormatting sqref="F15 F18">
    <cfRule type="containsText" dxfId="46384" priority="65764" operator="containsText" text="ATESTADO">
      <formula>NOT(ISERROR(SEARCH("ATESTADO",F15)))</formula>
    </cfRule>
  </conditionalFormatting>
  <conditionalFormatting sqref="F16">
    <cfRule type="containsText" dxfId="46383" priority="65762" operator="containsText" text="NTRAB">
      <formula>NOT(ISERROR(SEARCH("NTRAB",F16)))</formula>
    </cfRule>
    <cfRule type="containsText" dxfId="46382" priority="65763" operator="containsText" text="FERIADO">
      <formula>NOT(ISERROR(SEARCH("FERIADO",F16)))</formula>
    </cfRule>
  </conditionalFormatting>
  <conditionalFormatting sqref="F16">
    <cfRule type="containsText" dxfId="46381" priority="65761" operator="containsText" text="FÉRIAS">
      <formula>NOT(ISERROR(SEARCH("FÉRIAS",F16)))</formula>
    </cfRule>
  </conditionalFormatting>
  <conditionalFormatting sqref="F16">
    <cfRule type="expression" dxfId="46380" priority="65757">
      <formula>F15="FERIADO"</formula>
    </cfRule>
    <cfRule type="expression" dxfId="46379" priority="65758">
      <formula>F15="NTRAB"</formula>
    </cfRule>
    <cfRule type="expression" dxfId="46378" priority="65759">
      <formula>F15="FÉRIAS"</formula>
    </cfRule>
    <cfRule type="expression" dxfId="46377" priority="65760">
      <formula>F15="ATESTADO"</formula>
    </cfRule>
  </conditionalFormatting>
  <conditionalFormatting sqref="F16">
    <cfRule type="containsText" dxfId="46376" priority="65756" operator="containsText" text="ATESTADO">
      <formula>NOT(ISERROR(SEARCH("ATESTADO",F16)))</formula>
    </cfRule>
  </conditionalFormatting>
  <conditionalFormatting sqref="F15:F16 F18">
    <cfRule type="containsText" dxfId="46375" priority="65755" operator="containsText" text="HOJE">
      <formula>NOT(ISERROR(SEARCH("HOJE",F15)))</formula>
    </cfRule>
  </conditionalFormatting>
  <conditionalFormatting sqref="F22">
    <cfRule type="containsText" dxfId="46374" priority="65753" operator="containsText" text="NTRAB">
      <formula>NOT(ISERROR(SEARCH("NTRAB",F22)))</formula>
    </cfRule>
    <cfRule type="containsText" dxfId="46373" priority="65754" operator="containsText" text="FERIADO">
      <formula>NOT(ISERROR(SEARCH("FERIADO",F22)))</formula>
    </cfRule>
  </conditionalFormatting>
  <conditionalFormatting sqref="F22">
    <cfRule type="containsText" dxfId="46372" priority="65752" operator="containsText" text="FÉRIAS">
      <formula>NOT(ISERROR(SEARCH("FÉRIAS",F22)))</formula>
    </cfRule>
  </conditionalFormatting>
  <conditionalFormatting sqref="F19">
    <cfRule type="containsText" dxfId="46371" priority="65750" operator="containsText" text="NTRAB">
      <formula>NOT(ISERROR(SEARCH("NTRAB",F19)))</formula>
    </cfRule>
    <cfRule type="containsText" dxfId="46370" priority="65751" operator="containsText" text="FERIADO">
      <formula>NOT(ISERROR(SEARCH("FERIADO",F19)))</formula>
    </cfRule>
  </conditionalFormatting>
  <conditionalFormatting sqref="F19">
    <cfRule type="containsText" dxfId="46369" priority="65749" operator="containsText" text="FÉRIAS">
      <formula>NOT(ISERROR(SEARCH("FÉRIAS",F19)))</formula>
    </cfRule>
  </conditionalFormatting>
  <conditionalFormatting sqref="F19 F22">
    <cfRule type="containsText" dxfId="46368" priority="65748" operator="containsText" text="ATESTADO">
      <formula>NOT(ISERROR(SEARCH("ATESTADO",F19)))</formula>
    </cfRule>
  </conditionalFormatting>
  <conditionalFormatting sqref="F20">
    <cfRule type="containsText" dxfId="46367" priority="65746" operator="containsText" text="NTRAB">
      <formula>NOT(ISERROR(SEARCH("NTRAB",F20)))</formula>
    </cfRule>
    <cfRule type="containsText" dxfId="46366" priority="65747" operator="containsText" text="FERIADO">
      <formula>NOT(ISERROR(SEARCH("FERIADO",F20)))</formula>
    </cfRule>
  </conditionalFormatting>
  <conditionalFormatting sqref="F20">
    <cfRule type="containsText" dxfId="46365" priority="65745" operator="containsText" text="FÉRIAS">
      <formula>NOT(ISERROR(SEARCH("FÉRIAS",F20)))</formula>
    </cfRule>
  </conditionalFormatting>
  <conditionalFormatting sqref="F20">
    <cfRule type="expression" dxfId="46364" priority="65741">
      <formula>F19="FERIADO"</formula>
    </cfRule>
    <cfRule type="expression" dxfId="46363" priority="65742">
      <formula>F19="NTRAB"</formula>
    </cfRule>
    <cfRule type="expression" dxfId="46362" priority="65743">
      <formula>F19="FÉRIAS"</formula>
    </cfRule>
    <cfRule type="expression" dxfId="46361" priority="65744">
      <formula>F19="ATESTADO"</formula>
    </cfRule>
  </conditionalFormatting>
  <conditionalFormatting sqref="F20">
    <cfRule type="containsText" dxfId="46360" priority="65740" operator="containsText" text="ATESTADO">
      <formula>NOT(ISERROR(SEARCH("ATESTADO",F20)))</formula>
    </cfRule>
  </conditionalFormatting>
  <conditionalFormatting sqref="F19:F20 F22">
    <cfRule type="containsText" dxfId="46359" priority="65739" operator="containsText" text="HOJE">
      <formula>NOT(ISERROR(SEARCH("HOJE",F19)))</formula>
    </cfRule>
  </conditionalFormatting>
  <conditionalFormatting sqref="F26">
    <cfRule type="containsText" dxfId="46358" priority="65737" operator="containsText" text="NTRAB">
      <formula>NOT(ISERROR(SEARCH("NTRAB",F26)))</formula>
    </cfRule>
    <cfRule type="containsText" dxfId="46357" priority="65738" operator="containsText" text="FERIADO">
      <formula>NOT(ISERROR(SEARCH("FERIADO",F26)))</formula>
    </cfRule>
  </conditionalFormatting>
  <conditionalFormatting sqref="F26">
    <cfRule type="containsText" dxfId="46356" priority="65736" operator="containsText" text="FÉRIAS">
      <formula>NOT(ISERROR(SEARCH("FÉRIAS",F26)))</formula>
    </cfRule>
  </conditionalFormatting>
  <conditionalFormatting sqref="F23">
    <cfRule type="containsText" dxfId="46355" priority="65734" operator="containsText" text="NTRAB">
      <formula>NOT(ISERROR(SEARCH("NTRAB",F23)))</formula>
    </cfRule>
    <cfRule type="containsText" dxfId="46354" priority="65735" operator="containsText" text="FERIADO">
      <formula>NOT(ISERROR(SEARCH("FERIADO",F23)))</formula>
    </cfRule>
  </conditionalFormatting>
  <conditionalFormatting sqref="F23">
    <cfRule type="containsText" dxfId="46353" priority="65733" operator="containsText" text="FÉRIAS">
      <formula>NOT(ISERROR(SEARCH("FÉRIAS",F23)))</formula>
    </cfRule>
  </conditionalFormatting>
  <conditionalFormatting sqref="F23 F26">
    <cfRule type="containsText" dxfId="46352" priority="65732" operator="containsText" text="ATESTADO">
      <formula>NOT(ISERROR(SEARCH("ATESTADO",F23)))</formula>
    </cfRule>
  </conditionalFormatting>
  <conditionalFormatting sqref="F24">
    <cfRule type="containsText" dxfId="46351" priority="65730" operator="containsText" text="NTRAB">
      <formula>NOT(ISERROR(SEARCH("NTRAB",F24)))</formula>
    </cfRule>
    <cfRule type="containsText" dxfId="46350" priority="65731" operator="containsText" text="FERIADO">
      <formula>NOT(ISERROR(SEARCH("FERIADO",F24)))</formula>
    </cfRule>
  </conditionalFormatting>
  <conditionalFormatting sqref="F24">
    <cfRule type="containsText" dxfId="46349" priority="65729" operator="containsText" text="FÉRIAS">
      <formula>NOT(ISERROR(SEARCH("FÉRIAS",F24)))</formula>
    </cfRule>
  </conditionalFormatting>
  <conditionalFormatting sqref="F24">
    <cfRule type="expression" dxfId="46348" priority="65725">
      <formula>F23="FERIADO"</formula>
    </cfRule>
    <cfRule type="expression" dxfId="46347" priority="65726">
      <formula>F23="NTRAB"</formula>
    </cfRule>
    <cfRule type="expression" dxfId="46346" priority="65727">
      <formula>F23="FÉRIAS"</formula>
    </cfRule>
    <cfRule type="expression" dxfId="46345" priority="65728">
      <formula>F23="ATESTADO"</formula>
    </cfRule>
  </conditionalFormatting>
  <conditionalFormatting sqref="F24">
    <cfRule type="containsText" dxfId="46344" priority="65724" operator="containsText" text="ATESTADO">
      <formula>NOT(ISERROR(SEARCH("ATESTADO",F24)))</formula>
    </cfRule>
  </conditionalFormatting>
  <conditionalFormatting sqref="F23:F24 F26">
    <cfRule type="containsText" dxfId="46343" priority="65723" operator="containsText" text="HOJE">
      <formula>NOT(ISERROR(SEARCH("HOJE",F23)))</formula>
    </cfRule>
  </conditionalFormatting>
  <conditionalFormatting sqref="F30">
    <cfRule type="containsText" dxfId="46342" priority="65721" operator="containsText" text="NTRAB">
      <formula>NOT(ISERROR(SEARCH("NTRAB",F30)))</formula>
    </cfRule>
    <cfRule type="containsText" dxfId="46341" priority="65722" operator="containsText" text="FERIADO">
      <formula>NOT(ISERROR(SEARCH("FERIADO",F30)))</formula>
    </cfRule>
  </conditionalFormatting>
  <conditionalFormatting sqref="F30">
    <cfRule type="containsText" dxfId="46340" priority="65720" operator="containsText" text="FÉRIAS">
      <formula>NOT(ISERROR(SEARCH("FÉRIAS",F30)))</formula>
    </cfRule>
  </conditionalFormatting>
  <conditionalFormatting sqref="F27">
    <cfRule type="containsText" dxfId="46339" priority="65718" operator="containsText" text="NTRAB">
      <formula>NOT(ISERROR(SEARCH("NTRAB",F27)))</formula>
    </cfRule>
    <cfRule type="containsText" dxfId="46338" priority="65719" operator="containsText" text="FERIADO">
      <formula>NOT(ISERROR(SEARCH("FERIADO",F27)))</formula>
    </cfRule>
  </conditionalFormatting>
  <conditionalFormatting sqref="F27">
    <cfRule type="containsText" dxfId="46337" priority="65717" operator="containsText" text="FÉRIAS">
      <formula>NOT(ISERROR(SEARCH("FÉRIAS",F27)))</formula>
    </cfRule>
  </conditionalFormatting>
  <conditionalFormatting sqref="F27 F30">
    <cfRule type="containsText" dxfId="46336" priority="65716" operator="containsText" text="ATESTADO">
      <formula>NOT(ISERROR(SEARCH("ATESTADO",F27)))</formula>
    </cfRule>
  </conditionalFormatting>
  <conditionalFormatting sqref="F28">
    <cfRule type="containsText" dxfId="46335" priority="65714" operator="containsText" text="NTRAB">
      <formula>NOT(ISERROR(SEARCH("NTRAB",F28)))</formula>
    </cfRule>
    <cfRule type="containsText" dxfId="46334" priority="65715" operator="containsText" text="FERIADO">
      <formula>NOT(ISERROR(SEARCH("FERIADO",F28)))</formula>
    </cfRule>
  </conditionalFormatting>
  <conditionalFormatting sqref="F28">
    <cfRule type="containsText" dxfId="46333" priority="65713" operator="containsText" text="FÉRIAS">
      <formula>NOT(ISERROR(SEARCH("FÉRIAS",F28)))</formula>
    </cfRule>
  </conditionalFormatting>
  <conditionalFormatting sqref="F28">
    <cfRule type="expression" dxfId="46332" priority="65709">
      <formula>F27="FERIADO"</formula>
    </cfRule>
    <cfRule type="expression" dxfId="46331" priority="65710">
      <formula>F27="NTRAB"</formula>
    </cfRule>
    <cfRule type="expression" dxfId="46330" priority="65711">
      <formula>F27="FÉRIAS"</formula>
    </cfRule>
    <cfRule type="expression" dxfId="46329" priority="65712">
      <formula>F27="ATESTADO"</formula>
    </cfRule>
  </conditionalFormatting>
  <conditionalFormatting sqref="F28">
    <cfRule type="containsText" dxfId="46328" priority="65708" operator="containsText" text="ATESTADO">
      <formula>NOT(ISERROR(SEARCH("ATESTADO",F28)))</formula>
    </cfRule>
  </conditionalFormatting>
  <conditionalFormatting sqref="F27:F28 F30">
    <cfRule type="containsText" dxfId="46327" priority="65707" operator="containsText" text="HOJE">
      <formula>NOT(ISERROR(SEARCH("HOJE",F27)))</formula>
    </cfRule>
  </conditionalFormatting>
  <conditionalFormatting sqref="F34">
    <cfRule type="containsText" dxfId="46326" priority="65705" operator="containsText" text="NTRAB">
      <formula>NOT(ISERROR(SEARCH("NTRAB",F34)))</formula>
    </cfRule>
    <cfRule type="containsText" dxfId="46325" priority="65706" operator="containsText" text="FERIADO">
      <formula>NOT(ISERROR(SEARCH("FERIADO",F34)))</formula>
    </cfRule>
  </conditionalFormatting>
  <conditionalFormatting sqref="F34">
    <cfRule type="containsText" dxfId="46324" priority="65704" operator="containsText" text="FÉRIAS">
      <formula>NOT(ISERROR(SEARCH("FÉRIAS",F34)))</formula>
    </cfRule>
  </conditionalFormatting>
  <conditionalFormatting sqref="F31">
    <cfRule type="containsText" dxfId="46323" priority="65702" operator="containsText" text="NTRAB">
      <formula>NOT(ISERROR(SEARCH("NTRAB",F31)))</formula>
    </cfRule>
    <cfRule type="containsText" dxfId="46322" priority="65703" operator="containsText" text="FERIADO">
      <formula>NOT(ISERROR(SEARCH("FERIADO",F31)))</formula>
    </cfRule>
  </conditionalFormatting>
  <conditionalFormatting sqref="F31">
    <cfRule type="containsText" dxfId="46321" priority="65701" operator="containsText" text="FÉRIAS">
      <formula>NOT(ISERROR(SEARCH("FÉRIAS",F31)))</formula>
    </cfRule>
  </conditionalFormatting>
  <conditionalFormatting sqref="F31 F34">
    <cfRule type="containsText" dxfId="46320" priority="65700" operator="containsText" text="ATESTADO">
      <formula>NOT(ISERROR(SEARCH("ATESTADO",F31)))</formula>
    </cfRule>
  </conditionalFormatting>
  <conditionalFormatting sqref="F32">
    <cfRule type="containsText" dxfId="46319" priority="65698" operator="containsText" text="NTRAB">
      <formula>NOT(ISERROR(SEARCH("NTRAB",F32)))</formula>
    </cfRule>
    <cfRule type="containsText" dxfId="46318" priority="65699" operator="containsText" text="FERIADO">
      <formula>NOT(ISERROR(SEARCH("FERIADO",F32)))</formula>
    </cfRule>
  </conditionalFormatting>
  <conditionalFormatting sqref="F32">
    <cfRule type="containsText" dxfId="46317" priority="65697" operator="containsText" text="FÉRIAS">
      <formula>NOT(ISERROR(SEARCH("FÉRIAS",F32)))</formula>
    </cfRule>
  </conditionalFormatting>
  <conditionalFormatting sqref="F32">
    <cfRule type="expression" dxfId="46316" priority="65693">
      <formula>F31="FERIADO"</formula>
    </cfRule>
    <cfRule type="expression" dxfId="46315" priority="65694">
      <formula>F31="NTRAB"</formula>
    </cfRule>
    <cfRule type="expression" dxfId="46314" priority="65695">
      <formula>F31="FÉRIAS"</formula>
    </cfRule>
    <cfRule type="expression" dxfId="46313" priority="65696">
      <formula>F31="ATESTADO"</formula>
    </cfRule>
  </conditionalFormatting>
  <conditionalFormatting sqref="F32">
    <cfRule type="containsText" dxfId="46312" priority="65692" operator="containsText" text="ATESTADO">
      <formula>NOT(ISERROR(SEARCH("ATESTADO",F32)))</formula>
    </cfRule>
  </conditionalFormatting>
  <conditionalFormatting sqref="F31:F32 F34">
    <cfRule type="containsText" dxfId="46311" priority="65691" operator="containsText" text="HOJE">
      <formula>NOT(ISERROR(SEARCH("HOJE",F31)))</formula>
    </cfRule>
  </conditionalFormatting>
  <conditionalFormatting sqref="F38">
    <cfRule type="containsText" dxfId="46310" priority="65689" operator="containsText" text="NTRAB">
      <formula>NOT(ISERROR(SEARCH("NTRAB",F38)))</formula>
    </cfRule>
    <cfRule type="containsText" dxfId="46309" priority="65690" operator="containsText" text="FERIADO">
      <formula>NOT(ISERROR(SEARCH("FERIADO",F38)))</formula>
    </cfRule>
  </conditionalFormatting>
  <conditionalFormatting sqref="F38">
    <cfRule type="containsText" dxfId="46308" priority="65688" operator="containsText" text="FÉRIAS">
      <formula>NOT(ISERROR(SEARCH("FÉRIAS",F38)))</formula>
    </cfRule>
  </conditionalFormatting>
  <conditionalFormatting sqref="F35">
    <cfRule type="containsText" dxfId="46307" priority="65686" operator="containsText" text="NTRAB">
      <formula>NOT(ISERROR(SEARCH("NTRAB",F35)))</formula>
    </cfRule>
    <cfRule type="containsText" dxfId="46306" priority="65687" operator="containsText" text="FERIADO">
      <formula>NOT(ISERROR(SEARCH("FERIADO",F35)))</formula>
    </cfRule>
  </conditionalFormatting>
  <conditionalFormatting sqref="F35">
    <cfRule type="containsText" dxfId="46305" priority="65685" operator="containsText" text="FÉRIAS">
      <formula>NOT(ISERROR(SEARCH("FÉRIAS",F35)))</formula>
    </cfRule>
  </conditionalFormatting>
  <conditionalFormatting sqref="F35 F38">
    <cfRule type="containsText" dxfId="46304" priority="65684" operator="containsText" text="ATESTADO">
      <formula>NOT(ISERROR(SEARCH("ATESTADO",F35)))</formula>
    </cfRule>
  </conditionalFormatting>
  <conditionalFormatting sqref="F36">
    <cfRule type="containsText" dxfId="46303" priority="65682" operator="containsText" text="NTRAB">
      <formula>NOT(ISERROR(SEARCH("NTRAB",F36)))</formula>
    </cfRule>
    <cfRule type="containsText" dxfId="46302" priority="65683" operator="containsText" text="FERIADO">
      <formula>NOT(ISERROR(SEARCH("FERIADO",F36)))</formula>
    </cfRule>
  </conditionalFormatting>
  <conditionalFormatting sqref="F36">
    <cfRule type="containsText" dxfId="46301" priority="65681" operator="containsText" text="FÉRIAS">
      <formula>NOT(ISERROR(SEARCH("FÉRIAS",F36)))</formula>
    </cfRule>
  </conditionalFormatting>
  <conditionalFormatting sqref="F36">
    <cfRule type="expression" dxfId="46300" priority="65677">
      <formula>F35="FERIADO"</formula>
    </cfRule>
    <cfRule type="expression" dxfId="46299" priority="65678">
      <formula>F35="NTRAB"</formula>
    </cfRule>
    <cfRule type="expression" dxfId="46298" priority="65679">
      <formula>F35="FÉRIAS"</formula>
    </cfRule>
    <cfRule type="expression" dxfId="46297" priority="65680">
      <formula>F35="ATESTADO"</formula>
    </cfRule>
  </conditionalFormatting>
  <conditionalFormatting sqref="F36">
    <cfRule type="containsText" dxfId="46296" priority="65676" operator="containsText" text="ATESTADO">
      <formula>NOT(ISERROR(SEARCH("ATESTADO",F36)))</formula>
    </cfRule>
  </conditionalFormatting>
  <conditionalFormatting sqref="F35:F36 F38">
    <cfRule type="containsText" dxfId="46295" priority="65675" operator="containsText" text="HOJE">
      <formula>NOT(ISERROR(SEARCH("HOJE",F35)))</formula>
    </cfRule>
  </conditionalFormatting>
  <conditionalFormatting sqref="F42">
    <cfRule type="containsText" dxfId="46294" priority="65673" operator="containsText" text="NTRAB">
      <formula>NOT(ISERROR(SEARCH("NTRAB",F42)))</formula>
    </cfRule>
    <cfRule type="containsText" dxfId="46293" priority="65674" operator="containsText" text="FERIADO">
      <formula>NOT(ISERROR(SEARCH("FERIADO",F42)))</formula>
    </cfRule>
  </conditionalFormatting>
  <conditionalFormatting sqref="F42">
    <cfRule type="containsText" dxfId="46292" priority="65672" operator="containsText" text="FÉRIAS">
      <formula>NOT(ISERROR(SEARCH("FÉRIAS",F42)))</formula>
    </cfRule>
  </conditionalFormatting>
  <conditionalFormatting sqref="F39">
    <cfRule type="containsText" dxfId="46291" priority="65670" operator="containsText" text="NTRAB">
      <formula>NOT(ISERROR(SEARCH("NTRAB",F39)))</formula>
    </cfRule>
    <cfRule type="containsText" dxfId="46290" priority="65671" operator="containsText" text="FERIADO">
      <formula>NOT(ISERROR(SEARCH("FERIADO",F39)))</formula>
    </cfRule>
  </conditionalFormatting>
  <conditionalFormatting sqref="F39">
    <cfRule type="containsText" dxfId="46289" priority="65669" operator="containsText" text="FÉRIAS">
      <formula>NOT(ISERROR(SEARCH("FÉRIAS",F39)))</formula>
    </cfRule>
  </conditionalFormatting>
  <conditionalFormatting sqref="F39 F42">
    <cfRule type="containsText" dxfId="46288" priority="65668" operator="containsText" text="ATESTADO">
      <formula>NOT(ISERROR(SEARCH("ATESTADO",F39)))</formula>
    </cfRule>
  </conditionalFormatting>
  <conditionalFormatting sqref="F40">
    <cfRule type="containsText" dxfId="46287" priority="65666" operator="containsText" text="NTRAB">
      <formula>NOT(ISERROR(SEARCH("NTRAB",F40)))</formula>
    </cfRule>
    <cfRule type="containsText" dxfId="46286" priority="65667" operator="containsText" text="FERIADO">
      <formula>NOT(ISERROR(SEARCH("FERIADO",F40)))</formula>
    </cfRule>
  </conditionalFormatting>
  <conditionalFormatting sqref="F40">
    <cfRule type="containsText" dxfId="46285" priority="65665" operator="containsText" text="FÉRIAS">
      <formula>NOT(ISERROR(SEARCH("FÉRIAS",F40)))</formula>
    </cfRule>
  </conditionalFormatting>
  <conditionalFormatting sqref="F40">
    <cfRule type="expression" dxfId="46284" priority="65661">
      <formula>F39="FERIADO"</formula>
    </cfRule>
    <cfRule type="expression" dxfId="46283" priority="65662">
      <formula>F39="NTRAB"</formula>
    </cfRule>
    <cfRule type="expression" dxfId="46282" priority="65663">
      <formula>F39="FÉRIAS"</formula>
    </cfRule>
    <cfRule type="expression" dxfId="46281" priority="65664">
      <formula>F39="ATESTADO"</formula>
    </cfRule>
  </conditionalFormatting>
  <conditionalFormatting sqref="F40">
    <cfRule type="containsText" dxfId="46280" priority="65660" operator="containsText" text="ATESTADO">
      <formula>NOT(ISERROR(SEARCH("ATESTADO",F40)))</formula>
    </cfRule>
  </conditionalFormatting>
  <conditionalFormatting sqref="F39:F40 F42">
    <cfRule type="containsText" dxfId="46279" priority="65659" operator="containsText" text="HOJE">
      <formula>NOT(ISERROR(SEARCH("HOJE",F39)))</formula>
    </cfRule>
  </conditionalFormatting>
  <conditionalFormatting sqref="F13">
    <cfRule type="containsText" dxfId="46278" priority="65657" operator="containsText" text="NTRAB">
      <formula>NOT(ISERROR(SEARCH("NTRAB",F13)))</formula>
    </cfRule>
    <cfRule type="containsText" dxfId="46277" priority="65658" operator="containsText" text="FERIADO">
      <formula>NOT(ISERROR(SEARCH("FERIADO",F13)))</formula>
    </cfRule>
  </conditionalFormatting>
  <conditionalFormatting sqref="F13">
    <cfRule type="containsText" dxfId="46276" priority="65656" operator="containsText" text="FÉRIAS">
      <formula>NOT(ISERROR(SEARCH("FÉRIAS",F13)))</formula>
    </cfRule>
  </conditionalFormatting>
  <conditionalFormatting sqref="F13">
    <cfRule type="expression" dxfId="46275" priority="65652">
      <formula>F12="FERIADO"</formula>
    </cfRule>
    <cfRule type="expression" dxfId="46274" priority="65653">
      <formula>F12="NTRAB"</formula>
    </cfRule>
    <cfRule type="expression" dxfId="46273" priority="65654">
      <formula>F12="FÉRIAS"</formula>
    </cfRule>
    <cfRule type="expression" dxfId="46272" priority="65655">
      <formula>F12="ATESTADO"</formula>
    </cfRule>
  </conditionalFormatting>
  <conditionalFormatting sqref="F13">
    <cfRule type="containsText" dxfId="46271" priority="65651" operator="containsText" text="ATESTADO">
      <formula>NOT(ISERROR(SEARCH("ATESTADO",F13)))</formula>
    </cfRule>
  </conditionalFormatting>
  <conditionalFormatting sqref="F13">
    <cfRule type="expression" dxfId="46270" priority="65647">
      <formula>F11="ATESTADO"</formula>
    </cfRule>
    <cfRule type="expression" dxfId="46269" priority="65648">
      <formula>F11="FÉRIAS"</formula>
    </cfRule>
    <cfRule type="expression" dxfId="46268" priority="65649">
      <formula>F11="NTRAB"</formula>
    </cfRule>
    <cfRule type="expression" dxfId="46267" priority="65650">
      <formula>F11="FERIADO"</formula>
    </cfRule>
  </conditionalFormatting>
  <conditionalFormatting sqref="F13">
    <cfRule type="containsText" dxfId="46266" priority="65646" operator="containsText" text="HOJE">
      <formula>NOT(ISERROR(SEARCH("HOJE",F13)))</formula>
    </cfRule>
  </conditionalFormatting>
  <conditionalFormatting sqref="F17">
    <cfRule type="containsText" dxfId="46265" priority="65644" operator="containsText" text="NTRAB">
      <formula>NOT(ISERROR(SEARCH("NTRAB",F17)))</formula>
    </cfRule>
    <cfRule type="containsText" dxfId="46264" priority="65645" operator="containsText" text="FERIADO">
      <formula>NOT(ISERROR(SEARCH("FERIADO",F17)))</formula>
    </cfRule>
  </conditionalFormatting>
  <conditionalFormatting sqref="F17">
    <cfRule type="containsText" dxfId="46263" priority="65643" operator="containsText" text="FÉRIAS">
      <formula>NOT(ISERROR(SEARCH("FÉRIAS",F17)))</formula>
    </cfRule>
  </conditionalFormatting>
  <conditionalFormatting sqref="F17">
    <cfRule type="expression" dxfId="46262" priority="65639">
      <formula>F16="FERIADO"</formula>
    </cfRule>
    <cfRule type="expression" dxfId="46261" priority="65640">
      <formula>F16="NTRAB"</formula>
    </cfRule>
    <cfRule type="expression" dxfId="46260" priority="65641">
      <formula>F16="FÉRIAS"</formula>
    </cfRule>
    <cfRule type="expression" dxfId="46259" priority="65642">
      <formula>F16="ATESTADO"</formula>
    </cfRule>
  </conditionalFormatting>
  <conditionalFormatting sqref="F17">
    <cfRule type="containsText" dxfId="46258" priority="65638" operator="containsText" text="ATESTADO">
      <formula>NOT(ISERROR(SEARCH("ATESTADO",F17)))</formula>
    </cfRule>
  </conditionalFormatting>
  <conditionalFormatting sqref="F17">
    <cfRule type="expression" dxfId="46257" priority="65634">
      <formula>F15="ATESTADO"</formula>
    </cfRule>
    <cfRule type="expression" dxfId="46256" priority="65635">
      <formula>F15="FÉRIAS"</formula>
    </cfRule>
    <cfRule type="expression" dxfId="46255" priority="65636">
      <formula>F15="NTRAB"</formula>
    </cfRule>
    <cfRule type="expression" dxfId="46254" priority="65637">
      <formula>F15="FERIADO"</formula>
    </cfRule>
  </conditionalFormatting>
  <conditionalFormatting sqref="F17">
    <cfRule type="containsText" dxfId="46253" priority="65633" operator="containsText" text="HOJE">
      <formula>NOT(ISERROR(SEARCH("HOJE",F17)))</formula>
    </cfRule>
  </conditionalFormatting>
  <conditionalFormatting sqref="F21">
    <cfRule type="containsText" dxfId="46252" priority="65631" operator="containsText" text="NTRAB">
      <formula>NOT(ISERROR(SEARCH("NTRAB",F21)))</formula>
    </cfRule>
    <cfRule type="containsText" dxfId="46251" priority="65632" operator="containsText" text="FERIADO">
      <formula>NOT(ISERROR(SEARCH("FERIADO",F21)))</formula>
    </cfRule>
  </conditionalFormatting>
  <conditionalFormatting sqref="F21">
    <cfRule type="containsText" dxfId="46250" priority="65630" operator="containsText" text="FÉRIAS">
      <formula>NOT(ISERROR(SEARCH("FÉRIAS",F21)))</formula>
    </cfRule>
  </conditionalFormatting>
  <conditionalFormatting sqref="F21">
    <cfRule type="expression" dxfId="46249" priority="65626">
      <formula>F20="FERIADO"</formula>
    </cfRule>
    <cfRule type="expression" dxfId="46248" priority="65627">
      <formula>F20="NTRAB"</formula>
    </cfRule>
    <cfRule type="expression" dxfId="46247" priority="65628">
      <formula>F20="FÉRIAS"</formula>
    </cfRule>
    <cfRule type="expression" dxfId="46246" priority="65629">
      <formula>F20="ATESTADO"</formula>
    </cfRule>
  </conditionalFormatting>
  <conditionalFormatting sqref="F21">
    <cfRule type="containsText" dxfId="46245" priority="65625" operator="containsText" text="ATESTADO">
      <formula>NOT(ISERROR(SEARCH("ATESTADO",F21)))</formula>
    </cfRule>
  </conditionalFormatting>
  <conditionalFormatting sqref="F21">
    <cfRule type="expression" dxfId="46244" priority="65621">
      <formula>F19="ATESTADO"</formula>
    </cfRule>
    <cfRule type="expression" dxfId="46243" priority="65622">
      <formula>F19="FÉRIAS"</formula>
    </cfRule>
    <cfRule type="expression" dxfId="46242" priority="65623">
      <formula>F19="NTRAB"</formula>
    </cfRule>
    <cfRule type="expression" dxfId="46241" priority="65624">
      <formula>F19="FERIADO"</formula>
    </cfRule>
  </conditionalFormatting>
  <conditionalFormatting sqref="F21">
    <cfRule type="containsText" dxfId="46240" priority="65620" operator="containsText" text="HOJE">
      <formula>NOT(ISERROR(SEARCH("HOJE",F21)))</formula>
    </cfRule>
  </conditionalFormatting>
  <conditionalFormatting sqref="F25">
    <cfRule type="containsText" dxfId="46239" priority="65618" operator="containsText" text="NTRAB">
      <formula>NOT(ISERROR(SEARCH("NTRAB",F25)))</formula>
    </cfRule>
    <cfRule type="containsText" dxfId="46238" priority="65619" operator="containsText" text="FERIADO">
      <formula>NOT(ISERROR(SEARCH("FERIADO",F25)))</formula>
    </cfRule>
  </conditionalFormatting>
  <conditionalFormatting sqref="F25">
    <cfRule type="containsText" dxfId="46237" priority="65617" operator="containsText" text="FÉRIAS">
      <formula>NOT(ISERROR(SEARCH("FÉRIAS",F25)))</formula>
    </cfRule>
  </conditionalFormatting>
  <conditionalFormatting sqref="F25">
    <cfRule type="expression" dxfId="46236" priority="65613">
      <formula>F24="FERIADO"</formula>
    </cfRule>
    <cfRule type="expression" dxfId="46235" priority="65614">
      <formula>F24="NTRAB"</formula>
    </cfRule>
    <cfRule type="expression" dxfId="46234" priority="65615">
      <formula>F24="FÉRIAS"</formula>
    </cfRule>
    <cfRule type="expression" dxfId="46233" priority="65616">
      <formula>F24="ATESTADO"</formula>
    </cfRule>
  </conditionalFormatting>
  <conditionalFormatting sqref="F25">
    <cfRule type="containsText" dxfId="46232" priority="65612" operator="containsText" text="ATESTADO">
      <formula>NOT(ISERROR(SEARCH("ATESTADO",F25)))</formula>
    </cfRule>
  </conditionalFormatting>
  <conditionalFormatting sqref="F25">
    <cfRule type="expression" dxfId="46231" priority="65608">
      <formula>F23="ATESTADO"</formula>
    </cfRule>
    <cfRule type="expression" dxfId="46230" priority="65609">
      <formula>F23="FÉRIAS"</formula>
    </cfRule>
    <cfRule type="expression" dxfId="46229" priority="65610">
      <formula>F23="NTRAB"</formula>
    </cfRule>
    <cfRule type="expression" dxfId="46228" priority="65611">
      <formula>F23="FERIADO"</formula>
    </cfRule>
  </conditionalFormatting>
  <conditionalFormatting sqref="F25">
    <cfRule type="containsText" dxfId="46227" priority="65607" operator="containsText" text="HOJE">
      <formula>NOT(ISERROR(SEARCH("HOJE",F25)))</formula>
    </cfRule>
  </conditionalFormatting>
  <conditionalFormatting sqref="F29">
    <cfRule type="containsText" dxfId="46226" priority="65605" operator="containsText" text="NTRAB">
      <formula>NOT(ISERROR(SEARCH("NTRAB",F29)))</formula>
    </cfRule>
    <cfRule type="containsText" dxfId="46225" priority="65606" operator="containsText" text="FERIADO">
      <formula>NOT(ISERROR(SEARCH("FERIADO",F29)))</formula>
    </cfRule>
  </conditionalFormatting>
  <conditionalFormatting sqref="F29">
    <cfRule type="containsText" dxfId="46224" priority="65604" operator="containsText" text="FÉRIAS">
      <formula>NOT(ISERROR(SEARCH("FÉRIAS",F29)))</formula>
    </cfRule>
  </conditionalFormatting>
  <conditionalFormatting sqref="F29">
    <cfRule type="expression" dxfId="46223" priority="65600">
      <formula>F28="FERIADO"</formula>
    </cfRule>
    <cfRule type="expression" dxfId="46222" priority="65601">
      <formula>F28="NTRAB"</formula>
    </cfRule>
    <cfRule type="expression" dxfId="46221" priority="65602">
      <formula>F28="FÉRIAS"</formula>
    </cfRule>
    <cfRule type="expression" dxfId="46220" priority="65603">
      <formula>F28="ATESTADO"</formula>
    </cfRule>
  </conditionalFormatting>
  <conditionalFormatting sqref="F29">
    <cfRule type="containsText" dxfId="46219" priority="65599" operator="containsText" text="ATESTADO">
      <formula>NOT(ISERROR(SEARCH("ATESTADO",F29)))</formula>
    </cfRule>
  </conditionalFormatting>
  <conditionalFormatting sqref="F29">
    <cfRule type="expression" dxfId="46218" priority="65595">
      <formula>F27="ATESTADO"</formula>
    </cfRule>
    <cfRule type="expression" dxfId="46217" priority="65596">
      <formula>F27="FÉRIAS"</formula>
    </cfRule>
    <cfRule type="expression" dxfId="46216" priority="65597">
      <formula>F27="NTRAB"</formula>
    </cfRule>
    <cfRule type="expression" dxfId="46215" priority="65598">
      <formula>F27="FERIADO"</formula>
    </cfRule>
  </conditionalFormatting>
  <conditionalFormatting sqref="F29">
    <cfRule type="containsText" dxfId="46214" priority="65594" operator="containsText" text="HOJE">
      <formula>NOT(ISERROR(SEARCH("HOJE",F29)))</formula>
    </cfRule>
  </conditionalFormatting>
  <conditionalFormatting sqref="F33">
    <cfRule type="containsText" dxfId="46213" priority="65592" operator="containsText" text="NTRAB">
      <formula>NOT(ISERROR(SEARCH("NTRAB",F33)))</formula>
    </cfRule>
    <cfRule type="containsText" dxfId="46212" priority="65593" operator="containsText" text="FERIADO">
      <formula>NOT(ISERROR(SEARCH("FERIADO",F33)))</formula>
    </cfRule>
  </conditionalFormatting>
  <conditionalFormatting sqref="F33">
    <cfRule type="containsText" dxfId="46211" priority="65591" operator="containsText" text="FÉRIAS">
      <formula>NOT(ISERROR(SEARCH("FÉRIAS",F33)))</formula>
    </cfRule>
  </conditionalFormatting>
  <conditionalFormatting sqref="F33">
    <cfRule type="expression" dxfId="46210" priority="65587">
      <formula>F32="FERIADO"</formula>
    </cfRule>
    <cfRule type="expression" dxfId="46209" priority="65588">
      <formula>F32="NTRAB"</formula>
    </cfRule>
    <cfRule type="expression" dxfId="46208" priority="65589">
      <formula>F32="FÉRIAS"</formula>
    </cfRule>
    <cfRule type="expression" dxfId="46207" priority="65590">
      <formula>F32="ATESTADO"</formula>
    </cfRule>
  </conditionalFormatting>
  <conditionalFormatting sqref="F33">
    <cfRule type="containsText" dxfId="46206" priority="65586" operator="containsText" text="ATESTADO">
      <formula>NOT(ISERROR(SEARCH("ATESTADO",F33)))</formula>
    </cfRule>
  </conditionalFormatting>
  <conditionalFormatting sqref="F33">
    <cfRule type="expression" dxfId="46205" priority="65582">
      <formula>F31="ATESTADO"</formula>
    </cfRule>
    <cfRule type="expression" dxfId="46204" priority="65583">
      <formula>F31="FÉRIAS"</formula>
    </cfRule>
    <cfRule type="expression" dxfId="46203" priority="65584">
      <formula>F31="NTRAB"</formula>
    </cfRule>
    <cfRule type="expression" dxfId="46202" priority="65585">
      <formula>F31="FERIADO"</formula>
    </cfRule>
  </conditionalFormatting>
  <conditionalFormatting sqref="F33">
    <cfRule type="containsText" dxfId="46201" priority="65581" operator="containsText" text="HOJE">
      <formula>NOT(ISERROR(SEARCH("HOJE",F33)))</formula>
    </cfRule>
  </conditionalFormatting>
  <conditionalFormatting sqref="F37">
    <cfRule type="containsText" dxfId="46200" priority="65579" operator="containsText" text="NTRAB">
      <formula>NOT(ISERROR(SEARCH("NTRAB",F37)))</formula>
    </cfRule>
    <cfRule type="containsText" dxfId="46199" priority="65580" operator="containsText" text="FERIADO">
      <formula>NOT(ISERROR(SEARCH("FERIADO",F37)))</formula>
    </cfRule>
  </conditionalFormatting>
  <conditionalFormatting sqref="F37">
    <cfRule type="containsText" dxfId="46198" priority="65578" operator="containsText" text="FÉRIAS">
      <formula>NOT(ISERROR(SEARCH("FÉRIAS",F37)))</formula>
    </cfRule>
  </conditionalFormatting>
  <conditionalFormatting sqref="F37">
    <cfRule type="expression" dxfId="46197" priority="65574">
      <formula>F36="FERIADO"</formula>
    </cfRule>
    <cfRule type="expression" dxfId="46196" priority="65575">
      <formula>F36="NTRAB"</formula>
    </cfRule>
    <cfRule type="expression" dxfId="46195" priority="65576">
      <formula>F36="FÉRIAS"</formula>
    </cfRule>
    <cfRule type="expression" dxfId="46194" priority="65577">
      <formula>F36="ATESTADO"</formula>
    </cfRule>
  </conditionalFormatting>
  <conditionalFormatting sqref="F37">
    <cfRule type="containsText" dxfId="46193" priority="65573" operator="containsText" text="ATESTADO">
      <formula>NOT(ISERROR(SEARCH("ATESTADO",F37)))</formula>
    </cfRule>
  </conditionalFormatting>
  <conditionalFormatting sqref="F37">
    <cfRule type="expression" dxfId="46192" priority="65569">
      <formula>F35="ATESTADO"</formula>
    </cfRule>
    <cfRule type="expression" dxfId="46191" priority="65570">
      <formula>F35="FÉRIAS"</formula>
    </cfRule>
    <cfRule type="expression" dxfId="46190" priority="65571">
      <formula>F35="NTRAB"</formula>
    </cfRule>
    <cfRule type="expression" dxfId="46189" priority="65572">
      <formula>F35="FERIADO"</formula>
    </cfRule>
  </conditionalFormatting>
  <conditionalFormatting sqref="F37">
    <cfRule type="containsText" dxfId="46188" priority="65568" operator="containsText" text="HOJE">
      <formula>NOT(ISERROR(SEARCH("HOJE",F37)))</formula>
    </cfRule>
  </conditionalFormatting>
  <conditionalFormatting sqref="F41">
    <cfRule type="containsText" dxfId="46187" priority="65566" operator="containsText" text="NTRAB">
      <formula>NOT(ISERROR(SEARCH("NTRAB",F41)))</formula>
    </cfRule>
    <cfRule type="containsText" dxfId="46186" priority="65567" operator="containsText" text="FERIADO">
      <formula>NOT(ISERROR(SEARCH("FERIADO",F41)))</formula>
    </cfRule>
  </conditionalFormatting>
  <conditionalFormatting sqref="F41">
    <cfRule type="containsText" dxfId="46185" priority="65565" operator="containsText" text="FÉRIAS">
      <formula>NOT(ISERROR(SEARCH("FÉRIAS",F41)))</formula>
    </cfRule>
  </conditionalFormatting>
  <conditionalFormatting sqref="F41">
    <cfRule type="expression" dxfId="46184" priority="65561">
      <formula>F40="FERIADO"</formula>
    </cfRule>
    <cfRule type="expression" dxfId="46183" priority="65562">
      <formula>F40="NTRAB"</formula>
    </cfRule>
    <cfRule type="expression" dxfId="46182" priority="65563">
      <formula>F40="FÉRIAS"</formula>
    </cfRule>
    <cfRule type="expression" dxfId="46181" priority="65564">
      <formula>F40="ATESTADO"</formula>
    </cfRule>
  </conditionalFormatting>
  <conditionalFormatting sqref="F41">
    <cfRule type="containsText" dxfId="46180" priority="65560" operator="containsText" text="ATESTADO">
      <formula>NOT(ISERROR(SEARCH("ATESTADO",F41)))</formula>
    </cfRule>
  </conditionalFormatting>
  <conditionalFormatting sqref="F41">
    <cfRule type="expression" dxfId="46179" priority="65556">
      <formula>F39="ATESTADO"</formula>
    </cfRule>
    <cfRule type="expression" dxfId="46178" priority="65557">
      <formula>F39="FÉRIAS"</formula>
    </cfRule>
    <cfRule type="expression" dxfId="46177" priority="65558">
      <formula>F39="NTRAB"</formula>
    </cfRule>
    <cfRule type="expression" dxfId="46176" priority="65559">
      <formula>F39="FERIADO"</formula>
    </cfRule>
  </conditionalFormatting>
  <conditionalFormatting sqref="F41">
    <cfRule type="containsText" dxfId="46175" priority="65555" operator="containsText" text="HOJE">
      <formula>NOT(ISERROR(SEARCH("HOJE",F41)))</formula>
    </cfRule>
  </conditionalFormatting>
  <conditionalFormatting sqref="F5">
    <cfRule type="containsText" dxfId="46174" priority="65553" operator="containsText" text="NTRAB">
      <formula>NOT(ISERROR(SEARCH("NTRAB",F5)))</formula>
    </cfRule>
    <cfRule type="containsText" dxfId="46173" priority="65554" operator="containsText" text="FERIADO">
      <formula>NOT(ISERROR(SEARCH("FERIADO",F5)))</formula>
    </cfRule>
  </conditionalFormatting>
  <conditionalFormatting sqref="F5">
    <cfRule type="containsText" dxfId="46172" priority="65552" operator="containsText" text="FÉRIAS">
      <formula>NOT(ISERROR(SEARCH("FÉRIAS",F5)))</formula>
    </cfRule>
  </conditionalFormatting>
  <conditionalFormatting sqref="F5">
    <cfRule type="expression" dxfId="46171" priority="65548">
      <formula>F4="FERIADO"</formula>
    </cfRule>
    <cfRule type="expression" dxfId="46170" priority="65549">
      <formula>F4="NTRAB"</formula>
    </cfRule>
    <cfRule type="expression" dxfId="46169" priority="65550">
      <formula>F4="FÉRIAS"</formula>
    </cfRule>
    <cfRule type="expression" dxfId="46168" priority="65551">
      <formula>F4="ATESTADO"</formula>
    </cfRule>
  </conditionalFormatting>
  <conditionalFormatting sqref="F5">
    <cfRule type="containsText" dxfId="46167" priority="65547" operator="containsText" text="ATESTADO">
      <formula>NOT(ISERROR(SEARCH("ATESTADO",F5)))</formula>
    </cfRule>
  </conditionalFormatting>
  <conditionalFormatting sqref="F5">
    <cfRule type="expression" dxfId="46166" priority="65543">
      <formula>F3="ATESTADO"</formula>
    </cfRule>
    <cfRule type="expression" dxfId="46165" priority="65544">
      <formula>F3="FÉRIAS"</formula>
    </cfRule>
    <cfRule type="expression" dxfId="46164" priority="65545">
      <formula>F3="NTRAB"</formula>
    </cfRule>
    <cfRule type="expression" dxfId="46163" priority="65546">
      <formula>F3="FERIADO"</formula>
    </cfRule>
  </conditionalFormatting>
  <conditionalFormatting sqref="F5">
    <cfRule type="containsText" dxfId="46162" priority="65542" operator="containsText" text="HOJE">
      <formula>NOT(ISERROR(SEARCH("HOJE",F5)))</formula>
    </cfRule>
  </conditionalFormatting>
  <conditionalFormatting sqref="F4">
    <cfRule type="containsText" dxfId="46161" priority="65540" operator="containsText" text="NTRAB">
      <formula>NOT(ISERROR(SEARCH("NTRAB",F4)))</formula>
    </cfRule>
    <cfRule type="containsText" dxfId="46160" priority="65541" operator="containsText" text="FERIADO">
      <formula>NOT(ISERROR(SEARCH("FERIADO",F4)))</formula>
    </cfRule>
  </conditionalFormatting>
  <conditionalFormatting sqref="F4">
    <cfRule type="containsText" dxfId="46159" priority="65539" operator="containsText" text="FÉRIAS">
      <formula>NOT(ISERROR(SEARCH("FÉRIAS",F4)))</formula>
    </cfRule>
  </conditionalFormatting>
  <conditionalFormatting sqref="F4">
    <cfRule type="expression" dxfId="46158" priority="65535">
      <formula>F3="FERIADO"</formula>
    </cfRule>
    <cfRule type="expression" dxfId="46157" priority="65536">
      <formula>F3="NTRAB"</formula>
    </cfRule>
    <cfRule type="expression" dxfId="46156" priority="65537">
      <formula>F3="FÉRIAS"</formula>
    </cfRule>
    <cfRule type="expression" dxfId="46155" priority="65538">
      <formula>F3="ATESTADO"</formula>
    </cfRule>
  </conditionalFormatting>
  <conditionalFormatting sqref="F4">
    <cfRule type="containsText" dxfId="46154" priority="65534" operator="containsText" text="ATESTADO">
      <formula>NOT(ISERROR(SEARCH("ATESTADO",F4)))</formula>
    </cfRule>
  </conditionalFormatting>
  <conditionalFormatting sqref="F4">
    <cfRule type="containsText" dxfId="46153" priority="65533" operator="containsText" text="HOJE">
      <formula>NOT(ISERROR(SEARCH("HOJE",F4)))</formula>
    </cfRule>
  </conditionalFormatting>
  <conditionalFormatting sqref="K6">
    <cfRule type="containsText" dxfId="46152" priority="65522" operator="containsText" text="NTRAB">
      <formula>NOT(ISERROR(SEARCH("NTRAB",K6)))</formula>
    </cfRule>
    <cfRule type="containsText" dxfId="46151" priority="65523" operator="containsText" text="FERIADO">
      <formula>NOT(ISERROR(SEARCH("FERIADO",K6)))</formula>
    </cfRule>
  </conditionalFormatting>
  <conditionalFormatting sqref="K6">
    <cfRule type="containsText" dxfId="46150" priority="65521" operator="containsText" text="FÉRIAS">
      <formula>NOT(ISERROR(SEARCH("FÉRIAS",K6)))</formula>
    </cfRule>
  </conditionalFormatting>
  <conditionalFormatting sqref="K3">
    <cfRule type="containsText" dxfId="46149" priority="65519" operator="containsText" text="NTRAB">
      <formula>NOT(ISERROR(SEARCH("NTRAB",K3)))</formula>
    </cfRule>
    <cfRule type="containsText" dxfId="46148" priority="65520" operator="containsText" text="FERIADO">
      <formula>NOT(ISERROR(SEARCH("FERIADO",K3)))</formula>
    </cfRule>
  </conditionalFormatting>
  <conditionalFormatting sqref="K3">
    <cfRule type="containsText" dxfId="46147" priority="65518" operator="containsText" text="FÉRIAS">
      <formula>NOT(ISERROR(SEARCH("FÉRIAS",K3)))</formula>
    </cfRule>
  </conditionalFormatting>
  <conditionalFormatting sqref="K3 K6">
    <cfRule type="containsText" dxfId="46146" priority="65517" operator="containsText" text="ATESTADO">
      <formula>NOT(ISERROR(SEARCH("ATESTADO",K3)))</formula>
    </cfRule>
  </conditionalFormatting>
  <conditionalFormatting sqref="K3 K6">
    <cfRule type="containsText" dxfId="46145" priority="65516" operator="containsText" text="HOJE">
      <formula>NOT(ISERROR(SEARCH("HOJE",K3)))</formula>
    </cfRule>
  </conditionalFormatting>
  <conditionalFormatting sqref="K10">
    <cfRule type="containsText" dxfId="46144" priority="65514" operator="containsText" text="NTRAB">
      <formula>NOT(ISERROR(SEARCH("NTRAB",K10)))</formula>
    </cfRule>
    <cfRule type="containsText" dxfId="46143" priority="65515" operator="containsText" text="FERIADO">
      <formula>NOT(ISERROR(SEARCH("FERIADO",K10)))</formula>
    </cfRule>
  </conditionalFormatting>
  <conditionalFormatting sqref="K10">
    <cfRule type="containsText" dxfId="46142" priority="65513" operator="containsText" text="FÉRIAS">
      <formula>NOT(ISERROR(SEARCH("FÉRIAS",K10)))</formula>
    </cfRule>
  </conditionalFormatting>
  <conditionalFormatting sqref="K7">
    <cfRule type="containsText" dxfId="46141" priority="65511" operator="containsText" text="NTRAB">
      <formula>NOT(ISERROR(SEARCH("NTRAB",K7)))</formula>
    </cfRule>
    <cfRule type="containsText" dxfId="46140" priority="65512" operator="containsText" text="FERIADO">
      <formula>NOT(ISERROR(SEARCH("FERIADO",K7)))</formula>
    </cfRule>
  </conditionalFormatting>
  <conditionalFormatting sqref="K7">
    <cfRule type="containsText" dxfId="46139" priority="65510" operator="containsText" text="FÉRIAS">
      <formula>NOT(ISERROR(SEARCH("FÉRIAS",K7)))</formula>
    </cfRule>
  </conditionalFormatting>
  <conditionalFormatting sqref="K7 K10">
    <cfRule type="containsText" dxfId="46138" priority="65509" operator="containsText" text="ATESTADO">
      <formula>NOT(ISERROR(SEARCH("ATESTADO",K7)))</formula>
    </cfRule>
  </conditionalFormatting>
  <conditionalFormatting sqref="K8">
    <cfRule type="containsText" dxfId="46137" priority="65507" operator="containsText" text="NTRAB">
      <formula>NOT(ISERROR(SEARCH("NTRAB",K8)))</formula>
    </cfRule>
    <cfRule type="containsText" dxfId="46136" priority="65508" operator="containsText" text="FERIADO">
      <formula>NOT(ISERROR(SEARCH("FERIADO",K8)))</formula>
    </cfRule>
  </conditionalFormatting>
  <conditionalFormatting sqref="K8">
    <cfRule type="containsText" dxfId="46135" priority="65506" operator="containsText" text="FÉRIAS">
      <formula>NOT(ISERROR(SEARCH("FÉRIAS",K8)))</formula>
    </cfRule>
  </conditionalFormatting>
  <conditionalFormatting sqref="K8">
    <cfRule type="expression" dxfId="46134" priority="65502">
      <formula>K7="FERIADO"</formula>
    </cfRule>
    <cfRule type="expression" dxfId="46133" priority="65503">
      <formula>K7="NTRAB"</formula>
    </cfRule>
    <cfRule type="expression" dxfId="46132" priority="65504">
      <formula>K7="FÉRIAS"</formula>
    </cfRule>
    <cfRule type="expression" dxfId="46131" priority="65505">
      <formula>K7="ATESTADO"</formula>
    </cfRule>
  </conditionalFormatting>
  <conditionalFormatting sqref="K8">
    <cfRule type="containsText" dxfId="46130" priority="65501" operator="containsText" text="ATESTADO">
      <formula>NOT(ISERROR(SEARCH("ATESTADO",K8)))</formula>
    </cfRule>
  </conditionalFormatting>
  <conditionalFormatting sqref="K9">
    <cfRule type="containsText" dxfId="46129" priority="65499" operator="containsText" text="NTRAB">
      <formula>NOT(ISERROR(SEARCH("NTRAB",K9)))</formula>
    </cfRule>
    <cfRule type="containsText" dxfId="46128" priority="65500" operator="containsText" text="FERIADO">
      <formula>NOT(ISERROR(SEARCH("FERIADO",K9)))</formula>
    </cfRule>
  </conditionalFormatting>
  <conditionalFormatting sqref="K9">
    <cfRule type="containsText" dxfId="46127" priority="65498" operator="containsText" text="FÉRIAS">
      <formula>NOT(ISERROR(SEARCH("FÉRIAS",K9)))</formula>
    </cfRule>
  </conditionalFormatting>
  <conditionalFormatting sqref="K9">
    <cfRule type="expression" dxfId="46126" priority="65494">
      <formula>K8="FERIADO"</formula>
    </cfRule>
    <cfRule type="expression" dxfId="46125" priority="65495">
      <formula>K8="NTRAB"</formula>
    </cfRule>
    <cfRule type="expression" dxfId="46124" priority="65496">
      <formula>K8="FÉRIAS"</formula>
    </cfRule>
    <cfRule type="expression" dxfId="46123" priority="65497">
      <formula>K8="ATESTADO"</formula>
    </cfRule>
  </conditionalFormatting>
  <conditionalFormatting sqref="K9">
    <cfRule type="containsText" dxfId="46122" priority="65493" operator="containsText" text="ATESTADO">
      <formula>NOT(ISERROR(SEARCH("ATESTADO",K9)))</formula>
    </cfRule>
  </conditionalFormatting>
  <conditionalFormatting sqref="K9">
    <cfRule type="expression" dxfId="46121" priority="65489">
      <formula>K7="ATESTADO"</formula>
    </cfRule>
    <cfRule type="expression" dxfId="46120" priority="65490">
      <formula>K7="FÉRIAS"</formula>
    </cfRule>
    <cfRule type="expression" dxfId="46119" priority="65491">
      <formula>K7="NTRAB"</formula>
    </cfRule>
    <cfRule type="expression" dxfId="46118" priority="65492">
      <formula>K7="FERIADO"</formula>
    </cfRule>
  </conditionalFormatting>
  <conditionalFormatting sqref="K7:K10">
    <cfRule type="containsText" dxfId="46117" priority="65488" operator="containsText" text="HOJE">
      <formula>NOT(ISERROR(SEARCH("HOJE",K7)))</formula>
    </cfRule>
  </conditionalFormatting>
  <conditionalFormatting sqref="K14">
    <cfRule type="containsText" dxfId="46116" priority="65486" operator="containsText" text="NTRAB">
      <formula>NOT(ISERROR(SEARCH("NTRAB",K14)))</formula>
    </cfRule>
    <cfRule type="containsText" dxfId="46115" priority="65487" operator="containsText" text="FERIADO">
      <formula>NOT(ISERROR(SEARCH("FERIADO",K14)))</formula>
    </cfRule>
  </conditionalFormatting>
  <conditionalFormatting sqref="K14">
    <cfRule type="containsText" dxfId="46114" priority="65485" operator="containsText" text="FÉRIAS">
      <formula>NOT(ISERROR(SEARCH("FÉRIAS",K14)))</formula>
    </cfRule>
  </conditionalFormatting>
  <conditionalFormatting sqref="K11">
    <cfRule type="containsText" dxfId="46113" priority="65483" operator="containsText" text="NTRAB">
      <formula>NOT(ISERROR(SEARCH("NTRAB",K11)))</formula>
    </cfRule>
    <cfRule type="containsText" dxfId="46112" priority="65484" operator="containsText" text="FERIADO">
      <formula>NOT(ISERROR(SEARCH("FERIADO",K11)))</formula>
    </cfRule>
  </conditionalFormatting>
  <conditionalFormatting sqref="K11">
    <cfRule type="containsText" dxfId="46111" priority="65482" operator="containsText" text="FÉRIAS">
      <formula>NOT(ISERROR(SEARCH("FÉRIAS",K11)))</formula>
    </cfRule>
  </conditionalFormatting>
  <conditionalFormatting sqref="K11 K14">
    <cfRule type="containsText" dxfId="46110" priority="65481" operator="containsText" text="ATESTADO">
      <formula>NOT(ISERROR(SEARCH("ATESTADO",K11)))</formula>
    </cfRule>
  </conditionalFormatting>
  <conditionalFormatting sqref="K12">
    <cfRule type="containsText" dxfId="46109" priority="65479" operator="containsText" text="NTRAB">
      <formula>NOT(ISERROR(SEARCH("NTRAB",K12)))</formula>
    </cfRule>
    <cfRule type="containsText" dxfId="46108" priority="65480" operator="containsText" text="FERIADO">
      <formula>NOT(ISERROR(SEARCH("FERIADO",K12)))</formula>
    </cfRule>
  </conditionalFormatting>
  <conditionalFormatting sqref="K12">
    <cfRule type="containsText" dxfId="46107" priority="65478" operator="containsText" text="FÉRIAS">
      <formula>NOT(ISERROR(SEARCH("FÉRIAS",K12)))</formula>
    </cfRule>
  </conditionalFormatting>
  <conditionalFormatting sqref="K12">
    <cfRule type="expression" dxfId="46106" priority="65474">
      <formula>K11="FERIADO"</formula>
    </cfRule>
    <cfRule type="expression" dxfId="46105" priority="65475">
      <formula>K11="NTRAB"</formula>
    </cfRule>
    <cfRule type="expression" dxfId="46104" priority="65476">
      <formula>K11="FÉRIAS"</formula>
    </cfRule>
    <cfRule type="expression" dxfId="46103" priority="65477">
      <formula>K11="ATESTADO"</formula>
    </cfRule>
  </conditionalFormatting>
  <conditionalFormatting sqref="K12">
    <cfRule type="containsText" dxfId="46102" priority="65473" operator="containsText" text="ATESTADO">
      <formula>NOT(ISERROR(SEARCH("ATESTADO",K12)))</formula>
    </cfRule>
  </conditionalFormatting>
  <conditionalFormatting sqref="K11:K12 K14">
    <cfRule type="containsText" dxfId="46101" priority="65472" operator="containsText" text="HOJE">
      <formula>NOT(ISERROR(SEARCH("HOJE",K11)))</formula>
    </cfRule>
  </conditionalFormatting>
  <conditionalFormatting sqref="K18">
    <cfRule type="containsText" dxfId="46100" priority="65470" operator="containsText" text="NTRAB">
      <formula>NOT(ISERROR(SEARCH("NTRAB",K18)))</formula>
    </cfRule>
    <cfRule type="containsText" dxfId="46099" priority="65471" operator="containsText" text="FERIADO">
      <formula>NOT(ISERROR(SEARCH("FERIADO",K18)))</formula>
    </cfRule>
  </conditionalFormatting>
  <conditionalFormatting sqref="K18">
    <cfRule type="containsText" dxfId="46098" priority="65469" operator="containsText" text="FÉRIAS">
      <formula>NOT(ISERROR(SEARCH("FÉRIAS",K18)))</formula>
    </cfRule>
  </conditionalFormatting>
  <conditionalFormatting sqref="K15">
    <cfRule type="containsText" dxfId="46097" priority="65467" operator="containsText" text="NTRAB">
      <formula>NOT(ISERROR(SEARCH("NTRAB",K15)))</formula>
    </cfRule>
    <cfRule type="containsText" dxfId="46096" priority="65468" operator="containsText" text="FERIADO">
      <formula>NOT(ISERROR(SEARCH("FERIADO",K15)))</formula>
    </cfRule>
  </conditionalFormatting>
  <conditionalFormatting sqref="K15">
    <cfRule type="containsText" dxfId="46095" priority="65466" operator="containsText" text="FÉRIAS">
      <formula>NOT(ISERROR(SEARCH("FÉRIAS",K15)))</formula>
    </cfRule>
  </conditionalFormatting>
  <conditionalFormatting sqref="K15 K18">
    <cfRule type="containsText" dxfId="46094" priority="65465" operator="containsText" text="ATESTADO">
      <formula>NOT(ISERROR(SEARCH("ATESTADO",K15)))</formula>
    </cfRule>
  </conditionalFormatting>
  <conditionalFormatting sqref="K16">
    <cfRule type="containsText" dxfId="46093" priority="65463" operator="containsText" text="NTRAB">
      <formula>NOT(ISERROR(SEARCH("NTRAB",K16)))</formula>
    </cfRule>
    <cfRule type="containsText" dxfId="46092" priority="65464" operator="containsText" text="FERIADO">
      <formula>NOT(ISERROR(SEARCH("FERIADO",K16)))</formula>
    </cfRule>
  </conditionalFormatting>
  <conditionalFormatting sqref="K16">
    <cfRule type="containsText" dxfId="46091" priority="65462" operator="containsText" text="FÉRIAS">
      <formula>NOT(ISERROR(SEARCH("FÉRIAS",K16)))</formula>
    </cfRule>
  </conditionalFormatting>
  <conditionalFormatting sqref="K16">
    <cfRule type="expression" dxfId="46090" priority="65458">
      <formula>K15="FERIADO"</formula>
    </cfRule>
    <cfRule type="expression" dxfId="46089" priority="65459">
      <formula>K15="NTRAB"</formula>
    </cfRule>
    <cfRule type="expression" dxfId="46088" priority="65460">
      <formula>K15="FÉRIAS"</formula>
    </cfRule>
    <cfRule type="expression" dxfId="46087" priority="65461">
      <formula>K15="ATESTADO"</formula>
    </cfRule>
  </conditionalFormatting>
  <conditionalFormatting sqref="K16">
    <cfRule type="containsText" dxfId="46086" priority="65457" operator="containsText" text="ATESTADO">
      <formula>NOT(ISERROR(SEARCH("ATESTADO",K16)))</formula>
    </cfRule>
  </conditionalFormatting>
  <conditionalFormatting sqref="K15:K16 K18">
    <cfRule type="containsText" dxfId="46085" priority="65456" operator="containsText" text="HOJE">
      <formula>NOT(ISERROR(SEARCH("HOJE",K15)))</formula>
    </cfRule>
  </conditionalFormatting>
  <conditionalFormatting sqref="K22">
    <cfRule type="containsText" dxfId="46084" priority="65454" operator="containsText" text="NTRAB">
      <formula>NOT(ISERROR(SEARCH("NTRAB",K22)))</formula>
    </cfRule>
    <cfRule type="containsText" dxfId="46083" priority="65455" operator="containsText" text="FERIADO">
      <formula>NOT(ISERROR(SEARCH("FERIADO",K22)))</formula>
    </cfRule>
  </conditionalFormatting>
  <conditionalFormatting sqref="K22">
    <cfRule type="containsText" dxfId="46082" priority="65453" operator="containsText" text="FÉRIAS">
      <formula>NOT(ISERROR(SEARCH("FÉRIAS",K22)))</formula>
    </cfRule>
  </conditionalFormatting>
  <conditionalFormatting sqref="K19">
    <cfRule type="containsText" dxfId="46081" priority="65451" operator="containsText" text="NTRAB">
      <formula>NOT(ISERROR(SEARCH("NTRAB",K19)))</formula>
    </cfRule>
    <cfRule type="containsText" dxfId="46080" priority="65452" operator="containsText" text="FERIADO">
      <formula>NOT(ISERROR(SEARCH("FERIADO",K19)))</formula>
    </cfRule>
  </conditionalFormatting>
  <conditionalFormatting sqref="K19">
    <cfRule type="containsText" dxfId="46079" priority="65450" operator="containsText" text="FÉRIAS">
      <formula>NOT(ISERROR(SEARCH("FÉRIAS",K19)))</formula>
    </cfRule>
  </conditionalFormatting>
  <conditionalFormatting sqref="K19 K22">
    <cfRule type="containsText" dxfId="46078" priority="65449" operator="containsText" text="ATESTADO">
      <formula>NOT(ISERROR(SEARCH("ATESTADO",K19)))</formula>
    </cfRule>
  </conditionalFormatting>
  <conditionalFormatting sqref="K20">
    <cfRule type="containsText" dxfId="46077" priority="65447" operator="containsText" text="NTRAB">
      <formula>NOT(ISERROR(SEARCH("NTRAB",K20)))</formula>
    </cfRule>
    <cfRule type="containsText" dxfId="46076" priority="65448" operator="containsText" text="FERIADO">
      <formula>NOT(ISERROR(SEARCH("FERIADO",K20)))</formula>
    </cfRule>
  </conditionalFormatting>
  <conditionalFormatting sqref="K20">
    <cfRule type="containsText" dxfId="46075" priority="65446" operator="containsText" text="FÉRIAS">
      <formula>NOT(ISERROR(SEARCH("FÉRIAS",K20)))</formula>
    </cfRule>
  </conditionalFormatting>
  <conditionalFormatting sqref="K20">
    <cfRule type="expression" dxfId="46074" priority="65442">
      <formula>K19="FERIADO"</formula>
    </cfRule>
    <cfRule type="expression" dxfId="46073" priority="65443">
      <formula>K19="NTRAB"</formula>
    </cfRule>
    <cfRule type="expression" dxfId="46072" priority="65444">
      <formula>K19="FÉRIAS"</formula>
    </cfRule>
    <cfRule type="expression" dxfId="46071" priority="65445">
      <formula>K19="ATESTADO"</formula>
    </cfRule>
  </conditionalFormatting>
  <conditionalFormatting sqref="K20">
    <cfRule type="containsText" dxfId="46070" priority="65441" operator="containsText" text="ATESTADO">
      <formula>NOT(ISERROR(SEARCH("ATESTADO",K20)))</formula>
    </cfRule>
  </conditionalFormatting>
  <conditionalFormatting sqref="K19:K20 K22">
    <cfRule type="containsText" dxfId="46069" priority="65440" operator="containsText" text="HOJE">
      <formula>NOT(ISERROR(SEARCH("HOJE",K19)))</formula>
    </cfRule>
  </conditionalFormatting>
  <conditionalFormatting sqref="K26">
    <cfRule type="containsText" dxfId="46068" priority="65438" operator="containsText" text="NTRAB">
      <formula>NOT(ISERROR(SEARCH("NTRAB",K26)))</formula>
    </cfRule>
    <cfRule type="containsText" dxfId="46067" priority="65439" operator="containsText" text="FERIADO">
      <formula>NOT(ISERROR(SEARCH("FERIADO",K26)))</formula>
    </cfRule>
  </conditionalFormatting>
  <conditionalFormatting sqref="K26">
    <cfRule type="containsText" dxfId="46066" priority="65437" operator="containsText" text="FÉRIAS">
      <formula>NOT(ISERROR(SEARCH("FÉRIAS",K26)))</formula>
    </cfRule>
  </conditionalFormatting>
  <conditionalFormatting sqref="K23">
    <cfRule type="containsText" dxfId="46065" priority="65435" operator="containsText" text="NTRAB">
      <formula>NOT(ISERROR(SEARCH("NTRAB",K23)))</formula>
    </cfRule>
    <cfRule type="containsText" dxfId="46064" priority="65436" operator="containsText" text="FERIADO">
      <formula>NOT(ISERROR(SEARCH("FERIADO",K23)))</formula>
    </cfRule>
  </conditionalFormatting>
  <conditionalFormatting sqref="K23">
    <cfRule type="containsText" dxfId="46063" priority="65434" operator="containsText" text="FÉRIAS">
      <formula>NOT(ISERROR(SEARCH("FÉRIAS",K23)))</formula>
    </cfRule>
  </conditionalFormatting>
  <conditionalFormatting sqref="K23 K26">
    <cfRule type="containsText" dxfId="46062" priority="65433" operator="containsText" text="ATESTADO">
      <formula>NOT(ISERROR(SEARCH("ATESTADO",K23)))</formula>
    </cfRule>
  </conditionalFormatting>
  <conditionalFormatting sqref="K24">
    <cfRule type="containsText" dxfId="46061" priority="65431" operator="containsText" text="NTRAB">
      <formula>NOT(ISERROR(SEARCH("NTRAB",K24)))</formula>
    </cfRule>
    <cfRule type="containsText" dxfId="46060" priority="65432" operator="containsText" text="FERIADO">
      <formula>NOT(ISERROR(SEARCH("FERIADO",K24)))</formula>
    </cfRule>
  </conditionalFormatting>
  <conditionalFormatting sqref="K24">
    <cfRule type="containsText" dxfId="46059" priority="65430" operator="containsText" text="FÉRIAS">
      <formula>NOT(ISERROR(SEARCH("FÉRIAS",K24)))</formula>
    </cfRule>
  </conditionalFormatting>
  <conditionalFormatting sqref="K24">
    <cfRule type="expression" dxfId="46058" priority="65426">
      <formula>K23="FERIADO"</formula>
    </cfRule>
    <cfRule type="expression" dxfId="46057" priority="65427">
      <formula>K23="NTRAB"</formula>
    </cfRule>
    <cfRule type="expression" dxfId="46056" priority="65428">
      <formula>K23="FÉRIAS"</formula>
    </cfRule>
    <cfRule type="expression" dxfId="46055" priority="65429">
      <formula>K23="ATESTADO"</formula>
    </cfRule>
  </conditionalFormatting>
  <conditionalFormatting sqref="K24">
    <cfRule type="containsText" dxfId="46054" priority="65425" operator="containsText" text="ATESTADO">
      <formula>NOT(ISERROR(SEARCH("ATESTADO",K24)))</formula>
    </cfRule>
  </conditionalFormatting>
  <conditionalFormatting sqref="K23:K24 K26">
    <cfRule type="containsText" dxfId="46053" priority="65424" operator="containsText" text="HOJE">
      <formula>NOT(ISERROR(SEARCH("HOJE",K23)))</formula>
    </cfRule>
  </conditionalFormatting>
  <conditionalFormatting sqref="K30">
    <cfRule type="containsText" dxfId="46052" priority="65422" operator="containsText" text="NTRAB">
      <formula>NOT(ISERROR(SEARCH("NTRAB",K30)))</formula>
    </cfRule>
    <cfRule type="containsText" dxfId="46051" priority="65423" operator="containsText" text="FERIADO">
      <formula>NOT(ISERROR(SEARCH("FERIADO",K30)))</formula>
    </cfRule>
  </conditionalFormatting>
  <conditionalFormatting sqref="K30">
    <cfRule type="containsText" dxfId="46050" priority="65421" operator="containsText" text="FÉRIAS">
      <formula>NOT(ISERROR(SEARCH("FÉRIAS",K30)))</formula>
    </cfRule>
  </conditionalFormatting>
  <conditionalFormatting sqref="K27">
    <cfRule type="containsText" dxfId="46049" priority="65419" operator="containsText" text="NTRAB">
      <formula>NOT(ISERROR(SEARCH("NTRAB",K27)))</formula>
    </cfRule>
    <cfRule type="containsText" dxfId="46048" priority="65420" operator="containsText" text="FERIADO">
      <formula>NOT(ISERROR(SEARCH("FERIADO",K27)))</formula>
    </cfRule>
  </conditionalFormatting>
  <conditionalFormatting sqref="K27">
    <cfRule type="containsText" dxfId="46047" priority="65418" operator="containsText" text="FÉRIAS">
      <formula>NOT(ISERROR(SEARCH("FÉRIAS",K27)))</formula>
    </cfRule>
  </conditionalFormatting>
  <conditionalFormatting sqref="K27 K30">
    <cfRule type="containsText" dxfId="46046" priority="65417" operator="containsText" text="ATESTADO">
      <formula>NOT(ISERROR(SEARCH("ATESTADO",K27)))</formula>
    </cfRule>
  </conditionalFormatting>
  <conditionalFormatting sqref="K28">
    <cfRule type="containsText" dxfId="46045" priority="65415" operator="containsText" text="NTRAB">
      <formula>NOT(ISERROR(SEARCH("NTRAB",K28)))</formula>
    </cfRule>
    <cfRule type="containsText" dxfId="46044" priority="65416" operator="containsText" text="FERIADO">
      <formula>NOT(ISERROR(SEARCH("FERIADO",K28)))</formula>
    </cfRule>
  </conditionalFormatting>
  <conditionalFormatting sqref="K28">
    <cfRule type="containsText" dxfId="46043" priority="65414" operator="containsText" text="FÉRIAS">
      <formula>NOT(ISERROR(SEARCH("FÉRIAS",K28)))</formula>
    </cfRule>
  </conditionalFormatting>
  <conditionalFormatting sqref="K28">
    <cfRule type="expression" dxfId="46042" priority="65410">
      <formula>K27="FERIADO"</formula>
    </cfRule>
    <cfRule type="expression" dxfId="46041" priority="65411">
      <formula>K27="NTRAB"</formula>
    </cfRule>
    <cfRule type="expression" dxfId="46040" priority="65412">
      <formula>K27="FÉRIAS"</formula>
    </cfRule>
    <cfRule type="expression" dxfId="46039" priority="65413">
      <formula>K27="ATESTADO"</formula>
    </cfRule>
  </conditionalFormatting>
  <conditionalFormatting sqref="K28">
    <cfRule type="containsText" dxfId="46038" priority="65409" operator="containsText" text="ATESTADO">
      <formula>NOT(ISERROR(SEARCH("ATESTADO",K28)))</formula>
    </cfRule>
  </conditionalFormatting>
  <conditionalFormatting sqref="K27:K28 K30">
    <cfRule type="containsText" dxfId="46037" priority="65408" operator="containsText" text="HOJE">
      <formula>NOT(ISERROR(SEARCH("HOJE",K27)))</formula>
    </cfRule>
  </conditionalFormatting>
  <conditionalFormatting sqref="K31">
    <cfRule type="containsText" dxfId="46036" priority="65403" operator="containsText" text="NTRAB">
      <formula>NOT(ISERROR(SEARCH("NTRAB",K31)))</formula>
    </cfRule>
    <cfRule type="containsText" dxfId="46035" priority="65404" operator="containsText" text="FERIADO">
      <formula>NOT(ISERROR(SEARCH("FERIADO",K31)))</formula>
    </cfRule>
  </conditionalFormatting>
  <conditionalFormatting sqref="K31">
    <cfRule type="containsText" dxfId="46034" priority="65402" operator="containsText" text="FÉRIAS">
      <formula>NOT(ISERROR(SEARCH("FÉRIAS",K31)))</formula>
    </cfRule>
  </conditionalFormatting>
  <conditionalFormatting sqref="K31">
    <cfRule type="containsText" dxfId="46033" priority="65401" operator="containsText" text="ATESTADO">
      <formula>NOT(ISERROR(SEARCH("ATESTADO",K31)))</formula>
    </cfRule>
  </conditionalFormatting>
  <conditionalFormatting sqref="K32">
    <cfRule type="containsText" dxfId="46032" priority="65399" operator="containsText" text="NTRAB">
      <formula>NOT(ISERROR(SEARCH("NTRAB",K32)))</formula>
    </cfRule>
    <cfRule type="containsText" dxfId="46031" priority="65400" operator="containsText" text="FERIADO">
      <formula>NOT(ISERROR(SEARCH("FERIADO",K32)))</formula>
    </cfRule>
  </conditionalFormatting>
  <conditionalFormatting sqref="K32">
    <cfRule type="containsText" dxfId="46030" priority="65398" operator="containsText" text="FÉRIAS">
      <formula>NOT(ISERROR(SEARCH("FÉRIAS",K32)))</formula>
    </cfRule>
  </conditionalFormatting>
  <conditionalFormatting sqref="K32">
    <cfRule type="expression" dxfId="46029" priority="65394">
      <formula>K31="FERIADO"</formula>
    </cfRule>
    <cfRule type="expression" dxfId="46028" priority="65395">
      <formula>K31="NTRAB"</formula>
    </cfRule>
    <cfRule type="expression" dxfId="46027" priority="65396">
      <formula>K31="FÉRIAS"</formula>
    </cfRule>
    <cfRule type="expression" dxfId="46026" priority="65397">
      <formula>K31="ATESTADO"</formula>
    </cfRule>
  </conditionalFormatting>
  <conditionalFormatting sqref="K32">
    <cfRule type="containsText" dxfId="46025" priority="65393" operator="containsText" text="ATESTADO">
      <formula>NOT(ISERROR(SEARCH("ATESTADO",K32)))</formula>
    </cfRule>
  </conditionalFormatting>
  <conditionalFormatting sqref="K31:K32">
    <cfRule type="containsText" dxfId="46024" priority="65392" operator="containsText" text="HOJE">
      <formula>NOT(ISERROR(SEARCH("HOJE",K31)))</formula>
    </cfRule>
  </conditionalFormatting>
  <conditionalFormatting sqref="K13">
    <cfRule type="containsText" dxfId="46023" priority="65390" operator="containsText" text="NTRAB">
      <formula>NOT(ISERROR(SEARCH("NTRAB",K13)))</formula>
    </cfRule>
    <cfRule type="containsText" dxfId="46022" priority="65391" operator="containsText" text="FERIADO">
      <formula>NOT(ISERROR(SEARCH("FERIADO",K13)))</formula>
    </cfRule>
  </conditionalFormatting>
  <conditionalFormatting sqref="K13">
    <cfRule type="containsText" dxfId="46021" priority="65389" operator="containsText" text="FÉRIAS">
      <formula>NOT(ISERROR(SEARCH("FÉRIAS",K13)))</formula>
    </cfRule>
  </conditionalFormatting>
  <conditionalFormatting sqref="K13">
    <cfRule type="expression" dxfId="46020" priority="65385">
      <formula>K12="FERIADO"</formula>
    </cfRule>
    <cfRule type="expression" dxfId="46019" priority="65386">
      <formula>K12="NTRAB"</formula>
    </cfRule>
    <cfRule type="expression" dxfId="46018" priority="65387">
      <formula>K12="FÉRIAS"</formula>
    </cfRule>
    <cfRule type="expression" dxfId="46017" priority="65388">
      <formula>K12="ATESTADO"</formula>
    </cfRule>
  </conditionalFormatting>
  <conditionalFormatting sqref="K13">
    <cfRule type="containsText" dxfId="46016" priority="65384" operator="containsText" text="ATESTADO">
      <formula>NOT(ISERROR(SEARCH("ATESTADO",K13)))</formula>
    </cfRule>
  </conditionalFormatting>
  <conditionalFormatting sqref="K13">
    <cfRule type="expression" dxfId="46015" priority="65380">
      <formula>K11="ATESTADO"</formula>
    </cfRule>
    <cfRule type="expression" dxfId="46014" priority="65381">
      <formula>K11="FÉRIAS"</formula>
    </cfRule>
    <cfRule type="expression" dxfId="46013" priority="65382">
      <formula>K11="NTRAB"</formula>
    </cfRule>
    <cfRule type="expression" dxfId="46012" priority="65383">
      <formula>K11="FERIADO"</formula>
    </cfRule>
  </conditionalFormatting>
  <conditionalFormatting sqref="K13">
    <cfRule type="containsText" dxfId="46011" priority="65379" operator="containsText" text="HOJE">
      <formula>NOT(ISERROR(SEARCH("HOJE",K13)))</formula>
    </cfRule>
  </conditionalFormatting>
  <conditionalFormatting sqref="K17">
    <cfRule type="containsText" dxfId="46010" priority="65377" operator="containsText" text="NTRAB">
      <formula>NOT(ISERROR(SEARCH("NTRAB",K17)))</formula>
    </cfRule>
    <cfRule type="containsText" dxfId="46009" priority="65378" operator="containsText" text="FERIADO">
      <formula>NOT(ISERROR(SEARCH("FERIADO",K17)))</formula>
    </cfRule>
  </conditionalFormatting>
  <conditionalFormatting sqref="K17">
    <cfRule type="containsText" dxfId="46008" priority="65376" operator="containsText" text="FÉRIAS">
      <formula>NOT(ISERROR(SEARCH("FÉRIAS",K17)))</formula>
    </cfRule>
  </conditionalFormatting>
  <conditionalFormatting sqref="K17">
    <cfRule type="expression" dxfId="46007" priority="65372">
      <formula>K16="FERIADO"</formula>
    </cfRule>
    <cfRule type="expression" dxfId="46006" priority="65373">
      <formula>K16="NTRAB"</formula>
    </cfRule>
    <cfRule type="expression" dxfId="46005" priority="65374">
      <formula>K16="FÉRIAS"</formula>
    </cfRule>
    <cfRule type="expression" dxfId="46004" priority="65375">
      <formula>K16="ATESTADO"</formula>
    </cfRule>
  </conditionalFormatting>
  <conditionalFormatting sqref="K17">
    <cfRule type="containsText" dxfId="46003" priority="65371" operator="containsText" text="ATESTADO">
      <formula>NOT(ISERROR(SEARCH("ATESTADO",K17)))</formula>
    </cfRule>
  </conditionalFormatting>
  <conditionalFormatting sqref="K17">
    <cfRule type="expression" dxfId="46002" priority="65367">
      <formula>K15="ATESTADO"</formula>
    </cfRule>
    <cfRule type="expression" dxfId="46001" priority="65368">
      <formula>K15="FÉRIAS"</formula>
    </cfRule>
    <cfRule type="expression" dxfId="46000" priority="65369">
      <formula>K15="NTRAB"</formula>
    </cfRule>
    <cfRule type="expression" dxfId="45999" priority="65370">
      <formula>K15="FERIADO"</formula>
    </cfRule>
  </conditionalFormatting>
  <conditionalFormatting sqref="K17">
    <cfRule type="containsText" dxfId="45998" priority="65366" operator="containsText" text="HOJE">
      <formula>NOT(ISERROR(SEARCH("HOJE",K17)))</formula>
    </cfRule>
  </conditionalFormatting>
  <conditionalFormatting sqref="K21">
    <cfRule type="containsText" dxfId="45997" priority="65364" operator="containsText" text="NTRAB">
      <formula>NOT(ISERROR(SEARCH("NTRAB",K21)))</formula>
    </cfRule>
    <cfRule type="containsText" dxfId="45996" priority="65365" operator="containsText" text="FERIADO">
      <formula>NOT(ISERROR(SEARCH("FERIADO",K21)))</formula>
    </cfRule>
  </conditionalFormatting>
  <conditionalFormatting sqref="K21">
    <cfRule type="containsText" dxfId="45995" priority="65363" operator="containsText" text="FÉRIAS">
      <formula>NOT(ISERROR(SEARCH("FÉRIAS",K21)))</formula>
    </cfRule>
  </conditionalFormatting>
  <conditionalFormatting sqref="K21">
    <cfRule type="expression" dxfId="45994" priority="65359">
      <formula>K20="FERIADO"</formula>
    </cfRule>
    <cfRule type="expression" dxfId="45993" priority="65360">
      <formula>K20="NTRAB"</formula>
    </cfRule>
    <cfRule type="expression" dxfId="45992" priority="65361">
      <formula>K20="FÉRIAS"</formula>
    </cfRule>
    <cfRule type="expression" dxfId="45991" priority="65362">
      <formula>K20="ATESTADO"</formula>
    </cfRule>
  </conditionalFormatting>
  <conditionalFormatting sqref="K21">
    <cfRule type="containsText" dxfId="45990" priority="65358" operator="containsText" text="ATESTADO">
      <formula>NOT(ISERROR(SEARCH("ATESTADO",K21)))</formula>
    </cfRule>
  </conditionalFormatting>
  <conditionalFormatting sqref="K21">
    <cfRule type="expression" dxfId="45989" priority="65354">
      <formula>K19="ATESTADO"</formula>
    </cfRule>
    <cfRule type="expression" dxfId="45988" priority="65355">
      <formula>K19="FÉRIAS"</formula>
    </cfRule>
    <cfRule type="expression" dxfId="45987" priority="65356">
      <formula>K19="NTRAB"</formula>
    </cfRule>
    <cfRule type="expression" dxfId="45986" priority="65357">
      <formula>K19="FERIADO"</formula>
    </cfRule>
  </conditionalFormatting>
  <conditionalFormatting sqref="K21">
    <cfRule type="containsText" dxfId="45985" priority="65353" operator="containsText" text="HOJE">
      <formula>NOT(ISERROR(SEARCH("HOJE",K21)))</formula>
    </cfRule>
  </conditionalFormatting>
  <conditionalFormatting sqref="K25">
    <cfRule type="containsText" dxfId="45984" priority="65351" operator="containsText" text="NTRAB">
      <formula>NOT(ISERROR(SEARCH("NTRAB",K25)))</formula>
    </cfRule>
    <cfRule type="containsText" dxfId="45983" priority="65352" operator="containsText" text="FERIADO">
      <formula>NOT(ISERROR(SEARCH("FERIADO",K25)))</formula>
    </cfRule>
  </conditionalFormatting>
  <conditionalFormatting sqref="K25">
    <cfRule type="containsText" dxfId="45982" priority="65350" operator="containsText" text="FÉRIAS">
      <formula>NOT(ISERROR(SEARCH("FÉRIAS",K25)))</formula>
    </cfRule>
  </conditionalFormatting>
  <conditionalFormatting sqref="K25">
    <cfRule type="expression" dxfId="45981" priority="65346">
      <formula>K24="FERIADO"</formula>
    </cfRule>
    <cfRule type="expression" dxfId="45980" priority="65347">
      <formula>K24="NTRAB"</formula>
    </cfRule>
    <cfRule type="expression" dxfId="45979" priority="65348">
      <formula>K24="FÉRIAS"</formula>
    </cfRule>
    <cfRule type="expression" dxfId="45978" priority="65349">
      <formula>K24="ATESTADO"</formula>
    </cfRule>
  </conditionalFormatting>
  <conditionalFormatting sqref="K25">
    <cfRule type="containsText" dxfId="45977" priority="65345" operator="containsText" text="ATESTADO">
      <formula>NOT(ISERROR(SEARCH("ATESTADO",K25)))</formula>
    </cfRule>
  </conditionalFormatting>
  <conditionalFormatting sqref="K25">
    <cfRule type="expression" dxfId="45976" priority="65341">
      <formula>K23="ATESTADO"</formula>
    </cfRule>
    <cfRule type="expression" dxfId="45975" priority="65342">
      <formula>K23="FÉRIAS"</formula>
    </cfRule>
    <cfRule type="expression" dxfId="45974" priority="65343">
      <formula>K23="NTRAB"</formula>
    </cfRule>
    <cfRule type="expression" dxfId="45973" priority="65344">
      <formula>K23="FERIADO"</formula>
    </cfRule>
  </conditionalFormatting>
  <conditionalFormatting sqref="K25">
    <cfRule type="containsText" dxfId="45972" priority="65340" operator="containsText" text="HOJE">
      <formula>NOT(ISERROR(SEARCH("HOJE",K25)))</formula>
    </cfRule>
  </conditionalFormatting>
  <conditionalFormatting sqref="K29">
    <cfRule type="containsText" dxfId="45971" priority="65338" operator="containsText" text="NTRAB">
      <formula>NOT(ISERROR(SEARCH("NTRAB",K29)))</formula>
    </cfRule>
    <cfRule type="containsText" dxfId="45970" priority="65339" operator="containsText" text="FERIADO">
      <formula>NOT(ISERROR(SEARCH("FERIADO",K29)))</formula>
    </cfRule>
  </conditionalFormatting>
  <conditionalFormatting sqref="K29">
    <cfRule type="containsText" dxfId="45969" priority="65337" operator="containsText" text="FÉRIAS">
      <formula>NOT(ISERROR(SEARCH("FÉRIAS",K29)))</formula>
    </cfRule>
  </conditionalFormatting>
  <conditionalFormatting sqref="K29">
    <cfRule type="expression" dxfId="45968" priority="65333">
      <formula>K28="FERIADO"</formula>
    </cfRule>
    <cfRule type="expression" dxfId="45967" priority="65334">
      <formula>K28="NTRAB"</formula>
    </cfRule>
    <cfRule type="expression" dxfId="45966" priority="65335">
      <formula>K28="FÉRIAS"</formula>
    </cfRule>
    <cfRule type="expression" dxfId="45965" priority="65336">
      <formula>K28="ATESTADO"</formula>
    </cfRule>
  </conditionalFormatting>
  <conditionalFormatting sqref="K29">
    <cfRule type="containsText" dxfId="45964" priority="65332" operator="containsText" text="ATESTADO">
      <formula>NOT(ISERROR(SEARCH("ATESTADO",K29)))</formula>
    </cfRule>
  </conditionalFormatting>
  <conditionalFormatting sqref="K29">
    <cfRule type="expression" dxfId="45963" priority="65328">
      <formula>K27="ATESTADO"</formula>
    </cfRule>
    <cfRule type="expression" dxfId="45962" priority="65329">
      <formula>K27="FÉRIAS"</formula>
    </cfRule>
    <cfRule type="expression" dxfId="45961" priority="65330">
      <formula>K27="NTRAB"</formula>
    </cfRule>
    <cfRule type="expression" dxfId="45960" priority="65331">
      <formula>K27="FERIADO"</formula>
    </cfRule>
  </conditionalFormatting>
  <conditionalFormatting sqref="K29">
    <cfRule type="containsText" dxfId="45959" priority="65327" operator="containsText" text="HOJE">
      <formula>NOT(ISERROR(SEARCH("HOJE",K29)))</formula>
    </cfRule>
  </conditionalFormatting>
  <conditionalFormatting sqref="K33">
    <cfRule type="containsText" dxfId="45958" priority="65325" operator="containsText" text="NTRAB">
      <formula>NOT(ISERROR(SEARCH("NTRAB",K33)))</formula>
    </cfRule>
    <cfRule type="containsText" dxfId="45957" priority="65326" operator="containsText" text="FERIADO">
      <formula>NOT(ISERROR(SEARCH("FERIADO",K33)))</formula>
    </cfRule>
  </conditionalFormatting>
  <conditionalFormatting sqref="K33">
    <cfRule type="containsText" dxfId="45956" priority="65324" operator="containsText" text="FÉRIAS">
      <formula>NOT(ISERROR(SEARCH("FÉRIAS",K33)))</formula>
    </cfRule>
  </conditionalFormatting>
  <conditionalFormatting sqref="K33">
    <cfRule type="expression" dxfId="45955" priority="65320">
      <formula>K32="FERIADO"</formula>
    </cfRule>
    <cfRule type="expression" dxfId="45954" priority="65321">
      <formula>K32="NTRAB"</formula>
    </cfRule>
    <cfRule type="expression" dxfId="45953" priority="65322">
      <formula>K32="FÉRIAS"</formula>
    </cfRule>
    <cfRule type="expression" dxfId="45952" priority="65323">
      <formula>K32="ATESTADO"</formula>
    </cfRule>
  </conditionalFormatting>
  <conditionalFormatting sqref="K33">
    <cfRule type="containsText" dxfId="45951" priority="65319" operator="containsText" text="ATESTADO">
      <formula>NOT(ISERROR(SEARCH("ATESTADO",K33)))</formula>
    </cfRule>
  </conditionalFormatting>
  <conditionalFormatting sqref="K33">
    <cfRule type="expression" dxfId="45950" priority="65315">
      <formula>K31="ATESTADO"</formula>
    </cfRule>
    <cfRule type="expression" dxfId="45949" priority="65316">
      <formula>K31="FÉRIAS"</formula>
    </cfRule>
    <cfRule type="expression" dxfId="45948" priority="65317">
      <formula>K31="NTRAB"</formula>
    </cfRule>
    <cfRule type="expression" dxfId="45947" priority="65318">
      <formula>K31="FERIADO"</formula>
    </cfRule>
  </conditionalFormatting>
  <conditionalFormatting sqref="K33">
    <cfRule type="containsText" dxfId="45946" priority="65314" operator="containsText" text="HOJE">
      <formula>NOT(ISERROR(SEARCH("HOJE",K33)))</formula>
    </cfRule>
  </conditionalFormatting>
  <conditionalFormatting sqref="K5">
    <cfRule type="containsText" dxfId="45945" priority="65312" operator="containsText" text="NTRAB">
      <formula>NOT(ISERROR(SEARCH("NTRAB",K5)))</formula>
    </cfRule>
    <cfRule type="containsText" dxfId="45944" priority="65313" operator="containsText" text="FERIADO">
      <formula>NOT(ISERROR(SEARCH("FERIADO",K5)))</formula>
    </cfRule>
  </conditionalFormatting>
  <conditionalFormatting sqref="K5">
    <cfRule type="containsText" dxfId="45943" priority="65311" operator="containsText" text="FÉRIAS">
      <formula>NOT(ISERROR(SEARCH("FÉRIAS",K5)))</formula>
    </cfRule>
  </conditionalFormatting>
  <conditionalFormatting sqref="K5">
    <cfRule type="expression" dxfId="45942" priority="65307">
      <formula>K4="FERIADO"</formula>
    </cfRule>
    <cfRule type="expression" dxfId="45941" priority="65308">
      <formula>K4="NTRAB"</formula>
    </cfRule>
    <cfRule type="expression" dxfId="45940" priority="65309">
      <formula>K4="FÉRIAS"</formula>
    </cfRule>
    <cfRule type="expression" dxfId="45939" priority="65310">
      <formula>K4="ATESTADO"</formula>
    </cfRule>
  </conditionalFormatting>
  <conditionalFormatting sqref="K5">
    <cfRule type="containsText" dxfId="45938" priority="65306" operator="containsText" text="ATESTADO">
      <formula>NOT(ISERROR(SEARCH("ATESTADO",K5)))</formula>
    </cfRule>
  </conditionalFormatting>
  <conditionalFormatting sqref="K5">
    <cfRule type="expression" dxfId="45937" priority="65302">
      <formula>K3="ATESTADO"</formula>
    </cfRule>
    <cfRule type="expression" dxfId="45936" priority="65303">
      <formula>K3="FÉRIAS"</formula>
    </cfRule>
    <cfRule type="expression" dxfId="45935" priority="65304">
      <formula>K3="NTRAB"</formula>
    </cfRule>
    <cfRule type="expression" dxfId="45934" priority="65305">
      <formula>K3="FERIADO"</formula>
    </cfRule>
  </conditionalFormatting>
  <conditionalFormatting sqref="K5">
    <cfRule type="containsText" dxfId="45933" priority="65301" operator="containsText" text="HOJE">
      <formula>NOT(ISERROR(SEARCH("HOJE",K5)))</formula>
    </cfRule>
  </conditionalFormatting>
  <conditionalFormatting sqref="K4">
    <cfRule type="containsText" dxfId="45932" priority="65299" operator="containsText" text="NTRAB">
      <formula>NOT(ISERROR(SEARCH("NTRAB",K4)))</formula>
    </cfRule>
    <cfRule type="containsText" dxfId="45931" priority="65300" operator="containsText" text="FERIADO">
      <formula>NOT(ISERROR(SEARCH("FERIADO",K4)))</formula>
    </cfRule>
  </conditionalFormatting>
  <conditionalFormatting sqref="K4">
    <cfRule type="containsText" dxfId="45930" priority="65298" operator="containsText" text="FÉRIAS">
      <formula>NOT(ISERROR(SEARCH("FÉRIAS",K4)))</formula>
    </cfRule>
  </conditionalFormatting>
  <conditionalFormatting sqref="K4">
    <cfRule type="expression" dxfId="45929" priority="65294">
      <formula>K3="FERIADO"</formula>
    </cfRule>
    <cfRule type="expression" dxfId="45928" priority="65295">
      <formula>K3="NTRAB"</formula>
    </cfRule>
    <cfRule type="expression" dxfId="45927" priority="65296">
      <formula>K3="FÉRIAS"</formula>
    </cfRule>
    <cfRule type="expression" dxfId="45926" priority="65297">
      <formula>K3="ATESTADO"</formula>
    </cfRule>
  </conditionalFormatting>
  <conditionalFormatting sqref="K4">
    <cfRule type="containsText" dxfId="45925" priority="65293" operator="containsText" text="ATESTADO">
      <formula>NOT(ISERROR(SEARCH("ATESTADO",K4)))</formula>
    </cfRule>
  </conditionalFormatting>
  <conditionalFormatting sqref="K4">
    <cfRule type="containsText" dxfId="45924" priority="65292" operator="containsText" text="HOJE">
      <formula>NOT(ISERROR(SEARCH("HOJE",K4)))</formula>
    </cfRule>
  </conditionalFormatting>
  <conditionalFormatting sqref="K34">
    <cfRule type="expression" dxfId="45923" priority="64465">
      <formula>$C$53&gt;=$K$32</formula>
    </cfRule>
  </conditionalFormatting>
  <conditionalFormatting sqref="B44">
    <cfRule type="cellIs" dxfId="45922" priority="64324" operator="equal">
      <formula>$B$51</formula>
    </cfRule>
  </conditionalFormatting>
  <conditionalFormatting sqref="I44">
    <cfRule type="expression" dxfId="45921" priority="64323">
      <formula>$H$44=""</formula>
    </cfRule>
  </conditionalFormatting>
  <conditionalFormatting sqref="I45">
    <cfRule type="expression" dxfId="45920" priority="64322">
      <formula>$H$45=""</formula>
    </cfRule>
  </conditionalFormatting>
  <conditionalFormatting sqref="I46">
    <cfRule type="expression" dxfId="45919" priority="64321">
      <formula>$H$46=""</formula>
    </cfRule>
  </conditionalFormatting>
  <conditionalFormatting sqref="I47">
    <cfRule type="expression" dxfId="45918" priority="64320">
      <formula>$H$47=""</formula>
    </cfRule>
  </conditionalFormatting>
  <conditionalFormatting sqref="I48">
    <cfRule type="expression" dxfId="45917" priority="64319">
      <formula>$H$48=""</formula>
    </cfRule>
  </conditionalFormatting>
  <conditionalFormatting sqref="I49">
    <cfRule type="expression" dxfId="45916" priority="64318">
      <formula>$H$49=""</formula>
    </cfRule>
  </conditionalFormatting>
  <conditionalFormatting sqref="I50">
    <cfRule type="expression" dxfId="45915" priority="64317">
      <formula>$H$50=""</formula>
    </cfRule>
  </conditionalFormatting>
  <conditionalFormatting sqref="K40">
    <cfRule type="containsText" dxfId="45914" priority="62371" operator="containsText" text="NTRAB">
      <formula>NOT(ISERROR(SEARCH("NTRAB",K40)))</formula>
    </cfRule>
    <cfRule type="containsText" dxfId="45913" priority="62372" operator="containsText" text="FERIADO">
      <formula>NOT(ISERROR(SEARCH("FERIADO",K40)))</formula>
    </cfRule>
  </conditionalFormatting>
  <conditionalFormatting sqref="K40">
    <cfRule type="containsText" dxfId="45912" priority="62370" operator="containsText" text="FÉRIAS">
      <formula>NOT(ISERROR(SEARCH("FÉRIAS",K40)))</formula>
    </cfRule>
  </conditionalFormatting>
  <conditionalFormatting sqref="K36 K38">
    <cfRule type="containsText" dxfId="45911" priority="62361" operator="containsText" text="NTRAB">
      <formula>NOT(ISERROR(SEARCH("NTRAB",K36)))</formula>
    </cfRule>
    <cfRule type="containsText" dxfId="45910" priority="62362" operator="containsText" text="FERIADO">
      <formula>NOT(ISERROR(SEARCH("FERIADO",K36)))</formula>
    </cfRule>
  </conditionalFormatting>
  <conditionalFormatting sqref="K36 K38">
    <cfRule type="containsText" dxfId="45909" priority="62360" operator="containsText" text="FÉRIAS">
      <formula>NOT(ISERROR(SEARCH("FÉRIAS",K36)))</formula>
    </cfRule>
  </conditionalFormatting>
  <conditionalFormatting sqref="K37">
    <cfRule type="containsText" dxfId="45908" priority="62351" operator="containsText" text="NTRAB">
      <formula>NOT(ISERROR(SEARCH("NTRAB",K37)))</formula>
    </cfRule>
    <cfRule type="containsText" dxfId="45907" priority="62352" operator="containsText" text="FERIADO">
      <formula>NOT(ISERROR(SEARCH("FERIADO",K37)))</formula>
    </cfRule>
  </conditionalFormatting>
  <conditionalFormatting sqref="K37">
    <cfRule type="containsText" dxfId="45906" priority="62349" operator="containsText" text="FÉRIAS">
      <formula>NOT(ISERROR(SEARCH("FÉRIAS",K37)))</formula>
    </cfRule>
  </conditionalFormatting>
  <conditionalFormatting sqref="K41">
    <cfRule type="containsText" dxfId="45905" priority="62341" operator="containsText" text="NTRAB">
      <formula>NOT(ISERROR(SEARCH("NTRAB",K41)))</formula>
    </cfRule>
    <cfRule type="containsText" dxfId="45904" priority="62342" operator="containsText" text="FERIADO">
      <formula>NOT(ISERROR(SEARCH("FERIADO",K41)))</formula>
    </cfRule>
  </conditionalFormatting>
  <conditionalFormatting sqref="K41">
    <cfRule type="containsText" dxfId="45903" priority="62339" operator="containsText" text="FÉRIAS">
      <formula>NOT(ISERROR(SEARCH("FÉRIAS",K41)))</formula>
    </cfRule>
  </conditionalFormatting>
  <conditionalFormatting sqref="K40:K41">
    <cfRule type="expression" dxfId="45902" priority="62203">
      <formula>$K$41=""</formula>
    </cfRule>
    <cfRule type="expression" dxfId="45901" priority="62328">
      <formula>$K$39="NTRAB"</formula>
    </cfRule>
    <cfRule type="expression" dxfId="45900" priority="62329">
      <formula>$K$39="ATESTADO"</formula>
    </cfRule>
    <cfRule type="expression" dxfId="45899" priority="62330">
      <formula>$K$39="FÉRIAS"</formula>
    </cfRule>
    <cfRule type="expression" dxfId="45898" priority="62331">
      <formula>$K$39="FERIADO"</formula>
    </cfRule>
  </conditionalFormatting>
  <conditionalFormatting sqref="K42">
    <cfRule type="expression" dxfId="45897" priority="62323">
      <formula>$C$53&gt;=$K$40</formula>
    </cfRule>
    <cfRule type="expression" dxfId="45896" priority="62324">
      <formula>$K$41=""</formula>
    </cfRule>
    <cfRule type="containsText" dxfId="45895" priority="62325" operator="containsText" text="NTRAB">
      <formula>NOT(ISERROR(SEARCH("NTRAB",K42)))</formula>
    </cfRule>
    <cfRule type="containsText" dxfId="45894" priority="62326" operator="containsText" text="FERIADO">
      <formula>NOT(ISERROR(SEARCH("FERIADO",K42)))</formula>
    </cfRule>
  </conditionalFormatting>
  <conditionalFormatting sqref="K42">
    <cfRule type="containsText" dxfId="45893" priority="62322" operator="containsText" text="FÉRIAS">
      <formula>NOT(ISERROR(SEARCH("FÉRIAS",K42)))</formula>
    </cfRule>
  </conditionalFormatting>
  <conditionalFormatting sqref="K36:K38">
    <cfRule type="expression" dxfId="45892" priority="62315">
      <formula>$K$37=""</formula>
    </cfRule>
  </conditionalFormatting>
  <conditionalFormatting sqref="K35">
    <cfRule type="expression" dxfId="45891" priority="62312">
      <formula>$K$37=""</formula>
    </cfRule>
    <cfRule type="containsText" dxfId="45890" priority="62313" operator="containsText" text="NTRAB">
      <formula>NOT(ISERROR(SEARCH("NTRAB",K35)))</formula>
    </cfRule>
    <cfRule type="containsText" dxfId="45889" priority="62314" operator="containsText" text="FERIADO">
      <formula>NOT(ISERROR(SEARCH("FERIADO",K35)))</formula>
    </cfRule>
  </conditionalFormatting>
  <conditionalFormatting sqref="K35">
    <cfRule type="containsText" dxfId="45888" priority="62311" operator="containsText" text="FÉRIAS">
      <formula>NOT(ISERROR(SEARCH("FÉRIAS",K35)))</formula>
    </cfRule>
  </conditionalFormatting>
  <conditionalFormatting sqref="K39">
    <cfRule type="expression" dxfId="45887" priority="62302">
      <formula>$K$41=""</formula>
    </cfRule>
    <cfRule type="containsText" dxfId="45886" priority="62303" operator="containsText" text="NTRAB">
      <formula>NOT(ISERROR(SEARCH("NTRAB",K39)))</formula>
    </cfRule>
    <cfRule type="containsText" dxfId="45885" priority="62304" operator="containsText" text="FERIADO">
      <formula>NOT(ISERROR(SEARCH("FERIADO",K39)))</formula>
    </cfRule>
  </conditionalFormatting>
  <conditionalFormatting sqref="K39">
    <cfRule type="containsText" dxfId="45884" priority="62301" operator="containsText" text="FÉRIAS">
      <formula>NOT(ISERROR(SEARCH("FÉRIAS",K39)))</formula>
    </cfRule>
  </conditionalFormatting>
  <conditionalFormatting sqref="K36:K37">
    <cfRule type="expression" dxfId="45883" priority="62291">
      <formula>$K$35="NTRAB"</formula>
    </cfRule>
    <cfRule type="expression" dxfId="45882" priority="62292">
      <formula>$K$35="ATESTADO"</formula>
    </cfRule>
    <cfRule type="expression" dxfId="45881" priority="62293">
      <formula>$K$35="FÉRIAS"</formula>
    </cfRule>
    <cfRule type="expression" dxfId="45880" priority="62294">
      <formula>$K$35="FERIADO"</formula>
    </cfRule>
  </conditionalFormatting>
  <conditionalFormatting sqref="K35:K42">
    <cfRule type="containsText" dxfId="45879" priority="62290" operator="containsText" text="ATESTADO">
      <formula>NOT(ISERROR(SEARCH("ATESTADO",K35)))</formula>
    </cfRule>
  </conditionalFormatting>
  <conditionalFormatting sqref="K35">
    <cfRule type="containsText" dxfId="45878" priority="62288" operator="containsText" text="NTRAB">
      <formula>NOT(ISERROR(SEARCH("NTRAB",K35)))</formula>
    </cfRule>
    <cfRule type="containsText" dxfId="45877" priority="62289" operator="containsText" text="FERIADO">
      <formula>NOT(ISERROR(SEARCH("FERIADO",K35)))</formula>
    </cfRule>
  </conditionalFormatting>
  <conditionalFormatting sqref="K35">
    <cfRule type="containsText" dxfId="45876" priority="62287" operator="containsText" text="FÉRIAS">
      <formula>NOT(ISERROR(SEARCH("FÉRIAS",K35)))</formula>
    </cfRule>
  </conditionalFormatting>
  <conditionalFormatting sqref="K35">
    <cfRule type="containsText" dxfId="45875" priority="62279" operator="containsText" text="NTRAB">
      <formula>NOT(ISERROR(SEARCH("NTRAB",K35)))</formula>
    </cfRule>
    <cfRule type="containsText" dxfId="45874" priority="62280" operator="containsText" text="FERIADO">
      <formula>NOT(ISERROR(SEARCH("FERIADO",K35)))</formula>
    </cfRule>
  </conditionalFormatting>
  <conditionalFormatting sqref="K35">
    <cfRule type="containsText" dxfId="45873" priority="62278" operator="containsText" text="FÉRIAS">
      <formula>NOT(ISERROR(SEARCH("FÉRIAS",K35)))</formula>
    </cfRule>
  </conditionalFormatting>
  <conditionalFormatting sqref="K39">
    <cfRule type="containsText" dxfId="45872" priority="62270" operator="containsText" text="NTRAB">
      <formula>NOT(ISERROR(SEARCH("NTRAB",K39)))</formula>
    </cfRule>
    <cfRule type="containsText" dxfId="45871" priority="62271" operator="containsText" text="FERIADO">
      <formula>NOT(ISERROR(SEARCH("FERIADO",K39)))</formula>
    </cfRule>
  </conditionalFormatting>
  <conditionalFormatting sqref="K39">
    <cfRule type="containsText" dxfId="45870" priority="62269" operator="containsText" text="FÉRIAS">
      <formula>NOT(ISERROR(SEARCH("FÉRIAS",K39)))</formula>
    </cfRule>
  </conditionalFormatting>
  <conditionalFormatting sqref="K39">
    <cfRule type="containsText" dxfId="45869" priority="62261" operator="containsText" text="NTRAB">
      <formula>NOT(ISERROR(SEARCH("NTRAB",K39)))</formula>
    </cfRule>
    <cfRule type="containsText" dxfId="45868" priority="62262" operator="containsText" text="FERIADO">
      <formula>NOT(ISERROR(SEARCH("FERIADO",K39)))</formula>
    </cfRule>
  </conditionalFormatting>
  <conditionalFormatting sqref="K39">
    <cfRule type="containsText" dxfId="45867" priority="62260" operator="containsText" text="FÉRIAS">
      <formula>NOT(ISERROR(SEARCH("FÉRIAS",K39)))</formula>
    </cfRule>
  </conditionalFormatting>
  <conditionalFormatting sqref="K39">
    <cfRule type="containsText" dxfId="45866" priority="62252" operator="containsText" text="NTRAB">
      <formula>NOT(ISERROR(SEARCH("NTRAB",K39)))</formula>
    </cfRule>
    <cfRule type="containsText" dxfId="45865" priority="62253" operator="containsText" text="FERIADO">
      <formula>NOT(ISERROR(SEARCH("FERIADO",K39)))</formula>
    </cfRule>
  </conditionalFormatting>
  <conditionalFormatting sqref="K39">
    <cfRule type="containsText" dxfId="45864" priority="62251" operator="containsText" text="FÉRIAS">
      <formula>NOT(ISERROR(SEARCH("FÉRIAS",K39)))</formula>
    </cfRule>
  </conditionalFormatting>
  <conditionalFormatting sqref="K35:K42">
    <cfRule type="containsText" dxfId="45863" priority="62243" operator="containsText" text="HOJE">
      <formula>NOT(ISERROR(SEARCH("HOJE",K35)))</formula>
    </cfRule>
  </conditionalFormatting>
  <conditionalFormatting sqref="K44 K46">
    <cfRule type="containsText" dxfId="45862" priority="62241" operator="containsText" text="NTRAB">
      <formula>NOT(ISERROR(SEARCH("NTRAB",K44)))</formula>
    </cfRule>
    <cfRule type="containsText" dxfId="45861" priority="62242" operator="containsText" text="FERIADO">
      <formula>NOT(ISERROR(SEARCH("FERIADO",K44)))</formula>
    </cfRule>
  </conditionalFormatting>
  <conditionalFormatting sqref="K44 K46">
    <cfRule type="containsText" dxfId="45860" priority="62240" operator="containsText" text="FÉRIAS">
      <formula>NOT(ISERROR(SEARCH("FÉRIAS",K44)))</formula>
    </cfRule>
  </conditionalFormatting>
  <conditionalFormatting sqref="K45">
    <cfRule type="containsText" dxfId="45859" priority="62231" operator="containsText" text="NTRAB">
      <formula>NOT(ISERROR(SEARCH("NTRAB",K45)))</formula>
    </cfRule>
    <cfRule type="containsText" dxfId="45858" priority="62232" operator="containsText" text="FERIADO">
      <formula>NOT(ISERROR(SEARCH("FERIADO",K45)))</formula>
    </cfRule>
  </conditionalFormatting>
  <conditionalFormatting sqref="K45">
    <cfRule type="containsText" dxfId="45857" priority="62229" operator="containsText" text="FÉRIAS">
      <formula>NOT(ISERROR(SEARCH("FÉRIAS",K45)))</formula>
    </cfRule>
  </conditionalFormatting>
  <conditionalFormatting sqref="K44:K46">
    <cfRule type="expression" dxfId="45856" priority="62222">
      <formula>$C$53&lt;$K$44</formula>
    </cfRule>
  </conditionalFormatting>
  <conditionalFormatting sqref="K46">
    <cfRule type="expression" dxfId="45855" priority="62221">
      <formula>$C$53&gt;=$K$44</formula>
    </cfRule>
  </conditionalFormatting>
  <conditionalFormatting sqref="K44:K45">
    <cfRule type="expression" dxfId="45854" priority="62217">
      <formula>$K$43="ATESTADO"</formula>
    </cfRule>
    <cfRule type="expression" dxfId="45853" priority="62218">
      <formula>$K$43="NTRAB"</formula>
    </cfRule>
    <cfRule type="expression" dxfId="45852" priority="62219">
      <formula>$K$43="FÉRIAS"</formula>
    </cfRule>
    <cfRule type="expression" dxfId="45851" priority="62220">
      <formula>$K$43="FERIADO"</formula>
    </cfRule>
  </conditionalFormatting>
  <conditionalFormatting sqref="K43">
    <cfRule type="containsText" dxfId="45850" priority="62214" operator="containsText" text="ATESTADO">
      <formula>NOT(ISERROR(SEARCH("ATESTADO",K43)))</formula>
    </cfRule>
    <cfRule type="containsText" dxfId="45849" priority="62215" operator="containsText" text="NTRAB">
      <formula>NOT(ISERROR(SEARCH("NTRAB",K43)))</formula>
    </cfRule>
    <cfRule type="containsText" dxfId="45848" priority="62216" operator="containsText" text="FERIADO">
      <formula>NOT(ISERROR(SEARCH("FERIADO",K43)))</formula>
    </cfRule>
  </conditionalFormatting>
  <conditionalFormatting sqref="K43">
    <cfRule type="containsText" dxfId="45847" priority="62213" operator="containsText" text="FÉRIAS">
      <formula>NOT(ISERROR(SEARCH("FÉRIAS",K43)))</formula>
    </cfRule>
  </conditionalFormatting>
  <conditionalFormatting sqref="K43">
    <cfRule type="expression" dxfId="45846" priority="62206">
      <formula>$C$53&lt;$K$44</formula>
    </cfRule>
  </conditionalFormatting>
  <conditionalFormatting sqref="K43:K46">
    <cfRule type="containsText" dxfId="45845" priority="62204" operator="containsText" text="HOJE">
      <formula>NOT(ISERROR(SEARCH("HOJE",K43)))</formula>
    </cfRule>
  </conditionalFormatting>
  <conditionalFormatting sqref="K47:M47">
    <cfRule type="expression" dxfId="45844" priority="62202">
      <formula>$N$47="NÃO"</formula>
    </cfRule>
  </conditionalFormatting>
  <conditionalFormatting sqref="L49:M49">
    <cfRule type="cellIs" dxfId="45843" priority="62176" operator="equal">
      <formula>0</formula>
    </cfRule>
    <cfRule type="expression" dxfId="45842" priority="62185">
      <formula>$L$49&lt;0</formula>
    </cfRule>
  </conditionalFormatting>
  <conditionalFormatting sqref="K48:M50">
    <cfRule type="expression" dxfId="45841" priority="62184">
      <formula>$N$47=$O$47</formula>
    </cfRule>
  </conditionalFormatting>
  <conditionalFormatting sqref="K48:M50">
    <cfRule type="expression" dxfId="45840" priority="62183">
      <formula>$N$47=$W$49</formula>
    </cfRule>
  </conditionalFormatting>
  <conditionalFormatting sqref="N48:N50">
    <cfRule type="expression" dxfId="45839" priority="62182">
      <formula>$N$47=$W$49</formula>
    </cfRule>
  </conditionalFormatting>
  <conditionalFormatting sqref="L50:M50">
    <cfRule type="cellIs" dxfId="45838" priority="62179" operator="equal">
      <formula>0</formula>
    </cfRule>
  </conditionalFormatting>
  <conditionalFormatting sqref="L48:M48">
    <cfRule type="cellIs" dxfId="45837" priority="62177" operator="equal">
      <formula>0</formula>
    </cfRule>
    <cfRule type="cellIs" dxfId="45836" priority="62178" operator="lessThan">
      <formula>0</formula>
    </cfRule>
  </conditionalFormatting>
  <conditionalFormatting sqref="K38">
    <cfRule type="expression" dxfId="45835" priority="59589">
      <formula>$C$53&gt;=$K$36</formula>
    </cfRule>
  </conditionalFormatting>
  <conditionalFormatting sqref="G51">
    <cfRule type="cellIs" dxfId="45834" priority="57806" operator="equal">
      <formula>0</formula>
    </cfRule>
  </conditionalFormatting>
  <conditionalFormatting sqref="H51:H52">
    <cfRule type="expression" dxfId="45833" priority="57805">
      <formula>$G$51=$I$51</formula>
    </cfRule>
  </conditionalFormatting>
  <conditionalFormatting sqref="G52">
    <cfRule type="expression" dxfId="45832" priority="57804">
      <formula>$G$52=0</formula>
    </cfRule>
  </conditionalFormatting>
  <conditionalFormatting sqref="F52">
    <cfRule type="expression" dxfId="45831" priority="57803">
      <formula>$G$52=0</formula>
    </cfRule>
  </conditionalFormatting>
  <conditionalFormatting sqref="F51">
    <cfRule type="expression" dxfId="45830" priority="57802">
      <formula>$G$52=0</formula>
    </cfRule>
  </conditionalFormatting>
  <conditionalFormatting sqref="L52:M52">
    <cfRule type="cellIs" dxfId="45829" priority="57800" operator="lessThan">
      <formula>0</formula>
    </cfRule>
    <cfRule type="cellIs" dxfId="45828" priority="57801" operator="greaterThan">
      <formula>0</formula>
    </cfRule>
  </conditionalFormatting>
  <conditionalFormatting sqref="K52">
    <cfRule type="cellIs" dxfId="45827" priority="57797" operator="equal">
      <formula>"A PAGAR"</formula>
    </cfRule>
    <cfRule type="containsText" dxfId="45826" priority="57798" operator="containsText" text="SALDO">
      <formula>NOT(ISERROR(SEARCH("SALDO",K52)))</formula>
    </cfRule>
    <cfRule type="containsText" dxfId="45825" priority="57799" operator="containsText" text="FALTA">
      <formula>NOT(ISERROR(SEARCH("FALTA",K52)))</formula>
    </cfRule>
  </conditionalFormatting>
  <conditionalFormatting sqref="K52:M53 L51:M51">
    <cfRule type="expression" dxfId="45824" priority="57796">
      <formula>$N$47=$O$47</formula>
    </cfRule>
  </conditionalFormatting>
  <conditionalFormatting sqref="K52:M53 L51:M51">
    <cfRule type="expression" dxfId="45823" priority="57795">
      <formula>$N$47=$W$49</formula>
    </cfRule>
  </conditionalFormatting>
  <conditionalFormatting sqref="N52">
    <cfRule type="expression" dxfId="45822" priority="57793">
      <formula>$L$52&lt;0</formula>
    </cfRule>
    <cfRule type="expression" dxfId="45821" priority="57794">
      <formula>$L$52&gt;0</formula>
    </cfRule>
  </conditionalFormatting>
  <conditionalFormatting sqref="N51:N53">
    <cfRule type="expression" dxfId="45820" priority="57792">
      <formula>$N$47=$W$49</formula>
    </cfRule>
  </conditionalFormatting>
  <conditionalFormatting sqref="L53:M53">
    <cfRule type="expression" dxfId="45819" priority="57791">
      <formula>OR(F55&lt;0,H55&lt;0)</formula>
    </cfRule>
  </conditionalFormatting>
  <conditionalFormatting sqref="K53 N53">
    <cfRule type="expression" dxfId="45818" priority="57790">
      <formula>OR(C55&lt;0,E55&lt;0)</formula>
    </cfRule>
  </conditionalFormatting>
  <conditionalFormatting sqref="K53">
    <cfRule type="expression" dxfId="45817" priority="57789">
      <formula>OR(F55&lt;0,H55&lt;0)</formula>
    </cfRule>
  </conditionalFormatting>
  <conditionalFormatting sqref="K53">
    <cfRule type="containsText" dxfId="45816" priority="57787" operator="containsText" text="SALDO">
      <formula>NOT(ISERROR(SEARCH("SALDO",K53)))</formula>
    </cfRule>
    <cfRule type="containsText" dxfId="45815" priority="57788" operator="containsText" text="FALTA">
      <formula>NOT(ISERROR(SEARCH("FALTA",K53)))</formula>
    </cfRule>
  </conditionalFormatting>
  <conditionalFormatting sqref="K52:K53 L53:N53">
    <cfRule type="expression" dxfId="45814" priority="57786">
      <formula>$N$47="NÃO"</formula>
    </cfRule>
  </conditionalFormatting>
  <conditionalFormatting sqref="K51">
    <cfRule type="expression" dxfId="45813" priority="57785">
      <formula>$N$47=$O$47</formula>
    </cfRule>
  </conditionalFormatting>
  <conditionalFormatting sqref="K51">
    <cfRule type="expression" dxfId="45812" priority="57784">
      <formula>$N$47=$W$49</formula>
    </cfRule>
  </conditionalFormatting>
  <conditionalFormatting sqref="L51:M51">
    <cfRule type="expression" dxfId="45811" priority="57782">
      <formula>AND($L$51=0, $N$47="SIM")</formula>
    </cfRule>
    <cfRule type="expression" dxfId="45810" priority="57783">
      <formula>AND($L$51&lt;0, $N$47="SIM")</formula>
    </cfRule>
  </conditionalFormatting>
  <conditionalFormatting sqref="E3">
    <cfRule type="cellIs" dxfId="45809" priority="16141" operator="equal">
      <formula>0</formula>
    </cfRule>
    <cfRule type="expression" dxfId="45808" priority="16142">
      <formula>E3&lt;0</formula>
    </cfRule>
  </conditionalFormatting>
  <conditionalFormatting sqref="E4:E5">
    <cfRule type="expression" dxfId="45807" priority="16139">
      <formula>E4&lt;0</formula>
    </cfRule>
    <cfRule type="cellIs" dxfId="45806" priority="16140" operator="equal">
      <formula>0</formula>
    </cfRule>
  </conditionalFormatting>
  <conditionalFormatting sqref="E19">
    <cfRule type="cellIs" dxfId="45805" priority="16137" operator="equal">
      <formula>0</formula>
    </cfRule>
    <cfRule type="expression" dxfId="45804" priority="16138">
      <formula>E19&lt;0</formula>
    </cfRule>
  </conditionalFormatting>
  <conditionalFormatting sqref="E20:E22">
    <cfRule type="expression" dxfId="45803" priority="16135">
      <formula>E20&lt;0</formula>
    </cfRule>
    <cfRule type="cellIs" dxfId="45802" priority="16136" operator="equal">
      <formula>0</formula>
    </cfRule>
  </conditionalFormatting>
  <conditionalFormatting sqref="E23">
    <cfRule type="cellIs" dxfId="45801" priority="16133" operator="equal">
      <formula>0</formula>
    </cfRule>
    <cfRule type="expression" dxfId="45800" priority="16134">
      <formula>E23&lt;0</formula>
    </cfRule>
  </conditionalFormatting>
  <conditionalFormatting sqref="E24:E26">
    <cfRule type="expression" dxfId="45799" priority="16131">
      <formula>E24&lt;0</formula>
    </cfRule>
    <cfRule type="cellIs" dxfId="45798" priority="16132" operator="equal">
      <formula>0</formula>
    </cfRule>
  </conditionalFormatting>
  <conditionalFormatting sqref="E27">
    <cfRule type="cellIs" dxfId="45797" priority="16129" operator="equal">
      <formula>0</formula>
    </cfRule>
    <cfRule type="expression" dxfId="45796" priority="16130">
      <formula>E27&lt;0</formula>
    </cfRule>
  </conditionalFormatting>
  <conditionalFormatting sqref="E28:E30">
    <cfRule type="expression" dxfId="45795" priority="16127">
      <formula>E28&lt;0</formula>
    </cfRule>
    <cfRule type="cellIs" dxfId="45794" priority="16128" operator="equal">
      <formula>0</formula>
    </cfRule>
  </conditionalFormatting>
  <conditionalFormatting sqref="E31">
    <cfRule type="cellIs" dxfId="45793" priority="16125" operator="equal">
      <formula>0</formula>
    </cfRule>
    <cfRule type="expression" dxfId="45792" priority="16126">
      <formula>E31&lt;0</formula>
    </cfRule>
  </conditionalFormatting>
  <conditionalFormatting sqref="E32:E34">
    <cfRule type="expression" dxfId="45791" priority="16123">
      <formula>E32&lt;0</formula>
    </cfRule>
    <cfRule type="cellIs" dxfId="45790" priority="16124" operator="equal">
      <formula>0</formula>
    </cfRule>
  </conditionalFormatting>
  <conditionalFormatting sqref="E35">
    <cfRule type="cellIs" dxfId="45789" priority="16121" operator="equal">
      <formula>0</formula>
    </cfRule>
    <cfRule type="expression" dxfId="45788" priority="16122">
      <formula>E35&lt;0</formula>
    </cfRule>
  </conditionalFormatting>
  <conditionalFormatting sqref="E36:E38">
    <cfRule type="expression" dxfId="45787" priority="16119">
      <formula>E36&lt;0</formula>
    </cfRule>
    <cfRule type="cellIs" dxfId="45786" priority="16120" operator="equal">
      <formula>0</formula>
    </cfRule>
  </conditionalFormatting>
  <conditionalFormatting sqref="E39">
    <cfRule type="cellIs" dxfId="45785" priority="16117" operator="equal">
      <formula>0</formula>
    </cfRule>
    <cfRule type="expression" dxfId="45784" priority="16118">
      <formula>E39&lt;0</formula>
    </cfRule>
  </conditionalFormatting>
  <conditionalFormatting sqref="E40:E42">
    <cfRule type="expression" dxfId="45783" priority="16115">
      <formula>E40&lt;0</formula>
    </cfRule>
    <cfRule type="cellIs" dxfId="45782" priority="16116" operator="equal">
      <formula>0</formula>
    </cfRule>
  </conditionalFormatting>
  <conditionalFormatting sqref="E6">
    <cfRule type="expression" dxfId="45781" priority="16113">
      <formula>E6&lt;0</formula>
    </cfRule>
    <cfRule type="cellIs" dxfId="45780" priority="16114" operator="equal">
      <formula>0</formula>
    </cfRule>
  </conditionalFormatting>
  <conditionalFormatting sqref="E11">
    <cfRule type="cellIs" dxfId="45779" priority="16111" operator="equal">
      <formula>0</formula>
    </cfRule>
    <cfRule type="expression" dxfId="45778" priority="16112">
      <formula>E11&lt;0</formula>
    </cfRule>
  </conditionalFormatting>
  <conditionalFormatting sqref="E12:E13">
    <cfRule type="expression" dxfId="45777" priority="16109">
      <formula>E12&lt;0</formula>
    </cfRule>
    <cfRule type="cellIs" dxfId="45776" priority="16110" operator="equal">
      <formula>0</formula>
    </cfRule>
  </conditionalFormatting>
  <conditionalFormatting sqref="E14">
    <cfRule type="expression" dxfId="45775" priority="16107">
      <formula>E14&lt;0</formula>
    </cfRule>
    <cfRule type="cellIs" dxfId="45774" priority="16108" operator="equal">
      <formula>0</formula>
    </cfRule>
  </conditionalFormatting>
  <conditionalFormatting sqref="E15">
    <cfRule type="cellIs" dxfId="45773" priority="16105" operator="equal">
      <formula>0</formula>
    </cfRule>
    <cfRule type="expression" dxfId="45772" priority="16106">
      <formula>E15&lt;0</formula>
    </cfRule>
  </conditionalFormatting>
  <conditionalFormatting sqref="E16:E17">
    <cfRule type="expression" dxfId="45771" priority="16103">
      <formula>E16&lt;0</formula>
    </cfRule>
    <cfRule type="cellIs" dxfId="45770" priority="16104" operator="equal">
      <formula>0</formula>
    </cfRule>
  </conditionalFormatting>
  <conditionalFormatting sqref="E18">
    <cfRule type="expression" dxfId="45769" priority="16101">
      <formula>E18&lt;0</formula>
    </cfRule>
    <cfRule type="cellIs" dxfId="45768" priority="16102" operator="equal">
      <formula>0</formula>
    </cfRule>
  </conditionalFormatting>
  <conditionalFormatting sqref="E7">
    <cfRule type="cellIs" dxfId="45767" priority="16099" operator="equal">
      <formula>0</formula>
    </cfRule>
    <cfRule type="expression" dxfId="45766" priority="16100">
      <formula>E7&lt;0</formula>
    </cfRule>
  </conditionalFormatting>
  <conditionalFormatting sqref="E8:E9">
    <cfRule type="expression" dxfId="45765" priority="16097">
      <formula>E8&lt;0</formula>
    </cfRule>
    <cfRule type="cellIs" dxfId="45764" priority="16098" operator="equal">
      <formula>0</formula>
    </cfRule>
  </conditionalFormatting>
  <conditionalFormatting sqref="E10">
    <cfRule type="expression" dxfId="45763" priority="16095">
      <formula>E10&lt;0</formula>
    </cfRule>
    <cfRule type="cellIs" dxfId="45762" priority="16096" operator="equal">
      <formula>0</formula>
    </cfRule>
  </conditionalFormatting>
  <conditionalFormatting sqref="E2:E42">
    <cfRule type="cellIs" dxfId="45761" priority="16094" operator="equal">
      <formula>"ER"</formula>
    </cfRule>
  </conditionalFormatting>
  <conditionalFormatting sqref="E7">
    <cfRule type="cellIs" dxfId="45760" priority="16092" operator="equal">
      <formula>0</formula>
    </cfRule>
    <cfRule type="expression" dxfId="45759" priority="16093">
      <formula>E7&lt;0</formula>
    </cfRule>
  </conditionalFormatting>
  <conditionalFormatting sqref="E8:E9">
    <cfRule type="expression" dxfId="45758" priority="16090">
      <formula>E8&lt;0</formula>
    </cfRule>
    <cfRule type="cellIs" dxfId="45757" priority="16091" operator="equal">
      <formula>0</formula>
    </cfRule>
  </conditionalFormatting>
  <conditionalFormatting sqref="E10">
    <cfRule type="expression" dxfId="45756" priority="16088">
      <formula>E10&lt;0</formula>
    </cfRule>
    <cfRule type="cellIs" dxfId="45755" priority="16089" operator="equal">
      <formula>0</formula>
    </cfRule>
  </conditionalFormatting>
  <conditionalFormatting sqref="E11">
    <cfRule type="cellIs" dxfId="45754" priority="16086" operator="equal">
      <formula>0</formula>
    </cfRule>
    <cfRule type="expression" dxfId="45753" priority="16087">
      <formula>E11&lt;0</formula>
    </cfRule>
  </conditionalFormatting>
  <conditionalFormatting sqref="E12:E13">
    <cfRule type="expression" dxfId="45752" priority="16084">
      <formula>E12&lt;0</formula>
    </cfRule>
    <cfRule type="cellIs" dxfId="45751" priority="16085" operator="equal">
      <formula>0</formula>
    </cfRule>
  </conditionalFormatting>
  <conditionalFormatting sqref="E14">
    <cfRule type="expression" dxfId="45750" priority="16082">
      <formula>E14&lt;0</formula>
    </cfRule>
    <cfRule type="cellIs" dxfId="45749" priority="16083" operator="equal">
      <formula>0</formula>
    </cfRule>
  </conditionalFormatting>
  <conditionalFormatting sqref="E15">
    <cfRule type="cellIs" dxfId="45748" priority="16080" operator="equal">
      <formula>0</formula>
    </cfRule>
    <cfRule type="expression" dxfId="45747" priority="16081">
      <formula>E15&lt;0</formula>
    </cfRule>
  </conditionalFormatting>
  <conditionalFormatting sqref="E16:E17">
    <cfRule type="expression" dxfId="45746" priority="16078">
      <formula>E16&lt;0</formula>
    </cfRule>
    <cfRule type="cellIs" dxfId="45745" priority="16079" operator="equal">
      <formula>0</formula>
    </cfRule>
  </conditionalFormatting>
  <conditionalFormatting sqref="E18">
    <cfRule type="expression" dxfId="45744" priority="16076">
      <formula>E18&lt;0</formula>
    </cfRule>
    <cfRule type="cellIs" dxfId="45743" priority="16077" operator="equal">
      <formula>0</formula>
    </cfRule>
  </conditionalFormatting>
  <conditionalFormatting sqref="E19">
    <cfRule type="cellIs" dxfId="45742" priority="16074" operator="equal">
      <formula>0</formula>
    </cfRule>
    <cfRule type="expression" dxfId="45741" priority="16075">
      <formula>E19&lt;0</formula>
    </cfRule>
  </conditionalFormatting>
  <conditionalFormatting sqref="E20:E21">
    <cfRule type="expression" dxfId="45740" priority="16072">
      <formula>E20&lt;0</formula>
    </cfRule>
    <cfRule type="cellIs" dxfId="45739" priority="16073" operator="equal">
      <formula>0</formula>
    </cfRule>
  </conditionalFormatting>
  <conditionalFormatting sqref="E22">
    <cfRule type="expression" dxfId="45738" priority="16070">
      <formula>E22&lt;0</formula>
    </cfRule>
    <cfRule type="cellIs" dxfId="45737" priority="16071" operator="equal">
      <formula>0</formula>
    </cfRule>
  </conditionalFormatting>
  <conditionalFormatting sqref="E23">
    <cfRule type="cellIs" dxfId="45736" priority="16068" operator="equal">
      <formula>0</formula>
    </cfRule>
    <cfRule type="expression" dxfId="45735" priority="16069">
      <formula>E23&lt;0</formula>
    </cfRule>
  </conditionalFormatting>
  <conditionalFormatting sqref="E24:E25">
    <cfRule type="expression" dxfId="45734" priority="16066">
      <formula>E24&lt;0</formula>
    </cfRule>
    <cfRule type="cellIs" dxfId="45733" priority="16067" operator="equal">
      <formula>0</formula>
    </cfRule>
  </conditionalFormatting>
  <conditionalFormatting sqref="E26">
    <cfRule type="expression" dxfId="45732" priority="16064">
      <formula>E26&lt;0</formula>
    </cfRule>
    <cfRule type="cellIs" dxfId="45731" priority="16065" operator="equal">
      <formula>0</formula>
    </cfRule>
  </conditionalFormatting>
  <conditionalFormatting sqref="E27">
    <cfRule type="cellIs" dxfId="45730" priority="16062" operator="equal">
      <formula>0</formula>
    </cfRule>
    <cfRule type="expression" dxfId="45729" priority="16063">
      <formula>E27&lt;0</formula>
    </cfRule>
  </conditionalFormatting>
  <conditionalFormatting sqref="E28:E29">
    <cfRule type="expression" dxfId="45728" priority="16060">
      <formula>E28&lt;0</formula>
    </cfRule>
    <cfRule type="cellIs" dxfId="45727" priority="16061" operator="equal">
      <formula>0</formula>
    </cfRule>
  </conditionalFormatting>
  <conditionalFormatting sqref="E30">
    <cfRule type="expression" dxfId="45726" priority="16058">
      <formula>E30&lt;0</formula>
    </cfRule>
    <cfRule type="cellIs" dxfId="45725" priority="16059" operator="equal">
      <formula>0</formula>
    </cfRule>
  </conditionalFormatting>
  <conditionalFormatting sqref="E31">
    <cfRule type="cellIs" dxfId="45724" priority="16056" operator="equal">
      <formula>0</formula>
    </cfRule>
    <cfRule type="expression" dxfId="45723" priority="16057">
      <formula>E31&lt;0</formula>
    </cfRule>
  </conditionalFormatting>
  <conditionalFormatting sqref="E32:E33">
    <cfRule type="expression" dxfId="45722" priority="16054">
      <formula>E32&lt;0</formula>
    </cfRule>
    <cfRule type="cellIs" dxfId="45721" priority="16055" operator="equal">
      <formula>0</formula>
    </cfRule>
  </conditionalFormatting>
  <conditionalFormatting sqref="E34">
    <cfRule type="expression" dxfId="45720" priority="16052">
      <formula>E34&lt;0</formula>
    </cfRule>
    <cfRule type="cellIs" dxfId="45719" priority="16053" operator="equal">
      <formula>0</formula>
    </cfRule>
  </conditionalFormatting>
  <conditionalFormatting sqref="E35">
    <cfRule type="cellIs" dxfId="45718" priority="16050" operator="equal">
      <formula>0</formula>
    </cfRule>
    <cfRule type="expression" dxfId="45717" priority="16051">
      <formula>E35&lt;0</formula>
    </cfRule>
  </conditionalFormatting>
  <conditionalFormatting sqref="E36:E37">
    <cfRule type="expression" dxfId="45716" priority="16048">
      <formula>E36&lt;0</formula>
    </cfRule>
    <cfRule type="cellIs" dxfId="45715" priority="16049" operator="equal">
      <formula>0</formula>
    </cfRule>
  </conditionalFormatting>
  <conditionalFormatting sqref="E38">
    <cfRule type="expression" dxfId="45714" priority="16046">
      <formula>E38&lt;0</formula>
    </cfRule>
    <cfRule type="cellIs" dxfId="45713" priority="16047" operator="equal">
      <formula>0</formula>
    </cfRule>
  </conditionalFormatting>
  <conditionalFormatting sqref="E39">
    <cfRule type="cellIs" dxfId="45712" priority="16044" operator="equal">
      <formula>0</formula>
    </cfRule>
    <cfRule type="expression" dxfId="45711" priority="16045">
      <formula>E39&lt;0</formula>
    </cfRule>
  </conditionalFormatting>
  <conditionalFormatting sqref="E40:E41">
    <cfRule type="expression" dxfId="45710" priority="16042">
      <formula>E40&lt;0</formula>
    </cfRule>
    <cfRule type="cellIs" dxfId="45709" priority="16043" operator="equal">
      <formula>0</formula>
    </cfRule>
  </conditionalFormatting>
  <conditionalFormatting sqref="E42">
    <cfRule type="expression" dxfId="45708" priority="16040">
      <formula>E42&lt;0</formula>
    </cfRule>
    <cfRule type="cellIs" dxfId="45707" priority="16041" operator="equal">
      <formula>0</formula>
    </cfRule>
  </conditionalFormatting>
  <conditionalFormatting sqref="J3">
    <cfRule type="cellIs" dxfId="45706" priority="16038" operator="equal">
      <formula>0</formula>
    </cfRule>
    <cfRule type="expression" dxfId="45705" priority="16039">
      <formula>J3&lt;0</formula>
    </cfRule>
  </conditionalFormatting>
  <conditionalFormatting sqref="J4:J6">
    <cfRule type="expression" dxfId="45704" priority="16036">
      <formula>J4&lt;0</formula>
    </cfRule>
    <cfRule type="cellIs" dxfId="45703" priority="16037" operator="equal">
      <formula>0</formula>
    </cfRule>
  </conditionalFormatting>
  <conditionalFormatting sqref="J7">
    <cfRule type="cellIs" dxfId="45702" priority="16034" operator="equal">
      <formula>0</formula>
    </cfRule>
    <cfRule type="expression" dxfId="45701" priority="16035">
      <formula>J7&lt;0</formula>
    </cfRule>
  </conditionalFormatting>
  <conditionalFormatting sqref="J8:J10">
    <cfRule type="expression" dxfId="45700" priority="16032">
      <formula>J8&lt;0</formula>
    </cfRule>
    <cfRule type="cellIs" dxfId="45699" priority="16033" operator="equal">
      <formula>0</formula>
    </cfRule>
  </conditionalFormatting>
  <conditionalFormatting sqref="J11">
    <cfRule type="cellIs" dxfId="45698" priority="16030" operator="equal">
      <formula>0</formula>
    </cfRule>
    <cfRule type="expression" dxfId="45697" priority="16031">
      <formula>J11&lt;0</formula>
    </cfRule>
  </conditionalFormatting>
  <conditionalFormatting sqref="J12:J14">
    <cfRule type="expression" dxfId="45696" priority="16028">
      <formula>J12&lt;0</formula>
    </cfRule>
    <cfRule type="cellIs" dxfId="45695" priority="16029" operator="equal">
      <formula>0</formula>
    </cfRule>
  </conditionalFormatting>
  <conditionalFormatting sqref="J15">
    <cfRule type="cellIs" dxfId="45694" priority="16026" operator="equal">
      <formula>0</formula>
    </cfRule>
    <cfRule type="expression" dxfId="45693" priority="16027">
      <formula>J15&lt;0</formula>
    </cfRule>
  </conditionalFormatting>
  <conditionalFormatting sqref="J16:J18">
    <cfRule type="expression" dxfId="45692" priority="16024">
      <formula>J16&lt;0</formula>
    </cfRule>
    <cfRule type="cellIs" dxfId="45691" priority="16025" operator="equal">
      <formula>0</formula>
    </cfRule>
  </conditionalFormatting>
  <conditionalFormatting sqref="J19">
    <cfRule type="cellIs" dxfId="45690" priority="16022" operator="equal">
      <formula>0</formula>
    </cfRule>
    <cfRule type="expression" dxfId="45689" priority="16023">
      <formula>J19&lt;0</formula>
    </cfRule>
  </conditionalFormatting>
  <conditionalFormatting sqref="J20:J22">
    <cfRule type="expression" dxfId="45688" priority="16020">
      <formula>J20&lt;0</formula>
    </cfRule>
    <cfRule type="cellIs" dxfId="45687" priority="16021" operator="equal">
      <formula>0</formula>
    </cfRule>
  </conditionalFormatting>
  <conditionalFormatting sqref="J23">
    <cfRule type="cellIs" dxfId="45686" priority="16018" operator="equal">
      <formula>0</formula>
    </cfRule>
    <cfRule type="expression" dxfId="45685" priority="16019">
      <formula>J23&lt;0</formula>
    </cfRule>
  </conditionalFormatting>
  <conditionalFormatting sqref="J24:J26">
    <cfRule type="expression" dxfId="45684" priority="16016">
      <formula>J24&lt;0</formula>
    </cfRule>
    <cfRule type="cellIs" dxfId="45683" priority="16017" operator="equal">
      <formula>0</formula>
    </cfRule>
  </conditionalFormatting>
  <conditionalFormatting sqref="J27">
    <cfRule type="cellIs" dxfId="45682" priority="16014" operator="equal">
      <formula>0</formula>
    </cfRule>
    <cfRule type="expression" dxfId="45681" priority="16015">
      <formula>J27&lt;0</formula>
    </cfRule>
  </conditionalFormatting>
  <conditionalFormatting sqref="J28:J30">
    <cfRule type="expression" dxfId="45680" priority="16012">
      <formula>J28&lt;0</formula>
    </cfRule>
    <cfRule type="cellIs" dxfId="45679" priority="16013" operator="equal">
      <formula>0</formula>
    </cfRule>
  </conditionalFormatting>
  <conditionalFormatting sqref="J31">
    <cfRule type="cellIs" dxfId="45678" priority="16010" operator="equal">
      <formula>0</formula>
    </cfRule>
    <cfRule type="expression" dxfId="45677" priority="16011">
      <formula>J31&lt;0</formula>
    </cfRule>
  </conditionalFormatting>
  <conditionalFormatting sqref="J32:J34">
    <cfRule type="expression" dxfId="45676" priority="16008">
      <formula>J32&lt;0</formula>
    </cfRule>
    <cfRule type="cellIs" dxfId="45675" priority="16009" operator="equal">
      <formula>0</formula>
    </cfRule>
  </conditionalFormatting>
  <conditionalFormatting sqref="J35">
    <cfRule type="cellIs" dxfId="45674" priority="16006" operator="equal">
      <formula>0</formula>
    </cfRule>
    <cfRule type="expression" dxfId="45673" priority="16007">
      <formula>J35&lt;0</formula>
    </cfRule>
  </conditionalFormatting>
  <conditionalFormatting sqref="J36:J38">
    <cfRule type="expression" dxfId="45672" priority="16004">
      <formula>J36&lt;0</formula>
    </cfRule>
    <cfRule type="cellIs" dxfId="45671" priority="16005" operator="equal">
      <formula>0</formula>
    </cfRule>
  </conditionalFormatting>
  <conditionalFormatting sqref="J39">
    <cfRule type="cellIs" dxfId="45670" priority="16002" operator="equal">
      <formula>0</formula>
    </cfRule>
    <cfRule type="expression" dxfId="45669" priority="16003">
      <formula>J39&lt;0</formula>
    </cfRule>
  </conditionalFormatting>
  <conditionalFormatting sqref="J40:J42">
    <cfRule type="expression" dxfId="45668" priority="16000">
      <formula>J40&lt;0</formula>
    </cfRule>
    <cfRule type="cellIs" dxfId="45667" priority="16001" operator="equal">
      <formula>0</formula>
    </cfRule>
  </conditionalFormatting>
  <conditionalFormatting sqref="J2:J42">
    <cfRule type="cellIs" dxfId="45666" priority="15999" operator="equal">
      <formula>"ER"</formula>
    </cfRule>
  </conditionalFormatting>
  <conditionalFormatting sqref="J3">
    <cfRule type="cellIs" dxfId="45665" priority="15997" operator="equal">
      <formula>0</formula>
    </cfRule>
    <cfRule type="expression" dxfId="45664" priority="15998">
      <formula>J3&lt;0</formula>
    </cfRule>
  </conditionalFormatting>
  <conditionalFormatting sqref="J4:J5">
    <cfRule type="expression" dxfId="45663" priority="15995">
      <formula>J4&lt;0</formula>
    </cfRule>
    <cfRule type="cellIs" dxfId="45662" priority="15996" operator="equal">
      <formula>0</formula>
    </cfRule>
  </conditionalFormatting>
  <conditionalFormatting sqref="J19">
    <cfRule type="cellIs" dxfId="45661" priority="15993" operator="equal">
      <formula>0</formula>
    </cfRule>
    <cfRule type="expression" dxfId="45660" priority="15994">
      <formula>J19&lt;0</formula>
    </cfRule>
  </conditionalFormatting>
  <conditionalFormatting sqref="J20:J22">
    <cfRule type="expression" dxfId="45659" priority="15991">
      <formula>J20&lt;0</formula>
    </cfRule>
    <cfRule type="cellIs" dxfId="45658" priority="15992" operator="equal">
      <formula>0</formula>
    </cfRule>
  </conditionalFormatting>
  <conditionalFormatting sqref="J23">
    <cfRule type="cellIs" dxfId="45657" priority="15989" operator="equal">
      <formula>0</formula>
    </cfRule>
    <cfRule type="expression" dxfId="45656" priority="15990">
      <formula>J23&lt;0</formula>
    </cfRule>
  </conditionalFormatting>
  <conditionalFormatting sqref="J24:J26">
    <cfRule type="expression" dxfId="45655" priority="15987">
      <formula>J24&lt;0</formula>
    </cfRule>
    <cfRule type="cellIs" dxfId="45654" priority="15988" operator="equal">
      <formula>0</formula>
    </cfRule>
  </conditionalFormatting>
  <conditionalFormatting sqref="J27">
    <cfRule type="cellIs" dxfId="45653" priority="15985" operator="equal">
      <formula>0</formula>
    </cfRule>
    <cfRule type="expression" dxfId="45652" priority="15986">
      <formula>J27&lt;0</formula>
    </cfRule>
  </conditionalFormatting>
  <conditionalFormatting sqref="J28:J30">
    <cfRule type="expression" dxfId="45651" priority="15983">
      <formula>J28&lt;0</formula>
    </cfRule>
    <cfRule type="cellIs" dxfId="45650" priority="15984" operator="equal">
      <formula>0</formula>
    </cfRule>
  </conditionalFormatting>
  <conditionalFormatting sqref="J31">
    <cfRule type="cellIs" dxfId="45649" priority="15981" operator="equal">
      <formula>0</formula>
    </cfRule>
    <cfRule type="expression" dxfId="45648" priority="15982">
      <formula>J31&lt;0</formula>
    </cfRule>
  </conditionalFormatting>
  <conditionalFormatting sqref="J32:J34">
    <cfRule type="expression" dxfId="45647" priority="15979">
      <formula>J32&lt;0</formula>
    </cfRule>
    <cfRule type="cellIs" dxfId="45646" priority="15980" operator="equal">
      <formula>0</formula>
    </cfRule>
  </conditionalFormatting>
  <conditionalFormatting sqref="J35">
    <cfRule type="cellIs" dxfId="45645" priority="15977" operator="equal">
      <formula>0</formula>
    </cfRule>
    <cfRule type="expression" dxfId="45644" priority="15978">
      <formula>J35&lt;0</formula>
    </cfRule>
  </conditionalFormatting>
  <conditionalFormatting sqref="J36:J38">
    <cfRule type="expression" dxfId="45643" priority="15975">
      <formula>J36&lt;0</formula>
    </cfRule>
    <cfRule type="cellIs" dxfId="45642" priority="15976" operator="equal">
      <formula>0</formula>
    </cfRule>
  </conditionalFormatting>
  <conditionalFormatting sqref="J39">
    <cfRule type="cellIs" dxfId="45641" priority="15973" operator="equal">
      <formula>0</formula>
    </cfRule>
    <cfRule type="expression" dxfId="45640" priority="15974">
      <formula>J39&lt;0</formula>
    </cfRule>
  </conditionalFormatting>
  <conditionalFormatting sqref="J40:J42">
    <cfRule type="expression" dxfId="45639" priority="15971">
      <formula>J40&lt;0</formula>
    </cfRule>
    <cfRule type="cellIs" dxfId="45638" priority="15972" operator="equal">
      <formula>0</formula>
    </cfRule>
  </conditionalFormatting>
  <conditionalFormatting sqref="J6">
    <cfRule type="expression" dxfId="45637" priority="15969">
      <formula>J6&lt;0</formula>
    </cfRule>
    <cfRule type="cellIs" dxfId="45636" priority="15970" operator="equal">
      <formula>0</formula>
    </cfRule>
  </conditionalFormatting>
  <conditionalFormatting sqref="J11">
    <cfRule type="cellIs" dxfId="45635" priority="15967" operator="equal">
      <formula>0</formula>
    </cfRule>
    <cfRule type="expression" dxfId="45634" priority="15968">
      <formula>J11&lt;0</formula>
    </cfRule>
  </conditionalFormatting>
  <conditionalFormatting sqref="J12:J13">
    <cfRule type="expression" dxfId="45633" priority="15965">
      <formula>J12&lt;0</formula>
    </cfRule>
    <cfRule type="cellIs" dxfId="45632" priority="15966" operator="equal">
      <formula>0</formula>
    </cfRule>
  </conditionalFormatting>
  <conditionalFormatting sqref="J14">
    <cfRule type="expression" dxfId="45631" priority="15963">
      <formula>J14&lt;0</formula>
    </cfRule>
    <cfRule type="cellIs" dxfId="45630" priority="15964" operator="equal">
      <formula>0</formula>
    </cfRule>
  </conditionalFormatting>
  <conditionalFormatting sqref="J15">
    <cfRule type="cellIs" dxfId="45629" priority="15961" operator="equal">
      <formula>0</formula>
    </cfRule>
    <cfRule type="expression" dxfId="45628" priority="15962">
      <formula>J15&lt;0</formula>
    </cfRule>
  </conditionalFormatting>
  <conditionalFormatting sqref="J16:J17">
    <cfRule type="expression" dxfId="45627" priority="15959">
      <formula>J16&lt;0</formula>
    </cfRule>
    <cfRule type="cellIs" dxfId="45626" priority="15960" operator="equal">
      <formula>0</formula>
    </cfRule>
  </conditionalFormatting>
  <conditionalFormatting sqref="J18">
    <cfRule type="expression" dxfId="45625" priority="15957">
      <formula>J18&lt;0</formula>
    </cfRule>
    <cfRule type="cellIs" dxfId="45624" priority="15958" operator="equal">
      <formula>0</formula>
    </cfRule>
  </conditionalFormatting>
  <conditionalFormatting sqref="J7">
    <cfRule type="cellIs" dxfId="45623" priority="15955" operator="equal">
      <formula>0</formula>
    </cfRule>
    <cfRule type="expression" dxfId="45622" priority="15956">
      <formula>J7&lt;0</formula>
    </cfRule>
  </conditionalFormatting>
  <conditionalFormatting sqref="J8:J9">
    <cfRule type="expression" dxfId="45621" priority="15953">
      <formula>J8&lt;0</formula>
    </cfRule>
    <cfRule type="cellIs" dxfId="45620" priority="15954" operator="equal">
      <formula>0</formula>
    </cfRule>
  </conditionalFormatting>
  <conditionalFormatting sqref="J10">
    <cfRule type="expression" dxfId="45619" priority="15951">
      <formula>J10&lt;0</formula>
    </cfRule>
    <cfRule type="cellIs" dxfId="45618" priority="15952" operator="equal">
      <formula>0</formula>
    </cfRule>
  </conditionalFormatting>
  <conditionalFormatting sqref="J7">
    <cfRule type="cellIs" dxfId="45617" priority="15949" operator="equal">
      <formula>0</formula>
    </cfRule>
    <cfRule type="expression" dxfId="45616" priority="15950">
      <formula>J7&lt;0</formula>
    </cfRule>
  </conditionalFormatting>
  <conditionalFormatting sqref="J8:J9">
    <cfRule type="expression" dxfId="45615" priority="15947">
      <formula>J8&lt;0</formula>
    </cfRule>
    <cfRule type="cellIs" dxfId="45614" priority="15948" operator="equal">
      <formula>0</formula>
    </cfRule>
  </conditionalFormatting>
  <conditionalFormatting sqref="J10">
    <cfRule type="expression" dxfId="45613" priority="15945">
      <formula>J10&lt;0</formula>
    </cfRule>
    <cfRule type="cellIs" dxfId="45612" priority="15946" operator="equal">
      <formula>0</formula>
    </cfRule>
  </conditionalFormatting>
  <conditionalFormatting sqref="J11">
    <cfRule type="cellIs" dxfId="45611" priority="15943" operator="equal">
      <formula>0</formula>
    </cfRule>
    <cfRule type="expression" dxfId="45610" priority="15944">
      <formula>J11&lt;0</formula>
    </cfRule>
  </conditionalFormatting>
  <conditionalFormatting sqref="J12:J13">
    <cfRule type="expression" dxfId="45609" priority="15941">
      <formula>J12&lt;0</formula>
    </cfRule>
    <cfRule type="cellIs" dxfId="45608" priority="15942" operator="equal">
      <formula>0</formula>
    </cfRule>
  </conditionalFormatting>
  <conditionalFormatting sqref="J14">
    <cfRule type="expression" dxfId="45607" priority="15939">
      <formula>J14&lt;0</formula>
    </cfRule>
    <cfRule type="cellIs" dxfId="45606" priority="15940" operator="equal">
      <formula>0</formula>
    </cfRule>
  </conditionalFormatting>
  <conditionalFormatting sqref="J15">
    <cfRule type="cellIs" dxfId="45605" priority="15937" operator="equal">
      <formula>0</formula>
    </cfRule>
    <cfRule type="expression" dxfId="45604" priority="15938">
      <formula>J15&lt;0</formula>
    </cfRule>
  </conditionalFormatting>
  <conditionalFormatting sqref="J16:J17">
    <cfRule type="expression" dxfId="45603" priority="15935">
      <formula>J16&lt;0</formula>
    </cfRule>
    <cfRule type="cellIs" dxfId="45602" priority="15936" operator="equal">
      <formula>0</formula>
    </cfRule>
  </conditionalFormatting>
  <conditionalFormatting sqref="J18">
    <cfRule type="expression" dxfId="45601" priority="15933">
      <formula>J18&lt;0</formula>
    </cfRule>
    <cfRule type="cellIs" dxfId="45600" priority="15934" operator="equal">
      <formula>0</formula>
    </cfRule>
  </conditionalFormatting>
  <conditionalFormatting sqref="J19">
    <cfRule type="cellIs" dxfId="45599" priority="15931" operator="equal">
      <formula>0</formula>
    </cfRule>
    <cfRule type="expression" dxfId="45598" priority="15932">
      <formula>J19&lt;0</formula>
    </cfRule>
  </conditionalFormatting>
  <conditionalFormatting sqref="J20:J21">
    <cfRule type="expression" dxfId="45597" priority="15929">
      <formula>J20&lt;0</formula>
    </cfRule>
    <cfRule type="cellIs" dxfId="45596" priority="15930" operator="equal">
      <formula>0</formula>
    </cfRule>
  </conditionalFormatting>
  <conditionalFormatting sqref="J22">
    <cfRule type="expression" dxfId="45595" priority="15927">
      <formula>J22&lt;0</formula>
    </cfRule>
    <cfRule type="cellIs" dxfId="45594" priority="15928" operator="equal">
      <formula>0</formula>
    </cfRule>
  </conditionalFormatting>
  <conditionalFormatting sqref="J23">
    <cfRule type="cellIs" dxfId="45593" priority="15925" operator="equal">
      <formula>0</formula>
    </cfRule>
    <cfRule type="expression" dxfId="45592" priority="15926">
      <formula>J23&lt;0</formula>
    </cfRule>
  </conditionalFormatting>
  <conditionalFormatting sqref="J24:J25">
    <cfRule type="expression" dxfId="45591" priority="15923">
      <formula>J24&lt;0</formula>
    </cfRule>
    <cfRule type="cellIs" dxfId="45590" priority="15924" operator="equal">
      <formula>0</formula>
    </cfRule>
  </conditionalFormatting>
  <conditionalFormatting sqref="J26">
    <cfRule type="expression" dxfId="45589" priority="15921">
      <formula>J26&lt;0</formula>
    </cfRule>
    <cfRule type="cellIs" dxfId="45588" priority="15922" operator="equal">
      <formula>0</formula>
    </cfRule>
  </conditionalFormatting>
  <conditionalFormatting sqref="J27">
    <cfRule type="cellIs" dxfId="45587" priority="15919" operator="equal">
      <formula>0</formula>
    </cfRule>
    <cfRule type="expression" dxfId="45586" priority="15920">
      <formula>J27&lt;0</formula>
    </cfRule>
  </conditionalFormatting>
  <conditionalFormatting sqref="J28:J29">
    <cfRule type="expression" dxfId="45585" priority="15917">
      <formula>J28&lt;0</formula>
    </cfRule>
    <cfRule type="cellIs" dxfId="45584" priority="15918" operator="equal">
      <formula>0</formula>
    </cfRule>
  </conditionalFormatting>
  <conditionalFormatting sqref="J30">
    <cfRule type="expression" dxfId="45583" priority="15915">
      <formula>J30&lt;0</formula>
    </cfRule>
    <cfRule type="cellIs" dxfId="45582" priority="15916" operator="equal">
      <formula>0</formula>
    </cfRule>
  </conditionalFormatting>
  <conditionalFormatting sqref="J31">
    <cfRule type="cellIs" dxfId="45581" priority="15913" operator="equal">
      <formula>0</formula>
    </cfRule>
    <cfRule type="expression" dxfId="45580" priority="15914">
      <formula>J31&lt;0</formula>
    </cfRule>
  </conditionalFormatting>
  <conditionalFormatting sqref="J32:J33">
    <cfRule type="expression" dxfId="45579" priority="15911">
      <formula>J32&lt;0</formula>
    </cfRule>
    <cfRule type="cellIs" dxfId="45578" priority="15912" operator="equal">
      <formula>0</formula>
    </cfRule>
  </conditionalFormatting>
  <conditionalFormatting sqref="J34">
    <cfRule type="expression" dxfId="45577" priority="15909">
      <formula>J34&lt;0</formula>
    </cfRule>
    <cfRule type="cellIs" dxfId="45576" priority="15910" operator="equal">
      <formula>0</formula>
    </cfRule>
  </conditionalFormatting>
  <conditionalFormatting sqref="J35">
    <cfRule type="cellIs" dxfId="45575" priority="15907" operator="equal">
      <formula>0</formula>
    </cfRule>
    <cfRule type="expression" dxfId="45574" priority="15908">
      <formula>J35&lt;0</formula>
    </cfRule>
  </conditionalFormatting>
  <conditionalFormatting sqref="J36:J37">
    <cfRule type="expression" dxfId="45573" priority="15905">
      <formula>J36&lt;0</formula>
    </cfRule>
    <cfRule type="cellIs" dxfId="45572" priority="15906" operator="equal">
      <formula>0</formula>
    </cfRule>
  </conditionalFormatting>
  <conditionalFormatting sqref="J38">
    <cfRule type="expression" dxfId="45571" priority="15903">
      <formula>J38&lt;0</formula>
    </cfRule>
    <cfRule type="cellIs" dxfId="45570" priority="15904" operator="equal">
      <formula>0</formula>
    </cfRule>
  </conditionalFormatting>
  <conditionalFormatting sqref="J39">
    <cfRule type="cellIs" dxfId="45569" priority="15901" operator="equal">
      <formula>0</formula>
    </cfRule>
    <cfRule type="expression" dxfId="45568" priority="15902">
      <formula>J39&lt;0</formula>
    </cfRule>
  </conditionalFormatting>
  <conditionalFormatting sqref="J40:J41">
    <cfRule type="expression" dxfId="45567" priority="15899">
      <formula>J40&lt;0</formula>
    </cfRule>
    <cfRule type="cellIs" dxfId="45566" priority="15900" operator="equal">
      <formula>0</formula>
    </cfRule>
  </conditionalFormatting>
  <conditionalFormatting sqref="J42">
    <cfRule type="expression" dxfId="45565" priority="15897">
      <formula>J42&lt;0</formula>
    </cfRule>
    <cfRule type="cellIs" dxfId="45564" priority="15898" operator="equal">
      <formula>0</formula>
    </cfRule>
  </conditionalFormatting>
  <conditionalFormatting sqref="O3">
    <cfRule type="cellIs" dxfId="45563" priority="15895" operator="equal">
      <formula>0</formula>
    </cfRule>
    <cfRule type="expression" dxfId="45562" priority="15896">
      <formula>O3&lt;0</formula>
    </cfRule>
  </conditionalFormatting>
  <conditionalFormatting sqref="O4:O6">
    <cfRule type="expression" dxfId="45561" priority="15893">
      <formula>O4&lt;0</formula>
    </cfRule>
    <cfRule type="cellIs" dxfId="45560" priority="15894" operator="equal">
      <formula>0</formula>
    </cfRule>
  </conditionalFormatting>
  <conditionalFormatting sqref="O7">
    <cfRule type="cellIs" dxfId="45559" priority="15891" operator="equal">
      <formula>0</formula>
    </cfRule>
    <cfRule type="expression" dxfId="45558" priority="15892">
      <formula>O7&lt;0</formula>
    </cfRule>
  </conditionalFormatting>
  <conditionalFormatting sqref="O8:O10">
    <cfRule type="expression" dxfId="45557" priority="15889">
      <formula>O8&lt;0</formula>
    </cfRule>
    <cfRule type="cellIs" dxfId="45556" priority="15890" operator="equal">
      <formula>0</formula>
    </cfRule>
  </conditionalFormatting>
  <conditionalFormatting sqref="O11">
    <cfRule type="cellIs" dxfId="45555" priority="15887" operator="equal">
      <formula>0</formula>
    </cfRule>
    <cfRule type="expression" dxfId="45554" priority="15888">
      <formula>O11&lt;0</formula>
    </cfRule>
  </conditionalFormatting>
  <conditionalFormatting sqref="O12:O14">
    <cfRule type="expression" dxfId="45553" priority="15885">
      <formula>O12&lt;0</formula>
    </cfRule>
    <cfRule type="cellIs" dxfId="45552" priority="15886" operator="equal">
      <formula>0</formula>
    </cfRule>
  </conditionalFormatting>
  <conditionalFormatting sqref="O15">
    <cfRule type="cellIs" dxfId="45551" priority="15883" operator="equal">
      <formula>0</formula>
    </cfRule>
    <cfRule type="expression" dxfId="45550" priority="15884">
      <formula>O15&lt;0</formula>
    </cfRule>
  </conditionalFormatting>
  <conditionalFormatting sqref="O16:O18">
    <cfRule type="expression" dxfId="45549" priority="15881">
      <formula>O16&lt;0</formula>
    </cfRule>
    <cfRule type="cellIs" dxfId="45548" priority="15882" operator="equal">
      <formula>0</formula>
    </cfRule>
  </conditionalFormatting>
  <conditionalFormatting sqref="O19">
    <cfRule type="cellIs" dxfId="45547" priority="15879" operator="equal">
      <formula>0</formula>
    </cfRule>
    <cfRule type="expression" dxfId="45546" priority="15880">
      <formula>O19&lt;0</formula>
    </cfRule>
  </conditionalFormatting>
  <conditionalFormatting sqref="O20:O22">
    <cfRule type="expression" dxfId="45545" priority="15877">
      <formula>O20&lt;0</formula>
    </cfRule>
    <cfRule type="cellIs" dxfId="45544" priority="15878" operator="equal">
      <formula>0</formula>
    </cfRule>
  </conditionalFormatting>
  <conditionalFormatting sqref="O23">
    <cfRule type="cellIs" dxfId="45543" priority="15875" operator="equal">
      <formula>0</formula>
    </cfRule>
    <cfRule type="expression" dxfId="45542" priority="15876">
      <formula>O23&lt;0</formula>
    </cfRule>
  </conditionalFormatting>
  <conditionalFormatting sqref="O24:O26">
    <cfRule type="expression" dxfId="45541" priority="15873">
      <formula>O24&lt;0</formula>
    </cfRule>
    <cfRule type="cellIs" dxfId="45540" priority="15874" operator="equal">
      <formula>0</formula>
    </cfRule>
  </conditionalFormatting>
  <conditionalFormatting sqref="O27">
    <cfRule type="cellIs" dxfId="45539" priority="15871" operator="equal">
      <formula>0</formula>
    </cfRule>
    <cfRule type="expression" dxfId="45538" priority="15872">
      <formula>O27&lt;0</formula>
    </cfRule>
  </conditionalFormatting>
  <conditionalFormatting sqref="O28:O30">
    <cfRule type="expression" dxfId="45537" priority="15869">
      <formula>O28&lt;0</formula>
    </cfRule>
    <cfRule type="cellIs" dxfId="45536" priority="15870" operator="equal">
      <formula>0</formula>
    </cfRule>
  </conditionalFormatting>
  <conditionalFormatting sqref="O31">
    <cfRule type="cellIs" dxfId="45535" priority="15867" operator="equal">
      <formula>0</formula>
    </cfRule>
    <cfRule type="expression" dxfId="45534" priority="15868">
      <formula>O31&lt;0</formula>
    </cfRule>
  </conditionalFormatting>
  <conditionalFormatting sqref="O32:O34">
    <cfRule type="expression" dxfId="45533" priority="15865">
      <formula>O32&lt;0</formula>
    </cfRule>
    <cfRule type="cellIs" dxfId="45532" priority="15866" operator="equal">
      <formula>0</formula>
    </cfRule>
  </conditionalFormatting>
  <conditionalFormatting sqref="O35">
    <cfRule type="cellIs" dxfId="45531" priority="15863" operator="equal">
      <formula>0</formula>
    </cfRule>
    <cfRule type="expression" dxfId="45530" priority="15864">
      <formula>O35&lt;0</formula>
    </cfRule>
  </conditionalFormatting>
  <conditionalFormatting sqref="O36:O38">
    <cfRule type="expression" dxfId="45529" priority="15861">
      <formula>O36&lt;0</formula>
    </cfRule>
    <cfRule type="cellIs" dxfId="45528" priority="15862" operator="equal">
      <formula>0</formula>
    </cfRule>
  </conditionalFormatting>
  <conditionalFormatting sqref="O39">
    <cfRule type="cellIs" dxfId="45527" priority="15859" operator="equal">
      <formula>0</formula>
    </cfRule>
    <cfRule type="expression" dxfId="45526" priority="15860">
      <formula>O39&lt;0</formula>
    </cfRule>
  </conditionalFormatting>
  <conditionalFormatting sqref="O40:O42">
    <cfRule type="expression" dxfId="45525" priority="15857">
      <formula>O40&lt;0</formula>
    </cfRule>
    <cfRule type="cellIs" dxfId="45524" priority="15858" operator="equal">
      <formula>0</formula>
    </cfRule>
  </conditionalFormatting>
  <conditionalFormatting sqref="O43">
    <cfRule type="cellIs" dxfId="45523" priority="15855" operator="equal">
      <formula>0</formula>
    </cfRule>
    <cfRule type="expression" dxfId="45522" priority="15856">
      <formula>O43&lt;0</formula>
    </cfRule>
  </conditionalFormatting>
  <conditionalFormatting sqref="O44:O46">
    <cfRule type="expression" dxfId="45521" priority="15853">
      <formula>O44&lt;0</formula>
    </cfRule>
    <cfRule type="cellIs" dxfId="45520" priority="15854" operator="equal">
      <formula>0</formula>
    </cfRule>
  </conditionalFormatting>
  <conditionalFormatting sqref="O2:O46">
    <cfRule type="cellIs" dxfId="45519" priority="15852" operator="equal">
      <formula>"ER"</formula>
    </cfRule>
  </conditionalFormatting>
  <conditionalFormatting sqref="O3">
    <cfRule type="cellIs" dxfId="45518" priority="15850" operator="equal">
      <formula>0</formula>
    </cfRule>
    <cfRule type="expression" dxfId="45517" priority="15851">
      <formula>O3&lt;0</formula>
    </cfRule>
  </conditionalFormatting>
  <conditionalFormatting sqref="O4:O5">
    <cfRule type="expression" dxfId="45516" priority="15848">
      <formula>O4&lt;0</formula>
    </cfRule>
    <cfRule type="cellIs" dxfId="45515" priority="15849" operator="equal">
      <formula>0</formula>
    </cfRule>
  </conditionalFormatting>
  <conditionalFormatting sqref="O19">
    <cfRule type="cellIs" dxfId="45514" priority="15846" operator="equal">
      <formula>0</formula>
    </cfRule>
    <cfRule type="expression" dxfId="45513" priority="15847">
      <formula>O19&lt;0</formula>
    </cfRule>
  </conditionalFormatting>
  <conditionalFormatting sqref="O20:O22">
    <cfRule type="expression" dxfId="45512" priority="15844">
      <formula>O20&lt;0</formula>
    </cfRule>
    <cfRule type="cellIs" dxfId="45511" priority="15845" operator="equal">
      <formula>0</formula>
    </cfRule>
  </conditionalFormatting>
  <conditionalFormatting sqref="O23">
    <cfRule type="cellIs" dxfId="45510" priority="15842" operator="equal">
      <formula>0</formula>
    </cfRule>
    <cfRule type="expression" dxfId="45509" priority="15843">
      <formula>O23&lt;0</formula>
    </cfRule>
  </conditionalFormatting>
  <conditionalFormatting sqref="O24:O26">
    <cfRule type="expression" dxfId="45508" priority="15840">
      <formula>O24&lt;0</formula>
    </cfRule>
    <cfRule type="cellIs" dxfId="45507" priority="15841" operator="equal">
      <formula>0</formula>
    </cfRule>
  </conditionalFormatting>
  <conditionalFormatting sqref="O27">
    <cfRule type="cellIs" dxfId="45506" priority="15838" operator="equal">
      <formula>0</formula>
    </cfRule>
    <cfRule type="expression" dxfId="45505" priority="15839">
      <formula>O27&lt;0</formula>
    </cfRule>
  </conditionalFormatting>
  <conditionalFormatting sqref="O28:O30">
    <cfRule type="expression" dxfId="45504" priority="15836">
      <formula>O28&lt;0</formula>
    </cfRule>
    <cfRule type="cellIs" dxfId="45503" priority="15837" operator="equal">
      <formula>0</formula>
    </cfRule>
  </conditionalFormatting>
  <conditionalFormatting sqref="O31">
    <cfRule type="cellIs" dxfId="45502" priority="15834" operator="equal">
      <formula>0</formula>
    </cfRule>
    <cfRule type="expression" dxfId="45501" priority="15835">
      <formula>O31&lt;0</formula>
    </cfRule>
  </conditionalFormatting>
  <conditionalFormatting sqref="O32:O34">
    <cfRule type="expression" dxfId="45500" priority="15832">
      <formula>O32&lt;0</formula>
    </cfRule>
    <cfRule type="cellIs" dxfId="45499" priority="15833" operator="equal">
      <formula>0</formula>
    </cfRule>
  </conditionalFormatting>
  <conditionalFormatting sqref="O35">
    <cfRule type="cellIs" dxfId="45498" priority="15830" operator="equal">
      <formula>0</formula>
    </cfRule>
    <cfRule type="expression" dxfId="45497" priority="15831">
      <formula>O35&lt;0</formula>
    </cfRule>
  </conditionalFormatting>
  <conditionalFormatting sqref="O36:O38">
    <cfRule type="expression" dxfId="45496" priority="15828">
      <formula>O36&lt;0</formula>
    </cfRule>
    <cfRule type="cellIs" dxfId="45495" priority="15829" operator="equal">
      <formula>0</formula>
    </cfRule>
  </conditionalFormatting>
  <conditionalFormatting sqref="O39">
    <cfRule type="cellIs" dxfId="45494" priority="15826" operator="equal">
      <formula>0</formula>
    </cfRule>
    <cfRule type="expression" dxfId="45493" priority="15827">
      <formula>O39&lt;0</formula>
    </cfRule>
  </conditionalFormatting>
  <conditionalFormatting sqref="O40:O42">
    <cfRule type="expression" dxfId="45492" priority="15824">
      <formula>O40&lt;0</formula>
    </cfRule>
    <cfRule type="cellIs" dxfId="45491" priority="15825" operator="equal">
      <formula>0</formula>
    </cfRule>
  </conditionalFormatting>
  <conditionalFormatting sqref="O6">
    <cfRule type="expression" dxfId="45490" priority="15822">
      <formula>O6&lt;0</formula>
    </cfRule>
    <cfRule type="cellIs" dxfId="45489" priority="15823" operator="equal">
      <formula>0</formula>
    </cfRule>
  </conditionalFormatting>
  <conditionalFormatting sqref="O11">
    <cfRule type="cellIs" dxfId="45488" priority="15820" operator="equal">
      <formula>0</formula>
    </cfRule>
    <cfRule type="expression" dxfId="45487" priority="15821">
      <formula>O11&lt;0</formula>
    </cfRule>
  </conditionalFormatting>
  <conditionalFormatting sqref="O12:O13">
    <cfRule type="expression" dxfId="45486" priority="15818">
      <formula>O12&lt;0</formula>
    </cfRule>
    <cfRule type="cellIs" dxfId="45485" priority="15819" operator="equal">
      <formula>0</formula>
    </cfRule>
  </conditionalFormatting>
  <conditionalFormatting sqref="O14">
    <cfRule type="expression" dxfId="45484" priority="15816">
      <formula>O14&lt;0</formula>
    </cfRule>
    <cfRule type="cellIs" dxfId="45483" priority="15817" operator="equal">
      <formula>0</formula>
    </cfRule>
  </conditionalFormatting>
  <conditionalFormatting sqref="O15">
    <cfRule type="cellIs" dxfId="45482" priority="15814" operator="equal">
      <formula>0</formula>
    </cfRule>
    <cfRule type="expression" dxfId="45481" priority="15815">
      <formula>O15&lt;0</formula>
    </cfRule>
  </conditionalFormatting>
  <conditionalFormatting sqref="O16:O17">
    <cfRule type="expression" dxfId="45480" priority="15812">
      <formula>O16&lt;0</formula>
    </cfRule>
    <cfRule type="cellIs" dxfId="45479" priority="15813" operator="equal">
      <formula>0</formula>
    </cfRule>
  </conditionalFormatting>
  <conditionalFormatting sqref="O18">
    <cfRule type="expression" dxfId="45478" priority="15810">
      <formula>O18&lt;0</formula>
    </cfRule>
    <cfRule type="cellIs" dxfId="45477" priority="15811" operator="equal">
      <formula>0</formula>
    </cfRule>
  </conditionalFormatting>
  <conditionalFormatting sqref="O7">
    <cfRule type="cellIs" dxfId="45476" priority="15808" operator="equal">
      <formula>0</formula>
    </cfRule>
    <cfRule type="expression" dxfId="45475" priority="15809">
      <formula>O7&lt;0</formula>
    </cfRule>
  </conditionalFormatting>
  <conditionalFormatting sqref="O8:O9">
    <cfRule type="expression" dxfId="45474" priority="15806">
      <formula>O8&lt;0</formula>
    </cfRule>
    <cfRule type="cellIs" dxfId="45473" priority="15807" operator="equal">
      <formula>0</formula>
    </cfRule>
  </conditionalFormatting>
  <conditionalFormatting sqref="O10">
    <cfRule type="expression" dxfId="45472" priority="15804">
      <formula>O10&lt;0</formula>
    </cfRule>
    <cfRule type="cellIs" dxfId="45471" priority="15805" operator="equal">
      <formula>0</formula>
    </cfRule>
  </conditionalFormatting>
  <conditionalFormatting sqref="O7">
    <cfRule type="cellIs" dxfId="45470" priority="15802" operator="equal">
      <formula>0</formula>
    </cfRule>
    <cfRule type="expression" dxfId="45469" priority="15803">
      <formula>O7&lt;0</formula>
    </cfRule>
  </conditionalFormatting>
  <conditionalFormatting sqref="O8:O9">
    <cfRule type="expression" dxfId="45468" priority="15800">
      <formula>O8&lt;0</formula>
    </cfRule>
    <cfRule type="cellIs" dxfId="45467" priority="15801" operator="equal">
      <formula>0</formula>
    </cfRule>
  </conditionalFormatting>
  <conditionalFormatting sqref="O10">
    <cfRule type="expression" dxfId="45466" priority="15798">
      <formula>O10&lt;0</formula>
    </cfRule>
    <cfRule type="cellIs" dxfId="45465" priority="15799" operator="equal">
      <formula>0</formula>
    </cfRule>
  </conditionalFormatting>
  <conditionalFormatting sqref="O11">
    <cfRule type="cellIs" dxfId="45464" priority="15796" operator="equal">
      <formula>0</formula>
    </cfRule>
    <cfRule type="expression" dxfId="45463" priority="15797">
      <formula>O11&lt;0</formula>
    </cfRule>
  </conditionalFormatting>
  <conditionalFormatting sqref="O12:O13">
    <cfRule type="expression" dxfId="45462" priority="15794">
      <formula>O12&lt;0</formula>
    </cfRule>
    <cfRule type="cellIs" dxfId="45461" priority="15795" operator="equal">
      <formula>0</formula>
    </cfRule>
  </conditionalFormatting>
  <conditionalFormatting sqref="O14">
    <cfRule type="expression" dxfId="45460" priority="15792">
      <formula>O14&lt;0</formula>
    </cfRule>
    <cfRule type="cellIs" dxfId="45459" priority="15793" operator="equal">
      <formula>0</formula>
    </cfRule>
  </conditionalFormatting>
  <conditionalFormatting sqref="O15">
    <cfRule type="cellIs" dxfId="45458" priority="15790" operator="equal">
      <formula>0</formula>
    </cfRule>
    <cfRule type="expression" dxfId="45457" priority="15791">
      <formula>O15&lt;0</formula>
    </cfRule>
  </conditionalFormatting>
  <conditionalFormatting sqref="O16:O17">
    <cfRule type="expression" dxfId="45456" priority="15788">
      <formula>O16&lt;0</formula>
    </cfRule>
    <cfRule type="cellIs" dxfId="45455" priority="15789" operator="equal">
      <formula>0</formula>
    </cfRule>
  </conditionalFormatting>
  <conditionalFormatting sqref="O18">
    <cfRule type="expression" dxfId="45454" priority="15786">
      <formula>O18&lt;0</formula>
    </cfRule>
    <cfRule type="cellIs" dxfId="45453" priority="15787" operator="equal">
      <formula>0</formula>
    </cfRule>
  </conditionalFormatting>
  <conditionalFormatting sqref="O19">
    <cfRule type="cellIs" dxfId="45452" priority="15784" operator="equal">
      <formula>0</formula>
    </cfRule>
    <cfRule type="expression" dxfId="45451" priority="15785">
      <formula>O19&lt;0</formula>
    </cfRule>
  </conditionalFormatting>
  <conditionalFormatting sqref="O20:O21">
    <cfRule type="expression" dxfId="45450" priority="15782">
      <formula>O20&lt;0</formula>
    </cfRule>
    <cfRule type="cellIs" dxfId="45449" priority="15783" operator="equal">
      <formula>0</formula>
    </cfRule>
  </conditionalFormatting>
  <conditionalFormatting sqref="O22">
    <cfRule type="expression" dxfId="45448" priority="15780">
      <formula>O22&lt;0</formula>
    </cfRule>
    <cfRule type="cellIs" dxfId="45447" priority="15781" operator="equal">
      <formula>0</formula>
    </cfRule>
  </conditionalFormatting>
  <conditionalFormatting sqref="O23">
    <cfRule type="cellIs" dxfId="45446" priority="15778" operator="equal">
      <formula>0</formula>
    </cfRule>
    <cfRule type="expression" dxfId="45445" priority="15779">
      <formula>O23&lt;0</formula>
    </cfRule>
  </conditionalFormatting>
  <conditionalFormatting sqref="O24:O25">
    <cfRule type="expression" dxfId="45444" priority="15776">
      <formula>O24&lt;0</formula>
    </cfRule>
    <cfRule type="cellIs" dxfId="45443" priority="15777" operator="equal">
      <formula>0</formula>
    </cfRule>
  </conditionalFormatting>
  <conditionalFormatting sqref="O26">
    <cfRule type="expression" dxfId="45442" priority="15774">
      <formula>O26&lt;0</formula>
    </cfRule>
    <cfRule type="cellIs" dxfId="45441" priority="15775" operator="equal">
      <formula>0</formula>
    </cfRule>
  </conditionalFormatting>
  <conditionalFormatting sqref="O27">
    <cfRule type="cellIs" dxfId="45440" priority="15772" operator="equal">
      <formula>0</formula>
    </cfRule>
    <cfRule type="expression" dxfId="45439" priority="15773">
      <formula>O27&lt;0</formula>
    </cfRule>
  </conditionalFormatting>
  <conditionalFormatting sqref="O28:O29">
    <cfRule type="expression" dxfId="45438" priority="15770">
      <formula>O28&lt;0</formula>
    </cfRule>
    <cfRule type="cellIs" dxfId="45437" priority="15771" operator="equal">
      <formula>0</formula>
    </cfRule>
  </conditionalFormatting>
  <conditionalFormatting sqref="O30">
    <cfRule type="expression" dxfId="45436" priority="15768">
      <formula>O30&lt;0</formula>
    </cfRule>
    <cfRule type="cellIs" dxfId="45435" priority="15769" operator="equal">
      <formula>0</formula>
    </cfRule>
  </conditionalFormatting>
  <conditionalFormatting sqref="O31">
    <cfRule type="cellIs" dxfId="45434" priority="15766" operator="equal">
      <formula>0</formula>
    </cfRule>
    <cfRule type="expression" dxfId="45433" priority="15767">
      <formula>O31&lt;0</formula>
    </cfRule>
  </conditionalFormatting>
  <conditionalFormatting sqref="O32:O33">
    <cfRule type="expression" dxfId="45432" priority="15764">
      <formula>O32&lt;0</formula>
    </cfRule>
    <cfRule type="cellIs" dxfId="45431" priority="15765" operator="equal">
      <formula>0</formula>
    </cfRule>
  </conditionalFormatting>
  <conditionalFormatting sqref="O34">
    <cfRule type="expression" dxfId="45430" priority="15762">
      <formula>O34&lt;0</formula>
    </cfRule>
    <cfRule type="cellIs" dxfId="45429" priority="15763" operator="equal">
      <formula>0</formula>
    </cfRule>
  </conditionalFormatting>
  <conditionalFormatting sqref="O35">
    <cfRule type="cellIs" dxfId="45428" priority="15760" operator="equal">
      <formula>0</formula>
    </cfRule>
    <cfRule type="expression" dxfId="45427" priority="15761">
      <formula>O35&lt;0</formula>
    </cfRule>
  </conditionalFormatting>
  <conditionalFormatting sqref="O36:O37">
    <cfRule type="expression" dxfId="45426" priority="15758">
      <formula>O36&lt;0</formula>
    </cfRule>
    <cfRule type="cellIs" dxfId="45425" priority="15759" operator="equal">
      <formula>0</formula>
    </cfRule>
  </conditionalFormatting>
  <conditionalFormatting sqref="O38">
    <cfRule type="expression" dxfId="45424" priority="15756">
      <formula>O38&lt;0</formula>
    </cfRule>
    <cfRule type="cellIs" dxfId="45423" priority="15757" operator="equal">
      <formula>0</formula>
    </cfRule>
  </conditionalFormatting>
  <conditionalFormatting sqref="O39">
    <cfRule type="cellIs" dxfId="45422" priority="15754" operator="equal">
      <formula>0</formula>
    </cfRule>
    <cfRule type="expression" dxfId="45421" priority="15755">
      <formula>O39&lt;0</formula>
    </cfRule>
  </conditionalFormatting>
  <conditionalFormatting sqref="O40:O41">
    <cfRule type="expression" dxfId="45420" priority="15752">
      <formula>O40&lt;0</formula>
    </cfRule>
    <cfRule type="cellIs" dxfId="45419" priority="15753" operator="equal">
      <formula>0</formula>
    </cfRule>
  </conditionalFormatting>
  <conditionalFormatting sqref="O42">
    <cfRule type="expression" dxfId="45418" priority="15750">
      <formula>O42&lt;0</formula>
    </cfRule>
    <cfRule type="cellIs" dxfId="45417" priority="15751" operator="equal">
      <formula>0</formula>
    </cfRule>
  </conditionalFormatting>
  <conditionalFormatting sqref="O43">
    <cfRule type="cellIs" dxfId="45416" priority="15748" operator="equal">
      <formula>0</formula>
    </cfRule>
    <cfRule type="expression" dxfId="45415" priority="15749">
      <formula>O43&lt;0</formula>
    </cfRule>
  </conditionalFormatting>
  <conditionalFormatting sqref="O44:O46">
    <cfRule type="expression" dxfId="45414" priority="15746">
      <formula>O44&lt;0</formula>
    </cfRule>
    <cfRule type="cellIs" dxfId="45413" priority="15747" operator="equal">
      <formula>0</formula>
    </cfRule>
  </conditionalFormatting>
  <conditionalFormatting sqref="O43">
    <cfRule type="cellIs" dxfId="45412" priority="15744" operator="equal">
      <formula>0</formula>
    </cfRule>
    <cfRule type="expression" dxfId="45411" priority="15745">
      <formula>O43&lt;0</formula>
    </cfRule>
  </conditionalFormatting>
  <conditionalFormatting sqref="O44:O46">
    <cfRule type="expression" dxfId="45410" priority="15742">
      <formula>O44&lt;0</formula>
    </cfRule>
    <cfRule type="cellIs" dxfId="45409" priority="15743" operator="equal">
      <formula>0</formula>
    </cfRule>
  </conditionalFormatting>
  <conditionalFormatting sqref="O43">
    <cfRule type="cellIs" dxfId="45408" priority="15740" operator="equal">
      <formula>0</formula>
    </cfRule>
    <cfRule type="expression" dxfId="45407" priority="15741">
      <formula>O43&lt;0</formula>
    </cfRule>
  </conditionalFormatting>
  <conditionalFormatting sqref="O44:O45">
    <cfRule type="expression" dxfId="45406" priority="15738">
      <formula>O44&lt;0</formula>
    </cfRule>
    <cfRule type="cellIs" dxfId="45405" priority="15739" operator="equal">
      <formula>0</formula>
    </cfRule>
  </conditionalFormatting>
  <conditionalFormatting sqref="O46">
    <cfRule type="expression" dxfId="45404" priority="15736">
      <formula>O46&lt;0</formula>
    </cfRule>
    <cfRule type="cellIs" dxfId="45403" priority="15737" operator="equal">
      <formula>0</formula>
    </cfRule>
  </conditionalFormatting>
  <conditionalFormatting sqref="C95:C100">
    <cfRule type="expression" dxfId="45402" priority="6743">
      <formula>B95="0"</formula>
    </cfRule>
  </conditionalFormatting>
  <conditionalFormatting sqref="B95:B100">
    <cfRule type="beginsWith" dxfId="45401" priority="2797" operator="beginsWith" text="0">
      <formula>LEFT(B95,LEN("0"))="0"</formula>
    </cfRule>
  </conditionalFormatting>
  <conditionalFormatting sqref="B3:D6">
    <cfRule type="expression" dxfId="45400" priority="949">
      <formula>A3="FÉRIAS"</formula>
    </cfRule>
    <cfRule type="expression" dxfId="45399" priority="950">
      <formula>A3="FERIADO"</formula>
    </cfRule>
    <cfRule type="expression" dxfId="45398" priority="951">
      <formula>A3="ATESTADO"</formula>
    </cfRule>
    <cfRule type="expression" dxfId="45397" priority="952">
      <formula>A3="NTRAB"</formula>
    </cfRule>
  </conditionalFormatting>
  <conditionalFormatting sqref="D8">
    <cfRule type="beginsWith" dxfId="45396" priority="947" operator="beginsWith" text="FER">
      <formula>LEFT(D8,LEN("FER"))="FER"</formula>
    </cfRule>
    <cfRule type="beginsWith" dxfId="45395" priority="948" operator="beginsWith" text="FRS">
      <formula>LEFT(D8,LEN("FRS"))="FRS"</formula>
    </cfRule>
  </conditionalFormatting>
  <conditionalFormatting sqref="D8">
    <cfRule type="beginsWith" dxfId="45394" priority="946" operator="beginsWith" text="NT">
      <formula>LEFT(D8,LEN("NT"))="NT"</formula>
    </cfRule>
  </conditionalFormatting>
  <conditionalFormatting sqref="D8">
    <cfRule type="beginsWith" dxfId="45393" priority="943" operator="beginsWith" text="ANT">
      <formula>LEFT(D8,LEN("ANT"))="ANT"</formula>
    </cfRule>
    <cfRule type="beginsWith" dxfId="45392" priority="944" operator="beginsWith" text="FAL">
      <formula>LEFT(D8,LEN("FAL"))="FAL"</formula>
    </cfRule>
    <cfRule type="beginsWith" dxfId="45391" priority="945" operator="beginsWith" text="OK">
      <formula>LEFT(D8,LEN("OK"))="OK"</formula>
    </cfRule>
  </conditionalFormatting>
  <conditionalFormatting sqref="D8">
    <cfRule type="beginsWith" dxfId="45390" priority="942" operator="beginsWith" text="ATR">
      <formula>LEFT(D8,LEN("ATR"))="ATR"</formula>
    </cfRule>
  </conditionalFormatting>
  <conditionalFormatting sqref="D8">
    <cfRule type="beginsWith" dxfId="45389" priority="941" operator="beginsWith" text="ATD">
      <formula>LEFT(D8,LEN("ATD"))="ATD"</formula>
    </cfRule>
  </conditionalFormatting>
  <conditionalFormatting sqref="D8">
    <cfRule type="beginsWith" dxfId="45388" priority="940" operator="beginsWith" text="DP">
      <formula>LEFT(D8,LEN("DP"))="DP"</formula>
    </cfRule>
  </conditionalFormatting>
  <conditionalFormatting sqref="D7">
    <cfRule type="beginsWith" dxfId="45387" priority="938" operator="beginsWith" text="FER">
      <formula>LEFT(D7,LEN("FER"))="FER"</formula>
    </cfRule>
    <cfRule type="beginsWith" dxfId="45386" priority="939" operator="beginsWith" text="FRS">
      <formula>LEFT(D7,LEN("FRS"))="FRS"</formula>
    </cfRule>
  </conditionalFormatting>
  <conditionalFormatting sqref="D7">
    <cfRule type="beginsWith" dxfId="45385" priority="937" operator="beginsWith" text="NT">
      <formula>LEFT(D7,LEN("NT"))="NT"</formula>
    </cfRule>
  </conditionalFormatting>
  <conditionalFormatting sqref="D7">
    <cfRule type="beginsWith" dxfId="45384" priority="934" operator="beginsWith" text="ANT">
      <formula>LEFT(D7,LEN("ANT"))="ANT"</formula>
    </cfRule>
    <cfRule type="beginsWith" dxfId="45383" priority="935" operator="beginsWith" text="FAL">
      <formula>LEFT(D7,LEN("FAL"))="FAL"</formula>
    </cfRule>
    <cfRule type="beginsWith" dxfId="45382" priority="936" operator="beginsWith" text="OK">
      <formula>LEFT(D7,LEN("OK"))="OK"</formula>
    </cfRule>
  </conditionalFormatting>
  <conditionalFormatting sqref="D7">
    <cfRule type="beginsWith" dxfId="45381" priority="933" operator="beginsWith" text="ATR">
      <formula>LEFT(D7,LEN("ATR"))="ATR"</formula>
    </cfRule>
  </conditionalFormatting>
  <conditionalFormatting sqref="D7">
    <cfRule type="beginsWith" dxfId="45380" priority="932" operator="beginsWith" text="ATD">
      <formula>LEFT(D7,LEN("ATD"))="ATD"</formula>
    </cfRule>
  </conditionalFormatting>
  <conditionalFormatting sqref="D7">
    <cfRule type="beginsWith" dxfId="45379" priority="931" operator="beginsWith" text="DP">
      <formula>LEFT(D7,LEN("DP"))="DP"</formula>
    </cfRule>
  </conditionalFormatting>
  <conditionalFormatting sqref="D10">
    <cfRule type="beginsWith" dxfId="45378" priority="929" operator="beginsWith" text="FER">
      <formula>LEFT(D10,LEN("FER"))="FER"</formula>
    </cfRule>
    <cfRule type="beginsWith" dxfId="45377" priority="930" operator="beginsWith" text="FRS">
      <formula>LEFT(D10,LEN("FRS"))="FRS"</formula>
    </cfRule>
  </conditionalFormatting>
  <conditionalFormatting sqref="D10">
    <cfRule type="beginsWith" dxfId="45376" priority="928" operator="beginsWith" text="NT">
      <formula>LEFT(D10,LEN("NT"))="NT"</formula>
    </cfRule>
  </conditionalFormatting>
  <conditionalFormatting sqref="D10">
    <cfRule type="beginsWith" dxfId="45375" priority="925" operator="beginsWith" text="ANT">
      <formula>LEFT(D10,LEN("ANT"))="ANT"</formula>
    </cfRule>
    <cfRule type="beginsWith" dxfId="45374" priority="926" operator="beginsWith" text="FAL">
      <formula>LEFT(D10,LEN("FAL"))="FAL"</formula>
    </cfRule>
    <cfRule type="beginsWith" dxfId="45373" priority="927" operator="beginsWith" text="OK">
      <formula>LEFT(D10,LEN("OK"))="OK"</formula>
    </cfRule>
  </conditionalFormatting>
  <conditionalFormatting sqref="D10">
    <cfRule type="beginsWith" dxfId="45372" priority="924" operator="beginsWith" text="ATR">
      <formula>LEFT(D10,LEN("ATR"))="ATR"</formula>
    </cfRule>
  </conditionalFormatting>
  <conditionalFormatting sqref="D10">
    <cfRule type="beginsWith" dxfId="45371" priority="923" operator="beginsWith" text="ATD">
      <formula>LEFT(D10,LEN("ATD"))="ATD"</formula>
    </cfRule>
  </conditionalFormatting>
  <conditionalFormatting sqref="D10">
    <cfRule type="beginsWith" dxfId="45370" priority="922" stopIfTrue="1" operator="beginsWith" text="DP">
      <formula>LEFT(D10,LEN("DP"))="DP"</formula>
    </cfRule>
  </conditionalFormatting>
  <conditionalFormatting sqref="D9">
    <cfRule type="beginsWith" dxfId="45369" priority="920" operator="beginsWith" text="FER">
      <formula>LEFT(D9,LEN("FER"))="FER"</formula>
    </cfRule>
    <cfRule type="beginsWith" dxfId="45368" priority="921" operator="beginsWith" text="FRS">
      <formula>LEFT(D9,LEN("FRS"))="FRS"</formula>
    </cfRule>
  </conditionalFormatting>
  <conditionalFormatting sqref="D9">
    <cfRule type="beginsWith" dxfId="45367" priority="919" operator="beginsWith" text="NT">
      <formula>LEFT(D9,LEN("NT"))="NT"</formula>
    </cfRule>
  </conditionalFormatting>
  <conditionalFormatting sqref="D9">
    <cfRule type="beginsWith" dxfId="45366" priority="916" operator="beginsWith" text="ANT">
      <formula>LEFT(D9,LEN("ANT"))="ANT"</formula>
    </cfRule>
    <cfRule type="beginsWith" dxfId="45365" priority="917" operator="beginsWith" text="FAL">
      <formula>LEFT(D9,LEN("FAL"))="FAL"</formula>
    </cfRule>
    <cfRule type="beginsWith" dxfId="45364" priority="918" operator="beginsWith" text="OK">
      <formula>LEFT(D9,LEN("OK"))="OK"</formula>
    </cfRule>
  </conditionalFormatting>
  <conditionalFormatting sqref="D9">
    <cfRule type="beginsWith" dxfId="45363" priority="915" operator="beginsWith" text="ATR">
      <formula>LEFT(D9,LEN("ATR"))="ATR"</formula>
    </cfRule>
  </conditionalFormatting>
  <conditionalFormatting sqref="D9">
    <cfRule type="beginsWith" dxfId="45362" priority="914" operator="beginsWith" text="ATD">
      <formula>LEFT(D9,LEN("ATD"))="ATD"</formula>
    </cfRule>
  </conditionalFormatting>
  <conditionalFormatting sqref="D9">
    <cfRule type="beginsWith" dxfId="45361" priority="913" operator="beginsWith" text="DP">
      <formula>LEFT(D9,LEN("DP"))="DP"</formula>
    </cfRule>
  </conditionalFormatting>
  <conditionalFormatting sqref="C7:C10">
    <cfRule type="expression" dxfId="45360" priority="912">
      <formula>B7="0"</formula>
    </cfRule>
  </conditionalFormatting>
  <conditionalFormatting sqref="B7:B10">
    <cfRule type="beginsWith" dxfId="45359" priority="911" operator="beginsWith" text="0">
      <formula>LEFT(B7,LEN("0"))="0"</formula>
    </cfRule>
  </conditionalFormatting>
  <conditionalFormatting sqref="D12">
    <cfRule type="beginsWith" dxfId="45358" priority="909" operator="beginsWith" text="FER">
      <formula>LEFT(D12,LEN("FER"))="FER"</formula>
    </cfRule>
    <cfRule type="beginsWith" dxfId="45357" priority="910" operator="beginsWith" text="FRS">
      <formula>LEFT(D12,LEN("FRS"))="FRS"</formula>
    </cfRule>
  </conditionalFormatting>
  <conditionalFormatting sqref="D12">
    <cfRule type="beginsWith" dxfId="45356" priority="908" operator="beginsWith" text="NT">
      <formula>LEFT(D12,LEN("NT"))="NT"</formula>
    </cfRule>
  </conditionalFormatting>
  <conditionalFormatting sqref="D12">
    <cfRule type="beginsWith" dxfId="45355" priority="905" operator="beginsWith" text="ANT">
      <formula>LEFT(D12,LEN("ANT"))="ANT"</formula>
    </cfRule>
    <cfRule type="beginsWith" dxfId="45354" priority="906" operator="beginsWith" text="FAL">
      <formula>LEFT(D12,LEN("FAL"))="FAL"</formula>
    </cfRule>
    <cfRule type="beginsWith" dxfId="45353" priority="907" operator="beginsWith" text="OK">
      <formula>LEFT(D12,LEN("OK"))="OK"</formula>
    </cfRule>
  </conditionalFormatting>
  <conditionalFormatting sqref="D12">
    <cfRule type="beginsWith" dxfId="45352" priority="904" operator="beginsWith" text="ATR">
      <formula>LEFT(D12,LEN("ATR"))="ATR"</formula>
    </cfRule>
  </conditionalFormatting>
  <conditionalFormatting sqref="D12">
    <cfRule type="beginsWith" dxfId="45351" priority="903" operator="beginsWith" text="ATD">
      <formula>LEFT(D12,LEN("ATD"))="ATD"</formula>
    </cfRule>
  </conditionalFormatting>
  <conditionalFormatting sqref="D12">
    <cfRule type="beginsWith" dxfId="45350" priority="902" operator="beginsWith" text="DP">
      <formula>LEFT(D12,LEN("DP"))="DP"</formula>
    </cfRule>
  </conditionalFormatting>
  <conditionalFormatting sqref="D11">
    <cfRule type="beginsWith" dxfId="45349" priority="900" operator="beginsWith" text="FER">
      <formula>LEFT(D11,LEN("FER"))="FER"</formula>
    </cfRule>
    <cfRule type="beginsWith" dxfId="45348" priority="901" operator="beginsWith" text="FRS">
      <formula>LEFT(D11,LEN("FRS"))="FRS"</formula>
    </cfRule>
  </conditionalFormatting>
  <conditionalFormatting sqref="D11">
    <cfRule type="beginsWith" dxfId="45347" priority="899" operator="beginsWith" text="NT">
      <formula>LEFT(D11,LEN("NT"))="NT"</formula>
    </cfRule>
  </conditionalFormatting>
  <conditionalFormatting sqref="D11">
    <cfRule type="beginsWith" dxfId="45346" priority="896" operator="beginsWith" text="ANT">
      <formula>LEFT(D11,LEN("ANT"))="ANT"</formula>
    </cfRule>
    <cfRule type="beginsWith" dxfId="45345" priority="897" operator="beginsWith" text="FAL">
      <formula>LEFT(D11,LEN("FAL"))="FAL"</formula>
    </cfRule>
    <cfRule type="beginsWith" dxfId="45344" priority="898" operator="beginsWith" text="OK">
      <formula>LEFT(D11,LEN("OK"))="OK"</formula>
    </cfRule>
  </conditionalFormatting>
  <conditionalFormatting sqref="D11">
    <cfRule type="beginsWith" dxfId="45343" priority="895" operator="beginsWith" text="ATR">
      <formula>LEFT(D11,LEN("ATR"))="ATR"</formula>
    </cfRule>
  </conditionalFormatting>
  <conditionalFormatting sqref="D11">
    <cfRule type="beginsWith" dxfId="45342" priority="894" operator="beginsWith" text="ATD">
      <formula>LEFT(D11,LEN("ATD"))="ATD"</formula>
    </cfRule>
  </conditionalFormatting>
  <conditionalFormatting sqref="D11">
    <cfRule type="beginsWith" dxfId="45341" priority="893" operator="beginsWith" text="DP">
      <formula>LEFT(D11,LEN("DP"))="DP"</formula>
    </cfRule>
  </conditionalFormatting>
  <conditionalFormatting sqref="D14">
    <cfRule type="beginsWith" dxfId="45340" priority="891" operator="beginsWith" text="FER">
      <formula>LEFT(D14,LEN("FER"))="FER"</formula>
    </cfRule>
    <cfRule type="beginsWith" dxfId="45339" priority="892" operator="beginsWith" text="FRS">
      <formula>LEFT(D14,LEN("FRS"))="FRS"</formula>
    </cfRule>
  </conditionalFormatting>
  <conditionalFormatting sqref="D14">
    <cfRule type="beginsWith" dxfId="45338" priority="890" operator="beginsWith" text="NT">
      <formula>LEFT(D14,LEN("NT"))="NT"</formula>
    </cfRule>
  </conditionalFormatting>
  <conditionalFormatting sqref="D14">
    <cfRule type="beginsWith" dxfId="45337" priority="887" operator="beginsWith" text="ANT">
      <formula>LEFT(D14,LEN("ANT"))="ANT"</formula>
    </cfRule>
    <cfRule type="beginsWith" dxfId="45336" priority="888" operator="beginsWith" text="FAL">
      <formula>LEFT(D14,LEN("FAL"))="FAL"</formula>
    </cfRule>
    <cfRule type="beginsWith" dxfId="45335" priority="889" operator="beginsWith" text="OK">
      <formula>LEFT(D14,LEN("OK"))="OK"</formula>
    </cfRule>
  </conditionalFormatting>
  <conditionalFormatting sqref="D14">
    <cfRule type="beginsWith" dxfId="45334" priority="886" operator="beginsWith" text="ATR">
      <formula>LEFT(D14,LEN("ATR"))="ATR"</formula>
    </cfRule>
  </conditionalFormatting>
  <conditionalFormatting sqref="D14">
    <cfRule type="beginsWith" dxfId="45333" priority="885" operator="beginsWith" text="ATD">
      <formula>LEFT(D14,LEN("ATD"))="ATD"</formula>
    </cfRule>
  </conditionalFormatting>
  <conditionalFormatting sqref="D14">
    <cfRule type="beginsWith" dxfId="45332" priority="884" stopIfTrue="1" operator="beginsWith" text="DP">
      <formula>LEFT(D14,LEN("DP"))="DP"</formula>
    </cfRule>
  </conditionalFormatting>
  <conditionalFormatting sqref="D13">
    <cfRule type="beginsWith" dxfId="45331" priority="882" operator="beginsWith" text="FER">
      <formula>LEFT(D13,LEN("FER"))="FER"</formula>
    </cfRule>
    <cfRule type="beginsWith" dxfId="45330" priority="883" operator="beginsWith" text="FRS">
      <formula>LEFT(D13,LEN("FRS"))="FRS"</formula>
    </cfRule>
  </conditionalFormatting>
  <conditionalFormatting sqref="D13">
    <cfRule type="beginsWith" dxfId="45329" priority="881" operator="beginsWith" text="NT">
      <formula>LEFT(D13,LEN("NT"))="NT"</formula>
    </cfRule>
  </conditionalFormatting>
  <conditionalFormatting sqref="D13">
    <cfRule type="beginsWith" dxfId="45328" priority="878" operator="beginsWith" text="ANT">
      <formula>LEFT(D13,LEN("ANT"))="ANT"</formula>
    </cfRule>
    <cfRule type="beginsWith" dxfId="45327" priority="879" operator="beginsWith" text="FAL">
      <formula>LEFT(D13,LEN("FAL"))="FAL"</formula>
    </cfRule>
    <cfRule type="beginsWith" dxfId="45326" priority="880" operator="beginsWith" text="OK">
      <formula>LEFT(D13,LEN("OK"))="OK"</formula>
    </cfRule>
  </conditionalFormatting>
  <conditionalFormatting sqref="D13">
    <cfRule type="beginsWith" dxfId="45325" priority="877" operator="beginsWith" text="ATR">
      <formula>LEFT(D13,LEN("ATR"))="ATR"</formula>
    </cfRule>
  </conditionalFormatting>
  <conditionalFormatting sqref="D13">
    <cfRule type="beginsWith" dxfId="45324" priority="876" operator="beginsWith" text="ATD">
      <formula>LEFT(D13,LEN("ATD"))="ATD"</formula>
    </cfRule>
  </conditionalFormatting>
  <conditionalFormatting sqref="D13">
    <cfRule type="beginsWith" dxfId="45323" priority="875" operator="beginsWith" text="DP">
      <formula>LEFT(D13,LEN("DP"))="DP"</formula>
    </cfRule>
  </conditionalFormatting>
  <conditionalFormatting sqref="C11:C14">
    <cfRule type="expression" dxfId="45322" priority="874">
      <formula>B11="0"</formula>
    </cfRule>
  </conditionalFormatting>
  <conditionalFormatting sqref="B11:B14">
    <cfRule type="beginsWith" dxfId="45321" priority="873" operator="beginsWith" text="0">
      <formula>LEFT(B11,LEN("0"))="0"</formula>
    </cfRule>
  </conditionalFormatting>
  <conditionalFormatting sqref="D16">
    <cfRule type="beginsWith" dxfId="45320" priority="871" operator="beginsWith" text="FER">
      <formula>LEFT(D16,LEN("FER"))="FER"</formula>
    </cfRule>
    <cfRule type="beginsWith" dxfId="45319" priority="872" operator="beginsWith" text="FRS">
      <formula>LEFT(D16,LEN("FRS"))="FRS"</formula>
    </cfRule>
  </conditionalFormatting>
  <conditionalFormatting sqref="D16">
    <cfRule type="beginsWith" dxfId="45318" priority="870" operator="beginsWith" text="NT">
      <formula>LEFT(D16,LEN("NT"))="NT"</formula>
    </cfRule>
  </conditionalFormatting>
  <conditionalFormatting sqref="D16">
    <cfRule type="beginsWith" dxfId="45317" priority="867" operator="beginsWith" text="ANT">
      <formula>LEFT(D16,LEN("ANT"))="ANT"</formula>
    </cfRule>
    <cfRule type="beginsWith" dxfId="45316" priority="868" operator="beginsWith" text="FAL">
      <formula>LEFT(D16,LEN("FAL"))="FAL"</formula>
    </cfRule>
    <cfRule type="beginsWith" dxfId="45315" priority="869" operator="beginsWith" text="OK">
      <formula>LEFT(D16,LEN("OK"))="OK"</formula>
    </cfRule>
  </conditionalFormatting>
  <conditionalFormatting sqref="D16">
    <cfRule type="beginsWith" dxfId="45314" priority="866" operator="beginsWith" text="ATR">
      <formula>LEFT(D16,LEN("ATR"))="ATR"</formula>
    </cfRule>
  </conditionalFormatting>
  <conditionalFormatting sqref="D16">
    <cfRule type="beginsWith" dxfId="45313" priority="865" operator="beginsWith" text="ATD">
      <formula>LEFT(D16,LEN("ATD"))="ATD"</formula>
    </cfRule>
  </conditionalFormatting>
  <conditionalFormatting sqref="D16">
    <cfRule type="beginsWith" dxfId="45312" priority="864" operator="beginsWith" text="DP">
      <formula>LEFT(D16,LEN("DP"))="DP"</formula>
    </cfRule>
  </conditionalFormatting>
  <conditionalFormatting sqref="D15">
    <cfRule type="beginsWith" dxfId="45311" priority="862" operator="beginsWith" text="FER">
      <formula>LEFT(D15,LEN("FER"))="FER"</formula>
    </cfRule>
    <cfRule type="beginsWith" dxfId="45310" priority="863" operator="beginsWith" text="FRS">
      <formula>LEFT(D15,LEN("FRS"))="FRS"</formula>
    </cfRule>
  </conditionalFormatting>
  <conditionalFormatting sqref="D15">
    <cfRule type="beginsWith" dxfId="45309" priority="861" operator="beginsWith" text="NT">
      <formula>LEFT(D15,LEN("NT"))="NT"</formula>
    </cfRule>
  </conditionalFormatting>
  <conditionalFormatting sqref="D15">
    <cfRule type="beginsWith" dxfId="45308" priority="858" operator="beginsWith" text="ANT">
      <formula>LEFT(D15,LEN("ANT"))="ANT"</formula>
    </cfRule>
    <cfRule type="beginsWith" dxfId="45307" priority="859" operator="beginsWith" text="FAL">
      <formula>LEFT(D15,LEN("FAL"))="FAL"</formula>
    </cfRule>
    <cfRule type="beginsWith" dxfId="45306" priority="860" operator="beginsWith" text="OK">
      <formula>LEFT(D15,LEN("OK"))="OK"</formula>
    </cfRule>
  </conditionalFormatting>
  <conditionalFormatting sqref="D15">
    <cfRule type="beginsWith" dxfId="45305" priority="857" operator="beginsWith" text="ATR">
      <formula>LEFT(D15,LEN("ATR"))="ATR"</formula>
    </cfRule>
  </conditionalFormatting>
  <conditionalFormatting sqref="D15">
    <cfRule type="beginsWith" dxfId="45304" priority="856" operator="beginsWith" text="ATD">
      <formula>LEFT(D15,LEN("ATD"))="ATD"</formula>
    </cfRule>
  </conditionalFormatting>
  <conditionalFormatting sqref="D15">
    <cfRule type="beginsWith" dxfId="45303" priority="855" operator="beginsWith" text="DP">
      <formula>LEFT(D15,LEN("DP"))="DP"</formula>
    </cfRule>
  </conditionalFormatting>
  <conditionalFormatting sqref="D18">
    <cfRule type="beginsWith" dxfId="45302" priority="853" operator="beginsWith" text="FER">
      <formula>LEFT(D18,LEN("FER"))="FER"</formula>
    </cfRule>
    <cfRule type="beginsWith" dxfId="45301" priority="854" operator="beginsWith" text="FRS">
      <formula>LEFT(D18,LEN("FRS"))="FRS"</formula>
    </cfRule>
  </conditionalFormatting>
  <conditionalFormatting sqref="D18">
    <cfRule type="beginsWith" dxfId="45300" priority="852" operator="beginsWith" text="NT">
      <formula>LEFT(D18,LEN("NT"))="NT"</formula>
    </cfRule>
  </conditionalFormatting>
  <conditionalFormatting sqref="D18">
    <cfRule type="beginsWith" dxfId="45299" priority="849" operator="beginsWith" text="ANT">
      <formula>LEFT(D18,LEN("ANT"))="ANT"</formula>
    </cfRule>
    <cfRule type="beginsWith" dxfId="45298" priority="850" operator="beginsWith" text="FAL">
      <formula>LEFT(D18,LEN("FAL"))="FAL"</formula>
    </cfRule>
    <cfRule type="beginsWith" dxfId="45297" priority="851" operator="beginsWith" text="OK">
      <formula>LEFT(D18,LEN("OK"))="OK"</formula>
    </cfRule>
  </conditionalFormatting>
  <conditionalFormatting sqref="D18">
    <cfRule type="beginsWith" dxfId="45296" priority="848" operator="beginsWith" text="ATR">
      <formula>LEFT(D18,LEN("ATR"))="ATR"</formula>
    </cfRule>
  </conditionalFormatting>
  <conditionalFormatting sqref="D18">
    <cfRule type="beginsWith" dxfId="45295" priority="847" operator="beginsWith" text="ATD">
      <formula>LEFT(D18,LEN("ATD"))="ATD"</formula>
    </cfRule>
  </conditionalFormatting>
  <conditionalFormatting sqref="D18">
    <cfRule type="beginsWith" dxfId="45294" priority="846" stopIfTrue="1" operator="beginsWith" text="DP">
      <formula>LEFT(D18,LEN("DP"))="DP"</formula>
    </cfRule>
  </conditionalFormatting>
  <conditionalFormatting sqref="D17">
    <cfRule type="beginsWith" dxfId="45293" priority="844" operator="beginsWith" text="FER">
      <formula>LEFT(D17,LEN("FER"))="FER"</formula>
    </cfRule>
    <cfRule type="beginsWith" dxfId="45292" priority="845" operator="beginsWith" text="FRS">
      <formula>LEFT(D17,LEN("FRS"))="FRS"</formula>
    </cfRule>
  </conditionalFormatting>
  <conditionalFormatting sqref="D17">
    <cfRule type="beginsWith" dxfId="45291" priority="843" operator="beginsWith" text="NT">
      <formula>LEFT(D17,LEN("NT"))="NT"</formula>
    </cfRule>
  </conditionalFormatting>
  <conditionalFormatting sqref="D17">
    <cfRule type="beginsWith" dxfId="45290" priority="840" operator="beginsWith" text="ANT">
      <formula>LEFT(D17,LEN("ANT"))="ANT"</formula>
    </cfRule>
    <cfRule type="beginsWith" dxfId="45289" priority="841" operator="beginsWith" text="FAL">
      <formula>LEFT(D17,LEN("FAL"))="FAL"</formula>
    </cfRule>
    <cfRule type="beginsWith" dxfId="45288" priority="842" operator="beginsWith" text="OK">
      <formula>LEFT(D17,LEN("OK"))="OK"</formula>
    </cfRule>
  </conditionalFormatting>
  <conditionalFormatting sqref="D17">
    <cfRule type="beginsWith" dxfId="45287" priority="839" operator="beginsWith" text="ATR">
      <formula>LEFT(D17,LEN("ATR"))="ATR"</formula>
    </cfRule>
  </conditionalFormatting>
  <conditionalFormatting sqref="D17">
    <cfRule type="beginsWith" dxfId="45286" priority="838" operator="beginsWith" text="ATD">
      <formula>LEFT(D17,LEN("ATD"))="ATD"</formula>
    </cfRule>
  </conditionalFormatting>
  <conditionalFormatting sqref="D17">
    <cfRule type="beginsWith" dxfId="45285" priority="837" operator="beginsWith" text="DP">
      <formula>LEFT(D17,LEN("DP"))="DP"</formula>
    </cfRule>
  </conditionalFormatting>
  <conditionalFormatting sqref="C15:C18">
    <cfRule type="expression" dxfId="45284" priority="836">
      <formula>B15="0"</formula>
    </cfRule>
  </conditionalFormatting>
  <conditionalFormatting sqref="B15:B18">
    <cfRule type="beginsWith" dxfId="45283" priority="835" operator="beginsWith" text="0">
      <formula>LEFT(B15,LEN("0"))="0"</formula>
    </cfRule>
  </conditionalFormatting>
  <conditionalFormatting sqref="D20">
    <cfRule type="beginsWith" dxfId="45282" priority="833" operator="beginsWith" text="FER">
      <formula>LEFT(D20,LEN("FER"))="FER"</formula>
    </cfRule>
    <cfRule type="beginsWith" dxfId="45281" priority="834" operator="beginsWith" text="FRS">
      <formula>LEFT(D20,LEN("FRS"))="FRS"</formula>
    </cfRule>
  </conditionalFormatting>
  <conditionalFormatting sqref="D20">
    <cfRule type="beginsWith" dxfId="45280" priority="832" operator="beginsWith" text="NT">
      <formula>LEFT(D20,LEN("NT"))="NT"</formula>
    </cfRule>
  </conditionalFormatting>
  <conditionalFormatting sqref="D20">
    <cfRule type="beginsWith" dxfId="45279" priority="829" operator="beginsWith" text="ANT">
      <formula>LEFT(D20,LEN("ANT"))="ANT"</formula>
    </cfRule>
    <cfRule type="beginsWith" dxfId="45278" priority="830" operator="beginsWith" text="FAL">
      <formula>LEFT(D20,LEN("FAL"))="FAL"</formula>
    </cfRule>
    <cfRule type="beginsWith" dxfId="45277" priority="831" operator="beginsWith" text="OK">
      <formula>LEFT(D20,LEN("OK"))="OK"</formula>
    </cfRule>
  </conditionalFormatting>
  <conditionalFormatting sqref="D20">
    <cfRule type="beginsWith" dxfId="45276" priority="828" operator="beginsWith" text="ATR">
      <formula>LEFT(D20,LEN("ATR"))="ATR"</formula>
    </cfRule>
  </conditionalFormatting>
  <conditionalFormatting sqref="D20">
    <cfRule type="beginsWith" dxfId="45275" priority="827" operator="beginsWith" text="ATD">
      <formula>LEFT(D20,LEN("ATD"))="ATD"</formula>
    </cfRule>
  </conditionalFormatting>
  <conditionalFormatting sqref="D20">
    <cfRule type="beginsWith" dxfId="45274" priority="826" operator="beginsWith" text="DP">
      <formula>LEFT(D20,LEN("DP"))="DP"</formula>
    </cfRule>
  </conditionalFormatting>
  <conditionalFormatting sqref="D19">
    <cfRule type="beginsWith" dxfId="45273" priority="824" operator="beginsWith" text="FER">
      <formula>LEFT(D19,LEN("FER"))="FER"</formula>
    </cfRule>
    <cfRule type="beginsWith" dxfId="45272" priority="825" operator="beginsWith" text="FRS">
      <formula>LEFT(D19,LEN("FRS"))="FRS"</formula>
    </cfRule>
  </conditionalFormatting>
  <conditionalFormatting sqref="D19">
    <cfRule type="beginsWith" dxfId="45271" priority="823" operator="beginsWith" text="NT">
      <formula>LEFT(D19,LEN("NT"))="NT"</formula>
    </cfRule>
  </conditionalFormatting>
  <conditionalFormatting sqref="D19">
    <cfRule type="beginsWith" dxfId="45270" priority="820" operator="beginsWith" text="ANT">
      <formula>LEFT(D19,LEN("ANT"))="ANT"</formula>
    </cfRule>
    <cfRule type="beginsWith" dxfId="45269" priority="821" operator="beginsWith" text="FAL">
      <formula>LEFT(D19,LEN("FAL"))="FAL"</formula>
    </cfRule>
    <cfRule type="beginsWith" dxfId="45268" priority="822" operator="beginsWith" text="OK">
      <formula>LEFT(D19,LEN("OK"))="OK"</formula>
    </cfRule>
  </conditionalFormatting>
  <conditionalFormatting sqref="D19">
    <cfRule type="beginsWith" dxfId="45267" priority="819" operator="beginsWith" text="ATR">
      <formula>LEFT(D19,LEN("ATR"))="ATR"</formula>
    </cfRule>
  </conditionalFormatting>
  <conditionalFormatting sqref="D19">
    <cfRule type="beginsWith" dxfId="45266" priority="818" operator="beginsWith" text="ATD">
      <formula>LEFT(D19,LEN("ATD"))="ATD"</formula>
    </cfRule>
  </conditionalFormatting>
  <conditionalFormatting sqref="D19">
    <cfRule type="beginsWith" dxfId="45265" priority="817" operator="beginsWith" text="DP">
      <formula>LEFT(D19,LEN("DP"))="DP"</formula>
    </cfRule>
  </conditionalFormatting>
  <conditionalFormatting sqref="D22">
    <cfRule type="beginsWith" dxfId="45264" priority="815" operator="beginsWith" text="FER">
      <formula>LEFT(D22,LEN("FER"))="FER"</formula>
    </cfRule>
    <cfRule type="beginsWith" dxfId="45263" priority="816" operator="beginsWith" text="FRS">
      <formula>LEFT(D22,LEN("FRS"))="FRS"</formula>
    </cfRule>
  </conditionalFormatting>
  <conditionalFormatting sqref="D22">
    <cfRule type="beginsWith" dxfId="45262" priority="814" operator="beginsWith" text="NT">
      <formula>LEFT(D22,LEN("NT"))="NT"</formula>
    </cfRule>
  </conditionalFormatting>
  <conditionalFormatting sqref="D22">
    <cfRule type="beginsWith" dxfId="45261" priority="811" operator="beginsWith" text="ANT">
      <formula>LEFT(D22,LEN("ANT"))="ANT"</formula>
    </cfRule>
    <cfRule type="beginsWith" dxfId="45260" priority="812" operator="beginsWith" text="FAL">
      <formula>LEFT(D22,LEN("FAL"))="FAL"</formula>
    </cfRule>
    <cfRule type="beginsWith" dxfId="45259" priority="813" operator="beginsWith" text="OK">
      <formula>LEFT(D22,LEN("OK"))="OK"</formula>
    </cfRule>
  </conditionalFormatting>
  <conditionalFormatting sqref="D22">
    <cfRule type="beginsWith" dxfId="45258" priority="810" operator="beginsWith" text="ATR">
      <formula>LEFT(D22,LEN("ATR"))="ATR"</formula>
    </cfRule>
  </conditionalFormatting>
  <conditionalFormatting sqref="D22">
    <cfRule type="beginsWith" dxfId="45257" priority="809" operator="beginsWith" text="ATD">
      <formula>LEFT(D22,LEN("ATD"))="ATD"</formula>
    </cfRule>
  </conditionalFormatting>
  <conditionalFormatting sqref="D22">
    <cfRule type="beginsWith" dxfId="45256" priority="808" stopIfTrue="1" operator="beginsWith" text="DP">
      <formula>LEFT(D22,LEN("DP"))="DP"</formula>
    </cfRule>
  </conditionalFormatting>
  <conditionalFormatting sqref="D21">
    <cfRule type="beginsWith" dxfId="45255" priority="806" operator="beginsWith" text="FER">
      <formula>LEFT(D21,LEN("FER"))="FER"</formula>
    </cfRule>
    <cfRule type="beginsWith" dxfId="45254" priority="807" operator="beginsWith" text="FRS">
      <formula>LEFT(D21,LEN("FRS"))="FRS"</formula>
    </cfRule>
  </conditionalFormatting>
  <conditionalFormatting sqref="D21">
    <cfRule type="beginsWith" dxfId="45253" priority="805" operator="beginsWith" text="NT">
      <formula>LEFT(D21,LEN("NT"))="NT"</formula>
    </cfRule>
  </conditionalFormatting>
  <conditionalFormatting sqref="D21">
    <cfRule type="beginsWith" dxfId="45252" priority="802" operator="beginsWith" text="ANT">
      <formula>LEFT(D21,LEN("ANT"))="ANT"</formula>
    </cfRule>
    <cfRule type="beginsWith" dxfId="45251" priority="803" operator="beginsWith" text="FAL">
      <formula>LEFT(D21,LEN("FAL"))="FAL"</formula>
    </cfRule>
    <cfRule type="beginsWith" dxfId="45250" priority="804" operator="beginsWith" text="OK">
      <formula>LEFT(D21,LEN("OK"))="OK"</formula>
    </cfRule>
  </conditionalFormatting>
  <conditionalFormatting sqref="D21">
    <cfRule type="beginsWith" dxfId="45249" priority="801" operator="beginsWith" text="ATR">
      <formula>LEFT(D21,LEN("ATR"))="ATR"</formula>
    </cfRule>
  </conditionalFormatting>
  <conditionalFormatting sqref="D21">
    <cfRule type="beginsWith" dxfId="45248" priority="800" operator="beginsWith" text="ATD">
      <formula>LEFT(D21,LEN("ATD"))="ATD"</formula>
    </cfRule>
  </conditionalFormatting>
  <conditionalFormatting sqref="D21">
    <cfRule type="beginsWith" dxfId="45247" priority="799" operator="beginsWith" text="DP">
      <formula>LEFT(D21,LEN("DP"))="DP"</formula>
    </cfRule>
  </conditionalFormatting>
  <conditionalFormatting sqref="C19:C22">
    <cfRule type="expression" dxfId="45246" priority="798">
      <formula>B19="0"</formula>
    </cfRule>
  </conditionalFormatting>
  <conditionalFormatting sqref="B19:B22">
    <cfRule type="beginsWith" dxfId="45245" priority="797" operator="beginsWith" text="0">
      <formula>LEFT(B19,LEN("0"))="0"</formula>
    </cfRule>
  </conditionalFormatting>
  <conditionalFormatting sqref="D24">
    <cfRule type="beginsWith" dxfId="45244" priority="795" operator="beginsWith" text="FER">
      <formula>LEFT(D24,LEN("FER"))="FER"</formula>
    </cfRule>
    <cfRule type="beginsWith" dxfId="45243" priority="796" operator="beginsWith" text="FRS">
      <formula>LEFT(D24,LEN("FRS"))="FRS"</formula>
    </cfRule>
  </conditionalFormatting>
  <conditionalFormatting sqref="D24">
    <cfRule type="beginsWith" dxfId="45242" priority="794" operator="beginsWith" text="NT">
      <formula>LEFT(D24,LEN("NT"))="NT"</formula>
    </cfRule>
  </conditionalFormatting>
  <conditionalFormatting sqref="D24">
    <cfRule type="beginsWith" dxfId="45241" priority="791" operator="beginsWith" text="ANT">
      <formula>LEFT(D24,LEN("ANT"))="ANT"</formula>
    </cfRule>
    <cfRule type="beginsWith" dxfId="45240" priority="792" operator="beginsWith" text="FAL">
      <formula>LEFT(D24,LEN("FAL"))="FAL"</formula>
    </cfRule>
    <cfRule type="beginsWith" dxfId="45239" priority="793" operator="beginsWith" text="OK">
      <formula>LEFT(D24,LEN("OK"))="OK"</formula>
    </cfRule>
  </conditionalFormatting>
  <conditionalFormatting sqref="D24">
    <cfRule type="beginsWith" dxfId="45238" priority="790" operator="beginsWith" text="ATR">
      <formula>LEFT(D24,LEN("ATR"))="ATR"</formula>
    </cfRule>
  </conditionalFormatting>
  <conditionalFormatting sqref="D24">
    <cfRule type="beginsWith" dxfId="45237" priority="789" operator="beginsWith" text="ATD">
      <formula>LEFT(D24,LEN("ATD"))="ATD"</formula>
    </cfRule>
  </conditionalFormatting>
  <conditionalFormatting sqref="D24">
    <cfRule type="beginsWith" dxfId="45236" priority="788" operator="beginsWith" text="DP">
      <formula>LEFT(D24,LEN("DP"))="DP"</formula>
    </cfRule>
  </conditionalFormatting>
  <conditionalFormatting sqref="D23">
    <cfRule type="beginsWith" dxfId="45235" priority="786" operator="beginsWith" text="FER">
      <formula>LEFT(D23,LEN("FER"))="FER"</formula>
    </cfRule>
    <cfRule type="beginsWith" dxfId="45234" priority="787" operator="beginsWith" text="FRS">
      <formula>LEFT(D23,LEN("FRS"))="FRS"</formula>
    </cfRule>
  </conditionalFormatting>
  <conditionalFormatting sqref="D23">
    <cfRule type="beginsWith" dxfId="45233" priority="785" operator="beginsWith" text="NT">
      <formula>LEFT(D23,LEN("NT"))="NT"</formula>
    </cfRule>
  </conditionalFormatting>
  <conditionalFormatting sqref="D23">
    <cfRule type="beginsWith" dxfId="45232" priority="782" operator="beginsWith" text="ANT">
      <formula>LEFT(D23,LEN("ANT"))="ANT"</formula>
    </cfRule>
    <cfRule type="beginsWith" dxfId="45231" priority="783" operator="beginsWith" text="FAL">
      <formula>LEFT(D23,LEN("FAL"))="FAL"</formula>
    </cfRule>
    <cfRule type="beginsWith" dxfId="45230" priority="784" operator="beginsWith" text="OK">
      <formula>LEFT(D23,LEN("OK"))="OK"</formula>
    </cfRule>
  </conditionalFormatting>
  <conditionalFormatting sqref="D23">
    <cfRule type="beginsWith" dxfId="45229" priority="781" operator="beginsWith" text="ATR">
      <formula>LEFT(D23,LEN("ATR"))="ATR"</formula>
    </cfRule>
  </conditionalFormatting>
  <conditionalFormatting sqref="D23">
    <cfRule type="beginsWith" dxfId="45228" priority="780" operator="beginsWith" text="ATD">
      <formula>LEFT(D23,LEN("ATD"))="ATD"</formula>
    </cfRule>
  </conditionalFormatting>
  <conditionalFormatting sqref="D23">
    <cfRule type="beginsWith" dxfId="45227" priority="779" operator="beginsWith" text="DP">
      <formula>LEFT(D23,LEN("DP"))="DP"</formula>
    </cfRule>
  </conditionalFormatting>
  <conditionalFormatting sqref="D26">
    <cfRule type="beginsWith" dxfId="45226" priority="777" operator="beginsWith" text="FER">
      <formula>LEFT(D26,LEN("FER"))="FER"</formula>
    </cfRule>
    <cfRule type="beginsWith" dxfId="45225" priority="778" operator="beginsWith" text="FRS">
      <formula>LEFT(D26,LEN("FRS"))="FRS"</formula>
    </cfRule>
  </conditionalFormatting>
  <conditionalFormatting sqref="D26">
    <cfRule type="beginsWith" dxfId="45224" priority="776" operator="beginsWith" text="NT">
      <formula>LEFT(D26,LEN("NT"))="NT"</formula>
    </cfRule>
  </conditionalFormatting>
  <conditionalFormatting sqref="D26">
    <cfRule type="beginsWith" dxfId="45223" priority="773" operator="beginsWith" text="ANT">
      <formula>LEFT(D26,LEN("ANT"))="ANT"</formula>
    </cfRule>
    <cfRule type="beginsWith" dxfId="45222" priority="774" operator="beginsWith" text="FAL">
      <formula>LEFT(D26,LEN("FAL"))="FAL"</formula>
    </cfRule>
    <cfRule type="beginsWith" dxfId="45221" priority="775" operator="beginsWith" text="OK">
      <formula>LEFT(D26,LEN("OK"))="OK"</formula>
    </cfRule>
  </conditionalFormatting>
  <conditionalFormatting sqref="D26">
    <cfRule type="beginsWith" dxfId="45220" priority="772" operator="beginsWith" text="ATR">
      <formula>LEFT(D26,LEN("ATR"))="ATR"</formula>
    </cfRule>
  </conditionalFormatting>
  <conditionalFormatting sqref="D26">
    <cfRule type="beginsWith" dxfId="45219" priority="771" operator="beginsWith" text="ATD">
      <formula>LEFT(D26,LEN("ATD"))="ATD"</formula>
    </cfRule>
  </conditionalFormatting>
  <conditionalFormatting sqref="D26">
    <cfRule type="beginsWith" dxfId="45218" priority="770" stopIfTrue="1" operator="beginsWith" text="DP">
      <formula>LEFT(D26,LEN("DP"))="DP"</formula>
    </cfRule>
  </conditionalFormatting>
  <conditionalFormatting sqref="D25">
    <cfRule type="beginsWith" dxfId="45217" priority="768" operator="beginsWith" text="FER">
      <formula>LEFT(D25,LEN("FER"))="FER"</formula>
    </cfRule>
    <cfRule type="beginsWith" dxfId="45216" priority="769" operator="beginsWith" text="FRS">
      <formula>LEFT(D25,LEN("FRS"))="FRS"</formula>
    </cfRule>
  </conditionalFormatting>
  <conditionalFormatting sqref="D25">
    <cfRule type="beginsWith" dxfId="45215" priority="767" operator="beginsWith" text="NT">
      <formula>LEFT(D25,LEN("NT"))="NT"</formula>
    </cfRule>
  </conditionalFormatting>
  <conditionalFormatting sqref="D25">
    <cfRule type="beginsWith" dxfId="45214" priority="764" operator="beginsWith" text="ANT">
      <formula>LEFT(D25,LEN("ANT"))="ANT"</formula>
    </cfRule>
    <cfRule type="beginsWith" dxfId="45213" priority="765" operator="beginsWith" text="FAL">
      <formula>LEFT(D25,LEN("FAL"))="FAL"</formula>
    </cfRule>
    <cfRule type="beginsWith" dxfId="45212" priority="766" operator="beginsWith" text="OK">
      <formula>LEFT(D25,LEN("OK"))="OK"</formula>
    </cfRule>
  </conditionalFormatting>
  <conditionalFormatting sqref="D25">
    <cfRule type="beginsWith" dxfId="45211" priority="763" operator="beginsWith" text="ATR">
      <formula>LEFT(D25,LEN("ATR"))="ATR"</formula>
    </cfRule>
  </conditionalFormatting>
  <conditionalFormatting sqref="D25">
    <cfRule type="beginsWith" dxfId="45210" priority="762" operator="beginsWith" text="ATD">
      <formula>LEFT(D25,LEN("ATD"))="ATD"</formula>
    </cfRule>
  </conditionalFormatting>
  <conditionalFormatting sqref="D25">
    <cfRule type="beginsWith" dxfId="45209" priority="761" operator="beginsWith" text="DP">
      <formula>LEFT(D25,LEN("DP"))="DP"</formula>
    </cfRule>
  </conditionalFormatting>
  <conditionalFormatting sqref="C23:C26">
    <cfRule type="expression" dxfId="45208" priority="760">
      <formula>B23="0"</formula>
    </cfRule>
  </conditionalFormatting>
  <conditionalFormatting sqref="B23:B26">
    <cfRule type="beginsWith" dxfId="45207" priority="759" operator="beginsWith" text="0">
      <formula>LEFT(B23,LEN("0"))="0"</formula>
    </cfRule>
  </conditionalFormatting>
  <conditionalFormatting sqref="B29:D30">
    <cfRule type="expression" dxfId="45206" priority="755">
      <formula>A27="FERIADO"</formula>
    </cfRule>
    <cfRule type="expression" dxfId="45205" priority="756">
      <formula>A27="FÉRIAS"</formula>
    </cfRule>
    <cfRule type="expression" dxfId="45204" priority="757">
      <formula>A27="ATESTADO"</formula>
    </cfRule>
    <cfRule type="expression" dxfId="45203" priority="758">
      <formula>A27="NTRAB"</formula>
    </cfRule>
  </conditionalFormatting>
  <conditionalFormatting sqref="D27">
    <cfRule type="beginsWith" dxfId="45202" priority="752" operator="beginsWith" text="DP">
      <formula>LEFT(D27,LEN("DP"))="DP"</formula>
    </cfRule>
    <cfRule type="beginsWith" dxfId="45201" priority="753" operator="beginsWith" text="FER">
      <formula>LEFT(D27,LEN("FER"))="FER"</formula>
    </cfRule>
    <cfRule type="beginsWith" dxfId="45200" priority="754" operator="beginsWith" text="FRS">
      <formula>LEFT(D27,LEN("FRS"))="FRS"</formula>
    </cfRule>
  </conditionalFormatting>
  <conditionalFormatting sqref="D27">
    <cfRule type="beginsWith" dxfId="45199" priority="751" operator="beginsWith" text="NT">
      <formula>LEFT(D27,LEN("NT"))="NT"</formula>
    </cfRule>
  </conditionalFormatting>
  <conditionalFormatting sqref="D27">
    <cfRule type="beginsWith" dxfId="45198" priority="748" operator="beginsWith" text="ANT">
      <formula>LEFT(D27,LEN("ANT"))="ANT"</formula>
    </cfRule>
    <cfRule type="beginsWith" dxfId="45197" priority="749" operator="beginsWith" text="FAL">
      <formula>LEFT(D27,LEN("FAL"))="FAL"</formula>
    </cfRule>
    <cfRule type="beginsWith" dxfId="45196" priority="750" operator="beginsWith" text="OK">
      <formula>LEFT(D27,LEN("OK"))="OK"</formula>
    </cfRule>
  </conditionalFormatting>
  <conditionalFormatting sqref="D27">
    <cfRule type="beginsWith" dxfId="45195" priority="747" operator="beginsWith" text="ATR">
      <formula>LEFT(D27,LEN("ATR"))="ATR"</formula>
    </cfRule>
  </conditionalFormatting>
  <conditionalFormatting sqref="D27">
    <cfRule type="beginsWith" dxfId="45194" priority="746" operator="beginsWith" text="ATD">
      <formula>LEFT(D27,LEN("ATD"))="ATD"</formula>
    </cfRule>
  </conditionalFormatting>
  <conditionalFormatting sqref="D28">
    <cfRule type="beginsWith" dxfId="45193" priority="744" operator="beginsWith" text="FER">
      <formula>LEFT(D28,LEN("FER"))="FER"</formula>
    </cfRule>
    <cfRule type="beginsWith" dxfId="45192" priority="745" operator="beginsWith" text="FRS">
      <formula>LEFT(D28,LEN("FRS"))="FRS"</formula>
    </cfRule>
  </conditionalFormatting>
  <conditionalFormatting sqref="D28">
    <cfRule type="beginsWith" dxfId="45191" priority="743" operator="beginsWith" text="NT">
      <formula>LEFT(D28,LEN("NT"))="NT"</formula>
    </cfRule>
  </conditionalFormatting>
  <conditionalFormatting sqref="D28">
    <cfRule type="beginsWith" dxfId="45190" priority="740" operator="beginsWith" text="ANT">
      <formula>LEFT(D28,LEN("ANT"))="ANT"</formula>
    </cfRule>
    <cfRule type="beginsWith" dxfId="45189" priority="741" operator="beginsWith" text="FAL">
      <formula>LEFT(D28,LEN("FAL"))="FAL"</formula>
    </cfRule>
    <cfRule type="beginsWith" dxfId="45188" priority="742" operator="beginsWith" text="OK">
      <formula>LEFT(D28,LEN("OK"))="OK"</formula>
    </cfRule>
  </conditionalFormatting>
  <conditionalFormatting sqref="D28">
    <cfRule type="beginsWith" dxfId="45187" priority="739" operator="beginsWith" text="ATR">
      <formula>LEFT(D28,LEN("ATR"))="ATR"</formula>
    </cfRule>
  </conditionalFormatting>
  <conditionalFormatting sqref="D28">
    <cfRule type="beginsWith" dxfId="45186" priority="738" operator="beginsWith" text="ATD">
      <formula>LEFT(D28,LEN("ATD"))="ATD"</formula>
    </cfRule>
  </conditionalFormatting>
  <conditionalFormatting sqref="D28">
    <cfRule type="beginsWith" dxfId="45185" priority="737" stopIfTrue="1" operator="beginsWith" text="DP">
      <formula>LEFT(D28,LEN("DP"))="DP"</formula>
    </cfRule>
  </conditionalFormatting>
  <conditionalFormatting sqref="C27:C28">
    <cfRule type="expression" dxfId="45184" priority="736">
      <formula>B27="0"</formula>
    </cfRule>
  </conditionalFormatting>
  <conditionalFormatting sqref="B27:B28">
    <cfRule type="beginsWith" dxfId="45183" priority="735" operator="beginsWith" text="0">
      <formula>LEFT(B27,LEN("0"))="0"</formula>
    </cfRule>
  </conditionalFormatting>
  <conditionalFormatting sqref="B31:D34">
    <cfRule type="expression" dxfId="45182" priority="731">
      <formula>A31="FÉRIAS"</formula>
    </cfRule>
    <cfRule type="expression" dxfId="45181" priority="732">
      <formula>A31="FERIADO"</formula>
    </cfRule>
    <cfRule type="expression" dxfId="45180" priority="733">
      <formula>A31="ATESTADO"</formula>
    </cfRule>
    <cfRule type="expression" dxfId="45179" priority="734">
      <formula>A31="NTRAB"</formula>
    </cfRule>
  </conditionalFormatting>
  <conditionalFormatting sqref="D36">
    <cfRule type="beginsWith" dxfId="45178" priority="729" operator="beginsWith" text="FER">
      <formula>LEFT(D36,LEN("FER"))="FER"</formula>
    </cfRule>
    <cfRule type="beginsWith" dxfId="45177" priority="730" operator="beginsWith" text="FRS">
      <formula>LEFT(D36,LEN("FRS"))="FRS"</formula>
    </cfRule>
  </conditionalFormatting>
  <conditionalFormatting sqref="D36">
    <cfRule type="beginsWith" dxfId="45176" priority="728" operator="beginsWith" text="NT">
      <formula>LEFT(D36,LEN("NT"))="NT"</formula>
    </cfRule>
  </conditionalFormatting>
  <conditionalFormatting sqref="D36">
    <cfRule type="beginsWith" dxfId="45175" priority="725" operator="beginsWith" text="ANT">
      <formula>LEFT(D36,LEN("ANT"))="ANT"</formula>
    </cfRule>
    <cfRule type="beginsWith" dxfId="45174" priority="726" operator="beginsWith" text="FAL">
      <formula>LEFT(D36,LEN("FAL"))="FAL"</formula>
    </cfRule>
    <cfRule type="beginsWith" dxfId="45173" priority="727" operator="beginsWith" text="OK">
      <formula>LEFT(D36,LEN("OK"))="OK"</formula>
    </cfRule>
  </conditionalFormatting>
  <conditionalFormatting sqref="D36">
    <cfRule type="beginsWith" dxfId="45172" priority="724" operator="beginsWith" text="ATR">
      <formula>LEFT(D36,LEN("ATR"))="ATR"</formula>
    </cfRule>
  </conditionalFormatting>
  <conditionalFormatting sqref="D36">
    <cfRule type="beginsWith" dxfId="45171" priority="723" operator="beginsWith" text="ATD">
      <formula>LEFT(D36,LEN("ATD"))="ATD"</formula>
    </cfRule>
  </conditionalFormatting>
  <conditionalFormatting sqref="D36">
    <cfRule type="beginsWith" dxfId="45170" priority="722" operator="beginsWith" text="DP">
      <formula>LEFT(D36,LEN("DP"))="DP"</formula>
    </cfRule>
  </conditionalFormatting>
  <conditionalFormatting sqref="D35">
    <cfRule type="beginsWith" dxfId="45169" priority="720" operator="beginsWith" text="FER">
      <formula>LEFT(D35,LEN("FER"))="FER"</formula>
    </cfRule>
    <cfRule type="beginsWith" dxfId="45168" priority="721" operator="beginsWith" text="FRS">
      <formula>LEFT(D35,LEN("FRS"))="FRS"</formula>
    </cfRule>
  </conditionalFormatting>
  <conditionalFormatting sqref="D35">
    <cfRule type="beginsWith" dxfId="45167" priority="719" operator="beginsWith" text="NT">
      <formula>LEFT(D35,LEN("NT"))="NT"</formula>
    </cfRule>
  </conditionalFormatting>
  <conditionalFormatting sqref="D35">
    <cfRule type="beginsWith" dxfId="45166" priority="716" operator="beginsWith" text="ANT">
      <formula>LEFT(D35,LEN("ANT"))="ANT"</formula>
    </cfRule>
    <cfRule type="beginsWith" dxfId="45165" priority="717" operator="beginsWith" text="FAL">
      <formula>LEFT(D35,LEN("FAL"))="FAL"</formula>
    </cfRule>
    <cfRule type="beginsWith" dxfId="45164" priority="718" operator="beginsWith" text="OK">
      <formula>LEFT(D35,LEN("OK"))="OK"</formula>
    </cfRule>
  </conditionalFormatting>
  <conditionalFormatting sqref="D35">
    <cfRule type="beginsWith" dxfId="45163" priority="715" operator="beginsWith" text="ATR">
      <formula>LEFT(D35,LEN("ATR"))="ATR"</formula>
    </cfRule>
  </conditionalFormatting>
  <conditionalFormatting sqref="D35">
    <cfRule type="beginsWith" dxfId="45162" priority="714" operator="beginsWith" text="ATD">
      <formula>LEFT(D35,LEN("ATD"))="ATD"</formula>
    </cfRule>
  </conditionalFormatting>
  <conditionalFormatting sqref="D35">
    <cfRule type="beginsWith" dxfId="45161" priority="713" operator="beginsWith" text="DP">
      <formula>LEFT(D35,LEN("DP"))="DP"</formula>
    </cfRule>
  </conditionalFormatting>
  <conditionalFormatting sqref="D38">
    <cfRule type="beginsWith" dxfId="45160" priority="711" operator="beginsWith" text="FER">
      <formula>LEFT(D38,LEN("FER"))="FER"</formula>
    </cfRule>
    <cfRule type="beginsWith" dxfId="45159" priority="712" operator="beginsWith" text="FRS">
      <formula>LEFT(D38,LEN("FRS"))="FRS"</formula>
    </cfRule>
  </conditionalFormatting>
  <conditionalFormatting sqref="D38">
    <cfRule type="beginsWith" dxfId="45158" priority="710" operator="beginsWith" text="NT">
      <formula>LEFT(D38,LEN("NT"))="NT"</formula>
    </cfRule>
  </conditionalFormatting>
  <conditionalFormatting sqref="D38">
    <cfRule type="beginsWith" dxfId="45157" priority="707" operator="beginsWith" text="ANT">
      <formula>LEFT(D38,LEN("ANT"))="ANT"</formula>
    </cfRule>
    <cfRule type="beginsWith" dxfId="45156" priority="708" operator="beginsWith" text="FAL">
      <formula>LEFT(D38,LEN("FAL"))="FAL"</formula>
    </cfRule>
    <cfRule type="beginsWith" dxfId="45155" priority="709" operator="beginsWith" text="OK">
      <formula>LEFT(D38,LEN("OK"))="OK"</formula>
    </cfRule>
  </conditionalFormatting>
  <conditionalFormatting sqref="D38">
    <cfRule type="beginsWith" dxfId="45154" priority="706" operator="beginsWith" text="ATR">
      <formula>LEFT(D38,LEN("ATR"))="ATR"</formula>
    </cfRule>
  </conditionalFormatting>
  <conditionalFormatting sqref="D38">
    <cfRule type="beginsWith" dxfId="45153" priority="705" operator="beginsWith" text="ATD">
      <formula>LEFT(D38,LEN("ATD"))="ATD"</formula>
    </cfRule>
  </conditionalFormatting>
  <conditionalFormatting sqref="D38">
    <cfRule type="beginsWith" dxfId="45152" priority="704" stopIfTrue="1" operator="beginsWith" text="DP">
      <formula>LEFT(D38,LEN("DP"))="DP"</formula>
    </cfRule>
  </conditionalFormatting>
  <conditionalFormatting sqref="D37">
    <cfRule type="beginsWith" dxfId="45151" priority="702" operator="beginsWith" text="FER">
      <formula>LEFT(D37,LEN("FER"))="FER"</formula>
    </cfRule>
    <cfRule type="beginsWith" dxfId="45150" priority="703" operator="beginsWith" text="FRS">
      <formula>LEFT(D37,LEN("FRS"))="FRS"</formula>
    </cfRule>
  </conditionalFormatting>
  <conditionalFormatting sqref="D37">
    <cfRule type="beginsWith" dxfId="45149" priority="701" operator="beginsWith" text="NT">
      <formula>LEFT(D37,LEN("NT"))="NT"</formula>
    </cfRule>
  </conditionalFormatting>
  <conditionalFormatting sqref="D37">
    <cfRule type="beginsWith" dxfId="45148" priority="698" operator="beginsWith" text="ANT">
      <formula>LEFT(D37,LEN("ANT"))="ANT"</formula>
    </cfRule>
    <cfRule type="beginsWith" dxfId="45147" priority="699" operator="beginsWith" text="FAL">
      <formula>LEFT(D37,LEN("FAL"))="FAL"</formula>
    </cfRule>
    <cfRule type="beginsWith" dxfId="45146" priority="700" operator="beginsWith" text="OK">
      <formula>LEFT(D37,LEN("OK"))="OK"</formula>
    </cfRule>
  </conditionalFormatting>
  <conditionalFormatting sqref="D37">
    <cfRule type="beginsWith" dxfId="45145" priority="697" operator="beginsWith" text="ATR">
      <formula>LEFT(D37,LEN("ATR"))="ATR"</formula>
    </cfRule>
  </conditionalFormatting>
  <conditionalFormatting sqref="D37">
    <cfRule type="beginsWith" dxfId="45144" priority="696" operator="beginsWith" text="ATD">
      <formula>LEFT(D37,LEN("ATD"))="ATD"</formula>
    </cfRule>
  </conditionalFormatting>
  <conditionalFormatting sqref="D37">
    <cfRule type="beginsWith" dxfId="45143" priority="695" operator="beginsWith" text="DP">
      <formula>LEFT(D37,LEN("DP"))="DP"</formula>
    </cfRule>
  </conditionalFormatting>
  <conditionalFormatting sqref="C35:C38">
    <cfRule type="expression" dxfId="45142" priority="694">
      <formula>B35="0"</formula>
    </cfRule>
  </conditionalFormatting>
  <conditionalFormatting sqref="B35:B38">
    <cfRule type="beginsWith" dxfId="45141" priority="693" operator="beginsWith" text="0">
      <formula>LEFT(B35,LEN("0"))="0"</formula>
    </cfRule>
  </conditionalFormatting>
  <conditionalFormatting sqref="D40">
    <cfRule type="beginsWith" dxfId="45140" priority="691" operator="beginsWith" text="FER">
      <formula>LEFT(D40,LEN("FER"))="FER"</formula>
    </cfRule>
    <cfRule type="beginsWith" dxfId="45139" priority="692" operator="beginsWith" text="FRS">
      <formula>LEFT(D40,LEN("FRS"))="FRS"</formula>
    </cfRule>
  </conditionalFormatting>
  <conditionalFormatting sqref="D40">
    <cfRule type="beginsWith" dxfId="45138" priority="690" operator="beginsWith" text="NT">
      <formula>LEFT(D40,LEN("NT"))="NT"</formula>
    </cfRule>
  </conditionalFormatting>
  <conditionalFormatting sqref="D40">
    <cfRule type="beginsWith" dxfId="45137" priority="687" operator="beginsWith" text="ANT">
      <formula>LEFT(D40,LEN("ANT"))="ANT"</formula>
    </cfRule>
    <cfRule type="beginsWith" dxfId="45136" priority="688" operator="beginsWith" text="FAL">
      <formula>LEFT(D40,LEN("FAL"))="FAL"</formula>
    </cfRule>
    <cfRule type="beginsWith" dxfId="45135" priority="689" operator="beginsWith" text="OK">
      <formula>LEFT(D40,LEN("OK"))="OK"</formula>
    </cfRule>
  </conditionalFormatting>
  <conditionalFormatting sqref="D40">
    <cfRule type="beginsWith" dxfId="45134" priority="686" operator="beginsWith" text="ATR">
      <formula>LEFT(D40,LEN("ATR"))="ATR"</formula>
    </cfRule>
  </conditionalFormatting>
  <conditionalFormatting sqref="D40">
    <cfRule type="beginsWith" dxfId="45133" priority="685" operator="beginsWith" text="ATD">
      <formula>LEFT(D40,LEN("ATD"))="ATD"</formula>
    </cfRule>
  </conditionalFormatting>
  <conditionalFormatting sqref="D40">
    <cfRule type="beginsWith" dxfId="45132" priority="684" operator="beginsWith" text="DP">
      <formula>LEFT(D40,LEN("DP"))="DP"</formula>
    </cfRule>
  </conditionalFormatting>
  <conditionalFormatting sqref="D39">
    <cfRule type="beginsWith" dxfId="45131" priority="682" operator="beginsWith" text="FER">
      <formula>LEFT(D39,LEN("FER"))="FER"</formula>
    </cfRule>
    <cfRule type="beginsWith" dxfId="45130" priority="683" operator="beginsWith" text="FRS">
      <formula>LEFT(D39,LEN("FRS"))="FRS"</formula>
    </cfRule>
  </conditionalFormatting>
  <conditionalFormatting sqref="D39">
    <cfRule type="beginsWith" dxfId="45129" priority="681" operator="beginsWith" text="NT">
      <formula>LEFT(D39,LEN("NT"))="NT"</formula>
    </cfRule>
  </conditionalFormatting>
  <conditionalFormatting sqref="D39">
    <cfRule type="beginsWith" dxfId="45128" priority="678" operator="beginsWith" text="ANT">
      <formula>LEFT(D39,LEN("ANT"))="ANT"</formula>
    </cfRule>
    <cfRule type="beginsWith" dxfId="45127" priority="679" operator="beginsWith" text="FAL">
      <formula>LEFT(D39,LEN("FAL"))="FAL"</formula>
    </cfRule>
    <cfRule type="beginsWith" dxfId="45126" priority="680" operator="beginsWith" text="OK">
      <formula>LEFT(D39,LEN("OK"))="OK"</formula>
    </cfRule>
  </conditionalFormatting>
  <conditionalFormatting sqref="D39">
    <cfRule type="beginsWith" dxfId="45125" priority="677" operator="beginsWith" text="ATR">
      <formula>LEFT(D39,LEN("ATR"))="ATR"</formula>
    </cfRule>
  </conditionalFormatting>
  <conditionalFormatting sqref="D39">
    <cfRule type="beginsWith" dxfId="45124" priority="676" operator="beginsWith" text="ATD">
      <formula>LEFT(D39,LEN("ATD"))="ATD"</formula>
    </cfRule>
  </conditionalFormatting>
  <conditionalFormatting sqref="D39">
    <cfRule type="beginsWith" dxfId="45123" priority="675" operator="beginsWith" text="DP">
      <formula>LEFT(D39,LEN("DP"))="DP"</formula>
    </cfRule>
  </conditionalFormatting>
  <conditionalFormatting sqref="D42">
    <cfRule type="beginsWith" dxfId="45122" priority="673" operator="beginsWith" text="FER">
      <formula>LEFT(D42,LEN("FER"))="FER"</formula>
    </cfRule>
    <cfRule type="beginsWith" dxfId="45121" priority="674" operator="beginsWith" text="FRS">
      <formula>LEFT(D42,LEN("FRS"))="FRS"</formula>
    </cfRule>
  </conditionalFormatting>
  <conditionalFormatting sqref="D42">
    <cfRule type="beginsWith" dxfId="45120" priority="672" operator="beginsWith" text="NT">
      <formula>LEFT(D42,LEN("NT"))="NT"</formula>
    </cfRule>
  </conditionalFormatting>
  <conditionalFormatting sqref="D42">
    <cfRule type="beginsWith" dxfId="45119" priority="669" operator="beginsWith" text="ANT">
      <formula>LEFT(D42,LEN("ANT"))="ANT"</formula>
    </cfRule>
    <cfRule type="beginsWith" dxfId="45118" priority="670" operator="beginsWith" text="FAL">
      <formula>LEFT(D42,LEN("FAL"))="FAL"</formula>
    </cfRule>
    <cfRule type="beginsWith" dxfId="45117" priority="671" operator="beginsWith" text="OK">
      <formula>LEFT(D42,LEN("OK"))="OK"</formula>
    </cfRule>
  </conditionalFormatting>
  <conditionalFormatting sqref="D42">
    <cfRule type="beginsWith" dxfId="45116" priority="668" operator="beginsWith" text="ATR">
      <formula>LEFT(D42,LEN("ATR"))="ATR"</formula>
    </cfRule>
  </conditionalFormatting>
  <conditionalFormatting sqref="D42">
    <cfRule type="beginsWith" dxfId="45115" priority="667" operator="beginsWith" text="ATD">
      <formula>LEFT(D42,LEN("ATD"))="ATD"</formula>
    </cfRule>
  </conditionalFormatting>
  <conditionalFormatting sqref="D42">
    <cfRule type="beginsWith" dxfId="45114" priority="666" stopIfTrue="1" operator="beginsWith" text="DP">
      <formula>LEFT(D42,LEN("DP"))="DP"</formula>
    </cfRule>
  </conditionalFormatting>
  <conditionalFormatting sqref="D41">
    <cfRule type="beginsWith" dxfId="45113" priority="664" operator="beginsWith" text="FER">
      <formula>LEFT(D41,LEN("FER"))="FER"</formula>
    </cfRule>
    <cfRule type="beginsWith" dxfId="45112" priority="665" operator="beginsWith" text="FRS">
      <formula>LEFT(D41,LEN("FRS"))="FRS"</formula>
    </cfRule>
  </conditionalFormatting>
  <conditionalFormatting sqref="D41">
    <cfRule type="beginsWith" dxfId="45111" priority="663" operator="beginsWith" text="NT">
      <formula>LEFT(D41,LEN("NT"))="NT"</formula>
    </cfRule>
  </conditionalFormatting>
  <conditionalFormatting sqref="D41">
    <cfRule type="beginsWith" dxfId="45110" priority="660" operator="beginsWith" text="ANT">
      <formula>LEFT(D41,LEN("ANT"))="ANT"</formula>
    </cfRule>
    <cfRule type="beginsWith" dxfId="45109" priority="661" operator="beginsWith" text="FAL">
      <formula>LEFT(D41,LEN("FAL"))="FAL"</formula>
    </cfRule>
    <cfRule type="beginsWith" dxfId="45108" priority="662" operator="beginsWith" text="OK">
      <formula>LEFT(D41,LEN("OK"))="OK"</formula>
    </cfRule>
  </conditionalFormatting>
  <conditionalFormatting sqref="D41">
    <cfRule type="beginsWith" dxfId="45107" priority="659" operator="beginsWith" text="ATR">
      <formula>LEFT(D41,LEN("ATR"))="ATR"</formula>
    </cfRule>
  </conditionalFormatting>
  <conditionalFormatting sqref="D41">
    <cfRule type="beginsWith" dxfId="45106" priority="658" operator="beginsWith" text="ATD">
      <formula>LEFT(D41,LEN("ATD"))="ATD"</formula>
    </cfRule>
  </conditionalFormatting>
  <conditionalFormatting sqref="D41">
    <cfRule type="beginsWith" dxfId="45105" priority="657" operator="beginsWith" text="DP">
      <formula>LEFT(D41,LEN("DP"))="DP"</formula>
    </cfRule>
  </conditionalFormatting>
  <conditionalFormatting sqref="C39:C42">
    <cfRule type="expression" dxfId="45104" priority="656">
      <formula>B39="0"</formula>
    </cfRule>
  </conditionalFormatting>
  <conditionalFormatting sqref="B39:B42">
    <cfRule type="beginsWith" dxfId="45103" priority="655" operator="beginsWith" text="0">
      <formula>LEFT(B39,LEN("0"))="0"</formula>
    </cfRule>
  </conditionalFormatting>
  <conditionalFormatting sqref="I4">
    <cfRule type="beginsWith" dxfId="45102" priority="653" operator="beginsWith" text="FER">
      <formula>LEFT(I4,LEN("FER"))="FER"</formula>
    </cfRule>
    <cfRule type="beginsWith" dxfId="45101" priority="654" operator="beginsWith" text="FRS">
      <formula>LEFT(I4,LEN("FRS"))="FRS"</formula>
    </cfRule>
  </conditionalFormatting>
  <conditionalFormatting sqref="I4">
    <cfRule type="beginsWith" dxfId="45100" priority="652" operator="beginsWith" text="NT">
      <formula>LEFT(I4,LEN("NT"))="NT"</formula>
    </cfRule>
  </conditionalFormatting>
  <conditionalFormatting sqref="I4">
    <cfRule type="beginsWith" dxfId="45099" priority="649" operator="beginsWith" text="ANT">
      <formula>LEFT(I4,LEN("ANT"))="ANT"</formula>
    </cfRule>
    <cfRule type="beginsWith" dxfId="45098" priority="650" operator="beginsWith" text="FAL">
      <formula>LEFT(I4,LEN("FAL"))="FAL"</formula>
    </cfRule>
    <cfRule type="beginsWith" dxfId="45097" priority="651" operator="beginsWith" text="OK">
      <formula>LEFT(I4,LEN("OK"))="OK"</formula>
    </cfRule>
  </conditionalFormatting>
  <conditionalFormatting sqref="I4">
    <cfRule type="beginsWith" dxfId="45096" priority="648" operator="beginsWith" text="ATR">
      <formula>LEFT(I4,LEN("ATR"))="ATR"</formula>
    </cfRule>
  </conditionalFormatting>
  <conditionalFormatting sqref="I4">
    <cfRule type="beginsWith" dxfId="45095" priority="647" operator="beginsWith" text="ATD">
      <formula>LEFT(I4,LEN("ATD"))="ATD"</formula>
    </cfRule>
  </conditionalFormatting>
  <conditionalFormatting sqref="I4">
    <cfRule type="beginsWith" dxfId="45094" priority="646" operator="beginsWith" text="DP">
      <formula>LEFT(I4,LEN("DP"))="DP"</formula>
    </cfRule>
  </conditionalFormatting>
  <conditionalFormatting sqref="I3">
    <cfRule type="beginsWith" dxfId="45093" priority="644" operator="beginsWith" text="FER">
      <formula>LEFT(I3,LEN("FER"))="FER"</formula>
    </cfRule>
    <cfRule type="beginsWith" dxfId="45092" priority="645" operator="beginsWith" text="FRS">
      <formula>LEFT(I3,LEN("FRS"))="FRS"</formula>
    </cfRule>
  </conditionalFormatting>
  <conditionalFormatting sqref="I3">
    <cfRule type="beginsWith" dxfId="45091" priority="643" operator="beginsWith" text="NT">
      <formula>LEFT(I3,LEN("NT"))="NT"</formula>
    </cfRule>
  </conditionalFormatting>
  <conditionalFormatting sqref="I3">
    <cfRule type="beginsWith" dxfId="45090" priority="640" operator="beginsWith" text="ANT">
      <formula>LEFT(I3,LEN("ANT"))="ANT"</formula>
    </cfRule>
    <cfRule type="beginsWith" dxfId="45089" priority="641" operator="beginsWith" text="FAL">
      <formula>LEFT(I3,LEN("FAL"))="FAL"</formula>
    </cfRule>
    <cfRule type="beginsWith" dxfId="45088" priority="642" operator="beginsWith" text="OK">
      <formula>LEFT(I3,LEN("OK"))="OK"</formula>
    </cfRule>
  </conditionalFormatting>
  <conditionalFormatting sqref="I3">
    <cfRule type="beginsWith" dxfId="45087" priority="639" operator="beginsWith" text="ATR">
      <formula>LEFT(I3,LEN("ATR"))="ATR"</formula>
    </cfRule>
  </conditionalFormatting>
  <conditionalFormatting sqref="I3">
    <cfRule type="beginsWith" dxfId="45086" priority="638" operator="beginsWith" text="ATD">
      <formula>LEFT(I3,LEN("ATD"))="ATD"</formula>
    </cfRule>
  </conditionalFormatting>
  <conditionalFormatting sqref="I3">
    <cfRule type="beginsWith" dxfId="45085" priority="637" operator="beginsWith" text="DP">
      <formula>LEFT(I3,LEN("DP"))="DP"</formula>
    </cfRule>
  </conditionalFormatting>
  <conditionalFormatting sqref="I6">
    <cfRule type="beginsWith" dxfId="45084" priority="635" operator="beginsWith" text="FER">
      <formula>LEFT(I6,LEN("FER"))="FER"</formula>
    </cfRule>
    <cfRule type="beginsWith" dxfId="45083" priority="636" operator="beginsWith" text="FRS">
      <formula>LEFT(I6,LEN("FRS"))="FRS"</formula>
    </cfRule>
  </conditionalFormatting>
  <conditionalFormatting sqref="I6">
    <cfRule type="beginsWith" dxfId="45082" priority="634" operator="beginsWith" text="NT">
      <formula>LEFT(I6,LEN("NT"))="NT"</formula>
    </cfRule>
  </conditionalFormatting>
  <conditionalFormatting sqref="I6">
    <cfRule type="beginsWith" dxfId="45081" priority="631" operator="beginsWith" text="ANT">
      <formula>LEFT(I6,LEN("ANT"))="ANT"</formula>
    </cfRule>
    <cfRule type="beginsWith" dxfId="45080" priority="632" operator="beginsWith" text="FAL">
      <formula>LEFT(I6,LEN("FAL"))="FAL"</formula>
    </cfRule>
    <cfRule type="beginsWith" dxfId="45079" priority="633" operator="beginsWith" text="OK">
      <formula>LEFT(I6,LEN("OK"))="OK"</formula>
    </cfRule>
  </conditionalFormatting>
  <conditionalFormatting sqref="I6">
    <cfRule type="beginsWith" dxfId="45078" priority="630" operator="beginsWith" text="ATR">
      <formula>LEFT(I6,LEN("ATR"))="ATR"</formula>
    </cfRule>
  </conditionalFormatting>
  <conditionalFormatting sqref="I6">
    <cfRule type="beginsWith" dxfId="45077" priority="629" operator="beginsWith" text="ATD">
      <formula>LEFT(I6,LEN("ATD"))="ATD"</formula>
    </cfRule>
  </conditionalFormatting>
  <conditionalFormatting sqref="I6">
    <cfRule type="beginsWith" dxfId="45076" priority="628" stopIfTrue="1" operator="beginsWith" text="DP">
      <formula>LEFT(I6,LEN("DP"))="DP"</formula>
    </cfRule>
  </conditionalFormatting>
  <conditionalFormatting sqref="I5">
    <cfRule type="beginsWith" dxfId="45075" priority="626" operator="beginsWith" text="FER">
      <formula>LEFT(I5,LEN("FER"))="FER"</formula>
    </cfRule>
    <cfRule type="beginsWith" dxfId="45074" priority="627" operator="beginsWith" text="FRS">
      <formula>LEFT(I5,LEN("FRS"))="FRS"</formula>
    </cfRule>
  </conditionalFormatting>
  <conditionalFormatting sqref="I5">
    <cfRule type="beginsWith" dxfId="45073" priority="625" operator="beginsWith" text="NT">
      <formula>LEFT(I5,LEN("NT"))="NT"</formula>
    </cfRule>
  </conditionalFormatting>
  <conditionalFormatting sqref="I5">
    <cfRule type="beginsWith" dxfId="45072" priority="622" operator="beginsWith" text="ANT">
      <formula>LEFT(I5,LEN("ANT"))="ANT"</formula>
    </cfRule>
    <cfRule type="beginsWith" dxfId="45071" priority="623" operator="beginsWith" text="FAL">
      <formula>LEFT(I5,LEN("FAL"))="FAL"</formula>
    </cfRule>
    <cfRule type="beginsWith" dxfId="45070" priority="624" operator="beginsWith" text="OK">
      <formula>LEFT(I5,LEN("OK"))="OK"</formula>
    </cfRule>
  </conditionalFormatting>
  <conditionalFormatting sqref="I5">
    <cfRule type="beginsWith" dxfId="45069" priority="621" operator="beginsWith" text="ATR">
      <formula>LEFT(I5,LEN("ATR"))="ATR"</formula>
    </cfRule>
  </conditionalFormatting>
  <conditionalFormatting sqref="I5">
    <cfRule type="beginsWith" dxfId="45068" priority="620" operator="beginsWith" text="ATD">
      <formula>LEFT(I5,LEN("ATD"))="ATD"</formula>
    </cfRule>
  </conditionalFormatting>
  <conditionalFormatting sqref="I5">
    <cfRule type="beginsWith" dxfId="45067" priority="619" operator="beginsWith" text="DP">
      <formula>LEFT(I5,LEN("DP"))="DP"</formula>
    </cfRule>
  </conditionalFormatting>
  <conditionalFormatting sqref="H3:H6">
    <cfRule type="expression" dxfId="45066" priority="618">
      <formula>G3="0"</formula>
    </cfRule>
  </conditionalFormatting>
  <conditionalFormatting sqref="G3:G6">
    <cfRule type="beginsWith" dxfId="45065" priority="617" operator="beginsWith" text="0">
      <formula>LEFT(G3,LEN("0"))="0"</formula>
    </cfRule>
  </conditionalFormatting>
  <conditionalFormatting sqref="I8">
    <cfRule type="beginsWith" dxfId="45064" priority="615" operator="beginsWith" text="FER">
      <formula>LEFT(I8,LEN("FER"))="FER"</formula>
    </cfRule>
    <cfRule type="beginsWith" dxfId="45063" priority="616" operator="beginsWith" text="FRS">
      <formula>LEFT(I8,LEN("FRS"))="FRS"</formula>
    </cfRule>
  </conditionalFormatting>
  <conditionalFormatting sqref="I8">
    <cfRule type="beginsWith" dxfId="45062" priority="614" operator="beginsWith" text="NT">
      <formula>LEFT(I8,LEN("NT"))="NT"</formula>
    </cfRule>
  </conditionalFormatting>
  <conditionalFormatting sqref="I8">
    <cfRule type="beginsWith" dxfId="45061" priority="611" operator="beginsWith" text="ANT">
      <formula>LEFT(I8,LEN("ANT"))="ANT"</formula>
    </cfRule>
    <cfRule type="beginsWith" dxfId="45060" priority="612" operator="beginsWith" text="FAL">
      <formula>LEFT(I8,LEN("FAL"))="FAL"</formula>
    </cfRule>
    <cfRule type="beginsWith" dxfId="45059" priority="613" operator="beginsWith" text="OK">
      <formula>LEFT(I8,LEN("OK"))="OK"</formula>
    </cfRule>
  </conditionalFormatting>
  <conditionalFormatting sqref="I8">
    <cfRule type="beginsWith" dxfId="45058" priority="610" operator="beginsWith" text="ATR">
      <formula>LEFT(I8,LEN("ATR"))="ATR"</formula>
    </cfRule>
  </conditionalFormatting>
  <conditionalFormatting sqref="I8">
    <cfRule type="beginsWith" dxfId="45057" priority="609" operator="beginsWith" text="ATD">
      <formula>LEFT(I8,LEN("ATD"))="ATD"</formula>
    </cfRule>
  </conditionalFormatting>
  <conditionalFormatting sqref="I8">
    <cfRule type="beginsWith" dxfId="45056" priority="608" operator="beginsWith" text="DP">
      <formula>LEFT(I8,LEN("DP"))="DP"</formula>
    </cfRule>
  </conditionalFormatting>
  <conditionalFormatting sqref="I7">
    <cfRule type="beginsWith" dxfId="45055" priority="606" operator="beginsWith" text="FER">
      <formula>LEFT(I7,LEN("FER"))="FER"</formula>
    </cfRule>
    <cfRule type="beginsWith" dxfId="45054" priority="607" operator="beginsWith" text="FRS">
      <formula>LEFT(I7,LEN("FRS"))="FRS"</formula>
    </cfRule>
  </conditionalFormatting>
  <conditionalFormatting sqref="I7">
    <cfRule type="beginsWith" dxfId="45053" priority="605" operator="beginsWith" text="NT">
      <formula>LEFT(I7,LEN("NT"))="NT"</formula>
    </cfRule>
  </conditionalFormatting>
  <conditionalFormatting sqref="I7">
    <cfRule type="beginsWith" dxfId="45052" priority="602" operator="beginsWith" text="ANT">
      <formula>LEFT(I7,LEN("ANT"))="ANT"</formula>
    </cfRule>
    <cfRule type="beginsWith" dxfId="45051" priority="603" operator="beginsWith" text="FAL">
      <formula>LEFT(I7,LEN("FAL"))="FAL"</formula>
    </cfRule>
    <cfRule type="beginsWith" dxfId="45050" priority="604" operator="beginsWith" text="OK">
      <formula>LEFT(I7,LEN("OK"))="OK"</formula>
    </cfRule>
  </conditionalFormatting>
  <conditionalFormatting sqref="I7">
    <cfRule type="beginsWith" dxfId="45049" priority="601" operator="beginsWith" text="ATR">
      <formula>LEFT(I7,LEN("ATR"))="ATR"</formula>
    </cfRule>
  </conditionalFormatting>
  <conditionalFormatting sqref="I7">
    <cfRule type="beginsWith" dxfId="45048" priority="600" operator="beginsWith" text="ATD">
      <formula>LEFT(I7,LEN("ATD"))="ATD"</formula>
    </cfRule>
  </conditionalFormatting>
  <conditionalFormatting sqref="I7">
    <cfRule type="beginsWith" dxfId="45047" priority="599" operator="beginsWith" text="DP">
      <formula>LEFT(I7,LEN("DP"))="DP"</formula>
    </cfRule>
  </conditionalFormatting>
  <conditionalFormatting sqref="I10">
    <cfRule type="beginsWith" dxfId="45046" priority="597" operator="beginsWith" text="FER">
      <formula>LEFT(I10,LEN("FER"))="FER"</formula>
    </cfRule>
    <cfRule type="beginsWith" dxfId="45045" priority="598" operator="beginsWith" text="FRS">
      <formula>LEFT(I10,LEN("FRS"))="FRS"</formula>
    </cfRule>
  </conditionalFormatting>
  <conditionalFormatting sqref="I10">
    <cfRule type="beginsWith" dxfId="45044" priority="596" operator="beginsWith" text="NT">
      <formula>LEFT(I10,LEN("NT"))="NT"</formula>
    </cfRule>
  </conditionalFormatting>
  <conditionalFormatting sqref="I10">
    <cfRule type="beginsWith" dxfId="45043" priority="593" operator="beginsWith" text="ANT">
      <formula>LEFT(I10,LEN("ANT"))="ANT"</formula>
    </cfRule>
    <cfRule type="beginsWith" dxfId="45042" priority="594" operator="beginsWith" text="FAL">
      <formula>LEFT(I10,LEN("FAL"))="FAL"</formula>
    </cfRule>
    <cfRule type="beginsWith" dxfId="45041" priority="595" operator="beginsWith" text="OK">
      <formula>LEFT(I10,LEN("OK"))="OK"</formula>
    </cfRule>
  </conditionalFormatting>
  <conditionalFormatting sqref="I10">
    <cfRule type="beginsWith" dxfId="45040" priority="592" operator="beginsWith" text="ATR">
      <formula>LEFT(I10,LEN("ATR"))="ATR"</formula>
    </cfRule>
  </conditionalFormatting>
  <conditionalFormatting sqref="I10">
    <cfRule type="beginsWith" dxfId="45039" priority="591" operator="beginsWith" text="ATD">
      <formula>LEFT(I10,LEN("ATD"))="ATD"</formula>
    </cfRule>
  </conditionalFormatting>
  <conditionalFormatting sqref="I10">
    <cfRule type="beginsWith" dxfId="45038" priority="590" stopIfTrue="1" operator="beginsWith" text="DP">
      <formula>LEFT(I10,LEN("DP"))="DP"</formula>
    </cfRule>
  </conditionalFormatting>
  <conditionalFormatting sqref="I9">
    <cfRule type="beginsWith" dxfId="45037" priority="588" operator="beginsWith" text="FER">
      <formula>LEFT(I9,LEN("FER"))="FER"</formula>
    </cfRule>
    <cfRule type="beginsWith" dxfId="45036" priority="589" operator="beginsWith" text="FRS">
      <formula>LEFT(I9,LEN("FRS"))="FRS"</formula>
    </cfRule>
  </conditionalFormatting>
  <conditionalFormatting sqref="I9">
    <cfRule type="beginsWith" dxfId="45035" priority="587" operator="beginsWith" text="NT">
      <formula>LEFT(I9,LEN("NT"))="NT"</formula>
    </cfRule>
  </conditionalFormatting>
  <conditionalFormatting sqref="I9">
    <cfRule type="beginsWith" dxfId="45034" priority="584" operator="beginsWith" text="ANT">
      <formula>LEFT(I9,LEN("ANT"))="ANT"</formula>
    </cfRule>
    <cfRule type="beginsWith" dxfId="45033" priority="585" operator="beginsWith" text="FAL">
      <formula>LEFT(I9,LEN("FAL"))="FAL"</formula>
    </cfRule>
    <cfRule type="beginsWith" dxfId="45032" priority="586" operator="beginsWith" text="OK">
      <formula>LEFT(I9,LEN("OK"))="OK"</formula>
    </cfRule>
  </conditionalFormatting>
  <conditionalFormatting sqref="I9">
    <cfRule type="beginsWith" dxfId="45031" priority="583" operator="beginsWith" text="ATR">
      <formula>LEFT(I9,LEN("ATR"))="ATR"</formula>
    </cfRule>
  </conditionalFormatting>
  <conditionalFormatting sqref="I9">
    <cfRule type="beginsWith" dxfId="45030" priority="582" operator="beginsWith" text="ATD">
      <formula>LEFT(I9,LEN("ATD"))="ATD"</formula>
    </cfRule>
  </conditionalFormatting>
  <conditionalFormatting sqref="I9">
    <cfRule type="beginsWith" dxfId="45029" priority="581" operator="beginsWith" text="DP">
      <formula>LEFT(I9,LEN("DP"))="DP"</formula>
    </cfRule>
  </conditionalFormatting>
  <conditionalFormatting sqref="H7:H10">
    <cfRule type="expression" dxfId="45028" priority="580">
      <formula>G7="0"</formula>
    </cfRule>
  </conditionalFormatting>
  <conditionalFormatting sqref="G7:G10">
    <cfRule type="beginsWith" dxfId="45027" priority="579" operator="beginsWith" text="0">
      <formula>LEFT(G7,LEN("0"))="0"</formula>
    </cfRule>
  </conditionalFormatting>
  <conditionalFormatting sqref="I12">
    <cfRule type="beginsWith" dxfId="45026" priority="577" operator="beginsWith" text="FER">
      <formula>LEFT(I12,LEN("FER"))="FER"</formula>
    </cfRule>
    <cfRule type="beginsWith" dxfId="45025" priority="578" operator="beginsWith" text="FRS">
      <formula>LEFT(I12,LEN("FRS"))="FRS"</formula>
    </cfRule>
  </conditionalFormatting>
  <conditionalFormatting sqref="I12">
    <cfRule type="beginsWith" dxfId="45024" priority="576" operator="beginsWith" text="NT">
      <formula>LEFT(I12,LEN("NT"))="NT"</formula>
    </cfRule>
  </conditionalFormatting>
  <conditionalFormatting sqref="I12">
    <cfRule type="beginsWith" dxfId="45023" priority="573" operator="beginsWith" text="ANT">
      <formula>LEFT(I12,LEN("ANT"))="ANT"</formula>
    </cfRule>
    <cfRule type="beginsWith" dxfId="45022" priority="574" operator="beginsWith" text="FAL">
      <formula>LEFT(I12,LEN("FAL"))="FAL"</formula>
    </cfRule>
    <cfRule type="beginsWith" dxfId="45021" priority="575" operator="beginsWith" text="OK">
      <formula>LEFT(I12,LEN("OK"))="OK"</formula>
    </cfRule>
  </conditionalFormatting>
  <conditionalFormatting sqref="I12">
    <cfRule type="beginsWith" dxfId="45020" priority="572" operator="beginsWith" text="ATR">
      <formula>LEFT(I12,LEN("ATR"))="ATR"</formula>
    </cfRule>
  </conditionalFormatting>
  <conditionalFormatting sqref="I12">
    <cfRule type="beginsWith" dxfId="45019" priority="571" operator="beginsWith" text="ATD">
      <formula>LEFT(I12,LEN("ATD"))="ATD"</formula>
    </cfRule>
  </conditionalFormatting>
  <conditionalFormatting sqref="I12">
    <cfRule type="beginsWith" dxfId="45018" priority="570" operator="beginsWith" text="DP">
      <formula>LEFT(I12,LEN("DP"))="DP"</formula>
    </cfRule>
  </conditionalFormatting>
  <conditionalFormatting sqref="I11">
    <cfRule type="beginsWith" dxfId="45017" priority="568" operator="beginsWith" text="FER">
      <formula>LEFT(I11,LEN("FER"))="FER"</formula>
    </cfRule>
    <cfRule type="beginsWith" dxfId="45016" priority="569" operator="beginsWith" text="FRS">
      <formula>LEFT(I11,LEN("FRS"))="FRS"</formula>
    </cfRule>
  </conditionalFormatting>
  <conditionalFormatting sqref="I11">
    <cfRule type="beginsWith" dxfId="45015" priority="567" operator="beginsWith" text="NT">
      <formula>LEFT(I11,LEN("NT"))="NT"</formula>
    </cfRule>
  </conditionalFormatting>
  <conditionalFormatting sqref="I11">
    <cfRule type="beginsWith" dxfId="45014" priority="564" operator="beginsWith" text="ANT">
      <formula>LEFT(I11,LEN("ANT"))="ANT"</formula>
    </cfRule>
    <cfRule type="beginsWith" dxfId="45013" priority="565" operator="beginsWith" text="FAL">
      <formula>LEFT(I11,LEN("FAL"))="FAL"</formula>
    </cfRule>
    <cfRule type="beginsWith" dxfId="45012" priority="566" operator="beginsWith" text="OK">
      <formula>LEFT(I11,LEN("OK"))="OK"</formula>
    </cfRule>
  </conditionalFormatting>
  <conditionalFormatting sqref="I11">
    <cfRule type="beginsWith" dxfId="45011" priority="563" operator="beginsWith" text="ATR">
      <formula>LEFT(I11,LEN("ATR"))="ATR"</formula>
    </cfRule>
  </conditionalFormatting>
  <conditionalFormatting sqref="I11">
    <cfRule type="beginsWith" dxfId="45010" priority="562" operator="beginsWith" text="ATD">
      <formula>LEFT(I11,LEN("ATD"))="ATD"</formula>
    </cfRule>
  </conditionalFormatting>
  <conditionalFormatting sqref="I11">
    <cfRule type="beginsWith" dxfId="45009" priority="561" operator="beginsWith" text="DP">
      <formula>LEFT(I11,LEN("DP"))="DP"</formula>
    </cfRule>
  </conditionalFormatting>
  <conditionalFormatting sqref="I14">
    <cfRule type="beginsWith" dxfId="45008" priority="559" operator="beginsWith" text="FER">
      <formula>LEFT(I14,LEN("FER"))="FER"</formula>
    </cfRule>
    <cfRule type="beginsWith" dxfId="45007" priority="560" operator="beginsWith" text="FRS">
      <formula>LEFT(I14,LEN("FRS"))="FRS"</formula>
    </cfRule>
  </conditionalFormatting>
  <conditionalFormatting sqref="I14">
    <cfRule type="beginsWith" dxfId="45006" priority="558" operator="beginsWith" text="NT">
      <formula>LEFT(I14,LEN("NT"))="NT"</formula>
    </cfRule>
  </conditionalFormatting>
  <conditionalFormatting sqref="I14">
    <cfRule type="beginsWith" dxfId="45005" priority="555" operator="beginsWith" text="ANT">
      <formula>LEFT(I14,LEN("ANT"))="ANT"</formula>
    </cfRule>
    <cfRule type="beginsWith" dxfId="45004" priority="556" operator="beginsWith" text="FAL">
      <formula>LEFT(I14,LEN("FAL"))="FAL"</formula>
    </cfRule>
    <cfRule type="beginsWith" dxfId="45003" priority="557" operator="beginsWith" text="OK">
      <formula>LEFT(I14,LEN("OK"))="OK"</formula>
    </cfRule>
  </conditionalFormatting>
  <conditionalFormatting sqref="I14">
    <cfRule type="beginsWith" dxfId="45002" priority="554" operator="beginsWith" text="ATR">
      <formula>LEFT(I14,LEN("ATR"))="ATR"</formula>
    </cfRule>
  </conditionalFormatting>
  <conditionalFormatting sqref="I14">
    <cfRule type="beginsWith" dxfId="45001" priority="553" operator="beginsWith" text="ATD">
      <formula>LEFT(I14,LEN("ATD"))="ATD"</formula>
    </cfRule>
  </conditionalFormatting>
  <conditionalFormatting sqref="I14">
    <cfRule type="beginsWith" dxfId="45000" priority="552" stopIfTrue="1" operator="beginsWith" text="DP">
      <formula>LEFT(I14,LEN("DP"))="DP"</formula>
    </cfRule>
  </conditionalFormatting>
  <conditionalFormatting sqref="I13">
    <cfRule type="beginsWith" dxfId="44999" priority="550" operator="beginsWith" text="FER">
      <formula>LEFT(I13,LEN("FER"))="FER"</formula>
    </cfRule>
    <cfRule type="beginsWith" dxfId="44998" priority="551" operator="beginsWith" text="FRS">
      <formula>LEFT(I13,LEN("FRS"))="FRS"</formula>
    </cfRule>
  </conditionalFormatting>
  <conditionalFormatting sqref="I13">
    <cfRule type="beginsWith" dxfId="44997" priority="549" operator="beginsWith" text="NT">
      <formula>LEFT(I13,LEN("NT"))="NT"</formula>
    </cfRule>
  </conditionalFormatting>
  <conditionalFormatting sqref="I13">
    <cfRule type="beginsWith" dxfId="44996" priority="546" operator="beginsWith" text="ANT">
      <formula>LEFT(I13,LEN("ANT"))="ANT"</formula>
    </cfRule>
    <cfRule type="beginsWith" dxfId="44995" priority="547" operator="beginsWith" text="FAL">
      <formula>LEFT(I13,LEN("FAL"))="FAL"</formula>
    </cfRule>
    <cfRule type="beginsWith" dxfId="44994" priority="548" operator="beginsWith" text="OK">
      <formula>LEFT(I13,LEN("OK"))="OK"</formula>
    </cfRule>
  </conditionalFormatting>
  <conditionalFormatting sqref="I13">
    <cfRule type="beginsWith" dxfId="44993" priority="545" operator="beginsWith" text="ATR">
      <formula>LEFT(I13,LEN("ATR"))="ATR"</formula>
    </cfRule>
  </conditionalFormatting>
  <conditionalFormatting sqref="I13">
    <cfRule type="beginsWith" dxfId="44992" priority="544" operator="beginsWith" text="ATD">
      <formula>LEFT(I13,LEN("ATD"))="ATD"</formula>
    </cfRule>
  </conditionalFormatting>
  <conditionalFormatting sqref="I13">
    <cfRule type="beginsWith" dxfId="44991" priority="543" operator="beginsWith" text="DP">
      <formula>LEFT(I13,LEN("DP"))="DP"</formula>
    </cfRule>
  </conditionalFormatting>
  <conditionalFormatting sqref="H11:H14">
    <cfRule type="expression" dxfId="44990" priority="542">
      <formula>G11="0"</formula>
    </cfRule>
  </conditionalFormatting>
  <conditionalFormatting sqref="G11:G14">
    <cfRule type="beginsWith" dxfId="44989" priority="541" operator="beginsWith" text="0">
      <formula>LEFT(G11,LEN("0"))="0"</formula>
    </cfRule>
  </conditionalFormatting>
  <conditionalFormatting sqref="G17:I18">
    <cfRule type="expression" dxfId="44988" priority="537">
      <formula>F15="FERIADO"</formula>
    </cfRule>
    <cfRule type="expression" dxfId="44987" priority="538">
      <formula>F15="FÉRIAS"</formula>
    </cfRule>
    <cfRule type="expression" dxfId="44986" priority="539">
      <formula>F15="ATESTADO"</formula>
    </cfRule>
    <cfRule type="expression" dxfId="44985" priority="540">
      <formula>F15="NTRAB"</formula>
    </cfRule>
  </conditionalFormatting>
  <conditionalFormatting sqref="I15">
    <cfRule type="beginsWith" dxfId="44984" priority="534" operator="beginsWith" text="DP">
      <formula>LEFT(I15,LEN("DP"))="DP"</formula>
    </cfRule>
    <cfRule type="beginsWith" dxfId="44983" priority="535" operator="beginsWith" text="FER">
      <formula>LEFT(I15,LEN("FER"))="FER"</formula>
    </cfRule>
    <cfRule type="beginsWith" dxfId="44982" priority="536" operator="beginsWith" text="FRS">
      <formula>LEFT(I15,LEN("FRS"))="FRS"</formula>
    </cfRule>
  </conditionalFormatting>
  <conditionalFormatting sqref="I15">
    <cfRule type="beginsWith" dxfId="44981" priority="533" operator="beginsWith" text="NT">
      <formula>LEFT(I15,LEN("NT"))="NT"</formula>
    </cfRule>
  </conditionalFormatting>
  <conditionalFormatting sqref="I15">
    <cfRule type="beginsWith" dxfId="44980" priority="530" operator="beginsWith" text="ANT">
      <formula>LEFT(I15,LEN("ANT"))="ANT"</formula>
    </cfRule>
    <cfRule type="beginsWith" dxfId="44979" priority="531" operator="beginsWith" text="FAL">
      <formula>LEFT(I15,LEN("FAL"))="FAL"</formula>
    </cfRule>
    <cfRule type="beginsWith" dxfId="44978" priority="532" operator="beginsWith" text="OK">
      <formula>LEFT(I15,LEN("OK"))="OK"</formula>
    </cfRule>
  </conditionalFormatting>
  <conditionalFormatting sqref="I15">
    <cfRule type="beginsWith" dxfId="44977" priority="529" operator="beginsWith" text="ATR">
      <formula>LEFT(I15,LEN("ATR"))="ATR"</formula>
    </cfRule>
  </conditionalFormatting>
  <conditionalFormatting sqref="I15">
    <cfRule type="beginsWith" dxfId="44976" priority="528" operator="beginsWith" text="ATD">
      <formula>LEFT(I15,LEN("ATD"))="ATD"</formula>
    </cfRule>
  </conditionalFormatting>
  <conditionalFormatting sqref="I16">
    <cfRule type="beginsWith" dxfId="44975" priority="526" operator="beginsWith" text="FER">
      <formula>LEFT(I16,LEN("FER"))="FER"</formula>
    </cfRule>
    <cfRule type="beginsWith" dxfId="44974" priority="527" operator="beginsWith" text="FRS">
      <formula>LEFT(I16,LEN("FRS"))="FRS"</formula>
    </cfRule>
  </conditionalFormatting>
  <conditionalFormatting sqref="I16">
    <cfRule type="beginsWith" dxfId="44973" priority="525" operator="beginsWith" text="NT">
      <formula>LEFT(I16,LEN("NT"))="NT"</formula>
    </cfRule>
  </conditionalFormatting>
  <conditionalFormatting sqref="I16">
    <cfRule type="beginsWith" dxfId="44972" priority="522" operator="beginsWith" text="ANT">
      <formula>LEFT(I16,LEN("ANT"))="ANT"</formula>
    </cfRule>
    <cfRule type="beginsWith" dxfId="44971" priority="523" operator="beginsWith" text="FAL">
      <formula>LEFT(I16,LEN("FAL"))="FAL"</formula>
    </cfRule>
    <cfRule type="beginsWith" dxfId="44970" priority="524" operator="beginsWith" text="OK">
      <formula>LEFT(I16,LEN("OK"))="OK"</formula>
    </cfRule>
  </conditionalFormatting>
  <conditionalFormatting sqref="I16">
    <cfRule type="beginsWith" dxfId="44969" priority="521" operator="beginsWith" text="ATR">
      <formula>LEFT(I16,LEN("ATR"))="ATR"</formula>
    </cfRule>
  </conditionalFormatting>
  <conditionalFormatting sqref="I16">
    <cfRule type="beginsWith" dxfId="44968" priority="520" operator="beginsWith" text="ATD">
      <formula>LEFT(I16,LEN("ATD"))="ATD"</formula>
    </cfRule>
  </conditionalFormatting>
  <conditionalFormatting sqref="I16">
    <cfRule type="beginsWith" dxfId="44967" priority="519" stopIfTrue="1" operator="beginsWith" text="DP">
      <formula>LEFT(I16,LEN("DP"))="DP"</formula>
    </cfRule>
  </conditionalFormatting>
  <conditionalFormatting sqref="H15:H16">
    <cfRule type="expression" dxfId="44966" priority="518">
      <formula>G15="0"</formula>
    </cfRule>
  </conditionalFormatting>
  <conditionalFormatting sqref="G15:G16">
    <cfRule type="beginsWith" dxfId="44965" priority="517" operator="beginsWith" text="0">
      <formula>LEFT(G15,LEN("0"))="0"</formula>
    </cfRule>
  </conditionalFormatting>
  <conditionalFormatting sqref="G19:I22">
    <cfRule type="expression" dxfId="44964" priority="513">
      <formula>F19="FÉRIAS"</formula>
    </cfRule>
    <cfRule type="expression" dxfId="44963" priority="514">
      <formula>F19="FERIADO"</formula>
    </cfRule>
    <cfRule type="expression" dxfId="44962" priority="515">
      <formula>F19="ATESTADO"</formula>
    </cfRule>
    <cfRule type="expression" dxfId="44961" priority="516">
      <formula>F19="NTRAB"</formula>
    </cfRule>
  </conditionalFormatting>
  <conditionalFormatting sqref="I24">
    <cfRule type="beginsWith" dxfId="44960" priority="511" operator="beginsWith" text="FER">
      <formula>LEFT(I24,LEN("FER"))="FER"</formula>
    </cfRule>
    <cfRule type="beginsWith" dxfId="44959" priority="512" operator="beginsWith" text="FRS">
      <formula>LEFT(I24,LEN("FRS"))="FRS"</formula>
    </cfRule>
  </conditionalFormatting>
  <conditionalFormatting sqref="I24">
    <cfRule type="beginsWith" dxfId="44958" priority="510" operator="beginsWith" text="NT">
      <formula>LEFT(I24,LEN("NT"))="NT"</formula>
    </cfRule>
  </conditionalFormatting>
  <conditionalFormatting sqref="I24">
    <cfRule type="beginsWith" dxfId="44957" priority="507" operator="beginsWith" text="ANT">
      <formula>LEFT(I24,LEN("ANT"))="ANT"</formula>
    </cfRule>
    <cfRule type="beginsWith" dxfId="44956" priority="508" operator="beginsWith" text="FAL">
      <formula>LEFT(I24,LEN("FAL"))="FAL"</formula>
    </cfRule>
    <cfRule type="beginsWith" dxfId="44955" priority="509" operator="beginsWith" text="OK">
      <formula>LEFT(I24,LEN("OK"))="OK"</formula>
    </cfRule>
  </conditionalFormatting>
  <conditionalFormatting sqref="I24">
    <cfRule type="beginsWith" dxfId="44954" priority="506" operator="beginsWith" text="ATR">
      <formula>LEFT(I24,LEN("ATR"))="ATR"</formula>
    </cfRule>
  </conditionalFormatting>
  <conditionalFormatting sqref="I24">
    <cfRule type="beginsWith" dxfId="44953" priority="505" operator="beginsWith" text="ATD">
      <formula>LEFT(I24,LEN("ATD"))="ATD"</formula>
    </cfRule>
  </conditionalFormatting>
  <conditionalFormatting sqref="I24">
    <cfRule type="beginsWith" dxfId="44952" priority="504" operator="beginsWith" text="DP">
      <formula>LEFT(I24,LEN("DP"))="DP"</formula>
    </cfRule>
  </conditionalFormatting>
  <conditionalFormatting sqref="I23">
    <cfRule type="beginsWith" dxfId="44951" priority="502" operator="beginsWith" text="FER">
      <formula>LEFT(I23,LEN("FER"))="FER"</formula>
    </cfRule>
    <cfRule type="beginsWith" dxfId="44950" priority="503" operator="beginsWith" text="FRS">
      <formula>LEFT(I23,LEN("FRS"))="FRS"</formula>
    </cfRule>
  </conditionalFormatting>
  <conditionalFormatting sqref="I23">
    <cfRule type="beginsWith" dxfId="44949" priority="501" operator="beginsWith" text="NT">
      <formula>LEFT(I23,LEN("NT"))="NT"</formula>
    </cfRule>
  </conditionalFormatting>
  <conditionalFormatting sqref="I23">
    <cfRule type="beginsWith" dxfId="44948" priority="498" operator="beginsWith" text="ANT">
      <formula>LEFT(I23,LEN("ANT"))="ANT"</formula>
    </cfRule>
    <cfRule type="beginsWith" dxfId="44947" priority="499" operator="beginsWith" text="FAL">
      <formula>LEFT(I23,LEN("FAL"))="FAL"</formula>
    </cfRule>
    <cfRule type="beginsWith" dxfId="44946" priority="500" operator="beginsWith" text="OK">
      <formula>LEFT(I23,LEN("OK"))="OK"</formula>
    </cfRule>
  </conditionalFormatting>
  <conditionalFormatting sqref="I23">
    <cfRule type="beginsWith" dxfId="44945" priority="497" operator="beginsWith" text="ATR">
      <formula>LEFT(I23,LEN("ATR"))="ATR"</formula>
    </cfRule>
  </conditionalFormatting>
  <conditionalFormatting sqref="I23">
    <cfRule type="beginsWith" dxfId="44944" priority="496" operator="beginsWith" text="ATD">
      <formula>LEFT(I23,LEN("ATD"))="ATD"</formula>
    </cfRule>
  </conditionalFormatting>
  <conditionalFormatting sqref="I23">
    <cfRule type="beginsWith" dxfId="44943" priority="495" operator="beginsWith" text="DP">
      <formula>LEFT(I23,LEN("DP"))="DP"</formula>
    </cfRule>
  </conditionalFormatting>
  <conditionalFormatting sqref="I26">
    <cfRule type="beginsWith" dxfId="44942" priority="493" operator="beginsWith" text="FER">
      <formula>LEFT(I26,LEN("FER"))="FER"</formula>
    </cfRule>
    <cfRule type="beginsWith" dxfId="44941" priority="494" operator="beginsWith" text="FRS">
      <formula>LEFT(I26,LEN("FRS"))="FRS"</formula>
    </cfRule>
  </conditionalFormatting>
  <conditionalFormatting sqref="I26">
    <cfRule type="beginsWith" dxfId="44940" priority="492" operator="beginsWith" text="NT">
      <formula>LEFT(I26,LEN("NT"))="NT"</formula>
    </cfRule>
  </conditionalFormatting>
  <conditionalFormatting sqref="I26">
    <cfRule type="beginsWith" dxfId="44939" priority="489" operator="beginsWith" text="ANT">
      <formula>LEFT(I26,LEN("ANT"))="ANT"</formula>
    </cfRule>
    <cfRule type="beginsWith" dxfId="44938" priority="490" operator="beginsWith" text="FAL">
      <formula>LEFT(I26,LEN("FAL"))="FAL"</formula>
    </cfRule>
    <cfRule type="beginsWith" dxfId="44937" priority="491" operator="beginsWith" text="OK">
      <formula>LEFT(I26,LEN("OK"))="OK"</formula>
    </cfRule>
  </conditionalFormatting>
  <conditionalFormatting sqref="I26">
    <cfRule type="beginsWith" dxfId="44936" priority="488" operator="beginsWith" text="ATR">
      <formula>LEFT(I26,LEN("ATR"))="ATR"</formula>
    </cfRule>
  </conditionalFormatting>
  <conditionalFormatting sqref="I26">
    <cfRule type="beginsWith" dxfId="44935" priority="487" operator="beginsWith" text="ATD">
      <formula>LEFT(I26,LEN("ATD"))="ATD"</formula>
    </cfRule>
  </conditionalFormatting>
  <conditionalFormatting sqref="I26">
    <cfRule type="beginsWith" dxfId="44934" priority="486" stopIfTrue="1" operator="beginsWith" text="DP">
      <formula>LEFT(I26,LEN("DP"))="DP"</formula>
    </cfRule>
  </conditionalFormatting>
  <conditionalFormatting sqref="I25">
    <cfRule type="beginsWith" dxfId="44933" priority="484" operator="beginsWith" text="FER">
      <formula>LEFT(I25,LEN("FER"))="FER"</formula>
    </cfRule>
    <cfRule type="beginsWith" dxfId="44932" priority="485" operator="beginsWith" text="FRS">
      <formula>LEFT(I25,LEN("FRS"))="FRS"</formula>
    </cfRule>
  </conditionalFormatting>
  <conditionalFormatting sqref="I25">
    <cfRule type="beginsWith" dxfId="44931" priority="483" operator="beginsWith" text="NT">
      <formula>LEFT(I25,LEN("NT"))="NT"</formula>
    </cfRule>
  </conditionalFormatting>
  <conditionalFormatting sqref="I25">
    <cfRule type="beginsWith" dxfId="44930" priority="480" operator="beginsWith" text="ANT">
      <formula>LEFT(I25,LEN("ANT"))="ANT"</formula>
    </cfRule>
    <cfRule type="beginsWith" dxfId="44929" priority="481" operator="beginsWith" text="FAL">
      <formula>LEFT(I25,LEN("FAL"))="FAL"</formula>
    </cfRule>
    <cfRule type="beginsWith" dxfId="44928" priority="482" operator="beginsWith" text="OK">
      <formula>LEFT(I25,LEN("OK"))="OK"</formula>
    </cfRule>
  </conditionalFormatting>
  <conditionalFormatting sqref="I25">
    <cfRule type="beginsWith" dxfId="44927" priority="479" operator="beginsWith" text="ATR">
      <formula>LEFT(I25,LEN("ATR"))="ATR"</formula>
    </cfRule>
  </conditionalFormatting>
  <conditionalFormatting sqref="I25">
    <cfRule type="beginsWith" dxfId="44926" priority="478" operator="beginsWith" text="ATD">
      <formula>LEFT(I25,LEN("ATD"))="ATD"</formula>
    </cfRule>
  </conditionalFormatting>
  <conditionalFormatting sqref="I25">
    <cfRule type="beginsWith" dxfId="44925" priority="477" operator="beginsWith" text="DP">
      <formula>LEFT(I25,LEN("DP"))="DP"</formula>
    </cfRule>
  </conditionalFormatting>
  <conditionalFormatting sqref="H23:H26">
    <cfRule type="expression" dxfId="44924" priority="476">
      <formula>G23="0"</formula>
    </cfRule>
  </conditionalFormatting>
  <conditionalFormatting sqref="G23:G26">
    <cfRule type="beginsWith" dxfId="44923" priority="475" operator="beginsWith" text="0">
      <formula>LEFT(G23,LEN("0"))="0"</formula>
    </cfRule>
  </conditionalFormatting>
  <conditionalFormatting sqref="I28">
    <cfRule type="beginsWith" dxfId="44922" priority="473" operator="beginsWith" text="FER">
      <formula>LEFT(I28,LEN("FER"))="FER"</formula>
    </cfRule>
    <cfRule type="beginsWith" dxfId="44921" priority="474" operator="beginsWith" text="FRS">
      <formula>LEFT(I28,LEN("FRS"))="FRS"</formula>
    </cfRule>
  </conditionalFormatting>
  <conditionalFormatting sqref="I28">
    <cfRule type="beginsWith" dxfId="44920" priority="472" operator="beginsWith" text="NT">
      <formula>LEFT(I28,LEN("NT"))="NT"</formula>
    </cfRule>
  </conditionalFormatting>
  <conditionalFormatting sqref="I28">
    <cfRule type="beginsWith" dxfId="44919" priority="469" operator="beginsWith" text="ANT">
      <formula>LEFT(I28,LEN("ANT"))="ANT"</formula>
    </cfRule>
    <cfRule type="beginsWith" dxfId="44918" priority="470" operator="beginsWith" text="FAL">
      <formula>LEFT(I28,LEN("FAL"))="FAL"</formula>
    </cfRule>
    <cfRule type="beginsWith" dxfId="44917" priority="471" operator="beginsWith" text="OK">
      <formula>LEFT(I28,LEN("OK"))="OK"</formula>
    </cfRule>
  </conditionalFormatting>
  <conditionalFormatting sqref="I28">
    <cfRule type="beginsWith" dxfId="44916" priority="468" operator="beginsWith" text="ATR">
      <formula>LEFT(I28,LEN("ATR"))="ATR"</formula>
    </cfRule>
  </conditionalFormatting>
  <conditionalFormatting sqref="I28">
    <cfRule type="beginsWith" dxfId="44915" priority="467" operator="beginsWith" text="ATD">
      <formula>LEFT(I28,LEN("ATD"))="ATD"</formula>
    </cfRule>
  </conditionalFormatting>
  <conditionalFormatting sqref="I28">
    <cfRule type="beginsWith" dxfId="44914" priority="466" operator="beginsWith" text="DP">
      <formula>LEFT(I28,LEN("DP"))="DP"</formula>
    </cfRule>
  </conditionalFormatting>
  <conditionalFormatting sqref="I27">
    <cfRule type="beginsWith" dxfId="44913" priority="464" operator="beginsWith" text="FER">
      <formula>LEFT(I27,LEN("FER"))="FER"</formula>
    </cfRule>
    <cfRule type="beginsWith" dxfId="44912" priority="465" operator="beginsWith" text="FRS">
      <formula>LEFT(I27,LEN("FRS"))="FRS"</formula>
    </cfRule>
  </conditionalFormatting>
  <conditionalFormatting sqref="I27">
    <cfRule type="beginsWith" dxfId="44911" priority="463" operator="beginsWith" text="NT">
      <formula>LEFT(I27,LEN("NT"))="NT"</formula>
    </cfRule>
  </conditionalFormatting>
  <conditionalFormatting sqref="I27">
    <cfRule type="beginsWith" dxfId="44910" priority="460" operator="beginsWith" text="ANT">
      <formula>LEFT(I27,LEN("ANT"))="ANT"</formula>
    </cfRule>
    <cfRule type="beginsWith" dxfId="44909" priority="461" operator="beginsWith" text="FAL">
      <formula>LEFT(I27,LEN("FAL"))="FAL"</formula>
    </cfRule>
    <cfRule type="beginsWith" dxfId="44908" priority="462" operator="beginsWith" text="OK">
      <formula>LEFT(I27,LEN("OK"))="OK"</formula>
    </cfRule>
  </conditionalFormatting>
  <conditionalFormatting sqref="I27">
    <cfRule type="beginsWith" dxfId="44907" priority="459" operator="beginsWith" text="ATR">
      <formula>LEFT(I27,LEN("ATR"))="ATR"</formula>
    </cfRule>
  </conditionalFormatting>
  <conditionalFormatting sqref="I27">
    <cfRule type="beginsWith" dxfId="44906" priority="458" operator="beginsWith" text="ATD">
      <formula>LEFT(I27,LEN("ATD"))="ATD"</formula>
    </cfRule>
  </conditionalFormatting>
  <conditionalFormatting sqref="I27">
    <cfRule type="beginsWith" dxfId="44905" priority="457" operator="beginsWith" text="DP">
      <formula>LEFT(I27,LEN("DP"))="DP"</formula>
    </cfRule>
  </conditionalFormatting>
  <conditionalFormatting sqref="I30">
    <cfRule type="beginsWith" dxfId="44904" priority="455" operator="beginsWith" text="FER">
      <formula>LEFT(I30,LEN("FER"))="FER"</formula>
    </cfRule>
    <cfRule type="beginsWith" dxfId="44903" priority="456" operator="beginsWith" text="FRS">
      <formula>LEFT(I30,LEN("FRS"))="FRS"</formula>
    </cfRule>
  </conditionalFormatting>
  <conditionalFormatting sqref="I30">
    <cfRule type="beginsWith" dxfId="44902" priority="454" operator="beginsWith" text="NT">
      <formula>LEFT(I30,LEN("NT"))="NT"</formula>
    </cfRule>
  </conditionalFormatting>
  <conditionalFormatting sqref="I30">
    <cfRule type="beginsWith" dxfId="44901" priority="451" operator="beginsWith" text="ANT">
      <formula>LEFT(I30,LEN("ANT"))="ANT"</formula>
    </cfRule>
    <cfRule type="beginsWith" dxfId="44900" priority="452" operator="beginsWith" text="FAL">
      <formula>LEFT(I30,LEN("FAL"))="FAL"</formula>
    </cfRule>
    <cfRule type="beginsWith" dxfId="44899" priority="453" operator="beginsWith" text="OK">
      <formula>LEFT(I30,LEN("OK"))="OK"</formula>
    </cfRule>
  </conditionalFormatting>
  <conditionalFormatting sqref="I30">
    <cfRule type="beginsWith" dxfId="44898" priority="450" operator="beginsWith" text="ATR">
      <formula>LEFT(I30,LEN("ATR"))="ATR"</formula>
    </cfRule>
  </conditionalFormatting>
  <conditionalFormatting sqref="I30">
    <cfRule type="beginsWith" dxfId="44897" priority="449" operator="beginsWith" text="ATD">
      <formula>LEFT(I30,LEN("ATD"))="ATD"</formula>
    </cfRule>
  </conditionalFormatting>
  <conditionalFormatting sqref="I30">
    <cfRule type="beginsWith" dxfId="44896" priority="448" stopIfTrue="1" operator="beginsWith" text="DP">
      <formula>LEFT(I30,LEN("DP"))="DP"</formula>
    </cfRule>
  </conditionalFormatting>
  <conditionalFormatting sqref="I29">
    <cfRule type="beginsWith" dxfId="44895" priority="446" operator="beginsWith" text="FER">
      <formula>LEFT(I29,LEN("FER"))="FER"</formula>
    </cfRule>
    <cfRule type="beginsWith" dxfId="44894" priority="447" operator="beginsWith" text="FRS">
      <formula>LEFT(I29,LEN("FRS"))="FRS"</formula>
    </cfRule>
  </conditionalFormatting>
  <conditionalFormatting sqref="I29">
    <cfRule type="beginsWith" dxfId="44893" priority="445" operator="beginsWith" text="NT">
      <formula>LEFT(I29,LEN("NT"))="NT"</formula>
    </cfRule>
  </conditionalFormatting>
  <conditionalFormatting sqref="I29">
    <cfRule type="beginsWith" dxfId="44892" priority="442" operator="beginsWith" text="ANT">
      <formula>LEFT(I29,LEN("ANT"))="ANT"</formula>
    </cfRule>
    <cfRule type="beginsWith" dxfId="44891" priority="443" operator="beginsWith" text="FAL">
      <formula>LEFT(I29,LEN("FAL"))="FAL"</formula>
    </cfRule>
    <cfRule type="beginsWith" dxfId="44890" priority="444" operator="beginsWith" text="OK">
      <formula>LEFT(I29,LEN("OK"))="OK"</formula>
    </cfRule>
  </conditionalFormatting>
  <conditionalFormatting sqref="I29">
    <cfRule type="beginsWith" dxfId="44889" priority="441" operator="beginsWith" text="ATR">
      <formula>LEFT(I29,LEN("ATR"))="ATR"</formula>
    </cfRule>
  </conditionalFormatting>
  <conditionalFormatting sqref="I29">
    <cfRule type="beginsWith" dxfId="44888" priority="440" operator="beginsWith" text="ATD">
      <formula>LEFT(I29,LEN("ATD"))="ATD"</formula>
    </cfRule>
  </conditionalFormatting>
  <conditionalFormatting sqref="I29">
    <cfRule type="beginsWith" dxfId="44887" priority="439" operator="beginsWith" text="DP">
      <formula>LEFT(I29,LEN("DP"))="DP"</formula>
    </cfRule>
  </conditionalFormatting>
  <conditionalFormatting sqref="H27:H30">
    <cfRule type="expression" dxfId="44886" priority="438">
      <formula>G27="0"</formula>
    </cfRule>
  </conditionalFormatting>
  <conditionalFormatting sqref="G27:G30">
    <cfRule type="beginsWith" dxfId="44885" priority="437" operator="beginsWith" text="0">
      <formula>LEFT(G27,LEN("0"))="0"</formula>
    </cfRule>
  </conditionalFormatting>
  <conditionalFormatting sqref="I32">
    <cfRule type="beginsWith" dxfId="44884" priority="435" operator="beginsWith" text="FER">
      <formula>LEFT(I32,LEN("FER"))="FER"</formula>
    </cfRule>
    <cfRule type="beginsWith" dxfId="44883" priority="436" operator="beginsWith" text="FRS">
      <formula>LEFT(I32,LEN("FRS"))="FRS"</formula>
    </cfRule>
  </conditionalFormatting>
  <conditionalFormatting sqref="I32">
    <cfRule type="beginsWith" dxfId="44882" priority="434" operator="beginsWith" text="NT">
      <formula>LEFT(I32,LEN("NT"))="NT"</formula>
    </cfRule>
  </conditionalFormatting>
  <conditionalFormatting sqref="I32">
    <cfRule type="beginsWith" dxfId="44881" priority="431" operator="beginsWith" text="ANT">
      <formula>LEFT(I32,LEN("ANT"))="ANT"</formula>
    </cfRule>
    <cfRule type="beginsWith" dxfId="44880" priority="432" operator="beginsWith" text="FAL">
      <formula>LEFT(I32,LEN("FAL"))="FAL"</formula>
    </cfRule>
    <cfRule type="beginsWith" dxfId="44879" priority="433" operator="beginsWith" text="OK">
      <formula>LEFT(I32,LEN("OK"))="OK"</formula>
    </cfRule>
  </conditionalFormatting>
  <conditionalFormatting sqref="I32">
    <cfRule type="beginsWith" dxfId="44878" priority="430" operator="beginsWith" text="ATR">
      <formula>LEFT(I32,LEN("ATR"))="ATR"</formula>
    </cfRule>
  </conditionalFormatting>
  <conditionalFormatting sqref="I32">
    <cfRule type="beginsWith" dxfId="44877" priority="429" operator="beginsWith" text="ATD">
      <formula>LEFT(I32,LEN("ATD"))="ATD"</formula>
    </cfRule>
  </conditionalFormatting>
  <conditionalFormatting sqref="I32">
    <cfRule type="beginsWith" dxfId="44876" priority="428" operator="beginsWith" text="DP">
      <formula>LEFT(I32,LEN("DP"))="DP"</formula>
    </cfRule>
  </conditionalFormatting>
  <conditionalFormatting sqref="I31">
    <cfRule type="beginsWith" dxfId="44875" priority="426" operator="beginsWith" text="FER">
      <formula>LEFT(I31,LEN("FER"))="FER"</formula>
    </cfRule>
    <cfRule type="beginsWith" dxfId="44874" priority="427" operator="beginsWith" text="FRS">
      <formula>LEFT(I31,LEN("FRS"))="FRS"</formula>
    </cfRule>
  </conditionalFormatting>
  <conditionalFormatting sqref="I31">
    <cfRule type="beginsWith" dxfId="44873" priority="425" operator="beginsWith" text="NT">
      <formula>LEFT(I31,LEN("NT"))="NT"</formula>
    </cfRule>
  </conditionalFormatting>
  <conditionalFormatting sqref="I31">
    <cfRule type="beginsWith" dxfId="44872" priority="422" operator="beginsWith" text="ANT">
      <formula>LEFT(I31,LEN("ANT"))="ANT"</formula>
    </cfRule>
    <cfRule type="beginsWith" dxfId="44871" priority="423" operator="beginsWith" text="FAL">
      <formula>LEFT(I31,LEN("FAL"))="FAL"</formula>
    </cfRule>
    <cfRule type="beginsWith" dxfId="44870" priority="424" operator="beginsWith" text="OK">
      <formula>LEFT(I31,LEN("OK"))="OK"</formula>
    </cfRule>
  </conditionalFormatting>
  <conditionalFormatting sqref="I31">
    <cfRule type="beginsWith" dxfId="44869" priority="421" operator="beginsWith" text="ATR">
      <formula>LEFT(I31,LEN("ATR"))="ATR"</formula>
    </cfRule>
  </conditionalFormatting>
  <conditionalFormatting sqref="I31">
    <cfRule type="beginsWith" dxfId="44868" priority="420" operator="beginsWith" text="ATD">
      <formula>LEFT(I31,LEN("ATD"))="ATD"</formula>
    </cfRule>
  </conditionalFormatting>
  <conditionalFormatting sqref="I31">
    <cfRule type="beginsWith" dxfId="44867" priority="419" operator="beginsWith" text="DP">
      <formula>LEFT(I31,LEN("DP"))="DP"</formula>
    </cfRule>
  </conditionalFormatting>
  <conditionalFormatting sqref="I34">
    <cfRule type="beginsWith" dxfId="44866" priority="417" operator="beginsWith" text="FER">
      <formula>LEFT(I34,LEN("FER"))="FER"</formula>
    </cfRule>
    <cfRule type="beginsWith" dxfId="44865" priority="418" operator="beginsWith" text="FRS">
      <formula>LEFT(I34,LEN("FRS"))="FRS"</formula>
    </cfRule>
  </conditionalFormatting>
  <conditionalFormatting sqref="I34">
    <cfRule type="beginsWith" dxfId="44864" priority="416" operator="beginsWith" text="NT">
      <formula>LEFT(I34,LEN("NT"))="NT"</formula>
    </cfRule>
  </conditionalFormatting>
  <conditionalFormatting sqref="I34">
    <cfRule type="beginsWith" dxfId="44863" priority="413" operator="beginsWith" text="ANT">
      <formula>LEFT(I34,LEN("ANT"))="ANT"</formula>
    </cfRule>
    <cfRule type="beginsWith" dxfId="44862" priority="414" operator="beginsWith" text="FAL">
      <formula>LEFT(I34,LEN("FAL"))="FAL"</formula>
    </cfRule>
    <cfRule type="beginsWith" dxfId="44861" priority="415" operator="beginsWith" text="OK">
      <formula>LEFT(I34,LEN("OK"))="OK"</formula>
    </cfRule>
  </conditionalFormatting>
  <conditionalFormatting sqref="I34">
    <cfRule type="beginsWith" dxfId="44860" priority="412" operator="beginsWith" text="ATR">
      <formula>LEFT(I34,LEN("ATR"))="ATR"</formula>
    </cfRule>
  </conditionalFormatting>
  <conditionalFormatting sqref="I34">
    <cfRule type="beginsWith" dxfId="44859" priority="411" operator="beginsWith" text="ATD">
      <formula>LEFT(I34,LEN("ATD"))="ATD"</formula>
    </cfRule>
  </conditionalFormatting>
  <conditionalFormatting sqref="I34">
    <cfRule type="beginsWith" dxfId="44858" priority="410" stopIfTrue="1" operator="beginsWith" text="DP">
      <formula>LEFT(I34,LEN("DP"))="DP"</formula>
    </cfRule>
  </conditionalFormatting>
  <conditionalFormatting sqref="I33">
    <cfRule type="beginsWith" dxfId="44857" priority="408" operator="beginsWith" text="FER">
      <formula>LEFT(I33,LEN("FER"))="FER"</formula>
    </cfRule>
    <cfRule type="beginsWith" dxfId="44856" priority="409" operator="beginsWith" text="FRS">
      <formula>LEFT(I33,LEN("FRS"))="FRS"</formula>
    </cfRule>
  </conditionalFormatting>
  <conditionalFormatting sqref="I33">
    <cfRule type="beginsWith" dxfId="44855" priority="407" operator="beginsWith" text="NT">
      <formula>LEFT(I33,LEN("NT"))="NT"</formula>
    </cfRule>
  </conditionalFormatting>
  <conditionalFormatting sqref="I33">
    <cfRule type="beginsWith" dxfId="44854" priority="404" operator="beginsWith" text="ANT">
      <formula>LEFT(I33,LEN("ANT"))="ANT"</formula>
    </cfRule>
    <cfRule type="beginsWith" dxfId="44853" priority="405" operator="beginsWith" text="FAL">
      <formula>LEFT(I33,LEN("FAL"))="FAL"</formula>
    </cfRule>
    <cfRule type="beginsWith" dxfId="44852" priority="406" operator="beginsWith" text="OK">
      <formula>LEFT(I33,LEN("OK"))="OK"</formula>
    </cfRule>
  </conditionalFormatting>
  <conditionalFormatting sqref="I33">
    <cfRule type="beginsWith" dxfId="44851" priority="403" operator="beginsWith" text="ATR">
      <formula>LEFT(I33,LEN("ATR"))="ATR"</formula>
    </cfRule>
  </conditionalFormatting>
  <conditionalFormatting sqref="I33">
    <cfRule type="beginsWith" dxfId="44850" priority="402" operator="beginsWith" text="ATD">
      <formula>LEFT(I33,LEN("ATD"))="ATD"</formula>
    </cfRule>
  </conditionalFormatting>
  <conditionalFormatting sqref="I33">
    <cfRule type="beginsWith" dxfId="44849" priority="401" operator="beginsWith" text="DP">
      <formula>LEFT(I33,LEN("DP"))="DP"</formula>
    </cfRule>
  </conditionalFormatting>
  <conditionalFormatting sqref="H31:H34">
    <cfRule type="expression" dxfId="44848" priority="400">
      <formula>G31="0"</formula>
    </cfRule>
  </conditionalFormatting>
  <conditionalFormatting sqref="G31:G34">
    <cfRule type="beginsWith" dxfId="44847" priority="399" operator="beginsWith" text="0">
      <formula>LEFT(G31,LEN("0"))="0"</formula>
    </cfRule>
  </conditionalFormatting>
  <conditionalFormatting sqref="I36">
    <cfRule type="beginsWith" dxfId="44846" priority="397" operator="beginsWith" text="FER">
      <formula>LEFT(I36,LEN("FER"))="FER"</formula>
    </cfRule>
    <cfRule type="beginsWith" dxfId="44845" priority="398" operator="beginsWith" text="FRS">
      <formula>LEFT(I36,LEN("FRS"))="FRS"</formula>
    </cfRule>
  </conditionalFormatting>
  <conditionalFormatting sqref="I36">
    <cfRule type="beginsWith" dxfId="44844" priority="396" operator="beginsWith" text="NT">
      <formula>LEFT(I36,LEN("NT"))="NT"</formula>
    </cfRule>
  </conditionalFormatting>
  <conditionalFormatting sqref="I36">
    <cfRule type="beginsWith" dxfId="44843" priority="393" operator="beginsWith" text="ANT">
      <formula>LEFT(I36,LEN("ANT"))="ANT"</formula>
    </cfRule>
    <cfRule type="beginsWith" dxfId="44842" priority="394" operator="beginsWith" text="FAL">
      <formula>LEFT(I36,LEN("FAL"))="FAL"</formula>
    </cfRule>
    <cfRule type="beginsWith" dxfId="44841" priority="395" operator="beginsWith" text="OK">
      <formula>LEFT(I36,LEN("OK"))="OK"</formula>
    </cfRule>
  </conditionalFormatting>
  <conditionalFormatting sqref="I36">
    <cfRule type="beginsWith" dxfId="44840" priority="392" operator="beginsWith" text="ATR">
      <formula>LEFT(I36,LEN("ATR"))="ATR"</formula>
    </cfRule>
  </conditionalFormatting>
  <conditionalFormatting sqref="I36">
    <cfRule type="beginsWith" dxfId="44839" priority="391" operator="beginsWith" text="ATD">
      <formula>LEFT(I36,LEN("ATD"))="ATD"</formula>
    </cfRule>
  </conditionalFormatting>
  <conditionalFormatting sqref="I36">
    <cfRule type="beginsWith" dxfId="44838" priority="390" operator="beginsWith" text="DP">
      <formula>LEFT(I36,LEN("DP"))="DP"</formula>
    </cfRule>
  </conditionalFormatting>
  <conditionalFormatting sqref="I35">
    <cfRule type="beginsWith" dxfId="44837" priority="388" operator="beginsWith" text="FER">
      <formula>LEFT(I35,LEN("FER"))="FER"</formula>
    </cfRule>
    <cfRule type="beginsWith" dxfId="44836" priority="389" operator="beginsWith" text="FRS">
      <formula>LEFT(I35,LEN("FRS"))="FRS"</formula>
    </cfRule>
  </conditionalFormatting>
  <conditionalFormatting sqref="I35">
    <cfRule type="beginsWith" dxfId="44835" priority="387" operator="beginsWith" text="NT">
      <formula>LEFT(I35,LEN("NT"))="NT"</formula>
    </cfRule>
  </conditionalFormatting>
  <conditionalFormatting sqref="I35">
    <cfRule type="beginsWith" dxfId="44834" priority="384" operator="beginsWith" text="ANT">
      <formula>LEFT(I35,LEN("ANT"))="ANT"</formula>
    </cfRule>
    <cfRule type="beginsWith" dxfId="44833" priority="385" operator="beginsWith" text="FAL">
      <formula>LEFT(I35,LEN("FAL"))="FAL"</formula>
    </cfRule>
    <cfRule type="beginsWith" dxfId="44832" priority="386" operator="beginsWith" text="OK">
      <formula>LEFT(I35,LEN("OK"))="OK"</formula>
    </cfRule>
  </conditionalFormatting>
  <conditionalFormatting sqref="I35">
    <cfRule type="beginsWith" dxfId="44831" priority="383" operator="beginsWith" text="ATR">
      <formula>LEFT(I35,LEN("ATR"))="ATR"</formula>
    </cfRule>
  </conditionalFormatting>
  <conditionalFormatting sqref="I35">
    <cfRule type="beginsWith" dxfId="44830" priority="382" operator="beginsWith" text="ATD">
      <formula>LEFT(I35,LEN("ATD"))="ATD"</formula>
    </cfRule>
  </conditionalFormatting>
  <conditionalFormatting sqref="I35">
    <cfRule type="beginsWith" dxfId="44829" priority="381" operator="beginsWith" text="DP">
      <formula>LEFT(I35,LEN("DP"))="DP"</formula>
    </cfRule>
  </conditionalFormatting>
  <conditionalFormatting sqref="I38">
    <cfRule type="beginsWith" dxfId="44828" priority="379" operator="beginsWith" text="FER">
      <formula>LEFT(I38,LEN("FER"))="FER"</formula>
    </cfRule>
    <cfRule type="beginsWith" dxfId="44827" priority="380" operator="beginsWith" text="FRS">
      <formula>LEFT(I38,LEN("FRS"))="FRS"</formula>
    </cfRule>
  </conditionalFormatting>
  <conditionalFormatting sqref="I38">
    <cfRule type="beginsWith" dxfId="44826" priority="378" operator="beginsWith" text="NT">
      <formula>LEFT(I38,LEN("NT"))="NT"</formula>
    </cfRule>
  </conditionalFormatting>
  <conditionalFormatting sqref="I38">
    <cfRule type="beginsWith" dxfId="44825" priority="375" operator="beginsWith" text="ANT">
      <formula>LEFT(I38,LEN("ANT"))="ANT"</formula>
    </cfRule>
    <cfRule type="beginsWith" dxfId="44824" priority="376" operator="beginsWith" text="FAL">
      <formula>LEFT(I38,LEN("FAL"))="FAL"</formula>
    </cfRule>
    <cfRule type="beginsWith" dxfId="44823" priority="377" operator="beginsWith" text="OK">
      <formula>LEFT(I38,LEN("OK"))="OK"</formula>
    </cfRule>
  </conditionalFormatting>
  <conditionalFormatting sqref="I38">
    <cfRule type="beginsWith" dxfId="44822" priority="374" operator="beginsWith" text="ATR">
      <formula>LEFT(I38,LEN("ATR"))="ATR"</formula>
    </cfRule>
  </conditionalFormatting>
  <conditionalFormatting sqref="I38">
    <cfRule type="beginsWith" dxfId="44821" priority="373" operator="beginsWith" text="ATD">
      <formula>LEFT(I38,LEN("ATD"))="ATD"</formula>
    </cfRule>
  </conditionalFormatting>
  <conditionalFormatting sqref="I38">
    <cfRule type="beginsWith" dxfId="44820" priority="372" stopIfTrue="1" operator="beginsWith" text="DP">
      <formula>LEFT(I38,LEN("DP"))="DP"</formula>
    </cfRule>
  </conditionalFormatting>
  <conditionalFormatting sqref="I37">
    <cfRule type="beginsWith" dxfId="44819" priority="370" operator="beginsWith" text="FER">
      <formula>LEFT(I37,LEN("FER"))="FER"</formula>
    </cfRule>
    <cfRule type="beginsWith" dxfId="44818" priority="371" operator="beginsWith" text="FRS">
      <formula>LEFT(I37,LEN("FRS"))="FRS"</formula>
    </cfRule>
  </conditionalFormatting>
  <conditionalFormatting sqref="I37">
    <cfRule type="beginsWith" dxfId="44817" priority="369" operator="beginsWith" text="NT">
      <formula>LEFT(I37,LEN("NT"))="NT"</formula>
    </cfRule>
  </conditionalFormatting>
  <conditionalFormatting sqref="I37">
    <cfRule type="beginsWith" dxfId="44816" priority="366" operator="beginsWith" text="ANT">
      <formula>LEFT(I37,LEN("ANT"))="ANT"</formula>
    </cfRule>
    <cfRule type="beginsWith" dxfId="44815" priority="367" operator="beginsWith" text="FAL">
      <formula>LEFT(I37,LEN("FAL"))="FAL"</formula>
    </cfRule>
    <cfRule type="beginsWith" dxfId="44814" priority="368" operator="beginsWith" text="OK">
      <formula>LEFT(I37,LEN("OK"))="OK"</formula>
    </cfRule>
  </conditionalFormatting>
  <conditionalFormatting sqref="I37">
    <cfRule type="beginsWith" dxfId="44813" priority="365" operator="beginsWith" text="ATR">
      <formula>LEFT(I37,LEN("ATR"))="ATR"</formula>
    </cfRule>
  </conditionalFormatting>
  <conditionalFormatting sqref="I37">
    <cfRule type="beginsWith" dxfId="44812" priority="364" operator="beginsWith" text="ATD">
      <formula>LEFT(I37,LEN("ATD"))="ATD"</formula>
    </cfRule>
  </conditionalFormatting>
  <conditionalFormatting sqref="I37">
    <cfRule type="beginsWith" dxfId="44811" priority="363" operator="beginsWith" text="DP">
      <formula>LEFT(I37,LEN("DP"))="DP"</formula>
    </cfRule>
  </conditionalFormatting>
  <conditionalFormatting sqref="H35:H38">
    <cfRule type="expression" dxfId="44810" priority="362">
      <formula>G35="0"</formula>
    </cfRule>
  </conditionalFormatting>
  <conditionalFormatting sqref="G35:G38">
    <cfRule type="beginsWith" dxfId="44809" priority="361" operator="beginsWith" text="0">
      <formula>LEFT(G35,LEN("0"))="0"</formula>
    </cfRule>
  </conditionalFormatting>
  <conditionalFormatting sqref="I40">
    <cfRule type="beginsWith" dxfId="44808" priority="359" operator="beginsWith" text="FER">
      <formula>LEFT(I40,LEN("FER"))="FER"</formula>
    </cfRule>
    <cfRule type="beginsWith" dxfId="44807" priority="360" operator="beginsWith" text="FRS">
      <formula>LEFT(I40,LEN("FRS"))="FRS"</formula>
    </cfRule>
  </conditionalFormatting>
  <conditionalFormatting sqref="I40">
    <cfRule type="beginsWith" dxfId="44806" priority="358" operator="beginsWith" text="NT">
      <formula>LEFT(I40,LEN("NT"))="NT"</formula>
    </cfRule>
  </conditionalFormatting>
  <conditionalFormatting sqref="I40">
    <cfRule type="beginsWith" dxfId="44805" priority="355" operator="beginsWith" text="ANT">
      <formula>LEFT(I40,LEN("ANT"))="ANT"</formula>
    </cfRule>
    <cfRule type="beginsWith" dxfId="44804" priority="356" operator="beginsWith" text="FAL">
      <formula>LEFT(I40,LEN("FAL"))="FAL"</formula>
    </cfRule>
    <cfRule type="beginsWith" dxfId="44803" priority="357" operator="beginsWith" text="OK">
      <formula>LEFT(I40,LEN("OK"))="OK"</formula>
    </cfRule>
  </conditionalFormatting>
  <conditionalFormatting sqref="I40">
    <cfRule type="beginsWith" dxfId="44802" priority="354" operator="beginsWith" text="ATR">
      <formula>LEFT(I40,LEN("ATR"))="ATR"</formula>
    </cfRule>
  </conditionalFormatting>
  <conditionalFormatting sqref="I40">
    <cfRule type="beginsWith" dxfId="44801" priority="353" operator="beginsWith" text="ATD">
      <formula>LEFT(I40,LEN("ATD"))="ATD"</formula>
    </cfRule>
  </conditionalFormatting>
  <conditionalFormatting sqref="I40">
    <cfRule type="beginsWith" dxfId="44800" priority="352" operator="beginsWith" text="DP">
      <formula>LEFT(I40,LEN("DP"))="DP"</formula>
    </cfRule>
  </conditionalFormatting>
  <conditionalFormatting sqref="I39">
    <cfRule type="beginsWith" dxfId="44799" priority="350" operator="beginsWith" text="FER">
      <formula>LEFT(I39,LEN("FER"))="FER"</formula>
    </cfRule>
    <cfRule type="beginsWith" dxfId="44798" priority="351" operator="beginsWith" text="FRS">
      <formula>LEFT(I39,LEN("FRS"))="FRS"</formula>
    </cfRule>
  </conditionalFormatting>
  <conditionalFormatting sqref="I39">
    <cfRule type="beginsWith" dxfId="44797" priority="349" operator="beginsWith" text="NT">
      <formula>LEFT(I39,LEN("NT"))="NT"</formula>
    </cfRule>
  </conditionalFormatting>
  <conditionalFormatting sqref="I39">
    <cfRule type="beginsWith" dxfId="44796" priority="346" operator="beginsWith" text="ANT">
      <formula>LEFT(I39,LEN("ANT"))="ANT"</formula>
    </cfRule>
    <cfRule type="beginsWith" dxfId="44795" priority="347" operator="beginsWith" text="FAL">
      <formula>LEFT(I39,LEN("FAL"))="FAL"</formula>
    </cfRule>
    <cfRule type="beginsWith" dxfId="44794" priority="348" operator="beginsWith" text="OK">
      <formula>LEFT(I39,LEN("OK"))="OK"</formula>
    </cfRule>
  </conditionalFormatting>
  <conditionalFormatting sqref="I39">
    <cfRule type="beginsWith" dxfId="44793" priority="345" operator="beginsWith" text="ATR">
      <formula>LEFT(I39,LEN("ATR"))="ATR"</formula>
    </cfRule>
  </conditionalFormatting>
  <conditionalFormatting sqref="I39">
    <cfRule type="beginsWith" dxfId="44792" priority="344" operator="beginsWith" text="ATD">
      <formula>LEFT(I39,LEN("ATD"))="ATD"</formula>
    </cfRule>
  </conditionalFormatting>
  <conditionalFormatting sqref="I39">
    <cfRule type="beginsWith" dxfId="44791" priority="343" operator="beginsWith" text="DP">
      <formula>LEFT(I39,LEN("DP"))="DP"</formula>
    </cfRule>
  </conditionalFormatting>
  <conditionalFormatting sqref="I42">
    <cfRule type="beginsWith" dxfId="44790" priority="341" operator="beginsWith" text="FER">
      <formula>LEFT(I42,LEN("FER"))="FER"</formula>
    </cfRule>
    <cfRule type="beginsWith" dxfId="44789" priority="342" operator="beginsWith" text="FRS">
      <formula>LEFT(I42,LEN("FRS"))="FRS"</formula>
    </cfRule>
  </conditionalFormatting>
  <conditionalFormatting sqref="I42">
    <cfRule type="beginsWith" dxfId="44788" priority="340" operator="beginsWith" text="NT">
      <formula>LEFT(I42,LEN("NT"))="NT"</formula>
    </cfRule>
  </conditionalFormatting>
  <conditionalFormatting sqref="I42">
    <cfRule type="beginsWith" dxfId="44787" priority="337" operator="beginsWith" text="ANT">
      <formula>LEFT(I42,LEN("ANT"))="ANT"</formula>
    </cfRule>
    <cfRule type="beginsWith" dxfId="44786" priority="338" operator="beginsWith" text="FAL">
      <formula>LEFT(I42,LEN("FAL"))="FAL"</formula>
    </cfRule>
    <cfRule type="beginsWith" dxfId="44785" priority="339" operator="beginsWith" text="OK">
      <formula>LEFT(I42,LEN("OK"))="OK"</formula>
    </cfRule>
  </conditionalFormatting>
  <conditionalFormatting sqref="I42">
    <cfRule type="beginsWith" dxfId="44784" priority="336" operator="beginsWith" text="ATR">
      <formula>LEFT(I42,LEN("ATR"))="ATR"</formula>
    </cfRule>
  </conditionalFormatting>
  <conditionalFormatting sqref="I42">
    <cfRule type="beginsWith" dxfId="44783" priority="335" operator="beginsWith" text="ATD">
      <formula>LEFT(I42,LEN("ATD"))="ATD"</formula>
    </cfRule>
  </conditionalFormatting>
  <conditionalFormatting sqref="I42">
    <cfRule type="beginsWith" dxfId="44782" priority="334" stopIfTrue="1" operator="beginsWith" text="DP">
      <formula>LEFT(I42,LEN("DP"))="DP"</formula>
    </cfRule>
  </conditionalFormatting>
  <conditionalFormatting sqref="I41">
    <cfRule type="beginsWith" dxfId="44781" priority="332" operator="beginsWith" text="FER">
      <formula>LEFT(I41,LEN("FER"))="FER"</formula>
    </cfRule>
    <cfRule type="beginsWith" dxfId="44780" priority="333" operator="beginsWith" text="FRS">
      <formula>LEFT(I41,LEN("FRS"))="FRS"</formula>
    </cfRule>
  </conditionalFormatting>
  <conditionalFormatting sqref="I41">
    <cfRule type="beginsWith" dxfId="44779" priority="331" operator="beginsWith" text="NT">
      <formula>LEFT(I41,LEN("NT"))="NT"</formula>
    </cfRule>
  </conditionalFormatting>
  <conditionalFormatting sqref="I41">
    <cfRule type="beginsWith" dxfId="44778" priority="328" operator="beginsWith" text="ANT">
      <formula>LEFT(I41,LEN("ANT"))="ANT"</formula>
    </cfRule>
    <cfRule type="beginsWith" dxfId="44777" priority="329" operator="beginsWith" text="FAL">
      <formula>LEFT(I41,LEN("FAL"))="FAL"</formula>
    </cfRule>
    <cfRule type="beginsWith" dxfId="44776" priority="330" operator="beginsWith" text="OK">
      <formula>LEFT(I41,LEN("OK"))="OK"</formula>
    </cfRule>
  </conditionalFormatting>
  <conditionalFormatting sqref="I41">
    <cfRule type="beginsWith" dxfId="44775" priority="327" operator="beginsWith" text="ATR">
      <formula>LEFT(I41,LEN("ATR"))="ATR"</formula>
    </cfRule>
  </conditionalFormatting>
  <conditionalFormatting sqref="I41">
    <cfRule type="beginsWith" dxfId="44774" priority="326" operator="beginsWith" text="ATD">
      <formula>LEFT(I41,LEN("ATD"))="ATD"</formula>
    </cfRule>
  </conditionalFormatting>
  <conditionalFormatting sqref="I41">
    <cfRule type="beginsWith" dxfId="44773" priority="325" operator="beginsWith" text="DP">
      <formula>LEFT(I41,LEN("DP"))="DP"</formula>
    </cfRule>
  </conditionalFormatting>
  <conditionalFormatting sqref="H39:H42">
    <cfRule type="expression" dxfId="44772" priority="324">
      <formula>G39="0"</formula>
    </cfRule>
  </conditionalFormatting>
  <conditionalFormatting sqref="G39:G42">
    <cfRule type="beginsWith" dxfId="44771" priority="323" operator="beginsWith" text="0">
      <formula>LEFT(G39,LEN("0"))="0"</formula>
    </cfRule>
  </conditionalFormatting>
  <conditionalFormatting sqref="L5:N6">
    <cfRule type="expression" dxfId="44770" priority="319">
      <formula>K3="FERIADO"</formula>
    </cfRule>
    <cfRule type="expression" dxfId="44769" priority="320">
      <formula>K3="FÉRIAS"</formula>
    </cfRule>
    <cfRule type="expression" dxfId="44768" priority="321">
      <formula>K3="ATESTADO"</formula>
    </cfRule>
    <cfRule type="expression" dxfId="44767" priority="322">
      <formula>K3="NTRAB"</formula>
    </cfRule>
  </conditionalFormatting>
  <conditionalFormatting sqref="N3">
    <cfRule type="beginsWith" dxfId="44766" priority="316" operator="beginsWith" text="DP">
      <formula>LEFT(N3,LEN("DP"))="DP"</formula>
    </cfRule>
    <cfRule type="beginsWith" dxfId="44765" priority="317" operator="beginsWith" text="FER">
      <formula>LEFT(N3,LEN("FER"))="FER"</formula>
    </cfRule>
    <cfRule type="beginsWith" dxfId="44764" priority="318" operator="beginsWith" text="FRS">
      <formula>LEFT(N3,LEN("FRS"))="FRS"</formula>
    </cfRule>
  </conditionalFormatting>
  <conditionalFormatting sqref="N3">
    <cfRule type="beginsWith" dxfId="44763" priority="315" operator="beginsWith" text="NT">
      <formula>LEFT(N3,LEN("NT"))="NT"</formula>
    </cfRule>
  </conditionalFormatting>
  <conditionalFormatting sqref="N3">
    <cfRule type="beginsWith" dxfId="44762" priority="312" operator="beginsWith" text="ANT">
      <formula>LEFT(N3,LEN("ANT"))="ANT"</formula>
    </cfRule>
    <cfRule type="beginsWith" dxfId="44761" priority="313" operator="beginsWith" text="FAL">
      <formula>LEFT(N3,LEN("FAL"))="FAL"</formula>
    </cfRule>
    <cfRule type="beginsWith" dxfId="44760" priority="314" operator="beginsWith" text="OK">
      <formula>LEFT(N3,LEN("OK"))="OK"</formula>
    </cfRule>
  </conditionalFormatting>
  <conditionalFormatting sqref="N3">
    <cfRule type="beginsWith" dxfId="44759" priority="311" operator="beginsWith" text="ATR">
      <formula>LEFT(N3,LEN("ATR"))="ATR"</formula>
    </cfRule>
  </conditionalFormatting>
  <conditionalFormatting sqref="N3">
    <cfRule type="beginsWith" dxfId="44758" priority="310" operator="beginsWith" text="ATD">
      <formula>LEFT(N3,LEN("ATD"))="ATD"</formula>
    </cfRule>
  </conditionalFormatting>
  <conditionalFormatting sqref="N4">
    <cfRule type="beginsWith" dxfId="44757" priority="308" operator="beginsWith" text="FER">
      <formula>LEFT(N4,LEN("FER"))="FER"</formula>
    </cfRule>
    <cfRule type="beginsWith" dxfId="44756" priority="309" operator="beginsWith" text="FRS">
      <formula>LEFT(N4,LEN("FRS"))="FRS"</formula>
    </cfRule>
  </conditionalFormatting>
  <conditionalFormatting sqref="N4">
    <cfRule type="beginsWith" dxfId="44755" priority="307" operator="beginsWith" text="NT">
      <formula>LEFT(N4,LEN("NT"))="NT"</formula>
    </cfRule>
  </conditionalFormatting>
  <conditionalFormatting sqref="N4">
    <cfRule type="beginsWith" dxfId="44754" priority="304" operator="beginsWith" text="ANT">
      <formula>LEFT(N4,LEN("ANT"))="ANT"</formula>
    </cfRule>
    <cfRule type="beginsWith" dxfId="44753" priority="305" operator="beginsWith" text="FAL">
      <formula>LEFT(N4,LEN("FAL"))="FAL"</formula>
    </cfRule>
    <cfRule type="beginsWith" dxfId="44752" priority="306" operator="beginsWith" text="OK">
      <formula>LEFT(N4,LEN("OK"))="OK"</formula>
    </cfRule>
  </conditionalFormatting>
  <conditionalFormatting sqref="N4">
    <cfRule type="beginsWith" dxfId="44751" priority="303" operator="beginsWith" text="ATR">
      <formula>LEFT(N4,LEN("ATR"))="ATR"</formula>
    </cfRule>
  </conditionalFormatting>
  <conditionalFormatting sqref="N4">
    <cfRule type="beginsWith" dxfId="44750" priority="302" operator="beginsWith" text="ATD">
      <formula>LEFT(N4,LEN("ATD"))="ATD"</formula>
    </cfRule>
  </conditionalFormatting>
  <conditionalFormatting sqref="N4">
    <cfRule type="beginsWith" dxfId="44749" priority="301" stopIfTrue="1" operator="beginsWith" text="DP">
      <formula>LEFT(N4,LEN("DP"))="DP"</formula>
    </cfRule>
  </conditionalFormatting>
  <conditionalFormatting sqref="M3:M4">
    <cfRule type="expression" dxfId="44748" priority="300">
      <formula>L3="0"</formula>
    </cfRule>
  </conditionalFormatting>
  <conditionalFormatting sqref="L3:L4">
    <cfRule type="beginsWith" dxfId="44747" priority="299" operator="beginsWith" text="0">
      <formula>LEFT(L3,LEN("0"))="0"</formula>
    </cfRule>
  </conditionalFormatting>
  <conditionalFormatting sqref="L7:N10">
    <cfRule type="expression" dxfId="44746" priority="295">
      <formula>K7="FÉRIAS"</formula>
    </cfRule>
    <cfRule type="expression" dxfId="44745" priority="296">
      <formula>K7="FERIADO"</formula>
    </cfRule>
    <cfRule type="expression" dxfId="44744" priority="297">
      <formula>K7="ATESTADO"</formula>
    </cfRule>
    <cfRule type="expression" dxfId="44743" priority="298">
      <formula>K7="NTRAB"</formula>
    </cfRule>
  </conditionalFormatting>
  <conditionalFormatting sqref="N12">
    <cfRule type="beginsWith" dxfId="44742" priority="293" operator="beginsWith" text="FER">
      <formula>LEFT(N12,LEN("FER"))="FER"</formula>
    </cfRule>
    <cfRule type="beginsWith" dxfId="44741" priority="294" operator="beginsWith" text="FRS">
      <formula>LEFT(N12,LEN("FRS"))="FRS"</formula>
    </cfRule>
  </conditionalFormatting>
  <conditionalFormatting sqref="N12">
    <cfRule type="beginsWith" dxfId="44740" priority="292" operator="beginsWith" text="NT">
      <formula>LEFT(N12,LEN("NT"))="NT"</formula>
    </cfRule>
  </conditionalFormatting>
  <conditionalFormatting sqref="N12">
    <cfRule type="beginsWith" dxfId="44739" priority="289" operator="beginsWith" text="ANT">
      <formula>LEFT(N12,LEN("ANT"))="ANT"</formula>
    </cfRule>
    <cfRule type="beginsWith" dxfId="44738" priority="290" operator="beginsWith" text="FAL">
      <formula>LEFT(N12,LEN("FAL"))="FAL"</formula>
    </cfRule>
    <cfRule type="beginsWith" dxfId="44737" priority="291" operator="beginsWith" text="OK">
      <formula>LEFT(N12,LEN("OK"))="OK"</formula>
    </cfRule>
  </conditionalFormatting>
  <conditionalFormatting sqref="N12">
    <cfRule type="beginsWith" dxfId="44736" priority="288" operator="beginsWith" text="ATR">
      <formula>LEFT(N12,LEN("ATR"))="ATR"</formula>
    </cfRule>
  </conditionalFormatting>
  <conditionalFormatting sqref="N12">
    <cfRule type="beginsWith" dxfId="44735" priority="287" operator="beginsWith" text="ATD">
      <formula>LEFT(N12,LEN("ATD"))="ATD"</formula>
    </cfRule>
  </conditionalFormatting>
  <conditionalFormatting sqref="N12">
    <cfRule type="beginsWith" dxfId="44734" priority="286" operator="beginsWith" text="DP">
      <formula>LEFT(N12,LEN("DP"))="DP"</formula>
    </cfRule>
  </conditionalFormatting>
  <conditionalFormatting sqref="N11">
    <cfRule type="beginsWith" dxfId="44733" priority="284" operator="beginsWith" text="FER">
      <formula>LEFT(N11,LEN("FER"))="FER"</formula>
    </cfRule>
    <cfRule type="beginsWith" dxfId="44732" priority="285" operator="beginsWith" text="FRS">
      <formula>LEFT(N11,LEN("FRS"))="FRS"</formula>
    </cfRule>
  </conditionalFormatting>
  <conditionalFormatting sqref="N11">
    <cfRule type="beginsWith" dxfId="44731" priority="283" operator="beginsWith" text="NT">
      <formula>LEFT(N11,LEN("NT"))="NT"</formula>
    </cfRule>
  </conditionalFormatting>
  <conditionalFormatting sqref="N11">
    <cfRule type="beginsWith" dxfId="44730" priority="280" operator="beginsWith" text="ANT">
      <formula>LEFT(N11,LEN("ANT"))="ANT"</formula>
    </cfRule>
    <cfRule type="beginsWith" dxfId="44729" priority="281" operator="beginsWith" text="FAL">
      <formula>LEFT(N11,LEN("FAL"))="FAL"</formula>
    </cfRule>
    <cfRule type="beginsWith" dxfId="44728" priority="282" operator="beginsWith" text="OK">
      <formula>LEFT(N11,LEN("OK"))="OK"</formula>
    </cfRule>
  </conditionalFormatting>
  <conditionalFormatting sqref="N11">
    <cfRule type="beginsWith" dxfId="44727" priority="279" operator="beginsWith" text="ATR">
      <formula>LEFT(N11,LEN("ATR"))="ATR"</formula>
    </cfRule>
  </conditionalFormatting>
  <conditionalFormatting sqref="N11">
    <cfRule type="beginsWith" dxfId="44726" priority="278" operator="beginsWith" text="ATD">
      <formula>LEFT(N11,LEN("ATD"))="ATD"</formula>
    </cfRule>
  </conditionalFormatting>
  <conditionalFormatting sqref="N11">
    <cfRule type="beginsWith" dxfId="44725" priority="277" operator="beginsWith" text="DP">
      <formula>LEFT(N11,LEN("DP"))="DP"</formula>
    </cfRule>
  </conditionalFormatting>
  <conditionalFormatting sqref="N14">
    <cfRule type="beginsWith" dxfId="44724" priority="275" operator="beginsWith" text="FER">
      <formula>LEFT(N14,LEN("FER"))="FER"</formula>
    </cfRule>
    <cfRule type="beginsWith" dxfId="44723" priority="276" operator="beginsWith" text="FRS">
      <formula>LEFT(N14,LEN("FRS"))="FRS"</formula>
    </cfRule>
  </conditionalFormatting>
  <conditionalFormatting sqref="N14">
    <cfRule type="beginsWith" dxfId="44722" priority="274" operator="beginsWith" text="NT">
      <formula>LEFT(N14,LEN("NT"))="NT"</formula>
    </cfRule>
  </conditionalFormatting>
  <conditionalFormatting sqref="N14">
    <cfRule type="beginsWith" dxfId="44721" priority="271" operator="beginsWith" text="ANT">
      <formula>LEFT(N14,LEN("ANT"))="ANT"</formula>
    </cfRule>
    <cfRule type="beginsWith" dxfId="44720" priority="272" operator="beginsWith" text="FAL">
      <formula>LEFT(N14,LEN("FAL"))="FAL"</formula>
    </cfRule>
    <cfRule type="beginsWith" dxfId="44719" priority="273" operator="beginsWith" text="OK">
      <formula>LEFT(N14,LEN("OK"))="OK"</formula>
    </cfRule>
  </conditionalFormatting>
  <conditionalFormatting sqref="N14">
    <cfRule type="beginsWith" dxfId="44718" priority="270" operator="beginsWith" text="ATR">
      <formula>LEFT(N14,LEN("ATR"))="ATR"</formula>
    </cfRule>
  </conditionalFormatting>
  <conditionalFormatting sqref="N14">
    <cfRule type="beginsWith" dxfId="44717" priority="269" operator="beginsWith" text="ATD">
      <formula>LEFT(N14,LEN("ATD"))="ATD"</formula>
    </cfRule>
  </conditionalFormatting>
  <conditionalFormatting sqref="N14">
    <cfRule type="beginsWith" dxfId="44716" priority="268" stopIfTrue="1" operator="beginsWith" text="DP">
      <formula>LEFT(N14,LEN("DP"))="DP"</formula>
    </cfRule>
  </conditionalFormatting>
  <conditionalFormatting sqref="N13">
    <cfRule type="beginsWith" dxfId="44715" priority="266" operator="beginsWith" text="FER">
      <formula>LEFT(N13,LEN("FER"))="FER"</formula>
    </cfRule>
    <cfRule type="beginsWith" dxfId="44714" priority="267" operator="beginsWith" text="FRS">
      <formula>LEFT(N13,LEN("FRS"))="FRS"</formula>
    </cfRule>
  </conditionalFormatting>
  <conditionalFormatting sqref="N13">
    <cfRule type="beginsWith" dxfId="44713" priority="265" operator="beginsWith" text="NT">
      <formula>LEFT(N13,LEN("NT"))="NT"</formula>
    </cfRule>
  </conditionalFormatting>
  <conditionalFormatting sqref="N13">
    <cfRule type="beginsWith" dxfId="44712" priority="262" operator="beginsWith" text="ANT">
      <formula>LEFT(N13,LEN("ANT"))="ANT"</formula>
    </cfRule>
    <cfRule type="beginsWith" dxfId="44711" priority="263" operator="beginsWith" text="FAL">
      <formula>LEFT(N13,LEN("FAL"))="FAL"</formula>
    </cfRule>
    <cfRule type="beginsWith" dxfId="44710" priority="264" operator="beginsWith" text="OK">
      <formula>LEFT(N13,LEN("OK"))="OK"</formula>
    </cfRule>
  </conditionalFormatting>
  <conditionalFormatting sqref="N13">
    <cfRule type="beginsWith" dxfId="44709" priority="261" operator="beginsWith" text="ATR">
      <formula>LEFT(N13,LEN("ATR"))="ATR"</formula>
    </cfRule>
  </conditionalFormatting>
  <conditionalFormatting sqref="N13">
    <cfRule type="beginsWith" dxfId="44708" priority="260" operator="beginsWith" text="ATD">
      <formula>LEFT(N13,LEN("ATD"))="ATD"</formula>
    </cfRule>
  </conditionalFormatting>
  <conditionalFormatting sqref="N13">
    <cfRule type="beginsWith" dxfId="44707" priority="259" operator="beginsWith" text="DP">
      <formula>LEFT(N13,LEN("DP"))="DP"</formula>
    </cfRule>
  </conditionalFormatting>
  <conditionalFormatting sqref="M11:M14">
    <cfRule type="expression" dxfId="44706" priority="258">
      <formula>L11="0"</formula>
    </cfRule>
  </conditionalFormatting>
  <conditionalFormatting sqref="L11:L14">
    <cfRule type="beginsWith" dxfId="44705" priority="257" operator="beginsWith" text="0">
      <formula>LEFT(L11,LEN("0"))="0"</formula>
    </cfRule>
  </conditionalFormatting>
  <conditionalFormatting sqref="N16">
    <cfRule type="beginsWith" dxfId="44704" priority="255" operator="beginsWith" text="FER">
      <formula>LEFT(N16,LEN("FER"))="FER"</formula>
    </cfRule>
    <cfRule type="beginsWith" dxfId="44703" priority="256" operator="beginsWith" text="FRS">
      <formula>LEFT(N16,LEN("FRS"))="FRS"</formula>
    </cfRule>
  </conditionalFormatting>
  <conditionalFormatting sqref="N16">
    <cfRule type="beginsWith" dxfId="44702" priority="254" operator="beginsWith" text="NT">
      <formula>LEFT(N16,LEN("NT"))="NT"</formula>
    </cfRule>
  </conditionalFormatting>
  <conditionalFormatting sqref="N16">
    <cfRule type="beginsWith" dxfId="44701" priority="251" operator="beginsWith" text="ANT">
      <formula>LEFT(N16,LEN("ANT"))="ANT"</formula>
    </cfRule>
    <cfRule type="beginsWith" dxfId="44700" priority="252" operator="beginsWith" text="FAL">
      <formula>LEFT(N16,LEN("FAL"))="FAL"</formula>
    </cfRule>
    <cfRule type="beginsWith" dxfId="44699" priority="253" operator="beginsWith" text="OK">
      <formula>LEFT(N16,LEN("OK"))="OK"</formula>
    </cfRule>
  </conditionalFormatting>
  <conditionalFormatting sqref="N16">
    <cfRule type="beginsWith" dxfId="44698" priority="250" operator="beginsWith" text="ATR">
      <formula>LEFT(N16,LEN("ATR"))="ATR"</formula>
    </cfRule>
  </conditionalFormatting>
  <conditionalFormatting sqref="N16">
    <cfRule type="beginsWith" dxfId="44697" priority="249" operator="beginsWith" text="ATD">
      <formula>LEFT(N16,LEN("ATD"))="ATD"</formula>
    </cfRule>
  </conditionalFormatting>
  <conditionalFormatting sqref="N16">
    <cfRule type="beginsWith" dxfId="44696" priority="248" operator="beginsWith" text="DP">
      <formula>LEFT(N16,LEN("DP"))="DP"</formula>
    </cfRule>
  </conditionalFormatting>
  <conditionalFormatting sqref="N15">
    <cfRule type="beginsWith" dxfId="44695" priority="246" operator="beginsWith" text="FER">
      <formula>LEFT(N15,LEN("FER"))="FER"</formula>
    </cfRule>
    <cfRule type="beginsWith" dxfId="44694" priority="247" operator="beginsWith" text="FRS">
      <formula>LEFT(N15,LEN("FRS"))="FRS"</formula>
    </cfRule>
  </conditionalFormatting>
  <conditionalFormatting sqref="N15">
    <cfRule type="beginsWith" dxfId="44693" priority="245" operator="beginsWith" text="NT">
      <formula>LEFT(N15,LEN("NT"))="NT"</formula>
    </cfRule>
  </conditionalFormatting>
  <conditionalFormatting sqref="N15">
    <cfRule type="beginsWith" dxfId="44692" priority="242" operator="beginsWith" text="ANT">
      <formula>LEFT(N15,LEN("ANT"))="ANT"</formula>
    </cfRule>
    <cfRule type="beginsWith" dxfId="44691" priority="243" operator="beginsWith" text="FAL">
      <formula>LEFT(N15,LEN("FAL"))="FAL"</formula>
    </cfRule>
    <cfRule type="beginsWith" dxfId="44690" priority="244" operator="beginsWith" text="OK">
      <formula>LEFT(N15,LEN("OK"))="OK"</formula>
    </cfRule>
  </conditionalFormatting>
  <conditionalFormatting sqref="N15">
    <cfRule type="beginsWith" dxfId="44689" priority="241" operator="beginsWith" text="ATR">
      <formula>LEFT(N15,LEN("ATR"))="ATR"</formula>
    </cfRule>
  </conditionalFormatting>
  <conditionalFormatting sqref="N15">
    <cfRule type="beginsWith" dxfId="44688" priority="240" operator="beginsWith" text="ATD">
      <formula>LEFT(N15,LEN("ATD"))="ATD"</formula>
    </cfRule>
  </conditionalFormatting>
  <conditionalFormatting sqref="N15">
    <cfRule type="beginsWith" dxfId="44687" priority="239" operator="beginsWith" text="DP">
      <formula>LEFT(N15,LEN("DP"))="DP"</formula>
    </cfRule>
  </conditionalFormatting>
  <conditionalFormatting sqref="N18">
    <cfRule type="beginsWith" dxfId="44686" priority="237" operator="beginsWith" text="FER">
      <formula>LEFT(N18,LEN("FER"))="FER"</formula>
    </cfRule>
    <cfRule type="beginsWith" dxfId="44685" priority="238" operator="beginsWith" text="FRS">
      <formula>LEFT(N18,LEN("FRS"))="FRS"</formula>
    </cfRule>
  </conditionalFormatting>
  <conditionalFormatting sqref="N18">
    <cfRule type="beginsWith" dxfId="44684" priority="236" operator="beginsWith" text="NT">
      <formula>LEFT(N18,LEN("NT"))="NT"</formula>
    </cfRule>
  </conditionalFormatting>
  <conditionalFormatting sqref="N18">
    <cfRule type="beginsWith" dxfId="44683" priority="233" operator="beginsWith" text="ANT">
      <formula>LEFT(N18,LEN("ANT"))="ANT"</formula>
    </cfRule>
    <cfRule type="beginsWith" dxfId="44682" priority="234" operator="beginsWith" text="FAL">
      <formula>LEFT(N18,LEN("FAL"))="FAL"</formula>
    </cfRule>
    <cfRule type="beginsWith" dxfId="44681" priority="235" operator="beginsWith" text="OK">
      <formula>LEFT(N18,LEN("OK"))="OK"</formula>
    </cfRule>
  </conditionalFormatting>
  <conditionalFormatting sqref="N18">
    <cfRule type="beginsWith" dxfId="44680" priority="232" operator="beginsWith" text="ATR">
      <formula>LEFT(N18,LEN("ATR"))="ATR"</formula>
    </cfRule>
  </conditionalFormatting>
  <conditionalFormatting sqref="N18">
    <cfRule type="beginsWith" dxfId="44679" priority="231" operator="beginsWith" text="ATD">
      <formula>LEFT(N18,LEN("ATD"))="ATD"</formula>
    </cfRule>
  </conditionalFormatting>
  <conditionalFormatting sqref="N18">
    <cfRule type="beginsWith" dxfId="44678" priority="230" stopIfTrue="1" operator="beginsWith" text="DP">
      <formula>LEFT(N18,LEN("DP"))="DP"</formula>
    </cfRule>
  </conditionalFormatting>
  <conditionalFormatting sqref="N17">
    <cfRule type="beginsWith" dxfId="44677" priority="228" operator="beginsWith" text="FER">
      <formula>LEFT(N17,LEN("FER"))="FER"</formula>
    </cfRule>
    <cfRule type="beginsWith" dxfId="44676" priority="229" operator="beginsWith" text="FRS">
      <formula>LEFT(N17,LEN("FRS"))="FRS"</formula>
    </cfRule>
  </conditionalFormatting>
  <conditionalFormatting sqref="N17">
    <cfRule type="beginsWith" dxfId="44675" priority="227" operator="beginsWith" text="NT">
      <formula>LEFT(N17,LEN("NT"))="NT"</formula>
    </cfRule>
  </conditionalFormatting>
  <conditionalFormatting sqref="N17">
    <cfRule type="beginsWith" dxfId="44674" priority="224" operator="beginsWith" text="ANT">
      <formula>LEFT(N17,LEN("ANT"))="ANT"</formula>
    </cfRule>
    <cfRule type="beginsWith" dxfId="44673" priority="225" operator="beginsWith" text="FAL">
      <formula>LEFT(N17,LEN("FAL"))="FAL"</formula>
    </cfRule>
    <cfRule type="beginsWith" dxfId="44672" priority="226" operator="beginsWith" text="OK">
      <formula>LEFT(N17,LEN("OK"))="OK"</formula>
    </cfRule>
  </conditionalFormatting>
  <conditionalFormatting sqref="N17">
    <cfRule type="beginsWith" dxfId="44671" priority="223" operator="beginsWith" text="ATR">
      <formula>LEFT(N17,LEN("ATR"))="ATR"</formula>
    </cfRule>
  </conditionalFormatting>
  <conditionalFormatting sqref="N17">
    <cfRule type="beginsWith" dxfId="44670" priority="222" operator="beginsWith" text="ATD">
      <formula>LEFT(N17,LEN("ATD"))="ATD"</formula>
    </cfRule>
  </conditionalFormatting>
  <conditionalFormatting sqref="N17">
    <cfRule type="beginsWith" dxfId="44669" priority="221" operator="beginsWith" text="DP">
      <formula>LEFT(N17,LEN("DP"))="DP"</formula>
    </cfRule>
  </conditionalFormatting>
  <conditionalFormatting sqref="M15:M18">
    <cfRule type="expression" dxfId="44668" priority="220">
      <formula>L15="0"</formula>
    </cfRule>
  </conditionalFormatting>
  <conditionalFormatting sqref="L15:L18">
    <cfRule type="beginsWith" dxfId="44667" priority="219" operator="beginsWith" text="0">
      <formula>LEFT(L15,LEN("0"))="0"</formula>
    </cfRule>
  </conditionalFormatting>
  <conditionalFormatting sqref="N20">
    <cfRule type="beginsWith" dxfId="44666" priority="217" operator="beginsWith" text="FER">
      <formula>LEFT(N20,LEN("FER"))="FER"</formula>
    </cfRule>
    <cfRule type="beginsWith" dxfId="44665" priority="218" operator="beginsWith" text="FRS">
      <formula>LEFT(N20,LEN("FRS"))="FRS"</formula>
    </cfRule>
  </conditionalFormatting>
  <conditionalFormatting sqref="N20">
    <cfRule type="beginsWith" dxfId="44664" priority="216" operator="beginsWith" text="NT">
      <formula>LEFT(N20,LEN("NT"))="NT"</formula>
    </cfRule>
  </conditionalFormatting>
  <conditionalFormatting sqref="N20">
    <cfRule type="beginsWith" dxfId="44663" priority="213" operator="beginsWith" text="ANT">
      <formula>LEFT(N20,LEN("ANT"))="ANT"</formula>
    </cfRule>
    <cfRule type="beginsWith" dxfId="44662" priority="214" operator="beginsWith" text="FAL">
      <formula>LEFT(N20,LEN("FAL"))="FAL"</formula>
    </cfRule>
    <cfRule type="beginsWith" dxfId="44661" priority="215" operator="beginsWith" text="OK">
      <formula>LEFT(N20,LEN("OK"))="OK"</formula>
    </cfRule>
  </conditionalFormatting>
  <conditionalFormatting sqref="N20">
    <cfRule type="beginsWith" dxfId="44660" priority="212" operator="beginsWith" text="ATR">
      <formula>LEFT(N20,LEN("ATR"))="ATR"</formula>
    </cfRule>
  </conditionalFormatting>
  <conditionalFormatting sqref="N20">
    <cfRule type="beginsWith" dxfId="44659" priority="211" operator="beginsWith" text="ATD">
      <formula>LEFT(N20,LEN("ATD"))="ATD"</formula>
    </cfRule>
  </conditionalFormatting>
  <conditionalFormatting sqref="N20">
    <cfRule type="beginsWith" dxfId="44658" priority="210" operator="beginsWith" text="DP">
      <formula>LEFT(N20,LEN("DP"))="DP"</formula>
    </cfRule>
  </conditionalFormatting>
  <conditionalFormatting sqref="N19">
    <cfRule type="beginsWith" dxfId="44657" priority="208" operator="beginsWith" text="FER">
      <formula>LEFT(N19,LEN("FER"))="FER"</formula>
    </cfRule>
    <cfRule type="beginsWith" dxfId="44656" priority="209" operator="beginsWith" text="FRS">
      <formula>LEFT(N19,LEN("FRS"))="FRS"</formula>
    </cfRule>
  </conditionalFormatting>
  <conditionalFormatting sqref="N19">
    <cfRule type="beginsWith" dxfId="44655" priority="207" operator="beginsWith" text="NT">
      <formula>LEFT(N19,LEN("NT"))="NT"</formula>
    </cfRule>
  </conditionalFormatting>
  <conditionalFormatting sqref="N19">
    <cfRule type="beginsWith" dxfId="44654" priority="204" operator="beginsWith" text="ANT">
      <formula>LEFT(N19,LEN("ANT"))="ANT"</formula>
    </cfRule>
    <cfRule type="beginsWith" dxfId="44653" priority="205" operator="beginsWith" text="FAL">
      <formula>LEFT(N19,LEN("FAL"))="FAL"</formula>
    </cfRule>
    <cfRule type="beginsWith" dxfId="44652" priority="206" operator="beginsWith" text="OK">
      <formula>LEFT(N19,LEN("OK"))="OK"</formula>
    </cfRule>
  </conditionalFormatting>
  <conditionalFormatting sqref="N19">
    <cfRule type="beginsWith" dxfId="44651" priority="203" operator="beginsWith" text="ATR">
      <formula>LEFT(N19,LEN("ATR"))="ATR"</formula>
    </cfRule>
  </conditionalFormatting>
  <conditionalFormatting sqref="N19">
    <cfRule type="beginsWith" dxfId="44650" priority="202" operator="beginsWith" text="ATD">
      <formula>LEFT(N19,LEN("ATD"))="ATD"</formula>
    </cfRule>
  </conditionalFormatting>
  <conditionalFormatting sqref="N19">
    <cfRule type="beginsWith" dxfId="44649" priority="201" operator="beginsWith" text="DP">
      <formula>LEFT(N19,LEN("DP"))="DP"</formula>
    </cfRule>
  </conditionalFormatting>
  <conditionalFormatting sqref="N22">
    <cfRule type="beginsWith" dxfId="44648" priority="199" operator="beginsWith" text="FER">
      <formula>LEFT(N22,LEN("FER"))="FER"</formula>
    </cfRule>
    <cfRule type="beginsWith" dxfId="44647" priority="200" operator="beginsWith" text="FRS">
      <formula>LEFT(N22,LEN("FRS"))="FRS"</formula>
    </cfRule>
  </conditionalFormatting>
  <conditionalFormatting sqref="N22">
    <cfRule type="beginsWith" dxfId="44646" priority="198" operator="beginsWith" text="NT">
      <formula>LEFT(N22,LEN("NT"))="NT"</formula>
    </cfRule>
  </conditionalFormatting>
  <conditionalFormatting sqref="N22">
    <cfRule type="beginsWith" dxfId="44645" priority="195" operator="beginsWith" text="ANT">
      <formula>LEFT(N22,LEN("ANT"))="ANT"</formula>
    </cfRule>
    <cfRule type="beginsWith" dxfId="44644" priority="196" operator="beginsWith" text="FAL">
      <formula>LEFT(N22,LEN("FAL"))="FAL"</formula>
    </cfRule>
    <cfRule type="beginsWith" dxfId="44643" priority="197" operator="beginsWith" text="OK">
      <formula>LEFT(N22,LEN("OK"))="OK"</formula>
    </cfRule>
  </conditionalFormatting>
  <conditionalFormatting sqref="N22">
    <cfRule type="beginsWith" dxfId="44642" priority="194" operator="beginsWith" text="ATR">
      <formula>LEFT(N22,LEN("ATR"))="ATR"</formula>
    </cfRule>
  </conditionalFormatting>
  <conditionalFormatting sqref="N22">
    <cfRule type="beginsWith" dxfId="44641" priority="193" operator="beginsWith" text="ATD">
      <formula>LEFT(N22,LEN("ATD"))="ATD"</formula>
    </cfRule>
  </conditionalFormatting>
  <conditionalFormatting sqref="N22">
    <cfRule type="beginsWith" dxfId="44640" priority="192" stopIfTrue="1" operator="beginsWith" text="DP">
      <formula>LEFT(N22,LEN("DP"))="DP"</formula>
    </cfRule>
  </conditionalFormatting>
  <conditionalFormatting sqref="N21">
    <cfRule type="beginsWith" dxfId="44639" priority="190" operator="beginsWith" text="FER">
      <formula>LEFT(N21,LEN("FER"))="FER"</formula>
    </cfRule>
    <cfRule type="beginsWith" dxfId="44638" priority="191" operator="beginsWith" text="FRS">
      <formula>LEFT(N21,LEN("FRS"))="FRS"</formula>
    </cfRule>
  </conditionalFormatting>
  <conditionalFormatting sqref="N21">
    <cfRule type="beginsWith" dxfId="44637" priority="189" operator="beginsWith" text="NT">
      <formula>LEFT(N21,LEN("NT"))="NT"</formula>
    </cfRule>
  </conditionalFormatting>
  <conditionalFormatting sqref="N21">
    <cfRule type="beginsWith" dxfId="44636" priority="186" operator="beginsWith" text="ANT">
      <formula>LEFT(N21,LEN("ANT"))="ANT"</formula>
    </cfRule>
    <cfRule type="beginsWith" dxfId="44635" priority="187" operator="beginsWith" text="FAL">
      <formula>LEFT(N21,LEN("FAL"))="FAL"</formula>
    </cfRule>
    <cfRule type="beginsWith" dxfId="44634" priority="188" operator="beginsWith" text="OK">
      <formula>LEFT(N21,LEN("OK"))="OK"</formula>
    </cfRule>
  </conditionalFormatting>
  <conditionalFormatting sqref="N21">
    <cfRule type="beginsWith" dxfId="44633" priority="185" operator="beginsWith" text="ATR">
      <formula>LEFT(N21,LEN("ATR"))="ATR"</formula>
    </cfRule>
  </conditionalFormatting>
  <conditionalFormatting sqref="N21">
    <cfRule type="beginsWith" dxfId="44632" priority="184" operator="beginsWith" text="ATD">
      <formula>LEFT(N21,LEN("ATD"))="ATD"</formula>
    </cfRule>
  </conditionalFormatting>
  <conditionalFormatting sqref="N21">
    <cfRule type="beginsWith" dxfId="44631" priority="183" operator="beginsWith" text="DP">
      <formula>LEFT(N21,LEN("DP"))="DP"</formula>
    </cfRule>
  </conditionalFormatting>
  <conditionalFormatting sqref="M19:M22">
    <cfRule type="expression" dxfId="44630" priority="182">
      <formula>L19="0"</formula>
    </cfRule>
  </conditionalFormatting>
  <conditionalFormatting sqref="L19:L22">
    <cfRule type="beginsWith" dxfId="44629" priority="181" operator="beginsWith" text="0">
      <formula>LEFT(L19,LEN("0"))="0"</formula>
    </cfRule>
  </conditionalFormatting>
  <conditionalFormatting sqref="N24">
    <cfRule type="beginsWith" dxfId="44628" priority="179" operator="beginsWith" text="FER">
      <formula>LEFT(N24,LEN("FER"))="FER"</formula>
    </cfRule>
    <cfRule type="beginsWith" dxfId="44627" priority="180" operator="beginsWith" text="FRS">
      <formula>LEFT(N24,LEN("FRS"))="FRS"</formula>
    </cfRule>
  </conditionalFormatting>
  <conditionalFormatting sqref="N24">
    <cfRule type="beginsWith" dxfId="44626" priority="178" operator="beginsWith" text="NT">
      <formula>LEFT(N24,LEN("NT"))="NT"</formula>
    </cfRule>
  </conditionalFormatting>
  <conditionalFormatting sqref="N24">
    <cfRule type="beginsWith" dxfId="44625" priority="175" operator="beginsWith" text="ANT">
      <formula>LEFT(N24,LEN("ANT"))="ANT"</formula>
    </cfRule>
    <cfRule type="beginsWith" dxfId="44624" priority="176" operator="beginsWith" text="FAL">
      <formula>LEFT(N24,LEN("FAL"))="FAL"</formula>
    </cfRule>
    <cfRule type="beginsWith" dxfId="44623" priority="177" operator="beginsWith" text="OK">
      <formula>LEFT(N24,LEN("OK"))="OK"</formula>
    </cfRule>
  </conditionalFormatting>
  <conditionalFormatting sqref="N24">
    <cfRule type="beginsWith" dxfId="44622" priority="174" operator="beginsWith" text="ATR">
      <formula>LEFT(N24,LEN("ATR"))="ATR"</formula>
    </cfRule>
  </conditionalFormatting>
  <conditionalFormatting sqref="N24">
    <cfRule type="beginsWith" dxfId="44621" priority="173" operator="beginsWith" text="ATD">
      <formula>LEFT(N24,LEN("ATD"))="ATD"</formula>
    </cfRule>
  </conditionalFormatting>
  <conditionalFormatting sqref="N24">
    <cfRule type="beginsWith" dxfId="44620" priority="172" operator="beginsWith" text="DP">
      <formula>LEFT(N24,LEN("DP"))="DP"</formula>
    </cfRule>
  </conditionalFormatting>
  <conditionalFormatting sqref="N23">
    <cfRule type="beginsWith" dxfId="44619" priority="170" operator="beginsWith" text="FER">
      <formula>LEFT(N23,LEN("FER"))="FER"</formula>
    </cfRule>
    <cfRule type="beginsWith" dxfId="44618" priority="171" operator="beginsWith" text="FRS">
      <formula>LEFT(N23,LEN("FRS"))="FRS"</formula>
    </cfRule>
  </conditionalFormatting>
  <conditionalFormatting sqref="N23">
    <cfRule type="beginsWith" dxfId="44617" priority="169" operator="beginsWith" text="NT">
      <formula>LEFT(N23,LEN("NT"))="NT"</formula>
    </cfRule>
  </conditionalFormatting>
  <conditionalFormatting sqref="N23">
    <cfRule type="beginsWith" dxfId="44616" priority="166" operator="beginsWith" text="ANT">
      <formula>LEFT(N23,LEN("ANT"))="ANT"</formula>
    </cfRule>
    <cfRule type="beginsWith" dxfId="44615" priority="167" operator="beginsWith" text="FAL">
      <formula>LEFT(N23,LEN("FAL"))="FAL"</formula>
    </cfRule>
    <cfRule type="beginsWith" dxfId="44614" priority="168" operator="beginsWith" text="OK">
      <formula>LEFT(N23,LEN("OK"))="OK"</formula>
    </cfRule>
  </conditionalFormatting>
  <conditionalFormatting sqref="N23">
    <cfRule type="beginsWith" dxfId="44613" priority="165" operator="beginsWith" text="ATR">
      <formula>LEFT(N23,LEN("ATR"))="ATR"</formula>
    </cfRule>
  </conditionalFormatting>
  <conditionalFormatting sqref="N23">
    <cfRule type="beginsWith" dxfId="44612" priority="164" operator="beginsWith" text="ATD">
      <formula>LEFT(N23,LEN("ATD"))="ATD"</formula>
    </cfRule>
  </conditionalFormatting>
  <conditionalFormatting sqref="N23">
    <cfRule type="beginsWith" dxfId="44611" priority="163" operator="beginsWith" text="DP">
      <formula>LEFT(N23,LEN("DP"))="DP"</formula>
    </cfRule>
  </conditionalFormatting>
  <conditionalFormatting sqref="N26">
    <cfRule type="beginsWith" dxfId="44610" priority="161" operator="beginsWith" text="FER">
      <formula>LEFT(N26,LEN("FER"))="FER"</formula>
    </cfRule>
    <cfRule type="beginsWith" dxfId="44609" priority="162" operator="beginsWith" text="FRS">
      <formula>LEFT(N26,LEN("FRS"))="FRS"</formula>
    </cfRule>
  </conditionalFormatting>
  <conditionalFormatting sqref="N26">
    <cfRule type="beginsWith" dxfId="44608" priority="160" operator="beginsWith" text="NT">
      <formula>LEFT(N26,LEN("NT"))="NT"</formula>
    </cfRule>
  </conditionalFormatting>
  <conditionalFormatting sqref="N26">
    <cfRule type="beginsWith" dxfId="44607" priority="157" operator="beginsWith" text="ANT">
      <formula>LEFT(N26,LEN("ANT"))="ANT"</formula>
    </cfRule>
    <cfRule type="beginsWith" dxfId="44606" priority="158" operator="beginsWith" text="FAL">
      <formula>LEFT(N26,LEN("FAL"))="FAL"</formula>
    </cfRule>
    <cfRule type="beginsWith" dxfId="44605" priority="159" operator="beginsWith" text="OK">
      <formula>LEFT(N26,LEN("OK"))="OK"</formula>
    </cfRule>
  </conditionalFormatting>
  <conditionalFormatting sqref="N26">
    <cfRule type="beginsWith" dxfId="44604" priority="156" operator="beginsWith" text="ATR">
      <formula>LEFT(N26,LEN("ATR"))="ATR"</formula>
    </cfRule>
  </conditionalFormatting>
  <conditionalFormatting sqref="N26">
    <cfRule type="beginsWith" dxfId="44603" priority="155" operator="beginsWith" text="ATD">
      <formula>LEFT(N26,LEN("ATD"))="ATD"</formula>
    </cfRule>
  </conditionalFormatting>
  <conditionalFormatting sqref="N26">
    <cfRule type="beginsWith" dxfId="44602" priority="154" stopIfTrue="1" operator="beginsWith" text="DP">
      <formula>LEFT(N26,LEN("DP"))="DP"</formula>
    </cfRule>
  </conditionalFormatting>
  <conditionalFormatting sqref="N25">
    <cfRule type="beginsWith" dxfId="44601" priority="152" operator="beginsWith" text="FER">
      <formula>LEFT(N25,LEN("FER"))="FER"</formula>
    </cfRule>
    <cfRule type="beginsWith" dxfId="44600" priority="153" operator="beginsWith" text="FRS">
      <formula>LEFT(N25,LEN("FRS"))="FRS"</formula>
    </cfRule>
  </conditionalFormatting>
  <conditionalFormatting sqref="N25">
    <cfRule type="beginsWith" dxfId="44599" priority="151" operator="beginsWith" text="NT">
      <formula>LEFT(N25,LEN("NT"))="NT"</formula>
    </cfRule>
  </conditionalFormatting>
  <conditionalFormatting sqref="N25">
    <cfRule type="beginsWith" dxfId="44598" priority="148" operator="beginsWith" text="ANT">
      <formula>LEFT(N25,LEN("ANT"))="ANT"</formula>
    </cfRule>
    <cfRule type="beginsWith" dxfId="44597" priority="149" operator="beginsWith" text="FAL">
      <formula>LEFT(N25,LEN("FAL"))="FAL"</formula>
    </cfRule>
    <cfRule type="beginsWith" dxfId="44596" priority="150" operator="beginsWith" text="OK">
      <formula>LEFT(N25,LEN("OK"))="OK"</formula>
    </cfRule>
  </conditionalFormatting>
  <conditionalFormatting sqref="N25">
    <cfRule type="beginsWith" dxfId="44595" priority="147" operator="beginsWith" text="ATR">
      <formula>LEFT(N25,LEN("ATR"))="ATR"</formula>
    </cfRule>
  </conditionalFormatting>
  <conditionalFormatting sqref="N25">
    <cfRule type="beginsWith" dxfId="44594" priority="146" operator="beginsWith" text="ATD">
      <formula>LEFT(N25,LEN("ATD"))="ATD"</formula>
    </cfRule>
  </conditionalFormatting>
  <conditionalFormatting sqref="N25">
    <cfRule type="beginsWith" dxfId="44593" priority="145" operator="beginsWith" text="DP">
      <formula>LEFT(N25,LEN("DP"))="DP"</formula>
    </cfRule>
  </conditionalFormatting>
  <conditionalFormatting sqref="M23:M26">
    <cfRule type="expression" dxfId="44592" priority="144">
      <formula>L23="0"</formula>
    </cfRule>
  </conditionalFormatting>
  <conditionalFormatting sqref="L23:L26">
    <cfRule type="beginsWith" dxfId="44591" priority="143" operator="beginsWith" text="0">
      <formula>LEFT(L23,LEN("0"))="0"</formula>
    </cfRule>
  </conditionalFormatting>
  <conditionalFormatting sqref="N28">
    <cfRule type="beginsWith" dxfId="44590" priority="141" operator="beginsWith" text="FER">
      <formula>LEFT(N28,LEN("FER"))="FER"</formula>
    </cfRule>
    <cfRule type="beginsWith" dxfId="44589" priority="142" operator="beginsWith" text="FRS">
      <formula>LEFT(N28,LEN("FRS"))="FRS"</formula>
    </cfRule>
  </conditionalFormatting>
  <conditionalFormatting sqref="N28">
    <cfRule type="beginsWith" dxfId="44588" priority="140" operator="beginsWith" text="NT">
      <formula>LEFT(N28,LEN("NT"))="NT"</formula>
    </cfRule>
  </conditionalFormatting>
  <conditionalFormatting sqref="N28">
    <cfRule type="beginsWith" dxfId="44587" priority="137" operator="beginsWith" text="ANT">
      <formula>LEFT(N28,LEN("ANT"))="ANT"</formula>
    </cfRule>
    <cfRule type="beginsWith" dxfId="44586" priority="138" operator="beginsWith" text="FAL">
      <formula>LEFT(N28,LEN("FAL"))="FAL"</formula>
    </cfRule>
    <cfRule type="beginsWith" dxfId="44585" priority="139" operator="beginsWith" text="OK">
      <formula>LEFT(N28,LEN("OK"))="OK"</formula>
    </cfRule>
  </conditionalFormatting>
  <conditionalFormatting sqref="N28">
    <cfRule type="beginsWith" dxfId="44584" priority="136" operator="beginsWith" text="ATR">
      <formula>LEFT(N28,LEN("ATR"))="ATR"</formula>
    </cfRule>
  </conditionalFormatting>
  <conditionalFormatting sqref="N28">
    <cfRule type="beginsWith" dxfId="44583" priority="135" operator="beginsWith" text="ATD">
      <formula>LEFT(N28,LEN("ATD"))="ATD"</formula>
    </cfRule>
  </conditionalFormatting>
  <conditionalFormatting sqref="N28">
    <cfRule type="beginsWith" dxfId="44582" priority="134" operator="beginsWith" text="DP">
      <formula>LEFT(N28,LEN("DP"))="DP"</formula>
    </cfRule>
  </conditionalFormatting>
  <conditionalFormatting sqref="N27">
    <cfRule type="beginsWith" dxfId="44581" priority="132" operator="beginsWith" text="FER">
      <formula>LEFT(N27,LEN("FER"))="FER"</formula>
    </cfRule>
    <cfRule type="beginsWith" dxfId="44580" priority="133" operator="beginsWith" text="FRS">
      <formula>LEFT(N27,LEN("FRS"))="FRS"</formula>
    </cfRule>
  </conditionalFormatting>
  <conditionalFormatting sqref="N27">
    <cfRule type="beginsWith" dxfId="44579" priority="131" operator="beginsWith" text="NT">
      <formula>LEFT(N27,LEN("NT"))="NT"</formula>
    </cfRule>
  </conditionalFormatting>
  <conditionalFormatting sqref="N27">
    <cfRule type="beginsWith" dxfId="44578" priority="128" operator="beginsWith" text="ANT">
      <formula>LEFT(N27,LEN("ANT"))="ANT"</formula>
    </cfRule>
    <cfRule type="beginsWith" dxfId="44577" priority="129" operator="beginsWith" text="FAL">
      <formula>LEFT(N27,LEN("FAL"))="FAL"</formula>
    </cfRule>
    <cfRule type="beginsWith" dxfId="44576" priority="130" operator="beginsWith" text="OK">
      <formula>LEFT(N27,LEN("OK"))="OK"</formula>
    </cfRule>
  </conditionalFormatting>
  <conditionalFormatting sqref="N27">
    <cfRule type="beginsWith" dxfId="44575" priority="127" operator="beginsWith" text="ATR">
      <formula>LEFT(N27,LEN("ATR"))="ATR"</formula>
    </cfRule>
  </conditionalFormatting>
  <conditionalFormatting sqref="N27">
    <cfRule type="beginsWith" dxfId="44574" priority="126" operator="beginsWith" text="ATD">
      <formula>LEFT(N27,LEN("ATD"))="ATD"</formula>
    </cfRule>
  </conditionalFormatting>
  <conditionalFormatting sqref="N27">
    <cfRule type="beginsWith" dxfId="44573" priority="125" operator="beginsWith" text="DP">
      <formula>LEFT(N27,LEN("DP"))="DP"</formula>
    </cfRule>
  </conditionalFormatting>
  <conditionalFormatting sqref="N30">
    <cfRule type="beginsWith" dxfId="44572" priority="123" operator="beginsWith" text="FER">
      <formula>LEFT(N30,LEN("FER"))="FER"</formula>
    </cfRule>
    <cfRule type="beginsWith" dxfId="44571" priority="124" operator="beginsWith" text="FRS">
      <formula>LEFT(N30,LEN("FRS"))="FRS"</formula>
    </cfRule>
  </conditionalFormatting>
  <conditionalFormatting sqref="N30">
    <cfRule type="beginsWith" dxfId="44570" priority="122" operator="beginsWith" text="NT">
      <formula>LEFT(N30,LEN("NT"))="NT"</formula>
    </cfRule>
  </conditionalFormatting>
  <conditionalFormatting sqref="N30">
    <cfRule type="beginsWith" dxfId="44569" priority="119" operator="beginsWith" text="ANT">
      <formula>LEFT(N30,LEN("ANT"))="ANT"</formula>
    </cfRule>
    <cfRule type="beginsWith" dxfId="44568" priority="120" operator="beginsWith" text="FAL">
      <formula>LEFT(N30,LEN("FAL"))="FAL"</formula>
    </cfRule>
    <cfRule type="beginsWith" dxfId="44567" priority="121" operator="beginsWith" text="OK">
      <formula>LEFT(N30,LEN("OK"))="OK"</formula>
    </cfRule>
  </conditionalFormatting>
  <conditionalFormatting sqref="N30">
    <cfRule type="beginsWith" dxfId="44566" priority="118" operator="beginsWith" text="ATR">
      <formula>LEFT(N30,LEN("ATR"))="ATR"</formula>
    </cfRule>
  </conditionalFormatting>
  <conditionalFormatting sqref="N30">
    <cfRule type="beginsWith" dxfId="44565" priority="117" operator="beginsWith" text="ATD">
      <formula>LEFT(N30,LEN("ATD"))="ATD"</formula>
    </cfRule>
  </conditionalFormatting>
  <conditionalFormatting sqref="N30">
    <cfRule type="beginsWith" dxfId="44564" priority="116" stopIfTrue="1" operator="beginsWith" text="DP">
      <formula>LEFT(N30,LEN("DP"))="DP"</formula>
    </cfRule>
  </conditionalFormatting>
  <conditionalFormatting sqref="N29">
    <cfRule type="beginsWith" dxfId="44563" priority="114" operator="beginsWith" text="FER">
      <formula>LEFT(N29,LEN("FER"))="FER"</formula>
    </cfRule>
    <cfRule type="beginsWith" dxfId="44562" priority="115" operator="beginsWith" text="FRS">
      <formula>LEFT(N29,LEN("FRS"))="FRS"</formula>
    </cfRule>
  </conditionalFormatting>
  <conditionalFormatting sqref="N29">
    <cfRule type="beginsWith" dxfId="44561" priority="113" operator="beginsWith" text="NT">
      <formula>LEFT(N29,LEN("NT"))="NT"</formula>
    </cfRule>
  </conditionalFormatting>
  <conditionalFormatting sqref="N29">
    <cfRule type="beginsWith" dxfId="44560" priority="110" operator="beginsWith" text="ANT">
      <formula>LEFT(N29,LEN("ANT"))="ANT"</formula>
    </cfRule>
    <cfRule type="beginsWith" dxfId="44559" priority="111" operator="beginsWith" text="FAL">
      <formula>LEFT(N29,LEN("FAL"))="FAL"</formula>
    </cfRule>
    <cfRule type="beginsWith" dxfId="44558" priority="112" operator="beginsWith" text="OK">
      <formula>LEFT(N29,LEN("OK"))="OK"</formula>
    </cfRule>
  </conditionalFormatting>
  <conditionalFormatting sqref="N29">
    <cfRule type="beginsWith" dxfId="44557" priority="109" operator="beginsWith" text="ATR">
      <formula>LEFT(N29,LEN("ATR"))="ATR"</formula>
    </cfRule>
  </conditionalFormatting>
  <conditionalFormatting sqref="N29">
    <cfRule type="beginsWith" dxfId="44556" priority="108" operator="beginsWith" text="ATD">
      <formula>LEFT(N29,LEN("ATD"))="ATD"</formula>
    </cfRule>
  </conditionalFormatting>
  <conditionalFormatting sqref="N29">
    <cfRule type="beginsWith" dxfId="44555" priority="107" operator="beginsWith" text="DP">
      <formula>LEFT(N29,LEN("DP"))="DP"</formula>
    </cfRule>
  </conditionalFormatting>
  <conditionalFormatting sqref="M27:M30">
    <cfRule type="expression" dxfId="44554" priority="106">
      <formula>L27="0"</formula>
    </cfRule>
  </conditionalFormatting>
  <conditionalFormatting sqref="L27:L30">
    <cfRule type="beginsWith" dxfId="44553" priority="105" operator="beginsWith" text="0">
      <formula>LEFT(L27,LEN("0"))="0"</formula>
    </cfRule>
  </conditionalFormatting>
  <conditionalFormatting sqref="L33:N34">
    <cfRule type="expression" dxfId="44552" priority="101">
      <formula>K31="FERIADO"</formula>
    </cfRule>
    <cfRule type="expression" dxfId="44551" priority="102">
      <formula>K31="FÉRIAS"</formula>
    </cfRule>
    <cfRule type="expression" dxfId="44550" priority="103">
      <formula>K31="ATESTADO"</formula>
    </cfRule>
    <cfRule type="expression" dxfId="44549" priority="104">
      <formula>K31="NTRAB"</formula>
    </cfRule>
  </conditionalFormatting>
  <conditionalFormatting sqref="N31">
    <cfRule type="beginsWith" dxfId="44548" priority="98" operator="beginsWith" text="DP">
      <formula>LEFT(N31,LEN("DP"))="DP"</formula>
    </cfRule>
    <cfRule type="beginsWith" dxfId="44547" priority="99" operator="beginsWith" text="FER">
      <formula>LEFT(N31,LEN("FER"))="FER"</formula>
    </cfRule>
    <cfRule type="beginsWith" dxfId="44546" priority="100" operator="beginsWith" text="FRS">
      <formula>LEFT(N31,LEN("FRS"))="FRS"</formula>
    </cfRule>
  </conditionalFormatting>
  <conditionalFormatting sqref="N31">
    <cfRule type="beginsWith" dxfId="44545" priority="97" operator="beginsWith" text="NT">
      <formula>LEFT(N31,LEN("NT"))="NT"</formula>
    </cfRule>
  </conditionalFormatting>
  <conditionalFormatting sqref="N31">
    <cfRule type="beginsWith" dxfId="44544" priority="94" operator="beginsWith" text="ANT">
      <formula>LEFT(N31,LEN("ANT"))="ANT"</formula>
    </cfRule>
    <cfRule type="beginsWith" dxfId="44543" priority="95" operator="beginsWith" text="FAL">
      <formula>LEFT(N31,LEN("FAL"))="FAL"</formula>
    </cfRule>
    <cfRule type="beginsWith" dxfId="44542" priority="96" operator="beginsWith" text="OK">
      <formula>LEFT(N31,LEN("OK"))="OK"</formula>
    </cfRule>
  </conditionalFormatting>
  <conditionalFormatting sqref="N31">
    <cfRule type="beginsWith" dxfId="44541" priority="93" operator="beginsWith" text="ATR">
      <formula>LEFT(N31,LEN("ATR"))="ATR"</formula>
    </cfRule>
  </conditionalFormatting>
  <conditionalFormatting sqref="N31">
    <cfRule type="beginsWith" dxfId="44540" priority="92" operator="beginsWith" text="ATD">
      <formula>LEFT(N31,LEN("ATD"))="ATD"</formula>
    </cfRule>
  </conditionalFormatting>
  <conditionalFormatting sqref="N32">
    <cfRule type="beginsWith" dxfId="44539" priority="90" operator="beginsWith" text="FER">
      <formula>LEFT(N32,LEN("FER"))="FER"</formula>
    </cfRule>
    <cfRule type="beginsWith" dxfId="44538" priority="91" operator="beginsWith" text="FRS">
      <formula>LEFT(N32,LEN("FRS"))="FRS"</formula>
    </cfRule>
  </conditionalFormatting>
  <conditionalFormatting sqref="N32">
    <cfRule type="beginsWith" dxfId="44537" priority="89" operator="beginsWith" text="NT">
      <formula>LEFT(N32,LEN("NT"))="NT"</formula>
    </cfRule>
  </conditionalFormatting>
  <conditionalFormatting sqref="N32">
    <cfRule type="beginsWith" dxfId="44536" priority="86" operator="beginsWith" text="ANT">
      <formula>LEFT(N32,LEN("ANT"))="ANT"</formula>
    </cfRule>
    <cfRule type="beginsWith" dxfId="44535" priority="87" operator="beginsWith" text="FAL">
      <formula>LEFT(N32,LEN("FAL"))="FAL"</formula>
    </cfRule>
    <cfRule type="beginsWith" dxfId="44534" priority="88" operator="beginsWith" text="OK">
      <formula>LEFT(N32,LEN("OK"))="OK"</formula>
    </cfRule>
  </conditionalFormatting>
  <conditionalFormatting sqref="N32">
    <cfRule type="beginsWith" dxfId="44533" priority="85" operator="beginsWith" text="ATR">
      <formula>LEFT(N32,LEN("ATR"))="ATR"</formula>
    </cfRule>
  </conditionalFormatting>
  <conditionalFormatting sqref="N32">
    <cfRule type="beginsWith" dxfId="44532" priority="84" operator="beginsWith" text="ATD">
      <formula>LEFT(N32,LEN("ATD"))="ATD"</formula>
    </cfRule>
  </conditionalFormatting>
  <conditionalFormatting sqref="N32">
    <cfRule type="beginsWith" dxfId="44531" priority="83" stopIfTrue="1" operator="beginsWith" text="DP">
      <formula>LEFT(N32,LEN("DP"))="DP"</formula>
    </cfRule>
  </conditionalFormatting>
  <conditionalFormatting sqref="M31:M32">
    <cfRule type="expression" dxfId="44530" priority="82">
      <formula>L31="0"</formula>
    </cfRule>
  </conditionalFormatting>
  <conditionalFormatting sqref="L31:L32">
    <cfRule type="beginsWith" dxfId="44529" priority="81" operator="beginsWith" text="0">
      <formula>LEFT(L31,LEN("0"))="0"</formula>
    </cfRule>
  </conditionalFormatting>
  <conditionalFormatting sqref="L35:N38">
    <cfRule type="expression" dxfId="44528" priority="77">
      <formula>K35="FÉRIAS"</formula>
    </cfRule>
    <cfRule type="expression" dxfId="44527" priority="78">
      <formula>K35="FERIADO"</formula>
    </cfRule>
    <cfRule type="expression" dxfId="44526" priority="79">
      <formula>K35="ATESTADO"</formula>
    </cfRule>
    <cfRule type="expression" dxfId="44525" priority="80">
      <formula>K35="NTRAB"</formula>
    </cfRule>
  </conditionalFormatting>
  <conditionalFormatting sqref="N40">
    <cfRule type="beginsWith" dxfId="44524" priority="75" operator="beginsWith" text="FER">
      <formula>LEFT(N40,LEN("FER"))="FER"</formula>
    </cfRule>
    <cfRule type="beginsWith" dxfId="44523" priority="76" operator="beginsWith" text="FRS">
      <formula>LEFT(N40,LEN("FRS"))="FRS"</formula>
    </cfRule>
  </conditionalFormatting>
  <conditionalFormatting sqref="N40">
    <cfRule type="beginsWith" dxfId="44522" priority="74" operator="beginsWith" text="NT">
      <formula>LEFT(N40,LEN("NT"))="NT"</formula>
    </cfRule>
  </conditionalFormatting>
  <conditionalFormatting sqref="N40">
    <cfRule type="beginsWith" dxfId="44521" priority="71" operator="beginsWith" text="ANT">
      <formula>LEFT(N40,LEN("ANT"))="ANT"</formula>
    </cfRule>
    <cfRule type="beginsWith" dxfId="44520" priority="72" operator="beginsWith" text="FAL">
      <formula>LEFT(N40,LEN("FAL"))="FAL"</formula>
    </cfRule>
    <cfRule type="beginsWith" dxfId="44519" priority="73" operator="beginsWith" text="OK">
      <formula>LEFT(N40,LEN("OK"))="OK"</formula>
    </cfRule>
  </conditionalFormatting>
  <conditionalFormatting sqref="N40">
    <cfRule type="beginsWith" dxfId="44518" priority="70" operator="beginsWith" text="ATR">
      <formula>LEFT(N40,LEN("ATR"))="ATR"</formula>
    </cfRule>
  </conditionalFormatting>
  <conditionalFormatting sqref="N40">
    <cfRule type="beginsWith" dxfId="44517" priority="69" operator="beginsWith" text="ATD">
      <formula>LEFT(N40,LEN("ATD"))="ATD"</formula>
    </cfRule>
  </conditionalFormatting>
  <conditionalFormatting sqref="N40">
    <cfRule type="beginsWith" dxfId="44516" priority="68" operator="beginsWith" text="DP">
      <formula>LEFT(N40,LEN("DP"))="DP"</formula>
    </cfRule>
  </conditionalFormatting>
  <conditionalFormatting sqref="N39">
    <cfRule type="beginsWith" dxfId="44515" priority="66" operator="beginsWith" text="FER">
      <formula>LEFT(N39,LEN("FER"))="FER"</formula>
    </cfRule>
    <cfRule type="beginsWith" dxfId="44514" priority="67" operator="beginsWith" text="FRS">
      <formula>LEFT(N39,LEN("FRS"))="FRS"</formula>
    </cfRule>
  </conditionalFormatting>
  <conditionalFormatting sqref="N39">
    <cfRule type="beginsWith" dxfId="44513" priority="65" operator="beginsWith" text="NT">
      <formula>LEFT(N39,LEN("NT"))="NT"</formula>
    </cfRule>
  </conditionalFormatting>
  <conditionalFormatting sqref="N39">
    <cfRule type="beginsWith" dxfId="44512" priority="62" operator="beginsWith" text="ANT">
      <formula>LEFT(N39,LEN("ANT"))="ANT"</formula>
    </cfRule>
    <cfRule type="beginsWith" dxfId="44511" priority="63" operator="beginsWith" text="FAL">
      <formula>LEFT(N39,LEN("FAL"))="FAL"</formula>
    </cfRule>
    <cfRule type="beginsWith" dxfId="44510" priority="64" operator="beginsWith" text="OK">
      <formula>LEFT(N39,LEN("OK"))="OK"</formula>
    </cfRule>
  </conditionalFormatting>
  <conditionalFormatting sqref="N39">
    <cfRule type="beginsWith" dxfId="44509" priority="61" operator="beginsWith" text="ATR">
      <formula>LEFT(N39,LEN("ATR"))="ATR"</formula>
    </cfRule>
  </conditionalFormatting>
  <conditionalFormatting sqref="N39">
    <cfRule type="beginsWith" dxfId="44508" priority="60" operator="beginsWith" text="ATD">
      <formula>LEFT(N39,LEN("ATD"))="ATD"</formula>
    </cfRule>
  </conditionalFormatting>
  <conditionalFormatting sqref="N39">
    <cfRule type="beginsWith" dxfId="44507" priority="59" operator="beginsWith" text="DP">
      <formula>LEFT(N39,LEN("DP"))="DP"</formula>
    </cfRule>
  </conditionalFormatting>
  <conditionalFormatting sqref="N42">
    <cfRule type="beginsWith" dxfId="44506" priority="57" operator="beginsWith" text="FER">
      <formula>LEFT(N42,LEN("FER"))="FER"</formula>
    </cfRule>
    <cfRule type="beginsWith" dxfId="44505" priority="58" operator="beginsWith" text="FRS">
      <formula>LEFT(N42,LEN("FRS"))="FRS"</formula>
    </cfRule>
  </conditionalFormatting>
  <conditionalFormatting sqref="N42">
    <cfRule type="beginsWith" dxfId="44504" priority="56" operator="beginsWith" text="NT">
      <formula>LEFT(N42,LEN("NT"))="NT"</formula>
    </cfRule>
  </conditionalFormatting>
  <conditionalFormatting sqref="N42">
    <cfRule type="beginsWith" dxfId="44503" priority="53" operator="beginsWith" text="ANT">
      <formula>LEFT(N42,LEN("ANT"))="ANT"</formula>
    </cfRule>
    <cfRule type="beginsWith" dxfId="44502" priority="54" operator="beginsWith" text="FAL">
      <formula>LEFT(N42,LEN("FAL"))="FAL"</formula>
    </cfRule>
    <cfRule type="beginsWith" dxfId="44501" priority="55" operator="beginsWith" text="OK">
      <formula>LEFT(N42,LEN("OK"))="OK"</formula>
    </cfRule>
  </conditionalFormatting>
  <conditionalFormatting sqref="N42">
    <cfRule type="beginsWith" dxfId="44500" priority="52" operator="beginsWith" text="ATR">
      <formula>LEFT(N42,LEN("ATR"))="ATR"</formula>
    </cfRule>
  </conditionalFormatting>
  <conditionalFormatting sqref="N42">
    <cfRule type="beginsWith" dxfId="44499" priority="51" operator="beginsWith" text="ATD">
      <formula>LEFT(N42,LEN("ATD"))="ATD"</formula>
    </cfRule>
  </conditionalFormatting>
  <conditionalFormatting sqref="N42">
    <cfRule type="beginsWith" dxfId="44498" priority="50" stopIfTrue="1" operator="beginsWith" text="DP">
      <formula>LEFT(N42,LEN("DP"))="DP"</formula>
    </cfRule>
  </conditionalFormatting>
  <conditionalFormatting sqref="N41">
    <cfRule type="beginsWith" dxfId="44497" priority="48" operator="beginsWith" text="FER">
      <formula>LEFT(N41,LEN("FER"))="FER"</formula>
    </cfRule>
    <cfRule type="beginsWith" dxfId="44496" priority="49" operator="beginsWith" text="FRS">
      <formula>LEFT(N41,LEN("FRS"))="FRS"</formula>
    </cfRule>
  </conditionalFormatting>
  <conditionalFormatting sqref="N41">
    <cfRule type="beginsWith" dxfId="44495" priority="47" operator="beginsWith" text="NT">
      <formula>LEFT(N41,LEN("NT"))="NT"</formula>
    </cfRule>
  </conditionalFormatting>
  <conditionalFormatting sqref="N41">
    <cfRule type="beginsWith" dxfId="44494" priority="44" operator="beginsWith" text="ANT">
      <formula>LEFT(N41,LEN("ANT"))="ANT"</formula>
    </cfRule>
    <cfRule type="beginsWith" dxfId="44493" priority="45" operator="beginsWith" text="FAL">
      <formula>LEFT(N41,LEN("FAL"))="FAL"</formula>
    </cfRule>
    <cfRule type="beginsWith" dxfId="44492" priority="46" operator="beginsWith" text="OK">
      <formula>LEFT(N41,LEN("OK"))="OK"</formula>
    </cfRule>
  </conditionalFormatting>
  <conditionalFormatting sqref="N41">
    <cfRule type="beginsWith" dxfId="44491" priority="43" operator="beginsWith" text="ATR">
      <formula>LEFT(N41,LEN("ATR"))="ATR"</formula>
    </cfRule>
  </conditionalFormatting>
  <conditionalFormatting sqref="N41">
    <cfRule type="beginsWith" dxfId="44490" priority="42" operator="beginsWith" text="ATD">
      <formula>LEFT(N41,LEN("ATD"))="ATD"</formula>
    </cfRule>
  </conditionalFormatting>
  <conditionalFormatting sqref="N41">
    <cfRule type="beginsWith" dxfId="44489" priority="41" operator="beginsWith" text="DP">
      <formula>LEFT(N41,LEN("DP"))="DP"</formula>
    </cfRule>
  </conditionalFormatting>
  <conditionalFormatting sqref="M39:M42">
    <cfRule type="expression" dxfId="44488" priority="40">
      <formula>L39="0"</formula>
    </cfRule>
  </conditionalFormatting>
  <conditionalFormatting sqref="L39:L42">
    <cfRule type="beginsWith" dxfId="44487" priority="39" operator="beginsWith" text="0">
      <formula>LEFT(L39,LEN("0"))="0"</formula>
    </cfRule>
  </conditionalFormatting>
  <conditionalFormatting sqref="N44">
    <cfRule type="beginsWith" dxfId="44486" priority="37" operator="beginsWith" text="FER">
      <formula>LEFT(N44,LEN("FER"))="FER"</formula>
    </cfRule>
    <cfRule type="beginsWith" dxfId="44485" priority="38" operator="beginsWith" text="FRS">
      <formula>LEFT(N44,LEN("FRS"))="FRS"</formula>
    </cfRule>
  </conditionalFormatting>
  <conditionalFormatting sqref="N44">
    <cfRule type="beginsWith" dxfId="44484" priority="36" operator="beginsWith" text="NT">
      <formula>LEFT(N44,LEN("NT"))="NT"</formula>
    </cfRule>
  </conditionalFormatting>
  <conditionalFormatting sqref="N44">
    <cfRule type="beginsWith" dxfId="44483" priority="33" operator="beginsWith" text="ANT">
      <formula>LEFT(N44,LEN("ANT"))="ANT"</formula>
    </cfRule>
    <cfRule type="beginsWith" dxfId="44482" priority="34" operator="beginsWith" text="FAL">
      <formula>LEFT(N44,LEN("FAL"))="FAL"</formula>
    </cfRule>
    <cfRule type="beginsWith" dxfId="44481" priority="35" operator="beginsWith" text="OK">
      <formula>LEFT(N44,LEN("OK"))="OK"</formula>
    </cfRule>
  </conditionalFormatting>
  <conditionalFormatting sqref="N44">
    <cfRule type="beginsWith" dxfId="44480" priority="32" operator="beginsWith" text="ATR">
      <formula>LEFT(N44,LEN("ATR"))="ATR"</formula>
    </cfRule>
  </conditionalFormatting>
  <conditionalFormatting sqref="N44">
    <cfRule type="beginsWith" dxfId="44479" priority="31" operator="beginsWith" text="ATD">
      <formula>LEFT(N44,LEN("ATD"))="ATD"</formula>
    </cfRule>
  </conditionalFormatting>
  <conditionalFormatting sqref="N44">
    <cfRule type="beginsWith" dxfId="44478" priority="30" operator="beginsWith" text="DP">
      <formula>LEFT(N44,LEN("DP"))="DP"</formula>
    </cfRule>
  </conditionalFormatting>
  <conditionalFormatting sqref="N43">
    <cfRule type="beginsWith" dxfId="44477" priority="28" operator="beginsWith" text="FER">
      <formula>LEFT(N43,LEN("FER"))="FER"</formula>
    </cfRule>
    <cfRule type="beginsWith" dxfId="44476" priority="29" operator="beginsWith" text="FRS">
      <formula>LEFT(N43,LEN("FRS"))="FRS"</formula>
    </cfRule>
  </conditionalFormatting>
  <conditionalFormatting sqref="N43">
    <cfRule type="beginsWith" dxfId="44475" priority="27" operator="beginsWith" text="NT">
      <formula>LEFT(N43,LEN("NT"))="NT"</formula>
    </cfRule>
  </conditionalFormatting>
  <conditionalFormatting sqref="N43">
    <cfRule type="beginsWith" dxfId="44474" priority="24" operator="beginsWith" text="ANT">
      <formula>LEFT(N43,LEN("ANT"))="ANT"</formula>
    </cfRule>
    <cfRule type="beginsWith" dxfId="44473" priority="25" operator="beginsWith" text="FAL">
      <formula>LEFT(N43,LEN("FAL"))="FAL"</formula>
    </cfRule>
    <cfRule type="beginsWith" dxfId="44472" priority="26" operator="beginsWith" text="OK">
      <formula>LEFT(N43,LEN("OK"))="OK"</formula>
    </cfRule>
  </conditionalFormatting>
  <conditionalFormatting sqref="N43">
    <cfRule type="beginsWith" dxfId="44471" priority="23" operator="beginsWith" text="ATR">
      <formula>LEFT(N43,LEN("ATR"))="ATR"</formula>
    </cfRule>
  </conditionalFormatting>
  <conditionalFormatting sqref="N43">
    <cfRule type="beginsWith" dxfId="44470" priority="22" operator="beginsWith" text="ATD">
      <formula>LEFT(N43,LEN("ATD"))="ATD"</formula>
    </cfRule>
  </conditionalFormatting>
  <conditionalFormatting sqref="N43">
    <cfRule type="beginsWith" dxfId="44469" priority="21" operator="beginsWith" text="DP">
      <formula>LEFT(N43,LEN("DP"))="DP"</formula>
    </cfRule>
  </conditionalFormatting>
  <conditionalFormatting sqref="N46">
    <cfRule type="beginsWith" dxfId="44468" priority="19" operator="beginsWith" text="FER">
      <formula>LEFT(N46,LEN("FER"))="FER"</formula>
    </cfRule>
    <cfRule type="beginsWith" dxfId="44467" priority="20" operator="beginsWith" text="FRS">
      <formula>LEFT(N46,LEN("FRS"))="FRS"</formula>
    </cfRule>
  </conditionalFormatting>
  <conditionalFormatting sqref="N46">
    <cfRule type="beginsWith" dxfId="44466" priority="18" operator="beginsWith" text="NT">
      <formula>LEFT(N46,LEN("NT"))="NT"</formula>
    </cfRule>
  </conditionalFormatting>
  <conditionalFormatting sqref="N46">
    <cfRule type="beginsWith" dxfId="44465" priority="15" operator="beginsWith" text="ANT">
      <formula>LEFT(N46,LEN("ANT"))="ANT"</formula>
    </cfRule>
    <cfRule type="beginsWith" dxfId="44464" priority="16" operator="beginsWith" text="FAL">
      <formula>LEFT(N46,LEN("FAL"))="FAL"</formula>
    </cfRule>
    <cfRule type="beginsWith" dxfId="44463" priority="17" operator="beginsWith" text="OK">
      <formula>LEFT(N46,LEN("OK"))="OK"</formula>
    </cfRule>
  </conditionalFormatting>
  <conditionalFormatting sqref="N46">
    <cfRule type="beginsWith" dxfId="44462" priority="14" operator="beginsWith" text="ATR">
      <formula>LEFT(N46,LEN("ATR"))="ATR"</formula>
    </cfRule>
  </conditionalFormatting>
  <conditionalFormatting sqref="N46">
    <cfRule type="beginsWith" dxfId="44461" priority="13" operator="beginsWith" text="ATD">
      <formula>LEFT(N46,LEN("ATD"))="ATD"</formula>
    </cfRule>
  </conditionalFormatting>
  <conditionalFormatting sqref="N46">
    <cfRule type="beginsWith" dxfId="44460" priority="12" stopIfTrue="1" operator="beginsWith" text="DP">
      <formula>LEFT(N46,LEN("DP"))="DP"</formula>
    </cfRule>
  </conditionalFormatting>
  <conditionalFormatting sqref="N45">
    <cfRule type="beginsWith" dxfId="44459" priority="10" operator="beginsWith" text="FER">
      <formula>LEFT(N45,LEN("FER"))="FER"</formula>
    </cfRule>
    <cfRule type="beginsWith" dxfId="44458" priority="11" operator="beginsWith" text="FRS">
      <formula>LEFT(N45,LEN("FRS"))="FRS"</formula>
    </cfRule>
  </conditionalFormatting>
  <conditionalFormatting sqref="N45">
    <cfRule type="beginsWith" dxfId="44457" priority="9" operator="beginsWith" text="NT">
      <formula>LEFT(N45,LEN("NT"))="NT"</formula>
    </cfRule>
  </conditionalFormatting>
  <conditionalFormatting sqref="N45">
    <cfRule type="beginsWith" dxfId="44456" priority="6" operator="beginsWith" text="ANT">
      <formula>LEFT(N45,LEN("ANT"))="ANT"</formula>
    </cfRule>
    <cfRule type="beginsWith" dxfId="44455" priority="7" operator="beginsWith" text="FAL">
      <formula>LEFT(N45,LEN("FAL"))="FAL"</formula>
    </cfRule>
    <cfRule type="beginsWith" dxfId="44454" priority="8" operator="beginsWith" text="OK">
      <formula>LEFT(N45,LEN("OK"))="OK"</formula>
    </cfRule>
  </conditionalFormatting>
  <conditionalFormatting sqref="N45">
    <cfRule type="beginsWith" dxfId="44453" priority="5" operator="beginsWith" text="ATR">
      <formula>LEFT(N45,LEN("ATR"))="ATR"</formula>
    </cfRule>
  </conditionalFormatting>
  <conditionalFormatting sqref="N45">
    <cfRule type="beginsWith" dxfId="44452" priority="4" operator="beginsWith" text="ATD">
      <formula>LEFT(N45,LEN("ATD"))="ATD"</formula>
    </cfRule>
  </conditionalFormatting>
  <conditionalFormatting sqref="N45">
    <cfRule type="beginsWith" dxfId="44451" priority="3" operator="beginsWith" text="DP">
      <formula>LEFT(N45,LEN("DP"))="DP"</formula>
    </cfRule>
  </conditionalFormatting>
  <conditionalFormatting sqref="M43:M46">
    <cfRule type="expression" dxfId="44450" priority="2">
      <formula>L43="0"</formula>
    </cfRule>
  </conditionalFormatting>
  <conditionalFormatting sqref="L43:L46">
    <cfRule type="beginsWith" dxfId="44449" priority="1" operator="beginsWith" text="0">
      <formula>LEFT(L43,LEN("0"))="0"</formula>
    </cfRule>
  </conditionalFormatting>
  <dataValidations count="2">
    <dataValidation type="list" allowBlank="1" showInputMessage="1" showErrorMessage="1" sqref="K3 A95 A103 A99 A39 F19 F31 F7 F15 F23 F3 F11 F27 A35 A19 A31 K27 A7 A15 A23 A3 A11 A27 K11 F39 F35 K19 K31 K7 K15 K23 K39 K35 K43" xr:uid="{00000000-0002-0000-0100-000000000000}">
      <formula1>$K$101:$K$105</formula1>
    </dataValidation>
    <dataValidation type="list" allowBlank="1" showInputMessage="1" showErrorMessage="1" sqref="N47" xr:uid="{72542CBB-CBD6-402A-88D0-E0E93C56E296}">
      <formula1>$W$48:$W$49</formula1>
    </dataValidation>
  </dataValidations>
  <pageMargins left="0.43307086614173229" right="3.937007874015748E-2" top="0.55118110236220474" bottom="0.35433070866141736" header="0.31496062992125984" footer="0.31496062992125984"/>
  <pageSetup paperSize="9" orientation="portrait" r:id="rId1"/>
  <headerFooter>
    <oddHeader>&amp;C08:30 - 12:00 / 13:30 - 18:00</oddHead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1">
    <tabColor rgb="FFFFFF00"/>
  </sheetPr>
  <dimension ref="A1:Z1003"/>
  <sheetViews>
    <sheetView showGridLines="0" tabSelected="1" zoomScale="130" zoomScaleNormal="130" workbookViewId="0">
      <selection activeCell="H24" sqref="H24"/>
    </sheetView>
  </sheetViews>
  <sheetFormatPr defaultRowHeight="15" x14ac:dyDescent="0.25"/>
  <cols>
    <col min="1" max="1" width="7.28515625" style="133" bestFit="1" customWidth="1"/>
    <col min="2" max="2" width="6.5703125" style="133" customWidth="1"/>
    <col min="3" max="3" width="10.85546875" style="134" customWidth="1"/>
    <col min="4" max="4" width="13" style="133" customWidth="1"/>
    <col min="5" max="5" width="3.28515625" style="132" customWidth="1"/>
    <col min="6" max="6" width="1.7109375" style="81" customWidth="1"/>
    <col min="7" max="7" width="3.7109375" style="16" customWidth="1"/>
    <col min="8" max="8" width="31.42578125" style="5" customWidth="1"/>
    <col min="9" max="9" width="16.5703125" style="5" customWidth="1"/>
    <col min="10" max="10" width="0.85546875" style="5" customWidth="1"/>
    <col min="11" max="11" width="7.7109375" style="5" customWidth="1"/>
    <col min="12" max="12" width="7.85546875" style="5" customWidth="1"/>
    <col min="13" max="14" width="7.7109375" style="5" customWidth="1"/>
    <col min="15" max="15" width="1.5703125" style="5" customWidth="1"/>
    <col min="16" max="17" width="2.28515625" style="84" customWidth="1"/>
    <col min="18" max="18" width="6" style="84" customWidth="1"/>
    <col min="19" max="19" width="12" style="84" bestFit="1" customWidth="1"/>
    <col min="20" max="20" width="10.7109375" style="84" customWidth="1"/>
    <col min="21" max="21" width="9" style="14" bestFit="1" customWidth="1"/>
    <col min="22" max="22" width="12" style="14" bestFit="1" customWidth="1"/>
    <col min="23" max="23" width="9" style="14" bestFit="1" customWidth="1"/>
    <col min="24" max="26" width="9.140625" style="14"/>
    <col min="27" max="16384" width="9.140625" style="5"/>
  </cols>
  <sheetData>
    <row r="1" spans="1:26" ht="15" customHeight="1" x14ac:dyDescent="0.25">
      <c r="A1" s="109" t="s">
        <v>130</v>
      </c>
      <c r="B1" s="110" t="s">
        <v>4</v>
      </c>
      <c r="C1" s="111" t="s">
        <v>1</v>
      </c>
      <c r="D1" s="109" t="s">
        <v>18</v>
      </c>
      <c r="E1" s="113" t="s">
        <v>37</v>
      </c>
      <c r="F1" s="117"/>
      <c r="G1" s="135" t="str">
        <f>CONFIG!H5</f>
        <v>03</v>
      </c>
      <c r="H1" s="118"/>
      <c r="I1" s="118"/>
      <c r="J1" s="118"/>
      <c r="K1" s="118"/>
      <c r="L1" s="118"/>
      <c r="M1" s="118"/>
      <c r="N1" s="118"/>
      <c r="O1" s="119"/>
      <c r="P1" s="114"/>
      <c r="Q1" s="115"/>
      <c r="R1" s="120"/>
      <c r="S1" s="249" t="str">
        <f>CONFIG!G5</f>
        <v>MARÇO</v>
      </c>
      <c r="T1" s="250"/>
      <c r="U1" s="250"/>
      <c r="V1" s="115"/>
      <c r="W1" s="5"/>
      <c r="X1" s="5"/>
      <c r="Y1" s="5"/>
      <c r="Z1" s="5"/>
    </row>
    <row r="2" spans="1:26" ht="15" customHeight="1" x14ac:dyDescent="0.25">
      <c r="A2" s="128"/>
      <c r="B2" s="129"/>
      <c r="C2" s="123"/>
      <c r="D2" s="124"/>
      <c r="E2" s="125" t="str">
        <f t="shared" ref="E2:E65" si="0">IFERROR(VLOOKUP(D2,I$11:J$30,2,FALSE),"")</f>
        <v/>
      </c>
      <c r="F2" s="126" t="str">
        <f t="shared" ref="F2:F65" si="1">IFERROR(MID(C2,LEN(C2)-5,2), "")</f>
        <v/>
      </c>
      <c r="G2" s="118"/>
      <c r="H2" s="118"/>
      <c r="I2" s="118"/>
      <c r="J2" s="118"/>
      <c r="K2" s="118"/>
      <c r="L2" s="118"/>
      <c r="M2" s="118"/>
      <c r="N2" s="118"/>
      <c r="O2" s="127"/>
      <c r="P2" s="116"/>
      <c r="Q2" s="115"/>
      <c r="R2" s="115"/>
      <c r="S2" s="250"/>
      <c r="T2" s="250"/>
      <c r="U2" s="250"/>
      <c r="V2" s="115"/>
      <c r="X2" s="5"/>
      <c r="Y2" s="5"/>
      <c r="Z2" s="5"/>
    </row>
    <row r="3" spans="1:26" ht="15" customHeight="1" x14ac:dyDescent="0.25">
      <c r="A3" s="121"/>
      <c r="B3" s="122"/>
      <c r="C3" s="123"/>
      <c r="D3" s="124"/>
      <c r="E3" s="125" t="str">
        <f t="shared" si="0"/>
        <v/>
      </c>
      <c r="F3" s="126" t="str">
        <f t="shared" si="1"/>
        <v/>
      </c>
      <c r="G3" s="118"/>
      <c r="H3" s="118"/>
      <c r="I3" s="118"/>
      <c r="J3" s="118"/>
      <c r="K3" s="118"/>
      <c r="L3" s="118"/>
      <c r="M3" s="118"/>
      <c r="N3" s="118"/>
      <c r="O3" s="127"/>
      <c r="P3" s="116"/>
      <c r="Q3" s="115"/>
      <c r="R3" s="115"/>
      <c r="S3" s="251">
        <f>CONFIG!G7</f>
        <v>2026</v>
      </c>
      <c r="T3" s="251"/>
      <c r="U3" s="251"/>
      <c r="V3" s="115"/>
      <c r="X3" s="5"/>
      <c r="Y3" s="5"/>
      <c r="Z3" s="5"/>
    </row>
    <row r="4" spans="1:26" ht="15" customHeight="1" x14ac:dyDescent="0.25">
      <c r="A4" s="128"/>
      <c r="B4" s="129"/>
      <c r="C4" s="123"/>
      <c r="D4" s="124"/>
      <c r="E4" s="125" t="str">
        <f t="shared" si="0"/>
        <v/>
      </c>
      <c r="F4" s="126" t="str">
        <f t="shared" si="1"/>
        <v/>
      </c>
      <c r="G4" s="118"/>
      <c r="H4" s="118"/>
      <c r="I4" s="118"/>
      <c r="J4" s="118"/>
      <c r="K4" s="118"/>
      <c r="L4" s="118"/>
      <c r="M4" s="150" t="s">
        <v>120</v>
      </c>
      <c r="N4" s="140" t="s">
        <v>119</v>
      </c>
      <c r="O4" s="127"/>
      <c r="P4" s="116"/>
      <c r="Q4" s="115"/>
      <c r="R4" s="115"/>
      <c r="S4" s="251"/>
      <c r="T4" s="251"/>
      <c r="U4" s="251"/>
      <c r="V4" s="115"/>
      <c r="X4" s="5"/>
      <c r="Y4" s="5"/>
      <c r="Z4" s="5"/>
    </row>
    <row r="5" spans="1:26" ht="15" customHeight="1" x14ac:dyDescent="0.25">
      <c r="A5" s="128"/>
      <c r="B5" s="129"/>
      <c r="C5" s="123"/>
      <c r="D5" s="124"/>
      <c r="E5" s="125" t="str">
        <f t="shared" si="0"/>
        <v/>
      </c>
      <c r="F5" s="105" t="str">
        <f t="shared" si="1"/>
        <v/>
      </c>
      <c r="G5" s="44"/>
      <c r="H5" s="44"/>
      <c r="I5" s="44"/>
      <c r="J5" s="44"/>
      <c r="K5" s="44"/>
      <c r="L5" s="45"/>
      <c r="M5" s="45"/>
      <c r="N5" s="45"/>
      <c r="O5" s="71"/>
      <c r="P5" s="136"/>
      <c r="Q5" s="137"/>
      <c r="R5" s="138"/>
      <c r="S5" s="138"/>
      <c r="T5" s="138"/>
      <c r="U5" s="138"/>
      <c r="V5" s="137"/>
      <c r="X5" s="5"/>
      <c r="Y5" s="5"/>
      <c r="Z5" s="5"/>
    </row>
    <row r="6" spans="1:26" ht="15.75" customHeight="1" x14ac:dyDescent="0.25">
      <c r="A6" s="121"/>
      <c r="B6" s="122"/>
      <c r="C6" s="123"/>
      <c r="D6" s="124"/>
      <c r="E6" s="125" t="str">
        <f t="shared" si="0"/>
        <v/>
      </c>
      <c r="F6" s="105" t="str">
        <f t="shared" si="1"/>
        <v/>
      </c>
      <c r="G6" s="18"/>
      <c r="H6" s="18"/>
      <c r="I6" s="18"/>
      <c r="J6" s="18"/>
      <c r="K6" s="18"/>
      <c r="L6" s="51"/>
      <c r="M6" s="51"/>
      <c r="N6" s="51"/>
      <c r="O6" s="71"/>
      <c r="Q6" s="156"/>
      <c r="R6" s="139"/>
      <c r="S6" s="138"/>
      <c r="T6" s="138"/>
      <c r="U6" s="138"/>
      <c r="X6" s="5"/>
      <c r="Y6" s="5"/>
      <c r="Z6" s="5"/>
    </row>
    <row r="7" spans="1:26" ht="15" customHeight="1" x14ac:dyDescent="0.25">
      <c r="A7" s="121"/>
      <c r="B7" s="122"/>
      <c r="C7" s="123"/>
      <c r="D7" s="124"/>
      <c r="E7" s="125" t="str">
        <f t="shared" si="0"/>
        <v/>
      </c>
      <c r="F7" s="105" t="str">
        <f t="shared" si="1"/>
        <v/>
      </c>
      <c r="G7" s="18"/>
      <c r="H7" s="18"/>
      <c r="I7" s="18"/>
      <c r="J7" s="18"/>
      <c r="K7" s="18"/>
      <c r="L7" s="51"/>
      <c r="M7" s="51"/>
      <c r="N7" s="51"/>
      <c r="O7" s="71"/>
      <c r="R7" s="138"/>
      <c r="S7" s="138"/>
      <c r="T7" s="138"/>
      <c r="U7" s="138"/>
      <c r="X7" s="5"/>
      <c r="Y7" s="5"/>
      <c r="Z7" s="5"/>
    </row>
    <row r="8" spans="1:26" ht="15" customHeight="1" x14ac:dyDescent="0.25">
      <c r="A8" s="121"/>
      <c r="B8" s="122"/>
      <c r="C8" s="123"/>
      <c r="D8" s="124"/>
      <c r="E8" s="125" t="str">
        <f t="shared" si="0"/>
        <v/>
      </c>
      <c r="F8" s="105" t="str">
        <f t="shared" si="1"/>
        <v/>
      </c>
      <c r="G8" s="18"/>
      <c r="H8" s="18"/>
      <c r="I8" s="18"/>
      <c r="J8" s="18"/>
      <c r="K8" s="18"/>
      <c r="L8" s="51"/>
      <c r="M8" s="51"/>
      <c r="N8" s="51"/>
      <c r="O8" s="71"/>
      <c r="R8" s="138"/>
      <c r="S8" s="138"/>
      <c r="T8" s="138"/>
      <c r="U8" s="138"/>
      <c r="X8" s="5"/>
      <c r="Y8" s="5"/>
      <c r="Z8" s="5"/>
    </row>
    <row r="9" spans="1:26" ht="16.5" thickBot="1" x14ac:dyDescent="0.3">
      <c r="A9" s="121"/>
      <c r="B9" s="122"/>
      <c r="C9" s="123"/>
      <c r="D9" s="124"/>
      <c r="E9" s="125" t="str">
        <f t="shared" si="0"/>
        <v/>
      </c>
      <c r="F9" s="105" t="str">
        <f t="shared" si="1"/>
        <v/>
      </c>
      <c r="G9" s="244"/>
      <c r="H9" s="244"/>
      <c r="I9" s="244"/>
      <c r="J9" s="244"/>
      <c r="K9" s="244"/>
      <c r="L9" s="244"/>
      <c r="M9" s="244"/>
      <c r="N9" s="244"/>
      <c r="O9" s="71"/>
      <c r="U9" s="84"/>
      <c r="X9" s="5"/>
      <c r="Y9" s="5"/>
      <c r="Z9" s="5"/>
    </row>
    <row r="10" spans="1:26" ht="16.5" thickBot="1" x14ac:dyDescent="0.3">
      <c r="A10" s="121"/>
      <c r="B10" s="122"/>
      <c r="C10" s="123"/>
      <c r="D10" s="124"/>
      <c r="E10" s="125" t="str">
        <f t="shared" si="0"/>
        <v/>
      </c>
      <c r="F10" s="105" t="str">
        <f t="shared" si="1"/>
        <v/>
      </c>
      <c r="G10" s="201" t="s">
        <v>37</v>
      </c>
      <c r="H10" s="24" t="s">
        <v>36</v>
      </c>
      <c r="I10" s="67" t="s">
        <v>18</v>
      </c>
      <c r="J10" s="67"/>
      <c r="K10" s="245" t="s">
        <v>54</v>
      </c>
      <c r="L10" s="246"/>
      <c r="M10" s="246"/>
      <c r="N10" s="246"/>
      <c r="O10" s="71"/>
      <c r="U10" s="84"/>
      <c r="X10" s="5"/>
      <c r="Y10" s="5"/>
      <c r="Z10" s="5"/>
    </row>
    <row r="11" spans="1:26" x14ac:dyDescent="0.25">
      <c r="A11" s="121"/>
      <c r="B11" s="122"/>
      <c r="C11" s="123"/>
      <c r="D11" s="124"/>
      <c r="E11" s="125" t="str">
        <f t="shared" si="0"/>
        <v/>
      </c>
      <c r="F11" s="105" t="str">
        <f t="shared" si="1"/>
        <v/>
      </c>
      <c r="G11" s="76">
        <v>1</v>
      </c>
      <c r="H11" s="206" t="s">
        <v>117</v>
      </c>
      <c r="I11" s="207">
        <v>20934226355</v>
      </c>
      <c r="J11" s="68">
        <f t="shared" ref="J11:J30" si="2">G11</f>
        <v>1</v>
      </c>
      <c r="K11" s="214">
        <v>830</v>
      </c>
      <c r="L11" s="215">
        <v>1200</v>
      </c>
      <c r="M11" s="216">
        <v>1330</v>
      </c>
      <c r="N11" s="217">
        <v>1730</v>
      </c>
      <c r="O11" s="71"/>
      <c r="U11" s="84"/>
      <c r="X11" s="5"/>
      <c r="Y11" s="5"/>
      <c r="Z11" s="5"/>
    </row>
    <row r="12" spans="1:26" x14ac:dyDescent="0.25">
      <c r="A12" s="121"/>
      <c r="B12" s="122"/>
      <c r="C12" s="123"/>
      <c r="D12" s="124"/>
      <c r="E12" s="125" t="str">
        <f t="shared" si="0"/>
        <v/>
      </c>
      <c r="F12" s="105" t="str">
        <f t="shared" si="1"/>
        <v/>
      </c>
      <c r="G12" s="72">
        <v>2</v>
      </c>
      <c r="H12" s="208" t="s">
        <v>106</v>
      </c>
      <c r="I12" s="209">
        <v>12043231350</v>
      </c>
      <c r="J12" s="69">
        <f t="shared" si="2"/>
        <v>2</v>
      </c>
      <c r="K12" s="218">
        <v>800</v>
      </c>
      <c r="L12" s="219">
        <v>1200</v>
      </c>
      <c r="M12" s="220">
        <v>1400</v>
      </c>
      <c r="N12" s="221">
        <v>1800</v>
      </c>
      <c r="O12" s="71"/>
      <c r="U12" s="84"/>
      <c r="X12" s="5"/>
      <c r="Y12" s="5"/>
      <c r="Z12" s="5"/>
    </row>
    <row r="13" spans="1:26" x14ac:dyDescent="0.25">
      <c r="A13" s="121"/>
      <c r="B13" s="122"/>
      <c r="C13" s="123"/>
      <c r="D13" s="124"/>
      <c r="E13" s="125" t="str">
        <f t="shared" si="0"/>
        <v/>
      </c>
      <c r="F13" s="105" t="str">
        <f t="shared" si="1"/>
        <v/>
      </c>
      <c r="G13" s="73">
        <v>3</v>
      </c>
      <c r="H13" s="208" t="s">
        <v>107</v>
      </c>
      <c r="I13" s="209">
        <v>10641772189</v>
      </c>
      <c r="J13" s="69">
        <f t="shared" si="2"/>
        <v>3</v>
      </c>
      <c r="K13" s="218">
        <v>830</v>
      </c>
      <c r="L13" s="222">
        <v>1200</v>
      </c>
      <c r="M13" s="220">
        <v>1330</v>
      </c>
      <c r="N13" s="223">
        <v>1800</v>
      </c>
      <c r="O13" s="71"/>
      <c r="U13" s="84"/>
      <c r="X13" s="5"/>
      <c r="Y13" s="5"/>
      <c r="Z13" s="5"/>
    </row>
    <row r="14" spans="1:26" x14ac:dyDescent="0.25">
      <c r="A14" s="121"/>
      <c r="B14" s="234"/>
      <c r="C14" s="123"/>
      <c r="D14" s="124"/>
      <c r="E14" s="125" t="str">
        <f t="shared" si="0"/>
        <v/>
      </c>
      <c r="F14" s="105" t="str">
        <f t="shared" si="1"/>
        <v/>
      </c>
      <c r="G14" s="72">
        <v>4</v>
      </c>
      <c r="H14" s="208" t="s">
        <v>108</v>
      </c>
      <c r="I14" s="209">
        <v>16283156003</v>
      </c>
      <c r="J14" s="69">
        <f t="shared" si="2"/>
        <v>4</v>
      </c>
      <c r="K14" s="218">
        <v>800</v>
      </c>
      <c r="L14" s="222">
        <v>1200</v>
      </c>
      <c r="M14" s="220">
        <v>1330</v>
      </c>
      <c r="N14" s="223">
        <v>1800</v>
      </c>
      <c r="O14" s="71"/>
      <c r="U14" s="84"/>
      <c r="X14" s="5"/>
      <c r="Y14" s="5"/>
      <c r="Z14" s="5"/>
    </row>
    <row r="15" spans="1:26" x14ac:dyDescent="0.25">
      <c r="A15" s="121"/>
      <c r="B15" s="122"/>
      <c r="C15" s="123"/>
      <c r="D15" s="124"/>
      <c r="E15" s="125" t="str">
        <f t="shared" si="0"/>
        <v/>
      </c>
      <c r="F15" s="105" t="str">
        <f t="shared" si="1"/>
        <v/>
      </c>
      <c r="G15" s="73">
        <v>5</v>
      </c>
      <c r="H15" s="208" t="s">
        <v>109</v>
      </c>
      <c r="I15" s="209">
        <v>16177659668</v>
      </c>
      <c r="J15" s="69">
        <f t="shared" si="2"/>
        <v>5</v>
      </c>
      <c r="K15" s="218">
        <v>800</v>
      </c>
      <c r="L15" s="222">
        <v>1200</v>
      </c>
      <c r="M15" s="220">
        <v>1330</v>
      </c>
      <c r="N15" s="223">
        <v>1800</v>
      </c>
      <c r="O15" s="71"/>
      <c r="U15" s="84"/>
      <c r="X15" s="5"/>
      <c r="Y15" s="5"/>
      <c r="Z15" s="5"/>
    </row>
    <row r="16" spans="1:26" x14ac:dyDescent="0.25">
      <c r="A16" s="121"/>
      <c r="B16" s="122"/>
      <c r="C16" s="123"/>
      <c r="D16" s="124"/>
      <c r="E16" s="125" t="str">
        <f t="shared" si="0"/>
        <v/>
      </c>
      <c r="F16" s="105" t="str">
        <f t="shared" si="1"/>
        <v/>
      </c>
      <c r="G16" s="72">
        <v>6</v>
      </c>
      <c r="H16" s="208" t="s">
        <v>110</v>
      </c>
      <c r="I16" s="209">
        <v>10764715140</v>
      </c>
      <c r="J16" s="69">
        <f t="shared" si="2"/>
        <v>6</v>
      </c>
      <c r="K16" s="218">
        <v>800</v>
      </c>
      <c r="L16" s="222">
        <v>1200</v>
      </c>
      <c r="M16" s="220">
        <v>1400</v>
      </c>
      <c r="N16" s="223">
        <v>1800</v>
      </c>
      <c r="O16" s="71"/>
      <c r="U16" s="84"/>
      <c r="X16" s="5"/>
      <c r="Y16" s="5"/>
      <c r="Z16" s="5"/>
    </row>
    <row r="17" spans="1:26" x14ac:dyDescent="0.25">
      <c r="A17" s="121"/>
      <c r="B17" s="122"/>
      <c r="C17" s="123"/>
      <c r="D17" s="124"/>
      <c r="E17" s="125" t="str">
        <f t="shared" si="0"/>
        <v/>
      </c>
      <c r="F17" s="105" t="str">
        <f t="shared" si="1"/>
        <v/>
      </c>
      <c r="G17" s="73">
        <v>7</v>
      </c>
      <c r="H17" s="208" t="s">
        <v>111</v>
      </c>
      <c r="I17" s="209">
        <v>12355644235</v>
      </c>
      <c r="J17" s="69">
        <f t="shared" si="2"/>
        <v>7</v>
      </c>
      <c r="K17" s="218">
        <v>800</v>
      </c>
      <c r="L17" s="219">
        <v>1200</v>
      </c>
      <c r="M17" s="220">
        <v>1400</v>
      </c>
      <c r="N17" s="221">
        <v>1800</v>
      </c>
      <c r="O17" s="71"/>
      <c r="U17" s="84"/>
      <c r="X17" s="5"/>
      <c r="Y17" s="5"/>
      <c r="Z17" s="5"/>
    </row>
    <row r="18" spans="1:26" x14ac:dyDescent="0.25">
      <c r="A18" s="121"/>
      <c r="B18" s="122"/>
      <c r="C18" s="123"/>
      <c r="D18" s="124"/>
      <c r="E18" s="125" t="str">
        <f t="shared" si="0"/>
        <v/>
      </c>
      <c r="F18" s="105" t="str">
        <f t="shared" si="1"/>
        <v/>
      </c>
      <c r="G18" s="72">
        <v>8</v>
      </c>
      <c r="H18" s="208" t="s">
        <v>112</v>
      </c>
      <c r="I18" s="209">
        <v>12394703611</v>
      </c>
      <c r="J18" s="69">
        <f t="shared" si="2"/>
        <v>8</v>
      </c>
      <c r="K18" s="218">
        <v>815</v>
      </c>
      <c r="L18" s="222">
        <v>1200</v>
      </c>
      <c r="M18" s="220">
        <v>1345</v>
      </c>
      <c r="N18" s="223">
        <v>1800</v>
      </c>
      <c r="O18" s="71"/>
      <c r="U18" s="84"/>
      <c r="X18" s="5"/>
      <c r="Y18" s="5"/>
      <c r="Z18" s="5"/>
    </row>
    <row r="19" spans="1:26" x14ac:dyDescent="0.25">
      <c r="A19" s="128"/>
      <c r="B19" s="129"/>
      <c r="C19" s="123"/>
      <c r="D19" s="124"/>
      <c r="E19" s="125" t="str">
        <f t="shared" si="0"/>
        <v/>
      </c>
      <c r="F19" s="105" t="str">
        <f t="shared" si="1"/>
        <v/>
      </c>
      <c r="G19" s="73">
        <v>9</v>
      </c>
      <c r="H19" s="210" t="s">
        <v>113</v>
      </c>
      <c r="I19" s="211">
        <v>12088483162</v>
      </c>
      <c r="J19" s="69">
        <f t="shared" si="2"/>
        <v>9</v>
      </c>
      <c r="K19" s="224">
        <v>800</v>
      </c>
      <c r="L19" s="219">
        <v>1200</v>
      </c>
      <c r="M19" s="225">
        <v>1400</v>
      </c>
      <c r="N19" s="221">
        <v>1800</v>
      </c>
      <c r="O19" s="71"/>
      <c r="U19" s="84"/>
      <c r="X19" s="5"/>
      <c r="Y19" s="5"/>
      <c r="Z19" s="5"/>
    </row>
    <row r="20" spans="1:26" x14ac:dyDescent="0.25">
      <c r="A20" s="128"/>
      <c r="B20" s="129"/>
      <c r="C20" s="123"/>
      <c r="D20" s="124"/>
      <c r="E20" s="125" t="str">
        <f t="shared" si="0"/>
        <v/>
      </c>
      <c r="F20" s="105" t="str">
        <f t="shared" si="1"/>
        <v/>
      </c>
      <c r="G20" s="72">
        <v>10</v>
      </c>
      <c r="H20" s="208" t="s">
        <v>114</v>
      </c>
      <c r="I20" s="209">
        <v>4005349080</v>
      </c>
      <c r="J20" s="69">
        <f t="shared" si="2"/>
        <v>10</v>
      </c>
      <c r="K20" s="218">
        <v>830</v>
      </c>
      <c r="L20" s="219">
        <v>1200</v>
      </c>
      <c r="M20" s="220">
        <v>1330</v>
      </c>
      <c r="N20" s="221">
        <v>1800</v>
      </c>
      <c r="O20" s="71"/>
      <c r="U20" s="84"/>
      <c r="X20" s="5"/>
      <c r="Y20" s="5"/>
      <c r="Z20" s="5"/>
    </row>
    <row r="21" spans="1:26" x14ac:dyDescent="0.25">
      <c r="A21" s="121"/>
      <c r="B21" s="122"/>
      <c r="C21" s="123"/>
      <c r="D21" s="124"/>
      <c r="E21" s="125" t="str">
        <f t="shared" si="0"/>
        <v/>
      </c>
      <c r="F21" s="105" t="str">
        <f t="shared" si="1"/>
        <v/>
      </c>
      <c r="G21" s="73">
        <v>11</v>
      </c>
      <c r="H21" s="208"/>
      <c r="I21" s="209"/>
      <c r="J21" s="69">
        <f t="shared" si="2"/>
        <v>11</v>
      </c>
      <c r="K21" s="218"/>
      <c r="L21" s="222"/>
      <c r="M21" s="220"/>
      <c r="N21" s="223"/>
      <c r="O21" s="71"/>
      <c r="U21" s="84"/>
      <c r="X21" s="5"/>
      <c r="Y21" s="5"/>
      <c r="Z21" s="5"/>
    </row>
    <row r="22" spans="1:26" x14ac:dyDescent="0.25">
      <c r="A22" s="121"/>
      <c r="B22" s="122"/>
      <c r="C22" s="123"/>
      <c r="D22" s="124"/>
      <c r="E22" s="125" t="str">
        <f t="shared" si="0"/>
        <v/>
      </c>
      <c r="F22" s="105" t="str">
        <f t="shared" si="1"/>
        <v/>
      </c>
      <c r="G22" s="72">
        <v>12</v>
      </c>
      <c r="H22" s="208"/>
      <c r="I22" s="209"/>
      <c r="J22" s="69">
        <f t="shared" si="2"/>
        <v>12</v>
      </c>
      <c r="K22" s="218"/>
      <c r="L22" s="222"/>
      <c r="M22" s="220"/>
      <c r="N22" s="223"/>
      <c r="O22" s="71"/>
      <c r="U22" s="84"/>
      <c r="W22" s="5"/>
      <c r="X22" s="5"/>
      <c r="Y22" s="5"/>
      <c r="Z22" s="5"/>
    </row>
    <row r="23" spans="1:26" x14ac:dyDescent="0.25">
      <c r="A23" s="121"/>
      <c r="B23" s="122"/>
      <c r="C23" s="123"/>
      <c r="D23" s="124"/>
      <c r="E23" s="125" t="str">
        <f t="shared" si="0"/>
        <v/>
      </c>
      <c r="F23" s="105" t="str">
        <f t="shared" si="1"/>
        <v/>
      </c>
      <c r="G23" s="73">
        <v>13</v>
      </c>
      <c r="H23" s="208"/>
      <c r="I23" s="209"/>
      <c r="J23" s="69">
        <f t="shared" si="2"/>
        <v>13</v>
      </c>
      <c r="K23" s="218"/>
      <c r="L23" s="222"/>
      <c r="M23" s="220"/>
      <c r="N23" s="223"/>
      <c r="O23" s="71"/>
      <c r="U23" s="84"/>
      <c r="W23" s="5"/>
      <c r="X23" s="5"/>
      <c r="Y23" s="5"/>
      <c r="Z23" s="5"/>
    </row>
    <row r="24" spans="1:26" x14ac:dyDescent="0.25">
      <c r="A24" s="121"/>
      <c r="B24" s="122"/>
      <c r="C24" s="123"/>
      <c r="D24" s="124"/>
      <c r="E24" s="125" t="str">
        <f t="shared" si="0"/>
        <v/>
      </c>
      <c r="F24" s="105" t="str">
        <f t="shared" si="1"/>
        <v/>
      </c>
      <c r="G24" s="72">
        <v>14</v>
      </c>
      <c r="H24" s="208"/>
      <c r="I24" s="209"/>
      <c r="J24" s="69">
        <f t="shared" si="2"/>
        <v>14</v>
      </c>
      <c r="K24" s="218"/>
      <c r="L24" s="222"/>
      <c r="M24" s="220"/>
      <c r="N24" s="223"/>
      <c r="O24" s="71"/>
      <c r="U24" s="84"/>
      <c r="W24" s="5"/>
      <c r="X24" s="5"/>
      <c r="Y24" s="5"/>
      <c r="Z24" s="5"/>
    </row>
    <row r="25" spans="1:26" x14ac:dyDescent="0.25">
      <c r="A25" s="128"/>
      <c r="B25" s="129"/>
      <c r="C25" s="123"/>
      <c r="D25" s="124"/>
      <c r="E25" s="125" t="str">
        <f t="shared" si="0"/>
        <v/>
      </c>
      <c r="F25" s="105" t="str">
        <f t="shared" si="1"/>
        <v/>
      </c>
      <c r="G25" s="73">
        <v>15</v>
      </c>
      <c r="H25" s="208"/>
      <c r="I25" s="209"/>
      <c r="J25" s="69">
        <f t="shared" si="2"/>
        <v>15</v>
      </c>
      <c r="K25" s="218"/>
      <c r="L25" s="222"/>
      <c r="M25" s="220"/>
      <c r="N25" s="223"/>
      <c r="O25" s="71"/>
      <c r="U25" s="84"/>
      <c r="W25" s="5"/>
      <c r="X25" s="5"/>
      <c r="Y25" s="5"/>
      <c r="Z25" s="5"/>
    </row>
    <row r="26" spans="1:26" x14ac:dyDescent="0.25">
      <c r="A26" s="128"/>
      <c r="B26" s="129"/>
      <c r="C26" s="123"/>
      <c r="D26" s="124"/>
      <c r="E26" s="125" t="str">
        <f t="shared" si="0"/>
        <v/>
      </c>
      <c r="F26" s="105" t="str">
        <f t="shared" si="1"/>
        <v/>
      </c>
      <c r="G26" s="72">
        <v>16</v>
      </c>
      <c r="H26" s="208"/>
      <c r="I26" s="209"/>
      <c r="J26" s="69">
        <f t="shared" si="2"/>
        <v>16</v>
      </c>
      <c r="K26" s="218"/>
      <c r="L26" s="222"/>
      <c r="M26" s="220"/>
      <c r="N26" s="223"/>
      <c r="O26" s="71"/>
      <c r="P26" s="52"/>
      <c r="Q26" s="52"/>
      <c r="R26" s="52"/>
      <c r="S26" s="52"/>
      <c r="T26" s="52"/>
      <c r="U26" s="52"/>
      <c r="V26" s="5"/>
      <c r="W26" s="5"/>
      <c r="X26" s="5"/>
      <c r="Y26" s="5"/>
      <c r="Z26" s="5"/>
    </row>
    <row r="27" spans="1:26" x14ac:dyDescent="0.25">
      <c r="A27" s="121"/>
      <c r="B27" s="122"/>
      <c r="C27" s="123"/>
      <c r="D27" s="124"/>
      <c r="E27" s="125" t="str">
        <f t="shared" si="0"/>
        <v/>
      </c>
      <c r="F27" s="105" t="str">
        <f t="shared" si="1"/>
        <v/>
      </c>
      <c r="G27" s="73">
        <v>17</v>
      </c>
      <c r="H27" s="208"/>
      <c r="I27" s="209"/>
      <c r="J27" s="69">
        <f t="shared" si="2"/>
        <v>17</v>
      </c>
      <c r="K27" s="218"/>
      <c r="L27" s="222"/>
      <c r="M27" s="220"/>
      <c r="N27" s="223"/>
      <c r="O27" s="71"/>
      <c r="P27" s="52"/>
      <c r="Q27" s="52"/>
      <c r="R27" s="52"/>
      <c r="S27" s="52"/>
      <c r="T27" s="52"/>
      <c r="U27" s="52"/>
      <c r="V27" s="5"/>
      <c r="W27" s="5"/>
      <c r="X27" s="5"/>
      <c r="Y27" s="5"/>
      <c r="Z27" s="5"/>
    </row>
    <row r="28" spans="1:26" x14ac:dyDescent="0.25">
      <c r="A28" s="121"/>
      <c r="B28" s="122"/>
      <c r="C28" s="123"/>
      <c r="D28" s="124"/>
      <c r="E28" s="125" t="str">
        <f t="shared" si="0"/>
        <v/>
      </c>
      <c r="F28" s="105" t="str">
        <f t="shared" si="1"/>
        <v/>
      </c>
      <c r="G28" s="72">
        <v>18</v>
      </c>
      <c r="H28" s="208"/>
      <c r="I28" s="209"/>
      <c r="J28" s="69">
        <f t="shared" si="2"/>
        <v>18</v>
      </c>
      <c r="K28" s="218"/>
      <c r="L28" s="222"/>
      <c r="M28" s="220"/>
      <c r="N28" s="223"/>
      <c r="O28" s="71"/>
      <c r="P28" s="52"/>
      <c r="Q28" s="52"/>
      <c r="R28" s="52"/>
      <c r="S28" s="52"/>
      <c r="T28" s="52"/>
      <c r="U28" s="52"/>
      <c r="V28" s="5"/>
      <c r="W28" s="5"/>
      <c r="X28" s="5"/>
      <c r="Y28" s="5"/>
      <c r="Z28" s="5"/>
    </row>
    <row r="29" spans="1:26" x14ac:dyDescent="0.25">
      <c r="A29" s="121"/>
      <c r="B29" s="122"/>
      <c r="C29" s="123"/>
      <c r="D29" s="124"/>
      <c r="E29" s="125" t="str">
        <f t="shared" si="0"/>
        <v/>
      </c>
      <c r="F29" s="105" t="str">
        <f t="shared" si="1"/>
        <v/>
      </c>
      <c r="G29" s="74">
        <v>19</v>
      </c>
      <c r="H29" s="208"/>
      <c r="I29" s="209"/>
      <c r="J29" s="69">
        <f t="shared" si="2"/>
        <v>19</v>
      </c>
      <c r="K29" s="226"/>
      <c r="L29" s="222"/>
      <c r="M29" s="220"/>
      <c r="N29" s="223"/>
      <c r="O29" s="71"/>
      <c r="P29" s="52"/>
      <c r="Q29" s="52"/>
      <c r="R29" s="52"/>
      <c r="S29" s="52"/>
      <c r="T29" s="52"/>
      <c r="U29" s="52"/>
      <c r="V29" s="5"/>
      <c r="W29" s="5"/>
      <c r="X29" s="5"/>
      <c r="Y29" s="5"/>
      <c r="Z29" s="5"/>
    </row>
    <row r="30" spans="1:26" ht="15.75" thickBot="1" x14ac:dyDescent="0.3">
      <c r="A30" s="128"/>
      <c r="B30" s="129"/>
      <c r="C30" s="123"/>
      <c r="D30" s="124"/>
      <c r="E30" s="125" t="str">
        <f t="shared" si="0"/>
        <v/>
      </c>
      <c r="F30" s="105" t="str">
        <f t="shared" si="1"/>
        <v/>
      </c>
      <c r="G30" s="75">
        <v>20</v>
      </c>
      <c r="H30" s="212"/>
      <c r="I30" s="213"/>
      <c r="J30" s="70">
        <f t="shared" si="2"/>
        <v>20</v>
      </c>
      <c r="K30" s="227"/>
      <c r="L30" s="228"/>
      <c r="M30" s="229"/>
      <c r="N30" s="230"/>
      <c r="O30" s="106"/>
      <c r="P30" s="52"/>
      <c r="Q30" s="52"/>
      <c r="R30" s="52"/>
      <c r="S30" s="52"/>
      <c r="T30" s="52"/>
      <c r="U30" s="52"/>
      <c r="V30" s="5"/>
      <c r="W30" s="5"/>
      <c r="X30" s="5"/>
      <c r="Y30" s="5"/>
      <c r="Z30" s="5"/>
    </row>
    <row r="31" spans="1:26" ht="1.5" hidden="1" customHeight="1" thickBot="1" x14ac:dyDescent="0.3">
      <c r="A31" s="128"/>
      <c r="B31" s="129"/>
      <c r="C31" s="123"/>
      <c r="D31" s="124"/>
      <c r="E31" s="125" t="str">
        <f t="shared" si="0"/>
        <v/>
      </c>
      <c r="F31" s="112" t="str">
        <f t="shared" si="1"/>
        <v/>
      </c>
      <c r="G31" s="84"/>
      <c r="H31" s="52"/>
      <c r="I31" s="52"/>
      <c r="J31" s="155"/>
      <c r="K31" s="155"/>
      <c r="L31" s="155"/>
      <c r="M31" s="155"/>
      <c r="N31" s="155"/>
      <c r="O31" s="155"/>
      <c r="P31" s="52"/>
      <c r="Q31" s="52"/>
      <c r="R31" s="52"/>
      <c r="S31" s="52"/>
      <c r="T31" s="52"/>
      <c r="U31" s="52"/>
      <c r="V31" s="5"/>
      <c r="W31" s="5"/>
      <c r="X31" s="5"/>
      <c r="Y31" s="5"/>
      <c r="Z31" s="5"/>
    </row>
    <row r="32" spans="1:26" ht="15.75" thickBot="1" x14ac:dyDescent="0.3">
      <c r="A32" s="121"/>
      <c r="B32" s="122"/>
      <c r="C32" s="123"/>
      <c r="D32" s="124"/>
      <c r="E32" s="125" t="str">
        <f t="shared" si="0"/>
        <v/>
      </c>
      <c r="F32" s="112" t="str">
        <f t="shared" si="1"/>
        <v/>
      </c>
      <c r="G32" s="84"/>
      <c r="J32" s="204"/>
      <c r="K32" s="247" t="s">
        <v>55</v>
      </c>
      <c r="L32" s="248"/>
      <c r="M32" s="107">
        <v>800</v>
      </c>
      <c r="N32" s="108">
        <v>1200</v>
      </c>
      <c r="O32" s="205"/>
      <c r="P32" s="52"/>
      <c r="Q32" s="52"/>
      <c r="R32" s="52"/>
      <c r="S32" s="52"/>
      <c r="T32" s="52"/>
      <c r="U32" s="52"/>
      <c r="V32" s="5"/>
      <c r="W32" s="5"/>
      <c r="X32" s="5"/>
      <c r="Y32" s="5"/>
      <c r="Z32" s="5"/>
    </row>
    <row r="33" spans="1:26" x14ac:dyDescent="0.25">
      <c r="A33" s="128"/>
      <c r="B33" s="129"/>
      <c r="C33" s="123"/>
      <c r="D33" s="124"/>
      <c r="E33" s="125" t="str">
        <f t="shared" si="0"/>
        <v/>
      </c>
      <c r="F33" s="112" t="str">
        <f t="shared" si="1"/>
        <v/>
      </c>
      <c r="G33" s="84"/>
      <c r="P33" s="52"/>
      <c r="Q33" s="52"/>
      <c r="R33" s="52"/>
      <c r="S33" s="52"/>
      <c r="T33" s="52"/>
      <c r="U33" s="52"/>
      <c r="V33" s="5"/>
      <c r="W33" s="5"/>
      <c r="X33" s="5"/>
      <c r="Y33" s="5"/>
      <c r="Z33" s="5"/>
    </row>
    <row r="34" spans="1:26" x14ac:dyDescent="0.25">
      <c r="A34" s="121"/>
      <c r="B34" s="122"/>
      <c r="C34" s="123"/>
      <c r="D34" s="124"/>
      <c r="E34" s="125" t="str">
        <f t="shared" si="0"/>
        <v/>
      </c>
      <c r="F34" s="112" t="str">
        <f t="shared" si="1"/>
        <v/>
      </c>
      <c r="G34" s="14"/>
      <c r="P34" s="52"/>
      <c r="Q34" s="52"/>
      <c r="R34" s="52"/>
      <c r="S34" s="52"/>
      <c r="T34" s="52"/>
      <c r="U34" s="52"/>
      <c r="V34" s="5"/>
      <c r="W34" s="5"/>
      <c r="X34" s="5"/>
      <c r="Y34" s="5"/>
      <c r="Z34" s="5"/>
    </row>
    <row r="35" spans="1:26" x14ac:dyDescent="0.25">
      <c r="A35" s="128"/>
      <c r="B35" s="129"/>
      <c r="C35" s="123"/>
      <c r="D35" s="124"/>
      <c r="E35" s="125" t="str">
        <f t="shared" si="0"/>
        <v/>
      </c>
      <c r="F35" s="112" t="str">
        <f t="shared" si="1"/>
        <v/>
      </c>
      <c r="G35" s="14"/>
      <c r="P35" s="52"/>
      <c r="Q35" s="52"/>
      <c r="R35" s="52"/>
      <c r="S35" s="52"/>
      <c r="T35" s="52"/>
      <c r="U35" s="52"/>
      <c r="V35" s="5"/>
      <c r="W35" s="5"/>
      <c r="X35" s="5"/>
      <c r="Y35" s="5"/>
      <c r="Z35" s="5"/>
    </row>
    <row r="36" spans="1:26" x14ac:dyDescent="0.25">
      <c r="A36" s="128"/>
      <c r="B36" s="129"/>
      <c r="C36" s="123"/>
      <c r="D36" s="124"/>
      <c r="E36" s="125" t="str">
        <f t="shared" si="0"/>
        <v/>
      </c>
      <c r="F36" s="112" t="str">
        <f t="shared" si="1"/>
        <v/>
      </c>
      <c r="G36" s="14"/>
      <c r="P36" s="52"/>
      <c r="Q36" s="52"/>
      <c r="R36" s="52"/>
      <c r="S36" s="52"/>
      <c r="T36" s="52"/>
      <c r="U36" s="52"/>
      <c r="V36" s="5"/>
      <c r="W36" s="5"/>
      <c r="X36" s="5"/>
      <c r="Y36" s="5"/>
      <c r="Z36" s="5"/>
    </row>
    <row r="37" spans="1:26" x14ac:dyDescent="0.25">
      <c r="A37" s="121"/>
      <c r="B37" s="122"/>
      <c r="C37" s="123"/>
      <c r="D37" s="124"/>
      <c r="E37" s="125" t="str">
        <f t="shared" si="0"/>
        <v/>
      </c>
      <c r="F37" s="112" t="str">
        <f t="shared" si="1"/>
        <v/>
      </c>
      <c r="G37" s="14"/>
      <c r="P37" s="52"/>
      <c r="Q37" s="52"/>
      <c r="R37" s="52"/>
      <c r="S37" s="52"/>
      <c r="T37" s="52"/>
      <c r="U37" s="52"/>
      <c r="V37" s="5"/>
      <c r="W37" s="5"/>
      <c r="X37" s="5"/>
      <c r="Y37" s="5"/>
      <c r="Z37" s="5"/>
    </row>
    <row r="38" spans="1:26" x14ac:dyDescent="0.25">
      <c r="A38" s="121"/>
      <c r="B38" s="122"/>
      <c r="C38" s="123"/>
      <c r="D38" s="124"/>
      <c r="E38" s="125" t="str">
        <f t="shared" si="0"/>
        <v/>
      </c>
      <c r="F38" s="112" t="str">
        <f t="shared" si="1"/>
        <v/>
      </c>
      <c r="G38" s="14"/>
      <c r="P38" s="52"/>
      <c r="Q38" s="52"/>
      <c r="R38" s="52"/>
      <c r="S38" s="52"/>
      <c r="T38" s="52"/>
      <c r="U38" s="52"/>
      <c r="V38" s="5"/>
      <c r="W38" s="5"/>
      <c r="X38" s="5"/>
      <c r="Y38" s="5"/>
      <c r="Z38" s="5"/>
    </row>
    <row r="39" spans="1:26" x14ac:dyDescent="0.25">
      <c r="A39" s="121"/>
      <c r="B39" s="122"/>
      <c r="C39" s="123"/>
      <c r="D39" s="124"/>
      <c r="E39" s="125" t="str">
        <f t="shared" si="0"/>
        <v/>
      </c>
      <c r="F39" s="112" t="str">
        <f t="shared" si="1"/>
        <v/>
      </c>
      <c r="G39" s="14"/>
      <c r="P39" s="52"/>
      <c r="Q39" s="52"/>
      <c r="R39" s="52"/>
      <c r="S39" s="52"/>
      <c r="T39" s="52"/>
      <c r="U39" s="52"/>
      <c r="V39" s="5"/>
      <c r="W39" s="5"/>
      <c r="X39" s="5"/>
      <c r="Y39" s="5"/>
      <c r="Z39" s="5"/>
    </row>
    <row r="40" spans="1:26" x14ac:dyDescent="0.25">
      <c r="A40" s="121"/>
      <c r="B40" s="122"/>
      <c r="C40" s="123"/>
      <c r="D40" s="124"/>
      <c r="E40" s="125" t="str">
        <f t="shared" si="0"/>
        <v/>
      </c>
      <c r="F40" s="112" t="str">
        <f t="shared" si="1"/>
        <v/>
      </c>
      <c r="G40" s="14"/>
      <c r="P40" s="52"/>
      <c r="Q40" s="52"/>
      <c r="R40" s="52"/>
      <c r="S40" s="52"/>
      <c r="T40" s="52"/>
      <c r="U40" s="52"/>
      <c r="V40" s="5"/>
      <c r="W40" s="5"/>
      <c r="X40" s="5"/>
      <c r="Y40" s="5"/>
      <c r="Z40" s="5"/>
    </row>
    <row r="41" spans="1:26" x14ac:dyDescent="0.25">
      <c r="A41" s="121"/>
      <c r="B41" s="122"/>
      <c r="C41" s="123"/>
      <c r="D41" s="124"/>
      <c r="E41" s="125" t="str">
        <f t="shared" si="0"/>
        <v/>
      </c>
      <c r="F41" s="112" t="str">
        <f t="shared" si="1"/>
        <v/>
      </c>
      <c r="G41" s="14"/>
      <c r="P41" s="52"/>
      <c r="Q41" s="52"/>
      <c r="R41" s="52"/>
      <c r="S41" s="52"/>
      <c r="T41" s="52"/>
      <c r="U41" s="52"/>
      <c r="V41" s="5"/>
      <c r="W41" s="5"/>
      <c r="X41" s="5"/>
      <c r="Y41" s="5"/>
      <c r="Z41" s="5"/>
    </row>
    <row r="42" spans="1:26" x14ac:dyDescent="0.25">
      <c r="A42" s="128"/>
      <c r="B42" s="129"/>
      <c r="C42" s="123"/>
      <c r="D42" s="124"/>
      <c r="E42" s="125" t="str">
        <f t="shared" si="0"/>
        <v/>
      </c>
      <c r="F42" s="112" t="str">
        <f t="shared" si="1"/>
        <v/>
      </c>
      <c r="G42" s="14"/>
      <c r="P42" s="52"/>
      <c r="Q42" s="52"/>
      <c r="R42" s="52"/>
      <c r="S42" s="52"/>
      <c r="T42" s="52"/>
      <c r="U42" s="52"/>
      <c r="V42" s="5"/>
      <c r="W42" s="5"/>
      <c r="X42" s="5"/>
      <c r="Y42" s="5"/>
      <c r="Z42" s="5"/>
    </row>
    <row r="43" spans="1:26" x14ac:dyDescent="0.25">
      <c r="A43" s="121"/>
      <c r="B43" s="122"/>
      <c r="C43" s="123"/>
      <c r="D43" s="124"/>
      <c r="E43" s="125" t="str">
        <f t="shared" si="0"/>
        <v/>
      </c>
      <c r="F43" s="112" t="str">
        <f t="shared" si="1"/>
        <v/>
      </c>
      <c r="G43" s="14"/>
      <c r="P43" s="52"/>
      <c r="Q43" s="52"/>
      <c r="R43" s="52"/>
      <c r="S43" s="52"/>
      <c r="T43" s="52"/>
      <c r="U43" s="52"/>
      <c r="V43" s="5"/>
      <c r="W43" s="5"/>
      <c r="X43" s="5"/>
      <c r="Y43" s="5"/>
      <c r="Z43" s="5"/>
    </row>
    <row r="44" spans="1:26" x14ac:dyDescent="0.25">
      <c r="A44" s="121"/>
      <c r="B44" s="122"/>
      <c r="C44" s="123"/>
      <c r="D44" s="124"/>
      <c r="E44" s="125" t="str">
        <f t="shared" si="0"/>
        <v/>
      </c>
      <c r="F44" s="112" t="str">
        <f t="shared" si="1"/>
        <v/>
      </c>
      <c r="G44" s="14"/>
      <c r="P44" s="52"/>
      <c r="Q44" s="52"/>
      <c r="R44" s="52"/>
      <c r="S44" s="52"/>
      <c r="T44" s="52"/>
      <c r="U44" s="52"/>
      <c r="V44" s="5"/>
      <c r="W44" s="5"/>
      <c r="X44" s="5"/>
      <c r="Y44" s="5"/>
      <c r="Z44" s="5"/>
    </row>
    <row r="45" spans="1:26" x14ac:dyDescent="0.25">
      <c r="A45" s="128"/>
      <c r="B45" s="129"/>
      <c r="C45" s="123"/>
      <c r="D45" s="124"/>
      <c r="E45" s="125" t="str">
        <f t="shared" si="0"/>
        <v/>
      </c>
      <c r="F45" s="112" t="str">
        <f t="shared" si="1"/>
        <v/>
      </c>
      <c r="G45" s="14"/>
      <c r="P45" s="52"/>
      <c r="Q45" s="52"/>
      <c r="R45" s="52"/>
      <c r="S45" s="52"/>
      <c r="T45" s="52"/>
      <c r="U45" s="52"/>
      <c r="V45" s="5"/>
      <c r="W45" s="5"/>
      <c r="X45" s="5"/>
      <c r="Y45" s="5"/>
      <c r="Z45" s="5"/>
    </row>
    <row r="46" spans="1:26" x14ac:dyDescent="0.25">
      <c r="A46" s="121"/>
      <c r="B46" s="122"/>
      <c r="C46" s="123"/>
      <c r="D46" s="124"/>
      <c r="E46" s="125" t="str">
        <f t="shared" si="0"/>
        <v/>
      </c>
      <c r="F46" s="112" t="str">
        <f t="shared" si="1"/>
        <v/>
      </c>
      <c r="G46" s="14"/>
      <c r="P46" s="52"/>
      <c r="Q46" s="52"/>
      <c r="R46" s="52"/>
      <c r="S46" s="52"/>
      <c r="T46" s="52"/>
      <c r="U46" s="52"/>
      <c r="V46" s="5"/>
      <c r="W46" s="5"/>
      <c r="X46" s="5"/>
      <c r="Y46" s="5"/>
      <c r="Z46" s="5"/>
    </row>
    <row r="47" spans="1:26" x14ac:dyDescent="0.25">
      <c r="A47" s="121"/>
      <c r="B47" s="122"/>
      <c r="C47" s="123"/>
      <c r="D47" s="124"/>
      <c r="E47" s="125" t="str">
        <f t="shared" si="0"/>
        <v/>
      </c>
      <c r="F47" s="112" t="str">
        <f t="shared" si="1"/>
        <v/>
      </c>
      <c r="G47" s="14"/>
      <c r="P47" s="52"/>
      <c r="Q47" s="52"/>
      <c r="R47" s="52"/>
      <c r="S47" s="52"/>
      <c r="T47" s="52"/>
      <c r="U47" s="52"/>
      <c r="V47" s="5"/>
      <c r="W47" s="5"/>
      <c r="X47" s="5"/>
      <c r="Y47" s="5"/>
      <c r="Z47" s="5"/>
    </row>
    <row r="48" spans="1:26" x14ac:dyDescent="0.25">
      <c r="A48" s="121"/>
      <c r="B48" s="122"/>
      <c r="C48" s="123"/>
      <c r="D48" s="124"/>
      <c r="E48" s="125" t="str">
        <f t="shared" si="0"/>
        <v/>
      </c>
      <c r="F48" s="112" t="str">
        <f t="shared" si="1"/>
        <v/>
      </c>
      <c r="G48" s="14"/>
      <c r="P48" s="52"/>
      <c r="Q48" s="52"/>
      <c r="R48" s="52"/>
      <c r="S48" s="52"/>
      <c r="T48" s="52"/>
      <c r="U48" s="52"/>
      <c r="V48" s="5"/>
      <c r="W48" s="5"/>
      <c r="X48" s="5"/>
      <c r="Y48" s="5"/>
      <c r="Z48" s="5"/>
    </row>
    <row r="49" spans="1:26" x14ac:dyDescent="0.25">
      <c r="A49" s="121"/>
      <c r="B49" s="122"/>
      <c r="C49" s="123"/>
      <c r="D49" s="124"/>
      <c r="E49" s="125" t="str">
        <f t="shared" si="0"/>
        <v/>
      </c>
      <c r="F49" s="112" t="str">
        <f t="shared" si="1"/>
        <v/>
      </c>
      <c r="G49" s="14"/>
      <c r="P49" s="52"/>
      <c r="Q49" s="52"/>
      <c r="R49" s="52"/>
      <c r="S49" s="52"/>
      <c r="T49" s="52"/>
      <c r="U49" s="52"/>
      <c r="V49" s="5"/>
      <c r="W49" s="5"/>
      <c r="X49" s="5"/>
      <c r="Y49" s="5"/>
      <c r="Z49" s="5"/>
    </row>
    <row r="50" spans="1:26" x14ac:dyDescent="0.25">
      <c r="A50" s="128"/>
      <c r="B50" s="129"/>
      <c r="C50" s="123"/>
      <c r="D50" s="124"/>
      <c r="E50" s="125" t="str">
        <f t="shared" si="0"/>
        <v/>
      </c>
      <c r="F50" s="112" t="str">
        <f t="shared" si="1"/>
        <v/>
      </c>
      <c r="G50" s="14"/>
      <c r="P50" s="52"/>
      <c r="Q50" s="52"/>
      <c r="R50" s="52"/>
      <c r="S50" s="52"/>
      <c r="T50" s="52"/>
      <c r="U50" s="52"/>
      <c r="V50" s="5"/>
      <c r="W50" s="5"/>
      <c r="X50" s="5"/>
      <c r="Y50" s="5"/>
      <c r="Z50" s="5"/>
    </row>
    <row r="51" spans="1:26" x14ac:dyDescent="0.25">
      <c r="A51" s="121"/>
      <c r="B51" s="122"/>
      <c r="C51" s="123"/>
      <c r="D51" s="124"/>
      <c r="E51" s="125" t="str">
        <f t="shared" si="0"/>
        <v/>
      </c>
      <c r="F51" s="112" t="str">
        <f t="shared" si="1"/>
        <v/>
      </c>
      <c r="G51" s="14"/>
      <c r="P51" s="52"/>
      <c r="Q51" s="52"/>
      <c r="R51" s="52"/>
      <c r="S51" s="52"/>
      <c r="T51" s="52"/>
      <c r="U51" s="52"/>
      <c r="V51" s="5"/>
      <c r="W51" s="5"/>
      <c r="X51" s="5"/>
      <c r="Y51" s="5"/>
      <c r="Z51" s="5"/>
    </row>
    <row r="52" spans="1:26" x14ac:dyDescent="0.25">
      <c r="A52" s="121"/>
      <c r="B52" s="122"/>
      <c r="C52" s="123"/>
      <c r="D52" s="124"/>
      <c r="E52" s="125" t="str">
        <f t="shared" si="0"/>
        <v/>
      </c>
      <c r="F52" s="112" t="str">
        <f t="shared" si="1"/>
        <v/>
      </c>
      <c r="G52" s="14"/>
      <c r="P52" s="52"/>
      <c r="Q52" s="52"/>
      <c r="R52" s="52"/>
      <c r="S52" s="52"/>
      <c r="T52" s="52"/>
      <c r="U52" s="52"/>
      <c r="V52" s="5"/>
      <c r="W52" s="5"/>
      <c r="X52" s="5"/>
      <c r="Y52" s="5"/>
      <c r="Z52" s="5"/>
    </row>
    <row r="53" spans="1:26" x14ac:dyDescent="0.25">
      <c r="A53" s="128"/>
      <c r="B53" s="129"/>
      <c r="C53" s="123"/>
      <c r="D53" s="124"/>
      <c r="E53" s="125" t="str">
        <f t="shared" si="0"/>
        <v/>
      </c>
      <c r="F53" s="112" t="str">
        <f t="shared" si="1"/>
        <v/>
      </c>
      <c r="G53" s="14"/>
      <c r="P53" s="104"/>
      <c r="Q53" s="52"/>
      <c r="R53" s="52"/>
      <c r="S53" s="52"/>
      <c r="T53" s="52"/>
      <c r="U53" s="52"/>
      <c r="V53" s="5"/>
      <c r="W53" s="5"/>
      <c r="X53" s="5"/>
      <c r="Y53" s="5"/>
      <c r="Z53" s="5"/>
    </row>
    <row r="54" spans="1:26" x14ac:dyDescent="0.25">
      <c r="A54" s="128"/>
      <c r="B54" s="129"/>
      <c r="C54" s="123"/>
      <c r="D54" s="124"/>
      <c r="E54" s="125" t="str">
        <f t="shared" si="0"/>
        <v/>
      </c>
      <c r="F54" s="112" t="str">
        <f t="shared" si="1"/>
        <v/>
      </c>
      <c r="G54" s="14"/>
      <c r="P54" s="52"/>
      <c r="Q54" s="52"/>
      <c r="R54" s="52"/>
      <c r="S54" s="52"/>
      <c r="T54" s="52"/>
      <c r="U54" s="52"/>
      <c r="V54" s="5"/>
      <c r="W54" s="5"/>
      <c r="X54" s="5"/>
      <c r="Y54" s="5"/>
      <c r="Z54" s="5"/>
    </row>
    <row r="55" spans="1:26" x14ac:dyDescent="0.25">
      <c r="A55" s="121"/>
      <c r="B55" s="122"/>
      <c r="C55" s="123"/>
      <c r="D55" s="124"/>
      <c r="E55" s="125" t="str">
        <f t="shared" si="0"/>
        <v/>
      </c>
      <c r="F55" s="112" t="str">
        <f t="shared" si="1"/>
        <v/>
      </c>
      <c r="G55" s="14"/>
      <c r="P55" s="52"/>
      <c r="Q55" s="52"/>
      <c r="R55" s="52"/>
      <c r="S55" s="52"/>
      <c r="T55" s="52"/>
      <c r="U55" s="52"/>
      <c r="V55" s="5"/>
      <c r="W55" s="5"/>
      <c r="X55" s="5"/>
      <c r="Y55" s="5"/>
      <c r="Z55" s="5"/>
    </row>
    <row r="56" spans="1:26" x14ac:dyDescent="0.25">
      <c r="A56" s="121"/>
      <c r="B56" s="122"/>
      <c r="C56" s="123"/>
      <c r="D56" s="124"/>
      <c r="E56" s="125" t="str">
        <f t="shared" si="0"/>
        <v/>
      </c>
      <c r="F56" s="112" t="str">
        <f t="shared" si="1"/>
        <v/>
      </c>
      <c r="G56" s="14"/>
      <c r="P56" s="52"/>
      <c r="Q56" s="52"/>
      <c r="R56" s="52"/>
      <c r="S56" s="52"/>
      <c r="T56" s="52"/>
      <c r="U56" s="52"/>
      <c r="V56" s="5"/>
      <c r="W56" s="5"/>
      <c r="X56" s="5"/>
      <c r="Y56" s="5"/>
      <c r="Z56" s="5"/>
    </row>
    <row r="57" spans="1:26" x14ac:dyDescent="0.25">
      <c r="A57" s="128"/>
      <c r="B57" s="129"/>
      <c r="C57" s="123"/>
      <c r="D57" s="124"/>
      <c r="E57" s="125" t="str">
        <f t="shared" si="0"/>
        <v/>
      </c>
      <c r="F57" s="112" t="str">
        <f t="shared" si="1"/>
        <v/>
      </c>
      <c r="G57" s="14"/>
      <c r="P57" s="52"/>
      <c r="Q57" s="52"/>
      <c r="R57" s="52"/>
      <c r="S57" s="52"/>
      <c r="T57" s="52"/>
      <c r="U57" s="52"/>
      <c r="V57" s="5"/>
      <c r="W57" s="5"/>
      <c r="X57" s="5"/>
      <c r="Y57" s="5"/>
      <c r="Z57" s="5"/>
    </row>
    <row r="58" spans="1:26" x14ac:dyDescent="0.25">
      <c r="A58" s="128"/>
      <c r="B58" s="129"/>
      <c r="C58" s="123"/>
      <c r="D58" s="124"/>
      <c r="E58" s="125" t="str">
        <f t="shared" si="0"/>
        <v/>
      </c>
      <c r="F58" s="112" t="str">
        <f t="shared" si="1"/>
        <v/>
      </c>
      <c r="G58" s="14"/>
      <c r="P58" s="104"/>
      <c r="Q58" s="52"/>
      <c r="R58" s="52"/>
      <c r="S58" s="52"/>
      <c r="T58" s="52"/>
      <c r="U58" s="52"/>
      <c r="V58" s="5"/>
      <c r="W58" s="5"/>
      <c r="X58" s="5"/>
      <c r="Y58" s="5"/>
      <c r="Z58" s="5"/>
    </row>
    <row r="59" spans="1:26" x14ac:dyDescent="0.25">
      <c r="A59" s="121"/>
      <c r="B59" s="122"/>
      <c r="C59" s="123"/>
      <c r="D59" s="124"/>
      <c r="E59" s="125" t="str">
        <f t="shared" si="0"/>
        <v/>
      </c>
      <c r="F59" s="112" t="str">
        <f t="shared" si="1"/>
        <v/>
      </c>
      <c r="G59" s="14"/>
      <c r="P59" s="52"/>
      <c r="Q59" s="52"/>
      <c r="R59" s="52"/>
      <c r="S59" s="52"/>
      <c r="T59" s="52"/>
      <c r="U59" s="52"/>
      <c r="V59" s="5"/>
      <c r="W59" s="5"/>
      <c r="X59" s="5"/>
      <c r="Y59" s="5"/>
      <c r="Z59" s="5"/>
    </row>
    <row r="60" spans="1:26" x14ac:dyDescent="0.25">
      <c r="A60" s="121"/>
      <c r="B60" s="122"/>
      <c r="C60" s="123"/>
      <c r="D60" s="124"/>
      <c r="E60" s="125" t="str">
        <f t="shared" si="0"/>
        <v/>
      </c>
      <c r="F60" s="112" t="str">
        <f t="shared" si="1"/>
        <v/>
      </c>
      <c r="G60" s="14"/>
      <c r="P60" s="52"/>
      <c r="Q60" s="52"/>
      <c r="R60" s="52"/>
      <c r="S60" s="52"/>
      <c r="T60" s="52"/>
      <c r="U60" s="52"/>
      <c r="V60" s="5"/>
      <c r="W60" s="5"/>
      <c r="X60" s="5"/>
      <c r="Y60" s="5"/>
      <c r="Z60" s="5"/>
    </row>
    <row r="61" spans="1:26" x14ac:dyDescent="0.25">
      <c r="A61" s="121"/>
      <c r="B61" s="122"/>
      <c r="C61" s="123"/>
      <c r="D61" s="124"/>
      <c r="E61" s="125" t="str">
        <f t="shared" si="0"/>
        <v/>
      </c>
      <c r="F61" s="112" t="str">
        <f t="shared" si="1"/>
        <v/>
      </c>
      <c r="G61" s="14"/>
      <c r="P61" s="52"/>
      <c r="Q61" s="52"/>
      <c r="R61" s="52"/>
      <c r="S61" s="52"/>
      <c r="T61" s="52"/>
      <c r="U61" s="52"/>
      <c r="V61" s="5"/>
      <c r="W61" s="5"/>
      <c r="X61" s="5"/>
      <c r="Y61" s="5"/>
      <c r="Z61" s="5"/>
    </row>
    <row r="62" spans="1:26" x14ac:dyDescent="0.25">
      <c r="A62" s="121"/>
      <c r="B62" s="122"/>
      <c r="C62" s="123"/>
      <c r="D62" s="124"/>
      <c r="E62" s="125" t="str">
        <f t="shared" si="0"/>
        <v/>
      </c>
      <c r="F62" s="112" t="str">
        <f t="shared" si="1"/>
        <v/>
      </c>
      <c r="G62" s="14"/>
      <c r="P62" s="52"/>
      <c r="Q62" s="52"/>
      <c r="R62" s="52"/>
      <c r="S62" s="52"/>
      <c r="T62" s="52"/>
      <c r="U62" s="52"/>
      <c r="V62" s="5"/>
      <c r="W62" s="5"/>
      <c r="X62" s="5"/>
      <c r="Y62" s="5"/>
      <c r="Z62" s="5"/>
    </row>
    <row r="63" spans="1:26" x14ac:dyDescent="0.25">
      <c r="A63" s="121"/>
      <c r="B63" s="122"/>
      <c r="C63" s="123"/>
      <c r="D63" s="124"/>
      <c r="E63" s="125" t="str">
        <f t="shared" si="0"/>
        <v/>
      </c>
      <c r="F63" s="112" t="str">
        <f t="shared" si="1"/>
        <v/>
      </c>
      <c r="G63" s="14"/>
      <c r="P63" s="52"/>
      <c r="Q63" s="52"/>
      <c r="R63" s="52"/>
      <c r="S63" s="52"/>
      <c r="T63" s="52"/>
      <c r="U63" s="52"/>
      <c r="V63" s="5"/>
      <c r="W63" s="5"/>
      <c r="X63" s="5"/>
      <c r="Y63" s="5"/>
      <c r="Z63" s="5"/>
    </row>
    <row r="64" spans="1:26" x14ac:dyDescent="0.25">
      <c r="A64" s="121"/>
      <c r="B64" s="122"/>
      <c r="C64" s="123"/>
      <c r="D64" s="124"/>
      <c r="E64" s="125" t="str">
        <f t="shared" si="0"/>
        <v/>
      </c>
      <c r="F64" s="112" t="str">
        <f t="shared" si="1"/>
        <v/>
      </c>
      <c r="G64" s="14"/>
      <c r="P64" s="52"/>
      <c r="Q64" s="52"/>
      <c r="R64" s="52"/>
      <c r="S64" s="52"/>
      <c r="T64" s="52"/>
      <c r="U64" s="52"/>
      <c r="V64" s="5"/>
      <c r="W64" s="5"/>
      <c r="X64" s="5"/>
      <c r="Y64" s="5"/>
      <c r="Z64" s="5"/>
    </row>
    <row r="65" spans="1:26" x14ac:dyDescent="0.25">
      <c r="A65" s="121"/>
      <c r="B65" s="122"/>
      <c r="C65" s="123"/>
      <c r="D65" s="124"/>
      <c r="E65" s="125" t="str">
        <f t="shared" si="0"/>
        <v/>
      </c>
      <c r="F65" s="112" t="str">
        <f t="shared" si="1"/>
        <v/>
      </c>
      <c r="G65" s="14"/>
      <c r="P65" s="52"/>
      <c r="Q65" s="52"/>
      <c r="R65" s="52"/>
      <c r="S65" s="52"/>
      <c r="T65" s="52"/>
      <c r="U65" s="52"/>
      <c r="V65" s="5"/>
      <c r="W65" s="5"/>
      <c r="X65" s="5"/>
      <c r="Y65" s="5"/>
      <c r="Z65" s="5"/>
    </row>
    <row r="66" spans="1:26" x14ac:dyDescent="0.25">
      <c r="A66" s="121"/>
      <c r="B66" s="122"/>
      <c r="C66" s="123"/>
      <c r="D66" s="124"/>
      <c r="E66" s="125" t="str">
        <f t="shared" ref="E66:E129" si="3">IFERROR(VLOOKUP(D66,I$11:J$30,2,FALSE),"")</f>
        <v/>
      </c>
      <c r="F66" s="112" t="str">
        <f t="shared" ref="F66:F79" si="4">IFERROR(MID(C66,LEN(C66)-5,2), "")</f>
        <v/>
      </c>
      <c r="G66" s="14"/>
      <c r="P66" s="52"/>
      <c r="Q66" s="52"/>
      <c r="R66" s="52"/>
      <c r="S66" s="52"/>
      <c r="T66" s="52"/>
      <c r="U66" s="52"/>
      <c r="V66" s="5"/>
      <c r="W66" s="5"/>
      <c r="X66" s="5"/>
      <c r="Y66" s="5"/>
      <c r="Z66" s="5"/>
    </row>
    <row r="67" spans="1:26" x14ac:dyDescent="0.25">
      <c r="A67" s="121"/>
      <c r="B67" s="122"/>
      <c r="C67" s="123"/>
      <c r="D67" s="124"/>
      <c r="E67" s="125" t="str">
        <f t="shared" si="3"/>
        <v/>
      </c>
      <c r="F67" s="112" t="str">
        <f t="shared" si="4"/>
        <v/>
      </c>
      <c r="G67" s="14"/>
      <c r="P67" s="52"/>
      <c r="Q67" s="52"/>
      <c r="R67" s="52"/>
      <c r="S67" s="52"/>
      <c r="T67" s="52"/>
      <c r="U67" s="52"/>
      <c r="V67" s="5"/>
      <c r="W67" s="5"/>
      <c r="X67" s="5"/>
      <c r="Y67" s="5"/>
      <c r="Z67" s="5"/>
    </row>
    <row r="68" spans="1:26" x14ac:dyDescent="0.25">
      <c r="A68" s="121"/>
      <c r="B68" s="122"/>
      <c r="C68" s="123"/>
      <c r="D68" s="124"/>
      <c r="E68" s="125" t="str">
        <f t="shared" si="3"/>
        <v/>
      </c>
      <c r="F68" s="112" t="str">
        <f t="shared" si="4"/>
        <v/>
      </c>
      <c r="G68" s="14"/>
      <c r="P68" s="52"/>
      <c r="Q68" s="52"/>
      <c r="R68" s="52"/>
      <c r="S68" s="52"/>
      <c r="T68" s="52"/>
      <c r="U68" s="52"/>
      <c r="V68" s="5"/>
      <c r="W68" s="5"/>
      <c r="X68" s="5"/>
      <c r="Y68" s="5"/>
      <c r="Z68" s="5"/>
    </row>
    <row r="69" spans="1:26" x14ac:dyDescent="0.25">
      <c r="A69" s="121"/>
      <c r="B69" s="122"/>
      <c r="C69" s="123"/>
      <c r="D69" s="124"/>
      <c r="E69" s="125" t="str">
        <f t="shared" si="3"/>
        <v/>
      </c>
      <c r="F69" s="112" t="str">
        <f t="shared" si="4"/>
        <v/>
      </c>
      <c r="G69" s="14"/>
      <c r="P69" s="52"/>
      <c r="Q69" s="52"/>
      <c r="R69" s="52"/>
      <c r="S69" s="52"/>
      <c r="T69" s="52"/>
      <c r="U69" s="52"/>
      <c r="V69" s="5"/>
      <c r="W69" s="5"/>
      <c r="X69" s="5"/>
      <c r="Y69" s="5"/>
      <c r="Z69" s="5"/>
    </row>
    <row r="70" spans="1:26" x14ac:dyDescent="0.25">
      <c r="A70" s="121"/>
      <c r="B70" s="122"/>
      <c r="C70" s="123"/>
      <c r="D70" s="124"/>
      <c r="E70" s="125" t="str">
        <f t="shared" si="3"/>
        <v/>
      </c>
      <c r="F70" s="112" t="str">
        <f t="shared" si="4"/>
        <v/>
      </c>
      <c r="G70" s="14"/>
      <c r="P70" s="52"/>
      <c r="Q70" s="52"/>
      <c r="R70" s="52"/>
      <c r="S70" s="52"/>
      <c r="T70" s="52"/>
      <c r="U70" s="52"/>
      <c r="V70" s="5"/>
      <c r="W70" s="5"/>
      <c r="X70" s="5"/>
      <c r="Y70" s="5"/>
      <c r="Z70" s="5"/>
    </row>
    <row r="71" spans="1:26" x14ac:dyDescent="0.25">
      <c r="A71" s="121"/>
      <c r="B71" s="122"/>
      <c r="C71" s="123"/>
      <c r="D71" s="124"/>
      <c r="E71" s="125" t="str">
        <f t="shared" si="3"/>
        <v/>
      </c>
      <c r="F71" s="112" t="str">
        <f t="shared" si="4"/>
        <v/>
      </c>
      <c r="G71" s="14"/>
      <c r="P71" s="52"/>
      <c r="Q71" s="52"/>
      <c r="R71" s="52"/>
      <c r="S71" s="52"/>
      <c r="T71" s="52"/>
      <c r="U71" s="52"/>
      <c r="V71" s="5"/>
      <c r="W71" s="5"/>
      <c r="X71" s="5"/>
      <c r="Y71" s="5"/>
      <c r="Z71" s="5"/>
    </row>
    <row r="72" spans="1:26" x14ac:dyDescent="0.25">
      <c r="A72" s="121"/>
      <c r="B72" s="122"/>
      <c r="C72" s="123"/>
      <c r="D72" s="124"/>
      <c r="E72" s="125" t="str">
        <f t="shared" si="3"/>
        <v/>
      </c>
      <c r="F72" s="112" t="str">
        <f t="shared" si="4"/>
        <v/>
      </c>
      <c r="G72" s="14"/>
      <c r="P72" s="52"/>
      <c r="Q72" s="52"/>
      <c r="R72" s="52"/>
      <c r="S72" s="52"/>
      <c r="T72" s="52"/>
      <c r="U72" s="52"/>
      <c r="V72" s="5"/>
      <c r="W72" s="5"/>
      <c r="X72" s="5"/>
      <c r="Y72" s="5"/>
      <c r="Z72" s="5"/>
    </row>
    <row r="73" spans="1:26" x14ac:dyDescent="0.25">
      <c r="A73" s="121"/>
      <c r="B73" s="122"/>
      <c r="C73" s="123"/>
      <c r="D73" s="124"/>
      <c r="E73" s="125" t="str">
        <f t="shared" si="3"/>
        <v/>
      </c>
      <c r="F73" s="112" t="str">
        <f t="shared" si="4"/>
        <v/>
      </c>
      <c r="G73" s="14"/>
      <c r="P73" s="52"/>
      <c r="Q73" s="52"/>
      <c r="R73" s="52"/>
      <c r="S73" s="52"/>
      <c r="T73" s="52"/>
      <c r="U73" s="52"/>
      <c r="V73" s="5"/>
      <c r="W73" s="5"/>
      <c r="X73" s="5"/>
      <c r="Y73" s="5"/>
      <c r="Z73" s="5"/>
    </row>
    <row r="74" spans="1:26" x14ac:dyDescent="0.25">
      <c r="A74" s="128"/>
      <c r="B74" s="129"/>
      <c r="C74" s="123"/>
      <c r="D74" s="124"/>
      <c r="E74" s="125" t="str">
        <f t="shared" si="3"/>
        <v/>
      </c>
      <c r="F74" s="112" t="str">
        <f t="shared" si="4"/>
        <v/>
      </c>
      <c r="G74" s="14"/>
      <c r="P74" s="52"/>
      <c r="Q74" s="52"/>
      <c r="R74" s="52"/>
      <c r="S74" s="52"/>
      <c r="T74" s="52"/>
      <c r="U74" s="52"/>
      <c r="V74" s="5"/>
      <c r="W74" s="5"/>
      <c r="X74" s="5"/>
      <c r="Y74" s="5"/>
      <c r="Z74" s="5"/>
    </row>
    <row r="75" spans="1:26" x14ac:dyDescent="0.25">
      <c r="A75" s="121"/>
      <c r="B75" s="122"/>
      <c r="C75" s="123"/>
      <c r="D75" s="124"/>
      <c r="E75" s="125" t="str">
        <f t="shared" si="3"/>
        <v/>
      </c>
      <c r="F75" s="112" t="str">
        <f t="shared" si="4"/>
        <v/>
      </c>
      <c r="G75" s="14"/>
      <c r="P75" s="52"/>
      <c r="Q75" s="52"/>
      <c r="R75" s="52"/>
      <c r="S75" s="52"/>
      <c r="T75" s="52"/>
      <c r="U75" s="52"/>
      <c r="V75" s="5"/>
      <c r="W75" s="5"/>
      <c r="X75" s="5"/>
      <c r="Y75" s="5"/>
      <c r="Z75" s="5"/>
    </row>
    <row r="76" spans="1:26" x14ac:dyDescent="0.25">
      <c r="A76" s="121"/>
      <c r="B76" s="122"/>
      <c r="C76" s="123"/>
      <c r="D76" s="124"/>
      <c r="E76" s="125" t="str">
        <f t="shared" si="3"/>
        <v/>
      </c>
      <c r="F76" s="112" t="str">
        <f t="shared" si="4"/>
        <v/>
      </c>
      <c r="G76" s="14"/>
      <c r="P76" s="104"/>
      <c r="Q76" s="52"/>
      <c r="R76" s="52"/>
      <c r="S76" s="52"/>
      <c r="T76" s="52"/>
      <c r="U76" s="52"/>
      <c r="V76" s="5"/>
      <c r="W76" s="5"/>
      <c r="X76" s="5"/>
      <c r="Y76" s="5"/>
      <c r="Z76" s="5"/>
    </row>
    <row r="77" spans="1:26" x14ac:dyDescent="0.25">
      <c r="A77" s="128"/>
      <c r="B77" s="129"/>
      <c r="C77" s="123"/>
      <c r="D77" s="124"/>
      <c r="E77" s="125" t="str">
        <f t="shared" si="3"/>
        <v/>
      </c>
      <c r="F77" s="112" t="str">
        <f t="shared" si="4"/>
        <v/>
      </c>
      <c r="G77" s="14"/>
      <c r="P77" s="52"/>
      <c r="Q77" s="52"/>
      <c r="R77" s="52"/>
      <c r="S77" s="52"/>
      <c r="T77" s="52"/>
      <c r="U77" s="52"/>
      <c r="V77" s="5"/>
      <c r="W77" s="5"/>
      <c r="X77" s="5"/>
      <c r="Y77" s="5"/>
      <c r="Z77" s="5"/>
    </row>
    <row r="78" spans="1:26" x14ac:dyDescent="0.25">
      <c r="A78" s="128"/>
      <c r="B78" s="129"/>
      <c r="C78" s="123"/>
      <c r="D78" s="124"/>
      <c r="E78" s="125" t="str">
        <f t="shared" si="3"/>
        <v/>
      </c>
      <c r="F78" s="112" t="str">
        <f t="shared" si="4"/>
        <v/>
      </c>
      <c r="G78" s="14"/>
      <c r="P78" s="52"/>
      <c r="Q78" s="52"/>
      <c r="R78" s="52"/>
      <c r="S78" s="52"/>
      <c r="T78" s="52"/>
      <c r="U78" s="52"/>
      <c r="V78" s="5"/>
      <c r="W78" s="5"/>
      <c r="X78" s="5"/>
      <c r="Y78" s="5"/>
      <c r="Z78" s="5"/>
    </row>
    <row r="79" spans="1:26" x14ac:dyDescent="0.25">
      <c r="A79" s="121"/>
      <c r="B79" s="122"/>
      <c r="C79" s="123"/>
      <c r="D79" s="124"/>
      <c r="E79" s="125" t="str">
        <f t="shared" si="3"/>
        <v/>
      </c>
      <c r="F79" s="112" t="str">
        <f t="shared" si="4"/>
        <v/>
      </c>
      <c r="G79" s="14"/>
      <c r="P79" s="52"/>
      <c r="Q79" s="52"/>
      <c r="R79" s="52"/>
      <c r="S79" s="52"/>
      <c r="T79" s="52"/>
      <c r="U79" s="52"/>
      <c r="V79" s="5"/>
      <c r="W79" s="5"/>
      <c r="X79" s="5"/>
      <c r="Y79" s="5"/>
      <c r="Z79" s="5"/>
    </row>
    <row r="80" spans="1:26" x14ac:dyDescent="0.25">
      <c r="A80" s="128"/>
      <c r="B80" s="129"/>
      <c r="C80" s="123"/>
      <c r="D80" s="124"/>
      <c r="E80" s="125" t="str">
        <f t="shared" si="3"/>
        <v/>
      </c>
      <c r="F80" s="112" t="str">
        <f t="shared" ref="F80:F132" si="5">IFERROR(MID(C80,LEN(C80)-5,2), "")</f>
        <v/>
      </c>
      <c r="G80" s="14"/>
      <c r="P80" s="52"/>
      <c r="Q80" s="52"/>
      <c r="R80" s="52"/>
      <c r="S80" s="52"/>
      <c r="T80" s="52"/>
      <c r="U80" s="52"/>
      <c r="V80" s="5"/>
      <c r="W80" s="5"/>
      <c r="X80" s="5"/>
      <c r="Y80" s="5"/>
      <c r="Z80" s="5"/>
    </row>
    <row r="81" spans="1:26" x14ac:dyDescent="0.25">
      <c r="A81" s="128"/>
      <c r="B81" s="129"/>
      <c r="C81" s="123"/>
      <c r="D81" s="124"/>
      <c r="E81" s="125" t="str">
        <f t="shared" si="3"/>
        <v/>
      </c>
      <c r="F81" s="112" t="str">
        <f t="shared" si="5"/>
        <v/>
      </c>
      <c r="G81" s="14"/>
      <c r="P81" s="52"/>
      <c r="Q81" s="52"/>
      <c r="R81" s="52"/>
      <c r="S81" s="52"/>
      <c r="T81" s="52"/>
      <c r="U81" s="52"/>
      <c r="V81" s="5"/>
      <c r="W81" s="5"/>
      <c r="X81" s="5"/>
      <c r="Y81" s="5"/>
      <c r="Z81" s="5"/>
    </row>
    <row r="82" spans="1:26" x14ac:dyDescent="0.25">
      <c r="A82" s="121"/>
      <c r="B82" s="122"/>
      <c r="C82" s="123"/>
      <c r="D82" s="124"/>
      <c r="E82" s="125" t="str">
        <f t="shared" si="3"/>
        <v/>
      </c>
      <c r="F82" s="112" t="str">
        <f t="shared" si="5"/>
        <v/>
      </c>
      <c r="G82" s="14"/>
      <c r="P82" s="52"/>
      <c r="Q82" s="52"/>
      <c r="R82" s="52"/>
      <c r="S82" s="52"/>
      <c r="T82" s="52"/>
      <c r="U82" s="52"/>
      <c r="V82" s="5"/>
      <c r="W82" s="5"/>
      <c r="X82" s="5"/>
      <c r="Y82" s="5"/>
      <c r="Z82" s="5"/>
    </row>
    <row r="83" spans="1:26" x14ac:dyDescent="0.25">
      <c r="A83" s="121"/>
      <c r="B83" s="122"/>
      <c r="C83" s="123"/>
      <c r="D83" s="124"/>
      <c r="E83" s="125" t="str">
        <f t="shared" si="3"/>
        <v/>
      </c>
      <c r="F83" s="112" t="str">
        <f t="shared" si="5"/>
        <v/>
      </c>
      <c r="G83" s="14"/>
      <c r="P83" s="52"/>
      <c r="Q83" s="52"/>
      <c r="R83" s="52"/>
      <c r="S83" s="52"/>
      <c r="T83" s="52"/>
      <c r="U83" s="52"/>
      <c r="V83" s="5"/>
      <c r="W83" s="5"/>
      <c r="X83" s="5"/>
      <c r="Y83" s="5"/>
      <c r="Z83" s="5"/>
    </row>
    <row r="84" spans="1:26" x14ac:dyDescent="0.25">
      <c r="A84" s="128"/>
      <c r="B84" s="129"/>
      <c r="C84" s="123"/>
      <c r="D84" s="124"/>
      <c r="E84" s="125" t="str">
        <f t="shared" si="3"/>
        <v/>
      </c>
      <c r="F84" s="112" t="str">
        <f t="shared" si="5"/>
        <v/>
      </c>
      <c r="G84" s="14"/>
      <c r="P84" s="52"/>
      <c r="Q84" s="52"/>
      <c r="R84" s="52"/>
      <c r="S84" s="52"/>
      <c r="T84" s="52"/>
      <c r="U84" s="52"/>
      <c r="V84" s="5"/>
      <c r="W84" s="5"/>
      <c r="X84" s="5"/>
      <c r="Y84" s="5"/>
      <c r="Z84" s="5"/>
    </row>
    <row r="85" spans="1:26" x14ac:dyDescent="0.25">
      <c r="A85" s="121"/>
      <c r="B85" s="122"/>
      <c r="C85" s="123"/>
      <c r="D85" s="124"/>
      <c r="E85" s="125" t="str">
        <f t="shared" si="3"/>
        <v/>
      </c>
      <c r="F85" s="112" t="str">
        <f t="shared" si="5"/>
        <v/>
      </c>
      <c r="G85" s="14"/>
      <c r="P85" s="52"/>
      <c r="Q85" s="52"/>
      <c r="R85" s="52"/>
      <c r="S85" s="52"/>
      <c r="T85" s="52"/>
      <c r="U85" s="52"/>
      <c r="V85" s="5"/>
      <c r="W85" s="5"/>
      <c r="X85" s="5"/>
      <c r="Y85" s="5"/>
      <c r="Z85" s="5"/>
    </row>
    <row r="86" spans="1:26" x14ac:dyDescent="0.25">
      <c r="A86" s="121"/>
      <c r="B86" s="122"/>
      <c r="C86" s="123"/>
      <c r="D86" s="124"/>
      <c r="E86" s="125" t="str">
        <f t="shared" si="3"/>
        <v/>
      </c>
      <c r="F86" s="112" t="str">
        <f t="shared" si="5"/>
        <v/>
      </c>
      <c r="G86" s="14"/>
      <c r="P86" s="52"/>
      <c r="Q86" s="52"/>
      <c r="R86" s="52"/>
      <c r="S86" s="52"/>
      <c r="T86" s="52"/>
      <c r="U86" s="52"/>
      <c r="V86" s="5"/>
      <c r="W86" s="5"/>
      <c r="X86" s="5"/>
      <c r="Y86" s="5"/>
      <c r="Z86" s="5"/>
    </row>
    <row r="87" spans="1:26" x14ac:dyDescent="0.25">
      <c r="A87" s="121"/>
      <c r="B87" s="122"/>
      <c r="C87" s="123"/>
      <c r="D87" s="124"/>
      <c r="E87" s="125" t="str">
        <f t="shared" si="3"/>
        <v/>
      </c>
      <c r="F87" s="112" t="str">
        <f t="shared" si="5"/>
        <v/>
      </c>
      <c r="G87" s="14"/>
      <c r="P87" s="52"/>
      <c r="Q87" s="52"/>
      <c r="R87" s="52"/>
      <c r="S87" s="52"/>
      <c r="T87" s="52"/>
      <c r="U87" s="52"/>
      <c r="V87" s="5"/>
      <c r="W87" s="5"/>
      <c r="X87" s="5"/>
      <c r="Y87" s="5"/>
      <c r="Z87" s="5"/>
    </row>
    <row r="88" spans="1:26" x14ac:dyDescent="0.25">
      <c r="A88" s="121"/>
      <c r="B88" s="122"/>
      <c r="C88" s="123"/>
      <c r="D88" s="124"/>
      <c r="E88" s="125" t="str">
        <f t="shared" si="3"/>
        <v/>
      </c>
      <c r="F88" s="112" t="str">
        <f t="shared" si="5"/>
        <v/>
      </c>
      <c r="G88" s="14"/>
      <c r="P88" s="52"/>
      <c r="Q88" s="52"/>
      <c r="R88" s="52"/>
      <c r="S88" s="52"/>
      <c r="T88" s="52"/>
      <c r="U88" s="52"/>
      <c r="V88" s="5"/>
      <c r="W88" s="5"/>
      <c r="X88" s="5"/>
      <c r="Y88" s="5"/>
      <c r="Z88" s="5"/>
    </row>
    <row r="89" spans="1:26" x14ac:dyDescent="0.25">
      <c r="A89" s="128"/>
      <c r="B89" s="129"/>
      <c r="C89" s="123"/>
      <c r="D89" s="124"/>
      <c r="E89" s="125" t="str">
        <f t="shared" si="3"/>
        <v/>
      </c>
      <c r="F89" s="112" t="str">
        <f t="shared" si="5"/>
        <v/>
      </c>
      <c r="G89" s="14"/>
      <c r="P89" s="52"/>
      <c r="Q89" s="52"/>
      <c r="R89" s="52"/>
      <c r="S89" s="52"/>
      <c r="T89" s="52"/>
      <c r="U89" s="52"/>
      <c r="V89" s="5"/>
      <c r="W89" s="5"/>
      <c r="X89" s="5"/>
      <c r="Y89" s="5"/>
      <c r="Z89" s="5"/>
    </row>
    <row r="90" spans="1:26" x14ac:dyDescent="0.25">
      <c r="A90" s="121"/>
      <c r="B90" s="122"/>
      <c r="C90" s="123"/>
      <c r="D90" s="124"/>
      <c r="E90" s="125" t="str">
        <f t="shared" si="3"/>
        <v/>
      </c>
      <c r="F90" s="112" t="str">
        <f t="shared" si="5"/>
        <v/>
      </c>
      <c r="G90" s="14"/>
      <c r="P90" s="52"/>
      <c r="Q90" s="52"/>
      <c r="R90" s="52"/>
      <c r="S90" s="52"/>
      <c r="T90" s="52"/>
      <c r="U90" s="52"/>
      <c r="V90" s="5"/>
      <c r="W90" s="5"/>
      <c r="X90" s="5"/>
      <c r="Y90" s="5"/>
      <c r="Z90" s="5"/>
    </row>
    <row r="91" spans="1:26" x14ac:dyDescent="0.25">
      <c r="A91" s="121"/>
      <c r="B91" s="122"/>
      <c r="C91" s="123"/>
      <c r="D91" s="124"/>
      <c r="E91" s="125" t="str">
        <f t="shared" si="3"/>
        <v/>
      </c>
      <c r="F91" s="112" t="str">
        <f t="shared" si="5"/>
        <v/>
      </c>
      <c r="G91" s="14"/>
      <c r="P91" s="52"/>
      <c r="Q91" s="52"/>
      <c r="R91" s="52"/>
      <c r="S91" s="52"/>
      <c r="T91" s="52"/>
      <c r="U91" s="52"/>
      <c r="V91" s="5"/>
      <c r="W91" s="5"/>
      <c r="X91" s="5"/>
      <c r="Y91" s="5"/>
      <c r="Z91" s="5"/>
    </row>
    <row r="92" spans="1:26" x14ac:dyDescent="0.25">
      <c r="A92" s="121"/>
      <c r="B92" s="122"/>
      <c r="C92" s="123"/>
      <c r="D92" s="124"/>
      <c r="E92" s="125" t="str">
        <f t="shared" si="3"/>
        <v/>
      </c>
      <c r="F92" s="112" t="str">
        <f t="shared" si="5"/>
        <v/>
      </c>
      <c r="G92" s="14"/>
      <c r="P92" s="52"/>
      <c r="Q92" s="52"/>
      <c r="R92" s="52"/>
      <c r="S92" s="52"/>
      <c r="T92" s="52"/>
      <c r="U92" s="52"/>
      <c r="V92" s="5"/>
      <c r="W92" s="5"/>
      <c r="X92" s="5"/>
      <c r="Y92" s="5"/>
      <c r="Z92" s="5"/>
    </row>
    <row r="93" spans="1:26" x14ac:dyDescent="0.25">
      <c r="A93" s="121"/>
      <c r="B93" s="122"/>
      <c r="C93" s="123"/>
      <c r="D93" s="124"/>
      <c r="E93" s="125" t="str">
        <f t="shared" si="3"/>
        <v/>
      </c>
      <c r="F93" s="112" t="str">
        <f t="shared" si="5"/>
        <v/>
      </c>
      <c r="G93" s="14"/>
      <c r="P93" s="52"/>
      <c r="Q93" s="52"/>
      <c r="R93" s="52"/>
      <c r="S93" s="52"/>
      <c r="T93" s="52"/>
      <c r="U93" s="84"/>
    </row>
    <row r="94" spans="1:26" x14ac:dyDescent="0.25">
      <c r="A94" s="121"/>
      <c r="B94" s="122"/>
      <c r="C94" s="123"/>
      <c r="D94" s="124"/>
      <c r="E94" s="125" t="str">
        <f t="shared" si="3"/>
        <v/>
      </c>
      <c r="F94" s="112" t="str">
        <f t="shared" si="5"/>
        <v/>
      </c>
      <c r="G94" s="14"/>
      <c r="P94" s="52"/>
      <c r="Q94" s="52"/>
      <c r="R94" s="52"/>
      <c r="S94" s="52"/>
      <c r="T94" s="52"/>
      <c r="U94" s="84"/>
    </row>
    <row r="95" spans="1:26" x14ac:dyDescent="0.25">
      <c r="A95" s="121"/>
      <c r="B95" s="122"/>
      <c r="C95" s="123"/>
      <c r="D95" s="124"/>
      <c r="E95" s="125" t="str">
        <f t="shared" si="3"/>
        <v/>
      </c>
      <c r="F95" s="112" t="str">
        <f t="shared" si="5"/>
        <v/>
      </c>
      <c r="G95" s="14"/>
      <c r="P95" s="52"/>
      <c r="Q95" s="52"/>
      <c r="R95" s="52"/>
      <c r="S95" s="52"/>
      <c r="T95" s="52"/>
      <c r="U95" s="84"/>
    </row>
    <row r="96" spans="1:26" x14ac:dyDescent="0.25">
      <c r="A96" s="121"/>
      <c r="B96" s="122"/>
      <c r="C96" s="123"/>
      <c r="D96" s="124"/>
      <c r="E96" s="125" t="str">
        <f t="shared" si="3"/>
        <v/>
      </c>
      <c r="F96" s="112" t="str">
        <f t="shared" si="5"/>
        <v/>
      </c>
      <c r="G96" s="14"/>
      <c r="P96" s="52"/>
      <c r="Q96" s="52"/>
      <c r="R96" s="52"/>
      <c r="S96" s="52"/>
      <c r="T96" s="52"/>
      <c r="U96" s="84"/>
    </row>
    <row r="97" spans="1:21" x14ac:dyDescent="0.25">
      <c r="A97" s="121"/>
      <c r="B97" s="122"/>
      <c r="C97" s="123"/>
      <c r="D97" s="124"/>
      <c r="E97" s="125" t="str">
        <f t="shared" si="3"/>
        <v/>
      </c>
      <c r="F97" s="112" t="str">
        <f t="shared" si="5"/>
        <v/>
      </c>
      <c r="G97" s="14"/>
      <c r="P97" s="52"/>
      <c r="Q97" s="52"/>
      <c r="R97" s="52"/>
      <c r="S97" s="52"/>
      <c r="T97" s="52"/>
      <c r="U97" s="84"/>
    </row>
    <row r="98" spans="1:21" x14ac:dyDescent="0.25">
      <c r="A98" s="128"/>
      <c r="B98" s="129"/>
      <c r="C98" s="123"/>
      <c r="D98" s="124"/>
      <c r="E98" s="125" t="str">
        <f t="shared" si="3"/>
        <v/>
      </c>
      <c r="F98" s="112" t="str">
        <f t="shared" si="5"/>
        <v/>
      </c>
      <c r="G98" s="14"/>
      <c r="P98" s="52"/>
      <c r="Q98" s="52"/>
      <c r="R98" s="52"/>
      <c r="S98" s="52"/>
      <c r="T98" s="52"/>
      <c r="U98" s="84"/>
    </row>
    <row r="99" spans="1:21" x14ac:dyDescent="0.25">
      <c r="A99" s="121"/>
      <c r="B99" s="122"/>
      <c r="C99" s="123"/>
      <c r="D99" s="124"/>
      <c r="E99" s="125" t="str">
        <f t="shared" si="3"/>
        <v/>
      </c>
      <c r="F99" s="112" t="str">
        <f t="shared" si="5"/>
        <v/>
      </c>
      <c r="G99" s="14"/>
      <c r="P99" s="52"/>
      <c r="Q99" s="52"/>
      <c r="R99" s="52"/>
      <c r="S99" s="52"/>
      <c r="T99" s="52"/>
      <c r="U99" s="84"/>
    </row>
    <row r="100" spans="1:21" x14ac:dyDescent="0.25">
      <c r="A100" s="121"/>
      <c r="B100" s="122"/>
      <c r="C100" s="123"/>
      <c r="D100" s="124"/>
      <c r="E100" s="125" t="str">
        <f t="shared" si="3"/>
        <v/>
      </c>
      <c r="F100" s="112" t="str">
        <f t="shared" si="5"/>
        <v/>
      </c>
      <c r="G100" s="14"/>
      <c r="P100" s="52"/>
      <c r="Q100" s="52"/>
      <c r="R100" s="52"/>
      <c r="S100" s="52"/>
      <c r="T100" s="52"/>
      <c r="U100" s="84"/>
    </row>
    <row r="101" spans="1:21" x14ac:dyDescent="0.25">
      <c r="A101" s="121"/>
      <c r="B101" s="122"/>
      <c r="C101" s="123"/>
      <c r="D101" s="124"/>
      <c r="E101" s="125" t="str">
        <f t="shared" si="3"/>
        <v/>
      </c>
      <c r="F101" s="112" t="str">
        <f t="shared" si="5"/>
        <v/>
      </c>
      <c r="G101" s="14"/>
      <c r="P101" s="52"/>
      <c r="Q101" s="52"/>
      <c r="R101" s="52"/>
      <c r="S101" s="52"/>
      <c r="T101" s="52"/>
      <c r="U101" s="84"/>
    </row>
    <row r="102" spans="1:21" x14ac:dyDescent="0.25">
      <c r="A102" s="121"/>
      <c r="B102" s="122"/>
      <c r="C102" s="123"/>
      <c r="D102" s="124"/>
      <c r="E102" s="125" t="str">
        <f t="shared" si="3"/>
        <v/>
      </c>
      <c r="F102" s="112" t="str">
        <f t="shared" si="5"/>
        <v/>
      </c>
      <c r="G102" s="14"/>
      <c r="P102" s="52"/>
      <c r="Q102" s="52"/>
      <c r="R102" s="52"/>
      <c r="S102" s="52"/>
      <c r="T102" s="52"/>
      <c r="U102" s="84"/>
    </row>
    <row r="103" spans="1:21" x14ac:dyDescent="0.25">
      <c r="A103" s="121"/>
      <c r="B103" s="122"/>
      <c r="C103" s="123"/>
      <c r="D103" s="124"/>
      <c r="E103" s="125" t="str">
        <f t="shared" si="3"/>
        <v/>
      </c>
      <c r="F103" s="112" t="str">
        <f t="shared" si="5"/>
        <v/>
      </c>
      <c r="G103" s="14"/>
      <c r="P103" s="52"/>
      <c r="Q103" s="52"/>
      <c r="R103" s="52"/>
      <c r="S103" s="52"/>
      <c r="T103" s="52"/>
      <c r="U103" s="84"/>
    </row>
    <row r="104" spans="1:21" x14ac:dyDescent="0.25">
      <c r="A104" s="128"/>
      <c r="B104" s="129"/>
      <c r="C104" s="123"/>
      <c r="D104" s="124"/>
      <c r="E104" s="125" t="str">
        <f t="shared" si="3"/>
        <v/>
      </c>
      <c r="F104" s="112" t="str">
        <f t="shared" si="5"/>
        <v/>
      </c>
      <c r="G104" s="14"/>
      <c r="P104" s="52"/>
      <c r="Q104" s="52"/>
      <c r="R104" s="52"/>
      <c r="S104" s="52"/>
      <c r="T104" s="52"/>
      <c r="U104" s="84"/>
    </row>
    <row r="105" spans="1:21" x14ac:dyDescent="0.25">
      <c r="A105" s="121"/>
      <c r="B105" s="122"/>
      <c r="C105" s="123"/>
      <c r="D105" s="124"/>
      <c r="E105" s="125" t="str">
        <f t="shared" si="3"/>
        <v/>
      </c>
      <c r="F105" s="112" t="str">
        <f t="shared" si="5"/>
        <v/>
      </c>
      <c r="G105" s="14"/>
      <c r="P105" s="52"/>
      <c r="Q105" s="52"/>
      <c r="R105" s="52"/>
      <c r="S105" s="52"/>
      <c r="T105" s="52"/>
      <c r="U105" s="84"/>
    </row>
    <row r="106" spans="1:21" x14ac:dyDescent="0.25">
      <c r="A106" s="121"/>
      <c r="B106" s="122"/>
      <c r="C106" s="123"/>
      <c r="D106" s="124"/>
      <c r="E106" s="125" t="str">
        <f t="shared" si="3"/>
        <v/>
      </c>
      <c r="F106" s="112" t="str">
        <f t="shared" si="5"/>
        <v/>
      </c>
      <c r="G106" s="14"/>
      <c r="P106" s="52"/>
      <c r="Q106" s="52"/>
      <c r="R106" s="52"/>
      <c r="S106" s="52"/>
      <c r="T106" s="52"/>
      <c r="U106" s="84"/>
    </row>
    <row r="107" spans="1:21" x14ac:dyDescent="0.25">
      <c r="A107" s="121"/>
      <c r="B107" s="122"/>
      <c r="C107" s="123"/>
      <c r="D107" s="124"/>
      <c r="E107" s="125" t="str">
        <f t="shared" si="3"/>
        <v/>
      </c>
      <c r="F107" s="112" t="str">
        <f t="shared" si="5"/>
        <v/>
      </c>
      <c r="G107" s="14"/>
      <c r="P107" s="52"/>
      <c r="Q107" s="52"/>
      <c r="R107" s="52"/>
      <c r="S107" s="52"/>
      <c r="T107" s="52"/>
      <c r="U107" s="84"/>
    </row>
    <row r="108" spans="1:21" x14ac:dyDescent="0.25">
      <c r="A108" s="121"/>
      <c r="B108" s="122"/>
      <c r="C108" s="123"/>
      <c r="D108" s="124"/>
      <c r="E108" s="125" t="str">
        <f t="shared" si="3"/>
        <v/>
      </c>
      <c r="F108" s="112" t="str">
        <f t="shared" si="5"/>
        <v/>
      </c>
      <c r="G108" s="14"/>
      <c r="P108" s="52"/>
      <c r="Q108" s="52"/>
      <c r="R108" s="52"/>
      <c r="S108" s="52"/>
      <c r="T108" s="52"/>
      <c r="U108" s="84"/>
    </row>
    <row r="109" spans="1:21" x14ac:dyDescent="0.25">
      <c r="A109" s="121"/>
      <c r="B109" s="122"/>
      <c r="C109" s="123"/>
      <c r="D109" s="124"/>
      <c r="E109" s="125" t="str">
        <f t="shared" si="3"/>
        <v/>
      </c>
      <c r="F109" s="112" t="str">
        <f t="shared" si="5"/>
        <v/>
      </c>
      <c r="G109" s="14"/>
      <c r="P109" s="52"/>
      <c r="Q109" s="52"/>
      <c r="R109" s="52"/>
      <c r="S109" s="52"/>
      <c r="T109" s="52"/>
      <c r="U109" s="84"/>
    </row>
    <row r="110" spans="1:21" x14ac:dyDescent="0.25">
      <c r="A110" s="121"/>
      <c r="B110" s="122"/>
      <c r="C110" s="123"/>
      <c r="D110" s="124"/>
      <c r="E110" s="125" t="str">
        <f t="shared" si="3"/>
        <v/>
      </c>
      <c r="F110" s="112" t="str">
        <f t="shared" si="5"/>
        <v/>
      </c>
      <c r="G110" s="14"/>
      <c r="P110" s="52"/>
      <c r="Q110" s="52"/>
      <c r="R110" s="52"/>
      <c r="S110" s="52"/>
      <c r="T110" s="52"/>
      <c r="U110" s="84"/>
    </row>
    <row r="111" spans="1:21" x14ac:dyDescent="0.25">
      <c r="A111" s="121"/>
      <c r="B111" s="122"/>
      <c r="C111" s="123"/>
      <c r="D111" s="124"/>
      <c r="E111" s="125" t="str">
        <f t="shared" si="3"/>
        <v/>
      </c>
      <c r="F111" s="112" t="str">
        <f t="shared" si="5"/>
        <v/>
      </c>
      <c r="G111" s="14"/>
      <c r="P111" s="104"/>
      <c r="Q111" s="52"/>
      <c r="R111" s="52"/>
      <c r="S111" s="52"/>
      <c r="T111" s="52"/>
    </row>
    <row r="112" spans="1:21" x14ac:dyDescent="0.25">
      <c r="A112" s="121"/>
      <c r="B112" s="122"/>
      <c r="C112" s="123"/>
      <c r="D112" s="124"/>
      <c r="E112" s="125" t="str">
        <f t="shared" si="3"/>
        <v/>
      </c>
      <c r="F112" s="112" t="str">
        <f t="shared" si="5"/>
        <v/>
      </c>
      <c r="G112" s="14"/>
      <c r="P112" s="52"/>
      <c r="Q112" s="52"/>
      <c r="R112" s="52"/>
      <c r="S112" s="52"/>
      <c r="T112" s="52"/>
    </row>
    <row r="113" spans="1:20" x14ac:dyDescent="0.25">
      <c r="A113" s="121"/>
      <c r="B113" s="122"/>
      <c r="C113" s="123"/>
      <c r="D113" s="124"/>
      <c r="E113" s="125" t="str">
        <f t="shared" si="3"/>
        <v/>
      </c>
      <c r="F113" s="112" t="str">
        <f t="shared" si="5"/>
        <v/>
      </c>
      <c r="G113" s="14"/>
      <c r="P113" s="52"/>
      <c r="Q113" s="52"/>
      <c r="R113" s="52"/>
      <c r="S113" s="52"/>
      <c r="T113" s="52"/>
    </row>
    <row r="114" spans="1:20" x14ac:dyDescent="0.25">
      <c r="A114" s="121"/>
      <c r="B114" s="122"/>
      <c r="C114" s="123"/>
      <c r="D114" s="124"/>
      <c r="E114" s="125" t="str">
        <f t="shared" si="3"/>
        <v/>
      </c>
      <c r="F114" s="112" t="str">
        <f t="shared" si="5"/>
        <v/>
      </c>
      <c r="G114" s="14"/>
      <c r="P114" s="52"/>
      <c r="Q114" s="52"/>
      <c r="R114" s="52"/>
      <c r="S114" s="52"/>
      <c r="T114" s="52"/>
    </row>
    <row r="115" spans="1:20" x14ac:dyDescent="0.25">
      <c r="A115" s="121"/>
      <c r="B115" s="122"/>
      <c r="C115" s="123"/>
      <c r="D115" s="124"/>
      <c r="E115" s="125" t="str">
        <f t="shared" si="3"/>
        <v/>
      </c>
      <c r="F115" s="112" t="str">
        <f t="shared" si="5"/>
        <v/>
      </c>
      <c r="G115" s="14"/>
      <c r="P115" s="104"/>
      <c r="Q115" s="52"/>
      <c r="R115" s="52"/>
      <c r="S115" s="52"/>
      <c r="T115" s="52"/>
    </row>
    <row r="116" spans="1:20" x14ac:dyDescent="0.25">
      <c r="A116" s="128"/>
      <c r="B116" s="129"/>
      <c r="C116" s="123"/>
      <c r="D116" s="124"/>
      <c r="E116" s="125" t="str">
        <f t="shared" si="3"/>
        <v/>
      </c>
      <c r="F116" s="112" t="str">
        <f t="shared" si="5"/>
        <v/>
      </c>
      <c r="G116" s="14"/>
      <c r="P116" s="52"/>
      <c r="Q116" s="52"/>
      <c r="R116" s="52"/>
      <c r="S116" s="52"/>
      <c r="T116" s="52"/>
    </row>
    <row r="117" spans="1:20" x14ac:dyDescent="0.25">
      <c r="A117" s="121"/>
      <c r="B117" s="122"/>
      <c r="C117" s="123"/>
      <c r="D117" s="124"/>
      <c r="E117" s="125" t="str">
        <f t="shared" si="3"/>
        <v/>
      </c>
      <c r="F117" s="112" t="str">
        <f t="shared" si="5"/>
        <v/>
      </c>
      <c r="G117" s="14"/>
      <c r="P117" s="52"/>
      <c r="Q117" s="52"/>
      <c r="R117" s="52"/>
      <c r="S117" s="52"/>
      <c r="T117" s="52"/>
    </row>
    <row r="118" spans="1:20" x14ac:dyDescent="0.25">
      <c r="A118" s="121"/>
      <c r="B118" s="122"/>
      <c r="C118" s="123"/>
      <c r="D118" s="124"/>
      <c r="E118" s="125" t="str">
        <f t="shared" si="3"/>
        <v/>
      </c>
      <c r="F118" s="112" t="str">
        <f t="shared" si="5"/>
        <v/>
      </c>
      <c r="G118" s="14"/>
      <c r="P118" s="52"/>
      <c r="Q118" s="52"/>
      <c r="R118" s="52"/>
      <c r="S118" s="52"/>
      <c r="T118" s="52"/>
    </row>
    <row r="119" spans="1:20" x14ac:dyDescent="0.25">
      <c r="A119" s="121"/>
      <c r="B119" s="122"/>
      <c r="C119" s="123"/>
      <c r="D119" s="124"/>
      <c r="E119" s="125" t="str">
        <f t="shared" si="3"/>
        <v/>
      </c>
      <c r="F119" s="112" t="str">
        <f t="shared" si="5"/>
        <v/>
      </c>
      <c r="G119" s="14"/>
      <c r="P119" s="52"/>
      <c r="Q119" s="52"/>
      <c r="R119" s="52"/>
      <c r="S119" s="52"/>
      <c r="T119" s="52"/>
    </row>
    <row r="120" spans="1:20" x14ac:dyDescent="0.25">
      <c r="A120" s="121"/>
      <c r="B120" s="122"/>
      <c r="C120" s="123"/>
      <c r="D120" s="124"/>
      <c r="E120" s="125" t="str">
        <f t="shared" si="3"/>
        <v/>
      </c>
      <c r="F120" s="112" t="str">
        <f t="shared" si="5"/>
        <v/>
      </c>
      <c r="G120" s="14"/>
      <c r="P120" s="52"/>
      <c r="Q120" s="52"/>
      <c r="R120" s="52"/>
      <c r="S120" s="52"/>
      <c r="T120" s="52"/>
    </row>
    <row r="121" spans="1:20" x14ac:dyDescent="0.25">
      <c r="A121" s="128"/>
      <c r="B121" s="129"/>
      <c r="C121" s="123"/>
      <c r="D121" s="124"/>
      <c r="E121" s="125" t="str">
        <f t="shared" si="3"/>
        <v/>
      </c>
      <c r="F121" s="112" t="str">
        <f t="shared" si="5"/>
        <v/>
      </c>
      <c r="G121" s="14"/>
      <c r="P121" s="52"/>
      <c r="Q121" s="52"/>
      <c r="R121" s="52"/>
      <c r="S121" s="52"/>
      <c r="T121" s="52"/>
    </row>
    <row r="122" spans="1:20" x14ac:dyDescent="0.25">
      <c r="A122" s="121"/>
      <c r="B122" s="122"/>
      <c r="C122" s="123"/>
      <c r="D122" s="124"/>
      <c r="E122" s="125" t="str">
        <f t="shared" si="3"/>
        <v/>
      </c>
      <c r="F122" s="112" t="str">
        <f t="shared" si="5"/>
        <v/>
      </c>
      <c r="G122" s="14"/>
      <c r="P122" s="52"/>
      <c r="Q122" s="52"/>
      <c r="R122" s="52"/>
      <c r="S122" s="52"/>
      <c r="T122" s="52"/>
    </row>
    <row r="123" spans="1:20" x14ac:dyDescent="0.25">
      <c r="A123" s="121"/>
      <c r="B123" s="122"/>
      <c r="C123" s="123"/>
      <c r="D123" s="124"/>
      <c r="E123" s="125" t="str">
        <f t="shared" si="3"/>
        <v/>
      </c>
      <c r="F123" s="112" t="str">
        <f t="shared" si="5"/>
        <v/>
      </c>
      <c r="G123" s="14"/>
      <c r="P123" s="104"/>
      <c r="Q123" s="52"/>
      <c r="R123" s="52"/>
      <c r="S123" s="52"/>
      <c r="T123" s="52"/>
    </row>
    <row r="124" spans="1:20" x14ac:dyDescent="0.25">
      <c r="A124" s="121"/>
      <c r="B124" s="122"/>
      <c r="C124" s="123"/>
      <c r="D124" s="124"/>
      <c r="E124" s="125" t="str">
        <f t="shared" si="3"/>
        <v/>
      </c>
      <c r="F124" s="112" t="str">
        <f t="shared" si="5"/>
        <v/>
      </c>
      <c r="G124" s="14"/>
      <c r="P124" s="52"/>
      <c r="Q124" s="52"/>
      <c r="R124" s="52"/>
      <c r="S124" s="52"/>
      <c r="T124" s="52"/>
    </row>
    <row r="125" spans="1:20" x14ac:dyDescent="0.25">
      <c r="A125" s="121"/>
      <c r="B125" s="122"/>
      <c r="C125" s="123"/>
      <c r="D125" s="124"/>
      <c r="E125" s="125" t="str">
        <f t="shared" si="3"/>
        <v/>
      </c>
      <c r="F125" s="112" t="str">
        <f t="shared" si="5"/>
        <v/>
      </c>
      <c r="G125" s="14"/>
      <c r="P125" s="52"/>
      <c r="Q125" s="52"/>
      <c r="R125" s="52"/>
      <c r="S125" s="52"/>
      <c r="T125" s="52"/>
    </row>
    <row r="126" spans="1:20" x14ac:dyDescent="0.25">
      <c r="A126" s="121"/>
      <c r="B126" s="122"/>
      <c r="C126" s="123"/>
      <c r="D126" s="124"/>
      <c r="E126" s="125" t="str">
        <f t="shared" si="3"/>
        <v/>
      </c>
      <c r="F126" s="112" t="str">
        <f t="shared" si="5"/>
        <v/>
      </c>
      <c r="G126" s="14"/>
      <c r="P126" s="52"/>
      <c r="Q126" s="52"/>
      <c r="R126" s="52"/>
      <c r="S126" s="52"/>
      <c r="T126" s="52"/>
    </row>
    <row r="127" spans="1:20" x14ac:dyDescent="0.25">
      <c r="A127" s="121"/>
      <c r="B127" s="122"/>
      <c r="C127" s="123"/>
      <c r="D127" s="124"/>
      <c r="E127" s="125" t="str">
        <f t="shared" si="3"/>
        <v/>
      </c>
      <c r="F127" s="112" t="str">
        <f t="shared" si="5"/>
        <v/>
      </c>
      <c r="G127" s="14"/>
      <c r="P127" s="52"/>
      <c r="Q127" s="52"/>
      <c r="R127" s="52"/>
      <c r="S127" s="52"/>
      <c r="T127" s="52"/>
    </row>
    <row r="128" spans="1:20" x14ac:dyDescent="0.25">
      <c r="A128" s="121"/>
      <c r="B128" s="122"/>
      <c r="C128" s="123"/>
      <c r="D128" s="124"/>
      <c r="E128" s="125" t="str">
        <f t="shared" si="3"/>
        <v/>
      </c>
      <c r="F128" s="112" t="str">
        <f t="shared" si="5"/>
        <v/>
      </c>
      <c r="G128" s="14"/>
      <c r="P128" s="52"/>
      <c r="Q128" s="52"/>
      <c r="R128" s="52"/>
      <c r="S128" s="52"/>
      <c r="T128" s="52"/>
    </row>
    <row r="129" spans="1:20" x14ac:dyDescent="0.25">
      <c r="A129" s="121"/>
      <c r="B129" s="122"/>
      <c r="C129" s="123"/>
      <c r="D129" s="124"/>
      <c r="E129" s="125" t="str">
        <f t="shared" si="3"/>
        <v/>
      </c>
      <c r="F129" s="112" t="str">
        <f t="shared" si="5"/>
        <v/>
      </c>
      <c r="G129" s="14"/>
      <c r="N129"/>
      <c r="P129" s="104"/>
      <c r="Q129" s="52"/>
      <c r="R129" s="52"/>
      <c r="S129" s="52"/>
      <c r="T129" s="52"/>
    </row>
    <row r="130" spans="1:20" x14ac:dyDescent="0.25">
      <c r="A130" s="121"/>
      <c r="B130" s="122"/>
      <c r="C130" s="123"/>
      <c r="D130" s="124"/>
      <c r="E130" s="125" t="str">
        <f t="shared" ref="E130:E193" si="6">IFERROR(VLOOKUP(D130,I$11:J$30,2,FALSE),"")</f>
        <v/>
      </c>
      <c r="F130" s="112" t="str">
        <f t="shared" si="5"/>
        <v/>
      </c>
      <c r="G130" s="14"/>
      <c r="N130"/>
      <c r="P130" s="52"/>
      <c r="Q130" s="52"/>
      <c r="R130" s="52"/>
      <c r="S130" s="52"/>
      <c r="T130" s="52"/>
    </row>
    <row r="131" spans="1:20" x14ac:dyDescent="0.25">
      <c r="A131" s="121"/>
      <c r="B131" s="122"/>
      <c r="C131" s="123"/>
      <c r="D131" s="124"/>
      <c r="E131" s="125" t="str">
        <f t="shared" si="6"/>
        <v/>
      </c>
      <c r="F131" s="112" t="str">
        <f t="shared" si="5"/>
        <v/>
      </c>
      <c r="G131" s="14"/>
      <c r="N131"/>
      <c r="P131" s="52"/>
      <c r="Q131" s="52"/>
      <c r="R131" s="52"/>
      <c r="S131" s="52"/>
      <c r="T131" s="52"/>
    </row>
    <row r="132" spans="1:20" x14ac:dyDescent="0.25">
      <c r="A132" s="128"/>
      <c r="B132" s="129"/>
      <c r="C132" s="123"/>
      <c r="D132" s="124"/>
      <c r="E132" s="125" t="str">
        <f t="shared" si="6"/>
        <v/>
      </c>
      <c r="F132" s="112" t="str">
        <f t="shared" si="5"/>
        <v/>
      </c>
      <c r="G132" s="14"/>
      <c r="N132"/>
      <c r="P132" s="52"/>
      <c r="Q132" s="52"/>
      <c r="R132" s="52"/>
      <c r="S132" s="52"/>
      <c r="T132" s="52"/>
    </row>
    <row r="133" spans="1:20" x14ac:dyDescent="0.25">
      <c r="A133" s="121"/>
      <c r="B133" s="122"/>
      <c r="C133" s="123"/>
      <c r="D133" s="124"/>
      <c r="E133" s="125" t="str">
        <f t="shared" si="6"/>
        <v/>
      </c>
      <c r="F133" s="112" t="str">
        <f t="shared" ref="F133:F196" si="7">IFERROR(MID(C133,LEN(C133)-5,2), "")</f>
        <v/>
      </c>
      <c r="G133" s="14"/>
      <c r="N133"/>
      <c r="P133" s="52"/>
      <c r="Q133" s="52"/>
      <c r="R133" s="52"/>
      <c r="S133" s="52"/>
      <c r="T133" s="52"/>
    </row>
    <row r="134" spans="1:20" x14ac:dyDescent="0.25">
      <c r="A134" s="121"/>
      <c r="B134" s="122"/>
      <c r="C134" s="123"/>
      <c r="D134" s="124"/>
      <c r="E134" s="125" t="str">
        <f t="shared" si="6"/>
        <v/>
      </c>
      <c r="F134" s="112" t="str">
        <f t="shared" si="7"/>
        <v/>
      </c>
      <c r="G134" s="14"/>
      <c r="N134"/>
      <c r="P134" s="52"/>
      <c r="Q134" s="52"/>
      <c r="R134" s="52"/>
      <c r="S134" s="52"/>
      <c r="T134" s="52"/>
    </row>
    <row r="135" spans="1:20" x14ac:dyDescent="0.25">
      <c r="A135" s="121"/>
      <c r="B135" s="122"/>
      <c r="C135" s="123"/>
      <c r="D135" s="124"/>
      <c r="E135" s="125" t="str">
        <f t="shared" si="6"/>
        <v/>
      </c>
      <c r="F135" s="112" t="str">
        <f t="shared" si="7"/>
        <v/>
      </c>
      <c r="G135" s="14"/>
      <c r="N135"/>
      <c r="P135" s="52"/>
      <c r="Q135" s="52"/>
      <c r="R135" s="52"/>
      <c r="S135" s="52"/>
      <c r="T135" s="52"/>
    </row>
    <row r="136" spans="1:20" x14ac:dyDescent="0.25">
      <c r="A136" s="128"/>
      <c r="B136" s="129"/>
      <c r="C136" s="123"/>
      <c r="D136" s="124"/>
      <c r="E136" s="125" t="str">
        <f t="shared" si="6"/>
        <v/>
      </c>
      <c r="F136" s="112" t="str">
        <f t="shared" si="7"/>
        <v/>
      </c>
      <c r="G136" s="14"/>
      <c r="N136"/>
      <c r="P136" s="52"/>
      <c r="Q136" s="52"/>
      <c r="R136" s="52"/>
      <c r="S136" s="52"/>
      <c r="T136" s="52"/>
    </row>
    <row r="137" spans="1:20" x14ac:dyDescent="0.25">
      <c r="A137" s="121"/>
      <c r="B137" s="122"/>
      <c r="C137" s="123"/>
      <c r="D137" s="124"/>
      <c r="E137" s="125" t="str">
        <f t="shared" si="6"/>
        <v/>
      </c>
      <c r="F137" s="112" t="str">
        <f t="shared" si="7"/>
        <v/>
      </c>
      <c r="G137" s="14"/>
      <c r="N137"/>
      <c r="P137" s="52"/>
      <c r="Q137" s="52"/>
      <c r="R137" s="52"/>
      <c r="S137" s="52"/>
      <c r="T137" s="52"/>
    </row>
    <row r="138" spans="1:20" x14ac:dyDescent="0.25">
      <c r="A138" s="121"/>
      <c r="B138" s="122"/>
      <c r="C138" s="123"/>
      <c r="D138" s="124"/>
      <c r="E138" s="125" t="str">
        <f t="shared" si="6"/>
        <v/>
      </c>
      <c r="F138" s="112" t="str">
        <f t="shared" si="7"/>
        <v/>
      </c>
      <c r="G138" s="14"/>
      <c r="N138"/>
      <c r="P138" s="52"/>
      <c r="Q138" s="52"/>
      <c r="R138" s="52"/>
      <c r="S138" s="52"/>
      <c r="T138" s="52"/>
    </row>
    <row r="139" spans="1:20" x14ac:dyDescent="0.25">
      <c r="A139" s="121"/>
      <c r="B139" s="122"/>
      <c r="C139" s="123"/>
      <c r="D139" s="124"/>
      <c r="E139" s="125" t="str">
        <f t="shared" si="6"/>
        <v/>
      </c>
      <c r="F139" s="112" t="str">
        <f t="shared" si="7"/>
        <v/>
      </c>
      <c r="G139" s="14"/>
      <c r="N139"/>
      <c r="P139" s="104"/>
      <c r="Q139" s="52"/>
      <c r="R139" s="52"/>
      <c r="S139" s="52"/>
      <c r="T139" s="52"/>
    </row>
    <row r="140" spans="1:20" x14ac:dyDescent="0.25">
      <c r="A140" s="121"/>
      <c r="B140" s="122"/>
      <c r="C140" s="123"/>
      <c r="D140" s="124"/>
      <c r="E140" s="125" t="str">
        <f t="shared" si="6"/>
        <v/>
      </c>
      <c r="F140" s="112" t="str">
        <f t="shared" si="7"/>
        <v/>
      </c>
      <c r="G140" s="14"/>
      <c r="N140"/>
      <c r="P140" s="52"/>
      <c r="Q140" s="52"/>
      <c r="R140" s="52"/>
      <c r="S140" s="52"/>
      <c r="T140" s="52"/>
    </row>
    <row r="141" spans="1:20" x14ac:dyDescent="0.25">
      <c r="A141" s="121"/>
      <c r="B141" s="122"/>
      <c r="C141" s="123"/>
      <c r="D141" s="124"/>
      <c r="E141" s="125" t="str">
        <f t="shared" si="6"/>
        <v/>
      </c>
      <c r="F141" s="112" t="str">
        <f t="shared" si="7"/>
        <v/>
      </c>
      <c r="G141" s="14"/>
      <c r="N141"/>
      <c r="P141" s="52"/>
      <c r="Q141" s="52"/>
      <c r="R141" s="52"/>
      <c r="S141" s="52"/>
      <c r="T141" s="52"/>
    </row>
    <row r="142" spans="1:20" x14ac:dyDescent="0.25">
      <c r="A142" s="128"/>
      <c r="B142" s="129"/>
      <c r="C142" s="123"/>
      <c r="D142" s="124"/>
      <c r="E142" s="125" t="str">
        <f t="shared" si="6"/>
        <v/>
      </c>
      <c r="F142" s="112" t="str">
        <f t="shared" si="7"/>
        <v/>
      </c>
      <c r="G142" s="14"/>
      <c r="N142"/>
      <c r="P142" s="52"/>
      <c r="Q142" s="52"/>
      <c r="R142" s="52"/>
      <c r="S142" s="52"/>
      <c r="T142" s="52"/>
    </row>
    <row r="143" spans="1:20" x14ac:dyDescent="0.25">
      <c r="A143" s="121"/>
      <c r="B143" s="122"/>
      <c r="C143" s="123"/>
      <c r="D143" s="124"/>
      <c r="E143" s="125" t="str">
        <f t="shared" si="6"/>
        <v/>
      </c>
      <c r="F143" s="112" t="str">
        <f t="shared" si="7"/>
        <v/>
      </c>
      <c r="G143" s="14"/>
      <c r="N143"/>
      <c r="P143" s="52"/>
      <c r="Q143" s="52"/>
      <c r="R143" s="52"/>
      <c r="S143" s="52"/>
      <c r="T143" s="52"/>
    </row>
    <row r="144" spans="1:20" x14ac:dyDescent="0.25">
      <c r="A144" s="121"/>
      <c r="B144" s="122"/>
      <c r="C144" s="123"/>
      <c r="D144" s="124"/>
      <c r="E144" s="125" t="str">
        <f t="shared" si="6"/>
        <v/>
      </c>
      <c r="F144" s="112" t="str">
        <f t="shared" si="7"/>
        <v/>
      </c>
      <c r="G144" s="14"/>
      <c r="N144"/>
      <c r="P144" s="52"/>
      <c r="Q144" s="52"/>
      <c r="R144" s="52"/>
      <c r="S144" s="52"/>
      <c r="T144" s="52"/>
    </row>
    <row r="145" spans="1:20" x14ac:dyDescent="0.25">
      <c r="A145" s="121"/>
      <c r="B145" s="122"/>
      <c r="C145" s="123"/>
      <c r="D145" s="124"/>
      <c r="E145" s="125" t="str">
        <f t="shared" si="6"/>
        <v/>
      </c>
      <c r="F145" s="112" t="str">
        <f t="shared" si="7"/>
        <v/>
      </c>
      <c r="G145" s="14"/>
      <c r="N145"/>
      <c r="P145" s="52"/>
      <c r="Q145" s="52"/>
      <c r="R145" s="52"/>
      <c r="S145" s="52"/>
      <c r="T145" s="52"/>
    </row>
    <row r="146" spans="1:20" x14ac:dyDescent="0.25">
      <c r="A146" s="121"/>
      <c r="B146" s="122"/>
      <c r="C146" s="123"/>
      <c r="D146" s="124"/>
      <c r="E146" s="125" t="str">
        <f t="shared" si="6"/>
        <v/>
      </c>
      <c r="F146" s="112" t="str">
        <f t="shared" si="7"/>
        <v/>
      </c>
      <c r="G146" s="14"/>
      <c r="N146"/>
      <c r="P146" s="52"/>
      <c r="Q146" s="52"/>
      <c r="R146" s="52"/>
      <c r="S146" s="52"/>
      <c r="T146" s="52"/>
    </row>
    <row r="147" spans="1:20" x14ac:dyDescent="0.25">
      <c r="A147" s="121"/>
      <c r="B147" s="122"/>
      <c r="C147" s="123"/>
      <c r="D147" s="124"/>
      <c r="E147" s="125" t="str">
        <f t="shared" si="6"/>
        <v/>
      </c>
      <c r="F147" s="112" t="str">
        <f t="shared" si="7"/>
        <v/>
      </c>
      <c r="G147" s="14"/>
      <c r="N147"/>
      <c r="P147" s="52"/>
      <c r="Q147" s="52"/>
      <c r="R147" s="52"/>
      <c r="S147" s="52"/>
      <c r="T147" s="52"/>
    </row>
    <row r="148" spans="1:20" x14ac:dyDescent="0.25">
      <c r="A148" s="121"/>
      <c r="B148" s="122"/>
      <c r="C148" s="123"/>
      <c r="D148" s="124"/>
      <c r="E148" s="125" t="str">
        <f t="shared" si="6"/>
        <v/>
      </c>
      <c r="F148" s="112" t="str">
        <f t="shared" si="7"/>
        <v/>
      </c>
      <c r="G148" s="14"/>
      <c r="N148"/>
      <c r="P148" s="52"/>
      <c r="Q148" s="52"/>
      <c r="R148" s="52"/>
      <c r="S148" s="52"/>
      <c r="T148" s="52"/>
    </row>
    <row r="149" spans="1:20" x14ac:dyDescent="0.25">
      <c r="A149" s="121"/>
      <c r="B149" s="122"/>
      <c r="C149" s="123"/>
      <c r="D149" s="124"/>
      <c r="E149" s="125" t="str">
        <f t="shared" si="6"/>
        <v/>
      </c>
      <c r="F149" s="112" t="str">
        <f t="shared" si="7"/>
        <v/>
      </c>
      <c r="G149" s="14"/>
      <c r="N149"/>
      <c r="P149" s="52"/>
      <c r="Q149" s="52"/>
      <c r="R149" s="52"/>
      <c r="S149" s="52"/>
      <c r="T149" s="52"/>
    </row>
    <row r="150" spans="1:20" x14ac:dyDescent="0.25">
      <c r="A150" s="121"/>
      <c r="B150" s="122"/>
      <c r="C150" s="123"/>
      <c r="D150" s="124"/>
      <c r="E150" s="125" t="str">
        <f t="shared" si="6"/>
        <v/>
      </c>
      <c r="F150" s="112" t="str">
        <f t="shared" si="7"/>
        <v/>
      </c>
      <c r="G150" s="14"/>
      <c r="N150"/>
      <c r="P150" s="52"/>
      <c r="Q150" s="52"/>
      <c r="R150" s="52"/>
      <c r="S150" s="52"/>
      <c r="T150" s="52"/>
    </row>
    <row r="151" spans="1:20" x14ac:dyDescent="0.25">
      <c r="A151" s="121"/>
      <c r="B151" s="122"/>
      <c r="C151" s="123"/>
      <c r="D151" s="124"/>
      <c r="E151" s="125" t="str">
        <f t="shared" si="6"/>
        <v/>
      </c>
      <c r="F151" s="112" t="str">
        <f t="shared" si="7"/>
        <v/>
      </c>
      <c r="G151" s="14"/>
      <c r="N151"/>
      <c r="P151" s="52"/>
      <c r="Q151" s="52"/>
      <c r="R151" s="52"/>
      <c r="S151" s="52"/>
      <c r="T151" s="52"/>
    </row>
    <row r="152" spans="1:20" x14ac:dyDescent="0.25">
      <c r="A152" s="121"/>
      <c r="B152" s="122"/>
      <c r="C152" s="123"/>
      <c r="D152" s="124"/>
      <c r="E152" s="125" t="str">
        <f t="shared" si="6"/>
        <v/>
      </c>
      <c r="F152" s="112" t="str">
        <f t="shared" si="7"/>
        <v/>
      </c>
      <c r="G152" s="14"/>
      <c r="N152"/>
      <c r="P152" s="52"/>
      <c r="Q152" s="52"/>
      <c r="R152" s="52"/>
      <c r="S152" s="52"/>
      <c r="T152" s="52"/>
    </row>
    <row r="153" spans="1:20" x14ac:dyDescent="0.25">
      <c r="A153" s="121"/>
      <c r="B153" s="122"/>
      <c r="C153" s="123"/>
      <c r="D153" s="124"/>
      <c r="E153" s="125" t="str">
        <f t="shared" si="6"/>
        <v/>
      </c>
      <c r="F153" s="112" t="str">
        <f t="shared" si="7"/>
        <v/>
      </c>
      <c r="G153" s="14"/>
      <c r="N153"/>
      <c r="P153" s="52"/>
      <c r="Q153" s="52"/>
      <c r="R153" s="52"/>
      <c r="S153" s="52"/>
      <c r="T153" s="52"/>
    </row>
    <row r="154" spans="1:20" x14ac:dyDescent="0.25">
      <c r="A154" s="121"/>
      <c r="B154" s="122"/>
      <c r="C154" s="123"/>
      <c r="D154" s="124"/>
      <c r="E154" s="125" t="str">
        <f t="shared" si="6"/>
        <v/>
      </c>
      <c r="F154" s="112" t="str">
        <f t="shared" si="7"/>
        <v/>
      </c>
      <c r="G154" s="14"/>
      <c r="N154"/>
      <c r="P154" s="52"/>
      <c r="Q154" s="52"/>
      <c r="R154" s="52"/>
      <c r="S154" s="52"/>
      <c r="T154" s="52"/>
    </row>
    <row r="155" spans="1:20" x14ac:dyDescent="0.25">
      <c r="A155" s="128"/>
      <c r="B155" s="129"/>
      <c r="C155" s="123"/>
      <c r="D155" s="124"/>
      <c r="E155" s="125" t="str">
        <f t="shared" si="6"/>
        <v/>
      </c>
      <c r="F155" s="112" t="str">
        <f t="shared" si="7"/>
        <v/>
      </c>
      <c r="G155" s="14"/>
      <c r="N155"/>
    </row>
    <row r="156" spans="1:20" x14ac:dyDescent="0.25">
      <c r="A156" s="121"/>
      <c r="B156" s="122"/>
      <c r="C156" s="123"/>
      <c r="D156" s="124"/>
      <c r="E156" s="125" t="str">
        <f t="shared" si="6"/>
        <v/>
      </c>
      <c r="F156" s="112" t="str">
        <f t="shared" si="7"/>
        <v/>
      </c>
      <c r="G156" s="14"/>
      <c r="N156"/>
    </row>
    <row r="157" spans="1:20" x14ac:dyDescent="0.25">
      <c r="A157" s="121"/>
      <c r="B157" s="122"/>
      <c r="C157" s="123"/>
      <c r="D157" s="124"/>
      <c r="E157" s="125" t="str">
        <f t="shared" si="6"/>
        <v/>
      </c>
      <c r="F157" s="112" t="str">
        <f t="shared" si="7"/>
        <v/>
      </c>
      <c r="G157" s="14"/>
      <c r="N157"/>
    </row>
    <row r="158" spans="1:20" x14ac:dyDescent="0.25">
      <c r="A158" s="121"/>
      <c r="B158" s="122"/>
      <c r="C158" s="123"/>
      <c r="D158" s="124"/>
      <c r="E158" s="125" t="str">
        <f t="shared" si="6"/>
        <v/>
      </c>
      <c r="F158" s="112" t="str">
        <f t="shared" si="7"/>
        <v/>
      </c>
      <c r="G158" s="14"/>
      <c r="N158"/>
    </row>
    <row r="159" spans="1:20" x14ac:dyDescent="0.25">
      <c r="A159" s="121"/>
      <c r="B159" s="122"/>
      <c r="C159" s="123"/>
      <c r="D159" s="124"/>
      <c r="E159" s="125" t="str">
        <f t="shared" si="6"/>
        <v/>
      </c>
      <c r="F159" s="112" t="str">
        <f t="shared" si="7"/>
        <v/>
      </c>
      <c r="G159" s="14"/>
      <c r="N159"/>
    </row>
    <row r="160" spans="1:20" x14ac:dyDescent="0.25">
      <c r="A160" s="128"/>
      <c r="B160" s="129"/>
      <c r="C160" s="123"/>
      <c r="D160" s="124"/>
      <c r="E160" s="125" t="str">
        <f t="shared" si="6"/>
        <v/>
      </c>
      <c r="F160" s="112" t="str">
        <f t="shared" si="7"/>
        <v/>
      </c>
      <c r="G160" s="14"/>
      <c r="N160"/>
    </row>
    <row r="161" spans="1:14" x14ac:dyDescent="0.25">
      <c r="A161" s="121"/>
      <c r="B161" s="122"/>
      <c r="C161" s="123"/>
      <c r="D161" s="124"/>
      <c r="E161" s="125" t="str">
        <f t="shared" si="6"/>
        <v/>
      </c>
      <c r="F161" s="112" t="str">
        <f t="shared" si="7"/>
        <v/>
      </c>
      <c r="G161" s="14"/>
      <c r="N161"/>
    </row>
    <row r="162" spans="1:14" x14ac:dyDescent="0.25">
      <c r="A162" s="121"/>
      <c r="B162" s="122"/>
      <c r="C162" s="123"/>
      <c r="D162" s="124"/>
      <c r="E162" s="125" t="str">
        <f t="shared" si="6"/>
        <v/>
      </c>
      <c r="F162" s="112" t="str">
        <f t="shared" si="7"/>
        <v/>
      </c>
      <c r="G162" s="14"/>
      <c r="N162"/>
    </row>
    <row r="163" spans="1:14" x14ac:dyDescent="0.25">
      <c r="A163" s="121"/>
      <c r="B163" s="122"/>
      <c r="C163" s="123"/>
      <c r="D163" s="124"/>
      <c r="E163" s="125" t="str">
        <f t="shared" si="6"/>
        <v/>
      </c>
      <c r="F163" s="112" t="str">
        <f t="shared" si="7"/>
        <v/>
      </c>
      <c r="G163" s="14"/>
      <c r="N163"/>
    </row>
    <row r="164" spans="1:14" x14ac:dyDescent="0.25">
      <c r="A164" s="128"/>
      <c r="B164" s="129"/>
      <c r="C164" s="123"/>
      <c r="D164" s="124"/>
      <c r="E164" s="125" t="str">
        <f t="shared" si="6"/>
        <v/>
      </c>
      <c r="F164" s="112" t="str">
        <f t="shared" si="7"/>
        <v/>
      </c>
      <c r="G164" s="14"/>
      <c r="N164"/>
    </row>
    <row r="165" spans="1:14" x14ac:dyDescent="0.25">
      <c r="A165" s="121"/>
      <c r="B165" s="122"/>
      <c r="C165" s="123"/>
      <c r="D165" s="124"/>
      <c r="E165" s="125" t="str">
        <f t="shared" si="6"/>
        <v/>
      </c>
      <c r="F165" s="112" t="str">
        <f t="shared" si="7"/>
        <v/>
      </c>
      <c r="G165" s="14"/>
      <c r="N165"/>
    </row>
    <row r="166" spans="1:14" x14ac:dyDescent="0.25">
      <c r="A166" s="121"/>
      <c r="B166" s="122"/>
      <c r="C166" s="123"/>
      <c r="D166" s="124"/>
      <c r="E166" s="125" t="str">
        <f t="shared" si="6"/>
        <v/>
      </c>
      <c r="F166" s="112" t="str">
        <f t="shared" si="7"/>
        <v/>
      </c>
      <c r="G166" s="14"/>
      <c r="N166"/>
    </row>
    <row r="167" spans="1:14" x14ac:dyDescent="0.25">
      <c r="A167" s="121"/>
      <c r="B167" s="122"/>
      <c r="C167" s="123"/>
      <c r="D167" s="124"/>
      <c r="E167" s="125" t="str">
        <f t="shared" si="6"/>
        <v/>
      </c>
      <c r="F167" s="112" t="str">
        <f t="shared" si="7"/>
        <v/>
      </c>
      <c r="G167" s="14"/>
      <c r="N167"/>
    </row>
    <row r="168" spans="1:14" x14ac:dyDescent="0.25">
      <c r="A168" s="121"/>
      <c r="B168" s="122"/>
      <c r="C168" s="123"/>
      <c r="D168" s="124"/>
      <c r="E168" s="125" t="str">
        <f t="shared" si="6"/>
        <v/>
      </c>
      <c r="F168" s="112" t="str">
        <f t="shared" si="7"/>
        <v/>
      </c>
      <c r="G168" s="14"/>
      <c r="N168"/>
    </row>
    <row r="169" spans="1:14" x14ac:dyDescent="0.25">
      <c r="A169" s="121"/>
      <c r="B169" s="122"/>
      <c r="C169" s="123"/>
      <c r="D169" s="124"/>
      <c r="E169" s="125" t="str">
        <f t="shared" si="6"/>
        <v/>
      </c>
      <c r="F169" s="112" t="str">
        <f t="shared" si="7"/>
        <v/>
      </c>
      <c r="G169" s="14"/>
      <c r="N169"/>
    </row>
    <row r="170" spans="1:14" x14ac:dyDescent="0.25">
      <c r="A170" s="121"/>
      <c r="B170" s="122"/>
      <c r="C170" s="123"/>
      <c r="D170" s="124"/>
      <c r="E170" s="125" t="str">
        <f t="shared" si="6"/>
        <v/>
      </c>
      <c r="F170" s="112" t="str">
        <f t="shared" si="7"/>
        <v/>
      </c>
      <c r="G170" s="14"/>
      <c r="N170"/>
    </row>
    <row r="171" spans="1:14" x14ac:dyDescent="0.25">
      <c r="A171" s="121"/>
      <c r="B171" s="122"/>
      <c r="C171" s="123"/>
      <c r="D171" s="124"/>
      <c r="E171" s="125" t="str">
        <f t="shared" si="6"/>
        <v/>
      </c>
      <c r="F171" s="112" t="str">
        <f t="shared" si="7"/>
        <v/>
      </c>
      <c r="G171" s="14"/>
      <c r="N171"/>
    </row>
    <row r="172" spans="1:14" x14ac:dyDescent="0.25">
      <c r="A172" s="128"/>
      <c r="B172" s="129"/>
      <c r="C172" s="123"/>
      <c r="D172" s="124"/>
      <c r="E172" s="125" t="str">
        <f t="shared" si="6"/>
        <v/>
      </c>
      <c r="F172" s="112" t="str">
        <f t="shared" si="7"/>
        <v/>
      </c>
      <c r="G172" s="14"/>
      <c r="N172"/>
    </row>
    <row r="173" spans="1:14" x14ac:dyDescent="0.25">
      <c r="A173" s="128"/>
      <c r="B173" s="129"/>
      <c r="C173" s="123"/>
      <c r="D173" s="124"/>
      <c r="E173" s="125" t="str">
        <f t="shared" si="6"/>
        <v/>
      </c>
      <c r="F173" s="112" t="str">
        <f t="shared" si="7"/>
        <v/>
      </c>
      <c r="G173" s="14"/>
      <c r="N173"/>
    </row>
    <row r="174" spans="1:14" x14ac:dyDescent="0.25">
      <c r="A174" s="121"/>
      <c r="B174" s="122"/>
      <c r="C174" s="123"/>
      <c r="D174" s="124"/>
      <c r="E174" s="125" t="str">
        <f t="shared" si="6"/>
        <v/>
      </c>
      <c r="F174" s="112" t="str">
        <f t="shared" si="7"/>
        <v/>
      </c>
      <c r="G174" s="14"/>
      <c r="N174"/>
    </row>
    <row r="175" spans="1:14" x14ac:dyDescent="0.25">
      <c r="A175" s="121"/>
      <c r="B175" s="122"/>
      <c r="C175" s="123"/>
      <c r="D175" s="124"/>
      <c r="E175" s="125" t="str">
        <f t="shared" si="6"/>
        <v/>
      </c>
      <c r="F175" s="112" t="str">
        <f t="shared" si="7"/>
        <v/>
      </c>
      <c r="G175" s="14"/>
      <c r="N175"/>
    </row>
    <row r="176" spans="1:14" x14ac:dyDescent="0.25">
      <c r="A176" s="121"/>
      <c r="B176" s="122"/>
      <c r="C176" s="123"/>
      <c r="D176" s="124"/>
      <c r="E176" s="125" t="str">
        <f t="shared" si="6"/>
        <v/>
      </c>
      <c r="F176" s="112" t="str">
        <f t="shared" si="7"/>
        <v/>
      </c>
      <c r="G176" s="14"/>
      <c r="N176"/>
    </row>
    <row r="177" spans="1:14" x14ac:dyDescent="0.25">
      <c r="A177" s="121"/>
      <c r="B177" s="122"/>
      <c r="C177" s="123"/>
      <c r="D177" s="124"/>
      <c r="E177" s="125" t="str">
        <f t="shared" si="6"/>
        <v/>
      </c>
      <c r="F177" s="112" t="str">
        <f t="shared" si="7"/>
        <v/>
      </c>
      <c r="G177" s="14"/>
      <c r="N177"/>
    </row>
    <row r="178" spans="1:14" x14ac:dyDescent="0.25">
      <c r="A178" s="128"/>
      <c r="B178" s="129"/>
      <c r="C178" s="123"/>
      <c r="D178" s="124"/>
      <c r="E178" s="125" t="str">
        <f t="shared" si="6"/>
        <v/>
      </c>
      <c r="F178" s="112" t="str">
        <f t="shared" si="7"/>
        <v/>
      </c>
      <c r="G178" s="14"/>
      <c r="N178"/>
    </row>
    <row r="179" spans="1:14" x14ac:dyDescent="0.25">
      <c r="A179" s="121"/>
      <c r="B179" s="122"/>
      <c r="C179" s="123"/>
      <c r="D179" s="124"/>
      <c r="E179" s="125" t="str">
        <f t="shared" si="6"/>
        <v/>
      </c>
      <c r="F179" s="112" t="str">
        <f t="shared" si="7"/>
        <v/>
      </c>
      <c r="G179" s="14"/>
      <c r="N179"/>
    </row>
    <row r="180" spans="1:14" x14ac:dyDescent="0.25">
      <c r="A180" s="121"/>
      <c r="B180" s="122"/>
      <c r="C180" s="123"/>
      <c r="D180" s="124"/>
      <c r="E180" s="125" t="str">
        <f t="shared" si="6"/>
        <v/>
      </c>
      <c r="F180" s="112" t="str">
        <f t="shared" si="7"/>
        <v/>
      </c>
      <c r="G180" s="14"/>
      <c r="N180"/>
    </row>
    <row r="181" spans="1:14" x14ac:dyDescent="0.25">
      <c r="A181" s="121"/>
      <c r="B181" s="122"/>
      <c r="C181" s="123"/>
      <c r="D181" s="124"/>
      <c r="E181" s="125" t="str">
        <f t="shared" si="6"/>
        <v/>
      </c>
      <c r="F181" s="112" t="str">
        <f t="shared" si="7"/>
        <v/>
      </c>
      <c r="G181" s="14"/>
      <c r="N181"/>
    </row>
    <row r="182" spans="1:14" x14ac:dyDescent="0.25">
      <c r="A182" s="128"/>
      <c r="B182" s="129"/>
      <c r="C182" s="123"/>
      <c r="D182" s="124"/>
      <c r="E182" s="125" t="str">
        <f t="shared" si="6"/>
        <v/>
      </c>
      <c r="F182" s="112" t="str">
        <f t="shared" si="7"/>
        <v/>
      </c>
      <c r="G182" s="14"/>
      <c r="N182"/>
    </row>
    <row r="183" spans="1:14" x14ac:dyDescent="0.25">
      <c r="A183" s="121"/>
      <c r="B183" s="122"/>
      <c r="C183" s="123"/>
      <c r="D183" s="124"/>
      <c r="E183" s="125" t="str">
        <f t="shared" si="6"/>
        <v/>
      </c>
      <c r="F183" s="112" t="str">
        <f t="shared" si="7"/>
        <v/>
      </c>
      <c r="G183" s="14"/>
      <c r="N183"/>
    </row>
    <row r="184" spans="1:14" x14ac:dyDescent="0.25">
      <c r="A184" s="128"/>
      <c r="B184" s="129"/>
      <c r="C184" s="123"/>
      <c r="D184" s="124"/>
      <c r="E184" s="125" t="str">
        <f t="shared" si="6"/>
        <v/>
      </c>
      <c r="F184" s="112" t="str">
        <f t="shared" si="7"/>
        <v/>
      </c>
      <c r="G184" s="14"/>
      <c r="N184"/>
    </row>
    <row r="185" spans="1:14" x14ac:dyDescent="0.25">
      <c r="A185" s="121"/>
      <c r="B185" s="122"/>
      <c r="C185" s="123"/>
      <c r="D185" s="124"/>
      <c r="E185" s="125" t="str">
        <f t="shared" si="6"/>
        <v/>
      </c>
      <c r="F185" s="112" t="str">
        <f t="shared" si="7"/>
        <v/>
      </c>
      <c r="G185" s="14"/>
      <c r="N185"/>
    </row>
    <row r="186" spans="1:14" x14ac:dyDescent="0.25">
      <c r="A186" s="121"/>
      <c r="B186" s="122"/>
      <c r="C186" s="123"/>
      <c r="D186" s="124"/>
      <c r="E186" s="125" t="str">
        <f t="shared" si="6"/>
        <v/>
      </c>
      <c r="F186" s="112" t="str">
        <f t="shared" si="7"/>
        <v/>
      </c>
      <c r="G186" s="14"/>
      <c r="N186"/>
    </row>
    <row r="187" spans="1:14" x14ac:dyDescent="0.25">
      <c r="A187" s="121"/>
      <c r="B187" s="122"/>
      <c r="C187" s="123"/>
      <c r="D187" s="124"/>
      <c r="E187" s="125" t="str">
        <f t="shared" si="6"/>
        <v/>
      </c>
      <c r="F187" s="112" t="str">
        <f t="shared" si="7"/>
        <v/>
      </c>
      <c r="G187" s="14"/>
      <c r="N187"/>
    </row>
    <row r="188" spans="1:14" x14ac:dyDescent="0.25">
      <c r="A188" s="121"/>
      <c r="B188" s="122"/>
      <c r="C188" s="123"/>
      <c r="D188" s="124"/>
      <c r="E188" s="125" t="str">
        <f t="shared" si="6"/>
        <v/>
      </c>
      <c r="F188" s="112" t="str">
        <f t="shared" si="7"/>
        <v/>
      </c>
      <c r="G188" s="14"/>
      <c r="N188"/>
    </row>
    <row r="189" spans="1:14" x14ac:dyDescent="0.25">
      <c r="A189" s="128"/>
      <c r="B189" s="129"/>
      <c r="C189" s="123"/>
      <c r="D189" s="124"/>
      <c r="E189" s="125" t="str">
        <f t="shared" si="6"/>
        <v/>
      </c>
      <c r="F189" s="112" t="str">
        <f t="shared" si="7"/>
        <v/>
      </c>
      <c r="G189" s="14"/>
      <c r="N189"/>
    </row>
    <row r="190" spans="1:14" x14ac:dyDescent="0.25">
      <c r="A190" s="121"/>
      <c r="B190" s="122"/>
      <c r="C190" s="123"/>
      <c r="D190" s="124"/>
      <c r="E190" s="125" t="str">
        <f t="shared" si="6"/>
        <v/>
      </c>
      <c r="F190" s="112" t="str">
        <f t="shared" si="7"/>
        <v/>
      </c>
      <c r="G190" s="14"/>
      <c r="N190"/>
    </row>
    <row r="191" spans="1:14" x14ac:dyDescent="0.25">
      <c r="A191" s="121"/>
      <c r="B191" s="122"/>
      <c r="C191" s="123"/>
      <c r="D191" s="124"/>
      <c r="E191" s="125" t="str">
        <f t="shared" si="6"/>
        <v/>
      </c>
      <c r="F191" s="112" t="str">
        <f t="shared" si="7"/>
        <v/>
      </c>
      <c r="G191" s="14"/>
      <c r="N191"/>
    </row>
    <row r="192" spans="1:14" x14ac:dyDescent="0.25">
      <c r="A192" s="121"/>
      <c r="B192" s="122"/>
      <c r="C192" s="123"/>
      <c r="D192" s="124"/>
      <c r="E192" s="125" t="str">
        <f t="shared" si="6"/>
        <v/>
      </c>
      <c r="F192" s="112" t="str">
        <f t="shared" si="7"/>
        <v/>
      </c>
      <c r="G192" s="14"/>
      <c r="N192"/>
    </row>
    <row r="193" spans="1:22" x14ac:dyDescent="0.25">
      <c r="A193" s="128"/>
      <c r="B193" s="129"/>
      <c r="C193" s="123"/>
      <c r="D193" s="124"/>
      <c r="E193" s="125" t="str">
        <f t="shared" si="6"/>
        <v/>
      </c>
      <c r="F193" s="112" t="str">
        <f t="shared" si="7"/>
        <v/>
      </c>
      <c r="G193" s="14"/>
      <c r="N193"/>
    </row>
    <row r="194" spans="1:22" x14ac:dyDescent="0.25">
      <c r="A194" s="128"/>
      <c r="B194" s="129"/>
      <c r="C194" s="123"/>
      <c r="D194" s="124"/>
      <c r="E194" s="125" t="str">
        <f t="shared" ref="E194:E257" si="8">IFERROR(VLOOKUP(D194,I$11:J$30,2,FALSE),"")</f>
        <v/>
      </c>
      <c r="F194" s="112" t="str">
        <f t="shared" si="7"/>
        <v/>
      </c>
      <c r="G194" s="14"/>
      <c r="N194"/>
      <c r="V194" s="61"/>
    </row>
    <row r="195" spans="1:22" x14ac:dyDescent="0.25">
      <c r="A195" s="121"/>
      <c r="B195" s="122"/>
      <c r="C195" s="123"/>
      <c r="D195" s="124"/>
      <c r="E195" s="125" t="str">
        <f t="shared" si="8"/>
        <v/>
      </c>
      <c r="F195" s="112" t="str">
        <f t="shared" si="7"/>
        <v/>
      </c>
      <c r="G195" s="14"/>
      <c r="N195"/>
    </row>
    <row r="196" spans="1:22" x14ac:dyDescent="0.25">
      <c r="A196" s="121"/>
      <c r="B196" s="122"/>
      <c r="C196" s="123"/>
      <c r="D196" s="124"/>
      <c r="E196" s="125" t="str">
        <f t="shared" si="8"/>
        <v/>
      </c>
      <c r="F196" s="112" t="str">
        <f t="shared" si="7"/>
        <v/>
      </c>
      <c r="G196" s="14"/>
      <c r="N196"/>
    </row>
    <row r="197" spans="1:22" x14ac:dyDescent="0.25">
      <c r="A197" s="128"/>
      <c r="B197" s="129"/>
      <c r="C197" s="123"/>
      <c r="D197" s="124"/>
      <c r="E197" s="125" t="str">
        <f t="shared" si="8"/>
        <v/>
      </c>
      <c r="F197" s="112" t="str">
        <f t="shared" ref="F197:F260" si="9">IFERROR(MID(C197,LEN(C197)-5,2), "")</f>
        <v/>
      </c>
      <c r="G197" s="14"/>
      <c r="N197"/>
    </row>
    <row r="198" spans="1:22" x14ac:dyDescent="0.25">
      <c r="A198" s="121"/>
      <c r="B198" s="122"/>
      <c r="C198" s="123"/>
      <c r="D198" s="124"/>
      <c r="E198" s="125" t="str">
        <f t="shared" si="8"/>
        <v/>
      </c>
      <c r="F198" s="112" t="str">
        <f t="shared" si="9"/>
        <v/>
      </c>
      <c r="G198" s="14"/>
      <c r="N198"/>
    </row>
    <row r="199" spans="1:22" x14ac:dyDescent="0.25">
      <c r="A199" s="128"/>
      <c r="B199" s="129"/>
      <c r="C199" s="123"/>
      <c r="D199" s="124"/>
      <c r="E199" s="125" t="str">
        <f t="shared" si="8"/>
        <v/>
      </c>
      <c r="F199" s="112" t="str">
        <f t="shared" si="9"/>
        <v/>
      </c>
      <c r="G199" s="14"/>
      <c r="N199"/>
    </row>
    <row r="200" spans="1:22" x14ac:dyDescent="0.25">
      <c r="A200" s="121"/>
      <c r="B200" s="122"/>
      <c r="C200" s="123"/>
      <c r="D200" s="124"/>
      <c r="E200" s="125" t="str">
        <f t="shared" si="8"/>
        <v/>
      </c>
      <c r="F200" s="112" t="str">
        <f t="shared" si="9"/>
        <v/>
      </c>
      <c r="G200" s="14"/>
      <c r="N200"/>
    </row>
    <row r="201" spans="1:22" x14ac:dyDescent="0.25">
      <c r="A201" s="121"/>
      <c r="B201" s="122"/>
      <c r="C201" s="123"/>
      <c r="D201" s="124"/>
      <c r="E201" s="125" t="str">
        <f t="shared" si="8"/>
        <v/>
      </c>
      <c r="F201" s="112" t="str">
        <f t="shared" si="9"/>
        <v/>
      </c>
      <c r="G201" s="14"/>
      <c r="N201"/>
    </row>
    <row r="202" spans="1:22" x14ac:dyDescent="0.25">
      <c r="A202" s="128"/>
      <c r="B202" s="129"/>
      <c r="C202" s="123"/>
      <c r="D202" s="124"/>
      <c r="E202" s="125" t="str">
        <f t="shared" si="8"/>
        <v/>
      </c>
      <c r="F202" s="112" t="str">
        <f t="shared" si="9"/>
        <v/>
      </c>
      <c r="G202" s="14"/>
      <c r="N202"/>
    </row>
    <row r="203" spans="1:22" x14ac:dyDescent="0.25">
      <c r="A203" s="121"/>
      <c r="B203" s="122"/>
      <c r="C203" s="123"/>
      <c r="D203" s="124"/>
      <c r="E203" s="125" t="str">
        <f t="shared" si="8"/>
        <v/>
      </c>
      <c r="F203" s="112" t="str">
        <f t="shared" si="9"/>
        <v/>
      </c>
      <c r="G203" s="14"/>
      <c r="N203"/>
    </row>
    <row r="204" spans="1:22" x14ac:dyDescent="0.25">
      <c r="A204" s="121"/>
      <c r="B204" s="122"/>
      <c r="C204" s="123"/>
      <c r="D204" s="124"/>
      <c r="E204" s="125" t="str">
        <f t="shared" si="8"/>
        <v/>
      </c>
      <c r="F204" s="112" t="str">
        <f t="shared" si="9"/>
        <v/>
      </c>
      <c r="G204" s="14"/>
      <c r="N204"/>
    </row>
    <row r="205" spans="1:22" x14ac:dyDescent="0.25">
      <c r="A205" s="121"/>
      <c r="B205" s="122"/>
      <c r="C205" s="123"/>
      <c r="D205" s="124"/>
      <c r="E205" s="125" t="str">
        <f t="shared" si="8"/>
        <v/>
      </c>
      <c r="F205" s="112" t="str">
        <f t="shared" si="9"/>
        <v/>
      </c>
      <c r="G205" s="14"/>
      <c r="N205"/>
    </row>
    <row r="206" spans="1:22" x14ac:dyDescent="0.25">
      <c r="A206" s="121"/>
      <c r="B206" s="122"/>
      <c r="C206" s="123"/>
      <c r="D206" s="124"/>
      <c r="E206" s="125" t="str">
        <f t="shared" si="8"/>
        <v/>
      </c>
      <c r="F206" s="112" t="str">
        <f t="shared" si="9"/>
        <v/>
      </c>
      <c r="G206" s="14"/>
      <c r="N206"/>
    </row>
    <row r="207" spans="1:22" x14ac:dyDescent="0.25">
      <c r="A207" s="121"/>
      <c r="B207" s="122"/>
      <c r="C207" s="123"/>
      <c r="D207" s="124"/>
      <c r="E207" s="125" t="str">
        <f t="shared" si="8"/>
        <v/>
      </c>
      <c r="F207" s="112" t="str">
        <f t="shared" si="9"/>
        <v/>
      </c>
      <c r="G207" s="14"/>
      <c r="N207"/>
    </row>
    <row r="208" spans="1:22" x14ac:dyDescent="0.25">
      <c r="A208" s="121"/>
      <c r="B208" s="122"/>
      <c r="C208" s="123"/>
      <c r="D208" s="124"/>
      <c r="E208" s="125" t="str">
        <f t="shared" si="8"/>
        <v/>
      </c>
      <c r="F208" s="112" t="str">
        <f t="shared" si="9"/>
        <v/>
      </c>
      <c r="G208" s="14"/>
      <c r="N208"/>
    </row>
    <row r="209" spans="1:14" x14ac:dyDescent="0.25">
      <c r="A209" s="121"/>
      <c r="B209" s="122"/>
      <c r="C209" s="123"/>
      <c r="D209" s="124"/>
      <c r="E209" s="125" t="str">
        <f t="shared" si="8"/>
        <v/>
      </c>
      <c r="F209" s="112" t="str">
        <f t="shared" si="9"/>
        <v/>
      </c>
      <c r="G209" s="14"/>
      <c r="N209"/>
    </row>
    <row r="210" spans="1:14" x14ac:dyDescent="0.25">
      <c r="A210" s="121"/>
      <c r="B210" s="122"/>
      <c r="C210" s="123"/>
      <c r="D210" s="124"/>
      <c r="E210" s="125" t="str">
        <f t="shared" si="8"/>
        <v/>
      </c>
      <c r="F210" s="112" t="str">
        <f t="shared" si="9"/>
        <v/>
      </c>
      <c r="G210" s="14"/>
      <c r="N210"/>
    </row>
    <row r="211" spans="1:14" x14ac:dyDescent="0.25">
      <c r="A211" s="121"/>
      <c r="B211" s="122"/>
      <c r="C211" s="123"/>
      <c r="D211" s="124"/>
      <c r="E211" s="125" t="str">
        <f t="shared" si="8"/>
        <v/>
      </c>
      <c r="F211" s="112" t="str">
        <f t="shared" si="9"/>
        <v/>
      </c>
      <c r="G211" s="14"/>
      <c r="N211"/>
    </row>
    <row r="212" spans="1:14" x14ac:dyDescent="0.25">
      <c r="A212" s="128"/>
      <c r="B212" s="129"/>
      <c r="C212" s="123"/>
      <c r="D212" s="124"/>
      <c r="E212" s="125" t="str">
        <f t="shared" si="8"/>
        <v/>
      </c>
      <c r="F212" s="112" t="str">
        <f t="shared" si="9"/>
        <v/>
      </c>
      <c r="G212" s="14"/>
      <c r="N212"/>
    </row>
    <row r="213" spans="1:14" x14ac:dyDescent="0.25">
      <c r="A213" s="121"/>
      <c r="B213" s="122"/>
      <c r="C213" s="123"/>
      <c r="D213" s="124"/>
      <c r="E213" s="125" t="str">
        <f t="shared" si="8"/>
        <v/>
      </c>
      <c r="F213" s="112" t="str">
        <f t="shared" si="9"/>
        <v/>
      </c>
      <c r="G213" s="14"/>
      <c r="N213"/>
    </row>
    <row r="214" spans="1:14" x14ac:dyDescent="0.25">
      <c r="A214" s="128"/>
      <c r="B214" s="129"/>
      <c r="C214" s="123"/>
      <c r="D214" s="124"/>
      <c r="E214" s="125" t="str">
        <f t="shared" si="8"/>
        <v/>
      </c>
      <c r="F214" s="112" t="str">
        <f t="shared" si="9"/>
        <v/>
      </c>
      <c r="G214" s="14"/>
      <c r="N214"/>
    </row>
    <row r="215" spans="1:14" x14ac:dyDescent="0.25">
      <c r="A215" s="121"/>
      <c r="B215" s="122"/>
      <c r="C215" s="123"/>
      <c r="D215" s="124"/>
      <c r="E215" s="125" t="str">
        <f t="shared" si="8"/>
        <v/>
      </c>
      <c r="F215" s="112" t="str">
        <f t="shared" si="9"/>
        <v/>
      </c>
      <c r="G215" s="14"/>
      <c r="N215"/>
    </row>
    <row r="216" spans="1:14" x14ac:dyDescent="0.25">
      <c r="A216" s="121"/>
      <c r="B216" s="122"/>
      <c r="C216" s="123"/>
      <c r="D216" s="124"/>
      <c r="E216" s="125" t="str">
        <f t="shared" si="8"/>
        <v/>
      </c>
      <c r="F216" s="112" t="str">
        <f t="shared" si="9"/>
        <v/>
      </c>
      <c r="G216" s="14"/>
      <c r="N216"/>
    </row>
    <row r="217" spans="1:14" x14ac:dyDescent="0.25">
      <c r="A217" s="128"/>
      <c r="B217" s="129"/>
      <c r="C217" s="123"/>
      <c r="D217" s="124"/>
      <c r="E217" s="125" t="str">
        <f t="shared" si="8"/>
        <v/>
      </c>
      <c r="F217" s="112" t="str">
        <f t="shared" si="9"/>
        <v/>
      </c>
      <c r="G217" s="14"/>
      <c r="N217"/>
    </row>
    <row r="218" spans="1:14" x14ac:dyDescent="0.25">
      <c r="A218" s="121"/>
      <c r="B218" s="122"/>
      <c r="C218" s="123"/>
      <c r="D218" s="124"/>
      <c r="E218" s="125" t="str">
        <f t="shared" si="8"/>
        <v/>
      </c>
      <c r="F218" s="112" t="str">
        <f t="shared" si="9"/>
        <v/>
      </c>
      <c r="G218" s="14"/>
      <c r="N218"/>
    </row>
    <row r="219" spans="1:14" x14ac:dyDescent="0.25">
      <c r="A219" s="128"/>
      <c r="B219" s="129"/>
      <c r="C219" s="123"/>
      <c r="D219" s="124"/>
      <c r="E219" s="125" t="str">
        <f t="shared" si="8"/>
        <v/>
      </c>
      <c r="F219" s="112" t="str">
        <f t="shared" si="9"/>
        <v/>
      </c>
      <c r="G219" s="14"/>
      <c r="N219"/>
    </row>
    <row r="220" spans="1:14" x14ac:dyDescent="0.25">
      <c r="A220" s="121"/>
      <c r="B220" s="122"/>
      <c r="C220" s="123"/>
      <c r="D220" s="124"/>
      <c r="E220" s="125" t="str">
        <f t="shared" si="8"/>
        <v/>
      </c>
      <c r="F220" s="112" t="str">
        <f t="shared" si="9"/>
        <v/>
      </c>
      <c r="G220" s="14"/>
      <c r="N220"/>
    </row>
    <row r="221" spans="1:14" x14ac:dyDescent="0.25">
      <c r="A221" s="121"/>
      <c r="B221" s="122"/>
      <c r="C221" s="123"/>
      <c r="D221" s="124"/>
      <c r="E221" s="125" t="str">
        <f t="shared" si="8"/>
        <v/>
      </c>
      <c r="F221" s="112" t="str">
        <f t="shared" si="9"/>
        <v/>
      </c>
      <c r="G221" s="14"/>
      <c r="N221"/>
    </row>
    <row r="222" spans="1:14" x14ac:dyDescent="0.25">
      <c r="A222" s="121"/>
      <c r="B222" s="122"/>
      <c r="C222" s="123"/>
      <c r="D222" s="124"/>
      <c r="E222" s="125" t="str">
        <f t="shared" si="8"/>
        <v/>
      </c>
      <c r="F222" s="112" t="str">
        <f t="shared" si="9"/>
        <v/>
      </c>
      <c r="G222" s="14"/>
      <c r="N222"/>
    </row>
    <row r="223" spans="1:14" x14ac:dyDescent="0.25">
      <c r="A223" s="121"/>
      <c r="B223" s="122"/>
      <c r="C223" s="123"/>
      <c r="D223" s="124"/>
      <c r="E223" s="125" t="str">
        <f t="shared" si="8"/>
        <v/>
      </c>
      <c r="F223" s="112" t="str">
        <f t="shared" si="9"/>
        <v/>
      </c>
      <c r="G223" s="14"/>
      <c r="N223"/>
    </row>
    <row r="224" spans="1:14" x14ac:dyDescent="0.25">
      <c r="A224" s="121"/>
      <c r="B224" s="122"/>
      <c r="C224" s="123"/>
      <c r="D224" s="124"/>
      <c r="E224" s="125" t="str">
        <f t="shared" si="8"/>
        <v/>
      </c>
      <c r="F224" s="112" t="str">
        <f t="shared" si="9"/>
        <v/>
      </c>
      <c r="G224" s="14"/>
      <c r="N224"/>
    </row>
    <row r="225" spans="1:22" x14ac:dyDescent="0.25">
      <c r="A225" s="121"/>
      <c r="B225" s="122"/>
      <c r="C225" s="123"/>
      <c r="D225" s="124"/>
      <c r="E225" s="125" t="str">
        <f t="shared" si="8"/>
        <v/>
      </c>
      <c r="F225" s="112" t="str">
        <f t="shared" si="9"/>
        <v/>
      </c>
      <c r="G225" s="14"/>
      <c r="N225"/>
    </row>
    <row r="226" spans="1:22" x14ac:dyDescent="0.25">
      <c r="A226" s="121"/>
      <c r="B226" s="122"/>
      <c r="C226" s="123"/>
      <c r="D226" s="124"/>
      <c r="E226" s="125" t="str">
        <f t="shared" si="8"/>
        <v/>
      </c>
      <c r="F226" s="112" t="str">
        <f t="shared" si="9"/>
        <v/>
      </c>
      <c r="G226" s="14"/>
      <c r="N226"/>
    </row>
    <row r="227" spans="1:22" x14ac:dyDescent="0.25">
      <c r="A227" s="128"/>
      <c r="B227" s="129"/>
      <c r="C227" s="123"/>
      <c r="D227" s="124"/>
      <c r="E227" s="125" t="str">
        <f t="shared" si="8"/>
        <v/>
      </c>
      <c r="F227" s="112" t="str">
        <f t="shared" si="9"/>
        <v/>
      </c>
      <c r="G227" s="14"/>
      <c r="N227"/>
    </row>
    <row r="228" spans="1:22" x14ac:dyDescent="0.25">
      <c r="A228" s="121"/>
      <c r="B228" s="122"/>
      <c r="C228" s="123"/>
      <c r="D228" s="124"/>
      <c r="E228" s="125" t="str">
        <f t="shared" si="8"/>
        <v/>
      </c>
      <c r="F228" s="112" t="str">
        <f t="shared" si="9"/>
        <v/>
      </c>
      <c r="G228" s="14"/>
      <c r="N228"/>
    </row>
    <row r="229" spans="1:22" x14ac:dyDescent="0.25">
      <c r="A229" s="121"/>
      <c r="B229" s="122"/>
      <c r="C229" s="123"/>
      <c r="D229" s="124"/>
      <c r="E229" s="125" t="str">
        <f t="shared" si="8"/>
        <v/>
      </c>
      <c r="F229" s="112" t="str">
        <f t="shared" si="9"/>
        <v/>
      </c>
      <c r="G229" s="14"/>
      <c r="N229"/>
    </row>
    <row r="230" spans="1:22" x14ac:dyDescent="0.25">
      <c r="A230" s="121"/>
      <c r="B230" s="122"/>
      <c r="C230" s="123"/>
      <c r="D230" s="124"/>
      <c r="E230" s="125" t="str">
        <f t="shared" si="8"/>
        <v/>
      </c>
      <c r="F230" s="112" t="str">
        <f t="shared" si="9"/>
        <v/>
      </c>
      <c r="G230" s="14"/>
      <c r="N230"/>
    </row>
    <row r="231" spans="1:22" x14ac:dyDescent="0.25">
      <c r="A231" s="121"/>
      <c r="B231" s="122"/>
      <c r="C231" s="123"/>
      <c r="D231" s="124"/>
      <c r="E231" s="125" t="str">
        <f t="shared" si="8"/>
        <v/>
      </c>
      <c r="F231" s="112" t="str">
        <f t="shared" si="9"/>
        <v/>
      </c>
      <c r="G231" s="14"/>
      <c r="N231"/>
    </row>
    <row r="232" spans="1:22" x14ac:dyDescent="0.25">
      <c r="A232" s="128"/>
      <c r="B232" s="129"/>
      <c r="C232" s="123"/>
      <c r="D232" s="124"/>
      <c r="E232" s="125" t="str">
        <f t="shared" si="8"/>
        <v/>
      </c>
      <c r="F232" s="112" t="str">
        <f t="shared" si="9"/>
        <v/>
      </c>
      <c r="G232" s="14"/>
      <c r="N232"/>
    </row>
    <row r="233" spans="1:22" x14ac:dyDescent="0.25">
      <c r="A233" s="121"/>
      <c r="B233" s="122"/>
      <c r="C233" s="123"/>
      <c r="D233" s="124"/>
      <c r="E233" s="125" t="str">
        <f t="shared" si="8"/>
        <v/>
      </c>
      <c r="F233" s="112" t="str">
        <f t="shared" si="9"/>
        <v/>
      </c>
      <c r="G233" s="14"/>
      <c r="N233"/>
    </row>
    <row r="234" spans="1:22" x14ac:dyDescent="0.25">
      <c r="A234" s="121"/>
      <c r="B234" s="122"/>
      <c r="C234" s="123"/>
      <c r="D234" s="124"/>
      <c r="E234" s="125" t="str">
        <f t="shared" si="8"/>
        <v/>
      </c>
      <c r="F234" s="112" t="str">
        <f t="shared" si="9"/>
        <v/>
      </c>
      <c r="G234" s="14"/>
      <c r="N234"/>
    </row>
    <row r="235" spans="1:22" x14ac:dyDescent="0.25">
      <c r="A235" s="128"/>
      <c r="B235" s="129"/>
      <c r="C235" s="123"/>
      <c r="D235" s="124"/>
      <c r="E235" s="125" t="str">
        <f t="shared" si="8"/>
        <v/>
      </c>
      <c r="F235" s="112" t="str">
        <f t="shared" si="9"/>
        <v/>
      </c>
      <c r="G235" s="14"/>
      <c r="N235"/>
    </row>
    <row r="236" spans="1:22" x14ac:dyDescent="0.25">
      <c r="A236" s="121"/>
      <c r="B236" s="122"/>
      <c r="C236" s="123"/>
      <c r="D236" s="124"/>
      <c r="E236" s="125" t="str">
        <f t="shared" si="8"/>
        <v/>
      </c>
      <c r="F236" s="112" t="str">
        <f t="shared" si="9"/>
        <v/>
      </c>
      <c r="G236" s="14"/>
      <c r="N236"/>
    </row>
    <row r="237" spans="1:22" x14ac:dyDescent="0.25">
      <c r="A237" s="121"/>
      <c r="B237" s="122"/>
      <c r="C237" s="123"/>
      <c r="D237" s="124"/>
      <c r="E237" s="125" t="str">
        <f t="shared" si="8"/>
        <v/>
      </c>
      <c r="F237" s="112" t="str">
        <f t="shared" si="9"/>
        <v/>
      </c>
      <c r="G237" s="14"/>
      <c r="N237"/>
      <c r="V237" s="61"/>
    </row>
    <row r="238" spans="1:22" x14ac:dyDescent="0.25">
      <c r="A238" s="121"/>
      <c r="B238" s="122"/>
      <c r="C238" s="123"/>
      <c r="D238" s="124"/>
      <c r="E238" s="125" t="str">
        <f t="shared" si="8"/>
        <v/>
      </c>
      <c r="F238" s="112" t="str">
        <f t="shared" si="9"/>
        <v/>
      </c>
      <c r="G238" s="14"/>
      <c r="N238"/>
    </row>
    <row r="239" spans="1:22" x14ac:dyDescent="0.25">
      <c r="A239" s="128"/>
      <c r="B239" s="129"/>
      <c r="C239" s="123"/>
      <c r="D239" s="124"/>
      <c r="E239" s="125" t="str">
        <f t="shared" si="8"/>
        <v/>
      </c>
      <c r="F239" s="112" t="str">
        <f t="shared" si="9"/>
        <v/>
      </c>
      <c r="G239" s="14"/>
      <c r="N239"/>
      <c r="V239" s="61"/>
    </row>
    <row r="240" spans="1:22" x14ac:dyDescent="0.25">
      <c r="A240" s="121"/>
      <c r="B240" s="122"/>
      <c r="C240" s="123"/>
      <c r="D240" s="124"/>
      <c r="E240" s="125" t="str">
        <f t="shared" si="8"/>
        <v/>
      </c>
      <c r="F240" s="112" t="str">
        <f t="shared" si="9"/>
        <v/>
      </c>
      <c r="G240" s="14"/>
      <c r="N240"/>
    </row>
    <row r="241" spans="1:14" x14ac:dyDescent="0.25">
      <c r="A241" s="121"/>
      <c r="B241" s="122"/>
      <c r="C241" s="123"/>
      <c r="D241" s="124"/>
      <c r="E241" s="125" t="str">
        <f t="shared" si="8"/>
        <v/>
      </c>
      <c r="F241" s="112" t="str">
        <f t="shared" si="9"/>
        <v/>
      </c>
      <c r="G241" s="14"/>
      <c r="N241"/>
    </row>
    <row r="242" spans="1:14" x14ac:dyDescent="0.25">
      <c r="A242" s="128"/>
      <c r="B242" s="129"/>
      <c r="C242" s="123"/>
      <c r="D242" s="124"/>
      <c r="E242" s="125" t="str">
        <f t="shared" si="8"/>
        <v/>
      </c>
      <c r="F242" s="112" t="str">
        <f t="shared" si="9"/>
        <v/>
      </c>
      <c r="G242" s="14"/>
      <c r="N242"/>
    </row>
    <row r="243" spans="1:14" x14ac:dyDescent="0.25">
      <c r="A243" s="121"/>
      <c r="B243" s="122"/>
      <c r="C243" s="123"/>
      <c r="D243" s="124"/>
      <c r="E243" s="125" t="str">
        <f t="shared" si="8"/>
        <v/>
      </c>
      <c r="F243" s="112" t="str">
        <f t="shared" si="9"/>
        <v/>
      </c>
      <c r="G243" s="14"/>
      <c r="N243"/>
    </row>
    <row r="244" spans="1:14" x14ac:dyDescent="0.25">
      <c r="A244" s="128"/>
      <c r="B244" s="129"/>
      <c r="C244" s="123"/>
      <c r="D244" s="124"/>
      <c r="E244" s="125" t="str">
        <f t="shared" si="8"/>
        <v/>
      </c>
      <c r="F244" s="112" t="str">
        <f t="shared" si="9"/>
        <v/>
      </c>
      <c r="G244" s="14"/>
      <c r="N244"/>
    </row>
    <row r="245" spans="1:14" x14ac:dyDescent="0.25">
      <c r="A245" s="121"/>
      <c r="B245" s="122"/>
      <c r="C245" s="123"/>
      <c r="D245" s="124"/>
      <c r="E245" s="125" t="str">
        <f t="shared" si="8"/>
        <v/>
      </c>
      <c r="F245" s="112" t="str">
        <f t="shared" si="9"/>
        <v/>
      </c>
      <c r="G245" s="14"/>
      <c r="N245"/>
    </row>
    <row r="246" spans="1:14" x14ac:dyDescent="0.25">
      <c r="A246" s="121"/>
      <c r="B246" s="122"/>
      <c r="C246" s="123"/>
      <c r="D246" s="124"/>
      <c r="E246" s="125" t="str">
        <f t="shared" si="8"/>
        <v/>
      </c>
      <c r="F246" s="112" t="str">
        <f t="shared" si="9"/>
        <v/>
      </c>
      <c r="G246" s="14"/>
      <c r="N246"/>
    </row>
    <row r="247" spans="1:14" x14ac:dyDescent="0.25">
      <c r="A247" s="121"/>
      <c r="B247" s="122"/>
      <c r="C247" s="123"/>
      <c r="D247" s="124"/>
      <c r="E247" s="125" t="str">
        <f t="shared" si="8"/>
        <v/>
      </c>
      <c r="F247" s="112" t="str">
        <f t="shared" si="9"/>
        <v/>
      </c>
      <c r="G247" s="14"/>
      <c r="N247"/>
    </row>
    <row r="248" spans="1:14" x14ac:dyDescent="0.25">
      <c r="A248" s="121"/>
      <c r="B248" s="122"/>
      <c r="C248" s="123"/>
      <c r="D248" s="124"/>
      <c r="E248" s="125" t="str">
        <f t="shared" si="8"/>
        <v/>
      </c>
      <c r="F248" s="112" t="str">
        <f t="shared" si="9"/>
        <v/>
      </c>
      <c r="G248" s="14"/>
      <c r="N248"/>
    </row>
    <row r="249" spans="1:14" x14ac:dyDescent="0.25">
      <c r="A249" s="121"/>
      <c r="B249" s="122"/>
      <c r="C249" s="123"/>
      <c r="D249" s="124"/>
      <c r="E249" s="125" t="str">
        <f t="shared" si="8"/>
        <v/>
      </c>
      <c r="F249" s="112" t="str">
        <f t="shared" si="9"/>
        <v/>
      </c>
      <c r="G249" s="14"/>
      <c r="N249"/>
    </row>
    <row r="250" spans="1:14" x14ac:dyDescent="0.25">
      <c r="A250" s="121"/>
      <c r="B250" s="122"/>
      <c r="C250" s="123"/>
      <c r="D250" s="124"/>
      <c r="E250" s="125" t="str">
        <f t="shared" si="8"/>
        <v/>
      </c>
      <c r="F250" s="112" t="str">
        <f t="shared" si="9"/>
        <v/>
      </c>
      <c r="G250" s="14"/>
      <c r="N250"/>
    </row>
    <row r="251" spans="1:14" x14ac:dyDescent="0.25">
      <c r="A251" s="121"/>
      <c r="B251" s="122"/>
      <c r="C251" s="123"/>
      <c r="D251" s="124"/>
      <c r="E251" s="125" t="str">
        <f t="shared" si="8"/>
        <v/>
      </c>
      <c r="F251" s="112" t="str">
        <f t="shared" si="9"/>
        <v/>
      </c>
      <c r="G251" s="14"/>
      <c r="N251"/>
    </row>
    <row r="252" spans="1:14" x14ac:dyDescent="0.25">
      <c r="A252" s="121"/>
      <c r="B252" s="122"/>
      <c r="C252" s="123"/>
      <c r="D252" s="124"/>
      <c r="E252" s="125" t="str">
        <f t="shared" si="8"/>
        <v/>
      </c>
      <c r="F252" s="112" t="str">
        <f t="shared" si="9"/>
        <v/>
      </c>
      <c r="G252" s="14"/>
      <c r="N252"/>
    </row>
    <row r="253" spans="1:14" x14ac:dyDescent="0.25">
      <c r="A253" s="121"/>
      <c r="B253" s="122"/>
      <c r="C253" s="123"/>
      <c r="D253" s="124"/>
      <c r="E253" s="125" t="str">
        <f t="shared" si="8"/>
        <v/>
      </c>
      <c r="F253" s="112" t="str">
        <f t="shared" si="9"/>
        <v/>
      </c>
      <c r="G253" s="14"/>
      <c r="N253"/>
    </row>
    <row r="254" spans="1:14" x14ac:dyDescent="0.25">
      <c r="A254" s="121"/>
      <c r="B254" s="122"/>
      <c r="C254" s="123"/>
      <c r="D254" s="124"/>
      <c r="E254" s="125" t="str">
        <f t="shared" si="8"/>
        <v/>
      </c>
      <c r="F254" s="112" t="str">
        <f t="shared" si="9"/>
        <v/>
      </c>
      <c r="G254" s="14"/>
      <c r="N254"/>
    </row>
    <row r="255" spans="1:14" x14ac:dyDescent="0.25">
      <c r="A255" s="128"/>
      <c r="B255" s="129"/>
      <c r="C255" s="123"/>
      <c r="D255" s="124"/>
      <c r="E255" s="125" t="str">
        <f t="shared" si="8"/>
        <v/>
      </c>
      <c r="F255" s="112" t="str">
        <f t="shared" si="9"/>
        <v/>
      </c>
      <c r="G255" s="14"/>
      <c r="N255"/>
    </row>
    <row r="256" spans="1:14" x14ac:dyDescent="0.25">
      <c r="A256" s="128"/>
      <c r="B256" s="129"/>
      <c r="C256" s="123"/>
      <c r="D256" s="124"/>
      <c r="E256" s="125" t="str">
        <f t="shared" si="8"/>
        <v/>
      </c>
      <c r="F256" s="112" t="str">
        <f t="shared" si="9"/>
        <v/>
      </c>
      <c r="G256" s="14"/>
      <c r="N256"/>
    </row>
    <row r="257" spans="1:14" x14ac:dyDescent="0.25">
      <c r="A257" s="121"/>
      <c r="B257" s="122"/>
      <c r="C257" s="123"/>
      <c r="D257" s="124"/>
      <c r="E257" s="125" t="str">
        <f t="shared" si="8"/>
        <v/>
      </c>
      <c r="F257" s="112" t="str">
        <f t="shared" si="9"/>
        <v/>
      </c>
      <c r="G257" s="14"/>
      <c r="N257"/>
    </row>
    <row r="258" spans="1:14" x14ac:dyDescent="0.25">
      <c r="A258" s="121"/>
      <c r="B258" s="122"/>
      <c r="C258" s="123"/>
      <c r="D258" s="124"/>
      <c r="E258" s="125" t="str">
        <f t="shared" ref="E258:E321" si="10">IFERROR(VLOOKUP(D258,I$11:J$30,2,FALSE),"")</f>
        <v/>
      </c>
      <c r="F258" s="112" t="str">
        <f t="shared" si="9"/>
        <v/>
      </c>
      <c r="G258" s="14"/>
      <c r="N258"/>
    </row>
    <row r="259" spans="1:14" x14ac:dyDescent="0.25">
      <c r="A259" s="128"/>
      <c r="B259" s="129"/>
      <c r="C259" s="123"/>
      <c r="D259" s="124"/>
      <c r="E259" s="125" t="str">
        <f t="shared" si="10"/>
        <v/>
      </c>
      <c r="F259" s="112" t="str">
        <f t="shared" si="9"/>
        <v/>
      </c>
      <c r="G259" s="14"/>
      <c r="N259"/>
    </row>
    <row r="260" spans="1:14" x14ac:dyDescent="0.25">
      <c r="A260" s="128"/>
      <c r="B260" s="129"/>
      <c r="C260" s="123"/>
      <c r="D260" s="124"/>
      <c r="E260" s="125" t="str">
        <f t="shared" si="10"/>
        <v/>
      </c>
      <c r="F260" s="112" t="str">
        <f t="shared" si="9"/>
        <v/>
      </c>
      <c r="G260" s="14"/>
      <c r="N260"/>
    </row>
    <row r="261" spans="1:14" x14ac:dyDescent="0.25">
      <c r="A261" s="121"/>
      <c r="B261" s="122"/>
      <c r="C261" s="123"/>
      <c r="D261" s="124"/>
      <c r="E261" s="125" t="str">
        <f t="shared" si="10"/>
        <v/>
      </c>
      <c r="F261" s="112" t="str">
        <f t="shared" ref="F261:F324" si="11">IFERROR(MID(C261,LEN(C261)-5,2), "")</f>
        <v/>
      </c>
      <c r="G261" s="14"/>
      <c r="N261"/>
    </row>
    <row r="262" spans="1:14" x14ac:dyDescent="0.25">
      <c r="A262" s="121"/>
      <c r="B262" s="122"/>
      <c r="C262" s="123"/>
      <c r="D262" s="124"/>
      <c r="E262" s="125" t="str">
        <f t="shared" si="10"/>
        <v/>
      </c>
      <c r="F262" s="112" t="str">
        <f t="shared" si="11"/>
        <v/>
      </c>
      <c r="G262" s="14"/>
      <c r="N262"/>
    </row>
    <row r="263" spans="1:14" x14ac:dyDescent="0.25">
      <c r="A263" s="121"/>
      <c r="B263" s="122"/>
      <c r="C263" s="123"/>
      <c r="D263" s="124"/>
      <c r="E263" s="125" t="str">
        <f t="shared" si="10"/>
        <v/>
      </c>
      <c r="F263" s="112" t="str">
        <f t="shared" si="11"/>
        <v/>
      </c>
      <c r="G263" s="14"/>
      <c r="N263"/>
    </row>
    <row r="264" spans="1:14" x14ac:dyDescent="0.25">
      <c r="A264" s="121"/>
      <c r="B264" s="122"/>
      <c r="C264" s="123"/>
      <c r="D264" s="124"/>
      <c r="E264" s="125" t="str">
        <f t="shared" si="10"/>
        <v/>
      </c>
      <c r="F264" s="112" t="str">
        <f t="shared" si="11"/>
        <v/>
      </c>
      <c r="G264" s="14"/>
      <c r="N264"/>
    </row>
    <row r="265" spans="1:14" x14ac:dyDescent="0.25">
      <c r="A265" s="128"/>
      <c r="B265" s="129"/>
      <c r="C265" s="123"/>
      <c r="D265" s="124"/>
      <c r="E265" s="125" t="str">
        <f t="shared" si="10"/>
        <v/>
      </c>
      <c r="F265" s="112" t="str">
        <f t="shared" si="11"/>
        <v/>
      </c>
      <c r="G265" s="14"/>
      <c r="N265"/>
    </row>
    <row r="266" spans="1:14" x14ac:dyDescent="0.25">
      <c r="A266" s="121"/>
      <c r="B266" s="122"/>
      <c r="C266" s="123"/>
      <c r="D266" s="124"/>
      <c r="E266" s="125" t="str">
        <f t="shared" si="10"/>
        <v/>
      </c>
      <c r="F266" s="112" t="str">
        <f t="shared" si="11"/>
        <v/>
      </c>
      <c r="G266" s="14"/>
      <c r="N266"/>
    </row>
    <row r="267" spans="1:14" x14ac:dyDescent="0.25">
      <c r="A267" s="121"/>
      <c r="B267" s="122"/>
      <c r="C267" s="123"/>
      <c r="D267" s="124"/>
      <c r="E267" s="125" t="str">
        <f t="shared" si="10"/>
        <v/>
      </c>
      <c r="F267" s="112" t="str">
        <f t="shared" si="11"/>
        <v/>
      </c>
      <c r="G267" s="14"/>
      <c r="N267"/>
    </row>
    <row r="268" spans="1:14" x14ac:dyDescent="0.25">
      <c r="A268" s="121"/>
      <c r="B268" s="122"/>
      <c r="C268" s="123"/>
      <c r="D268" s="124"/>
      <c r="E268" s="125" t="str">
        <f t="shared" si="10"/>
        <v/>
      </c>
      <c r="F268" s="112" t="str">
        <f t="shared" si="11"/>
        <v/>
      </c>
      <c r="G268" s="14"/>
      <c r="N268"/>
    </row>
    <row r="269" spans="1:14" x14ac:dyDescent="0.25">
      <c r="A269" s="121"/>
      <c r="B269" s="122"/>
      <c r="C269" s="123"/>
      <c r="D269" s="124"/>
      <c r="E269" s="125" t="str">
        <f t="shared" si="10"/>
        <v/>
      </c>
      <c r="F269" s="112" t="str">
        <f t="shared" si="11"/>
        <v/>
      </c>
      <c r="G269" s="14"/>
      <c r="N269"/>
    </row>
    <row r="270" spans="1:14" x14ac:dyDescent="0.25">
      <c r="A270" s="121"/>
      <c r="B270" s="122"/>
      <c r="C270" s="123"/>
      <c r="D270" s="124"/>
      <c r="E270" s="125" t="str">
        <f t="shared" si="10"/>
        <v/>
      </c>
      <c r="F270" s="112" t="str">
        <f t="shared" si="11"/>
        <v/>
      </c>
      <c r="G270" s="14"/>
      <c r="N270"/>
    </row>
    <row r="271" spans="1:14" x14ac:dyDescent="0.25">
      <c r="A271" s="121"/>
      <c r="B271" s="122"/>
      <c r="C271" s="123"/>
      <c r="D271" s="124"/>
      <c r="E271" s="125" t="str">
        <f t="shared" si="10"/>
        <v/>
      </c>
      <c r="F271" s="112" t="str">
        <f t="shared" si="11"/>
        <v/>
      </c>
      <c r="G271" s="14"/>
      <c r="N271"/>
    </row>
    <row r="272" spans="1:14" x14ac:dyDescent="0.25">
      <c r="A272" s="121"/>
      <c r="B272" s="122"/>
      <c r="C272" s="123"/>
      <c r="D272" s="124"/>
      <c r="E272" s="125" t="str">
        <f t="shared" si="10"/>
        <v/>
      </c>
      <c r="F272" s="112" t="str">
        <f t="shared" si="11"/>
        <v/>
      </c>
      <c r="G272" s="14"/>
      <c r="N272"/>
    </row>
    <row r="273" spans="1:14" x14ac:dyDescent="0.25">
      <c r="A273" s="121"/>
      <c r="B273" s="122"/>
      <c r="C273" s="123"/>
      <c r="D273" s="124"/>
      <c r="E273" s="125" t="str">
        <f t="shared" si="10"/>
        <v/>
      </c>
      <c r="F273" s="112" t="str">
        <f t="shared" si="11"/>
        <v/>
      </c>
      <c r="G273" s="14"/>
      <c r="N273"/>
    </row>
    <row r="274" spans="1:14" x14ac:dyDescent="0.25">
      <c r="A274" s="121"/>
      <c r="B274" s="122"/>
      <c r="C274" s="123"/>
      <c r="D274" s="124"/>
      <c r="E274" s="125" t="str">
        <f t="shared" si="10"/>
        <v/>
      </c>
      <c r="F274" s="112" t="str">
        <f t="shared" si="11"/>
        <v/>
      </c>
      <c r="G274" s="14"/>
      <c r="N274"/>
    </row>
    <row r="275" spans="1:14" x14ac:dyDescent="0.25">
      <c r="A275" s="121"/>
      <c r="B275" s="122"/>
      <c r="C275" s="123"/>
      <c r="D275" s="124"/>
      <c r="E275" s="125" t="str">
        <f t="shared" si="10"/>
        <v/>
      </c>
      <c r="F275" s="112" t="str">
        <f t="shared" si="11"/>
        <v/>
      </c>
      <c r="G275" s="14"/>
      <c r="N275"/>
    </row>
    <row r="276" spans="1:14" x14ac:dyDescent="0.25">
      <c r="A276" s="121"/>
      <c r="B276" s="122"/>
      <c r="C276" s="123"/>
      <c r="D276" s="124"/>
      <c r="E276" s="125" t="str">
        <f t="shared" si="10"/>
        <v/>
      </c>
      <c r="F276" s="112" t="str">
        <f t="shared" si="11"/>
        <v/>
      </c>
      <c r="G276" s="14"/>
      <c r="N276"/>
    </row>
    <row r="277" spans="1:14" x14ac:dyDescent="0.25">
      <c r="A277" s="128"/>
      <c r="B277" s="129"/>
      <c r="C277" s="123"/>
      <c r="D277" s="124"/>
      <c r="E277" s="125" t="str">
        <f t="shared" si="10"/>
        <v/>
      </c>
      <c r="F277" s="112" t="str">
        <f t="shared" si="11"/>
        <v/>
      </c>
      <c r="G277" s="14"/>
      <c r="N277"/>
    </row>
    <row r="278" spans="1:14" x14ac:dyDescent="0.25">
      <c r="A278" s="121"/>
      <c r="B278" s="122"/>
      <c r="C278" s="123"/>
      <c r="D278" s="124"/>
      <c r="E278" s="125" t="str">
        <f t="shared" si="10"/>
        <v/>
      </c>
      <c r="F278" s="112" t="str">
        <f t="shared" si="11"/>
        <v/>
      </c>
      <c r="G278" s="14"/>
      <c r="N278"/>
    </row>
    <row r="279" spans="1:14" x14ac:dyDescent="0.25">
      <c r="A279" s="121"/>
      <c r="B279" s="122"/>
      <c r="C279" s="123"/>
      <c r="D279" s="124"/>
      <c r="E279" s="125" t="str">
        <f t="shared" si="10"/>
        <v/>
      </c>
      <c r="F279" s="112" t="str">
        <f t="shared" si="11"/>
        <v/>
      </c>
      <c r="G279" s="14"/>
      <c r="N279"/>
    </row>
    <row r="280" spans="1:14" x14ac:dyDescent="0.25">
      <c r="A280" s="121"/>
      <c r="B280" s="122"/>
      <c r="C280" s="123"/>
      <c r="D280" s="124"/>
      <c r="E280" s="125" t="str">
        <f t="shared" si="10"/>
        <v/>
      </c>
      <c r="F280" s="112" t="str">
        <f t="shared" si="11"/>
        <v/>
      </c>
      <c r="G280" s="14"/>
      <c r="N280"/>
    </row>
    <row r="281" spans="1:14" x14ac:dyDescent="0.25">
      <c r="A281" s="121"/>
      <c r="B281" s="122"/>
      <c r="C281" s="123"/>
      <c r="D281" s="124"/>
      <c r="E281" s="125" t="str">
        <f t="shared" si="10"/>
        <v/>
      </c>
      <c r="F281" s="112" t="str">
        <f t="shared" si="11"/>
        <v/>
      </c>
      <c r="G281" s="14"/>
      <c r="N281"/>
    </row>
    <row r="282" spans="1:14" x14ac:dyDescent="0.25">
      <c r="A282" s="128"/>
      <c r="B282" s="129"/>
      <c r="C282" s="123"/>
      <c r="D282" s="124"/>
      <c r="E282" s="125" t="str">
        <f t="shared" si="10"/>
        <v/>
      </c>
      <c r="F282" s="112" t="str">
        <f t="shared" si="11"/>
        <v/>
      </c>
      <c r="G282" s="14"/>
      <c r="N282"/>
    </row>
    <row r="283" spans="1:14" x14ac:dyDescent="0.25">
      <c r="A283" s="121"/>
      <c r="B283" s="122"/>
      <c r="C283" s="123"/>
      <c r="D283" s="124"/>
      <c r="E283" s="125" t="str">
        <f t="shared" si="10"/>
        <v/>
      </c>
      <c r="F283" s="112" t="str">
        <f t="shared" si="11"/>
        <v/>
      </c>
      <c r="G283" s="14"/>
      <c r="N283"/>
    </row>
    <row r="284" spans="1:14" x14ac:dyDescent="0.25">
      <c r="A284" s="121"/>
      <c r="B284" s="122"/>
      <c r="C284" s="123"/>
      <c r="D284" s="124"/>
      <c r="E284" s="125" t="str">
        <f t="shared" si="10"/>
        <v/>
      </c>
      <c r="F284" s="112" t="str">
        <f t="shared" si="11"/>
        <v/>
      </c>
      <c r="G284" s="14"/>
      <c r="N284"/>
    </row>
    <row r="285" spans="1:14" x14ac:dyDescent="0.25">
      <c r="A285" s="121"/>
      <c r="B285" s="122"/>
      <c r="C285" s="123"/>
      <c r="D285" s="124"/>
      <c r="E285" s="125" t="str">
        <f t="shared" si="10"/>
        <v/>
      </c>
      <c r="F285" s="112" t="str">
        <f t="shared" si="11"/>
        <v/>
      </c>
      <c r="G285" s="14"/>
      <c r="N285"/>
    </row>
    <row r="286" spans="1:14" x14ac:dyDescent="0.25">
      <c r="A286" s="121"/>
      <c r="B286" s="122"/>
      <c r="C286" s="123"/>
      <c r="D286" s="124"/>
      <c r="E286" s="125" t="str">
        <f t="shared" si="10"/>
        <v/>
      </c>
      <c r="F286" s="112" t="str">
        <f t="shared" si="11"/>
        <v/>
      </c>
      <c r="G286" s="14"/>
      <c r="N286"/>
    </row>
    <row r="287" spans="1:14" x14ac:dyDescent="0.25">
      <c r="A287" s="121"/>
      <c r="B287" s="122"/>
      <c r="C287" s="123"/>
      <c r="D287" s="124"/>
      <c r="E287" s="125" t="str">
        <f t="shared" si="10"/>
        <v/>
      </c>
      <c r="F287" s="112" t="str">
        <f t="shared" si="11"/>
        <v/>
      </c>
      <c r="G287" s="14"/>
      <c r="N287"/>
    </row>
    <row r="288" spans="1:14" x14ac:dyDescent="0.25">
      <c r="A288" s="128"/>
      <c r="B288" s="129"/>
      <c r="C288" s="123"/>
      <c r="D288" s="124"/>
      <c r="E288" s="125" t="str">
        <f t="shared" si="10"/>
        <v/>
      </c>
      <c r="F288" s="112" t="str">
        <f t="shared" si="11"/>
        <v/>
      </c>
      <c r="G288" s="14"/>
      <c r="N288"/>
    </row>
    <row r="289" spans="1:14" x14ac:dyDescent="0.25">
      <c r="A289" s="121"/>
      <c r="B289" s="122"/>
      <c r="C289" s="123"/>
      <c r="D289" s="124"/>
      <c r="E289" s="125" t="str">
        <f t="shared" si="10"/>
        <v/>
      </c>
      <c r="F289" s="112" t="str">
        <f t="shared" si="11"/>
        <v/>
      </c>
      <c r="G289" s="14"/>
      <c r="N289"/>
    </row>
    <row r="290" spans="1:14" x14ac:dyDescent="0.25">
      <c r="A290" s="121"/>
      <c r="B290" s="122"/>
      <c r="C290" s="123"/>
      <c r="D290" s="124"/>
      <c r="E290" s="125" t="str">
        <f t="shared" si="10"/>
        <v/>
      </c>
      <c r="F290" s="112" t="str">
        <f t="shared" si="11"/>
        <v/>
      </c>
      <c r="G290" s="14"/>
      <c r="N290"/>
    </row>
    <row r="291" spans="1:14" x14ac:dyDescent="0.25">
      <c r="A291" s="128"/>
      <c r="B291" s="129"/>
      <c r="C291" s="123"/>
      <c r="D291" s="124"/>
      <c r="E291" s="125" t="str">
        <f t="shared" si="10"/>
        <v/>
      </c>
      <c r="F291" s="112" t="str">
        <f t="shared" si="11"/>
        <v/>
      </c>
      <c r="G291" s="14"/>
      <c r="N291"/>
    </row>
    <row r="292" spans="1:14" x14ac:dyDescent="0.25">
      <c r="A292" s="128"/>
      <c r="B292" s="129"/>
      <c r="C292" s="123"/>
      <c r="D292" s="124"/>
      <c r="E292" s="125" t="str">
        <f t="shared" si="10"/>
        <v/>
      </c>
      <c r="F292" s="112" t="str">
        <f t="shared" si="11"/>
        <v/>
      </c>
      <c r="G292" s="14"/>
      <c r="N292"/>
    </row>
    <row r="293" spans="1:14" x14ac:dyDescent="0.25">
      <c r="A293" s="128"/>
      <c r="B293" s="129"/>
      <c r="C293" s="123"/>
      <c r="D293" s="124"/>
      <c r="E293" s="125" t="str">
        <f t="shared" si="10"/>
        <v/>
      </c>
      <c r="F293" s="112" t="str">
        <f t="shared" si="11"/>
        <v/>
      </c>
      <c r="G293" s="14"/>
      <c r="N293"/>
    </row>
    <row r="294" spans="1:14" x14ac:dyDescent="0.25">
      <c r="A294" s="128"/>
      <c r="B294" s="129"/>
      <c r="C294" s="123"/>
      <c r="D294" s="124"/>
      <c r="E294" s="125" t="str">
        <f t="shared" si="10"/>
        <v/>
      </c>
      <c r="F294" s="112" t="str">
        <f t="shared" si="11"/>
        <v/>
      </c>
      <c r="G294" s="14"/>
      <c r="N294"/>
    </row>
    <row r="295" spans="1:14" x14ac:dyDescent="0.25">
      <c r="A295" s="128"/>
      <c r="B295" s="129"/>
      <c r="C295" s="123"/>
      <c r="D295" s="124"/>
      <c r="E295" s="125" t="str">
        <f t="shared" si="10"/>
        <v/>
      </c>
      <c r="F295" s="112" t="str">
        <f t="shared" si="11"/>
        <v/>
      </c>
      <c r="G295" s="14"/>
      <c r="N295"/>
    </row>
    <row r="296" spans="1:14" x14ac:dyDescent="0.25">
      <c r="A296" s="121"/>
      <c r="B296" s="122"/>
      <c r="C296" s="123"/>
      <c r="D296" s="124"/>
      <c r="E296" s="125" t="str">
        <f t="shared" si="10"/>
        <v/>
      </c>
      <c r="F296" s="112" t="str">
        <f t="shared" si="11"/>
        <v/>
      </c>
      <c r="G296" s="14"/>
      <c r="N296"/>
    </row>
    <row r="297" spans="1:14" x14ac:dyDescent="0.25">
      <c r="A297" s="121"/>
      <c r="B297" s="122"/>
      <c r="C297" s="123"/>
      <c r="D297" s="124"/>
      <c r="E297" s="125" t="str">
        <f t="shared" si="10"/>
        <v/>
      </c>
      <c r="F297" s="112" t="str">
        <f t="shared" si="11"/>
        <v/>
      </c>
      <c r="G297" s="14"/>
      <c r="N297"/>
    </row>
    <row r="298" spans="1:14" x14ac:dyDescent="0.25">
      <c r="A298" s="121"/>
      <c r="B298" s="122"/>
      <c r="C298" s="123"/>
      <c r="D298" s="124"/>
      <c r="E298" s="125" t="str">
        <f t="shared" si="10"/>
        <v/>
      </c>
      <c r="F298" s="112" t="str">
        <f t="shared" si="11"/>
        <v/>
      </c>
      <c r="G298" s="14"/>
      <c r="N298"/>
    </row>
    <row r="299" spans="1:14" x14ac:dyDescent="0.25">
      <c r="A299" s="121"/>
      <c r="B299" s="122"/>
      <c r="C299" s="123"/>
      <c r="D299" s="124"/>
      <c r="E299" s="125" t="str">
        <f t="shared" si="10"/>
        <v/>
      </c>
      <c r="F299" s="112" t="str">
        <f t="shared" si="11"/>
        <v/>
      </c>
      <c r="G299" s="14"/>
      <c r="N299"/>
    </row>
    <row r="300" spans="1:14" x14ac:dyDescent="0.25">
      <c r="A300" s="121"/>
      <c r="B300" s="122"/>
      <c r="C300" s="123"/>
      <c r="D300" s="124"/>
      <c r="E300" s="125" t="str">
        <f t="shared" si="10"/>
        <v/>
      </c>
      <c r="F300" s="112" t="str">
        <f t="shared" si="11"/>
        <v/>
      </c>
      <c r="G300" s="14"/>
      <c r="N300"/>
    </row>
    <row r="301" spans="1:14" x14ac:dyDescent="0.25">
      <c r="A301" s="121"/>
      <c r="B301" s="122"/>
      <c r="C301" s="123"/>
      <c r="D301" s="124"/>
      <c r="E301" s="125" t="str">
        <f t="shared" si="10"/>
        <v/>
      </c>
      <c r="F301" s="112" t="str">
        <f t="shared" si="11"/>
        <v/>
      </c>
      <c r="G301" s="14"/>
      <c r="N301"/>
    </row>
    <row r="302" spans="1:14" x14ac:dyDescent="0.25">
      <c r="A302" s="121"/>
      <c r="B302" s="122"/>
      <c r="C302" s="123"/>
      <c r="D302" s="124"/>
      <c r="E302" s="125" t="str">
        <f t="shared" si="10"/>
        <v/>
      </c>
      <c r="F302" s="112" t="str">
        <f t="shared" si="11"/>
        <v/>
      </c>
      <c r="G302" s="14"/>
      <c r="N302"/>
    </row>
    <row r="303" spans="1:14" x14ac:dyDescent="0.25">
      <c r="A303" s="121"/>
      <c r="B303" s="122"/>
      <c r="C303" s="123"/>
      <c r="D303" s="124"/>
      <c r="E303" s="125" t="str">
        <f t="shared" si="10"/>
        <v/>
      </c>
      <c r="F303" s="112" t="str">
        <f t="shared" si="11"/>
        <v/>
      </c>
      <c r="G303" s="14"/>
      <c r="N303"/>
    </row>
    <row r="304" spans="1:14" x14ac:dyDescent="0.25">
      <c r="A304" s="121"/>
      <c r="B304" s="122"/>
      <c r="C304" s="123"/>
      <c r="D304" s="124"/>
      <c r="E304" s="125" t="str">
        <f t="shared" si="10"/>
        <v/>
      </c>
      <c r="F304" s="112" t="str">
        <f t="shared" si="11"/>
        <v/>
      </c>
      <c r="G304" s="14"/>
      <c r="N304"/>
    </row>
    <row r="305" spans="1:14" x14ac:dyDescent="0.25">
      <c r="A305" s="121"/>
      <c r="B305" s="122"/>
      <c r="C305" s="123"/>
      <c r="D305" s="124"/>
      <c r="E305" s="125" t="str">
        <f t="shared" si="10"/>
        <v/>
      </c>
      <c r="F305" s="112" t="str">
        <f t="shared" si="11"/>
        <v/>
      </c>
      <c r="G305" s="14"/>
      <c r="N305"/>
    </row>
    <row r="306" spans="1:14" x14ac:dyDescent="0.25">
      <c r="A306" s="128"/>
      <c r="B306" s="129"/>
      <c r="C306" s="123"/>
      <c r="D306" s="124"/>
      <c r="E306" s="125" t="str">
        <f t="shared" si="10"/>
        <v/>
      </c>
      <c r="F306" s="112" t="str">
        <f t="shared" si="11"/>
        <v/>
      </c>
      <c r="G306" s="14"/>
      <c r="N306"/>
    </row>
    <row r="307" spans="1:14" x14ac:dyDescent="0.25">
      <c r="A307" s="121"/>
      <c r="B307" s="122"/>
      <c r="C307" s="123"/>
      <c r="D307" s="124"/>
      <c r="E307" s="125" t="str">
        <f t="shared" si="10"/>
        <v/>
      </c>
      <c r="F307" s="112" t="str">
        <f t="shared" si="11"/>
        <v/>
      </c>
      <c r="G307" s="14"/>
      <c r="N307"/>
    </row>
    <row r="308" spans="1:14" x14ac:dyDescent="0.25">
      <c r="A308" s="121"/>
      <c r="B308" s="122"/>
      <c r="C308" s="123"/>
      <c r="D308" s="124"/>
      <c r="E308" s="125" t="str">
        <f t="shared" si="10"/>
        <v/>
      </c>
      <c r="F308" s="112" t="str">
        <f t="shared" si="11"/>
        <v/>
      </c>
      <c r="G308" s="14"/>
      <c r="N308"/>
    </row>
    <row r="309" spans="1:14" x14ac:dyDescent="0.25">
      <c r="A309" s="121"/>
      <c r="B309" s="122"/>
      <c r="C309" s="123"/>
      <c r="D309" s="124"/>
      <c r="E309" s="125" t="str">
        <f t="shared" si="10"/>
        <v/>
      </c>
      <c r="F309" s="112" t="str">
        <f t="shared" si="11"/>
        <v/>
      </c>
      <c r="G309" s="14"/>
      <c r="N309"/>
    </row>
    <row r="310" spans="1:14" x14ac:dyDescent="0.25">
      <c r="A310" s="121"/>
      <c r="B310" s="122"/>
      <c r="C310" s="123"/>
      <c r="D310" s="124"/>
      <c r="E310" s="125" t="str">
        <f t="shared" si="10"/>
        <v/>
      </c>
      <c r="F310" s="112" t="str">
        <f t="shared" si="11"/>
        <v/>
      </c>
      <c r="G310" s="14"/>
      <c r="N310"/>
    </row>
    <row r="311" spans="1:14" x14ac:dyDescent="0.25">
      <c r="A311" s="121"/>
      <c r="B311" s="122"/>
      <c r="C311" s="123"/>
      <c r="D311" s="124"/>
      <c r="E311" s="125" t="str">
        <f t="shared" si="10"/>
        <v/>
      </c>
      <c r="F311" s="112" t="str">
        <f t="shared" si="11"/>
        <v/>
      </c>
      <c r="G311" s="14"/>
      <c r="N311"/>
    </row>
    <row r="312" spans="1:14" x14ac:dyDescent="0.25">
      <c r="A312" s="121"/>
      <c r="B312" s="122"/>
      <c r="C312" s="123"/>
      <c r="D312" s="124"/>
      <c r="E312" s="125" t="str">
        <f t="shared" si="10"/>
        <v/>
      </c>
      <c r="F312" s="112" t="str">
        <f t="shared" si="11"/>
        <v/>
      </c>
      <c r="G312" s="14"/>
      <c r="N312"/>
    </row>
    <row r="313" spans="1:14" x14ac:dyDescent="0.25">
      <c r="A313" s="121"/>
      <c r="B313" s="122"/>
      <c r="C313" s="123"/>
      <c r="D313" s="124"/>
      <c r="E313" s="125" t="str">
        <f t="shared" si="10"/>
        <v/>
      </c>
      <c r="F313" s="112" t="str">
        <f t="shared" si="11"/>
        <v/>
      </c>
      <c r="G313" s="14"/>
      <c r="N313"/>
    </row>
    <row r="314" spans="1:14" x14ac:dyDescent="0.25">
      <c r="A314" s="128"/>
      <c r="B314" s="129"/>
      <c r="C314" s="123"/>
      <c r="D314" s="124"/>
      <c r="E314" s="125" t="str">
        <f t="shared" si="10"/>
        <v/>
      </c>
      <c r="F314" s="112" t="str">
        <f t="shared" si="11"/>
        <v/>
      </c>
      <c r="G314" s="14"/>
      <c r="N314"/>
    </row>
    <row r="315" spans="1:14" x14ac:dyDescent="0.25">
      <c r="A315" s="121"/>
      <c r="B315" s="122"/>
      <c r="C315" s="123"/>
      <c r="D315" s="124"/>
      <c r="E315" s="125" t="str">
        <f t="shared" si="10"/>
        <v/>
      </c>
      <c r="F315" s="112" t="str">
        <f t="shared" si="11"/>
        <v/>
      </c>
      <c r="G315" s="14"/>
      <c r="N315"/>
    </row>
    <row r="316" spans="1:14" x14ac:dyDescent="0.25">
      <c r="A316" s="128"/>
      <c r="B316" s="129"/>
      <c r="C316" s="123"/>
      <c r="D316" s="124"/>
      <c r="E316" s="125" t="str">
        <f t="shared" si="10"/>
        <v/>
      </c>
      <c r="F316" s="112" t="str">
        <f t="shared" si="11"/>
        <v/>
      </c>
      <c r="G316" s="14"/>
      <c r="N316"/>
    </row>
    <row r="317" spans="1:14" x14ac:dyDescent="0.25">
      <c r="A317" s="128"/>
      <c r="B317" s="129"/>
      <c r="C317" s="123"/>
      <c r="D317" s="124"/>
      <c r="E317" s="125" t="str">
        <f t="shared" si="10"/>
        <v/>
      </c>
      <c r="F317" s="112" t="str">
        <f t="shared" si="11"/>
        <v/>
      </c>
      <c r="G317" s="14"/>
      <c r="N317"/>
    </row>
    <row r="318" spans="1:14" x14ac:dyDescent="0.25">
      <c r="A318" s="121"/>
      <c r="B318" s="122"/>
      <c r="C318" s="123"/>
      <c r="D318" s="124"/>
      <c r="E318" s="125" t="str">
        <f t="shared" si="10"/>
        <v/>
      </c>
      <c r="F318" s="112" t="str">
        <f t="shared" si="11"/>
        <v/>
      </c>
      <c r="G318" s="14"/>
      <c r="N318"/>
    </row>
    <row r="319" spans="1:14" x14ac:dyDescent="0.25">
      <c r="A319" s="121"/>
      <c r="B319" s="122"/>
      <c r="C319" s="123"/>
      <c r="D319" s="124"/>
      <c r="E319" s="125" t="str">
        <f t="shared" si="10"/>
        <v/>
      </c>
      <c r="F319" s="112" t="str">
        <f t="shared" si="11"/>
        <v/>
      </c>
      <c r="G319" s="14"/>
      <c r="N319"/>
    </row>
    <row r="320" spans="1:14" x14ac:dyDescent="0.25">
      <c r="A320" s="128"/>
      <c r="B320" s="129"/>
      <c r="C320" s="123"/>
      <c r="D320" s="124"/>
      <c r="E320" s="125" t="str">
        <f t="shared" si="10"/>
        <v/>
      </c>
      <c r="F320" s="112" t="str">
        <f t="shared" si="11"/>
        <v/>
      </c>
      <c r="G320" s="14"/>
      <c r="N320"/>
    </row>
    <row r="321" spans="1:14" x14ac:dyDescent="0.25">
      <c r="A321" s="121"/>
      <c r="B321" s="122"/>
      <c r="C321" s="123"/>
      <c r="D321" s="124"/>
      <c r="E321" s="125" t="str">
        <f t="shared" si="10"/>
        <v/>
      </c>
      <c r="F321" s="112" t="str">
        <f t="shared" si="11"/>
        <v/>
      </c>
      <c r="G321" s="14"/>
      <c r="N321"/>
    </row>
    <row r="322" spans="1:14" x14ac:dyDescent="0.25">
      <c r="A322" s="121"/>
      <c r="B322" s="122"/>
      <c r="C322" s="123"/>
      <c r="D322" s="124"/>
      <c r="E322" s="125" t="str">
        <f t="shared" ref="E322:E385" si="12">IFERROR(VLOOKUP(D322,I$11:J$30,2,FALSE),"")</f>
        <v/>
      </c>
      <c r="F322" s="112" t="str">
        <f t="shared" si="11"/>
        <v/>
      </c>
      <c r="G322" s="14"/>
      <c r="N322"/>
    </row>
    <row r="323" spans="1:14" x14ac:dyDescent="0.25">
      <c r="A323" s="121"/>
      <c r="B323" s="122"/>
      <c r="C323" s="123"/>
      <c r="D323" s="124"/>
      <c r="E323" s="125" t="str">
        <f t="shared" si="12"/>
        <v/>
      </c>
      <c r="F323" s="112" t="str">
        <f t="shared" si="11"/>
        <v/>
      </c>
      <c r="G323" s="14"/>
      <c r="N323"/>
    </row>
    <row r="324" spans="1:14" x14ac:dyDescent="0.25">
      <c r="A324" s="121"/>
      <c r="B324" s="122"/>
      <c r="C324" s="123"/>
      <c r="D324" s="124"/>
      <c r="E324" s="125" t="str">
        <f t="shared" si="12"/>
        <v/>
      </c>
      <c r="F324" s="112" t="str">
        <f t="shared" si="11"/>
        <v/>
      </c>
      <c r="G324" s="14"/>
      <c r="N324"/>
    </row>
    <row r="325" spans="1:14" x14ac:dyDescent="0.25">
      <c r="A325" s="128"/>
      <c r="B325" s="129"/>
      <c r="C325" s="123"/>
      <c r="D325" s="124"/>
      <c r="E325" s="125" t="str">
        <f t="shared" si="12"/>
        <v/>
      </c>
      <c r="F325" s="112" t="str">
        <f t="shared" ref="F325:F388" si="13">IFERROR(MID(C325,LEN(C325)-5,2), "")</f>
        <v/>
      </c>
      <c r="G325" s="14"/>
      <c r="N325"/>
    </row>
    <row r="326" spans="1:14" x14ac:dyDescent="0.25">
      <c r="A326" s="128"/>
      <c r="B326" s="129"/>
      <c r="C326" s="123"/>
      <c r="D326" s="124"/>
      <c r="E326" s="125" t="str">
        <f t="shared" si="12"/>
        <v/>
      </c>
      <c r="F326" s="112" t="str">
        <f t="shared" si="13"/>
        <v/>
      </c>
      <c r="G326" s="14"/>
      <c r="N326"/>
    </row>
    <row r="327" spans="1:14" x14ac:dyDescent="0.25">
      <c r="A327" s="121"/>
      <c r="B327" s="122"/>
      <c r="C327" s="123"/>
      <c r="D327" s="124"/>
      <c r="E327" s="125" t="str">
        <f t="shared" si="12"/>
        <v/>
      </c>
      <c r="F327" s="112" t="str">
        <f t="shared" si="13"/>
        <v/>
      </c>
      <c r="G327" s="14"/>
      <c r="N327"/>
    </row>
    <row r="328" spans="1:14" x14ac:dyDescent="0.25">
      <c r="A328" s="121"/>
      <c r="B328" s="122"/>
      <c r="C328" s="123"/>
      <c r="D328" s="124"/>
      <c r="E328" s="125" t="str">
        <f t="shared" si="12"/>
        <v/>
      </c>
      <c r="F328" s="112" t="str">
        <f t="shared" si="13"/>
        <v/>
      </c>
      <c r="G328" s="14"/>
      <c r="N328"/>
    </row>
    <row r="329" spans="1:14" x14ac:dyDescent="0.25">
      <c r="A329" s="121"/>
      <c r="B329" s="122"/>
      <c r="C329" s="123"/>
      <c r="D329" s="124"/>
      <c r="E329" s="125" t="str">
        <f t="shared" si="12"/>
        <v/>
      </c>
      <c r="F329" s="112" t="str">
        <f t="shared" si="13"/>
        <v/>
      </c>
      <c r="G329" s="14"/>
      <c r="N329"/>
    </row>
    <row r="330" spans="1:14" x14ac:dyDescent="0.25">
      <c r="A330" s="121"/>
      <c r="B330" s="122"/>
      <c r="C330" s="123"/>
      <c r="D330" s="124"/>
      <c r="E330" s="125" t="str">
        <f t="shared" si="12"/>
        <v/>
      </c>
      <c r="F330" s="112" t="str">
        <f t="shared" si="13"/>
        <v/>
      </c>
      <c r="G330" s="14"/>
      <c r="N330"/>
    </row>
    <row r="331" spans="1:14" x14ac:dyDescent="0.25">
      <c r="A331" s="121"/>
      <c r="B331" s="122"/>
      <c r="C331" s="123"/>
      <c r="D331" s="124"/>
      <c r="E331" s="125" t="str">
        <f t="shared" si="12"/>
        <v/>
      </c>
      <c r="F331" s="112" t="str">
        <f t="shared" si="13"/>
        <v/>
      </c>
      <c r="G331" s="14"/>
      <c r="N331"/>
    </row>
    <row r="332" spans="1:14" x14ac:dyDescent="0.25">
      <c r="A332" s="121"/>
      <c r="B332" s="122"/>
      <c r="C332" s="123"/>
      <c r="D332" s="124"/>
      <c r="E332" s="125" t="str">
        <f t="shared" si="12"/>
        <v/>
      </c>
      <c r="F332" s="112" t="str">
        <f t="shared" si="13"/>
        <v/>
      </c>
      <c r="G332" s="14"/>
      <c r="N332"/>
    </row>
    <row r="333" spans="1:14" x14ac:dyDescent="0.25">
      <c r="A333" s="121"/>
      <c r="B333" s="122"/>
      <c r="C333" s="123"/>
      <c r="D333" s="124"/>
      <c r="E333" s="125" t="str">
        <f t="shared" si="12"/>
        <v/>
      </c>
      <c r="F333" s="112" t="str">
        <f t="shared" si="13"/>
        <v/>
      </c>
      <c r="G333" s="14"/>
      <c r="N333"/>
    </row>
    <row r="334" spans="1:14" x14ac:dyDescent="0.25">
      <c r="A334" s="121"/>
      <c r="B334" s="122"/>
      <c r="C334" s="123"/>
      <c r="D334" s="124"/>
      <c r="E334" s="125" t="str">
        <f t="shared" si="12"/>
        <v/>
      </c>
      <c r="F334" s="112" t="str">
        <f t="shared" si="13"/>
        <v/>
      </c>
      <c r="G334" s="14"/>
      <c r="N334"/>
    </row>
    <row r="335" spans="1:14" x14ac:dyDescent="0.25">
      <c r="A335" s="121"/>
      <c r="B335" s="122"/>
      <c r="C335" s="123"/>
      <c r="D335" s="124"/>
      <c r="E335" s="125" t="str">
        <f t="shared" si="12"/>
        <v/>
      </c>
      <c r="F335" s="112" t="str">
        <f t="shared" si="13"/>
        <v/>
      </c>
      <c r="G335" s="14"/>
      <c r="N335"/>
    </row>
    <row r="336" spans="1:14" x14ac:dyDescent="0.25">
      <c r="A336" s="121"/>
      <c r="B336" s="122"/>
      <c r="C336" s="123"/>
      <c r="D336" s="124"/>
      <c r="E336" s="125" t="str">
        <f t="shared" si="12"/>
        <v/>
      </c>
      <c r="F336" s="112" t="str">
        <f t="shared" si="13"/>
        <v/>
      </c>
      <c r="G336" s="14"/>
      <c r="N336"/>
    </row>
    <row r="337" spans="1:14" x14ac:dyDescent="0.25">
      <c r="A337" s="121"/>
      <c r="B337" s="122"/>
      <c r="C337" s="123"/>
      <c r="D337" s="124"/>
      <c r="E337" s="125" t="str">
        <f t="shared" si="12"/>
        <v/>
      </c>
      <c r="F337" s="112" t="str">
        <f t="shared" si="13"/>
        <v/>
      </c>
      <c r="G337" s="14"/>
      <c r="N337"/>
    </row>
    <row r="338" spans="1:14" x14ac:dyDescent="0.25">
      <c r="A338" s="128"/>
      <c r="B338" s="129"/>
      <c r="C338" s="123"/>
      <c r="D338" s="124"/>
      <c r="E338" s="125" t="str">
        <f t="shared" si="12"/>
        <v/>
      </c>
      <c r="F338" s="112" t="str">
        <f t="shared" si="13"/>
        <v/>
      </c>
      <c r="G338" s="14"/>
      <c r="N338"/>
    </row>
    <row r="339" spans="1:14" x14ac:dyDescent="0.25">
      <c r="A339" s="128"/>
      <c r="B339" s="129"/>
      <c r="C339" s="123"/>
      <c r="D339" s="124"/>
      <c r="E339" s="125" t="str">
        <f t="shared" si="12"/>
        <v/>
      </c>
      <c r="F339" s="112" t="str">
        <f t="shared" si="13"/>
        <v/>
      </c>
      <c r="G339" s="14"/>
      <c r="N339"/>
    </row>
    <row r="340" spans="1:14" x14ac:dyDescent="0.25">
      <c r="A340" s="121"/>
      <c r="B340" s="122"/>
      <c r="C340" s="123"/>
      <c r="D340" s="124"/>
      <c r="E340" s="125" t="str">
        <f t="shared" si="12"/>
        <v/>
      </c>
      <c r="F340" s="112" t="str">
        <f t="shared" si="13"/>
        <v/>
      </c>
      <c r="G340" s="14"/>
      <c r="N340"/>
    </row>
    <row r="341" spans="1:14" x14ac:dyDescent="0.25">
      <c r="A341" s="121"/>
      <c r="B341" s="122"/>
      <c r="C341" s="123"/>
      <c r="D341" s="124"/>
      <c r="E341" s="125" t="str">
        <f t="shared" si="12"/>
        <v/>
      </c>
      <c r="F341" s="112" t="str">
        <f t="shared" si="13"/>
        <v/>
      </c>
      <c r="G341" s="14"/>
      <c r="N341"/>
    </row>
    <row r="342" spans="1:14" x14ac:dyDescent="0.25">
      <c r="A342" s="121"/>
      <c r="B342" s="122"/>
      <c r="C342" s="123"/>
      <c r="D342" s="124"/>
      <c r="E342" s="125" t="str">
        <f t="shared" si="12"/>
        <v/>
      </c>
      <c r="F342" s="112" t="str">
        <f t="shared" si="13"/>
        <v/>
      </c>
      <c r="G342" s="14"/>
      <c r="N342"/>
    </row>
    <row r="343" spans="1:14" x14ac:dyDescent="0.25">
      <c r="A343" s="121"/>
      <c r="B343" s="122"/>
      <c r="C343" s="123"/>
      <c r="D343" s="124"/>
      <c r="E343" s="125" t="str">
        <f t="shared" si="12"/>
        <v/>
      </c>
      <c r="F343" s="112" t="str">
        <f t="shared" si="13"/>
        <v/>
      </c>
      <c r="G343" s="14"/>
      <c r="N343"/>
    </row>
    <row r="344" spans="1:14" x14ac:dyDescent="0.25">
      <c r="A344" s="121"/>
      <c r="B344" s="122"/>
      <c r="C344" s="123"/>
      <c r="D344" s="124"/>
      <c r="E344" s="125" t="str">
        <f t="shared" si="12"/>
        <v/>
      </c>
      <c r="F344" s="112" t="str">
        <f t="shared" si="13"/>
        <v/>
      </c>
      <c r="G344" s="14"/>
      <c r="N344"/>
    </row>
    <row r="345" spans="1:14" x14ac:dyDescent="0.25">
      <c r="A345" s="121"/>
      <c r="B345" s="122"/>
      <c r="C345" s="123"/>
      <c r="D345" s="124"/>
      <c r="E345" s="125" t="str">
        <f t="shared" si="12"/>
        <v/>
      </c>
      <c r="F345" s="112" t="str">
        <f t="shared" si="13"/>
        <v/>
      </c>
      <c r="G345" s="14"/>
      <c r="N345"/>
    </row>
    <row r="346" spans="1:14" x14ac:dyDescent="0.25">
      <c r="A346" s="121"/>
      <c r="B346" s="122"/>
      <c r="C346" s="123"/>
      <c r="D346" s="124"/>
      <c r="E346" s="125" t="str">
        <f t="shared" si="12"/>
        <v/>
      </c>
      <c r="F346" s="112" t="str">
        <f t="shared" si="13"/>
        <v/>
      </c>
      <c r="G346" s="14"/>
      <c r="N346"/>
    </row>
    <row r="347" spans="1:14" x14ac:dyDescent="0.25">
      <c r="A347" s="128"/>
      <c r="B347" s="129"/>
      <c r="C347" s="123"/>
      <c r="D347" s="124"/>
      <c r="E347" s="125" t="str">
        <f t="shared" si="12"/>
        <v/>
      </c>
      <c r="F347" s="112" t="str">
        <f t="shared" si="13"/>
        <v/>
      </c>
      <c r="G347" s="14"/>
      <c r="N347"/>
    </row>
    <row r="348" spans="1:14" x14ac:dyDescent="0.25">
      <c r="A348" s="128"/>
      <c r="B348" s="129"/>
      <c r="C348" s="123"/>
      <c r="D348" s="124"/>
      <c r="E348" s="125" t="str">
        <f t="shared" si="12"/>
        <v/>
      </c>
      <c r="F348" s="112" t="str">
        <f t="shared" si="13"/>
        <v/>
      </c>
      <c r="G348" s="14"/>
      <c r="N348"/>
    </row>
    <row r="349" spans="1:14" x14ac:dyDescent="0.25">
      <c r="A349" s="128"/>
      <c r="B349" s="129"/>
      <c r="C349" s="123"/>
      <c r="D349" s="124"/>
      <c r="E349" s="125" t="str">
        <f t="shared" si="12"/>
        <v/>
      </c>
      <c r="F349" s="112" t="str">
        <f t="shared" si="13"/>
        <v/>
      </c>
      <c r="G349" s="14"/>
      <c r="N349"/>
    </row>
    <row r="350" spans="1:14" x14ac:dyDescent="0.25">
      <c r="A350" s="121"/>
      <c r="B350" s="122"/>
      <c r="C350" s="123"/>
      <c r="D350" s="124"/>
      <c r="E350" s="125" t="str">
        <f t="shared" si="12"/>
        <v/>
      </c>
      <c r="F350" s="112" t="str">
        <f t="shared" si="13"/>
        <v/>
      </c>
      <c r="G350" s="14"/>
      <c r="N350"/>
    </row>
    <row r="351" spans="1:14" x14ac:dyDescent="0.25">
      <c r="A351" s="121"/>
      <c r="B351" s="122"/>
      <c r="C351" s="123"/>
      <c r="D351" s="124"/>
      <c r="E351" s="125" t="str">
        <f t="shared" si="12"/>
        <v/>
      </c>
      <c r="F351" s="112" t="str">
        <f t="shared" si="13"/>
        <v/>
      </c>
      <c r="G351" s="14"/>
      <c r="N351"/>
    </row>
    <row r="352" spans="1:14" x14ac:dyDescent="0.25">
      <c r="A352" s="121"/>
      <c r="B352" s="122"/>
      <c r="C352" s="123"/>
      <c r="D352" s="124"/>
      <c r="E352" s="125" t="str">
        <f t="shared" si="12"/>
        <v/>
      </c>
      <c r="F352" s="112" t="str">
        <f t="shared" si="13"/>
        <v/>
      </c>
      <c r="G352" s="14"/>
      <c r="N352"/>
    </row>
    <row r="353" spans="1:14" x14ac:dyDescent="0.25">
      <c r="A353" s="121"/>
      <c r="B353" s="122"/>
      <c r="C353" s="123"/>
      <c r="D353" s="124"/>
      <c r="E353" s="125" t="str">
        <f t="shared" si="12"/>
        <v/>
      </c>
      <c r="F353" s="112" t="str">
        <f t="shared" si="13"/>
        <v/>
      </c>
      <c r="G353" s="14"/>
      <c r="N353"/>
    </row>
    <row r="354" spans="1:14" x14ac:dyDescent="0.25">
      <c r="A354" s="128"/>
      <c r="B354" s="129"/>
      <c r="C354" s="123"/>
      <c r="D354" s="124"/>
      <c r="E354" s="125" t="str">
        <f t="shared" si="12"/>
        <v/>
      </c>
      <c r="F354" s="112" t="str">
        <f t="shared" si="13"/>
        <v/>
      </c>
      <c r="G354" s="14"/>
      <c r="N354"/>
    </row>
    <row r="355" spans="1:14" x14ac:dyDescent="0.25">
      <c r="A355" s="121"/>
      <c r="B355" s="122"/>
      <c r="C355" s="123"/>
      <c r="D355" s="124"/>
      <c r="E355" s="125" t="str">
        <f t="shared" si="12"/>
        <v/>
      </c>
      <c r="F355" s="112" t="str">
        <f t="shared" si="13"/>
        <v/>
      </c>
      <c r="G355" s="14"/>
      <c r="N355"/>
    </row>
    <row r="356" spans="1:14" x14ac:dyDescent="0.25">
      <c r="A356" s="121"/>
      <c r="B356" s="122"/>
      <c r="C356" s="123"/>
      <c r="D356" s="124"/>
      <c r="E356" s="125" t="str">
        <f t="shared" si="12"/>
        <v/>
      </c>
      <c r="F356" s="112" t="str">
        <f t="shared" si="13"/>
        <v/>
      </c>
      <c r="G356" s="14"/>
      <c r="N356"/>
    </row>
    <row r="357" spans="1:14" x14ac:dyDescent="0.25">
      <c r="A357" s="128"/>
      <c r="B357" s="129"/>
      <c r="C357" s="123"/>
      <c r="D357" s="124"/>
      <c r="E357" s="125" t="str">
        <f t="shared" si="12"/>
        <v/>
      </c>
      <c r="F357" s="112" t="str">
        <f t="shared" si="13"/>
        <v/>
      </c>
      <c r="G357" s="14"/>
      <c r="N357"/>
    </row>
    <row r="358" spans="1:14" x14ac:dyDescent="0.25">
      <c r="A358" s="128"/>
      <c r="B358" s="129"/>
      <c r="C358" s="123"/>
      <c r="D358" s="124"/>
      <c r="E358" s="125" t="str">
        <f t="shared" si="12"/>
        <v/>
      </c>
      <c r="F358" s="112" t="str">
        <f t="shared" si="13"/>
        <v/>
      </c>
      <c r="G358" s="14"/>
      <c r="N358"/>
    </row>
    <row r="359" spans="1:14" x14ac:dyDescent="0.25">
      <c r="A359" s="128"/>
      <c r="B359" s="129"/>
      <c r="C359" s="123"/>
      <c r="D359" s="124"/>
      <c r="E359" s="125" t="str">
        <f t="shared" si="12"/>
        <v/>
      </c>
      <c r="F359" s="112" t="str">
        <f t="shared" si="13"/>
        <v/>
      </c>
      <c r="G359" s="14"/>
      <c r="N359"/>
    </row>
    <row r="360" spans="1:14" x14ac:dyDescent="0.25">
      <c r="A360" s="121"/>
      <c r="B360" s="122"/>
      <c r="C360" s="123"/>
      <c r="D360" s="124"/>
      <c r="E360" s="125" t="str">
        <f t="shared" si="12"/>
        <v/>
      </c>
      <c r="F360" s="112" t="str">
        <f t="shared" si="13"/>
        <v/>
      </c>
      <c r="G360" s="14"/>
      <c r="N360"/>
    </row>
    <row r="361" spans="1:14" x14ac:dyDescent="0.25">
      <c r="A361" s="121"/>
      <c r="B361" s="122"/>
      <c r="C361" s="123"/>
      <c r="D361" s="124"/>
      <c r="E361" s="125" t="str">
        <f t="shared" si="12"/>
        <v/>
      </c>
      <c r="F361" s="112" t="str">
        <f t="shared" si="13"/>
        <v/>
      </c>
      <c r="G361" s="14"/>
      <c r="N361"/>
    </row>
    <row r="362" spans="1:14" x14ac:dyDescent="0.25">
      <c r="A362" s="128"/>
      <c r="B362" s="129"/>
      <c r="C362" s="123"/>
      <c r="D362" s="124"/>
      <c r="E362" s="125" t="str">
        <f t="shared" si="12"/>
        <v/>
      </c>
      <c r="F362" s="112" t="str">
        <f t="shared" si="13"/>
        <v/>
      </c>
      <c r="G362" s="14"/>
      <c r="N362"/>
    </row>
    <row r="363" spans="1:14" x14ac:dyDescent="0.25">
      <c r="A363" s="128"/>
      <c r="B363" s="129"/>
      <c r="C363" s="123"/>
      <c r="D363" s="124"/>
      <c r="E363" s="125" t="str">
        <f t="shared" si="12"/>
        <v/>
      </c>
      <c r="F363" s="112" t="str">
        <f t="shared" si="13"/>
        <v/>
      </c>
      <c r="G363" s="14"/>
      <c r="N363"/>
    </row>
    <row r="364" spans="1:14" x14ac:dyDescent="0.25">
      <c r="A364" s="121"/>
      <c r="B364" s="122"/>
      <c r="C364" s="123"/>
      <c r="D364" s="124"/>
      <c r="E364" s="125" t="str">
        <f t="shared" si="12"/>
        <v/>
      </c>
      <c r="F364" s="112" t="str">
        <f t="shared" si="13"/>
        <v/>
      </c>
      <c r="G364" s="14"/>
      <c r="N364"/>
    </row>
    <row r="365" spans="1:14" x14ac:dyDescent="0.25">
      <c r="A365" s="121"/>
      <c r="B365" s="122"/>
      <c r="C365" s="123"/>
      <c r="D365" s="124"/>
      <c r="E365" s="125" t="str">
        <f t="shared" si="12"/>
        <v/>
      </c>
      <c r="F365" s="112" t="str">
        <f t="shared" si="13"/>
        <v/>
      </c>
      <c r="G365" s="14"/>
      <c r="N365"/>
    </row>
    <row r="366" spans="1:14" x14ac:dyDescent="0.25">
      <c r="A366" s="121"/>
      <c r="B366" s="122"/>
      <c r="C366" s="123"/>
      <c r="D366" s="124"/>
      <c r="E366" s="125" t="str">
        <f t="shared" si="12"/>
        <v/>
      </c>
      <c r="F366" s="112" t="str">
        <f t="shared" si="13"/>
        <v/>
      </c>
      <c r="G366" s="14"/>
      <c r="N366"/>
    </row>
    <row r="367" spans="1:14" x14ac:dyDescent="0.25">
      <c r="A367" s="121"/>
      <c r="B367" s="122"/>
      <c r="C367" s="123"/>
      <c r="D367" s="124"/>
      <c r="E367" s="125" t="str">
        <f t="shared" si="12"/>
        <v/>
      </c>
      <c r="F367" s="112" t="str">
        <f t="shared" si="13"/>
        <v/>
      </c>
      <c r="G367" s="14"/>
      <c r="N367"/>
    </row>
    <row r="368" spans="1:14" x14ac:dyDescent="0.25">
      <c r="A368" s="121"/>
      <c r="B368" s="122"/>
      <c r="C368" s="123"/>
      <c r="D368" s="124"/>
      <c r="E368" s="125" t="str">
        <f t="shared" si="12"/>
        <v/>
      </c>
      <c r="F368" s="112" t="str">
        <f t="shared" si="13"/>
        <v/>
      </c>
      <c r="G368" s="14"/>
      <c r="N368"/>
    </row>
    <row r="369" spans="1:14" x14ac:dyDescent="0.25">
      <c r="A369" s="121"/>
      <c r="B369" s="122"/>
      <c r="C369" s="123"/>
      <c r="D369" s="124"/>
      <c r="E369" s="125" t="str">
        <f t="shared" si="12"/>
        <v/>
      </c>
      <c r="F369" s="112" t="str">
        <f t="shared" si="13"/>
        <v/>
      </c>
      <c r="G369" s="14"/>
      <c r="N369"/>
    </row>
    <row r="370" spans="1:14" x14ac:dyDescent="0.25">
      <c r="A370" s="121"/>
      <c r="B370" s="122"/>
      <c r="C370" s="123"/>
      <c r="D370" s="124"/>
      <c r="E370" s="125" t="str">
        <f t="shared" si="12"/>
        <v/>
      </c>
      <c r="F370" s="112" t="str">
        <f t="shared" si="13"/>
        <v/>
      </c>
      <c r="G370" s="14"/>
      <c r="N370"/>
    </row>
    <row r="371" spans="1:14" x14ac:dyDescent="0.25">
      <c r="A371" s="128"/>
      <c r="B371" s="129"/>
      <c r="C371" s="123"/>
      <c r="D371" s="124"/>
      <c r="E371" s="125" t="str">
        <f t="shared" si="12"/>
        <v/>
      </c>
      <c r="F371" s="112" t="str">
        <f t="shared" si="13"/>
        <v/>
      </c>
      <c r="G371" s="14"/>
      <c r="N371"/>
    </row>
    <row r="372" spans="1:14" x14ac:dyDescent="0.25">
      <c r="A372" s="121"/>
      <c r="B372" s="122"/>
      <c r="C372" s="123"/>
      <c r="D372" s="124"/>
      <c r="E372" s="125" t="str">
        <f t="shared" si="12"/>
        <v/>
      </c>
      <c r="F372" s="112" t="str">
        <f t="shared" si="13"/>
        <v/>
      </c>
      <c r="G372" s="14"/>
      <c r="N372"/>
    </row>
    <row r="373" spans="1:14" x14ac:dyDescent="0.25">
      <c r="A373" s="121"/>
      <c r="B373" s="122"/>
      <c r="C373" s="123"/>
      <c r="D373" s="124"/>
      <c r="E373" s="125" t="str">
        <f t="shared" si="12"/>
        <v/>
      </c>
      <c r="F373" s="112" t="str">
        <f t="shared" si="13"/>
        <v/>
      </c>
      <c r="G373" s="14"/>
      <c r="N373"/>
    </row>
    <row r="374" spans="1:14" x14ac:dyDescent="0.25">
      <c r="A374" s="121"/>
      <c r="B374" s="122"/>
      <c r="C374" s="123"/>
      <c r="D374" s="124"/>
      <c r="E374" s="125" t="str">
        <f t="shared" si="12"/>
        <v/>
      </c>
      <c r="F374" s="112" t="str">
        <f t="shared" si="13"/>
        <v/>
      </c>
      <c r="G374" s="14"/>
      <c r="N374"/>
    </row>
    <row r="375" spans="1:14" x14ac:dyDescent="0.25">
      <c r="A375" s="121"/>
      <c r="B375" s="122"/>
      <c r="C375" s="123"/>
      <c r="D375" s="124"/>
      <c r="E375" s="125" t="str">
        <f t="shared" si="12"/>
        <v/>
      </c>
      <c r="F375" s="112" t="str">
        <f t="shared" si="13"/>
        <v/>
      </c>
      <c r="G375" s="14"/>
      <c r="N375"/>
    </row>
    <row r="376" spans="1:14" x14ac:dyDescent="0.25">
      <c r="A376" s="128"/>
      <c r="B376" s="129"/>
      <c r="C376" s="123"/>
      <c r="D376" s="124"/>
      <c r="E376" s="125" t="str">
        <f t="shared" si="12"/>
        <v/>
      </c>
      <c r="F376" s="112" t="str">
        <f t="shared" si="13"/>
        <v/>
      </c>
      <c r="G376" s="14"/>
      <c r="N376"/>
    </row>
    <row r="377" spans="1:14" x14ac:dyDescent="0.25">
      <c r="A377" s="121"/>
      <c r="B377" s="122"/>
      <c r="C377" s="123"/>
      <c r="D377" s="124"/>
      <c r="E377" s="125" t="str">
        <f t="shared" si="12"/>
        <v/>
      </c>
      <c r="F377" s="112" t="str">
        <f t="shared" si="13"/>
        <v/>
      </c>
      <c r="G377" s="14"/>
      <c r="N377"/>
    </row>
    <row r="378" spans="1:14" x14ac:dyDescent="0.25">
      <c r="A378" s="121"/>
      <c r="B378" s="122"/>
      <c r="C378" s="123"/>
      <c r="D378" s="124"/>
      <c r="E378" s="125" t="str">
        <f t="shared" si="12"/>
        <v/>
      </c>
      <c r="F378" s="112" t="str">
        <f t="shared" si="13"/>
        <v/>
      </c>
      <c r="G378" s="14"/>
      <c r="N378"/>
    </row>
    <row r="379" spans="1:14" x14ac:dyDescent="0.25">
      <c r="A379" s="121"/>
      <c r="B379" s="122"/>
      <c r="C379" s="123"/>
      <c r="D379" s="124"/>
      <c r="E379" s="125" t="str">
        <f t="shared" si="12"/>
        <v/>
      </c>
      <c r="F379" s="112" t="str">
        <f t="shared" si="13"/>
        <v/>
      </c>
      <c r="G379" s="14"/>
      <c r="N379"/>
    </row>
    <row r="380" spans="1:14" x14ac:dyDescent="0.25">
      <c r="A380" s="121"/>
      <c r="B380" s="122"/>
      <c r="C380" s="123"/>
      <c r="D380" s="124"/>
      <c r="E380" s="125" t="str">
        <f t="shared" si="12"/>
        <v/>
      </c>
      <c r="F380" s="112" t="str">
        <f t="shared" si="13"/>
        <v/>
      </c>
      <c r="G380" s="14"/>
      <c r="N380"/>
    </row>
    <row r="381" spans="1:14" x14ac:dyDescent="0.25">
      <c r="A381" s="121"/>
      <c r="B381" s="122"/>
      <c r="C381" s="123"/>
      <c r="D381" s="124"/>
      <c r="E381" s="125" t="str">
        <f t="shared" si="12"/>
        <v/>
      </c>
      <c r="F381" s="112" t="str">
        <f t="shared" si="13"/>
        <v/>
      </c>
      <c r="G381" s="14"/>
      <c r="N381"/>
    </row>
    <row r="382" spans="1:14" x14ac:dyDescent="0.25">
      <c r="A382" s="121"/>
      <c r="B382" s="122"/>
      <c r="C382" s="123"/>
      <c r="D382" s="124"/>
      <c r="E382" s="125" t="str">
        <f t="shared" si="12"/>
        <v/>
      </c>
      <c r="F382" s="112" t="str">
        <f t="shared" si="13"/>
        <v/>
      </c>
      <c r="G382" s="14"/>
      <c r="N382"/>
    </row>
    <row r="383" spans="1:14" x14ac:dyDescent="0.25">
      <c r="A383" s="128"/>
      <c r="B383" s="129"/>
      <c r="C383" s="123"/>
      <c r="D383" s="124"/>
      <c r="E383" s="125" t="str">
        <f t="shared" si="12"/>
        <v/>
      </c>
      <c r="F383" s="112" t="str">
        <f t="shared" si="13"/>
        <v/>
      </c>
      <c r="G383" s="14"/>
      <c r="N383"/>
    </row>
    <row r="384" spans="1:14" x14ac:dyDescent="0.25">
      <c r="A384" s="121"/>
      <c r="B384" s="122"/>
      <c r="C384" s="123"/>
      <c r="D384" s="124"/>
      <c r="E384" s="125" t="str">
        <f t="shared" si="12"/>
        <v/>
      </c>
      <c r="F384" s="112" t="str">
        <f t="shared" si="13"/>
        <v/>
      </c>
      <c r="G384" s="14"/>
      <c r="N384"/>
    </row>
    <row r="385" spans="1:14" x14ac:dyDescent="0.25">
      <c r="A385" s="121"/>
      <c r="B385" s="122"/>
      <c r="C385" s="123"/>
      <c r="D385" s="124"/>
      <c r="E385" s="125" t="str">
        <f t="shared" si="12"/>
        <v/>
      </c>
      <c r="F385" s="112" t="str">
        <f t="shared" si="13"/>
        <v/>
      </c>
      <c r="G385" s="14"/>
      <c r="N385"/>
    </row>
    <row r="386" spans="1:14" x14ac:dyDescent="0.25">
      <c r="A386" s="121"/>
      <c r="B386" s="122"/>
      <c r="C386" s="123"/>
      <c r="D386" s="124"/>
      <c r="E386" s="125" t="str">
        <f t="shared" ref="E386:E449" si="14">IFERROR(VLOOKUP(D386,I$11:J$30,2,FALSE),"")</f>
        <v/>
      </c>
      <c r="F386" s="112" t="str">
        <f t="shared" si="13"/>
        <v/>
      </c>
      <c r="G386" s="14"/>
      <c r="N386"/>
    </row>
    <row r="387" spans="1:14" x14ac:dyDescent="0.25">
      <c r="A387" s="121"/>
      <c r="B387" s="122"/>
      <c r="C387" s="123"/>
      <c r="D387" s="124"/>
      <c r="E387" s="125" t="str">
        <f t="shared" si="14"/>
        <v/>
      </c>
      <c r="F387" s="112" t="str">
        <f t="shared" si="13"/>
        <v/>
      </c>
      <c r="G387" s="14"/>
      <c r="N387"/>
    </row>
    <row r="388" spans="1:14" x14ac:dyDescent="0.25">
      <c r="A388" s="121"/>
      <c r="B388" s="122"/>
      <c r="C388" s="123"/>
      <c r="D388" s="124"/>
      <c r="E388" s="125" t="str">
        <f t="shared" si="14"/>
        <v/>
      </c>
      <c r="F388" s="112" t="str">
        <f t="shared" si="13"/>
        <v/>
      </c>
      <c r="G388" s="14"/>
      <c r="N388"/>
    </row>
    <row r="389" spans="1:14" x14ac:dyDescent="0.25">
      <c r="A389" s="128"/>
      <c r="B389" s="129"/>
      <c r="C389" s="123"/>
      <c r="D389" s="124"/>
      <c r="E389" s="125" t="str">
        <f t="shared" si="14"/>
        <v/>
      </c>
      <c r="F389" s="112" t="str">
        <f t="shared" ref="F389:F452" si="15">IFERROR(MID(C389,LEN(C389)-5,2), "")</f>
        <v/>
      </c>
      <c r="G389" s="14"/>
      <c r="N389"/>
    </row>
    <row r="390" spans="1:14" x14ac:dyDescent="0.25">
      <c r="A390" s="121"/>
      <c r="B390" s="122"/>
      <c r="C390" s="123"/>
      <c r="D390" s="124"/>
      <c r="E390" s="125" t="str">
        <f t="shared" si="14"/>
        <v/>
      </c>
      <c r="F390" s="112" t="str">
        <f t="shared" si="15"/>
        <v/>
      </c>
      <c r="G390" s="14"/>
      <c r="N390"/>
    </row>
    <row r="391" spans="1:14" x14ac:dyDescent="0.25">
      <c r="A391" s="121"/>
      <c r="B391" s="122"/>
      <c r="C391" s="123"/>
      <c r="D391" s="124"/>
      <c r="E391" s="125" t="str">
        <f t="shared" si="14"/>
        <v/>
      </c>
      <c r="F391" s="112" t="str">
        <f t="shared" si="15"/>
        <v/>
      </c>
      <c r="G391" s="14"/>
      <c r="N391"/>
    </row>
    <row r="392" spans="1:14" x14ac:dyDescent="0.25">
      <c r="A392" s="121"/>
      <c r="B392" s="122"/>
      <c r="C392" s="123"/>
      <c r="D392" s="124"/>
      <c r="E392" s="125" t="str">
        <f t="shared" si="14"/>
        <v/>
      </c>
      <c r="F392" s="112" t="str">
        <f t="shared" si="15"/>
        <v/>
      </c>
      <c r="G392" s="14"/>
      <c r="N392"/>
    </row>
    <row r="393" spans="1:14" x14ac:dyDescent="0.25">
      <c r="A393" s="121"/>
      <c r="B393" s="122"/>
      <c r="C393" s="123"/>
      <c r="D393" s="124"/>
      <c r="E393" s="125" t="str">
        <f t="shared" si="14"/>
        <v/>
      </c>
      <c r="F393" s="112" t="str">
        <f t="shared" si="15"/>
        <v/>
      </c>
      <c r="G393" s="14"/>
      <c r="N393"/>
    </row>
    <row r="394" spans="1:14" x14ac:dyDescent="0.25">
      <c r="A394" s="121"/>
      <c r="B394" s="122"/>
      <c r="C394" s="123"/>
      <c r="D394" s="124"/>
      <c r="E394" s="125" t="str">
        <f t="shared" si="14"/>
        <v/>
      </c>
      <c r="F394" s="112" t="str">
        <f t="shared" si="15"/>
        <v/>
      </c>
      <c r="G394" s="14"/>
      <c r="N394"/>
    </row>
    <row r="395" spans="1:14" x14ac:dyDescent="0.25">
      <c r="A395" s="121"/>
      <c r="B395" s="122"/>
      <c r="C395" s="123"/>
      <c r="D395" s="124"/>
      <c r="E395" s="125" t="str">
        <f t="shared" si="14"/>
        <v/>
      </c>
      <c r="F395" s="112" t="str">
        <f t="shared" si="15"/>
        <v/>
      </c>
      <c r="G395" s="14"/>
      <c r="N395"/>
    </row>
    <row r="396" spans="1:14" x14ac:dyDescent="0.25">
      <c r="A396" s="128"/>
      <c r="B396" s="129"/>
      <c r="C396" s="123"/>
      <c r="D396" s="124"/>
      <c r="E396" s="125" t="str">
        <f t="shared" si="14"/>
        <v/>
      </c>
      <c r="F396" s="112" t="str">
        <f t="shared" si="15"/>
        <v/>
      </c>
      <c r="G396" s="14"/>
      <c r="N396"/>
    </row>
    <row r="397" spans="1:14" x14ac:dyDescent="0.25">
      <c r="A397" s="121"/>
      <c r="B397" s="122"/>
      <c r="C397" s="123"/>
      <c r="D397" s="124"/>
      <c r="E397" s="125" t="str">
        <f t="shared" si="14"/>
        <v/>
      </c>
      <c r="F397" s="112" t="str">
        <f t="shared" si="15"/>
        <v/>
      </c>
      <c r="G397" s="14"/>
      <c r="N397"/>
    </row>
    <row r="398" spans="1:14" x14ac:dyDescent="0.25">
      <c r="A398" s="121"/>
      <c r="B398" s="122"/>
      <c r="C398" s="123"/>
      <c r="D398" s="124"/>
      <c r="E398" s="125" t="str">
        <f t="shared" si="14"/>
        <v/>
      </c>
      <c r="F398" s="112" t="str">
        <f t="shared" si="15"/>
        <v/>
      </c>
      <c r="G398" s="14"/>
      <c r="N398"/>
    </row>
    <row r="399" spans="1:14" x14ac:dyDescent="0.25">
      <c r="A399" s="121"/>
      <c r="B399" s="122"/>
      <c r="C399" s="123"/>
      <c r="D399" s="124"/>
      <c r="E399" s="125" t="str">
        <f t="shared" si="14"/>
        <v/>
      </c>
      <c r="F399" s="112" t="str">
        <f t="shared" si="15"/>
        <v/>
      </c>
      <c r="G399" s="14"/>
      <c r="N399"/>
    </row>
    <row r="400" spans="1:14" x14ac:dyDescent="0.25">
      <c r="A400" s="121"/>
      <c r="B400" s="122"/>
      <c r="C400" s="123"/>
      <c r="D400" s="124"/>
      <c r="E400" s="125" t="str">
        <f t="shared" si="14"/>
        <v/>
      </c>
      <c r="F400" s="112" t="str">
        <f t="shared" si="15"/>
        <v/>
      </c>
      <c r="G400" s="14"/>
      <c r="N400"/>
    </row>
    <row r="401" spans="1:14" x14ac:dyDescent="0.25">
      <c r="A401" s="121"/>
      <c r="B401" s="122"/>
      <c r="C401" s="123"/>
      <c r="D401" s="124"/>
      <c r="E401" s="125" t="str">
        <f t="shared" si="14"/>
        <v/>
      </c>
      <c r="F401" s="112" t="str">
        <f t="shared" si="15"/>
        <v/>
      </c>
      <c r="G401" s="14"/>
      <c r="N401"/>
    </row>
    <row r="402" spans="1:14" x14ac:dyDescent="0.25">
      <c r="A402" s="121"/>
      <c r="B402" s="122"/>
      <c r="C402" s="123"/>
      <c r="D402" s="124"/>
      <c r="E402" s="125" t="str">
        <f t="shared" si="14"/>
        <v/>
      </c>
      <c r="F402" s="112" t="str">
        <f t="shared" si="15"/>
        <v/>
      </c>
      <c r="G402" s="14"/>
      <c r="N402"/>
    </row>
    <row r="403" spans="1:14" x14ac:dyDescent="0.25">
      <c r="A403" s="121"/>
      <c r="B403" s="122"/>
      <c r="C403" s="123"/>
      <c r="D403" s="124"/>
      <c r="E403" s="125" t="str">
        <f t="shared" si="14"/>
        <v/>
      </c>
      <c r="F403" s="112" t="str">
        <f t="shared" si="15"/>
        <v/>
      </c>
      <c r="G403" s="14"/>
      <c r="N403"/>
    </row>
    <row r="404" spans="1:14" x14ac:dyDescent="0.25">
      <c r="A404" s="128"/>
      <c r="B404" s="129"/>
      <c r="C404" s="123"/>
      <c r="D404" s="124"/>
      <c r="E404" s="125" t="str">
        <f t="shared" si="14"/>
        <v/>
      </c>
      <c r="F404" s="112" t="str">
        <f t="shared" si="15"/>
        <v/>
      </c>
      <c r="G404" s="14"/>
      <c r="N404"/>
    </row>
    <row r="405" spans="1:14" x14ac:dyDescent="0.25">
      <c r="A405" s="128"/>
      <c r="B405" s="129"/>
      <c r="C405" s="123"/>
      <c r="D405" s="124"/>
      <c r="E405" s="125" t="str">
        <f t="shared" si="14"/>
        <v/>
      </c>
      <c r="F405" s="112" t="str">
        <f t="shared" si="15"/>
        <v/>
      </c>
      <c r="G405" s="14"/>
      <c r="N405"/>
    </row>
    <row r="406" spans="1:14" x14ac:dyDescent="0.25">
      <c r="A406" s="121"/>
      <c r="B406" s="122"/>
      <c r="C406" s="123"/>
      <c r="D406" s="124"/>
      <c r="E406" s="125" t="str">
        <f t="shared" si="14"/>
        <v/>
      </c>
      <c r="F406" s="112" t="str">
        <f t="shared" si="15"/>
        <v/>
      </c>
      <c r="G406" s="14"/>
      <c r="N406"/>
    </row>
    <row r="407" spans="1:14" x14ac:dyDescent="0.25">
      <c r="A407" s="121"/>
      <c r="B407" s="122"/>
      <c r="C407" s="123"/>
      <c r="D407" s="124"/>
      <c r="E407" s="125" t="str">
        <f t="shared" si="14"/>
        <v/>
      </c>
      <c r="F407" s="112" t="str">
        <f t="shared" si="15"/>
        <v/>
      </c>
      <c r="G407" s="14"/>
      <c r="N407"/>
    </row>
    <row r="408" spans="1:14" x14ac:dyDescent="0.25">
      <c r="A408" s="121"/>
      <c r="B408" s="122"/>
      <c r="C408" s="123"/>
      <c r="D408" s="124"/>
      <c r="E408" s="125" t="str">
        <f t="shared" si="14"/>
        <v/>
      </c>
      <c r="F408" s="112" t="str">
        <f t="shared" si="15"/>
        <v/>
      </c>
      <c r="G408" s="14"/>
      <c r="N408"/>
    </row>
    <row r="409" spans="1:14" x14ac:dyDescent="0.25">
      <c r="A409" s="121"/>
      <c r="B409" s="122"/>
      <c r="C409" s="123"/>
      <c r="D409" s="124"/>
      <c r="E409" s="125" t="str">
        <f t="shared" si="14"/>
        <v/>
      </c>
      <c r="F409" s="112" t="str">
        <f t="shared" si="15"/>
        <v/>
      </c>
      <c r="G409" s="14"/>
      <c r="N409"/>
    </row>
    <row r="410" spans="1:14" x14ac:dyDescent="0.25">
      <c r="A410" s="128"/>
      <c r="B410" s="129"/>
      <c r="C410" s="123"/>
      <c r="D410" s="124"/>
      <c r="E410" s="125" t="str">
        <f t="shared" si="14"/>
        <v/>
      </c>
      <c r="F410" s="112" t="str">
        <f t="shared" si="15"/>
        <v/>
      </c>
      <c r="G410" s="14"/>
      <c r="N410"/>
    </row>
    <row r="411" spans="1:14" x14ac:dyDescent="0.25">
      <c r="A411" s="121"/>
      <c r="B411" s="122"/>
      <c r="C411" s="123"/>
      <c r="D411" s="124"/>
      <c r="E411" s="125" t="str">
        <f t="shared" si="14"/>
        <v/>
      </c>
      <c r="F411" s="112" t="str">
        <f t="shared" si="15"/>
        <v/>
      </c>
      <c r="G411" s="14"/>
      <c r="N411"/>
    </row>
    <row r="412" spans="1:14" x14ac:dyDescent="0.25">
      <c r="A412" s="121"/>
      <c r="B412" s="122"/>
      <c r="C412" s="123"/>
      <c r="D412" s="124"/>
      <c r="E412" s="125" t="str">
        <f t="shared" si="14"/>
        <v/>
      </c>
      <c r="F412" s="112" t="str">
        <f t="shared" si="15"/>
        <v/>
      </c>
      <c r="G412" s="14"/>
      <c r="N412"/>
    </row>
    <row r="413" spans="1:14" x14ac:dyDescent="0.25">
      <c r="A413" s="128"/>
      <c r="B413" s="129"/>
      <c r="C413" s="123"/>
      <c r="D413" s="124"/>
      <c r="E413" s="125" t="str">
        <f t="shared" si="14"/>
        <v/>
      </c>
      <c r="F413" s="112" t="str">
        <f t="shared" si="15"/>
        <v/>
      </c>
      <c r="G413" s="14"/>
      <c r="N413"/>
    </row>
    <row r="414" spans="1:14" x14ac:dyDescent="0.25">
      <c r="A414" s="121"/>
      <c r="B414" s="122"/>
      <c r="C414" s="123"/>
      <c r="D414" s="124"/>
      <c r="E414" s="125" t="str">
        <f t="shared" si="14"/>
        <v/>
      </c>
      <c r="F414" s="112" t="str">
        <f t="shared" si="15"/>
        <v/>
      </c>
      <c r="G414" s="14"/>
      <c r="N414"/>
    </row>
    <row r="415" spans="1:14" x14ac:dyDescent="0.25">
      <c r="A415" s="121"/>
      <c r="B415" s="122"/>
      <c r="C415" s="123"/>
      <c r="D415" s="124"/>
      <c r="E415" s="125" t="str">
        <f t="shared" si="14"/>
        <v/>
      </c>
      <c r="F415" s="112" t="str">
        <f t="shared" si="15"/>
        <v/>
      </c>
      <c r="G415" s="14"/>
      <c r="N415"/>
    </row>
    <row r="416" spans="1:14" x14ac:dyDescent="0.25">
      <c r="A416" s="121"/>
      <c r="B416" s="122"/>
      <c r="C416" s="123"/>
      <c r="D416" s="124"/>
      <c r="E416" s="125" t="str">
        <f t="shared" si="14"/>
        <v/>
      </c>
      <c r="F416" s="112" t="str">
        <f t="shared" si="15"/>
        <v/>
      </c>
      <c r="G416" s="14"/>
      <c r="N416"/>
    </row>
    <row r="417" spans="1:14" x14ac:dyDescent="0.25">
      <c r="A417" s="128"/>
      <c r="B417" s="129"/>
      <c r="C417" s="123"/>
      <c r="D417" s="124"/>
      <c r="E417" s="125" t="str">
        <f t="shared" si="14"/>
        <v/>
      </c>
      <c r="F417" s="112" t="str">
        <f t="shared" si="15"/>
        <v/>
      </c>
      <c r="G417" s="14"/>
      <c r="N417"/>
    </row>
    <row r="418" spans="1:14" x14ac:dyDescent="0.25">
      <c r="A418" s="128"/>
      <c r="B418" s="129"/>
      <c r="C418" s="123"/>
      <c r="D418" s="124"/>
      <c r="E418" s="125" t="str">
        <f t="shared" si="14"/>
        <v/>
      </c>
      <c r="F418" s="112" t="str">
        <f t="shared" si="15"/>
        <v/>
      </c>
      <c r="G418" s="14"/>
      <c r="N418"/>
    </row>
    <row r="419" spans="1:14" x14ac:dyDescent="0.25">
      <c r="A419" s="121"/>
      <c r="B419" s="122"/>
      <c r="C419" s="123"/>
      <c r="D419" s="124"/>
      <c r="E419" s="125" t="str">
        <f t="shared" si="14"/>
        <v/>
      </c>
      <c r="F419" s="112" t="str">
        <f t="shared" si="15"/>
        <v/>
      </c>
      <c r="G419" s="14"/>
      <c r="N419"/>
    </row>
    <row r="420" spans="1:14" x14ac:dyDescent="0.25">
      <c r="A420" s="121"/>
      <c r="B420" s="122"/>
      <c r="C420" s="123"/>
      <c r="D420" s="124"/>
      <c r="E420" s="125" t="str">
        <f t="shared" si="14"/>
        <v/>
      </c>
      <c r="F420" s="112" t="str">
        <f t="shared" si="15"/>
        <v/>
      </c>
      <c r="G420" s="14"/>
      <c r="N420"/>
    </row>
    <row r="421" spans="1:14" x14ac:dyDescent="0.25">
      <c r="A421" s="128"/>
      <c r="B421" s="129"/>
      <c r="C421" s="123"/>
      <c r="D421" s="124"/>
      <c r="E421" s="125" t="str">
        <f t="shared" si="14"/>
        <v/>
      </c>
      <c r="F421" s="112" t="str">
        <f t="shared" si="15"/>
        <v/>
      </c>
      <c r="G421" s="14"/>
      <c r="N421"/>
    </row>
    <row r="422" spans="1:14" x14ac:dyDescent="0.25">
      <c r="A422" s="121"/>
      <c r="B422" s="122"/>
      <c r="C422" s="123"/>
      <c r="D422" s="124"/>
      <c r="E422" s="125" t="str">
        <f t="shared" si="14"/>
        <v/>
      </c>
      <c r="F422" s="112" t="str">
        <f t="shared" si="15"/>
        <v/>
      </c>
      <c r="G422" s="14"/>
      <c r="N422"/>
    </row>
    <row r="423" spans="1:14" x14ac:dyDescent="0.25">
      <c r="A423" s="121"/>
      <c r="B423" s="122"/>
      <c r="C423" s="123"/>
      <c r="D423" s="124"/>
      <c r="E423" s="125" t="str">
        <f t="shared" si="14"/>
        <v/>
      </c>
      <c r="F423" s="112" t="str">
        <f t="shared" si="15"/>
        <v/>
      </c>
      <c r="G423" s="14"/>
      <c r="N423"/>
    </row>
    <row r="424" spans="1:14" x14ac:dyDescent="0.25">
      <c r="A424" s="121"/>
      <c r="B424" s="122"/>
      <c r="C424" s="123"/>
      <c r="D424" s="124"/>
      <c r="E424" s="125" t="str">
        <f t="shared" si="14"/>
        <v/>
      </c>
      <c r="F424" s="112" t="str">
        <f t="shared" si="15"/>
        <v/>
      </c>
      <c r="G424" s="14"/>
      <c r="N424"/>
    </row>
    <row r="425" spans="1:14" x14ac:dyDescent="0.25">
      <c r="A425" s="121"/>
      <c r="B425" s="122"/>
      <c r="C425" s="123"/>
      <c r="D425" s="124"/>
      <c r="E425" s="125" t="str">
        <f t="shared" si="14"/>
        <v/>
      </c>
      <c r="F425" s="112" t="str">
        <f t="shared" si="15"/>
        <v/>
      </c>
      <c r="G425" s="14"/>
      <c r="N425"/>
    </row>
    <row r="426" spans="1:14" x14ac:dyDescent="0.25">
      <c r="A426" s="121"/>
      <c r="B426" s="122"/>
      <c r="C426" s="123"/>
      <c r="D426" s="124"/>
      <c r="E426" s="125" t="str">
        <f t="shared" si="14"/>
        <v/>
      </c>
      <c r="F426" s="112" t="str">
        <f t="shared" si="15"/>
        <v/>
      </c>
      <c r="G426" s="14"/>
      <c r="N426"/>
    </row>
    <row r="427" spans="1:14" x14ac:dyDescent="0.25">
      <c r="A427" s="128"/>
      <c r="B427" s="129"/>
      <c r="C427" s="123"/>
      <c r="D427" s="124"/>
      <c r="E427" s="125" t="str">
        <f t="shared" si="14"/>
        <v/>
      </c>
      <c r="F427" s="112" t="str">
        <f t="shared" si="15"/>
        <v/>
      </c>
      <c r="G427" s="14"/>
      <c r="N427"/>
    </row>
    <row r="428" spans="1:14" x14ac:dyDescent="0.25">
      <c r="A428" s="121"/>
      <c r="B428" s="122"/>
      <c r="C428" s="123"/>
      <c r="D428" s="124"/>
      <c r="E428" s="125" t="str">
        <f t="shared" si="14"/>
        <v/>
      </c>
      <c r="F428" s="112" t="str">
        <f t="shared" si="15"/>
        <v/>
      </c>
      <c r="G428" s="14"/>
      <c r="N428"/>
    </row>
    <row r="429" spans="1:14" x14ac:dyDescent="0.25">
      <c r="A429" s="121"/>
      <c r="B429" s="122"/>
      <c r="C429" s="123"/>
      <c r="D429" s="124"/>
      <c r="E429" s="125" t="str">
        <f t="shared" si="14"/>
        <v/>
      </c>
      <c r="F429" s="112" t="str">
        <f t="shared" si="15"/>
        <v/>
      </c>
      <c r="G429" s="14"/>
      <c r="N429"/>
    </row>
    <row r="430" spans="1:14" x14ac:dyDescent="0.25">
      <c r="A430" s="121"/>
      <c r="B430" s="122"/>
      <c r="C430" s="123"/>
      <c r="D430" s="124"/>
      <c r="E430" s="125" t="str">
        <f t="shared" si="14"/>
        <v/>
      </c>
      <c r="F430" s="112" t="str">
        <f t="shared" si="15"/>
        <v/>
      </c>
      <c r="G430" s="14"/>
      <c r="N430"/>
    </row>
    <row r="431" spans="1:14" x14ac:dyDescent="0.25">
      <c r="A431" s="121"/>
      <c r="B431" s="122"/>
      <c r="C431" s="123"/>
      <c r="D431" s="124"/>
      <c r="E431" s="125" t="str">
        <f t="shared" si="14"/>
        <v/>
      </c>
      <c r="F431" s="112" t="str">
        <f t="shared" si="15"/>
        <v/>
      </c>
      <c r="G431" s="14"/>
      <c r="N431"/>
    </row>
    <row r="432" spans="1:14" x14ac:dyDescent="0.25">
      <c r="A432" s="128"/>
      <c r="B432" s="129"/>
      <c r="C432" s="123"/>
      <c r="D432" s="124"/>
      <c r="E432" s="125" t="str">
        <f t="shared" si="14"/>
        <v/>
      </c>
      <c r="F432" s="112" t="str">
        <f t="shared" si="15"/>
        <v/>
      </c>
      <c r="G432" s="14"/>
      <c r="N432"/>
    </row>
    <row r="433" spans="1:14" x14ac:dyDescent="0.25">
      <c r="A433" s="121"/>
      <c r="B433" s="122"/>
      <c r="C433" s="123"/>
      <c r="D433" s="124"/>
      <c r="E433" s="125" t="str">
        <f t="shared" si="14"/>
        <v/>
      </c>
      <c r="F433" s="112" t="str">
        <f t="shared" si="15"/>
        <v/>
      </c>
      <c r="G433" s="14"/>
      <c r="N433"/>
    </row>
    <row r="434" spans="1:14" x14ac:dyDescent="0.25">
      <c r="A434" s="128"/>
      <c r="B434" s="129"/>
      <c r="C434" s="123"/>
      <c r="D434" s="124"/>
      <c r="E434" s="125" t="str">
        <f t="shared" si="14"/>
        <v/>
      </c>
      <c r="F434" s="112" t="str">
        <f t="shared" si="15"/>
        <v/>
      </c>
      <c r="G434" s="14"/>
      <c r="N434"/>
    </row>
    <row r="435" spans="1:14" x14ac:dyDescent="0.25">
      <c r="A435" s="121"/>
      <c r="B435" s="122"/>
      <c r="C435" s="123"/>
      <c r="D435" s="124"/>
      <c r="E435" s="125" t="str">
        <f t="shared" si="14"/>
        <v/>
      </c>
      <c r="F435" s="112" t="str">
        <f t="shared" si="15"/>
        <v/>
      </c>
      <c r="G435" s="14"/>
      <c r="N435"/>
    </row>
    <row r="436" spans="1:14" x14ac:dyDescent="0.25">
      <c r="A436" s="121"/>
      <c r="B436" s="122"/>
      <c r="C436" s="123"/>
      <c r="D436" s="124"/>
      <c r="E436" s="125" t="str">
        <f t="shared" si="14"/>
        <v/>
      </c>
      <c r="F436" s="112" t="str">
        <f t="shared" si="15"/>
        <v/>
      </c>
      <c r="G436" s="14"/>
      <c r="N436"/>
    </row>
    <row r="437" spans="1:14" x14ac:dyDescent="0.25">
      <c r="A437" s="121"/>
      <c r="B437" s="122"/>
      <c r="C437" s="123"/>
      <c r="D437" s="124"/>
      <c r="E437" s="125" t="str">
        <f t="shared" si="14"/>
        <v/>
      </c>
      <c r="F437" s="112" t="str">
        <f t="shared" si="15"/>
        <v/>
      </c>
      <c r="G437" s="14"/>
      <c r="N437"/>
    </row>
    <row r="438" spans="1:14" x14ac:dyDescent="0.25">
      <c r="A438" s="128"/>
      <c r="B438" s="129"/>
      <c r="C438" s="123"/>
      <c r="D438" s="124"/>
      <c r="E438" s="125" t="str">
        <f t="shared" si="14"/>
        <v/>
      </c>
      <c r="F438" s="112" t="str">
        <f t="shared" si="15"/>
        <v/>
      </c>
      <c r="G438" s="14"/>
      <c r="N438"/>
    </row>
    <row r="439" spans="1:14" x14ac:dyDescent="0.25">
      <c r="A439" s="121"/>
      <c r="B439" s="122"/>
      <c r="C439" s="123"/>
      <c r="D439" s="124"/>
      <c r="E439" s="125" t="str">
        <f t="shared" si="14"/>
        <v/>
      </c>
      <c r="F439" s="112" t="str">
        <f t="shared" si="15"/>
        <v/>
      </c>
      <c r="G439" s="14"/>
      <c r="N439"/>
    </row>
    <row r="440" spans="1:14" x14ac:dyDescent="0.25">
      <c r="A440" s="121"/>
      <c r="B440" s="122"/>
      <c r="C440" s="123"/>
      <c r="D440" s="124"/>
      <c r="E440" s="125" t="str">
        <f t="shared" si="14"/>
        <v/>
      </c>
      <c r="F440" s="112" t="str">
        <f t="shared" si="15"/>
        <v/>
      </c>
      <c r="G440" s="14"/>
      <c r="N440"/>
    </row>
    <row r="441" spans="1:14" x14ac:dyDescent="0.25">
      <c r="A441" s="121"/>
      <c r="B441" s="122"/>
      <c r="C441" s="123"/>
      <c r="D441" s="124"/>
      <c r="E441" s="125" t="str">
        <f t="shared" si="14"/>
        <v/>
      </c>
      <c r="F441" s="112" t="str">
        <f t="shared" si="15"/>
        <v/>
      </c>
      <c r="G441" s="14"/>
      <c r="N441"/>
    </row>
    <row r="442" spans="1:14" x14ac:dyDescent="0.25">
      <c r="A442" s="128"/>
      <c r="B442" s="129"/>
      <c r="C442" s="123"/>
      <c r="D442" s="124"/>
      <c r="E442" s="125" t="str">
        <f t="shared" si="14"/>
        <v/>
      </c>
      <c r="F442" s="112" t="str">
        <f t="shared" si="15"/>
        <v/>
      </c>
      <c r="G442" s="14"/>
      <c r="N442"/>
    </row>
    <row r="443" spans="1:14" x14ac:dyDescent="0.25">
      <c r="A443" s="128"/>
      <c r="B443" s="129"/>
      <c r="C443" s="123"/>
      <c r="D443" s="124"/>
      <c r="E443" s="125" t="str">
        <f t="shared" si="14"/>
        <v/>
      </c>
      <c r="F443" s="112" t="str">
        <f t="shared" si="15"/>
        <v/>
      </c>
      <c r="G443" s="14"/>
      <c r="N443"/>
    </row>
    <row r="444" spans="1:14" x14ac:dyDescent="0.25">
      <c r="A444" s="121"/>
      <c r="B444" s="122"/>
      <c r="C444" s="123"/>
      <c r="D444" s="124"/>
      <c r="E444" s="125" t="str">
        <f t="shared" si="14"/>
        <v/>
      </c>
      <c r="F444" s="112" t="str">
        <f t="shared" si="15"/>
        <v/>
      </c>
      <c r="G444" s="14"/>
      <c r="N444"/>
    </row>
    <row r="445" spans="1:14" x14ac:dyDescent="0.25">
      <c r="A445" s="128"/>
      <c r="B445" s="129"/>
      <c r="C445" s="123"/>
      <c r="D445" s="124"/>
      <c r="E445" s="125" t="str">
        <f t="shared" si="14"/>
        <v/>
      </c>
      <c r="F445" s="112" t="str">
        <f t="shared" si="15"/>
        <v/>
      </c>
      <c r="G445" s="14"/>
      <c r="N445"/>
    </row>
    <row r="446" spans="1:14" x14ac:dyDescent="0.25">
      <c r="A446" s="121"/>
      <c r="B446" s="122"/>
      <c r="C446" s="123"/>
      <c r="D446" s="124"/>
      <c r="E446" s="125" t="str">
        <f t="shared" si="14"/>
        <v/>
      </c>
      <c r="F446" s="112" t="str">
        <f t="shared" si="15"/>
        <v/>
      </c>
      <c r="G446" s="14"/>
      <c r="N446"/>
    </row>
    <row r="447" spans="1:14" x14ac:dyDescent="0.25">
      <c r="A447" s="121"/>
      <c r="B447" s="122"/>
      <c r="C447" s="123"/>
      <c r="D447" s="124"/>
      <c r="E447" s="125" t="str">
        <f t="shared" si="14"/>
        <v/>
      </c>
      <c r="F447" s="112" t="str">
        <f t="shared" si="15"/>
        <v/>
      </c>
      <c r="G447" s="14"/>
      <c r="N447"/>
    </row>
    <row r="448" spans="1:14" x14ac:dyDescent="0.25">
      <c r="A448" s="121"/>
      <c r="B448" s="122"/>
      <c r="C448" s="123"/>
      <c r="D448" s="124"/>
      <c r="E448" s="125" t="str">
        <f t="shared" si="14"/>
        <v/>
      </c>
      <c r="F448" s="112" t="str">
        <f t="shared" si="15"/>
        <v/>
      </c>
      <c r="G448" s="14"/>
      <c r="N448"/>
    </row>
    <row r="449" spans="1:14" x14ac:dyDescent="0.25">
      <c r="A449" s="121"/>
      <c r="B449" s="122"/>
      <c r="C449" s="123"/>
      <c r="D449" s="124"/>
      <c r="E449" s="125" t="str">
        <f t="shared" si="14"/>
        <v/>
      </c>
      <c r="F449" s="112" t="str">
        <f t="shared" si="15"/>
        <v/>
      </c>
      <c r="G449" s="14"/>
      <c r="N449"/>
    </row>
    <row r="450" spans="1:14" x14ac:dyDescent="0.25">
      <c r="A450" s="121"/>
      <c r="B450" s="122"/>
      <c r="C450" s="123"/>
      <c r="D450" s="124"/>
      <c r="E450" s="125" t="str">
        <f t="shared" ref="E450:E513" si="16">IFERROR(VLOOKUP(D450,I$11:J$30,2,FALSE),"")</f>
        <v/>
      </c>
      <c r="F450" s="112" t="str">
        <f t="shared" si="15"/>
        <v/>
      </c>
      <c r="G450" s="14"/>
      <c r="N450"/>
    </row>
    <row r="451" spans="1:14" x14ac:dyDescent="0.25">
      <c r="A451" s="128"/>
      <c r="B451" s="129"/>
      <c r="C451" s="123"/>
      <c r="D451" s="124"/>
      <c r="E451" s="125" t="str">
        <f t="shared" si="16"/>
        <v/>
      </c>
      <c r="F451" s="112" t="str">
        <f t="shared" si="15"/>
        <v/>
      </c>
      <c r="G451" s="14"/>
      <c r="N451"/>
    </row>
    <row r="452" spans="1:14" x14ac:dyDescent="0.25">
      <c r="A452" s="128"/>
      <c r="B452" s="129"/>
      <c r="C452" s="123"/>
      <c r="D452" s="124"/>
      <c r="E452" s="125" t="str">
        <f t="shared" si="16"/>
        <v/>
      </c>
      <c r="F452" s="112" t="str">
        <f t="shared" si="15"/>
        <v/>
      </c>
      <c r="G452" s="14"/>
      <c r="N452"/>
    </row>
    <row r="453" spans="1:14" x14ac:dyDescent="0.25">
      <c r="A453" s="128"/>
      <c r="B453" s="129"/>
      <c r="C453" s="123"/>
      <c r="D453" s="124"/>
      <c r="E453" s="125" t="str">
        <f t="shared" si="16"/>
        <v/>
      </c>
      <c r="F453" s="112" t="str">
        <f t="shared" ref="F453:F516" si="17">IFERROR(MID(C453,LEN(C453)-5,2), "")</f>
        <v/>
      </c>
      <c r="G453" s="14"/>
      <c r="N453"/>
    </row>
    <row r="454" spans="1:14" x14ac:dyDescent="0.25">
      <c r="A454" s="121"/>
      <c r="B454" s="122"/>
      <c r="C454" s="123"/>
      <c r="D454" s="124"/>
      <c r="E454" s="125" t="str">
        <f t="shared" si="16"/>
        <v/>
      </c>
      <c r="F454" s="112" t="str">
        <f t="shared" si="17"/>
        <v/>
      </c>
      <c r="G454" s="14"/>
      <c r="N454"/>
    </row>
    <row r="455" spans="1:14" x14ac:dyDescent="0.25">
      <c r="A455" s="128"/>
      <c r="B455" s="129"/>
      <c r="C455" s="123"/>
      <c r="D455" s="124"/>
      <c r="E455" s="125" t="str">
        <f t="shared" si="16"/>
        <v/>
      </c>
      <c r="F455" s="112" t="str">
        <f t="shared" si="17"/>
        <v/>
      </c>
      <c r="G455" s="14"/>
      <c r="N455"/>
    </row>
    <row r="456" spans="1:14" x14ac:dyDescent="0.25">
      <c r="A456" s="121"/>
      <c r="B456" s="122"/>
      <c r="C456" s="123"/>
      <c r="D456" s="124"/>
      <c r="E456" s="125" t="str">
        <f t="shared" si="16"/>
        <v/>
      </c>
      <c r="F456" s="112" t="str">
        <f t="shared" si="17"/>
        <v/>
      </c>
      <c r="G456" s="14"/>
      <c r="N456"/>
    </row>
    <row r="457" spans="1:14" x14ac:dyDescent="0.25">
      <c r="A457" s="121"/>
      <c r="B457" s="122"/>
      <c r="C457" s="123"/>
      <c r="D457" s="124"/>
      <c r="E457" s="125" t="str">
        <f t="shared" si="16"/>
        <v/>
      </c>
      <c r="F457" s="112" t="str">
        <f t="shared" si="17"/>
        <v/>
      </c>
      <c r="G457" s="14"/>
      <c r="N457"/>
    </row>
    <row r="458" spans="1:14" x14ac:dyDescent="0.25">
      <c r="A458" s="121"/>
      <c r="B458" s="122"/>
      <c r="C458" s="123"/>
      <c r="D458" s="124"/>
      <c r="E458" s="125" t="str">
        <f t="shared" si="16"/>
        <v/>
      </c>
      <c r="F458" s="112" t="str">
        <f t="shared" si="17"/>
        <v/>
      </c>
      <c r="G458" s="14"/>
      <c r="N458"/>
    </row>
    <row r="459" spans="1:14" x14ac:dyDescent="0.25">
      <c r="A459" s="121"/>
      <c r="B459" s="122"/>
      <c r="C459" s="123"/>
      <c r="D459" s="124"/>
      <c r="E459" s="125" t="str">
        <f t="shared" si="16"/>
        <v/>
      </c>
      <c r="F459" s="112" t="str">
        <f t="shared" si="17"/>
        <v/>
      </c>
      <c r="G459" s="14"/>
    </row>
    <row r="460" spans="1:14" x14ac:dyDescent="0.25">
      <c r="A460" s="128"/>
      <c r="B460" s="129"/>
      <c r="C460" s="123"/>
      <c r="D460" s="124"/>
      <c r="E460" s="125" t="str">
        <f t="shared" si="16"/>
        <v/>
      </c>
      <c r="F460" s="112" t="str">
        <f t="shared" si="17"/>
        <v/>
      </c>
      <c r="G460" s="14"/>
    </row>
    <row r="461" spans="1:14" x14ac:dyDescent="0.25">
      <c r="A461" s="121"/>
      <c r="B461" s="122"/>
      <c r="C461" s="123"/>
      <c r="D461" s="124"/>
      <c r="E461" s="125" t="str">
        <f t="shared" si="16"/>
        <v/>
      </c>
      <c r="F461" s="112" t="str">
        <f t="shared" si="17"/>
        <v/>
      </c>
      <c r="G461" s="14"/>
    </row>
    <row r="462" spans="1:14" x14ac:dyDescent="0.25">
      <c r="A462" s="121"/>
      <c r="B462" s="122"/>
      <c r="C462" s="123"/>
      <c r="D462" s="124"/>
      <c r="E462" s="125" t="str">
        <f t="shared" si="16"/>
        <v/>
      </c>
      <c r="F462" s="112" t="str">
        <f t="shared" si="17"/>
        <v/>
      </c>
      <c r="G462" s="14"/>
    </row>
    <row r="463" spans="1:14" x14ac:dyDescent="0.25">
      <c r="A463" s="121"/>
      <c r="B463" s="122"/>
      <c r="C463" s="123"/>
      <c r="D463" s="124"/>
      <c r="E463" s="125" t="str">
        <f t="shared" si="16"/>
        <v/>
      </c>
      <c r="F463" s="112" t="str">
        <f t="shared" si="17"/>
        <v/>
      </c>
      <c r="G463" s="14"/>
    </row>
    <row r="464" spans="1:14" x14ac:dyDescent="0.25">
      <c r="A464" s="128"/>
      <c r="B464" s="129"/>
      <c r="C464" s="123"/>
      <c r="D464" s="124"/>
      <c r="E464" s="125" t="str">
        <f t="shared" si="16"/>
        <v/>
      </c>
      <c r="F464" s="112" t="str">
        <f t="shared" si="17"/>
        <v/>
      </c>
      <c r="G464" s="14"/>
    </row>
    <row r="465" spans="1:7" x14ac:dyDescent="0.25">
      <c r="A465" s="121"/>
      <c r="B465" s="122"/>
      <c r="C465" s="123"/>
      <c r="D465" s="124"/>
      <c r="E465" s="125" t="str">
        <f t="shared" si="16"/>
        <v/>
      </c>
      <c r="F465" s="112" t="str">
        <f t="shared" si="17"/>
        <v/>
      </c>
      <c r="G465" s="14"/>
    </row>
    <row r="466" spans="1:7" x14ac:dyDescent="0.25">
      <c r="A466" s="121"/>
      <c r="B466" s="122"/>
      <c r="C466" s="123"/>
      <c r="D466" s="124"/>
      <c r="E466" s="125" t="str">
        <f t="shared" si="16"/>
        <v/>
      </c>
      <c r="F466" s="112" t="str">
        <f t="shared" si="17"/>
        <v/>
      </c>
      <c r="G466" s="14"/>
    </row>
    <row r="467" spans="1:7" x14ac:dyDescent="0.25">
      <c r="A467" s="121"/>
      <c r="B467" s="122"/>
      <c r="C467" s="123"/>
      <c r="D467" s="124"/>
      <c r="E467" s="125" t="str">
        <f t="shared" si="16"/>
        <v/>
      </c>
      <c r="F467" s="112" t="str">
        <f t="shared" si="17"/>
        <v/>
      </c>
      <c r="G467" s="14"/>
    </row>
    <row r="468" spans="1:7" x14ac:dyDescent="0.25">
      <c r="A468" s="121"/>
      <c r="B468" s="122"/>
      <c r="C468" s="123"/>
      <c r="D468" s="124"/>
      <c r="E468" s="125" t="str">
        <f t="shared" si="16"/>
        <v/>
      </c>
      <c r="F468" s="112" t="str">
        <f t="shared" si="17"/>
        <v/>
      </c>
      <c r="G468" s="14"/>
    </row>
    <row r="469" spans="1:7" x14ac:dyDescent="0.25">
      <c r="A469" s="121"/>
      <c r="B469" s="122"/>
      <c r="C469" s="123"/>
      <c r="D469" s="124"/>
      <c r="E469" s="125" t="str">
        <f t="shared" si="16"/>
        <v/>
      </c>
      <c r="F469" s="112" t="str">
        <f t="shared" si="17"/>
        <v/>
      </c>
      <c r="G469" s="14"/>
    </row>
    <row r="470" spans="1:7" x14ac:dyDescent="0.25">
      <c r="A470" s="121"/>
      <c r="B470" s="122"/>
      <c r="C470" s="123"/>
      <c r="D470" s="124"/>
      <c r="E470" s="125" t="str">
        <f t="shared" si="16"/>
        <v/>
      </c>
      <c r="F470" s="112" t="str">
        <f t="shared" si="17"/>
        <v/>
      </c>
      <c r="G470" s="14"/>
    </row>
    <row r="471" spans="1:7" x14ac:dyDescent="0.25">
      <c r="A471" s="121"/>
      <c r="B471" s="122"/>
      <c r="C471" s="123"/>
      <c r="D471" s="124"/>
      <c r="E471" s="125" t="str">
        <f t="shared" si="16"/>
        <v/>
      </c>
      <c r="F471" s="112" t="str">
        <f t="shared" si="17"/>
        <v/>
      </c>
      <c r="G471" s="14"/>
    </row>
    <row r="472" spans="1:7" x14ac:dyDescent="0.25">
      <c r="A472" s="121"/>
      <c r="B472" s="122"/>
      <c r="C472" s="123"/>
      <c r="D472" s="124"/>
      <c r="E472" s="125" t="str">
        <f t="shared" si="16"/>
        <v/>
      </c>
      <c r="F472" s="112" t="str">
        <f t="shared" si="17"/>
        <v/>
      </c>
      <c r="G472" s="14"/>
    </row>
    <row r="473" spans="1:7" x14ac:dyDescent="0.25">
      <c r="A473" s="121"/>
      <c r="B473" s="122"/>
      <c r="C473" s="123"/>
      <c r="D473" s="124"/>
      <c r="E473" s="125" t="str">
        <f t="shared" si="16"/>
        <v/>
      </c>
      <c r="F473" s="112" t="str">
        <f t="shared" si="17"/>
        <v/>
      </c>
      <c r="G473" s="14"/>
    </row>
    <row r="474" spans="1:7" x14ac:dyDescent="0.25">
      <c r="A474" s="121"/>
      <c r="B474" s="122"/>
      <c r="C474" s="123"/>
      <c r="D474" s="124"/>
      <c r="E474" s="125" t="str">
        <f t="shared" si="16"/>
        <v/>
      </c>
      <c r="F474" s="112" t="str">
        <f t="shared" si="17"/>
        <v/>
      </c>
      <c r="G474" s="14"/>
    </row>
    <row r="475" spans="1:7" x14ac:dyDescent="0.25">
      <c r="A475" s="128"/>
      <c r="B475" s="129"/>
      <c r="C475" s="123"/>
      <c r="D475" s="124"/>
      <c r="E475" s="125" t="str">
        <f t="shared" si="16"/>
        <v/>
      </c>
      <c r="F475" s="112" t="str">
        <f t="shared" si="17"/>
        <v/>
      </c>
      <c r="G475" s="14"/>
    </row>
    <row r="476" spans="1:7" x14ac:dyDescent="0.25">
      <c r="A476" s="121"/>
      <c r="B476" s="122"/>
      <c r="C476" s="123"/>
      <c r="D476" s="124"/>
      <c r="E476" s="125" t="str">
        <f t="shared" si="16"/>
        <v/>
      </c>
      <c r="F476" s="112" t="str">
        <f t="shared" si="17"/>
        <v/>
      </c>
      <c r="G476" s="14"/>
    </row>
    <row r="477" spans="1:7" x14ac:dyDescent="0.25">
      <c r="A477" s="121"/>
      <c r="B477" s="122"/>
      <c r="C477" s="123"/>
      <c r="D477" s="124"/>
      <c r="E477" s="125" t="str">
        <f t="shared" si="16"/>
        <v/>
      </c>
      <c r="F477" s="112" t="str">
        <f t="shared" si="17"/>
        <v/>
      </c>
      <c r="G477" s="14"/>
    </row>
    <row r="478" spans="1:7" x14ac:dyDescent="0.25">
      <c r="A478" s="121"/>
      <c r="B478" s="122"/>
      <c r="C478" s="123"/>
      <c r="D478" s="124"/>
      <c r="E478" s="125" t="str">
        <f t="shared" si="16"/>
        <v/>
      </c>
      <c r="F478" s="112" t="str">
        <f t="shared" si="17"/>
        <v/>
      </c>
      <c r="G478" s="14"/>
    </row>
    <row r="479" spans="1:7" x14ac:dyDescent="0.25">
      <c r="A479" s="121"/>
      <c r="B479" s="122"/>
      <c r="C479" s="123"/>
      <c r="D479" s="124"/>
      <c r="E479" s="125" t="str">
        <f t="shared" si="16"/>
        <v/>
      </c>
      <c r="F479" s="112" t="str">
        <f t="shared" si="17"/>
        <v/>
      </c>
      <c r="G479" s="14"/>
    </row>
    <row r="480" spans="1:7" x14ac:dyDescent="0.25">
      <c r="A480" s="121"/>
      <c r="B480" s="122"/>
      <c r="C480" s="123"/>
      <c r="D480" s="124"/>
      <c r="E480" s="125" t="str">
        <f t="shared" si="16"/>
        <v/>
      </c>
      <c r="F480" s="112" t="str">
        <f t="shared" si="17"/>
        <v/>
      </c>
      <c r="G480" s="14"/>
    </row>
    <row r="481" spans="1:7" x14ac:dyDescent="0.25">
      <c r="A481" s="128"/>
      <c r="B481" s="129"/>
      <c r="C481" s="123"/>
      <c r="D481" s="124"/>
      <c r="E481" s="125" t="str">
        <f t="shared" si="16"/>
        <v/>
      </c>
      <c r="F481" s="112" t="str">
        <f t="shared" si="17"/>
        <v/>
      </c>
      <c r="G481" s="14"/>
    </row>
    <row r="482" spans="1:7" x14ac:dyDescent="0.25">
      <c r="A482" s="121"/>
      <c r="B482" s="122"/>
      <c r="C482" s="123"/>
      <c r="D482" s="124"/>
      <c r="E482" s="125" t="str">
        <f t="shared" si="16"/>
        <v/>
      </c>
      <c r="F482" s="112" t="str">
        <f t="shared" si="17"/>
        <v/>
      </c>
      <c r="G482" s="14"/>
    </row>
    <row r="483" spans="1:7" x14ac:dyDescent="0.25">
      <c r="A483" s="121"/>
      <c r="B483" s="122"/>
      <c r="C483" s="123"/>
      <c r="D483" s="124"/>
      <c r="E483" s="125" t="str">
        <f t="shared" si="16"/>
        <v/>
      </c>
      <c r="F483" s="112" t="str">
        <f t="shared" si="17"/>
        <v/>
      </c>
      <c r="G483" s="14"/>
    </row>
    <row r="484" spans="1:7" x14ac:dyDescent="0.25">
      <c r="A484" s="121"/>
      <c r="B484" s="122"/>
      <c r="C484" s="123"/>
      <c r="D484" s="124"/>
      <c r="E484" s="125" t="str">
        <f t="shared" si="16"/>
        <v/>
      </c>
      <c r="F484" s="112" t="str">
        <f t="shared" si="17"/>
        <v/>
      </c>
      <c r="G484" s="14"/>
    </row>
    <row r="485" spans="1:7" x14ac:dyDescent="0.25">
      <c r="A485" s="121"/>
      <c r="B485" s="122"/>
      <c r="C485" s="123"/>
      <c r="D485" s="124"/>
      <c r="E485" s="125" t="str">
        <f t="shared" si="16"/>
        <v/>
      </c>
      <c r="F485" s="112" t="str">
        <f t="shared" si="17"/>
        <v/>
      </c>
      <c r="G485" s="14"/>
    </row>
    <row r="486" spans="1:7" x14ac:dyDescent="0.25">
      <c r="A486" s="121"/>
      <c r="B486" s="122"/>
      <c r="C486" s="123"/>
      <c r="D486" s="124"/>
      <c r="E486" s="125" t="str">
        <f t="shared" si="16"/>
        <v/>
      </c>
      <c r="F486" s="112" t="str">
        <f t="shared" si="17"/>
        <v/>
      </c>
      <c r="G486" s="14"/>
    </row>
    <row r="487" spans="1:7" x14ac:dyDescent="0.25">
      <c r="A487" s="121"/>
      <c r="B487" s="122"/>
      <c r="C487" s="123"/>
      <c r="D487" s="124"/>
      <c r="E487" s="125" t="str">
        <f t="shared" si="16"/>
        <v/>
      </c>
      <c r="F487" s="112" t="str">
        <f t="shared" si="17"/>
        <v/>
      </c>
      <c r="G487" s="14"/>
    </row>
    <row r="488" spans="1:7" x14ac:dyDescent="0.25">
      <c r="A488" s="128"/>
      <c r="B488" s="129"/>
      <c r="C488" s="123"/>
      <c r="D488" s="124"/>
      <c r="E488" s="125" t="str">
        <f t="shared" si="16"/>
        <v/>
      </c>
      <c r="F488" s="112" t="str">
        <f t="shared" si="17"/>
        <v/>
      </c>
      <c r="G488" s="14"/>
    </row>
    <row r="489" spans="1:7" x14ac:dyDescent="0.25">
      <c r="A489" s="121"/>
      <c r="B489" s="122"/>
      <c r="C489" s="123"/>
      <c r="D489" s="124"/>
      <c r="E489" s="125" t="str">
        <f t="shared" si="16"/>
        <v/>
      </c>
      <c r="F489" s="112" t="str">
        <f t="shared" si="17"/>
        <v/>
      </c>
      <c r="G489" s="14"/>
    </row>
    <row r="490" spans="1:7" x14ac:dyDescent="0.25">
      <c r="A490" s="121"/>
      <c r="B490" s="122"/>
      <c r="C490" s="123"/>
      <c r="D490" s="124"/>
      <c r="E490" s="125" t="str">
        <f t="shared" si="16"/>
        <v/>
      </c>
      <c r="F490" s="112" t="str">
        <f t="shared" si="17"/>
        <v/>
      </c>
      <c r="G490" s="14"/>
    </row>
    <row r="491" spans="1:7" x14ac:dyDescent="0.25">
      <c r="A491" s="121"/>
      <c r="B491" s="122"/>
      <c r="C491" s="123"/>
      <c r="D491" s="124"/>
      <c r="E491" s="125" t="str">
        <f t="shared" si="16"/>
        <v/>
      </c>
      <c r="F491" s="112" t="str">
        <f t="shared" si="17"/>
        <v/>
      </c>
      <c r="G491" s="14"/>
    </row>
    <row r="492" spans="1:7" x14ac:dyDescent="0.25">
      <c r="A492" s="121"/>
      <c r="B492" s="122"/>
      <c r="C492" s="123"/>
      <c r="D492" s="124"/>
      <c r="E492" s="125" t="str">
        <f t="shared" si="16"/>
        <v/>
      </c>
      <c r="F492" s="112" t="str">
        <f t="shared" si="17"/>
        <v/>
      </c>
      <c r="G492" s="14"/>
    </row>
    <row r="493" spans="1:7" x14ac:dyDescent="0.25">
      <c r="A493" s="121"/>
      <c r="B493" s="122"/>
      <c r="C493" s="123"/>
      <c r="D493" s="124"/>
      <c r="E493" s="125" t="str">
        <f t="shared" si="16"/>
        <v/>
      </c>
      <c r="F493" s="112" t="str">
        <f t="shared" si="17"/>
        <v/>
      </c>
      <c r="G493" s="14"/>
    </row>
    <row r="494" spans="1:7" x14ac:dyDescent="0.25">
      <c r="A494" s="121"/>
      <c r="B494" s="122"/>
      <c r="C494" s="123"/>
      <c r="D494" s="124"/>
      <c r="E494" s="125" t="str">
        <f t="shared" si="16"/>
        <v/>
      </c>
      <c r="F494" s="112" t="str">
        <f t="shared" si="17"/>
        <v/>
      </c>
      <c r="G494" s="14"/>
    </row>
    <row r="495" spans="1:7" x14ac:dyDescent="0.25">
      <c r="A495" s="128"/>
      <c r="B495" s="129"/>
      <c r="C495" s="123"/>
      <c r="D495" s="124"/>
      <c r="E495" s="125" t="str">
        <f t="shared" si="16"/>
        <v/>
      </c>
      <c r="F495" s="112" t="str">
        <f t="shared" si="17"/>
        <v/>
      </c>
      <c r="G495" s="14"/>
    </row>
    <row r="496" spans="1:7" x14ac:dyDescent="0.25">
      <c r="A496" s="121"/>
      <c r="B496" s="122"/>
      <c r="C496" s="123"/>
      <c r="D496" s="124"/>
      <c r="E496" s="125" t="str">
        <f t="shared" si="16"/>
        <v/>
      </c>
      <c r="F496" s="112" t="str">
        <f t="shared" si="17"/>
        <v/>
      </c>
      <c r="G496" s="14"/>
    </row>
    <row r="497" spans="1:7" x14ac:dyDescent="0.25">
      <c r="A497" s="121"/>
      <c r="B497" s="122"/>
      <c r="C497" s="123"/>
      <c r="D497" s="124"/>
      <c r="E497" s="125" t="str">
        <f t="shared" si="16"/>
        <v/>
      </c>
      <c r="F497" s="112" t="str">
        <f t="shared" si="17"/>
        <v/>
      </c>
      <c r="G497" s="14"/>
    </row>
    <row r="498" spans="1:7" x14ac:dyDescent="0.25">
      <c r="A498" s="121"/>
      <c r="B498" s="122"/>
      <c r="C498" s="123"/>
      <c r="D498" s="124"/>
      <c r="E498" s="125" t="str">
        <f t="shared" si="16"/>
        <v/>
      </c>
      <c r="F498" s="112" t="str">
        <f t="shared" si="17"/>
        <v/>
      </c>
      <c r="G498" s="14"/>
    </row>
    <row r="499" spans="1:7" x14ac:dyDescent="0.25">
      <c r="A499" s="121"/>
      <c r="B499" s="122"/>
      <c r="C499" s="123"/>
      <c r="D499" s="124"/>
      <c r="E499" s="125" t="str">
        <f t="shared" si="16"/>
        <v/>
      </c>
      <c r="F499" s="112" t="str">
        <f t="shared" si="17"/>
        <v/>
      </c>
      <c r="G499" s="14"/>
    </row>
    <row r="500" spans="1:7" x14ac:dyDescent="0.25">
      <c r="A500" s="121"/>
      <c r="B500" s="122"/>
      <c r="C500" s="123"/>
      <c r="D500" s="124"/>
      <c r="E500" s="125" t="str">
        <f t="shared" si="16"/>
        <v/>
      </c>
      <c r="F500" s="112" t="str">
        <f t="shared" si="17"/>
        <v/>
      </c>
      <c r="G500" s="14"/>
    </row>
    <row r="501" spans="1:7" x14ac:dyDescent="0.25">
      <c r="A501" s="128"/>
      <c r="B501" s="129"/>
      <c r="C501" s="123"/>
      <c r="D501" s="124"/>
      <c r="E501" s="125" t="str">
        <f t="shared" si="16"/>
        <v/>
      </c>
      <c r="F501" s="112" t="str">
        <f t="shared" si="17"/>
        <v/>
      </c>
      <c r="G501" s="14"/>
    </row>
    <row r="502" spans="1:7" x14ac:dyDescent="0.25">
      <c r="A502" s="128"/>
      <c r="B502" s="129"/>
      <c r="C502" s="123"/>
      <c r="D502" s="124"/>
      <c r="E502" s="125" t="str">
        <f t="shared" si="16"/>
        <v/>
      </c>
      <c r="F502" s="112" t="str">
        <f t="shared" si="17"/>
        <v/>
      </c>
      <c r="G502" s="14"/>
    </row>
    <row r="503" spans="1:7" x14ac:dyDescent="0.25">
      <c r="A503" s="121"/>
      <c r="B503" s="122"/>
      <c r="C503" s="123"/>
      <c r="D503" s="124"/>
      <c r="E503" s="125" t="str">
        <f t="shared" si="16"/>
        <v/>
      </c>
      <c r="F503" s="112" t="str">
        <f t="shared" si="17"/>
        <v/>
      </c>
      <c r="G503" s="14"/>
    </row>
    <row r="504" spans="1:7" x14ac:dyDescent="0.25">
      <c r="A504" s="128"/>
      <c r="B504" s="129"/>
      <c r="C504" s="123"/>
      <c r="D504" s="124"/>
      <c r="E504" s="125" t="str">
        <f t="shared" si="16"/>
        <v/>
      </c>
      <c r="F504" s="112" t="str">
        <f t="shared" si="17"/>
        <v/>
      </c>
      <c r="G504" s="14"/>
    </row>
    <row r="505" spans="1:7" x14ac:dyDescent="0.25">
      <c r="A505" s="121"/>
      <c r="B505" s="122"/>
      <c r="C505" s="123"/>
      <c r="D505" s="124"/>
      <c r="E505" s="125" t="str">
        <f t="shared" si="16"/>
        <v/>
      </c>
      <c r="F505" s="112" t="str">
        <f t="shared" si="17"/>
        <v/>
      </c>
      <c r="G505" s="14"/>
    </row>
    <row r="506" spans="1:7" x14ac:dyDescent="0.25">
      <c r="A506" s="121"/>
      <c r="B506" s="122"/>
      <c r="C506" s="123"/>
      <c r="D506" s="124"/>
      <c r="E506" s="125" t="str">
        <f t="shared" si="16"/>
        <v/>
      </c>
      <c r="F506" s="112" t="str">
        <f t="shared" si="17"/>
        <v/>
      </c>
      <c r="G506" s="14"/>
    </row>
    <row r="507" spans="1:7" x14ac:dyDescent="0.25">
      <c r="A507" s="121"/>
      <c r="B507" s="122"/>
      <c r="C507" s="123"/>
      <c r="D507" s="124"/>
      <c r="E507" s="125" t="str">
        <f t="shared" si="16"/>
        <v/>
      </c>
      <c r="F507" s="112" t="str">
        <f t="shared" si="17"/>
        <v/>
      </c>
      <c r="G507" s="14"/>
    </row>
    <row r="508" spans="1:7" x14ac:dyDescent="0.25">
      <c r="A508" s="121"/>
      <c r="B508" s="122"/>
      <c r="C508" s="123"/>
      <c r="D508" s="124"/>
      <c r="E508" s="125" t="str">
        <f t="shared" si="16"/>
        <v/>
      </c>
      <c r="F508" s="112" t="str">
        <f t="shared" si="17"/>
        <v/>
      </c>
      <c r="G508" s="14"/>
    </row>
    <row r="509" spans="1:7" x14ac:dyDescent="0.25">
      <c r="A509" s="128"/>
      <c r="B509" s="129"/>
      <c r="C509" s="123"/>
      <c r="D509" s="124"/>
      <c r="E509" s="125" t="str">
        <f t="shared" si="16"/>
        <v/>
      </c>
      <c r="F509" s="112" t="str">
        <f t="shared" si="17"/>
        <v/>
      </c>
      <c r="G509" s="14"/>
    </row>
    <row r="510" spans="1:7" x14ac:dyDescent="0.25">
      <c r="A510" s="121"/>
      <c r="B510" s="122"/>
      <c r="C510" s="123"/>
      <c r="D510" s="124"/>
      <c r="E510" s="125" t="str">
        <f t="shared" si="16"/>
        <v/>
      </c>
      <c r="F510" s="112" t="str">
        <f t="shared" si="17"/>
        <v/>
      </c>
      <c r="G510" s="14"/>
    </row>
    <row r="511" spans="1:7" x14ac:dyDescent="0.25">
      <c r="A511" s="121"/>
      <c r="B511" s="122"/>
      <c r="C511" s="123"/>
      <c r="D511" s="124"/>
      <c r="E511" s="125" t="str">
        <f t="shared" si="16"/>
        <v/>
      </c>
      <c r="F511" s="112" t="str">
        <f t="shared" si="17"/>
        <v/>
      </c>
      <c r="G511" s="14"/>
    </row>
    <row r="512" spans="1:7" x14ac:dyDescent="0.25">
      <c r="A512" s="121"/>
      <c r="B512" s="122"/>
      <c r="C512" s="123"/>
      <c r="D512" s="124"/>
      <c r="E512" s="125" t="str">
        <f t="shared" si="16"/>
        <v/>
      </c>
      <c r="F512" s="112" t="str">
        <f t="shared" si="17"/>
        <v/>
      </c>
      <c r="G512" s="14"/>
    </row>
    <row r="513" spans="1:7" x14ac:dyDescent="0.25">
      <c r="A513" s="121"/>
      <c r="B513" s="122"/>
      <c r="C513" s="123"/>
      <c r="D513" s="124"/>
      <c r="E513" s="125" t="str">
        <f t="shared" si="16"/>
        <v/>
      </c>
      <c r="F513" s="112" t="str">
        <f t="shared" si="17"/>
        <v/>
      </c>
      <c r="G513" s="14"/>
    </row>
    <row r="514" spans="1:7" x14ac:dyDescent="0.25">
      <c r="A514" s="121"/>
      <c r="B514" s="122"/>
      <c r="C514" s="123"/>
      <c r="D514" s="124"/>
      <c r="E514" s="125" t="str">
        <f t="shared" ref="E514:E577" si="18">IFERROR(VLOOKUP(D514,I$11:J$30,2,FALSE),"")</f>
        <v/>
      </c>
      <c r="F514" s="112" t="str">
        <f t="shared" si="17"/>
        <v/>
      </c>
      <c r="G514" s="14"/>
    </row>
    <row r="515" spans="1:7" x14ac:dyDescent="0.25">
      <c r="A515" s="121"/>
      <c r="B515" s="122"/>
      <c r="C515" s="123"/>
      <c r="D515" s="124"/>
      <c r="E515" s="125" t="str">
        <f t="shared" si="18"/>
        <v/>
      </c>
      <c r="F515" s="112" t="str">
        <f t="shared" si="17"/>
        <v/>
      </c>
      <c r="G515" s="14"/>
    </row>
    <row r="516" spans="1:7" x14ac:dyDescent="0.25">
      <c r="A516" s="128"/>
      <c r="B516" s="129"/>
      <c r="C516" s="123"/>
      <c r="D516" s="124"/>
      <c r="E516" s="125" t="str">
        <f t="shared" si="18"/>
        <v/>
      </c>
      <c r="F516" s="112" t="str">
        <f t="shared" si="17"/>
        <v/>
      </c>
      <c r="G516" s="14"/>
    </row>
    <row r="517" spans="1:7" x14ac:dyDescent="0.25">
      <c r="A517" s="121"/>
      <c r="B517" s="122"/>
      <c r="C517" s="123"/>
      <c r="D517" s="124"/>
      <c r="E517" s="125" t="str">
        <f t="shared" si="18"/>
        <v/>
      </c>
      <c r="F517" s="112" t="str">
        <f t="shared" ref="F517:F580" si="19">IFERROR(MID(C517,LEN(C517)-5,2), "")</f>
        <v/>
      </c>
      <c r="G517" s="14"/>
    </row>
    <row r="518" spans="1:7" x14ac:dyDescent="0.25">
      <c r="A518" s="121"/>
      <c r="B518" s="122"/>
      <c r="C518" s="123"/>
      <c r="D518" s="124"/>
      <c r="E518" s="125" t="str">
        <f t="shared" si="18"/>
        <v/>
      </c>
      <c r="F518" s="112" t="str">
        <f t="shared" si="19"/>
        <v/>
      </c>
      <c r="G518" s="14"/>
    </row>
    <row r="519" spans="1:7" x14ac:dyDescent="0.25">
      <c r="A519" s="121"/>
      <c r="B519" s="122"/>
      <c r="C519" s="123"/>
      <c r="D519" s="124"/>
      <c r="E519" s="125" t="str">
        <f t="shared" si="18"/>
        <v/>
      </c>
      <c r="F519" s="112" t="str">
        <f t="shared" si="19"/>
        <v/>
      </c>
      <c r="G519" s="14"/>
    </row>
    <row r="520" spans="1:7" x14ac:dyDescent="0.25">
      <c r="A520" s="121"/>
      <c r="B520" s="122"/>
      <c r="C520" s="123"/>
      <c r="D520" s="124"/>
      <c r="E520" s="125" t="str">
        <f t="shared" si="18"/>
        <v/>
      </c>
      <c r="F520" s="112" t="str">
        <f t="shared" si="19"/>
        <v/>
      </c>
      <c r="G520" s="14"/>
    </row>
    <row r="521" spans="1:7" x14ac:dyDescent="0.25">
      <c r="A521" s="128"/>
      <c r="B521" s="129"/>
      <c r="C521" s="123"/>
      <c r="D521" s="124"/>
      <c r="E521" s="125" t="str">
        <f t="shared" si="18"/>
        <v/>
      </c>
      <c r="F521" s="112" t="str">
        <f t="shared" si="19"/>
        <v/>
      </c>
      <c r="G521" s="14"/>
    </row>
    <row r="522" spans="1:7" x14ac:dyDescent="0.25">
      <c r="A522" s="121"/>
      <c r="B522" s="122"/>
      <c r="C522" s="123"/>
      <c r="D522" s="124"/>
      <c r="E522" s="125" t="str">
        <f t="shared" si="18"/>
        <v/>
      </c>
      <c r="F522" s="112" t="str">
        <f t="shared" si="19"/>
        <v/>
      </c>
      <c r="G522" s="14"/>
    </row>
    <row r="523" spans="1:7" x14ac:dyDescent="0.25">
      <c r="A523" s="128"/>
      <c r="B523" s="129"/>
      <c r="C523" s="123"/>
      <c r="D523" s="124"/>
      <c r="E523" s="125" t="str">
        <f t="shared" si="18"/>
        <v/>
      </c>
      <c r="F523" s="112" t="str">
        <f t="shared" si="19"/>
        <v/>
      </c>
      <c r="G523" s="14"/>
    </row>
    <row r="524" spans="1:7" x14ac:dyDescent="0.25">
      <c r="A524" s="121"/>
      <c r="B524" s="122"/>
      <c r="C524" s="123"/>
      <c r="D524" s="124"/>
      <c r="E524" s="125" t="str">
        <f t="shared" si="18"/>
        <v/>
      </c>
      <c r="F524" s="112" t="str">
        <f t="shared" si="19"/>
        <v/>
      </c>
      <c r="G524" s="14"/>
    </row>
    <row r="525" spans="1:7" x14ac:dyDescent="0.25">
      <c r="A525" s="121"/>
      <c r="B525" s="122"/>
      <c r="C525" s="123"/>
      <c r="D525" s="124"/>
      <c r="E525" s="125" t="str">
        <f t="shared" si="18"/>
        <v/>
      </c>
      <c r="F525" s="112" t="str">
        <f t="shared" si="19"/>
        <v/>
      </c>
      <c r="G525" s="14"/>
    </row>
    <row r="526" spans="1:7" x14ac:dyDescent="0.25">
      <c r="A526" s="121"/>
      <c r="B526" s="122"/>
      <c r="C526" s="123"/>
      <c r="D526" s="124"/>
      <c r="E526" s="125" t="str">
        <f t="shared" si="18"/>
        <v/>
      </c>
      <c r="F526" s="112" t="str">
        <f t="shared" si="19"/>
        <v/>
      </c>
      <c r="G526" s="14"/>
    </row>
    <row r="527" spans="1:7" x14ac:dyDescent="0.25">
      <c r="A527" s="121"/>
      <c r="B527" s="122"/>
      <c r="C527" s="123"/>
      <c r="D527" s="124"/>
      <c r="E527" s="125" t="str">
        <f t="shared" si="18"/>
        <v/>
      </c>
      <c r="F527" s="112" t="str">
        <f t="shared" si="19"/>
        <v/>
      </c>
      <c r="G527" s="14"/>
    </row>
    <row r="528" spans="1:7" x14ac:dyDescent="0.25">
      <c r="A528" s="121"/>
      <c r="B528" s="122"/>
      <c r="C528" s="123"/>
      <c r="D528" s="124"/>
      <c r="E528" s="125" t="str">
        <f t="shared" si="18"/>
        <v/>
      </c>
      <c r="F528" s="112" t="str">
        <f t="shared" si="19"/>
        <v/>
      </c>
      <c r="G528" s="14"/>
    </row>
    <row r="529" spans="1:7" x14ac:dyDescent="0.25">
      <c r="A529" s="128"/>
      <c r="B529" s="129"/>
      <c r="C529" s="123"/>
      <c r="D529" s="124"/>
      <c r="E529" s="125" t="str">
        <f t="shared" si="18"/>
        <v/>
      </c>
      <c r="F529" s="112" t="str">
        <f t="shared" si="19"/>
        <v/>
      </c>
      <c r="G529" s="14"/>
    </row>
    <row r="530" spans="1:7" x14ac:dyDescent="0.25">
      <c r="A530" s="121"/>
      <c r="B530" s="122"/>
      <c r="C530" s="123"/>
      <c r="D530" s="124"/>
      <c r="E530" s="125" t="str">
        <f t="shared" si="18"/>
        <v/>
      </c>
      <c r="F530" s="112" t="str">
        <f t="shared" si="19"/>
        <v/>
      </c>
      <c r="G530" s="14"/>
    </row>
    <row r="531" spans="1:7" x14ac:dyDescent="0.25">
      <c r="A531" s="128"/>
      <c r="B531" s="129"/>
      <c r="C531" s="123"/>
      <c r="D531" s="124"/>
      <c r="E531" s="125" t="str">
        <f t="shared" si="18"/>
        <v/>
      </c>
      <c r="F531" s="112" t="str">
        <f t="shared" si="19"/>
        <v/>
      </c>
      <c r="G531" s="14"/>
    </row>
    <row r="532" spans="1:7" x14ac:dyDescent="0.25">
      <c r="A532" s="121"/>
      <c r="B532" s="122"/>
      <c r="C532" s="123"/>
      <c r="D532" s="124"/>
      <c r="E532" s="125" t="str">
        <f t="shared" si="18"/>
        <v/>
      </c>
      <c r="F532" s="112" t="str">
        <f t="shared" si="19"/>
        <v/>
      </c>
      <c r="G532" s="14"/>
    </row>
    <row r="533" spans="1:7" x14ac:dyDescent="0.25">
      <c r="A533" s="121"/>
      <c r="B533" s="122"/>
      <c r="C533" s="123"/>
      <c r="D533" s="124"/>
      <c r="E533" s="125" t="str">
        <f t="shared" si="18"/>
        <v/>
      </c>
      <c r="F533" s="112" t="str">
        <f t="shared" si="19"/>
        <v/>
      </c>
      <c r="G533" s="14"/>
    </row>
    <row r="534" spans="1:7" x14ac:dyDescent="0.25">
      <c r="A534" s="121"/>
      <c r="B534" s="122"/>
      <c r="C534" s="123"/>
      <c r="D534" s="124"/>
      <c r="E534" s="125" t="str">
        <f t="shared" si="18"/>
        <v/>
      </c>
      <c r="F534" s="112" t="str">
        <f t="shared" si="19"/>
        <v/>
      </c>
      <c r="G534" s="14"/>
    </row>
    <row r="535" spans="1:7" x14ac:dyDescent="0.25">
      <c r="A535" s="121"/>
      <c r="B535" s="122"/>
      <c r="C535" s="123"/>
      <c r="D535" s="124"/>
      <c r="E535" s="125" t="str">
        <f t="shared" si="18"/>
        <v/>
      </c>
      <c r="F535" s="112" t="str">
        <f t="shared" si="19"/>
        <v/>
      </c>
      <c r="G535" s="14"/>
    </row>
    <row r="536" spans="1:7" x14ac:dyDescent="0.25">
      <c r="A536" s="128"/>
      <c r="B536" s="129"/>
      <c r="C536" s="123"/>
      <c r="D536" s="124"/>
      <c r="E536" s="125" t="str">
        <f t="shared" si="18"/>
        <v/>
      </c>
      <c r="F536" s="112" t="str">
        <f t="shared" si="19"/>
        <v/>
      </c>
      <c r="G536" s="14"/>
    </row>
    <row r="537" spans="1:7" x14ac:dyDescent="0.25">
      <c r="A537" s="128"/>
      <c r="B537" s="129"/>
      <c r="C537" s="123"/>
      <c r="D537" s="124"/>
      <c r="E537" s="125" t="str">
        <f t="shared" si="18"/>
        <v/>
      </c>
      <c r="F537" s="112" t="str">
        <f t="shared" si="19"/>
        <v/>
      </c>
      <c r="G537" s="14"/>
    </row>
    <row r="538" spans="1:7" x14ac:dyDescent="0.25">
      <c r="A538" s="121"/>
      <c r="B538" s="122"/>
      <c r="C538" s="123"/>
      <c r="D538" s="124"/>
      <c r="E538" s="125" t="str">
        <f t="shared" si="18"/>
        <v/>
      </c>
      <c r="F538" s="112" t="str">
        <f t="shared" si="19"/>
        <v/>
      </c>
      <c r="G538" s="14"/>
    </row>
    <row r="539" spans="1:7" x14ac:dyDescent="0.25">
      <c r="A539" s="121"/>
      <c r="B539" s="122"/>
      <c r="C539" s="123"/>
      <c r="D539" s="124"/>
      <c r="E539" s="125" t="str">
        <f t="shared" si="18"/>
        <v/>
      </c>
      <c r="F539" s="112" t="str">
        <f t="shared" si="19"/>
        <v/>
      </c>
      <c r="G539" s="14"/>
    </row>
    <row r="540" spans="1:7" x14ac:dyDescent="0.25">
      <c r="A540" s="121"/>
      <c r="B540" s="122"/>
      <c r="C540" s="123"/>
      <c r="D540" s="124"/>
      <c r="E540" s="125" t="str">
        <f t="shared" si="18"/>
        <v/>
      </c>
      <c r="F540" s="112" t="str">
        <f t="shared" si="19"/>
        <v/>
      </c>
      <c r="G540" s="14"/>
    </row>
    <row r="541" spans="1:7" x14ac:dyDescent="0.25">
      <c r="A541" s="128"/>
      <c r="B541" s="129"/>
      <c r="C541" s="123"/>
      <c r="D541" s="124"/>
      <c r="E541" s="125" t="str">
        <f t="shared" si="18"/>
        <v/>
      </c>
      <c r="F541" s="112" t="str">
        <f t="shared" si="19"/>
        <v/>
      </c>
      <c r="G541" s="14"/>
    </row>
    <row r="542" spans="1:7" x14ac:dyDescent="0.25">
      <c r="A542" s="121"/>
      <c r="B542" s="122"/>
      <c r="C542" s="123"/>
      <c r="D542" s="124"/>
      <c r="E542" s="125" t="str">
        <f t="shared" si="18"/>
        <v/>
      </c>
      <c r="F542" s="112" t="str">
        <f t="shared" si="19"/>
        <v/>
      </c>
      <c r="G542" s="14"/>
    </row>
    <row r="543" spans="1:7" x14ac:dyDescent="0.25">
      <c r="A543" s="121"/>
      <c r="B543" s="122"/>
      <c r="C543" s="123"/>
      <c r="D543" s="124"/>
      <c r="E543" s="125" t="str">
        <f t="shared" si="18"/>
        <v/>
      </c>
      <c r="F543" s="112" t="str">
        <f t="shared" si="19"/>
        <v/>
      </c>
      <c r="G543" s="14"/>
    </row>
    <row r="544" spans="1:7" x14ac:dyDescent="0.25">
      <c r="A544" s="121"/>
      <c r="B544" s="122"/>
      <c r="C544" s="123"/>
      <c r="D544" s="124"/>
      <c r="E544" s="125" t="str">
        <f t="shared" si="18"/>
        <v/>
      </c>
      <c r="F544" s="112" t="str">
        <f t="shared" si="19"/>
        <v/>
      </c>
      <c r="G544" s="14"/>
    </row>
    <row r="545" spans="1:7" x14ac:dyDescent="0.25">
      <c r="A545" s="121"/>
      <c r="B545" s="122"/>
      <c r="C545" s="123"/>
      <c r="D545" s="124"/>
      <c r="E545" s="125" t="str">
        <f t="shared" si="18"/>
        <v/>
      </c>
      <c r="F545" s="112" t="str">
        <f t="shared" si="19"/>
        <v/>
      </c>
      <c r="G545" s="14"/>
    </row>
    <row r="546" spans="1:7" x14ac:dyDescent="0.25">
      <c r="A546" s="121"/>
      <c r="B546" s="122"/>
      <c r="C546" s="123"/>
      <c r="D546" s="124"/>
      <c r="E546" s="125" t="str">
        <f t="shared" si="18"/>
        <v/>
      </c>
      <c r="F546" s="112" t="str">
        <f t="shared" si="19"/>
        <v/>
      </c>
      <c r="G546" s="14"/>
    </row>
    <row r="547" spans="1:7" x14ac:dyDescent="0.25">
      <c r="A547" s="121"/>
      <c r="B547" s="122"/>
      <c r="C547" s="123"/>
      <c r="D547" s="124"/>
      <c r="E547" s="125" t="str">
        <f t="shared" si="18"/>
        <v/>
      </c>
      <c r="F547" s="112" t="str">
        <f t="shared" si="19"/>
        <v/>
      </c>
      <c r="G547" s="14"/>
    </row>
    <row r="548" spans="1:7" x14ac:dyDescent="0.25">
      <c r="A548" s="121"/>
      <c r="B548" s="122"/>
      <c r="C548" s="123"/>
      <c r="D548" s="124"/>
      <c r="E548" s="125" t="str">
        <f t="shared" si="18"/>
        <v/>
      </c>
      <c r="F548" s="112" t="str">
        <f t="shared" si="19"/>
        <v/>
      </c>
      <c r="G548" s="14"/>
    </row>
    <row r="549" spans="1:7" x14ac:dyDescent="0.25">
      <c r="A549" s="121"/>
      <c r="B549" s="122"/>
      <c r="C549" s="123"/>
      <c r="D549" s="124"/>
      <c r="E549" s="125" t="str">
        <f t="shared" si="18"/>
        <v/>
      </c>
      <c r="F549" s="112" t="str">
        <f t="shared" si="19"/>
        <v/>
      </c>
      <c r="G549" s="14"/>
    </row>
    <row r="550" spans="1:7" x14ac:dyDescent="0.25">
      <c r="A550" s="121"/>
      <c r="B550" s="122"/>
      <c r="C550" s="123"/>
      <c r="D550" s="124"/>
      <c r="E550" s="125" t="str">
        <f t="shared" si="18"/>
        <v/>
      </c>
      <c r="F550" s="112" t="str">
        <f t="shared" si="19"/>
        <v/>
      </c>
      <c r="G550" s="14"/>
    </row>
    <row r="551" spans="1:7" x14ac:dyDescent="0.25">
      <c r="A551" s="121"/>
      <c r="B551" s="122"/>
      <c r="C551" s="123"/>
      <c r="D551" s="124"/>
      <c r="E551" s="125" t="str">
        <f t="shared" si="18"/>
        <v/>
      </c>
      <c r="F551" s="112" t="str">
        <f t="shared" si="19"/>
        <v/>
      </c>
      <c r="G551" s="14"/>
    </row>
    <row r="552" spans="1:7" x14ac:dyDescent="0.25">
      <c r="A552" s="128"/>
      <c r="B552" s="129"/>
      <c r="C552" s="123"/>
      <c r="D552" s="124"/>
      <c r="E552" s="125" t="str">
        <f t="shared" si="18"/>
        <v/>
      </c>
      <c r="F552" s="112" t="str">
        <f t="shared" si="19"/>
        <v/>
      </c>
      <c r="G552" s="14"/>
    </row>
    <row r="553" spans="1:7" x14ac:dyDescent="0.25">
      <c r="A553" s="121"/>
      <c r="B553" s="122"/>
      <c r="C553" s="123"/>
      <c r="D553" s="124"/>
      <c r="E553" s="125" t="str">
        <f t="shared" si="18"/>
        <v/>
      </c>
      <c r="F553" s="112" t="str">
        <f t="shared" si="19"/>
        <v/>
      </c>
      <c r="G553" s="14"/>
    </row>
    <row r="554" spans="1:7" x14ac:dyDescent="0.25">
      <c r="A554" s="121"/>
      <c r="B554" s="122"/>
      <c r="C554" s="123"/>
      <c r="D554" s="124"/>
      <c r="E554" s="125" t="str">
        <f t="shared" si="18"/>
        <v/>
      </c>
      <c r="F554" s="112" t="str">
        <f t="shared" si="19"/>
        <v/>
      </c>
      <c r="G554" s="14"/>
    </row>
    <row r="555" spans="1:7" x14ac:dyDescent="0.25">
      <c r="A555" s="121"/>
      <c r="B555" s="122"/>
      <c r="C555" s="123"/>
      <c r="D555" s="124"/>
      <c r="E555" s="125" t="str">
        <f t="shared" si="18"/>
        <v/>
      </c>
      <c r="F555" s="112" t="str">
        <f t="shared" si="19"/>
        <v/>
      </c>
      <c r="G555" s="14"/>
    </row>
    <row r="556" spans="1:7" x14ac:dyDescent="0.25">
      <c r="A556" s="121"/>
      <c r="B556" s="122"/>
      <c r="C556" s="123"/>
      <c r="D556" s="124"/>
      <c r="E556" s="125" t="str">
        <f t="shared" si="18"/>
        <v/>
      </c>
      <c r="F556" s="112" t="str">
        <f t="shared" si="19"/>
        <v/>
      </c>
      <c r="G556" s="14"/>
    </row>
    <row r="557" spans="1:7" x14ac:dyDescent="0.25">
      <c r="A557" s="121"/>
      <c r="B557" s="122"/>
      <c r="C557" s="123"/>
      <c r="D557" s="124"/>
      <c r="E557" s="125" t="str">
        <f t="shared" si="18"/>
        <v/>
      </c>
      <c r="F557" s="112" t="str">
        <f t="shared" si="19"/>
        <v/>
      </c>
      <c r="G557" s="14"/>
    </row>
    <row r="558" spans="1:7" x14ac:dyDescent="0.25">
      <c r="A558" s="128"/>
      <c r="B558" s="129"/>
      <c r="C558" s="123"/>
      <c r="D558" s="124"/>
      <c r="E558" s="125" t="str">
        <f t="shared" si="18"/>
        <v/>
      </c>
      <c r="F558" s="112" t="str">
        <f t="shared" si="19"/>
        <v/>
      </c>
      <c r="G558" s="14"/>
    </row>
    <row r="559" spans="1:7" x14ac:dyDescent="0.25">
      <c r="A559" s="121"/>
      <c r="B559" s="122"/>
      <c r="C559" s="123"/>
      <c r="D559" s="124"/>
      <c r="E559" s="125" t="str">
        <f t="shared" si="18"/>
        <v/>
      </c>
      <c r="F559" s="112" t="str">
        <f t="shared" si="19"/>
        <v/>
      </c>
      <c r="G559" s="14"/>
    </row>
    <row r="560" spans="1:7" x14ac:dyDescent="0.25">
      <c r="A560" s="121"/>
      <c r="B560" s="122"/>
      <c r="C560" s="123"/>
      <c r="D560" s="124"/>
      <c r="E560" s="125" t="str">
        <f t="shared" si="18"/>
        <v/>
      </c>
      <c r="F560" s="112" t="str">
        <f t="shared" si="19"/>
        <v/>
      </c>
      <c r="G560" s="14"/>
    </row>
    <row r="561" spans="1:7" x14ac:dyDescent="0.25">
      <c r="A561" s="121"/>
      <c r="B561" s="122"/>
      <c r="C561" s="123"/>
      <c r="D561" s="124"/>
      <c r="E561" s="125" t="str">
        <f t="shared" si="18"/>
        <v/>
      </c>
      <c r="F561" s="112" t="str">
        <f t="shared" si="19"/>
        <v/>
      </c>
      <c r="G561" s="14"/>
    </row>
    <row r="562" spans="1:7" x14ac:dyDescent="0.25">
      <c r="A562" s="121"/>
      <c r="B562" s="122"/>
      <c r="C562" s="123"/>
      <c r="D562" s="124"/>
      <c r="E562" s="125" t="str">
        <f t="shared" si="18"/>
        <v/>
      </c>
      <c r="F562" s="112" t="str">
        <f t="shared" si="19"/>
        <v/>
      </c>
      <c r="G562" s="14"/>
    </row>
    <row r="563" spans="1:7" x14ac:dyDescent="0.25">
      <c r="A563" s="128"/>
      <c r="B563" s="129"/>
      <c r="C563" s="123"/>
      <c r="D563" s="124"/>
      <c r="E563" s="125" t="str">
        <f t="shared" si="18"/>
        <v/>
      </c>
      <c r="F563" s="112" t="str">
        <f t="shared" si="19"/>
        <v/>
      </c>
      <c r="G563" s="14"/>
    </row>
    <row r="564" spans="1:7" x14ac:dyDescent="0.25">
      <c r="A564" s="128"/>
      <c r="B564" s="129"/>
      <c r="C564" s="123"/>
      <c r="D564" s="124"/>
      <c r="E564" s="125" t="str">
        <f t="shared" si="18"/>
        <v/>
      </c>
      <c r="F564" s="112" t="str">
        <f t="shared" si="19"/>
        <v/>
      </c>
      <c r="G564" s="14"/>
    </row>
    <row r="565" spans="1:7" x14ac:dyDescent="0.25">
      <c r="A565" s="121"/>
      <c r="B565" s="122"/>
      <c r="C565" s="123"/>
      <c r="D565" s="124"/>
      <c r="E565" s="125" t="str">
        <f t="shared" si="18"/>
        <v/>
      </c>
      <c r="F565" s="112" t="str">
        <f t="shared" si="19"/>
        <v/>
      </c>
      <c r="G565" s="14"/>
    </row>
    <row r="566" spans="1:7" x14ac:dyDescent="0.25">
      <c r="A566" s="128"/>
      <c r="B566" s="129"/>
      <c r="C566" s="123"/>
      <c r="D566" s="124"/>
      <c r="E566" s="125" t="str">
        <f t="shared" si="18"/>
        <v/>
      </c>
      <c r="F566" s="112" t="str">
        <f t="shared" si="19"/>
        <v/>
      </c>
      <c r="G566" s="14"/>
    </row>
    <row r="567" spans="1:7" x14ac:dyDescent="0.25">
      <c r="A567" s="121"/>
      <c r="B567" s="122"/>
      <c r="C567" s="123"/>
      <c r="D567" s="124"/>
      <c r="E567" s="125" t="str">
        <f t="shared" si="18"/>
        <v/>
      </c>
      <c r="F567" s="112" t="str">
        <f t="shared" si="19"/>
        <v/>
      </c>
      <c r="G567" s="14"/>
    </row>
    <row r="568" spans="1:7" x14ac:dyDescent="0.25">
      <c r="A568" s="121"/>
      <c r="B568" s="122"/>
      <c r="C568" s="123"/>
      <c r="D568" s="124"/>
      <c r="E568" s="125" t="str">
        <f t="shared" si="18"/>
        <v/>
      </c>
      <c r="F568" s="112" t="str">
        <f t="shared" si="19"/>
        <v/>
      </c>
      <c r="G568" s="14"/>
    </row>
    <row r="569" spans="1:7" x14ac:dyDescent="0.25">
      <c r="A569" s="121"/>
      <c r="B569" s="122"/>
      <c r="C569" s="123"/>
      <c r="D569" s="124"/>
      <c r="E569" s="125" t="str">
        <f t="shared" si="18"/>
        <v/>
      </c>
      <c r="F569" s="112" t="str">
        <f t="shared" si="19"/>
        <v/>
      </c>
      <c r="G569" s="14"/>
    </row>
    <row r="570" spans="1:7" x14ac:dyDescent="0.25">
      <c r="A570" s="128"/>
      <c r="B570" s="129"/>
      <c r="C570" s="123"/>
      <c r="D570" s="124"/>
      <c r="E570" s="125" t="str">
        <f t="shared" si="18"/>
        <v/>
      </c>
      <c r="F570" s="112" t="str">
        <f t="shared" si="19"/>
        <v/>
      </c>
      <c r="G570" s="14"/>
    </row>
    <row r="571" spans="1:7" x14ac:dyDescent="0.25">
      <c r="A571" s="121"/>
      <c r="B571" s="122"/>
      <c r="C571" s="123"/>
      <c r="D571" s="124"/>
      <c r="E571" s="125" t="str">
        <f t="shared" si="18"/>
        <v/>
      </c>
      <c r="F571" s="112" t="str">
        <f t="shared" si="19"/>
        <v/>
      </c>
      <c r="G571" s="14"/>
    </row>
    <row r="572" spans="1:7" x14ac:dyDescent="0.25">
      <c r="A572" s="121"/>
      <c r="B572" s="122"/>
      <c r="C572" s="123"/>
      <c r="D572" s="124"/>
      <c r="E572" s="125" t="str">
        <f t="shared" si="18"/>
        <v/>
      </c>
      <c r="F572" s="112" t="str">
        <f t="shared" si="19"/>
        <v/>
      </c>
      <c r="G572" s="14"/>
    </row>
    <row r="573" spans="1:7" x14ac:dyDescent="0.25">
      <c r="A573" s="128"/>
      <c r="B573" s="129"/>
      <c r="C573" s="123"/>
      <c r="D573" s="124"/>
      <c r="E573" s="125" t="str">
        <f t="shared" si="18"/>
        <v/>
      </c>
      <c r="F573" s="112" t="str">
        <f t="shared" si="19"/>
        <v/>
      </c>
      <c r="G573" s="14"/>
    </row>
    <row r="574" spans="1:7" x14ac:dyDescent="0.25">
      <c r="A574" s="121"/>
      <c r="B574" s="122"/>
      <c r="C574" s="123"/>
      <c r="D574" s="124"/>
      <c r="E574" s="125" t="str">
        <f t="shared" si="18"/>
        <v/>
      </c>
      <c r="F574" s="112" t="str">
        <f t="shared" si="19"/>
        <v/>
      </c>
      <c r="G574" s="14"/>
    </row>
    <row r="575" spans="1:7" x14ac:dyDescent="0.25">
      <c r="A575" s="121"/>
      <c r="B575" s="122"/>
      <c r="C575" s="123"/>
      <c r="D575" s="124"/>
      <c r="E575" s="125" t="str">
        <f t="shared" si="18"/>
        <v/>
      </c>
      <c r="F575" s="112" t="str">
        <f t="shared" si="19"/>
        <v/>
      </c>
      <c r="G575" s="14"/>
    </row>
    <row r="576" spans="1:7" x14ac:dyDescent="0.25">
      <c r="A576" s="121"/>
      <c r="B576" s="122"/>
      <c r="C576" s="123"/>
      <c r="D576" s="124"/>
      <c r="E576" s="125" t="str">
        <f t="shared" si="18"/>
        <v/>
      </c>
      <c r="F576" s="112" t="str">
        <f t="shared" si="19"/>
        <v/>
      </c>
      <c r="G576" s="14"/>
    </row>
    <row r="577" spans="1:7" x14ac:dyDescent="0.25">
      <c r="A577" s="121"/>
      <c r="B577" s="122"/>
      <c r="C577" s="123"/>
      <c r="D577" s="124"/>
      <c r="E577" s="125" t="str">
        <f t="shared" si="18"/>
        <v/>
      </c>
      <c r="F577" s="112" t="str">
        <f t="shared" si="19"/>
        <v/>
      </c>
      <c r="G577" s="14"/>
    </row>
    <row r="578" spans="1:7" x14ac:dyDescent="0.25">
      <c r="A578" s="121"/>
      <c r="B578" s="122"/>
      <c r="C578" s="123"/>
      <c r="D578" s="124"/>
      <c r="E578" s="125" t="str">
        <f t="shared" ref="E578:E641" si="20">IFERROR(VLOOKUP(D578,I$11:J$30,2,FALSE),"")</f>
        <v/>
      </c>
      <c r="F578" s="112" t="str">
        <f t="shared" si="19"/>
        <v/>
      </c>
      <c r="G578" s="14"/>
    </row>
    <row r="579" spans="1:7" x14ac:dyDescent="0.25">
      <c r="A579" s="128"/>
      <c r="B579" s="129"/>
      <c r="C579" s="123"/>
      <c r="D579" s="124"/>
      <c r="E579" s="125" t="str">
        <f t="shared" si="20"/>
        <v/>
      </c>
      <c r="F579" s="112" t="str">
        <f t="shared" si="19"/>
        <v/>
      </c>
      <c r="G579" s="14"/>
    </row>
    <row r="580" spans="1:7" x14ac:dyDescent="0.25">
      <c r="A580" s="121"/>
      <c r="B580" s="122"/>
      <c r="C580" s="123"/>
      <c r="D580" s="124"/>
      <c r="E580" s="125" t="str">
        <f t="shared" si="20"/>
        <v/>
      </c>
      <c r="F580" s="112" t="str">
        <f t="shared" si="19"/>
        <v/>
      </c>
      <c r="G580" s="14"/>
    </row>
    <row r="581" spans="1:7" x14ac:dyDescent="0.25">
      <c r="A581" s="128"/>
      <c r="B581" s="129"/>
      <c r="C581" s="123"/>
      <c r="D581" s="124"/>
      <c r="E581" s="125" t="str">
        <f t="shared" si="20"/>
        <v/>
      </c>
      <c r="F581" s="112" t="str">
        <f t="shared" ref="F581:F644" si="21">IFERROR(MID(C581,LEN(C581)-5,2), "")</f>
        <v/>
      </c>
      <c r="G581" s="14"/>
    </row>
    <row r="582" spans="1:7" x14ac:dyDescent="0.25">
      <c r="A582" s="121"/>
      <c r="B582" s="122"/>
      <c r="C582" s="123"/>
      <c r="D582" s="124"/>
      <c r="E582" s="125" t="str">
        <f t="shared" si="20"/>
        <v/>
      </c>
      <c r="F582" s="112" t="str">
        <f t="shared" si="21"/>
        <v/>
      </c>
      <c r="G582" s="14"/>
    </row>
    <row r="583" spans="1:7" x14ac:dyDescent="0.25">
      <c r="A583" s="128"/>
      <c r="B583" s="129"/>
      <c r="C583" s="123"/>
      <c r="D583" s="124"/>
      <c r="E583" s="125" t="str">
        <f t="shared" si="20"/>
        <v/>
      </c>
      <c r="F583" s="112" t="str">
        <f t="shared" si="21"/>
        <v/>
      </c>
      <c r="G583" s="14"/>
    </row>
    <row r="584" spans="1:7" x14ac:dyDescent="0.25">
      <c r="A584" s="121"/>
      <c r="B584" s="122"/>
      <c r="C584" s="123"/>
      <c r="D584" s="124"/>
      <c r="E584" s="125" t="str">
        <f t="shared" si="20"/>
        <v/>
      </c>
      <c r="F584" s="112" t="str">
        <f t="shared" si="21"/>
        <v/>
      </c>
      <c r="G584" s="14"/>
    </row>
    <row r="585" spans="1:7" x14ac:dyDescent="0.25">
      <c r="A585" s="121"/>
      <c r="B585" s="122"/>
      <c r="C585" s="123"/>
      <c r="D585" s="124"/>
      <c r="E585" s="125" t="str">
        <f t="shared" si="20"/>
        <v/>
      </c>
      <c r="F585" s="112" t="str">
        <f t="shared" si="21"/>
        <v/>
      </c>
      <c r="G585" s="14"/>
    </row>
    <row r="586" spans="1:7" x14ac:dyDescent="0.25">
      <c r="A586" s="121"/>
      <c r="B586" s="122"/>
      <c r="C586" s="123"/>
      <c r="D586" s="124"/>
      <c r="E586" s="125" t="str">
        <f t="shared" si="20"/>
        <v/>
      </c>
      <c r="F586" s="112" t="str">
        <f t="shared" si="21"/>
        <v/>
      </c>
      <c r="G586" s="14"/>
    </row>
    <row r="587" spans="1:7" x14ac:dyDescent="0.25">
      <c r="A587" s="121"/>
      <c r="B587" s="122"/>
      <c r="C587" s="123"/>
      <c r="D587" s="124"/>
      <c r="E587" s="125" t="str">
        <f t="shared" si="20"/>
        <v/>
      </c>
      <c r="F587" s="112" t="str">
        <f t="shared" si="21"/>
        <v/>
      </c>
      <c r="G587" s="14"/>
    </row>
    <row r="588" spans="1:7" x14ac:dyDescent="0.25">
      <c r="A588" s="121"/>
      <c r="B588" s="122"/>
      <c r="C588" s="123"/>
      <c r="D588" s="124"/>
      <c r="E588" s="125" t="str">
        <f t="shared" si="20"/>
        <v/>
      </c>
      <c r="F588" s="112" t="str">
        <f t="shared" si="21"/>
        <v/>
      </c>
      <c r="G588" s="14"/>
    </row>
    <row r="589" spans="1:7" x14ac:dyDescent="0.25">
      <c r="A589" s="121"/>
      <c r="B589" s="122"/>
      <c r="C589" s="123"/>
      <c r="D589" s="124"/>
      <c r="E589" s="125" t="str">
        <f t="shared" si="20"/>
        <v/>
      </c>
      <c r="F589" s="112" t="str">
        <f t="shared" si="21"/>
        <v/>
      </c>
      <c r="G589" s="14"/>
    </row>
    <row r="590" spans="1:7" x14ac:dyDescent="0.25">
      <c r="A590" s="121"/>
      <c r="B590" s="122"/>
      <c r="C590" s="123"/>
      <c r="D590" s="124"/>
      <c r="E590" s="125" t="str">
        <f t="shared" si="20"/>
        <v/>
      </c>
      <c r="F590" s="112" t="str">
        <f t="shared" si="21"/>
        <v/>
      </c>
      <c r="G590" s="14"/>
    </row>
    <row r="591" spans="1:7" x14ac:dyDescent="0.25">
      <c r="A591" s="121"/>
      <c r="B591" s="122"/>
      <c r="C591" s="123"/>
      <c r="D591" s="124"/>
      <c r="E591" s="125" t="str">
        <f t="shared" si="20"/>
        <v/>
      </c>
      <c r="F591" s="112" t="str">
        <f t="shared" si="21"/>
        <v/>
      </c>
      <c r="G591" s="14"/>
    </row>
    <row r="592" spans="1:7" x14ac:dyDescent="0.25">
      <c r="A592" s="121"/>
      <c r="B592" s="122"/>
      <c r="C592" s="123"/>
      <c r="D592" s="124"/>
      <c r="E592" s="125" t="str">
        <f t="shared" si="20"/>
        <v/>
      </c>
      <c r="F592" s="112" t="str">
        <f t="shared" si="21"/>
        <v/>
      </c>
      <c r="G592" s="14"/>
    </row>
    <row r="593" spans="1:7" x14ac:dyDescent="0.25">
      <c r="A593" s="121"/>
      <c r="B593" s="122"/>
      <c r="C593" s="123"/>
      <c r="D593" s="124"/>
      <c r="E593" s="125" t="str">
        <f t="shared" si="20"/>
        <v/>
      </c>
      <c r="F593" s="112" t="str">
        <f t="shared" si="21"/>
        <v/>
      </c>
      <c r="G593" s="14"/>
    </row>
    <row r="594" spans="1:7" x14ac:dyDescent="0.25">
      <c r="A594" s="121"/>
      <c r="B594" s="122"/>
      <c r="C594" s="123"/>
      <c r="D594" s="124"/>
      <c r="E594" s="125" t="str">
        <f t="shared" si="20"/>
        <v/>
      </c>
      <c r="F594" s="112" t="str">
        <f t="shared" si="21"/>
        <v/>
      </c>
      <c r="G594" s="14"/>
    </row>
    <row r="595" spans="1:7" x14ac:dyDescent="0.25">
      <c r="A595" s="121"/>
      <c r="B595" s="122"/>
      <c r="C595" s="123"/>
      <c r="D595" s="124"/>
      <c r="E595" s="125" t="str">
        <f t="shared" si="20"/>
        <v/>
      </c>
      <c r="F595" s="112" t="str">
        <f t="shared" si="21"/>
        <v/>
      </c>
      <c r="G595" s="14"/>
    </row>
    <row r="596" spans="1:7" x14ac:dyDescent="0.25">
      <c r="A596" s="128"/>
      <c r="B596" s="129"/>
      <c r="C596" s="123"/>
      <c r="D596" s="124"/>
      <c r="E596" s="125" t="str">
        <f t="shared" si="20"/>
        <v/>
      </c>
      <c r="F596" s="112" t="str">
        <f t="shared" si="21"/>
        <v/>
      </c>
      <c r="G596" s="14"/>
    </row>
    <row r="597" spans="1:7" x14ac:dyDescent="0.25">
      <c r="A597" s="121"/>
      <c r="B597" s="122"/>
      <c r="C597" s="123"/>
      <c r="D597" s="124"/>
      <c r="E597" s="125" t="str">
        <f t="shared" si="20"/>
        <v/>
      </c>
      <c r="F597" s="112" t="str">
        <f t="shared" si="21"/>
        <v/>
      </c>
      <c r="G597" s="14"/>
    </row>
    <row r="598" spans="1:7" x14ac:dyDescent="0.25">
      <c r="A598" s="121"/>
      <c r="B598" s="122"/>
      <c r="C598" s="123"/>
      <c r="D598" s="124"/>
      <c r="E598" s="125" t="str">
        <f t="shared" si="20"/>
        <v/>
      </c>
      <c r="F598" s="112" t="str">
        <f t="shared" si="21"/>
        <v/>
      </c>
      <c r="G598" s="14"/>
    </row>
    <row r="599" spans="1:7" x14ac:dyDescent="0.25">
      <c r="A599" s="128"/>
      <c r="B599" s="129"/>
      <c r="C599" s="123"/>
      <c r="D599" s="124"/>
      <c r="E599" s="125" t="str">
        <f t="shared" si="20"/>
        <v/>
      </c>
      <c r="F599" s="112" t="str">
        <f t="shared" si="21"/>
        <v/>
      </c>
      <c r="G599" s="14"/>
    </row>
    <row r="600" spans="1:7" x14ac:dyDescent="0.25">
      <c r="A600" s="121"/>
      <c r="B600" s="122"/>
      <c r="C600" s="123"/>
      <c r="D600" s="124"/>
      <c r="E600" s="125" t="str">
        <f t="shared" si="20"/>
        <v/>
      </c>
      <c r="F600" s="112" t="str">
        <f t="shared" si="21"/>
        <v/>
      </c>
      <c r="G600" s="14"/>
    </row>
    <row r="601" spans="1:7" x14ac:dyDescent="0.25">
      <c r="A601" s="121"/>
      <c r="B601" s="122"/>
      <c r="C601" s="123"/>
      <c r="D601" s="124"/>
      <c r="E601" s="125" t="str">
        <f t="shared" si="20"/>
        <v/>
      </c>
      <c r="F601" s="112" t="str">
        <f t="shared" si="21"/>
        <v/>
      </c>
      <c r="G601" s="14"/>
    </row>
    <row r="602" spans="1:7" x14ac:dyDescent="0.25">
      <c r="A602" s="121"/>
      <c r="B602" s="122"/>
      <c r="C602" s="123"/>
      <c r="D602" s="124"/>
      <c r="E602" s="125" t="str">
        <f t="shared" si="20"/>
        <v/>
      </c>
      <c r="F602" s="112" t="str">
        <f t="shared" si="21"/>
        <v/>
      </c>
      <c r="G602" s="14"/>
    </row>
    <row r="603" spans="1:7" x14ac:dyDescent="0.25">
      <c r="A603" s="121"/>
      <c r="B603" s="122"/>
      <c r="C603" s="123"/>
      <c r="D603" s="124"/>
      <c r="E603" s="125" t="str">
        <f t="shared" si="20"/>
        <v/>
      </c>
      <c r="F603" s="112" t="str">
        <f t="shared" si="21"/>
        <v/>
      </c>
      <c r="G603" s="14"/>
    </row>
    <row r="604" spans="1:7" x14ac:dyDescent="0.25">
      <c r="A604" s="121"/>
      <c r="B604" s="122"/>
      <c r="C604" s="123"/>
      <c r="D604" s="124"/>
      <c r="E604" s="125" t="str">
        <f t="shared" si="20"/>
        <v/>
      </c>
      <c r="F604" s="112" t="str">
        <f t="shared" si="21"/>
        <v/>
      </c>
      <c r="G604" s="14"/>
    </row>
    <row r="605" spans="1:7" x14ac:dyDescent="0.25">
      <c r="A605" s="128"/>
      <c r="B605" s="129"/>
      <c r="C605" s="123"/>
      <c r="D605" s="124"/>
      <c r="E605" s="125" t="str">
        <f t="shared" si="20"/>
        <v/>
      </c>
      <c r="F605" s="112" t="str">
        <f t="shared" si="21"/>
        <v/>
      </c>
      <c r="G605" s="14"/>
    </row>
    <row r="606" spans="1:7" x14ac:dyDescent="0.25">
      <c r="A606" s="128"/>
      <c r="B606" s="129"/>
      <c r="C606" s="123"/>
      <c r="D606" s="124"/>
      <c r="E606" s="125" t="str">
        <f t="shared" si="20"/>
        <v/>
      </c>
      <c r="F606" s="112" t="str">
        <f t="shared" si="21"/>
        <v/>
      </c>
      <c r="G606" s="14"/>
    </row>
    <row r="607" spans="1:7" x14ac:dyDescent="0.25">
      <c r="A607" s="121"/>
      <c r="B607" s="122"/>
      <c r="C607" s="123"/>
      <c r="D607" s="124"/>
      <c r="E607" s="125" t="str">
        <f t="shared" si="20"/>
        <v/>
      </c>
      <c r="F607" s="112" t="str">
        <f t="shared" si="21"/>
        <v/>
      </c>
      <c r="G607" s="14"/>
    </row>
    <row r="608" spans="1:7" x14ac:dyDescent="0.25">
      <c r="A608" s="121"/>
      <c r="B608" s="122"/>
      <c r="C608" s="123"/>
      <c r="D608" s="124"/>
      <c r="E608" s="125" t="str">
        <f t="shared" si="20"/>
        <v/>
      </c>
      <c r="F608" s="112" t="str">
        <f t="shared" si="21"/>
        <v/>
      </c>
      <c r="G608" s="14"/>
    </row>
    <row r="609" spans="1:7" x14ac:dyDescent="0.25">
      <c r="A609" s="128"/>
      <c r="B609" s="129"/>
      <c r="C609" s="123"/>
      <c r="D609" s="124"/>
      <c r="E609" s="125" t="str">
        <f t="shared" si="20"/>
        <v/>
      </c>
      <c r="F609" s="112" t="str">
        <f t="shared" si="21"/>
        <v/>
      </c>
      <c r="G609" s="14"/>
    </row>
    <row r="610" spans="1:7" x14ac:dyDescent="0.25">
      <c r="A610" s="121"/>
      <c r="B610" s="122"/>
      <c r="C610" s="123"/>
      <c r="D610" s="124"/>
      <c r="E610" s="125" t="str">
        <f t="shared" si="20"/>
        <v/>
      </c>
      <c r="F610" s="112" t="str">
        <f t="shared" si="21"/>
        <v/>
      </c>
      <c r="G610" s="14"/>
    </row>
    <row r="611" spans="1:7" x14ac:dyDescent="0.25">
      <c r="A611" s="128"/>
      <c r="B611" s="129"/>
      <c r="C611" s="123"/>
      <c r="D611" s="124"/>
      <c r="E611" s="125" t="str">
        <f t="shared" si="20"/>
        <v/>
      </c>
      <c r="F611" s="112" t="str">
        <f t="shared" si="21"/>
        <v/>
      </c>
      <c r="G611" s="14"/>
    </row>
    <row r="612" spans="1:7" x14ac:dyDescent="0.25">
      <c r="A612" s="121"/>
      <c r="B612" s="122"/>
      <c r="C612" s="123"/>
      <c r="D612" s="124"/>
      <c r="E612" s="125" t="str">
        <f t="shared" si="20"/>
        <v/>
      </c>
      <c r="F612" s="112" t="str">
        <f t="shared" si="21"/>
        <v/>
      </c>
      <c r="G612" s="14"/>
    </row>
    <row r="613" spans="1:7" x14ac:dyDescent="0.25">
      <c r="A613" s="121"/>
      <c r="B613" s="122"/>
      <c r="C613" s="123"/>
      <c r="D613" s="124"/>
      <c r="E613" s="125" t="str">
        <f t="shared" si="20"/>
        <v/>
      </c>
      <c r="F613" s="112" t="str">
        <f t="shared" si="21"/>
        <v/>
      </c>
      <c r="G613" s="14"/>
    </row>
    <row r="614" spans="1:7" x14ac:dyDescent="0.25">
      <c r="A614" s="128"/>
      <c r="B614" s="129"/>
      <c r="C614" s="123"/>
      <c r="D614" s="124"/>
      <c r="E614" s="125" t="str">
        <f t="shared" si="20"/>
        <v/>
      </c>
      <c r="F614" s="112" t="str">
        <f t="shared" si="21"/>
        <v/>
      </c>
      <c r="G614" s="14"/>
    </row>
    <row r="615" spans="1:7" x14ac:dyDescent="0.25">
      <c r="A615" s="121"/>
      <c r="B615" s="122"/>
      <c r="C615" s="123"/>
      <c r="D615" s="124"/>
      <c r="E615" s="125" t="str">
        <f t="shared" si="20"/>
        <v/>
      </c>
      <c r="F615" s="112" t="str">
        <f t="shared" si="21"/>
        <v/>
      </c>
      <c r="G615" s="14"/>
    </row>
    <row r="616" spans="1:7" x14ac:dyDescent="0.25">
      <c r="A616" s="121"/>
      <c r="B616" s="122"/>
      <c r="C616" s="123"/>
      <c r="D616" s="124"/>
      <c r="E616" s="125" t="str">
        <f t="shared" si="20"/>
        <v/>
      </c>
      <c r="F616" s="112" t="str">
        <f t="shared" si="21"/>
        <v/>
      </c>
      <c r="G616" s="14"/>
    </row>
    <row r="617" spans="1:7" x14ac:dyDescent="0.25">
      <c r="A617" s="121"/>
      <c r="B617" s="122"/>
      <c r="C617" s="123"/>
      <c r="D617" s="124"/>
      <c r="E617" s="125" t="str">
        <f t="shared" si="20"/>
        <v/>
      </c>
      <c r="F617" s="112" t="str">
        <f t="shared" si="21"/>
        <v/>
      </c>
      <c r="G617" s="14"/>
    </row>
    <row r="618" spans="1:7" x14ac:dyDescent="0.25">
      <c r="A618" s="121"/>
      <c r="B618" s="122"/>
      <c r="C618" s="123"/>
      <c r="D618" s="124"/>
      <c r="E618" s="125" t="str">
        <f t="shared" si="20"/>
        <v/>
      </c>
      <c r="F618" s="112" t="str">
        <f t="shared" si="21"/>
        <v/>
      </c>
      <c r="G618" s="14"/>
    </row>
    <row r="619" spans="1:7" x14ac:dyDescent="0.25">
      <c r="A619" s="121"/>
      <c r="B619" s="122"/>
      <c r="C619" s="123"/>
      <c r="D619" s="124"/>
      <c r="E619" s="125" t="str">
        <f t="shared" si="20"/>
        <v/>
      </c>
      <c r="F619" s="112" t="str">
        <f t="shared" si="21"/>
        <v/>
      </c>
      <c r="G619" s="14"/>
    </row>
    <row r="620" spans="1:7" x14ac:dyDescent="0.25">
      <c r="A620" s="121"/>
      <c r="B620" s="122"/>
      <c r="C620" s="123"/>
      <c r="D620" s="124"/>
      <c r="E620" s="125" t="str">
        <f t="shared" si="20"/>
        <v/>
      </c>
      <c r="F620" s="112" t="str">
        <f t="shared" si="21"/>
        <v/>
      </c>
      <c r="G620" s="14"/>
    </row>
    <row r="621" spans="1:7" x14ac:dyDescent="0.25">
      <c r="A621" s="121"/>
      <c r="B621" s="122"/>
      <c r="C621" s="123"/>
      <c r="D621" s="124"/>
      <c r="E621" s="125" t="str">
        <f t="shared" si="20"/>
        <v/>
      </c>
      <c r="F621" s="112" t="str">
        <f t="shared" si="21"/>
        <v/>
      </c>
      <c r="G621" s="14"/>
    </row>
    <row r="622" spans="1:7" x14ac:dyDescent="0.25">
      <c r="A622" s="121"/>
      <c r="B622" s="122"/>
      <c r="C622" s="123"/>
      <c r="D622" s="124"/>
      <c r="E622" s="125" t="str">
        <f t="shared" si="20"/>
        <v/>
      </c>
      <c r="F622" s="112" t="str">
        <f t="shared" si="21"/>
        <v/>
      </c>
      <c r="G622" s="14"/>
    </row>
    <row r="623" spans="1:7" x14ac:dyDescent="0.25">
      <c r="A623" s="121"/>
      <c r="B623" s="122"/>
      <c r="C623" s="123"/>
      <c r="D623" s="124"/>
      <c r="E623" s="125" t="str">
        <f t="shared" si="20"/>
        <v/>
      </c>
      <c r="F623" s="112" t="str">
        <f t="shared" si="21"/>
        <v/>
      </c>
      <c r="G623" s="14"/>
    </row>
    <row r="624" spans="1:7" x14ac:dyDescent="0.25">
      <c r="A624" s="121"/>
      <c r="B624" s="122"/>
      <c r="C624" s="123"/>
      <c r="D624" s="124"/>
      <c r="E624" s="125" t="str">
        <f t="shared" si="20"/>
        <v/>
      </c>
      <c r="F624" s="112" t="str">
        <f t="shared" si="21"/>
        <v/>
      </c>
      <c r="G624" s="14"/>
    </row>
    <row r="625" spans="1:7" x14ac:dyDescent="0.25">
      <c r="A625" s="121"/>
      <c r="B625" s="122"/>
      <c r="C625" s="123"/>
      <c r="D625" s="124"/>
      <c r="E625" s="125" t="str">
        <f t="shared" si="20"/>
        <v/>
      </c>
      <c r="F625" s="112" t="str">
        <f t="shared" si="21"/>
        <v/>
      </c>
      <c r="G625" s="14"/>
    </row>
    <row r="626" spans="1:7" x14ac:dyDescent="0.25">
      <c r="A626" s="121"/>
      <c r="B626" s="122"/>
      <c r="C626" s="123"/>
      <c r="D626" s="124"/>
      <c r="E626" s="125" t="str">
        <f t="shared" si="20"/>
        <v/>
      </c>
      <c r="F626" s="112" t="str">
        <f t="shared" si="21"/>
        <v/>
      </c>
      <c r="G626" s="14"/>
    </row>
    <row r="627" spans="1:7" x14ac:dyDescent="0.25">
      <c r="A627" s="121"/>
      <c r="B627" s="122"/>
      <c r="C627" s="123"/>
      <c r="D627" s="124"/>
      <c r="E627" s="125" t="str">
        <f t="shared" si="20"/>
        <v/>
      </c>
      <c r="F627" s="112" t="str">
        <f t="shared" si="21"/>
        <v/>
      </c>
      <c r="G627" s="14"/>
    </row>
    <row r="628" spans="1:7" x14ac:dyDescent="0.25">
      <c r="A628" s="121"/>
      <c r="B628" s="122"/>
      <c r="C628" s="123"/>
      <c r="D628" s="124"/>
      <c r="E628" s="125" t="str">
        <f t="shared" si="20"/>
        <v/>
      </c>
      <c r="F628" s="112" t="str">
        <f t="shared" si="21"/>
        <v/>
      </c>
      <c r="G628" s="14"/>
    </row>
    <row r="629" spans="1:7" x14ac:dyDescent="0.25">
      <c r="A629" s="121"/>
      <c r="B629" s="122"/>
      <c r="C629" s="123"/>
      <c r="D629" s="124"/>
      <c r="E629" s="125" t="str">
        <f t="shared" si="20"/>
        <v/>
      </c>
      <c r="F629" s="112" t="str">
        <f t="shared" si="21"/>
        <v/>
      </c>
      <c r="G629" s="14"/>
    </row>
    <row r="630" spans="1:7" x14ac:dyDescent="0.25">
      <c r="A630" s="121"/>
      <c r="B630" s="122"/>
      <c r="C630" s="123"/>
      <c r="D630" s="124"/>
      <c r="E630" s="125" t="str">
        <f t="shared" si="20"/>
        <v/>
      </c>
      <c r="F630" s="112" t="str">
        <f t="shared" si="21"/>
        <v/>
      </c>
      <c r="G630" s="14"/>
    </row>
    <row r="631" spans="1:7" x14ac:dyDescent="0.25">
      <c r="A631" s="121"/>
      <c r="B631" s="122"/>
      <c r="C631" s="123"/>
      <c r="D631" s="124"/>
      <c r="E631" s="125" t="str">
        <f t="shared" si="20"/>
        <v/>
      </c>
      <c r="F631" s="112" t="str">
        <f t="shared" si="21"/>
        <v/>
      </c>
      <c r="G631" s="14"/>
    </row>
    <row r="632" spans="1:7" x14ac:dyDescent="0.25">
      <c r="A632" s="121"/>
      <c r="B632" s="122"/>
      <c r="C632" s="123"/>
      <c r="D632" s="124"/>
      <c r="E632" s="125" t="str">
        <f t="shared" si="20"/>
        <v/>
      </c>
      <c r="F632" s="112" t="str">
        <f t="shared" si="21"/>
        <v/>
      </c>
      <c r="G632" s="14"/>
    </row>
    <row r="633" spans="1:7" x14ac:dyDescent="0.25">
      <c r="A633" s="128"/>
      <c r="B633" s="129"/>
      <c r="C633" s="123"/>
      <c r="D633" s="124"/>
      <c r="E633" s="125" t="str">
        <f t="shared" si="20"/>
        <v/>
      </c>
      <c r="F633" s="112" t="str">
        <f t="shared" si="21"/>
        <v/>
      </c>
      <c r="G633" s="14"/>
    </row>
    <row r="634" spans="1:7" x14ac:dyDescent="0.25">
      <c r="A634" s="128"/>
      <c r="B634" s="129"/>
      <c r="C634" s="123"/>
      <c r="D634" s="124"/>
      <c r="E634" s="125" t="str">
        <f t="shared" si="20"/>
        <v/>
      </c>
      <c r="F634" s="112" t="str">
        <f t="shared" si="21"/>
        <v/>
      </c>
      <c r="G634" s="14"/>
    </row>
    <row r="635" spans="1:7" x14ac:dyDescent="0.25">
      <c r="A635" s="121"/>
      <c r="B635" s="122"/>
      <c r="C635" s="123"/>
      <c r="D635" s="124"/>
      <c r="E635" s="125" t="str">
        <f t="shared" si="20"/>
        <v/>
      </c>
      <c r="F635" s="112" t="str">
        <f t="shared" si="21"/>
        <v/>
      </c>
      <c r="G635" s="14"/>
    </row>
    <row r="636" spans="1:7" x14ac:dyDescent="0.25">
      <c r="A636" s="121"/>
      <c r="B636" s="122"/>
      <c r="C636" s="123"/>
      <c r="D636" s="124"/>
      <c r="E636" s="125" t="str">
        <f t="shared" si="20"/>
        <v/>
      </c>
      <c r="F636" s="112" t="str">
        <f t="shared" si="21"/>
        <v/>
      </c>
      <c r="G636" s="14"/>
    </row>
    <row r="637" spans="1:7" x14ac:dyDescent="0.25">
      <c r="A637" s="128"/>
      <c r="B637" s="129"/>
      <c r="C637" s="123"/>
      <c r="D637" s="124"/>
      <c r="E637" s="125" t="str">
        <f t="shared" si="20"/>
        <v/>
      </c>
      <c r="F637" s="112" t="str">
        <f t="shared" si="21"/>
        <v/>
      </c>
      <c r="G637" s="14"/>
    </row>
    <row r="638" spans="1:7" x14ac:dyDescent="0.25">
      <c r="A638" s="128"/>
      <c r="B638" s="129"/>
      <c r="C638" s="123"/>
      <c r="D638" s="124"/>
      <c r="E638" s="125" t="str">
        <f t="shared" si="20"/>
        <v/>
      </c>
      <c r="F638" s="112" t="str">
        <f t="shared" si="21"/>
        <v/>
      </c>
      <c r="G638" s="14"/>
    </row>
    <row r="639" spans="1:7" x14ac:dyDescent="0.25">
      <c r="A639" s="121"/>
      <c r="B639" s="122"/>
      <c r="C639" s="123"/>
      <c r="D639" s="124"/>
      <c r="E639" s="125" t="str">
        <f t="shared" si="20"/>
        <v/>
      </c>
      <c r="F639" s="112" t="str">
        <f t="shared" si="21"/>
        <v/>
      </c>
      <c r="G639" s="14"/>
    </row>
    <row r="640" spans="1:7" x14ac:dyDescent="0.25">
      <c r="A640" s="121"/>
      <c r="B640" s="122"/>
      <c r="C640" s="123"/>
      <c r="D640" s="124"/>
      <c r="E640" s="125" t="str">
        <f t="shared" si="20"/>
        <v/>
      </c>
      <c r="F640" s="112" t="str">
        <f t="shared" si="21"/>
        <v/>
      </c>
      <c r="G640" s="14"/>
    </row>
    <row r="641" spans="1:7" x14ac:dyDescent="0.25">
      <c r="A641" s="128"/>
      <c r="B641" s="129"/>
      <c r="C641" s="123"/>
      <c r="D641" s="124"/>
      <c r="E641" s="125" t="str">
        <f t="shared" si="20"/>
        <v/>
      </c>
      <c r="F641" s="112" t="str">
        <f t="shared" si="21"/>
        <v/>
      </c>
      <c r="G641" s="14"/>
    </row>
    <row r="642" spans="1:7" x14ac:dyDescent="0.25">
      <c r="A642" s="121"/>
      <c r="B642" s="122"/>
      <c r="C642" s="123"/>
      <c r="D642" s="124"/>
      <c r="E642" s="125" t="str">
        <f t="shared" ref="E642:E705" si="22">IFERROR(VLOOKUP(D642,I$11:J$30,2,FALSE),"")</f>
        <v/>
      </c>
      <c r="F642" s="112" t="str">
        <f t="shared" si="21"/>
        <v/>
      </c>
      <c r="G642" s="14"/>
    </row>
    <row r="643" spans="1:7" x14ac:dyDescent="0.25">
      <c r="A643" s="128"/>
      <c r="B643" s="129"/>
      <c r="C643" s="123"/>
      <c r="D643" s="124"/>
      <c r="E643" s="125" t="str">
        <f t="shared" si="22"/>
        <v/>
      </c>
      <c r="F643" s="112" t="str">
        <f t="shared" si="21"/>
        <v/>
      </c>
      <c r="G643" s="14"/>
    </row>
    <row r="644" spans="1:7" x14ac:dyDescent="0.25">
      <c r="A644" s="121"/>
      <c r="B644" s="122"/>
      <c r="C644" s="123"/>
      <c r="D644" s="124"/>
      <c r="E644" s="125" t="str">
        <f t="shared" si="22"/>
        <v/>
      </c>
      <c r="F644" s="112" t="str">
        <f t="shared" si="21"/>
        <v/>
      </c>
      <c r="G644" s="14"/>
    </row>
    <row r="645" spans="1:7" x14ac:dyDescent="0.25">
      <c r="A645" s="121"/>
      <c r="B645" s="122"/>
      <c r="C645" s="123"/>
      <c r="D645" s="124"/>
      <c r="E645" s="125" t="str">
        <f t="shared" si="22"/>
        <v/>
      </c>
      <c r="F645" s="112" t="str">
        <f t="shared" ref="F645:F708" si="23">IFERROR(MID(C645,LEN(C645)-5,2), "")</f>
        <v/>
      </c>
      <c r="G645" s="14"/>
    </row>
    <row r="646" spans="1:7" x14ac:dyDescent="0.25">
      <c r="A646" s="128"/>
      <c r="B646" s="129"/>
      <c r="C646" s="123"/>
      <c r="D646" s="124"/>
      <c r="E646" s="125" t="str">
        <f t="shared" si="22"/>
        <v/>
      </c>
      <c r="F646" s="112" t="str">
        <f t="shared" si="23"/>
        <v/>
      </c>
      <c r="G646" s="14"/>
    </row>
    <row r="647" spans="1:7" x14ac:dyDescent="0.25">
      <c r="A647" s="121"/>
      <c r="B647" s="122"/>
      <c r="C647" s="123"/>
      <c r="D647" s="124"/>
      <c r="E647" s="125" t="str">
        <f t="shared" si="22"/>
        <v/>
      </c>
      <c r="F647" s="112" t="str">
        <f t="shared" si="23"/>
        <v/>
      </c>
      <c r="G647" s="14"/>
    </row>
    <row r="648" spans="1:7" x14ac:dyDescent="0.25">
      <c r="A648" s="121"/>
      <c r="B648" s="122"/>
      <c r="C648" s="123"/>
      <c r="D648" s="124"/>
      <c r="E648" s="125" t="str">
        <f t="shared" si="22"/>
        <v/>
      </c>
      <c r="F648" s="112" t="str">
        <f t="shared" si="23"/>
        <v/>
      </c>
      <c r="G648" s="14"/>
    </row>
    <row r="649" spans="1:7" x14ac:dyDescent="0.25">
      <c r="A649" s="128"/>
      <c r="B649" s="129"/>
      <c r="C649" s="123"/>
      <c r="D649" s="124"/>
      <c r="E649" s="125" t="str">
        <f t="shared" si="22"/>
        <v/>
      </c>
      <c r="F649" s="112" t="str">
        <f t="shared" si="23"/>
        <v/>
      </c>
      <c r="G649" s="14"/>
    </row>
    <row r="650" spans="1:7" x14ac:dyDescent="0.25">
      <c r="A650" s="121"/>
      <c r="B650" s="122"/>
      <c r="C650" s="123"/>
      <c r="D650" s="124"/>
      <c r="E650" s="125" t="str">
        <f t="shared" si="22"/>
        <v/>
      </c>
      <c r="F650" s="112" t="str">
        <f t="shared" si="23"/>
        <v/>
      </c>
      <c r="G650" s="14"/>
    </row>
    <row r="651" spans="1:7" x14ac:dyDescent="0.25">
      <c r="A651" s="121"/>
      <c r="B651" s="122"/>
      <c r="C651" s="123"/>
      <c r="D651" s="124"/>
      <c r="E651" s="125" t="str">
        <f t="shared" si="22"/>
        <v/>
      </c>
      <c r="F651" s="112" t="str">
        <f t="shared" si="23"/>
        <v/>
      </c>
      <c r="G651" s="14"/>
    </row>
    <row r="652" spans="1:7" x14ac:dyDescent="0.25">
      <c r="A652" s="128"/>
      <c r="B652" s="129"/>
      <c r="C652" s="123"/>
      <c r="D652" s="124"/>
      <c r="E652" s="125" t="str">
        <f t="shared" si="22"/>
        <v/>
      </c>
      <c r="F652" s="112" t="str">
        <f t="shared" si="23"/>
        <v/>
      </c>
      <c r="G652" s="14"/>
    </row>
    <row r="653" spans="1:7" x14ac:dyDescent="0.25">
      <c r="A653" s="128"/>
      <c r="B653" s="129"/>
      <c r="C653" s="123"/>
      <c r="D653" s="124"/>
      <c r="E653" s="125" t="str">
        <f t="shared" si="22"/>
        <v/>
      </c>
      <c r="F653" s="112" t="str">
        <f t="shared" si="23"/>
        <v/>
      </c>
      <c r="G653" s="14"/>
    </row>
    <row r="654" spans="1:7" x14ac:dyDescent="0.25">
      <c r="A654" s="121"/>
      <c r="B654" s="122"/>
      <c r="C654" s="123"/>
      <c r="D654" s="124"/>
      <c r="E654" s="125" t="str">
        <f t="shared" si="22"/>
        <v/>
      </c>
      <c r="F654" s="112" t="str">
        <f t="shared" si="23"/>
        <v/>
      </c>
      <c r="G654" s="14"/>
    </row>
    <row r="655" spans="1:7" x14ac:dyDescent="0.25">
      <c r="A655" s="121"/>
      <c r="B655" s="122"/>
      <c r="C655" s="123"/>
      <c r="D655" s="124"/>
      <c r="E655" s="125" t="str">
        <f t="shared" si="22"/>
        <v/>
      </c>
      <c r="F655" s="112" t="str">
        <f t="shared" si="23"/>
        <v/>
      </c>
      <c r="G655" s="14"/>
    </row>
    <row r="656" spans="1:7" x14ac:dyDescent="0.25">
      <c r="A656" s="121"/>
      <c r="B656" s="122"/>
      <c r="C656" s="123"/>
      <c r="D656" s="124"/>
      <c r="E656" s="125" t="str">
        <f t="shared" si="22"/>
        <v/>
      </c>
      <c r="F656" s="112" t="str">
        <f t="shared" si="23"/>
        <v/>
      </c>
      <c r="G656" s="14"/>
    </row>
    <row r="657" spans="1:7" x14ac:dyDescent="0.25">
      <c r="A657" s="121"/>
      <c r="B657" s="122"/>
      <c r="C657" s="123"/>
      <c r="D657" s="124"/>
      <c r="E657" s="125" t="str">
        <f t="shared" si="22"/>
        <v/>
      </c>
      <c r="F657" s="112" t="str">
        <f t="shared" si="23"/>
        <v/>
      </c>
      <c r="G657" s="14"/>
    </row>
    <row r="658" spans="1:7" x14ac:dyDescent="0.25">
      <c r="A658" s="128"/>
      <c r="B658" s="129"/>
      <c r="C658" s="123"/>
      <c r="D658" s="124"/>
      <c r="E658" s="125" t="str">
        <f t="shared" si="22"/>
        <v/>
      </c>
      <c r="F658" s="112" t="str">
        <f t="shared" si="23"/>
        <v/>
      </c>
      <c r="G658" s="14"/>
    </row>
    <row r="659" spans="1:7" x14ac:dyDescent="0.25">
      <c r="A659" s="121"/>
      <c r="B659" s="122"/>
      <c r="C659" s="123"/>
      <c r="D659" s="124"/>
      <c r="E659" s="125" t="str">
        <f t="shared" si="22"/>
        <v/>
      </c>
      <c r="F659" s="112" t="str">
        <f t="shared" si="23"/>
        <v/>
      </c>
      <c r="G659" s="14"/>
    </row>
    <row r="660" spans="1:7" x14ac:dyDescent="0.25">
      <c r="A660" s="128"/>
      <c r="B660" s="129"/>
      <c r="C660" s="123"/>
      <c r="D660" s="124"/>
      <c r="E660" s="125" t="str">
        <f t="shared" si="22"/>
        <v/>
      </c>
      <c r="F660" s="112" t="str">
        <f t="shared" si="23"/>
        <v/>
      </c>
      <c r="G660" s="14"/>
    </row>
    <row r="661" spans="1:7" x14ac:dyDescent="0.25">
      <c r="A661" s="121"/>
      <c r="B661" s="122"/>
      <c r="C661" s="123"/>
      <c r="D661" s="124"/>
      <c r="E661" s="125" t="str">
        <f t="shared" si="22"/>
        <v/>
      </c>
      <c r="F661" s="112" t="str">
        <f t="shared" si="23"/>
        <v/>
      </c>
      <c r="G661" s="14"/>
    </row>
    <row r="662" spans="1:7" x14ac:dyDescent="0.25">
      <c r="A662" s="121"/>
      <c r="B662" s="122"/>
      <c r="C662" s="123"/>
      <c r="D662" s="124"/>
      <c r="E662" s="125" t="str">
        <f t="shared" si="22"/>
        <v/>
      </c>
      <c r="F662" s="112" t="str">
        <f t="shared" si="23"/>
        <v/>
      </c>
      <c r="G662" s="14"/>
    </row>
    <row r="663" spans="1:7" x14ac:dyDescent="0.25">
      <c r="A663" s="121"/>
      <c r="B663" s="122"/>
      <c r="C663" s="123"/>
      <c r="D663" s="124"/>
      <c r="E663" s="125" t="str">
        <f t="shared" si="22"/>
        <v/>
      </c>
      <c r="F663" s="112" t="str">
        <f t="shared" si="23"/>
        <v/>
      </c>
      <c r="G663" s="14"/>
    </row>
    <row r="664" spans="1:7" x14ac:dyDescent="0.25">
      <c r="A664" s="128"/>
      <c r="B664" s="129"/>
      <c r="C664" s="123"/>
      <c r="D664" s="124"/>
      <c r="E664" s="125" t="str">
        <f t="shared" si="22"/>
        <v/>
      </c>
      <c r="F664" s="112" t="str">
        <f t="shared" si="23"/>
        <v/>
      </c>
      <c r="G664" s="14"/>
    </row>
    <row r="665" spans="1:7" x14ac:dyDescent="0.25">
      <c r="A665" s="121"/>
      <c r="B665" s="122"/>
      <c r="C665" s="123"/>
      <c r="D665" s="124"/>
      <c r="E665" s="125" t="str">
        <f t="shared" si="22"/>
        <v/>
      </c>
      <c r="F665" s="112" t="str">
        <f t="shared" si="23"/>
        <v/>
      </c>
      <c r="G665" s="14"/>
    </row>
    <row r="666" spans="1:7" x14ac:dyDescent="0.25">
      <c r="A666" s="128"/>
      <c r="B666" s="129"/>
      <c r="C666" s="123"/>
      <c r="D666" s="124"/>
      <c r="E666" s="125" t="str">
        <f t="shared" si="22"/>
        <v/>
      </c>
      <c r="F666" s="112" t="str">
        <f t="shared" si="23"/>
        <v/>
      </c>
      <c r="G666" s="14"/>
    </row>
    <row r="667" spans="1:7" x14ac:dyDescent="0.25">
      <c r="A667" s="128"/>
      <c r="B667" s="129"/>
      <c r="C667" s="123"/>
      <c r="D667" s="124"/>
      <c r="E667" s="125" t="str">
        <f t="shared" si="22"/>
        <v/>
      </c>
      <c r="F667" s="112" t="str">
        <f t="shared" si="23"/>
        <v/>
      </c>
      <c r="G667" s="14"/>
    </row>
    <row r="668" spans="1:7" x14ac:dyDescent="0.25">
      <c r="A668" s="121"/>
      <c r="B668" s="122"/>
      <c r="C668" s="123"/>
      <c r="D668" s="124"/>
      <c r="E668" s="125" t="str">
        <f t="shared" si="22"/>
        <v/>
      </c>
      <c r="F668" s="112" t="str">
        <f t="shared" si="23"/>
        <v/>
      </c>
      <c r="G668" s="14"/>
    </row>
    <row r="669" spans="1:7" x14ac:dyDescent="0.25">
      <c r="A669" s="128"/>
      <c r="B669" s="129"/>
      <c r="C669" s="123"/>
      <c r="D669" s="124"/>
      <c r="E669" s="125" t="str">
        <f t="shared" si="22"/>
        <v/>
      </c>
      <c r="F669" s="112" t="str">
        <f t="shared" si="23"/>
        <v/>
      </c>
      <c r="G669" s="14"/>
    </row>
    <row r="670" spans="1:7" x14ac:dyDescent="0.25">
      <c r="A670" s="121"/>
      <c r="B670" s="122"/>
      <c r="C670" s="123"/>
      <c r="D670" s="124"/>
      <c r="E670" s="125" t="str">
        <f t="shared" si="22"/>
        <v/>
      </c>
      <c r="F670" s="112" t="str">
        <f t="shared" si="23"/>
        <v/>
      </c>
      <c r="G670" s="14"/>
    </row>
    <row r="671" spans="1:7" x14ac:dyDescent="0.25">
      <c r="A671" s="121"/>
      <c r="B671" s="122"/>
      <c r="C671" s="123"/>
      <c r="D671" s="124"/>
      <c r="E671" s="125" t="str">
        <f t="shared" si="22"/>
        <v/>
      </c>
      <c r="F671" s="112" t="str">
        <f t="shared" si="23"/>
        <v/>
      </c>
      <c r="G671" s="14"/>
    </row>
    <row r="672" spans="1:7" x14ac:dyDescent="0.25">
      <c r="A672" s="121"/>
      <c r="B672" s="122"/>
      <c r="C672" s="123"/>
      <c r="D672" s="124"/>
      <c r="E672" s="125" t="str">
        <f t="shared" si="22"/>
        <v/>
      </c>
      <c r="F672" s="112" t="str">
        <f t="shared" si="23"/>
        <v/>
      </c>
      <c r="G672" s="14"/>
    </row>
    <row r="673" spans="1:7" x14ac:dyDescent="0.25">
      <c r="A673" s="121"/>
      <c r="B673" s="122"/>
      <c r="C673" s="123"/>
      <c r="D673" s="124"/>
      <c r="E673" s="125" t="str">
        <f t="shared" si="22"/>
        <v/>
      </c>
      <c r="F673" s="112" t="str">
        <f t="shared" si="23"/>
        <v/>
      </c>
      <c r="G673" s="14"/>
    </row>
    <row r="674" spans="1:7" x14ac:dyDescent="0.25">
      <c r="A674" s="121"/>
      <c r="B674" s="122"/>
      <c r="C674" s="123"/>
      <c r="D674" s="124"/>
      <c r="E674" s="125" t="str">
        <f t="shared" si="22"/>
        <v/>
      </c>
      <c r="F674" s="112" t="str">
        <f t="shared" si="23"/>
        <v/>
      </c>
      <c r="G674" s="14"/>
    </row>
    <row r="675" spans="1:7" x14ac:dyDescent="0.25">
      <c r="A675" s="121"/>
      <c r="B675" s="122"/>
      <c r="C675" s="123"/>
      <c r="D675" s="124"/>
      <c r="E675" s="125" t="str">
        <f t="shared" si="22"/>
        <v/>
      </c>
      <c r="F675" s="112" t="str">
        <f t="shared" si="23"/>
        <v/>
      </c>
      <c r="G675" s="14"/>
    </row>
    <row r="676" spans="1:7" x14ac:dyDescent="0.25">
      <c r="A676" s="121"/>
      <c r="B676" s="122"/>
      <c r="C676" s="123"/>
      <c r="D676" s="124"/>
      <c r="E676" s="125" t="str">
        <f t="shared" si="22"/>
        <v/>
      </c>
      <c r="F676" s="112" t="str">
        <f t="shared" si="23"/>
        <v/>
      </c>
      <c r="G676" s="14"/>
    </row>
    <row r="677" spans="1:7" x14ac:dyDescent="0.25">
      <c r="A677" s="121"/>
      <c r="B677" s="122"/>
      <c r="C677" s="123"/>
      <c r="D677" s="124"/>
      <c r="E677" s="125" t="str">
        <f t="shared" si="22"/>
        <v/>
      </c>
      <c r="F677" s="112" t="str">
        <f t="shared" si="23"/>
        <v/>
      </c>
      <c r="G677" s="14"/>
    </row>
    <row r="678" spans="1:7" x14ac:dyDescent="0.25">
      <c r="A678" s="121"/>
      <c r="B678" s="122"/>
      <c r="C678" s="123"/>
      <c r="D678" s="124"/>
      <c r="E678" s="125" t="str">
        <f t="shared" si="22"/>
        <v/>
      </c>
      <c r="F678" s="112" t="str">
        <f t="shared" si="23"/>
        <v/>
      </c>
      <c r="G678" s="14"/>
    </row>
    <row r="679" spans="1:7" x14ac:dyDescent="0.25">
      <c r="A679" s="121"/>
      <c r="B679" s="122"/>
      <c r="C679" s="123"/>
      <c r="D679" s="124"/>
      <c r="E679" s="125" t="str">
        <f t="shared" si="22"/>
        <v/>
      </c>
      <c r="F679" s="112" t="str">
        <f t="shared" si="23"/>
        <v/>
      </c>
      <c r="G679" s="14"/>
    </row>
    <row r="680" spans="1:7" x14ac:dyDescent="0.25">
      <c r="A680" s="121"/>
      <c r="B680" s="122"/>
      <c r="C680" s="123"/>
      <c r="D680" s="124"/>
      <c r="E680" s="125" t="str">
        <f t="shared" si="22"/>
        <v/>
      </c>
      <c r="F680" s="112" t="str">
        <f t="shared" si="23"/>
        <v/>
      </c>
      <c r="G680" s="14"/>
    </row>
    <row r="681" spans="1:7" x14ac:dyDescent="0.25">
      <c r="A681" s="128"/>
      <c r="B681" s="129"/>
      <c r="C681" s="123"/>
      <c r="D681" s="124"/>
      <c r="E681" s="125" t="str">
        <f t="shared" si="22"/>
        <v/>
      </c>
      <c r="F681" s="112" t="str">
        <f t="shared" si="23"/>
        <v/>
      </c>
      <c r="G681" s="14"/>
    </row>
    <row r="682" spans="1:7" x14ac:dyDescent="0.25">
      <c r="A682" s="121"/>
      <c r="B682" s="122"/>
      <c r="C682" s="123"/>
      <c r="D682" s="124"/>
      <c r="E682" s="125" t="str">
        <f t="shared" si="22"/>
        <v/>
      </c>
      <c r="F682" s="112" t="str">
        <f t="shared" si="23"/>
        <v/>
      </c>
      <c r="G682" s="14"/>
    </row>
    <row r="683" spans="1:7" x14ac:dyDescent="0.25">
      <c r="A683" s="121"/>
      <c r="B683" s="122"/>
      <c r="C683" s="123"/>
      <c r="D683" s="124"/>
      <c r="E683" s="125" t="str">
        <f t="shared" si="22"/>
        <v/>
      </c>
      <c r="F683" s="112" t="str">
        <f t="shared" si="23"/>
        <v/>
      </c>
      <c r="G683" s="14"/>
    </row>
    <row r="684" spans="1:7" x14ac:dyDescent="0.25">
      <c r="A684" s="128"/>
      <c r="B684" s="129"/>
      <c r="C684" s="123"/>
      <c r="D684" s="124"/>
      <c r="E684" s="125" t="str">
        <f t="shared" si="22"/>
        <v/>
      </c>
      <c r="F684" s="112" t="str">
        <f t="shared" si="23"/>
        <v/>
      </c>
      <c r="G684" s="14"/>
    </row>
    <row r="685" spans="1:7" x14ac:dyDescent="0.25">
      <c r="A685" s="128"/>
      <c r="B685" s="129"/>
      <c r="C685" s="123"/>
      <c r="D685" s="124"/>
      <c r="E685" s="125" t="str">
        <f t="shared" si="22"/>
        <v/>
      </c>
      <c r="F685" s="112" t="str">
        <f t="shared" si="23"/>
        <v/>
      </c>
      <c r="G685" s="14"/>
    </row>
    <row r="686" spans="1:7" x14ac:dyDescent="0.25">
      <c r="A686" s="121"/>
      <c r="B686" s="122"/>
      <c r="C686" s="123"/>
      <c r="D686" s="124"/>
      <c r="E686" s="125" t="str">
        <f t="shared" si="22"/>
        <v/>
      </c>
      <c r="F686" s="112" t="str">
        <f t="shared" si="23"/>
        <v/>
      </c>
      <c r="G686" s="14"/>
    </row>
    <row r="687" spans="1:7" x14ac:dyDescent="0.25">
      <c r="A687" s="128"/>
      <c r="B687" s="129"/>
      <c r="C687" s="123"/>
      <c r="D687" s="124"/>
      <c r="E687" s="125" t="str">
        <f t="shared" si="22"/>
        <v/>
      </c>
      <c r="F687" s="112" t="str">
        <f t="shared" si="23"/>
        <v/>
      </c>
      <c r="G687" s="14"/>
    </row>
    <row r="688" spans="1:7" x14ac:dyDescent="0.25">
      <c r="A688" s="121"/>
      <c r="B688" s="122"/>
      <c r="C688" s="123"/>
      <c r="D688" s="124"/>
      <c r="E688" s="125" t="str">
        <f t="shared" si="22"/>
        <v/>
      </c>
      <c r="F688" s="112" t="str">
        <f t="shared" si="23"/>
        <v/>
      </c>
      <c r="G688" s="14"/>
    </row>
    <row r="689" spans="1:7" x14ac:dyDescent="0.25">
      <c r="A689" s="121"/>
      <c r="B689" s="122"/>
      <c r="C689" s="123"/>
      <c r="D689" s="124"/>
      <c r="E689" s="125" t="str">
        <f t="shared" si="22"/>
        <v/>
      </c>
      <c r="F689" s="112" t="str">
        <f t="shared" si="23"/>
        <v/>
      </c>
      <c r="G689" s="14"/>
    </row>
    <row r="690" spans="1:7" x14ac:dyDescent="0.25">
      <c r="A690" s="121"/>
      <c r="B690" s="122"/>
      <c r="C690" s="123"/>
      <c r="D690" s="124"/>
      <c r="E690" s="125" t="str">
        <f t="shared" si="22"/>
        <v/>
      </c>
      <c r="F690" s="112" t="str">
        <f t="shared" si="23"/>
        <v/>
      </c>
      <c r="G690" s="14"/>
    </row>
    <row r="691" spans="1:7" x14ac:dyDescent="0.25">
      <c r="A691" s="128"/>
      <c r="B691" s="129"/>
      <c r="C691" s="123"/>
      <c r="D691" s="124"/>
      <c r="E691" s="125" t="str">
        <f t="shared" si="22"/>
        <v/>
      </c>
      <c r="F691" s="112" t="str">
        <f t="shared" si="23"/>
        <v/>
      </c>
      <c r="G691" s="14"/>
    </row>
    <row r="692" spans="1:7" x14ac:dyDescent="0.25">
      <c r="A692" s="121"/>
      <c r="B692" s="122"/>
      <c r="C692" s="123"/>
      <c r="D692" s="124"/>
      <c r="E692" s="125" t="str">
        <f t="shared" si="22"/>
        <v/>
      </c>
      <c r="F692" s="112" t="str">
        <f t="shared" si="23"/>
        <v/>
      </c>
      <c r="G692" s="14"/>
    </row>
    <row r="693" spans="1:7" x14ac:dyDescent="0.25">
      <c r="A693" s="128"/>
      <c r="B693" s="129"/>
      <c r="C693" s="123"/>
      <c r="D693" s="124"/>
      <c r="E693" s="125" t="str">
        <f t="shared" si="22"/>
        <v/>
      </c>
      <c r="F693" s="112" t="str">
        <f t="shared" si="23"/>
        <v/>
      </c>
      <c r="G693" s="14"/>
    </row>
    <row r="694" spans="1:7" x14ac:dyDescent="0.25">
      <c r="A694" s="121"/>
      <c r="B694" s="122"/>
      <c r="C694" s="123"/>
      <c r="D694" s="124"/>
      <c r="E694" s="125" t="str">
        <f t="shared" si="22"/>
        <v/>
      </c>
      <c r="F694" s="112" t="str">
        <f t="shared" si="23"/>
        <v/>
      </c>
      <c r="G694" s="14"/>
    </row>
    <row r="695" spans="1:7" x14ac:dyDescent="0.25">
      <c r="A695" s="121"/>
      <c r="B695" s="122"/>
      <c r="C695" s="123"/>
      <c r="D695" s="124"/>
      <c r="E695" s="125" t="str">
        <f t="shared" si="22"/>
        <v/>
      </c>
      <c r="F695" s="112" t="str">
        <f t="shared" si="23"/>
        <v/>
      </c>
      <c r="G695" s="14"/>
    </row>
    <row r="696" spans="1:7" x14ac:dyDescent="0.25">
      <c r="A696" s="121"/>
      <c r="B696" s="122"/>
      <c r="C696" s="123"/>
      <c r="D696" s="124"/>
      <c r="E696" s="125" t="str">
        <f t="shared" si="22"/>
        <v/>
      </c>
      <c r="F696" s="112" t="str">
        <f t="shared" si="23"/>
        <v/>
      </c>
      <c r="G696" s="14"/>
    </row>
    <row r="697" spans="1:7" x14ac:dyDescent="0.25">
      <c r="A697" s="121"/>
      <c r="B697" s="122"/>
      <c r="C697" s="123"/>
      <c r="D697" s="124"/>
      <c r="E697" s="125" t="str">
        <f t="shared" si="22"/>
        <v/>
      </c>
      <c r="F697" s="112" t="str">
        <f t="shared" si="23"/>
        <v/>
      </c>
      <c r="G697" s="14"/>
    </row>
    <row r="698" spans="1:7" x14ac:dyDescent="0.25">
      <c r="A698" s="121"/>
      <c r="B698" s="122"/>
      <c r="C698" s="123"/>
      <c r="D698" s="124"/>
      <c r="E698" s="125" t="str">
        <f t="shared" si="22"/>
        <v/>
      </c>
      <c r="F698" s="112" t="str">
        <f t="shared" si="23"/>
        <v/>
      </c>
      <c r="G698" s="14"/>
    </row>
    <row r="699" spans="1:7" x14ac:dyDescent="0.25">
      <c r="A699" s="121"/>
      <c r="B699" s="122"/>
      <c r="C699" s="123"/>
      <c r="D699" s="124"/>
      <c r="E699" s="125" t="str">
        <f t="shared" si="22"/>
        <v/>
      </c>
      <c r="F699" s="112" t="str">
        <f t="shared" si="23"/>
        <v/>
      </c>
      <c r="G699" s="14"/>
    </row>
    <row r="700" spans="1:7" x14ac:dyDescent="0.25">
      <c r="A700" s="121"/>
      <c r="B700" s="122"/>
      <c r="C700" s="123"/>
      <c r="D700" s="124"/>
      <c r="E700" s="125" t="str">
        <f t="shared" si="22"/>
        <v/>
      </c>
      <c r="F700" s="112" t="str">
        <f t="shared" si="23"/>
        <v/>
      </c>
      <c r="G700" s="14"/>
    </row>
    <row r="701" spans="1:7" x14ac:dyDescent="0.25">
      <c r="A701" s="121"/>
      <c r="B701" s="122"/>
      <c r="C701" s="123"/>
      <c r="D701" s="124"/>
      <c r="E701" s="125" t="str">
        <f t="shared" si="22"/>
        <v/>
      </c>
      <c r="F701" s="112" t="str">
        <f t="shared" si="23"/>
        <v/>
      </c>
      <c r="G701" s="14"/>
    </row>
    <row r="702" spans="1:7" x14ac:dyDescent="0.25">
      <c r="A702" s="128"/>
      <c r="B702" s="129"/>
      <c r="C702" s="123"/>
      <c r="D702" s="124"/>
      <c r="E702" s="125" t="str">
        <f t="shared" si="22"/>
        <v/>
      </c>
      <c r="F702" s="112" t="str">
        <f t="shared" si="23"/>
        <v/>
      </c>
      <c r="G702" s="14"/>
    </row>
    <row r="703" spans="1:7" x14ac:dyDescent="0.25">
      <c r="A703" s="121"/>
      <c r="B703" s="122"/>
      <c r="C703" s="123"/>
      <c r="D703" s="124"/>
      <c r="E703" s="125" t="str">
        <f t="shared" si="22"/>
        <v/>
      </c>
      <c r="F703" s="112" t="str">
        <f t="shared" si="23"/>
        <v/>
      </c>
      <c r="G703" s="14"/>
    </row>
    <row r="704" spans="1:7" x14ac:dyDescent="0.25">
      <c r="A704" s="121"/>
      <c r="B704" s="122"/>
      <c r="C704" s="123"/>
      <c r="D704" s="124"/>
      <c r="E704" s="125" t="str">
        <f t="shared" si="22"/>
        <v/>
      </c>
      <c r="F704" s="112" t="str">
        <f t="shared" si="23"/>
        <v/>
      </c>
      <c r="G704" s="14"/>
    </row>
    <row r="705" spans="1:7" x14ac:dyDescent="0.25">
      <c r="A705" s="121"/>
      <c r="B705" s="122"/>
      <c r="C705" s="123"/>
      <c r="D705" s="124"/>
      <c r="E705" s="125" t="str">
        <f t="shared" si="22"/>
        <v/>
      </c>
      <c r="F705" s="112" t="str">
        <f t="shared" si="23"/>
        <v/>
      </c>
      <c r="G705" s="14"/>
    </row>
    <row r="706" spans="1:7" x14ac:dyDescent="0.25">
      <c r="A706" s="128"/>
      <c r="B706" s="129"/>
      <c r="C706" s="123"/>
      <c r="D706" s="124"/>
      <c r="E706" s="125" t="str">
        <f t="shared" ref="E706:E769" si="24">IFERROR(VLOOKUP(D706,I$11:J$30,2,FALSE),"")</f>
        <v/>
      </c>
      <c r="F706" s="112" t="str">
        <f t="shared" si="23"/>
        <v/>
      </c>
      <c r="G706" s="14"/>
    </row>
    <row r="707" spans="1:7" x14ac:dyDescent="0.25">
      <c r="A707" s="128"/>
      <c r="B707" s="129"/>
      <c r="C707" s="123"/>
      <c r="D707" s="124"/>
      <c r="E707" s="125" t="str">
        <f t="shared" si="24"/>
        <v/>
      </c>
      <c r="F707" s="112" t="str">
        <f t="shared" si="23"/>
        <v/>
      </c>
      <c r="G707" s="14"/>
    </row>
    <row r="708" spans="1:7" x14ac:dyDescent="0.25">
      <c r="A708" s="128"/>
      <c r="B708" s="129"/>
      <c r="C708" s="123"/>
      <c r="D708" s="124"/>
      <c r="E708" s="125" t="str">
        <f t="shared" si="24"/>
        <v/>
      </c>
      <c r="F708" s="112" t="str">
        <f t="shared" si="23"/>
        <v/>
      </c>
      <c r="G708" s="14"/>
    </row>
    <row r="709" spans="1:7" x14ac:dyDescent="0.25">
      <c r="A709" s="128"/>
      <c r="B709" s="129"/>
      <c r="C709" s="123"/>
      <c r="D709" s="124"/>
      <c r="E709" s="125" t="str">
        <f t="shared" si="24"/>
        <v/>
      </c>
      <c r="F709" s="112" t="str">
        <f t="shared" ref="F709:F772" si="25">IFERROR(MID(C709,LEN(C709)-5,2), "")</f>
        <v/>
      </c>
      <c r="G709" s="14"/>
    </row>
    <row r="710" spans="1:7" x14ac:dyDescent="0.25">
      <c r="A710" s="128"/>
      <c r="B710" s="129"/>
      <c r="C710" s="123"/>
      <c r="D710" s="124"/>
      <c r="E710" s="125" t="str">
        <f t="shared" si="24"/>
        <v/>
      </c>
      <c r="F710" s="112" t="str">
        <f t="shared" si="25"/>
        <v/>
      </c>
      <c r="G710" s="14"/>
    </row>
    <row r="711" spans="1:7" x14ac:dyDescent="0.25">
      <c r="A711" s="121"/>
      <c r="B711" s="122"/>
      <c r="C711" s="123"/>
      <c r="D711" s="124"/>
      <c r="E711" s="125" t="str">
        <f t="shared" si="24"/>
        <v/>
      </c>
      <c r="F711" s="112" t="str">
        <f t="shared" si="25"/>
        <v/>
      </c>
      <c r="G711" s="14"/>
    </row>
    <row r="712" spans="1:7" x14ac:dyDescent="0.25">
      <c r="A712" s="121"/>
      <c r="B712" s="122"/>
      <c r="C712" s="123"/>
      <c r="D712" s="124"/>
      <c r="E712" s="125" t="str">
        <f t="shared" si="24"/>
        <v/>
      </c>
      <c r="F712" s="112" t="str">
        <f t="shared" si="25"/>
        <v/>
      </c>
      <c r="G712" s="14"/>
    </row>
    <row r="713" spans="1:7" x14ac:dyDescent="0.25">
      <c r="A713" s="128"/>
      <c r="B713" s="129"/>
      <c r="C713" s="123"/>
      <c r="D713" s="124"/>
      <c r="E713" s="125" t="str">
        <f t="shared" si="24"/>
        <v/>
      </c>
      <c r="F713" s="112" t="str">
        <f t="shared" si="25"/>
        <v/>
      </c>
      <c r="G713" s="14"/>
    </row>
    <row r="714" spans="1:7" x14ac:dyDescent="0.25">
      <c r="A714" s="121"/>
      <c r="B714" s="122"/>
      <c r="C714" s="123"/>
      <c r="D714" s="124"/>
      <c r="E714" s="125" t="str">
        <f t="shared" si="24"/>
        <v/>
      </c>
      <c r="F714" s="112" t="str">
        <f t="shared" si="25"/>
        <v/>
      </c>
      <c r="G714" s="14"/>
    </row>
    <row r="715" spans="1:7" x14ac:dyDescent="0.25">
      <c r="A715" s="121"/>
      <c r="B715" s="122"/>
      <c r="C715" s="123"/>
      <c r="D715" s="124"/>
      <c r="E715" s="125" t="str">
        <f t="shared" si="24"/>
        <v/>
      </c>
      <c r="F715" s="112" t="str">
        <f t="shared" si="25"/>
        <v/>
      </c>
      <c r="G715" s="14"/>
    </row>
    <row r="716" spans="1:7" x14ac:dyDescent="0.25">
      <c r="A716" s="121"/>
      <c r="B716" s="122"/>
      <c r="C716" s="123"/>
      <c r="D716" s="124"/>
      <c r="E716" s="125" t="str">
        <f t="shared" si="24"/>
        <v/>
      </c>
      <c r="F716" s="112" t="str">
        <f t="shared" si="25"/>
        <v/>
      </c>
      <c r="G716" s="14"/>
    </row>
    <row r="717" spans="1:7" x14ac:dyDescent="0.25">
      <c r="A717" s="121"/>
      <c r="B717" s="122"/>
      <c r="C717" s="123"/>
      <c r="D717" s="124"/>
      <c r="E717" s="125" t="str">
        <f t="shared" si="24"/>
        <v/>
      </c>
      <c r="F717" s="112" t="str">
        <f t="shared" si="25"/>
        <v/>
      </c>
      <c r="G717" s="14"/>
    </row>
    <row r="718" spans="1:7" x14ac:dyDescent="0.25">
      <c r="A718" s="121"/>
      <c r="B718" s="122"/>
      <c r="C718" s="123"/>
      <c r="D718" s="124"/>
      <c r="E718" s="125" t="str">
        <f t="shared" si="24"/>
        <v/>
      </c>
      <c r="F718" s="112" t="str">
        <f t="shared" si="25"/>
        <v/>
      </c>
      <c r="G718" s="14"/>
    </row>
    <row r="719" spans="1:7" x14ac:dyDescent="0.25">
      <c r="A719" s="121"/>
      <c r="B719" s="122"/>
      <c r="C719" s="123"/>
      <c r="D719" s="124"/>
      <c r="E719" s="125" t="str">
        <f t="shared" si="24"/>
        <v/>
      </c>
      <c r="F719" s="112" t="str">
        <f t="shared" si="25"/>
        <v/>
      </c>
      <c r="G719" s="14"/>
    </row>
    <row r="720" spans="1:7" x14ac:dyDescent="0.25">
      <c r="A720" s="128"/>
      <c r="B720" s="129"/>
      <c r="C720" s="123"/>
      <c r="D720" s="124"/>
      <c r="E720" s="125" t="str">
        <f t="shared" si="24"/>
        <v/>
      </c>
      <c r="F720" s="112" t="str">
        <f t="shared" si="25"/>
        <v/>
      </c>
      <c r="G720" s="14"/>
    </row>
    <row r="721" spans="1:7" x14ac:dyDescent="0.25">
      <c r="A721" s="121"/>
      <c r="B721" s="122"/>
      <c r="C721" s="123"/>
      <c r="D721" s="124"/>
      <c r="E721" s="125" t="str">
        <f t="shared" si="24"/>
        <v/>
      </c>
      <c r="F721" s="112" t="str">
        <f t="shared" si="25"/>
        <v/>
      </c>
      <c r="G721" s="14"/>
    </row>
    <row r="722" spans="1:7" x14ac:dyDescent="0.25">
      <c r="A722" s="121"/>
      <c r="B722" s="122"/>
      <c r="C722" s="123"/>
      <c r="D722" s="124"/>
      <c r="E722" s="125" t="str">
        <f t="shared" si="24"/>
        <v/>
      </c>
      <c r="F722" s="112" t="str">
        <f t="shared" si="25"/>
        <v/>
      </c>
      <c r="G722" s="14"/>
    </row>
    <row r="723" spans="1:7" x14ac:dyDescent="0.25">
      <c r="A723" s="128"/>
      <c r="B723" s="129"/>
      <c r="C723" s="123"/>
      <c r="D723" s="124"/>
      <c r="E723" s="125" t="str">
        <f t="shared" si="24"/>
        <v/>
      </c>
      <c r="F723" s="112" t="str">
        <f t="shared" si="25"/>
        <v/>
      </c>
      <c r="G723" s="14"/>
    </row>
    <row r="724" spans="1:7" x14ac:dyDescent="0.25">
      <c r="A724" s="121"/>
      <c r="B724" s="122"/>
      <c r="C724" s="123"/>
      <c r="D724" s="124"/>
      <c r="E724" s="125" t="str">
        <f t="shared" si="24"/>
        <v/>
      </c>
      <c r="F724" s="112" t="str">
        <f t="shared" si="25"/>
        <v/>
      </c>
      <c r="G724" s="14"/>
    </row>
    <row r="725" spans="1:7" x14ac:dyDescent="0.25">
      <c r="A725" s="128"/>
      <c r="B725" s="129"/>
      <c r="C725" s="123"/>
      <c r="D725" s="124"/>
      <c r="E725" s="125" t="str">
        <f t="shared" si="24"/>
        <v/>
      </c>
      <c r="F725" s="112" t="str">
        <f t="shared" si="25"/>
        <v/>
      </c>
      <c r="G725" s="14"/>
    </row>
    <row r="726" spans="1:7" x14ac:dyDescent="0.25">
      <c r="A726" s="121"/>
      <c r="B726" s="122"/>
      <c r="C726" s="123"/>
      <c r="D726" s="124"/>
      <c r="E726" s="125" t="str">
        <f t="shared" si="24"/>
        <v/>
      </c>
      <c r="F726" s="112" t="str">
        <f t="shared" si="25"/>
        <v/>
      </c>
      <c r="G726" s="14"/>
    </row>
    <row r="727" spans="1:7" x14ac:dyDescent="0.25">
      <c r="A727" s="121"/>
      <c r="B727" s="122"/>
      <c r="C727" s="123"/>
      <c r="D727" s="124"/>
      <c r="E727" s="125" t="str">
        <f t="shared" si="24"/>
        <v/>
      </c>
      <c r="F727" s="112" t="str">
        <f t="shared" si="25"/>
        <v/>
      </c>
      <c r="G727" s="14"/>
    </row>
    <row r="728" spans="1:7" x14ac:dyDescent="0.25">
      <c r="A728" s="128"/>
      <c r="B728" s="129"/>
      <c r="C728" s="123"/>
      <c r="D728" s="124"/>
      <c r="E728" s="125" t="str">
        <f t="shared" si="24"/>
        <v/>
      </c>
      <c r="F728" s="112" t="str">
        <f t="shared" si="25"/>
        <v/>
      </c>
      <c r="G728" s="14"/>
    </row>
    <row r="729" spans="1:7" x14ac:dyDescent="0.25">
      <c r="A729" s="121"/>
      <c r="B729" s="122"/>
      <c r="C729" s="123"/>
      <c r="D729" s="124"/>
      <c r="E729" s="125" t="str">
        <f t="shared" si="24"/>
        <v/>
      </c>
      <c r="F729" s="112" t="str">
        <f t="shared" si="25"/>
        <v/>
      </c>
      <c r="G729" s="14"/>
    </row>
    <row r="730" spans="1:7" x14ac:dyDescent="0.25">
      <c r="A730" s="121"/>
      <c r="B730" s="122"/>
      <c r="C730" s="123"/>
      <c r="D730" s="124"/>
      <c r="E730" s="125" t="str">
        <f t="shared" si="24"/>
        <v/>
      </c>
      <c r="F730" s="112" t="str">
        <f t="shared" si="25"/>
        <v/>
      </c>
      <c r="G730" s="14"/>
    </row>
    <row r="731" spans="1:7" x14ac:dyDescent="0.25">
      <c r="A731" s="121"/>
      <c r="B731" s="122"/>
      <c r="C731" s="123"/>
      <c r="D731" s="124"/>
      <c r="E731" s="125" t="str">
        <f t="shared" si="24"/>
        <v/>
      </c>
      <c r="F731" s="112" t="str">
        <f t="shared" si="25"/>
        <v/>
      </c>
      <c r="G731" s="14"/>
    </row>
    <row r="732" spans="1:7" x14ac:dyDescent="0.25">
      <c r="A732" s="121"/>
      <c r="B732" s="122"/>
      <c r="C732" s="123"/>
      <c r="D732" s="124"/>
      <c r="E732" s="125" t="str">
        <f t="shared" si="24"/>
        <v/>
      </c>
      <c r="F732" s="112" t="str">
        <f t="shared" si="25"/>
        <v/>
      </c>
      <c r="G732" s="14"/>
    </row>
    <row r="733" spans="1:7" x14ac:dyDescent="0.25">
      <c r="A733" s="121"/>
      <c r="B733" s="122"/>
      <c r="C733" s="123"/>
      <c r="D733" s="124"/>
      <c r="E733" s="125" t="str">
        <f t="shared" si="24"/>
        <v/>
      </c>
      <c r="F733" s="112" t="str">
        <f t="shared" si="25"/>
        <v/>
      </c>
      <c r="G733" s="14"/>
    </row>
    <row r="734" spans="1:7" x14ac:dyDescent="0.25">
      <c r="A734" s="121"/>
      <c r="B734" s="122"/>
      <c r="C734" s="123"/>
      <c r="D734" s="124"/>
      <c r="E734" s="125" t="str">
        <f t="shared" si="24"/>
        <v/>
      </c>
      <c r="F734" s="112" t="str">
        <f t="shared" si="25"/>
        <v/>
      </c>
      <c r="G734" s="14"/>
    </row>
    <row r="735" spans="1:7" x14ac:dyDescent="0.25">
      <c r="A735" s="121"/>
      <c r="B735" s="122"/>
      <c r="C735" s="123"/>
      <c r="D735" s="124"/>
      <c r="E735" s="125" t="str">
        <f t="shared" si="24"/>
        <v/>
      </c>
      <c r="F735" s="112" t="str">
        <f t="shared" si="25"/>
        <v/>
      </c>
      <c r="G735" s="14"/>
    </row>
    <row r="736" spans="1:7" x14ac:dyDescent="0.25">
      <c r="A736" s="121"/>
      <c r="B736" s="122"/>
      <c r="C736" s="123"/>
      <c r="D736" s="124"/>
      <c r="E736" s="125" t="str">
        <f t="shared" si="24"/>
        <v/>
      </c>
      <c r="F736" s="112" t="str">
        <f t="shared" si="25"/>
        <v/>
      </c>
      <c r="G736" s="14"/>
    </row>
    <row r="737" spans="1:7" x14ac:dyDescent="0.25">
      <c r="A737" s="121"/>
      <c r="B737" s="122"/>
      <c r="C737" s="123"/>
      <c r="D737" s="124"/>
      <c r="E737" s="125" t="str">
        <f t="shared" si="24"/>
        <v/>
      </c>
      <c r="F737" s="112" t="str">
        <f t="shared" si="25"/>
        <v/>
      </c>
      <c r="G737" s="14"/>
    </row>
    <row r="738" spans="1:7" x14ac:dyDescent="0.25">
      <c r="A738" s="121"/>
      <c r="B738" s="122"/>
      <c r="C738" s="123"/>
      <c r="D738" s="124"/>
      <c r="E738" s="125" t="str">
        <f t="shared" si="24"/>
        <v/>
      </c>
      <c r="F738" s="112" t="str">
        <f t="shared" si="25"/>
        <v/>
      </c>
      <c r="G738" s="14"/>
    </row>
    <row r="739" spans="1:7" x14ac:dyDescent="0.25">
      <c r="A739" s="121"/>
      <c r="B739" s="122"/>
      <c r="C739" s="123"/>
      <c r="D739" s="124"/>
      <c r="E739" s="125" t="str">
        <f t="shared" si="24"/>
        <v/>
      </c>
      <c r="F739" s="112" t="str">
        <f t="shared" si="25"/>
        <v/>
      </c>
      <c r="G739" s="14"/>
    </row>
    <row r="740" spans="1:7" x14ac:dyDescent="0.25">
      <c r="A740" s="128"/>
      <c r="B740" s="129"/>
      <c r="C740" s="123"/>
      <c r="D740" s="124"/>
      <c r="E740" s="125" t="str">
        <f t="shared" si="24"/>
        <v/>
      </c>
      <c r="F740" s="112" t="str">
        <f t="shared" si="25"/>
        <v/>
      </c>
      <c r="G740" s="14"/>
    </row>
    <row r="741" spans="1:7" x14ac:dyDescent="0.25">
      <c r="A741" s="121"/>
      <c r="B741" s="122"/>
      <c r="C741" s="123"/>
      <c r="D741" s="124"/>
      <c r="E741" s="125" t="str">
        <f t="shared" si="24"/>
        <v/>
      </c>
      <c r="F741" s="112" t="str">
        <f t="shared" si="25"/>
        <v/>
      </c>
      <c r="G741" s="14"/>
    </row>
    <row r="742" spans="1:7" x14ac:dyDescent="0.25">
      <c r="A742" s="128"/>
      <c r="B742" s="129"/>
      <c r="C742" s="123"/>
      <c r="D742" s="124"/>
      <c r="E742" s="125" t="str">
        <f t="shared" si="24"/>
        <v/>
      </c>
      <c r="F742" s="112" t="str">
        <f t="shared" si="25"/>
        <v/>
      </c>
      <c r="G742" s="14"/>
    </row>
    <row r="743" spans="1:7" x14ac:dyDescent="0.25">
      <c r="A743" s="121"/>
      <c r="B743" s="122"/>
      <c r="C743" s="123"/>
      <c r="D743" s="124"/>
      <c r="E743" s="125" t="str">
        <f t="shared" si="24"/>
        <v/>
      </c>
      <c r="F743" s="112" t="str">
        <f t="shared" si="25"/>
        <v/>
      </c>
      <c r="G743" s="14"/>
    </row>
    <row r="744" spans="1:7" x14ac:dyDescent="0.25">
      <c r="A744" s="121"/>
      <c r="B744" s="122"/>
      <c r="C744" s="123"/>
      <c r="D744" s="124"/>
      <c r="E744" s="125" t="str">
        <f t="shared" si="24"/>
        <v/>
      </c>
      <c r="F744" s="112" t="str">
        <f t="shared" si="25"/>
        <v/>
      </c>
      <c r="G744" s="14"/>
    </row>
    <row r="745" spans="1:7" x14ac:dyDescent="0.25">
      <c r="A745" s="121"/>
      <c r="B745" s="122"/>
      <c r="C745" s="123"/>
      <c r="D745" s="124"/>
      <c r="E745" s="125" t="str">
        <f t="shared" si="24"/>
        <v/>
      </c>
      <c r="F745" s="112" t="str">
        <f t="shared" si="25"/>
        <v/>
      </c>
      <c r="G745" s="14"/>
    </row>
    <row r="746" spans="1:7" x14ac:dyDescent="0.25">
      <c r="A746" s="121"/>
      <c r="B746" s="122"/>
      <c r="C746" s="123"/>
      <c r="D746" s="124"/>
      <c r="E746" s="125" t="str">
        <f t="shared" si="24"/>
        <v/>
      </c>
      <c r="F746" s="112" t="str">
        <f t="shared" si="25"/>
        <v/>
      </c>
      <c r="G746" s="14"/>
    </row>
    <row r="747" spans="1:7" x14ac:dyDescent="0.25">
      <c r="A747" s="128"/>
      <c r="B747" s="129"/>
      <c r="C747" s="123"/>
      <c r="D747" s="124"/>
      <c r="E747" s="125" t="str">
        <f t="shared" si="24"/>
        <v/>
      </c>
      <c r="F747" s="112" t="str">
        <f t="shared" si="25"/>
        <v/>
      </c>
      <c r="G747" s="14"/>
    </row>
    <row r="748" spans="1:7" x14ac:dyDescent="0.25">
      <c r="A748" s="121"/>
      <c r="B748" s="122"/>
      <c r="C748" s="123"/>
      <c r="D748" s="124"/>
      <c r="E748" s="125" t="str">
        <f t="shared" si="24"/>
        <v/>
      </c>
      <c r="F748" s="112" t="str">
        <f t="shared" si="25"/>
        <v/>
      </c>
      <c r="G748" s="14"/>
    </row>
    <row r="749" spans="1:7" x14ac:dyDescent="0.25">
      <c r="A749" s="121"/>
      <c r="B749" s="122"/>
      <c r="C749" s="123"/>
      <c r="D749" s="124"/>
      <c r="E749" s="125" t="str">
        <f t="shared" si="24"/>
        <v/>
      </c>
      <c r="F749" s="112" t="str">
        <f t="shared" si="25"/>
        <v/>
      </c>
      <c r="G749" s="14"/>
    </row>
    <row r="750" spans="1:7" x14ac:dyDescent="0.25">
      <c r="A750" s="128"/>
      <c r="B750" s="129"/>
      <c r="C750" s="123"/>
      <c r="D750" s="124"/>
      <c r="E750" s="125" t="str">
        <f t="shared" si="24"/>
        <v/>
      </c>
      <c r="F750" s="112" t="str">
        <f t="shared" si="25"/>
        <v/>
      </c>
      <c r="G750" s="14"/>
    </row>
    <row r="751" spans="1:7" x14ac:dyDescent="0.25">
      <c r="A751" s="128"/>
      <c r="B751" s="129"/>
      <c r="C751" s="123"/>
      <c r="D751" s="124"/>
      <c r="E751" s="125" t="str">
        <f t="shared" si="24"/>
        <v/>
      </c>
      <c r="F751" s="112" t="str">
        <f t="shared" si="25"/>
        <v/>
      </c>
      <c r="G751" s="14"/>
    </row>
    <row r="752" spans="1:7" x14ac:dyDescent="0.25">
      <c r="A752" s="128"/>
      <c r="B752" s="129"/>
      <c r="C752" s="123"/>
      <c r="D752" s="124"/>
      <c r="E752" s="125" t="str">
        <f t="shared" si="24"/>
        <v/>
      </c>
      <c r="F752" s="112" t="str">
        <f t="shared" si="25"/>
        <v/>
      </c>
      <c r="G752" s="14"/>
    </row>
    <row r="753" spans="1:7" x14ac:dyDescent="0.25">
      <c r="A753" s="121"/>
      <c r="B753" s="122"/>
      <c r="C753" s="123"/>
      <c r="D753" s="124"/>
      <c r="E753" s="125" t="str">
        <f t="shared" si="24"/>
        <v/>
      </c>
      <c r="F753" s="112" t="str">
        <f t="shared" si="25"/>
        <v/>
      </c>
      <c r="G753" s="14"/>
    </row>
    <row r="754" spans="1:7" x14ac:dyDescent="0.25">
      <c r="A754" s="121"/>
      <c r="B754" s="122"/>
      <c r="C754" s="123"/>
      <c r="D754" s="124"/>
      <c r="E754" s="125" t="str">
        <f t="shared" si="24"/>
        <v/>
      </c>
      <c r="F754" s="112" t="str">
        <f t="shared" si="25"/>
        <v/>
      </c>
      <c r="G754" s="14"/>
    </row>
    <row r="755" spans="1:7" x14ac:dyDescent="0.25">
      <c r="A755" s="128"/>
      <c r="B755" s="129"/>
      <c r="C755" s="123"/>
      <c r="D755" s="124"/>
      <c r="E755" s="125" t="str">
        <f t="shared" si="24"/>
        <v/>
      </c>
      <c r="F755" s="112" t="str">
        <f t="shared" si="25"/>
        <v/>
      </c>
      <c r="G755" s="14"/>
    </row>
    <row r="756" spans="1:7" x14ac:dyDescent="0.25">
      <c r="A756" s="128"/>
      <c r="B756" s="129"/>
      <c r="C756" s="123"/>
      <c r="D756" s="124"/>
      <c r="E756" s="125" t="str">
        <f t="shared" si="24"/>
        <v/>
      </c>
      <c r="F756" s="112" t="str">
        <f t="shared" si="25"/>
        <v/>
      </c>
      <c r="G756" s="14"/>
    </row>
    <row r="757" spans="1:7" x14ac:dyDescent="0.25">
      <c r="A757" s="121"/>
      <c r="B757" s="122"/>
      <c r="C757" s="123"/>
      <c r="D757" s="124"/>
      <c r="E757" s="125" t="str">
        <f t="shared" si="24"/>
        <v/>
      </c>
      <c r="F757" s="112" t="str">
        <f t="shared" si="25"/>
        <v/>
      </c>
      <c r="G757" s="14"/>
    </row>
    <row r="758" spans="1:7" x14ac:dyDescent="0.25">
      <c r="A758" s="121"/>
      <c r="B758" s="122"/>
      <c r="C758" s="123"/>
      <c r="D758" s="124"/>
      <c r="E758" s="125" t="str">
        <f t="shared" si="24"/>
        <v/>
      </c>
      <c r="F758" s="112" t="str">
        <f t="shared" si="25"/>
        <v/>
      </c>
      <c r="G758" s="14"/>
    </row>
    <row r="759" spans="1:7" x14ac:dyDescent="0.25">
      <c r="A759" s="121"/>
      <c r="B759" s="122"/>
      <c r="C759" s="123"/>
      <c r="D759" s="124"/>
      <c r="E759" s="125" t="str">
        <f t="shared" si="24"/>
        <v/>
      </c>
      <c r="F759" s="112" t="str">
        <f t="shared" si="25"/>
        <v/>
      </c>
      <c r="G759" s="14"/>
    </row>
    <row r="760" spans="1:7" x14ac:dyDescent="0.25">
      <c r="A760" s="121"/>
      <c r="B760" s="122"/>
      <c r="C760" s="123"/>
      <c r="D760" s="124"/>
      <c r="E760" s="125" t="str">
        <f t="shared" si="24"/>
        <v/>
      </c>
      <c r="F760" s="112" t="str">
        <f t="shared" si="25"/>
        <v/>
      </c>
      <c r="G760" s="14"/>
    </row>
    <row r="761" spans="1:7" x14ac:dyDescent="0.25">
      <c r="A761" s="121"/>
      <c r="B761" s="122"/>
      <c r="C761" s="123"/>
      <c r="D761" s="124"/>
      <c r="E761" s="125" t="str">
        <f t="shared" si="24"/>
        <v/>
      </c>
      <c r="F761" s="112" t="str">
        <f t="shared" si="25"/>
        <v/>
      </c>
      <c r="G761" s="14"/>
    </row>
    <row r="762" spans="1:7" x14ac:dyDescent="0.25">
      <c r="A762" s="121"/>
      <c r="B762" s="122"/>
      <c r="C762" s="123"/>
      <c r="D762" s="124"/>
      <c r="E762" s="125" t="str">
        <f t="shared" si="24"/>
        <v/>
      </c>
      <c r="F762" s="112" t="str">
        <f t="shared" si="25"/>
        <v/>
      </c>
      <c r="G762" s="14"/>
    </row>
    <row r="763" spans="1:7" x14ac:dyDescent="0.25">
      <c r="A763" s="121"/>
      <c r="B763" s="122"/>
      <c r="C763" s="123"/>
      <c r="D763" s="124"/>
      <c r="E763" s="125" t="str">
        <f t="shared" si="24"/>
        <v/>
      </c>
      <c r="F763" s="112" t="str">
        <f t="shared" si="25"/>
        <v/>
      </c>
      <c r="G763" s="14"/>
    </row>
    <row r="764" spans="1:7" x14ac:dyDescent="0.25">
      <c r="A764" s="128"/>
      <c r="B764" s="129"/>
      <c r="C764" s="123"/>
      <c r="D764" s="124"/>
      <c r="E764" s="125" t="str">
        <f t="shared" si="24"/>
        <v/>
      </c>
      <c r="F764" s="112" t="str">
        <f t="shared" si="25"/>
        <v/>
      </c>
      <c r="G764" s="14"/>
    </row>
    <row r="765" spans="1:7" x14ac:dyDescent="0.25">
      <c r="A765" s="121"/>
      <c r="B765" s="122"/>
      <c r="C765" s="123"/>
      <c r="D765" s="124"/>
      <c r="E765" s="125" t="str">
        <f t="shared" si="24"/>
        <v/>
      </c>
      <c r="F765" s="112" t="str">
        <f t="shared" si="25"/>
        <v/>
      </c>
      <c r="G765" s="14"/>
    </row>
    <row r="766" spans="1:7" x14ac:dyDescent="0.25">
      <c r="A766" s="121"/>
      <c r="B766" s="122"/>
      <c r="C766" s="123"/>
      <c r="D766" s="124"/>
      <c r="E766" s="125" t="str">
        <f t="shared" si="24"/>
        <v/>
      </c>
      <c r="F766" s="112" t="str">
        <f t="shared" si="25"/>
        <v/>
      </c>
      <c r="G766" s="14"/>
    </row>
    <row r="767" spans="1:7" x14ac:dyDescent="0.25">
      <c r="A767" s="121"/>
      <c r="B767" s="122"/>
      <c r="C767" s="123"/>
      <c r="D767" s="124"/>
      <c r="E767" s="125" t="str">
        <f t="shared" si="24"/>
        <v/>
      </c>
      <c r="F767" s="112" t="str">
        <f t="shared" si="25"/>
        <v/>
      </c>
      <c r="G767" s="14"/>
    </row>
    <row r="768" spans="1:7" x14ac:dyDescent="0.25">
      <c r="A768" s="121"/>
      <c r="B768" s="122"/>
      <c r="C768" s="123"/>
      <c r="D768" s="124"/>
      <c r="E768" s="125" t="str">
        <f t="shared" si="24"/>
        <v/>
      </c>
      <c r="F768" s="112" t="str">
        <f t="shared" si="25"/>
        <v/>
      </c>
      <c r="G768" s="14"/>
    </row>
    <row r="769" spans="1:7" x14ac:dyDescent="0.25">
      <c r="A769" s="121"/>
      <c r="B769" s="122"/>
      <c r="C769" s="123"/>
      <c r="D769" s="124"/>
      <c r="E769" s="125" t="str">
        <f t="shared" si="24"/>
        <v/>
      </c>
      <c r="F769" s="112" t="str">
        <f t="shared" si="25"/>
        <v/>
      </c>
      <c r="G769" s="14"/>
    </row>
    <row r="770" spans="1:7" x14ac:dyDescent="0.25">
      <c r="A770" s="121"/>
      <c r="B770" s="122"/>
      <c r="C770" s="123"/>
      <c r="D770" s="124"/>
      <c r="E770" s="125" t="str">
        <f t="shared" ref="E770:E833" si="26">IFERROR(VLOOKUP(D770,I$11:J$30,2,FALSE),"")</f>
        <v/>
      </c>
      <c r="F770" s="112" t="str">
        <f t="shared" si="25"/>
        <v/>
      </c>
      <c r="G770" s="14"/>
    </row>
    <row r="771" spans="1:7" x14ac:dyDescent="0.25">
      <c r="A771" s="121"/>
      <c r="B771" s="122"/>
      <c r="C771" s="123"/>
      <c r="D771" s="124"/>
      <c r="E771" s="125" t="str">
        <f t="shared" si="26"/>
        <v/>
      </c>
      <c r="F771" s="112" t="str">
        <f t="shared" si="25"/>
        <v/>
      </c>
      <c r="G771" s="14"/>
    </row>
    <row r="772" spans="1:7" x14ac:dyDescent="0.25">
      <c r="A772" s="121"/>
      <c r="B772" s="122"/>
      <c r="C772" s="123"/>
      <c r="D772" s="124"/>
      <c r="E772" s="125" t="str">
        <f t="shared" si="26"/>
        <v/>
      </c>
      <c r="F772" s="112" t="str">
        <f t="shared" si="25"/>
        <v/>
      </c>
      <c r="G772" s="14"/>
    </row>
    <row r="773" spans="1:7" x14ac:dyDescent="0.25">
      <c r="A773" s="121"/>
      <c r="B773" s="122"/>
      <c r="C773" s="123"/>
      <c r="D773" s="124"/>
      <c r="E773" s="125" t="str">
        <f t="shared" si="26"/>
        <v/>
      </c>
      <c r="F773" s="112" t="str">
        <f t="shared" ref="F773:F836" si="27">IFERROR(MID(C773,LEN(C773)-5,2), "")</f>
        <v/>
      </c>
      <c r="G773" s="14"/>
    </row>
    <row r="774" spans="1:7" x14ac:dyDescent="0.25">
      <c r="A774" s="128"/>
      <c r="B774" s="129"/>
      <c r="C774" s="123"/>
      <c r="D774" s="124"/>
      <c r="E774" s="125" t="str">
        <f t="shared" si="26"/>
        <v/>
      </c>
      <c r="F774" s="112" t="str">
        <f t="shared" si="27"/>
        <v/>
      </c>
      <c r="G774" s="14"/>
    </row>
    <row r="775" spans="1:7" x14ac:dyDescent="0.25">
      <c r="A775" s="121"/>
      <c r="B775" s="122"/>
      <c r="C775" s="123"/>
      <c r="D775" s="124"/>
      <c r="E775" s="125" t="str">
        <f t="shared" si="26"/>
        <v/>
      </c>
      <c r="F775" s="112" t="str">
        <f t="shared" si="27"/>
        <v/>
      </c>
      <c r="G775" s="14"/>
    </row>
    <row r="776" spans="1:7" x14ac:dyDescent="0.25">
      <c r="A776" s="121"/>
      <c r="B776" s="122"/>
      <c r="C776" s="123"/>
      <c r="D776" s="124"/>
      <c r="E776" s="125" t="str">
        <f t="shared" si="26"/>
        <v/>
      </c>
      <c r="F776" s="112" t="str">
        <f t="shared" si="27"/>
        <v/>
      </c>
      <c r="G776" s="14"/>
    </row>
    <row r="777" spans="1:7" x14ac:dyDescent="0.25">
      <c r="A777" s="121"/>
      <c r="B777" s="122"/>
      <c r="C777" s="123"/>
      <c r="D777" s="124"/>
      <c r="E777" s="125" t="str">
        <f t="shared" si="26"/>
        <v/>
      </c>
      <c r="F777" s="112" t="str">
        <f t="shared" si="27"/>
        <v/>
      </c>
      <c r="G777" s="14"/>
    </row>
    <row r="778" spans="1:7" x14ac:dyDescent="0.25">
      <c r="A778" s="121"/>
      <c r="B778" s="122"/>
      <c r="C778" s="123"/>
      <c r="D778" s="124"/>
      <c r="E778" s="125" t="str">
        <f t="shared" si="26"/>
        <v/>
      </c>
      <c r="F778" s="112" t="str">
        <f t="shared" si="27"/>
        <v/>
      </c>
      <c r="G778" s="14"/>
    </row>
    <row r="779" spans="1:7" x14ac:dyDescent="0.25">
      <c r="A779" s="121"/>
      <c r="B779" s="122"/>
      <c r="C779" s="123"/>
      <c r="D779" s="124"/>
      <c r="E779" s="125" t="str">
        <f t="shared" si="26"/>
        <v/>
      </c>
      <c r="F779" s="112" t="str">
        <f t="shared" si="27"/>
        <v/>
      </c>
      <c r="G779" s="14"/>
    </row>
    <row r="780" spans="1:7" x14ac:dyDescent="0.25">
      <c r="A780" s="128"/>
      <c r="B780" s="129"/>
      <c r="C780" s="123"/>
      <c r="D780" s="124"/>
      <c r="E780" s="125" t="str">
        <f t="shared" si="26"/>
        <v/>
      </c>
      <c r="F780" s="112" t="str">
        <f t="shared" si="27"/>
        <v/>
      </c>
      <c r="G780" s="14"/>
    </row>
    <row r="781" spans="1:7" x14ac:dyDescent="0.25">
      <c r="A781" s="121"/>
      <c r="B781" s="122"/>
      <c r="C781" s="123"/>
      <c r="D781" s="124"/>
      <c r="E781" s="125" t="str">
        <f t="shared" si="26"/>
        <v/>
      </c>
      <c r="F781" s="112" t="str">
        <f t="shared" si="27"/>
        <v/>
      </c>
      <c r="G781" s="14"/>
    </row>
    <row r="782" spans="1:7" x14ac:dyDescent="0.25">
      <c r="A782" s="121"/>
      <c r="B782" s="122"/>
      <c r="C782" s="123"/>
      <c r="D782" s="124"/>
      <c r="E782" s="125" t="str">
        <f t="shared" si="26"/>
        <v/>
      </c>
      <c r="F782" s="112" t="str">
        <f t="shared" si="27"/>
        <v/>
      </c>
      <c r="G782" s="14"/>
    </row>
    <row r="783" spans="1:7" x14ac:dyDescent="0.25">
      <c r="A783" s="121"/>
      <c r="B783" s="122"/>
      <c r="C783" s="123"/>
      <c r="D783" s="124"/>
      <c r="E783" s="125" t="str">
        <f t="shared" si="26"/>
        <v/>
      </c>
      <c r="F783" s="112" t="str">
        <f t="shared" si="27"/>
        <v/>
      </c>
      <c r="G783" s="14"/>
    </row>
    <row r="784" spans="1:7" x14ac:dyDescent="0.25">
      <c r="A784" s="121"/>
      <c r="B784" s="122"/>
      <c r="C784" s="123"/>
      <c r="D784" s="124"/>
      <c r="E784" s="125" t="str">
        <f t="shared" si="26"/>
        <v/>
      </c>
      <c r="F784" s="112" t="str">
        <f t="shared" si="27"/>
        <v/>
      </c>
      <c r="G784" s="14"/>
    </row>
    <row r="785" spans="1:7" x14ac:dyDescent="0.25">
      <c r="A785" s="121"/>
      <c r="B785" s="122"/>
      <c r="C785" s="123"/>
      <c r="D785" s="124"/>
      <c r="E785" s="125" t="str">
        <f t="shared" si="26"/>
        <v/>
      </c>
      <c r="F785" s="112" t="str">
        <f t="shared" si="27"/>
        <v/>
      </c>
      <c r="G785" s="14"/>
    </row>
    <row r="786" spans="1:7" x14ac:dyDescent="0.25">
      <c r="A786" s="121"/>
      <c r="B786" s="122"/>
      <c r="C786" s="123"/>
      <c r="D786" s="124"/>
      <c r="E786" s="125" t="str">
        <f t="shared" si="26"/>
        <v/>
      </c>
      <c r="F786" s="112" t="str">
        <f t="shared" si="27"/>
        <v/>
      </c>
      <c r="G786" s="14"/>
    </row>
    <row r="787" spans="1:7" x14ac:dyDescent="0.25">
      <c r="A787" s="128"/>
      <c r="B787" s="129"/>
      <c r="C787" s="123"/>
      <c r="D787" s="124"/>
      <c r="E787" s="125" t="str">
        <f t="shared" si="26"/>
        <v/>
      </c>
      <c r="F787" s="112" t="str">
        <f t="shared" si="27"/>
        <v/>
      </c>
      <c r="G787" s="14"/>
    </row>
    <row r="788" spans="1:7" x14ac:dyDescent="0.25">
      <c r="A788" s="128"/>
      <c r="B788" s="129"/>
      <c r="C788" s="123"/>
      <c r="D788" s="124"/>
      <c r="E788" s="125" t="str">
        <f t="shared" si="26"/>
        <v/>
      </c>
      <c r="F788" s="112" t="str">
        <f t="shared" si="27"/>
        <v/>
      </c>
      <c r="G788" s="14"/>
    </row>
    <row r="789" spans="1:7" x14ac:dyDescent="0.25">
      <c r="A789" s="121"/>
      <c r="B789" s="122"/>
      <c r="C789" s="123"/>
      <c r="D789" s="124"/>
      <c r="E789" s="125" t="str">
        <f t="shared" si="26"/>
        <v/>
      </c>
      <c r="F789" s="112" t="str">
        <f t="shared" si="27"/>
        <v/>
      </c>
      <c r="G789" s="14"/>
    </row>
    <row r="790" spans="1:7" x14ac:dyDescent="0.25">
      <c r="A790" s="121"/>
      <c r="B790" s="122"/>
      <c r="C790" s="123"/>
      <c r="D790" s="124"/>
      <c r="E790" s="125" t="str">
        <f t="shared" si="26"/>
        <v/>
      </c>
      <c r="F790" s="112" t="str">
        <f t="shared" si="27"/>
        <v/>
      </c>
      <c r="G790" s="14"/>
    </row>
    <row r="791" spans="1:7" x14ac:dyDescent="0.25">
      <c r="A791" s="121"/>
      <c r="B791" s="122"/>
      <c r="C791" s="123"/>
      <c r="D791" s="124"/>
      <c r="E791" s="125" t="str">
        <f t="shared" si="26"/>
        <v/>
      </c>
      <c r="F791" s="112" t="str">
        <f t="shared" si="27"/>
        <v/>
      </c>
      <c r="G791" s="14"/>
    </row>
    <row r="792" spans="1:7" x14ac:dyDescent="0.25">
      <c r="A792" s="121"/>
      <c r="B792" s="122"/>
      <c r="C792" s="123"/>
      <c r="D792" s="124"/>
      <c r="E792" s="125" t="str">
        <f t="shared" si="26"/>
        <v/>
      </c>
      <c r="F792" s="112" t="str">
        <f t="shared" si="27"/>
        <v/>
      </c>
      <c r="G792" s="14"/>
    </row>
    <row r="793" spans="1:7" x14ac:dyDescent="0.25">
      <c r="A793" s="121"/>
      <c r="B793" s="122"/>
      <c r="C793" s="123"/>
      <c r="D793" s="124"/>
      <c r="E793" s="125" t="str">
        <f t="shared" si="26"/>
        <v/>
      </c>
      <c r="F793" s="112" t="str">
        <f t="shared" si="27"/>
        <v/>
      </c>
      <c r="G793" s="14"/>
    </row>
    <row r="794" spans="1:7" x14ac:dyDescent="0.25">
      <c r="A794" s="121"/>
      <c r="B794" s="122"/>
      <c r="C794" s="123"/>
      <c r="D794" s="124"/>
      <c r="E794" s="125" t="str">
        <f t="shared" si="26"/>
        <v/>
      </c>
      <c r="F794" s="112" t="str">
        <f t="shared" si="27"/>
        <v/>
      </c>
      <c r="G794" s="14"/>
    </row>
    <row r="795" spans="1:7" x14ac:dyDescent="0.25">
      <c r="A795" s="121"/>
      <c r="B795" s="122"/>
      <c r="C795" s="123"/>
      <c r="D795" s="124"/>
      <c r="E795" s="125" t="str">
        <f t="shared" si="26"/>
        <v/>
      </c>
      <c r="F795" s="112" t="str">
        <f t="shared" si="27"/>
        <v/>
      </c>
      <c r="G795" s="14"/>
    </row>
    <row r="796" spans="1:7" x14ac:dyDescent="0.25">
      <c r="A796" s="121"/>
      <c r="B796" s="122"/>
      <c r="C796" s="123"/>
      <c r="D796" s="124"/>
      <c r="E796" s="125" t="str">
        <f t="shared" si="26"/>
        <v/>
      </c>
      <c r="F796" s="112" t="str">
        <f t="shared" si="27"/>
        <v/>
      </c>
      <c r="G796" s="14"/>
    </row>
    <row r="797" spans="1:7" x14ac:dyDescent="0.25">
      <c r="A797" s="121"/>
      <c r="B797" s="122"/>
      <c r="C797" s="123"/>
      <c r="D797" s="124"/>
      <c r="E797" s="125" t="str">
        <f t="shared" si="26"/>
        <v/>
      </c>
      <c r="F797" s="112" t="str">
        <f t="shared" si="27"/>
        <v/>
      </c>
      <c r="G797" s="14"/>
    </row>
    <row r="798" spans="1:7" x14ac:dyDescent="0.25">
      <c r="A798" s="121"/>
      <c r="B798" s="122"/>
      <c r="C798" s="123"/>
      <c r="D798" s="124"/>
      <c r="E798" s="125" t="str">
        <f t="shared" si="26"/>
        <v/>
      </c>
      <c r="F798" s="112" t="str">
        <f t="shared" si="27"/>
        <v/>
      </c>
      <c r="G798" s="14"/>
    </row>
    <row r="799" spans="1:7" x14ac:dyDescent="0.25">
      <c r="A799" s="121"/>
      <c r="B799" s="122"/>
      <c r="C799" s="123"/>
      <c r="D799" s="124"/>
      <c r="E799" s="125" t="str">
        <f t="shared" si="26"/>
        <v/>
      </c>
      <c r="F799" s="112" t="str">
        <f t="shared" si="27"/>
        <v/>
      </c>
      <c r="G799" s="14"/>
    </row>
    <row r="800" spans="1:7" x14ac:dyDescent="0.25">
      <c r="A800" s="121"/>
      <c r="B800" s="122"/>
      <c r="C800" s="123"/>
      <c r="D800" s="124"/>
      <c r="E800" s="125" t="str">
        <f t="shared" si="26"/>
        <v/>
      </c>
      <c r="F800" s="112" t="str">
        <f t="shared" si="27"/>
        <v/>
      </c>
      <c r="G800" s="14"/>
    </row>
    <row r="801" spans="1:7" x14ac:dyDescent="0.25">
      <c r="A801" s="128"/>
      <c r="B801" s="129"/>
      <c r="C801" s="123"/>
      <c r="D801" s="124"/>
      <c r="E801" s="125" t="str">
        <f t="shared" si="26"/>
        <v/>
      </c>
      <c r="F801" s="112" t="str">
        <f t="shared" si="27"/>
        <v/>
      </c>
      <c r="G801" s="14"/>
    </row>
    <row r="802" spans="1:7" x14ac:dyDescent="0.25">
      <c r="A802" s="121"/>
      <c r="B802" s="122"/>
      <c r="C802" s="123"/>
      <c r="D802" s="124"/>
      <c r="E802" s="125" t="str">
        <f t="shared" si="26"/>
        <v/>
      </c>
      <c r="F802" s="112" t="str">
        <f t="shared" si="27"/>
        <v/>
      </c>
      <c r="G802" s="14"/>
    </row>
    <row r="803" spans="1:7" x14ac:dyDescent="0.25">
      <c r="A803" s="121"/>
      <c r="B803" s="122"/>
      <c r="C803" s="123"/>
      <c r="D803" s="124"/>
      <c r="E803" s="125" t="str">
        <f t="shared" si="26"/>
        <v/>
      </c>
      <c r="F803" s="112" t="str">
        <f t="shared" si="27"/>
        <v/>
      </c>
      <c r="G803" s="14"/>
    </row>
    <row r="804" spans="1:7" x14ac:dyDescent="0.25">
      <c r="A804" s="121"/>
      <c r="B804" s="122"/>
      <c r="C804" s="123"/>
      <c r="D804" s="124"/>
      <c r="E804" s="125" t="str">
        <f t="shared" si="26"/>
        <v/>
      </c>
      <c r="F804" s="112" t="str">
        <f t="shared" si="27"/>
        <v/>
      </c>
      <c r="G804" s="14"/>
    </row>
    <row r="805" spans="1:7" x14ac:dyDescent="0.25">
      <c r="A805" s="121"/>
      <c r="B805" s="122"/>
      <c r="C805" s="123"/>
      <c r="D805" s="124"/>
      <c r="E805" s="125" t="str">
        <f t="shared" si="26"/>
        <v/>
      </c>
      <c r="F805" s="112" t="str">
        <f t="shared" si="27"/>
        <v/>
      </c>
      <c r="G805" s="14"/>
    </row>
    <row r="806" spans="1:7" x14ac:dyDescent="0.25">
      <c r="A806" s="121"/>
      <c r="B806" s="122"/>
      <c r="C806" s="123"/>
      <c r="D806" s="124"/>
      <c r="E806" s="125" t="str">
        <f t="shared" si="26"/>
        <v/>
      </c>
      <c r="F806" s="112" t="str">
        <f t="shared" si="27"/>
        <v/>
      </c>
      <c r="G806" s="14"/>
    </row>
    <row r="807" spans="1:7" x14ac:dyDescent="0.25">
      <c r="A807" s="121"/>
      <c r="B807" s="122"/>
      <c r="C807" s="123"/>
      <c r="D807" s="124"/>
      <c r="E807" s="125" t="str">
        <f t="shared" si="26"/>
        <v/>
      </c>
      <c r="F807" s="112" t="str">
        <f t="shared" si="27"/>
        <v/>
      </c>
      <c r="G807" s="14"/>
    </row>
    <row r="808" spans="1:7" x14ac:dyDescent="0.25">
      <c r="A808" s="121"/>
      <c r="B808" s="122"/>
      <c r="C808" s="123"/>
      <c r="D808" s="124"/>
      <c r="E808" s="125" t="str">
        <f t="shared" si="26"/>
        <v/>
      </c>
      <c r="F808" s="112" t="str">
        <f t="shared" si="27"/>
        <v/>
      </c>
      <c r="G808" s="14"/>
    </row>
    <row r="809" spans="1:7" x14ac:dyDescent="0.25">
      <c r="A809" s="121"/>
      <c r="B809" s="122"/>
      <c r="C809" s="123"/>
      <c r="D809" s="124"/>
      <c r="E809" s="125" t="str">
        <f t="shared" si="26"/>
        <v/>
      </c>
      <c r="F809" s="112" t="str">
        <f t="shared" si="27"/>
        <v/>
      </c>
      <c r="G809" s="14"/>
    </row>
    <row r="810" spans="1:7" x14ac:dyDescent="0.25">
      <c r="A810" s="128"/>
      <c r="B810" s="129"/>
      <c r="C810" s="123"/>
      <c r="D810" s="124"/>
      <c r="E810" s="125" t="str">
        <f t="shared" si="26"/>
        <v/>
      </c>
      <c r="F810" s="112" t="str">
        <f t="shared" si="27"/>
        <v/>
      </c>
      <c r="G810" s="14"/>
    </row>
    <row r="811" spans="1:7" x14ac:dyDescent="0.25">
      <c r="A811" s="121"/>
      <c r="B811" s="122"/>
      <c r="C811" s="123"/>
      <c r="D811" s="124"/>
      <c r="E811" s="125" t="str">
        <f t="shared" si="26"/>
        <v/>
      </c>
      <c r="F811" s="112" t="str">
        <f t="shared" si="27"/>
        <v/>
      </c>
      <c r="G811" s="14"/>
    </row>
    <row r="812" spans="1:7" x14ac:dyDescent="0.25">
      <c r="A812" s="121"/>
      <c r="B812" s="122"/>
      <c r="C812" s="123"/>
      <c r="D812" s="124"/>
      <c r="E812" s="125" t="str">
        <f t="shared" si="26"/>
        <v/>
      </c>
      <c r="F812" s="112" t="str">
        <f t="shared" si="27"/>
        <v/>
      </c>
      <c r="G812" s="14"/>
    </row>
    <row r="813" spans="1:7" x14ac:dyDescent="0.25">
      <c r="A813" s="121"/>
      <c r="B813" s="122"/>
      <c r="C813" s="123"/>
      <c r="D813" s="124"/>
      <c r="E813" s="125" t="str">
        <f t="shared" si="26"/>
        <v/>
      </c>
      <c r="F813" s="112" t="str">
        <f t="shared" si="27"/>
        <v/>
      </c>
      <c r="G813" s="14"/>
    </row>
    <row r="814" spans="1:7" x14ac:dyDescent="0.25">
      <c r="A814" s="121"/>
      <c r="B814" s="122"/>
      <c r="C814" s="123"/>
      <c r="D814" s="124"/>
      <c r="E814" s="125" t="str">
        <f t="shared" si="26"/>
        <v/>
      </c>
      <c r="F814" s="112" t="str">
        <f t="shared" si="27"/>
        <v/>
      </c>
      <c r="G814" s="14"/>
    </row>
    <row r="815" spans="1:7" x14ac:dyDescent="0.25">
      <c r="A815" s="121"/>
      <c r="B815" s="122"/>
      <c r="C815" s="123"/>
      <c r="D815" s="124"/>
      <c r="E815" s="125" t="str">
        <f t="shared" si="26"/>
        <v/>
      </c>
      <c r="F815" s="112" t="str">
        <f t="shared" si="27"/>
        <v/>
      </c>
      <c r="G815" s="14"/>
    </row>
    <row r="816" spans="1:7" x14ac:dyDescent="0.25">
      <c r="A816" s="128"/>
      <c r="B816" s="129"/>
      <c r="C816" s="123"/>
      <c r="D816" s="124"/>
      <c r="E816" s="125" t="str">
        <f t="shared" si="26"/>
        <v/>
      </c>
      <c r="F816" s="112" t="str">
        <f t="shared" si="27"/>
        <v/>
      </c>
      <c r="G816" s="14"/>
    </row>
    <row r="817" spans="1:7" x14ac:dyDescent="0.25">
      <c r="A817" s="128"/>
      <c r="B817" s="129"/>
      <c r="C817" s="123"/>
      <c r="D817" s="124"/>
      <c r="E817" s="125" t="str">
        <f t="shared" si="26"/>
        <v/>
      </c>
      <c r="F817" s="112" t="str">
        <f t="shared" si="27"/>
        <v/>
      </c>
      <c r="G817" s="14"/>
    </row>
    <row r="818" spans="1:7" x14ac:dyDescent="0.25">
      <c r="A818" s="121"/>
      <c r="B818" s="122"/>
      <c r="C818" s="123"/>
      <c r="D818" s="124"/>
      <c r="E818" s="125" t="str">
        <f t="shared" si="26"/>
        <v/>
      </c>
      <c r="F818" s="112" t="str">
        <f t="shared" si="27"/>
        <v/>
      </c>
      <c r="G818" s="14"/>
    </row>
    <row r="819" spans="1:7" x14ac:dyDescent="0.25">
      <c r="A819" s="121"/>
      <c r="B819" s="122"/>
      <c r="C819" s="123"/>
      <c r="D819" s="124"/>
      <c r="E819" s="125" t="str">
        <f t="shared" si="26"/>
        <v/>
      </c>
      <c r="F819" s="112" t="str">
        <f t="shared" si="27"/>
        <v/>
      </c>
      <c r="G819" s="14"/>
    </row>
    <row r="820" spans="1:7" x14ac:dyDescent="0.25">
      <c r="A820" s="128"/>
      <c r="B820" s="129"/>
      <c r="C820" s="123"/>
      <c r="D820" s="124"/>
      <c r="E820" s="125" t="str">
        <f t="shared" si="26"/>
        <v/>
      </c>
      <c r="F820" s="112" t="str">
        <f t="shared" si="27"/>
        <v/>
      </c>
      <c r="G820" s="14"/>
    </row>
    <row r="821" spans="1:7" x14ac:dyDescent="0.25">
      <c r="A821" s="121"/>
      <c r="B821" s="122"/>
      <c r="C821" s="123"/>
      <c r="D821" s="124"/>
      <c r="E821" s="125" t="str">
        <f t="shared" si="26"/>
        <v/>
      </c>
      <c r="F821" s="112" t="str">
        <f t="shared" si="27"/>
        <v/>
      </c>
      <c r="G821" s="14"/>
    </row>
    <row r="822" spans="1:7" x14ac:dyDescent="0.25">
      <c r="A822" s="128"/>
      <c r="B822" s="129"/>
      <c r="C822" s="123"/>
      <c r="D822" s="124"/>
      <c r="E822" s="125" t="str">
        <f t="shared" si="26"/>
        <v/>
      </c>
      <c r="F822" s="112" t="str">
        <f t="shared" si="27"/>
        <v/>
      </c>
      <c r="G822" s="14"/>
    </row>
    <row r="823" spans="1:7" x14ac:dyDescent="0.25">
      <c r="A823" s="121"/>
      <c r="B823" s="122"/>
      <c r="C823" s="123"/>
      <c r="D823" s="124"/>
      <c r="E823" s="125" t="str">
        <f t="shared" si="26"/>
        <v/>
      </c>
      <c r="F823" s="112" t="str">
        <f t="shared" si="27"/>
        <v/>
      </c>
      <c r="G823" s="14"/>
    </row>
    <row r="824" spans="1:7" x14ac:dyDescent="0.25">
      <c r="A824" s="121"/>
      <c r="B824" s="122"/>
      <c r="C824" s="123"/>
      <c r="D824" s="124"/>
      <c r="E824" s="125" t="str">
        <f t="shared" si="26"/>
        <v/>
      </c>
      <c r="F824" s="112" t="str">
        <f t="shared" si="27"/>
        <v/>
      </c>
      <c r="G824" s="14"/>
    </row>
    <row r="825" spans="1:7" x14ac:dyDescent="0.25">
      <c r="A825" s="121"/>
      <c r="B825" s="122"/>
      <c r="C825" s="123"/>
      <c r="D825" s="124"/>
      <c r="E825" s="125" t="str">
        <f t="shared" si="26"/>
        <v/>
      </c>
      <c r="F825" s="112" t="str">
        <f t="shared" si="27"/>
        <v/>
      </c>
      <c r="G825" s="14"/>
    </row>
    <row r="826" spans="1:7" x14ac:dyDescent="0.25">
      <c r="A826" s="121"/>
      <c r="B826" s="122"/>
      <c r="C826" s="123"/>
      <c r="D826" s="124"/>
      <c r="E826" s="125" t="str">
        <f t="shared" si="26"/>
        <v/>
      </c>
      <c r="F826" s="112" t="str">
        <f t="shared" si="27"/>
        <v/>
      </c>
      <c r="G826" s="14"/>
    </row>
    <row r="827" spans="1:7" x14ac:dyDescent="0.25">
      <c r="A827" s="121"/>
      <c r="B827" s="122"/>
      <c r="C827" s="123"/>
      <c r="D827" s="124"/>
      <c r="E827" s="125" t="str">
        <f t="shared" si="26"/>
        <v/>
      </c>
      <c r="F827" s="112" t="str">
        <f t="shared" si="27"/>
        <v/>
      </c>
      <c r="G827" s="14"/>
    </row>
    <row r="828" spans="1:7" x14ac:dyDescent="0.25">
      <c r="A828" s="121"/>
      <c r="B828" s="122"/>
      <c r="C828" s="123"/>
      <c r="D828" s="124"/>
      <c r="E828" s="125" t="str">
        <f t="shared" si="26"/>
        <v/>
      </c>
      <c r="F828" s="112" t="str">
        <f t="shared" si="27"/>
        <v/>
      </c>
      <c r="G828" s="14"/>
    </row>
    <row r="829" spans="1:7" x14ac:dyDescent="0.25">
      <c r="A829" s="121"/>
      <c r="B829" s="122"/>
      <c r="C829" s="123"/>
      <c r="D829" s="124"/>
      <c r="E829" s="125" t="str">
        <f t="shared" si="26"/>
        <v/>
      </c>
      <c r="F829" s="112" t="str">
        <f t="shared" si="27"/>
        <v/>
      </c>
      <c r="G829" s="14"/>
    </row>
    <row r="830" spans="1:7" x14ac:dyDescent="0.25">
      <c r="A830" s="121"/>
      <c r="B830" s="122"/>
      <c r="C830" s="123"/>
      <c r="D830" s="124"/>
      <c r="E830" s="125" t="str">
        <f t="shared" si="26"/>
        <v/>
      </c>
      <c r="F830" s="112" t="str">
        <f t="shared" si="27"/>
        <v/>
      </c>
      <c r="G830" s="14"/>
    </row>
    <row r="831" spans="1:7" x14ac:dyDescent="0.25">
      <c r="A831" s="121"/>
      <c r="B831" s="122"/>
      <c r="C831" s="123"/>
      <c r="D831" s="124"/>
      <c r="E831" s="125" t="str">
        <f t="shared" si="26"/>
        <v/>
      </c>
      <c r="F831" s="112" t="str">
        <f t="shared" si="27"/>
        <v/>
      </c>
      <c r="G831" s="14"/>
    </row>
    <row r="832" spans="1:7" x14ac:dyDescent="0.25">
      <c r="A832" s="121"/>
      <c r="B832" s="122"/>
      <c r="C832" s="123"/>
      <c r="D832" s="124"/>
      <c r="E832" s="125" t="str">
        <f t="shared" si="26"/>
        <v/>
      </c>
      <c r="F832" s="112" t="str">
        <f t="shared" si="27"/>
        <v/>
      </c>
      <c r="G832" s="14"/>
    </row>
    <row r="833" spans="1:7" x14ac:dyDescent="0.25">
      <c r="A833" s="121"/>
      <c r="B833" s="122"/>
      <c r="C833" s="123"/>
      <c r="D833" s="124"/>
      <c r="E833" s="125" t="str">
        <f t="shared" si="26"/>
        <v/>
      </c>
      <c r="F833" s="112" t="str">
        <f t="shared" si="27"/>
        <v/>
      </c>
      <c r="G833" s="14"/>
    </row>
    <row r="834" spans="1:7" x14ac:dyDescent="0.25">
      <c r="A834" s="121"/>
      <c r="B834" s="122"/>
      <c r="C834" s="123"/>
      <c r="D834" s="124"/>
      <c r="E834" s="125" t="str">
        <f t="shared" ref="E834:E897" si="28">IFERROR(VLOOKUP(D834,I$11:J$30,2,FALSE),"")</f>
        <v/>
      </c>
      <c r="F834" s="112" t="str">
        <f t="shared" si="27"/>
        <v/>
      </c>
      <c r="G834" s="14"/>
    </row>
    <row r="835" spans="1:7" x14ac:dyDescent="0.25">
      <c r="A835" s="121"/>
      <c r="B835" s="122"/>
      <c r="C835" s="123"/>
      <c r="D835" s="124"/>
      <c r="E835" s="125" t="str">
        <f t="shared" si="28"/>
        <v/>
      </c>
      <c r="F835" s="112" t="str">
        <f t="shared" si="27"/>
        <v/>
      </c>
      <c r="G835" s="14"/>
    </row>
    <row r="836" spans="1:7" x14ac:dyDescent="0.25">
      <c r="A836" s="121"/>
      <c r="B836" s="122"/>
      <c r="C836" s="123"/>
      <c r="D836" s="124"/>
      <c r="E836" s="125" t="str">
        <f t="shared" si="28"/>
        <v/>
      </c>
      <c r="F836" s="112" t="str">
        <f t="shared" si="27"/>
        <v/>
      </c>
      <c r="G836" s="14"/>
    </row>
    <row r="837" spans="1:7" x14ac:dyDescent="0.25">
      <c r="A837" s="121"/>
      <c r="B837" s="122"/>
      <c r="C837" s="123"/>
      <c r="D837" s="124"/>
      <c r="E837" s="125" t="str">
        <f t="shared" si="28"/>
        <v/>
      </c>
      <c r="F837" s="112" t="str">
        <f t="shared" ref="F837:F900" si="29">IFERROR(MID(C837,LEN(C837)-5,2), "")</f>
        <v/>
      </c>
      <c r="G837" s="14"/>
    </row>
    <row r="838" spans="1:7" x14ac:dyDescent="0.25">
      <c r="A838" s="121"/>
      <c r="B838" s="122"/>
      <c r="C838" s="123"/>
      <c r="D838" s="124"/>
      <c r="E838" s="125" t="str">
        <f t="shared" si="28"/>
        <v/>
      </c>
      <c r="F838" s="112" t="str">
        <f t="shared" si="29"/>
        <v/>
      </c>
      <c r="G838" s="14"/>
    </row>
    <row r="839" spans="1:7" x14ac:dyDescent="0.25">
      <c r="A839" s="121"/>
      <c r="B839" s="122"/>
      <c r="C839" s="123"/>
      <c r="D839" s="124"/>
      <c r="E839" s="125" t="str">
        <f t="shared" si="28"/>
        <v/>
      </c>
      <c r="F839" s="112" t="str">
        <f t="shared" si="29"/>
        <v/>
      </c>
      <c r="G839" s="14"/>
    </row>
    <row r="840" spans="1:7" x14ac:dyDescent="0.25">
      <c r="A840" s="121"/>
      <c r="B840" s="122"/>
      <c r="C840" s="123"/>
      <c r="D840" s="124"/>
      <c r="E840" s="125" t="str">
        <f t="shared" si="28"/>
        <v/>
      </c>
      <c r="F840" s="112" t="str">
        <f t="shared" si="29"/>
        <v/>
      </c>
      <c r="G840" s="14"/>
    </row>
    <row r="841" spans="1:7" x14ac:dyDescent="0.25">
      <c r="A841" s="128"/>
      <c r="B841" s="129"/>
      <c r="C841" s="123"/>
      <c r="D841" s="124"/>
      <c r="E841" s="125" t="str">
        <f t="shared" si="28"/>
        <v/>
      </c>
      <c r="F841" s="112" t="str">
        <f t="shared" si="29"/>
        <v/>
      </c>
      <c r="G841" s="14"/>
    </row>
    <row r="842" spans="1:7" x14ac:dyDescent="0.25">
      <c r="A842" s="121"/>
      <c r="B842" s="122"/>
      <c r="C842" s="123"/>
      <c r="D842" s="124"/>
      <c r="E842" s="125" t="str">
        <f t="shared" si="28"/>
        <v/>
      </c>
      <c r="F842" s="112" t="str">
        <f t="shared" si="29"/>
        <v/>
      </c>
      <c r="G842" s="14"/>
    </row>
    <row r="843" spans="1:7" x14ac:dyDescent="0.25">
      <c r="A843" s="121"/>
      <c r="B843" s="122"/>
      <c r="C843" s="123"/>
      <c r="D843" s="124"/>
      <c r="E843" s="125" t="str">
        <f t="shared" si="28"/>
        <v/>
      </c>
      <c r="F843" s="112" t="str">
        <f t="shared" si="29"/>
        <v/>
      </c>
      <c r="G843" s="14"/>
    </row>
    <row r="844" spans="1:7" x14ac:dyDescent="0.25">
      <c r="A844" s="121"/>
      <c r="B844" s="122"/>
      <c r="C844" s="123"/>
      <c r="D844" s="124"/>
      <c r="E844" s="125" t="str">
        <f t="shared" si="28"/>
        <v/>
      </c>
      <c r="F844" s="112" t="str">
        <f t="shared" si="29"/>
        <v/>
      </c>
      <c r="G844" s="14"/>
    </row>
    <row r="845" spans="1:7" x14ac:dyDescent="0.25">
      <c r="A845" s="121"/>
      <c r="B845" s="122"/>
      <c r="C845" s="123"/>
      <c r="D845" s="124"/>
      <c r="E845" s="125" t="str">
        <f t="shared" si="28"/>
        <v/>
      </c>
      <c r="F845" s="112" t="str">
        <f t="shared" si="29"/>
        <v/>
      </c>
      <c r="G845" s="14"/>
    </row>
    <row r="846" spans="1:7" x14ac:dyDescent="0.25">
      <c r="A846" s="121"/>
      <c r="B846" s="122"/>
      <c r="C846" s="123"/>
      <c r="D846" s="124"/>
      <c r="E846" s="125" t="str">
        <f t="shared" si="28"/>
        <v/>
      </c>
      <c r="F846" s="112" t="str">
        <f t="shared" si="29"/>
        <v/>
      </c>
      <c r="G846" s="14"/>
    </row>
    <row r="847" spans="1:7" x14ac:dyDescent="0.25">
      <c r="A847" s="121"/>
      <c r="B847" s="122"/>
      <c r="C847" s="123"/>
      <c r="D847" s="124"/>
      <c r="E847" s="125" t="str">
        <f t="shared" si="28"/>
        <v/>
      </c>
      <c r="F847" s="112" t="str">
        <f t="shared" si="29"/>
        <v/>
      </c>
      <c r="G847" s="14"/>
    </row>
    <row r="848" spans="1:7" x14ac:dyDescent="0.25">
      <c r="A848" s="128"/>
      <c r="B848" s="129"/>
      <c r="C848" s="123"/>
      <c r="D848" s="124"/>
      <c r="E848" s="125" t="str">
        <f t="shared" si="28"/>
        <v/>
      </c>
      <c r="F848" s="112" t="str">
        <f t="shared" si="29"/>
        <v/>
      </c>
      <c r="G848" s="14"/>
    </row>
    <row r="849" spans="1:7" x14ac:dyDescent="0.25">
      <c r="A849" s="121"/>
      <c r="B849" s="122"/>
      <c r="C849" s="123"/>
      <c r="D849" s="124"/>
      <c r="E849" s="125" t="str">
        <f t="shared" si="28"/>
        <v/>
      </c>
      <c r="F849" s="112" t="str">
        <f t="shared" si="29"/>
        <v/>
      </c>
      <c r="G849" s="14"/>
    </row>
    <row r="850" spans="1:7" x14ac:dyDescent="0.25">
      <c r="A850" s="128"/>
      <c r="B850" s="129"/>
      <c r="C850" s="123"/>
      <c r="D850" s="124"/>
      <c r="E850" s="125" t="str">
        <f t="shared" si="28"/>
        <v/>
      </c>
      <c r="F850" s="112" t="str">
        <f t="shared" si="29"/>
        <v/>
      </c>
      <c r="G850" s="14"/>
    </row>
    <row r="851" spans="1:7" x14ac:dyDescent="0.25">
      <c r="A851" s="128"/>
      <c r="B851" s="129"/>
      <c r="C851" s="123"/>
      <c r="D851" s="124"/>
      <c r="E851" s="125" t="str">
        <f t="shared" si="28"/>
        <v/>
      </c>
      <c r="F851" s="112" t="str">
        <f t="shared" si="29"/>
        <v/>
      </c>
      <c r="G851" s="14"/>
    </row>
    <row r="852" spans="1:7" x14ac:dyDescent="0.25">
      <c r="A852" s="121"/>
      <c r="B852" s="122"/>
      <c r="C852" s="123"/>
      <c r="D852" s="124"/>
      <c r="E852" s="125" t="str">
        <f t="shared" si="28"/>
        <v/>
      </c>
      <c r="F852" s="112" t="str">
        <f t="shared" si="29"/>
        <v/>
      </c>
      <c r="G852" s="14"/>
    </row>
    <row r="853" spans="1:7" x14ac:dyDescent="0.25">
      <c r="A853" s="121"/>
      <c r="B853" s="122"/>
      <c r="C853" s="123"/>
      <c r="D853" s="124"/>
      <c r="E853" s="125" t="str">
        <f t="shared" si="28"/>
        <v/>
      </c>
      <c r="F853" s="112" t="str">
        <f t="shared" si="29"/>
        <v/>
      </c>
      <c r="G853" s="14"/>
    </row>
    <row r="854" spans="1:7" x14ac:dyDescent="0.25">
      <c r="A854" s="121"/>
      <c r="B854" s="122"/>
      <c r="C854" s="123"/>
      <c r="D854" s="124"/>
      <c r="E854" s="125" t="str">
        <f t="shared" si="28"/>
        <v/>
      </c>
      <c r="F854" s="112" t="str">
        <f t="shared" si="29"/>
        <v/>
      </c>
      <c r="G854" s="14"/>
    </row>
    <row r="855" spans="1:7" x14ac:dyDescent="0.25">
      <c r="A855" s="128"/>
      <c r="B855" s="129"/>
      <c r="C855" s="123"/>
      <c r="D855" s="124"/>
      <c r="E855" s="125" t="str">
        <f t="shared" si="28"/>
        <v/>
      </c>
      <c r="F855" s="112" t="str">
        <f t="shared" si="29"/>
        <v/>
      </c>
      <c r="G855" s="14"/>
    </row>
    <row r="856" spans="1:7" x14ac:dyDescent="0.25">
      <c r="A856" s="121"/>
      <c r="B856" s="122"/>
      <c r="C856" s="123"/>
      <c r="D856" s="124"/>
      <c r="E856" s="125" t="str">
        <f t="shared" si="28"/>
        <v/>
      </c>
      <c r="F856" s="112" t="str">
        <f t="shared" si="29"/>
        <v/>
      </c>
      <c r="G856" s="14"/>
    </row>
    <row r="857" spans="1:7" x14ac:dyDescent="0.25">
      <c r="A857" s="121"/>
      <c r="B857" s="122"/>
      <c r="C857" s="123"/>
      <c r="D857" s="124"/>
      <c r="E857" s="125" t="str">
        <f t="shared" si="28"/>
        <v/>
      </c>
      <c r="F857" s="112" t="str">
        <f t="shared" si="29"/>
        <v/>
      </c>
      <c r="G857" s="14"/>
    </row>
    <row r="858" spans="1:7" x14ac:dyDescent="0.25">
      <c r="A858" s="121"/>
      <c r="B858" s="122"/>
      <c r="C858" s="123"/>
      <c r="D858" s="124"/>
      <c r="E858" s="125" t="str">
        <f t="shared" si="28"/>
        <v/>
      </c>
      <c r="F858" s="112" t="str">
        <f t="shared" si="29"/>
        <v/>
      </c>
      <c r="G858" s="14"/>
    </row>
    <row r="859" spans="1:7" x14ac:dyDescent="0.25">
      <c r="A859" s="121"/>
      <c r="B859" s="122"/>
      <c r="C859" s="123"/>
      <c r="D859" s="124"/>
      <c r="E859" s="125" t="str">
        <f t="shared" si="28"/>
        <v/>
      </c>
      <c r="F859" s="112" t="str">
        <f t="shared" si="29"/>
        <v/>
      </c>
      <c r="G859" s="14"/>
    </row>
    <row r="860" spans="1:7" x14ac:dyDescent="0.25">
      <c r="A860" s="121"/>
      <c r="B860" s="122"/>
      <c r="C860" s="123"/>
      <c r="D860" s="124"/>
      <c r="E860" s="125" t="str">
        <f t="shared" si="28"/>
        <v/>
      </c>
      <c r="F860" s="112" t="str">
        <f t="shared" si="29"/>
        <v/>
      </c>
      <c r="G860" s="14"/>
    </row>
    <row r="861" spans="1:7" x14ac:dyDescent="0.25">
      <c r="A861" s="128"/>
      <c r="B861" s="129"/>
      <c r="C861" s="123"/>
      <c r="D861" s="124"/>
      <c r="E861" s="125" t="str">
        <f t="shared" si="28"/>
        <v/>
      </c>
      <c r="F861" s="112" t="str">
        <f t="shared" si="29"/>
        <v/>
      </c>
      <c r="G861" s="14"/>
    </row>
    <row r="862" spans="1:7" x14ac:dyDescent="0.25">
      <c r="A862" s="121"/>
      <c r="B862" s="122"/>
      <c r="C862" s="123"/>
      <c r="D862" s="124"/>
      <c r="E862" s="125" t="str">
        <f t="shared" si="28"/>
        <v/>
      </c>
      <c r="F862" s="112" t="str">
        <f t="shared" si="29"/>
        <v/>
      </c>
      <c r="G862" s="14"/>
    </row>
    <row r="863" spans="1:7" x14ac:dyDescent="0.25">
      <c r="A863" s="121"/>
      <c r="B863" s="122"/>
      <c r="C863" s="123"/>
      <c r="D863" s="124"/>
      <c r="E863" s="125" t="str">
        <f t="shared" si="28"/>
        <v/>
      </c>
      <c r="F863" s="112" t="str">
        <f t="shared" si="29"/>
        <v/>
      </c>
      <c r="G863" s="14"/>
    </row>
    <row r="864" spans="1:7" x14ac:dyDescent="0.25">
      <c r="A864" s="121"/>
      <c r="B864" s="122"/>
      <c r="C864" s="123"/>
      <c r="D864" s="124"/>
      <c r="E864" s="125" t="str">
        <f t="shared" si="28"/>
        <v/>
      </c>
      <c r="F864" s="112" t="str">
        <f t="shared" si="29"/>
        <v/>
      </c>
      <c r="G864" s="14"/>
    </row>
    <row r="865" spans="1:7" x14ac:dyDescent="0.25">
      <c r="A865" s="128"/>
      <c r="B865" s="129"/>
      <c r="C865" s="123"/>
      <c r="D865" s="124"/>
      <c r="E865" s="125" t="str">
        <f t="shared" si="28"/>
        <v/>
      </c>
      <c r="F865" s="112" t="str">
        <f t="shared" si="29"/>
        <v/>
      </c>
      <c r="G865" s="14"/>
    </row>
    <row r="866" spans="1:7" x14ac:dyDescent="0.25">
      <c r="A866" s="121"/>
      <c r="B866" s="122"/>
      <c r="C866" s="123"/>
      <c r="D866" s="124"/>
      <c r="E866" s="125" t="str">
        <f t="shared" si="28"/>
        <v/>
      </c>
      <c r="F866" s="112" t="str">
        <f t="shared" si="29"/>
        <v/>
      </c>
      <c r="G866" s="14"/>
    </row>
    <row r="867" spans="1:7" x14ac:dyDescent="0.25">
      <c r="A867" s="128"/>
      <c r="B867" s="129"/>
      <c r="C867" s="123"/>
      <c r="D867" s="124"/>
      <c r="E867" s="125" t="str">
        <f t="shared" si="28"/>
        <v/>
      </c>
      <c r="F867" s="112" t="str">
        <f t="shared" si="29"/>
        <v/>
      </c>
      <c r="G867" s="14"/>
    </row>
    <row r="868" spans="1:7" x14ac:dyDescent="0.25">
      <c r="A868" s="121"/>
      <c r="B868" s="122"/>
      <c r="C868" s="123"/>
      <c r="D868" s="124"/>
      <c r="E868" s="125" t="str">
        <f t="shared" si="28"/>
        <v/>
      </c>
      <c r="F868" s="112" t="str">
        <f t="shared" si="29"/>
        <v/>
      </c>
      <c r="G868" s="14"/>
    </row>
    <row r="869" spans="1:7" x14ac:dyDescent="0.25">
      <c r="A869" s="128"/>
      <c r="B869" s="129"/>
      <c r="C869" s="123"/>
      <c r="D869" s="124"/>
      <c r="E869" s="125" t="str">
        <f t="shared" si="28"/>
        <v/>
      </c>
      <c r="F869" s="112" t="str">
        <f t="shared" si="29"/>
        <v/>
      </c>
      <c r="G869" s="14"/>
    </row>
    <row r="870" spans="1:7" x14ac:dyDescent="0.25">
      <c r="A870" s="121"/>
      <c r="B870" s="122"/>
      <c r="C870" s="123"/>
      <c r="D870" s="124"/>
      <c r="E870" s="125" t="str">
        <f t="shared" si="28"/>
        <v/>
      </c>
      <c r="F870" s="112" t="str">
        <f t="shared" si="29"/>
        <v/>
      </c>
      <c r="G870" s="14"/>
    </row>
    <row r="871" spans="1:7" x14ac:dyDescent="0.25">
      <c r="A871" s="121"/>
      <c r="B871" s="122"/>
      <c r="C871" s="123"/>
      <c r="D871" s="124"/>
      <c r="E871" s="125" t="str">
        <f t="shared" si="28"/>
        <v/>
      </c>
      <c r="F871" s="112" t="str">
        <f t="shared" si="29"/>
        <v/>
      </c>
      <c r="G871" s="14"/>
    </row>
    <row r="872" spans="1:7" x14ac:dyDescent="0.25">
      <c r="A872" s="121"/>
      <c r="B872" s="122"/>
      <c r="C872" s="123"/>
      <c r="D872" s="124"/>
      <c r="E872" s="125" t="str">
        <f t="shared" si="28"/>
        <v/>
      </c>
      <c r="F872" s="112" t="str">
        <f t="shared" si="29"/>
        <v/>
      </c>
      <c r="G872" s="14"/>
    </row>
    <row r="873" spans="1:7" x14ac:dyDescent="0.25">
      <c r="A873" s="128"/>
      <c r="B873" s="129"/>
      <c r="C873" s="123"/>
      <c r="D873" s="124"/>
      <c r="E873" s="125" t="str">
        <f t="shared" si="28"/>
        <v/>
      </c>
      <c r="F873" s="112" t="str">
        <f t="shared" si="29"/>
        <v/>
      </c>
      <c r="G873" s="14"/>
    </row>
    <row r="874" spans="1:7" x14ac:dyDescent="0.25">
      <c r="A874" s="128"/>
      <c r="B874" s="129"/>
      <c r="C874" s="123"/>
      <c r="D874" s="124"/>
      <c r="E874" s="125" t="str">
        <f t="shared" si="28"/>
        <v/>
      </c>
      <c r="F874" s="112" t="str">
        <f t="shared" si="29"/>
        <v/>
      </c>
      <c r="G874" s="14"/>
    </row>
    <row r="875" spans="1:7" x14ac:dyDescent="0.25">
      <c r="A875" s="121"/>
      <c r="B875" s="122"/>
      <c r="C875" s="123"/>
      <c r="D875" s="124"/>
      <c r="E875" s="125" t="str">
        <f t="shared" si="28"/>
        <v/>
      </c>
      <c r="F875" s="112" t="str">
        <f t="shared" si="29"/>
        <v/>
      </c>
      <c r="G875" s="14"/>
    </row>
    <row r="876" spans="1:7" x14ac:dyDescent="0.25">
      <c r="A876" s="121"/>
      <c r="B876" s="122"/>
      <c r="C876" s="123"/>
      <c r="D876" s="124"/>
      <c r="E876" s="125" t="str">
        <f t="shared" si="28"/>
        <v/>
      </c>
      <c r="F876" s="112" t="str">
        <f t="shared" si="29"/>
        <v/>
      </c>
      <c r="G876" s="14"/>
    </row>
    <row r="877" spans="1:7" x14ac:dyDescent="0.25">
      <c r="A877" s="121"/>
      <c r="B877" s="122"/>
      <c r="C877" s="123"/>
      <c r="D877" s="124"/>
      <c r="E877" s="125" t="str">
        <f t="shared" si="28"/>
        <v/>
      </c>
      <c r="F877" s="112" t="str">
        <f t="shared" si="29"/>
        <v/>
      </c>
      <c r="G877" s="14"/>
    </row>
    <row r="878" spans="1:7" x14ac:dyDescent="0.25">
      <c r="A878" s="121"/>
      <c r="B878" s="122"/>
      <c r="C878" s="123"/>
      <c r="D878" s="124"/>
      <c r="E878" s="125" t="str">
        <f t="shared" si="28"/>
        <v/>
      </c>
      <c r="F878" s="112" t="str">
        <f t="shared" si="29"/>
        <v/>
      </c>
      <c r="G878" s="14"/>
    </row>
    <row r="879" spans="1:7" x14ac:dyDescent="0.25">
      <c r="A879" s="128"/>
      <c r="B879" s="129"/>
      <c r="C879" s="123"/>
      <c r="D879" s="124"/>
      <c r="E879" s="125" t="str">
        <f t="shared" si="28"/>
        <v/>
      </c>
      <c r="F879" s="112" t="str">
        <f t="shared" si="29"/>
        <v/>
      </c>
      <c r="G879" s="14"/>
    </row>
    <row r="880" spans="1:7" x14ac:dyDescent="0.25">
      <c r="A880" s="121"/>
      <c r="B880" s="122"/>
      <c r="C880" s="123"/>
      <c r="D880" s="124"/>
      <c r="E880" s="125" t="str">
        <f t="shared" si="28"/>
        <v/>
      </c>
      <c r="F880" s="112" t="str">
        <f t="shared" si="29"/>
        <v/>
      </c>
      <c r="G880" s="14"/>
    </row>
    <row r="881" spans="1:7" x14ac:dyDescent="0.25">
      <c r="A881" s="121"/>
      <c r="B881" s="122"/>
      <c r="C881" s="123"/>
      <c r="D881" s="124"/>
      <c r="E881" s="125" t="str">
        <f t="shared" si="28"/>
        <v/>
      </c>
      <c r="F881" s="112" t="str">
        <f t="shared" si="29"/>
        <v/>
      </c>
      <c r="G881" s="14"/>
    </row>
    <row r="882" spans="1:7" x14ac:dyDescent="0.25">
      <c r="A882" s="121"/>
      <c r="B882" s="122"/>
      <c r="C882" s="123"/>
      <c r="D882" s="124"/>
      <c r="E882" s="125" t="str">
        <f t="shared" si="28"/>
        <v/>
      </c>
      <c r="F882" s="112" t="str">
        <f t="shared" si="29"/>
        <v/>
      </c>
      <c r="G882" s="14"/>
    </row>
    <row r="883" spans="1:7" x14ac:dyDescent="0.25">
      <c r="A883" s="121"/>
      <c r="B883" s="122"/>
      <c r="C883" s="123"/>
      <c r="D883" s="124"/>
      <c r="E883" s="125" t="str">
        <f t="shared" si="28"/>
        <v/>
      </c>
      <c r="F883" s="112" t="str">
        <f t="shared" si="29"/>
        <v/>
      </c>
      <c r="G883" s="14"/>
    </row>
    <row r="884" spans="1:7" x14ac:dyDescent="0.25">
      <c r="A884" s="121"/>
      <c r="B884" s="122"/>
      <c r="C884" s="123"/>
      <c r="D884" s="124"/>
      <c r="E884" s="125" t="str">
        <f t="shared" si="28"/>
        <v/>
      </c>
      <c r="F884" s="112" t="str">
        <f t="shared" si="29"/>
        <v/>
      </c>
      <c r="G884" s="14"/>
    </row>
    <row r="885" spans="1:7" x14ac:dyDescent="0.25">
      <c r="A885" s="128"/>
      <c r="B885" s="129"/>
      <c r="C885" s="123"/>
      <c r="D885" s="124"/>
      <c r="E885" s="125" t="str">
        <f t="shared" si="28"/>
        <v/>
      </c>
      <c r="F885" s="112" t="str">
        <f t="shared" si="29"/>
        <v/>
      </c>
      <c r="G885" s="14"/>
    </row>
    <row r="886" spans="1:7" x14ac:dyDescent="0.25">
      <c r="A886" s="128"/>
      <c r="B886" s="129"/>
      <c r="C886" s="123"/>
      <c r="D886" s="124"/>
      <c r="E886" s="125" t="str">
        <f t="shared" si="28"/>
        <v/>
      </c>
      <c r="F886" s="112" t="str">
        <f t="shared" si="29"/>
        <v/>
      </c>
      <c r="G886" s="14"/>
    </row>
    <row r="887" spans="1:7" x14ac:dyDescent="0.25">
      <c r="A887" s="128"/>
      <c r="B887" s="129"/>
      <c r="C887" s="123"/>
      <c r="D887" s="124"/>
      <c r="E887" s="125" t="str">
        <f t="shared" si="28"/>
        <v/>
      </c>
      <c r="F887" s="112" t="str">
        <f t="shared" si="29"/>
        <v/>
      </c>
      <c r="G887" s="14"/>
    </row>
    <row r="888" spans="1:7" x14ac:dyDescent="0.25">
      <c r="A888" s="128"/>
      <c r="B888" s="129"/>
      <c r="C888" s="123"/>
      <c r="D888" s="124"/>
      <c r="E888" s="125" t="str">
        <f t="shared" si="28"/>
        <v/>
      </c>
      <c r="F888" s="112" t="str">
        <f t="shared" si="29"/>
        <v/>
      </c>
      <c r="G888" s="14"/>
    </row>
    <row r="889" spans="1:7" x14ac:dyDescent="0.25">
      <c r="A889" s="121"/>
      <c r="B889" s="122"/>
      <c r="C889" s="123"/>
      <c r="D889" s="124"/>
      <c r="E889" s="125" t="str">
        <f t="shared" si="28"/>
        <v/>
      </c>
      <c r="F889" s="112" t="str">
        <f t="shared" si="29"/>
        <v/>
      </c>
      <c r="G889" s="14"/>
    </row>
    <row r="890" spans="1:7" x14ac:dyDescent="0.25">
      <c r="A890" s="128"/>
      <c r="B890" s="129"/>
      <c r="C890" s="123"/>
      <c r="D890" s="124"/>
      <c r="E890" s="125" t="str">
        <f t="shared" si="28"/>
        <v/>
      </c>
      <c r="F890" s="112" t="str">
        <f t="shared" si="29"/>
        <v/>
      </c>
      <c r="G890" s="14"/>
    </row>
    <row r="891" spans="1:7" x14ac:dyDescent="0.25">
      <c r="A891" s="121"/>
      <c r="B891" s="122"/>
      <c r="C891" s="123"/>
      <c r="D891" s="124"/>
      <c r="E891" s="125" t="str">
        <f t="shared" si="28"/>
        <v/>
      </c>
      <c r="F891" s="112" t="str">
        <f t="shared" si="29"/>
        <v/>
      </c>
      <c r="G891" s="14"/>
    </row>
    <row r="892" spans="1:7" x14ac:dyDescent="0.25">
      <c r="A892" s="121"/>
      <c r="B892" s="122"/>
      <c r="C892" s="123"/>
      <c r="D892" s="124"/>
      <c r="E892" s="125" t="str">
        <f t="shared" si="28"/>
        <v/>
      </c>
      <c r="F892" s="112" t="str">
        <f t="shared" si="29"/>
        <v/>
      </c>
      <c r="G892" s="14"/>
    </row>
    <row r="893" spans="1:7" x14ac:dyDescent="0.25">
      <c r="A893" s="121"/>
      <c r="B893" s="122"/>
      <c r="C893" s="123"/>
      <c r="D893" s="124"/>
      <c r="E893" s="125" t="str">
        <f t="shared" si="28"/>
        <v/>
      </c>
      <c r="F893" s="112" t="str">
        <f t="shared" si="29"/>
        <v/>
      </c>
      <c r="G893" s="14"/>
    </row>
    <row r="894" spans="1:7" x14ac:dyDescent="0.25">
      <c r="A894" s="121"/>
      <c r="B894" s="122"/>
      <c r="C894" s="123"/>
      <c r="D894" s="124"/>
      <c r="E894" s="125" t="str">
        <f t="shared" si="28"/>
        <v/>
      </c>
      <c r="F894" s="112" t="str">
        <f t="shared" si="29"/>
        <v/>
      </c>
      <c r="G894" s="14"/>
    </row>
    <row r="895" spans="1:7" x14ac:dyDescent="0.25">
      <c r="A895" s="128"/>
      <c r="B895" s="129"/>
      <c r="C895" s="123"/>
      <c r="D895" s="124"/>
      <c r="E895" s="125" t="str">
        <f t="shared" si="28"/>
        <v/>
      </c>
      <c r="F895" s="112" t="str">
        <f t="shared" si="29"/>
        <v/>
      </c>
      <c r="G895" s="14"/>
    </row>
    <row r="896" spans="1:7" x14ac:dyDescent="0.25">
      <c r="A896" s="121"/>
      <c r="B896" s="122"/>
      <c r="C896" s="123"/>
      <c r="D896" s="124"/>
      <c r="E896" s="125" t="str">
        <f t="shared" si="28"/>
        <v/>
      </c>
      <c r="F896" s="112" t="str">
        <f t="shared" si="29"/>
        <v/>
      </c>
      <c r="G896" s="14"/>
    </row>
    <row r="897" spans="1:7" x14ac:dyDescent="0.25">
      <c r="A897" s="128"/>
      <c r="B897" s="129"/>
      <c r="C897" s="123"/>
      <c r="D897" s="124"/>
      <c r="E897" s="125" t="str">
        <f t="shared" si="28"/>
        <v/>
      </c>
      <c r="F897" s="112" t="str">
        <f t="shared" si="29"/>
        <v/>
      </c>
      <c r="G897" s="14"/>
    </row>
    <row r="898" spans="1:7" x14ac:dyDescent="0.25">
      <c r="A898" s="121"/>
      <c r="B898" s="122"/>
      <c r="C898" s="123"/>
      <c r="D898" s="124"/>
      <c r="E898" s="125" t="str">
        <f t="shared" ref="E898:E902" si="30">IFERROR(VLOOKUP(D898,I$11:J$30,2,FALSE),"")</f>
        <v/>
      </c>
      <c r="F898" s="112" t="str">
        <f t="shared" si="29"/>
        <v/>
      </c>
      <c r="G898" s="14"/>
    </row>
    <row r="899" spans="1:7" x14ac:dyDescent="0.25">
      <c r="A899" s="121"/>
      <c r="B899" s="122"/>
      <c r="C899" s="123"/>
      <c r="D899" s="124"/>
      <c r="E899" s="125" t="str">
        <f t="shared" si="30"/>
        <v/>
      </c>
      <c r="F899" s="112" t="str">
        <f t="shared" si="29"/>
        <v/>
      </c>
      <c r="G899" s="14"/>
    </row>
    <row r="900" spans="1:7" x14ac:dyDescent="0.25">
      <c r="A900" s="128"/>
      <c r="B900" s="129"/>
      <c r="C900" s="123"/>
      <c r="D900" s="124"/>
      <c r="E900" s="125" t="str">
        <f t="shared" si="30"/>
        <v/>
      </c>
      <c r="F900" s="112" t="str">
        <f t="shared" si="29"/>
        <v/>
      </c>
      <c r="G900" s="14"/>
    </row>
    <row r="901" spans="1:7" x14ac:dyDescent="0.25">
      <c r="A901" s="128"/>
      <c r="B901" s="129"/>
      <c r="C901" s="123"/>
      <c r="D901" s="124"/>
      <c r="E901" s="125" t="str">
        <f t="shared" si="30"/>
        <v/>
      </c>
      <c r="F901" s="112" t="str">
        <f>IFERROR(MID(C901,LEN(C901)-5,2), "")</f>
        <v/>
      </c>
      <c r="G901" s="14"/>
    </row>
    <row r="902" spans="1:7" x14ac:dyDescent="0.25">
      <c r="A902" s="121"/>
      <c r="B902" s="122"/>
      <c r="C902" s="123"/>
      <c r="D902" s="124"/>
      <c r="E902" s="125" t="str">
        <f t="shared" si="30"/>
        <v/>
      </c>
      <c r="F902" s="112" t="str">
        <f>IFERROR(MID(C902,LEN(C902)-5,2), "")</f>
        <v/>
      </c>
      <c r="G902" s="14"/>
    </row>
    <row r="903" spans="1:7" x14ac:dyDescent="0.25">
      <c r="A903" s="130"/>
      <c r="B903" s="130"/>
      <c r="C903" s="131"/>
      <c r="D903" s="130"/>
      <c r="F903" s="30"/>
      <c r="G903" s="14"/>
    </row>
    <row r="904" spans="1:7" x14ac:dyDescent="0.25">
      <c r="A904" s="130"/>
      <c r="B904" s="130"/>
      <c r="C904" s="131"/>
      <c r="D904" s="130"/>
      <c r="F904" s="30"/>
      <c r="G904" s="14"/>
    </row>
    <row r="905" spans="1:7" x14ac:dyDescent="0.25">
      <c r="A905" s="130"/>
      <c r="B905" s="130"/>
      <c r="C905" s="131"/>
      <c r="D905" s="130"/>
      <c r="F905" s="30"/>
      <c r="G905" s="14"/>
    </row>
    <row r="906" spans="1:7" x14ac:dyDescent="0.25">
      <c r="A906" s="130"/>
      <c r="B906" s="130"/>
      <c r="C906" s="131"/>
      <c r="D906" s="130"/>
      <c r="F906" s="30"/>
      <c r="G906" s="14"/>
    </row>
    <row r="907" spans="1:7" x14ac:dyDescent="0.25">
      <c r="A907" s="130"/>
      <c r="B907" s="130"/>
      <c r="C907" s="131"/>
      <c r="D907" s="130"/>
      <c r="F907" s="30"/>
      <c r="G907" s="14"/>
    </row>
    <row r="908" spans="1:7" x14ac:dyDescent="0.25">
      <c r="A908" s="130"/>
      <c r="B908" s="130"/>
      <c r="C908" s="131"/>
      <c r="D908" s="130"/>
      <c r="F908" s="30"/>
      <c r="G908" s="14"/>
    </row>
    <row r="909" spans="1:7" x14ac:dyDescent="0.25">
      <c r="A909" s="130"/>
      <c r="B909" s="130"/>
      <c r="C909" s="131"/>
      <c r="D909" s="130"/>
      <c r="F909" s="30"/>
      <c r="G909" s="14"/>
    </row>
    <row r="910" spans="1:7" x14ac:dyDescent="0.25">
      <c r="A910" s="130"/>
      <c r="B910" s="130"/>
      <c r="C910" s="131"/>
      <c r="D910" s="130"/>
      <c r="F910" s="30"/>
      <c r="G910" s="14"/>
    </row>
    <row r="911" spans="1:7" x14ac:dyDescent="0.25">
      <c r="A911" s="130"/>
      <c r="B911" s="130"/>
      <c r="C911" s="131"/>
      <c r="D911" s="130"/>
      <c r="F911" s="30"/>
      <c r="G911" s="14"/>
    </row>
    <row r="912" spans="1:7" x14ac:dyDescent="0.25">
      <c r="A912" s="130"/>
      <c r="B912" s="130"/>
      <c r="C912" s="131"/>
      <c r="D912" s="130"/>
      <c r="F912" s="30"/>
      <c r="G912" s="14"/>
    </row>
    <row r="913" spans="1:7" x14ac:dyDescent="0.25">
      <c r="A913" s="130"/>
      <c r="B913" s="130"/>
      <c r="C913" s="131"/>
      <c r="D913" s="130"/>
      <c r="F913" s="30"/>
      <c r="G913" s="14"/>
    </row>
    <row r="914" spans="1:7" x14ac:dyDescent="0.25">
      <c r="A914" s="130"/>
      <c r="B914" s="130"/>
      <c r="C914" s="131"/>
      <c r="D914" s="130"/>
      <c r="F914" s="30"/>
      <c r="G914" s="14"/>
    </row>
    <row r="915" spans="1:7" x14ac:dyDescent="0.25">
      <c r="A915" s="130"/>
      <c r="B915" s="130"/>
      <c r="C915" s="131"/>
      <c r="D915" s="130"/>
      <c r="F915" s="30"/>
      <c r="G915" s="14"/>
    </row>
    <row r="916" spans="1:7" x14ac:dyDescent="0.25">
      <c r="A916" s="130"/>
      <c r="B916" s="130"/>
      <c r="C916" s="131"/>
      <c r="D916" s="130"/>
      <c r="F916" s="30"/>
      <c r="G916" s="14"/>
    </row>
    <row r="917" spans="1:7" x14ac:dyDescent="0.25">
      <c r="A917" s="130"/>
      <c r="B917" s="130"/>
      <c r="C917" s="131"/>
      <c r="D917" s="130"/>
      <c r="F917" s="30"/>
      <c r="G917" s="14"/>
    </row>
    <row r="918" spans="1:7" x14ac:dyDescent="0.25">
      <c r="A918" s="130"/>
      <c r="B918" s="130"/>
      <c r="C918" s="131"/>
      <c r="D918" s="130"/>
      <c r="F918" s="30"/>
      <c r="G918" s="14"/>
    </row>
    <row r="919" spans="1:7" x14ac:dyDescent="0.25">
      <c r="A919" s="130"/>
      <c r="B919" s="130"/>
      <c r="C919" s="131"/>
      <c r="D919" s="130"/>
      <c r="F919" s="30"/>
      <c r="G919" s="14"/>
    </row>
    <row r="920" spans="1:7" x14ac:dyDescent="0.25">
      <c r="A920" s="130"/>
      <c r="B920" s="130"/>
      <c r="C920" s="131"/>
      <c r="D920" s="130"/>
      <c r="F920" s="30"/>
      <c r="G920" s="14"/>
    </row>
    <row r="921" spans="1:7" x14ac:dyDescent="0.25">
      <c r="A921" s="130"/>
      <c r="B921" s="130"/>
      <c r="C921" s="131"/>
      <c r="D921" s="130"/>
      <c r="F921" s="30"/>
      <c r="G921" s="14"/>
    </row>
    <row r="922" spans="1:7" x14ac:dyDescent="0.25">
      <c r="A922" s="130"/>
      <c r="B922" s="130"/>
      <c r="C922" s="131"/>
      <c r="D922" s="130"/>
      <c r="F922" s="30"/>
      <c r="G922" s="14"/>
    </row>
    <row r="923" spans="1:7" x14ac:dyDescent="0.25">
      <c r="A923" s="130"/>
      <c r="B923" s="130"/>
      <c r="C923" s="131"/>
      <c r="D923" s="130"/>
      <c r="F923" s="30"/>
      <c r="G923" s="14"/>
    </row>
    <row r="924" spans="1:7" x14ac:dyDescent="0.25">
      <c r="A924" s="130"/>
      <c r="B924" s="130"/>
      <c r="C924" s="131"/>
      <c r="D924" s="130"/>
      <c r="F924" s="30"/>
      <c r="G924" s="14"/>
    </row>
    <row r="925" spans="1:7" x14ac:dyDescent="0.25">
      <c r="A925" s="130"/>
      <c r="B925" s="130"/>
      <c r="C925" s="131"/>
      <c r="D925" s="130"/>
      <c r="F925" s="30"/>
      <c r="G925" s="14"/>
    </row>
    <row r="926" spans="1:7" x14ac:dyDescent="0.25">
      <c r="A926" s="130"/>
      <c r="B926" s="130"/>
      <c r="C926" s="131"/>
      <c r="D926" s="130"/>
      <c r="F926" s="30"/>
      <c r="G926" s="14"/>
    </row>
    <row r="927" spans="1:7" x14ac:dyDescent="0.25">
      <c r="A927" s="130"/>
      <c r="B927" s="130"/>
      <c r="C927" s="131"/>
      <c r="D927" s="130"/>
      <c r="F927" s="30"/>
      <c r="G927" s="14"/>
    </row>
    <row r="928" spans="1:7" x14ac:dyDescent="0.25">
      <c r="A928" s="130"/>
      <c r="B928" s="130"/>
      <c r="C928" s="131"/>
      <c r="D928" s="130"/>
      <c r="F928" s="30"/>
      <c r="G928" s="14"/>
    </row>
    <row r="929" spans="1:7" x14ac:dyDescent="0.25">
      <c r="A929" s="130"/>
      <c r="B929" s="130"/>
      <c r="C929" s="131"/>
      <c r="D929" s="130"/>
      <c r="F929" s="30"/>
      <c r="G929" s="14"/>
    </row>
    <row r="930" spans="1:7" x14ac:dyDescent="0.25">
      <c r="A930" s="130"/>
      <c r="B930" s="130"/>
      <c r="C930" s="131"/>
      <c r="D930" s="130"/>
      <c r="F930" s="30"/>
      <c r="G930" s="14"/>
    </row>
    <row r="931" spans="1:7" x14ac:dyDescent="0.25">
      <c r="A931" s="130"/>
      <c r="B931" s="130"/>
      <c r="C931" s="131"/>
      <c r="D931" s="130"/>
      <c r="F931" s="30"/>
      <c r="G931" s="14"/>
    </row>
    <row r="932" spans="1:7" x14ac:dyDescent="0.25">
      <c r="A932" s="130"/>
      <c r="B932" s="130"/>
      <c r="C932" s="131"/>
      <c r="D932" s="130"/>
      <c r="F932" s="30"/>
      <c r="G932" s="14"/>
    </row>
    <row r="933" spans="1:7" x14ac:dyDescent="0.25">
      <c r="A933" s="130"/>
      <c r="B933" s="130"/>
      <c r="C933" s="131"/>
      <c r="D933" s="130"/>
      <c r="F933" s="30"/>
      <c r="G933" s="14"/>
    </row>
    <row r="934" spans="1:7" x14ac:dyDescent="0.25">
      <c r="A934" s="130"/>
      <c r="B934" s="130"/>
      <c r="C934" s="131"/>
      <c r="D934" s="130"/>
      <c r="F934" s="30"/>
      <c r="G934" s="14"/>
    </row>
    <row r="935" spans="1:7" x14ac:dyDescent="0.25">
      <c r="A935" s="130"/>
      <c r="B935" s="130"/>
      <c r="C935" s="131"/>
      <c r="D935" s="130"/>
      <c r="F935" s="30"/>
      <c r="G935" s="14"/>
    </row>
    <row r="936" spans="1:7" x14ac:dyDescent="0.25">
      <c r="A936" s="130"/>
      <c r="B936" s="130"/>
      <c r="C936" s="131"/>
      <c r="D936" s="130"/>
      <c r="F936" s="30"/>
      <c r="G936" s="14"/>
    </row>
    <row r="937" spans="1:7" x14ac:dyDescent="0.25">
      <c r="A937" s="130"/>
      <c r="B937" s="130"/>
      <c r="C937" s="131"/>
      <c r="D937" s="130"/>
      <c r="F937" s="30"/>
      <c r="G937" s="14"/>
    </row>
    <row r="938" spans="1:7" x14ac:dyDescent="0.25">
      <c r="A938" s="130"/>
      <c r="B938" s="130"/>
      <c r="C938" s="131"/>
      <c r="D938" s="130"/>
      <c r="F938" s="30"/>
      <c r="G938" s="14"/>
    </row>
    <row r="939" spans="1:7" x14ac:dyDescent="0.25">
      <c r="A939" s="130"/>
      <c r="B939" s="130"/>
      <c r="C939" s="131"/>
      <c r="D939" s="130"/>
      <c r="F939" s="30"/>
      <c r="G939" s="14"/>
    </row>
    <row r="940" spans="1:7" x14ac:dyDescent="0.25">
      <c r="A940" s="130"/>
      <c r="B940" s="130"/>
      <c r="C940" s="131"/>
      <c r="D940" s="130"/>
      <c r="F940" s="30"/>
      <c r="G940" s="14"/>
    </row>
    <row r="941" spans="1:7" x14ac:dyDescent="0.25">
      <c r="A941" s="130"/>
      <c r="B941" s="130"/>
      <c r="C941" s="131"/>
      <c r="D941" s="130"/>
      <c r="F941" s="30"/>
      <c r="G941" s="14"/>
    </row>
    <row r="942" spans="1:7" x14ac:dyDescent="0.25">
      <c r="A942" s="130"/>
      <c r="B942" s="130"/>
      <c r="C942" s="131"/>
      <c r="D942" s="130"/>
      <c r="F942" s="30"/>
      <c r="G942" s="14"/>
    </row>
    <row r="943" spans="1:7" x14ac:dyDescent="0.25">
      <c r="A943" s="130"/>
      <c r="B943" s="130"/>
      <c r="C943" s="131"/>
      <c r="D943" s="130"/>
      <c r="F943" s="30"/>
      <c r="G943" s="14"/>
    </row>
    <row r="944" spans="1:7" x14ac:dyDescent="0.25">
      <c r="A944" s="130"/>
      <c r="B944" s="130"/>
      <c r="C944" s="131"/>
      <c r="D944" s="130"/>
      <c r="F944" s="30"/>
      <c r="G944" s="14"/>
    </row>
    <row r="945" spans="1:7" x14ac:dyDescent="0.25">
      <c r="A945" s="130"/>
      <c r="B945" s="130"/>
      <c r="C945" s="131"/>
      <c r="D945" s="130"/>
      <c r="F945" s="30"/>
      <c r="G945" s="14"/>
    </row>
    <row r="946" spans="1:7" x14ac:dyDescent="0.25">
      <c r="A946" s="130"/>
      <c r="B946" s="130"/>
      <c r="C946" s="131"/>
      <c r="D946" s="130"/>
      <c r="F946" s="30"/>
      <c r="G946" s="14"/>
    </row>
    <row r="947" spans="1:7" x14ac:dyDescent="0.25">
      <c r="A947" s="130"/>
      <c r="B947" s="130"/>
      <c r="C947" s="131"/>
      <c r="D947" s="130"/>
      <c r="F947" s="30"/>
      <c r="G947" s="14"/>
    </row>
    <row r="948" spans="1:7" x14ac:dyDescent="0.25">
      <c r="A948" s="130"/>
      <c r="B948" s="130"/>
      <c r="C948" s="131"/>
      <c r="D948" s="130"/>
      <c r="F948" s="30"/>
      <c r="G948" s="14"/>
    </row>
    <row r="949" spans="1:7" x14ac:dyDescent="0.25">
      <c r="A949" s="130"/>
      <c r="B949" s="130"/>
      <c r="C949" s="131"/>
      <c r="D949" s="130"/>
      <c r="F949" s="30"/>
      <c r="G949" s="14"/>
    </row>
    <row r="950" spans="1:7" x14ac:dyDescent="0.25">
      <c r="A950" s="130"/>
      <c r="B950" s="130"/>
      <c r="C950" s="131"/>
      <c r="D950" s="130"/>
      <c r="F950" s="30"/>
      <c r="G950" s="14"/>
    </row>
    <row r="951" spans="1:7" x14ac:dyDescent="0.25">
      <c r="A951" s="130"/>
      <c r="B951" s="130"/>
      <c r="C951" s="131"/>
      <c r="D951" s="130"/>
      <c r="F951" s="30"/>
      <c r="G951" s="14"/>
    </row>
    <row r="952" spans="1:7" x14ac:dyDescent="0.25">
      <c r="A952" s="130"/>
      <c r="B952" s="130"/>
      <c r="C952" s="131"/>
      <c r="D952" s="130"/>
      <c r="F952" s="30"/>
      <c r="G952" s="14"/>
    </row>
    <row r="953" spans="1:7" x14ac:dyDescent="0.25">
      <c r="A953" s="130"/>
      <c r="B953" s="130"/>
      <c r="C953" s="131"/>
      <c r="D953" s="130"/>
      <c r="F953" s="30"/>
      <c r="G953" s="14"/>
    </row>
    <row r="954" spans="1:7" x14ac:dyDescent="0.25">
      <c r="A954" s="130"/>
      <c r="B954" s="130"/>
      <c r="C954" s="131"/>
      <c r="D954" s="130"/>
      <c r="F954" s="30"/>
      <c r="G954" s="14"/>
    </row>
    <row r="955" spans="1:7" x14ac:dyDescent="0.25">
      <c r="A955" s="130"/>
      <c r="B955" s="130"/>
      <c r="C955" s="131"/>
      <c r="D955" s="130"/>
      <c r="F955" s="30"/>
      <c r="G955" s="14"/>
    </row>
    <row r="956" spans="1:7" x14ac:dyDescent="0.25">
      <c r="A956" s="130"/>
      <c r="B956" s="130"/>
      <c r="C956" s="131"/>
      <c r="D956" s="130"/>
      <c r="F956" s="30"/>
      <c r="G956" s="14"/>
    </row>
    <row r="957" spans="1:7" x14ac:dyDescent="0.25">
      <c r="A957" s="130"/>
      <c r="B957" s="130"/>
      <c r="C957" s="131"/>
      <c r="D957" s="130"/>
      <c r="F957" s="30"/>
      <c r="G957" s="14"/>
    </row>
    <row r="958" spans="1:7" x14ac:dyDescent="0.25">
      <c r="A958" s="130"/>
      <c r="B958" s="130"/>
      <c r="C958" s="131"/>
      <c r="D958" s="130"/>
      <c r="F958" s="30"/>
      <c r="G958" s="14"/>
    </row>
    <row r="959" spans="1:7" x14ac:dyDescent="0.25">
      <c r="A959" s="130"/>
      <c r="B959" s="130"/>
      <c r="C959" s="131"/>
      <c r="D959" s="130"/>
      <c r="F959" s="30"/>
      <c r="G959" s="14"/>
    </row>
    <row r="960" spans="1:7" x14ac:dyDescent="0.25">
      <c r="A960" s="130"/>
      <c r="B960" s="130"/>
      <c r="C960" s="131"/>
      <c r="D960" s="130"/>
      <c r="F960" s="30"/>
      <c r="G960" s="14"/>
    </row>
    <row r="961" spans="1:7" x14ac:dyDescent="0.25">
      <c r="A961" s="130"/>
      <c r="B961" s="130"/>
      <c r="C961" s="131"/>
      <c r="D961" s="130"/>
      <c r="F961" s="30"/>
      <c r="G961" s="14"/>
    </row>
    <row r="962" spans="1:7" x14ac:dyDescent="0.25">
      <c r="A962" s="130"/>
      <c r="B962" s="130"/>
      <c r="C962" s="131"/>
      <c r="D962" s="130"/>
      <c r="F962" s="30"/>
      <c r="G962" s="14"/>
    </row>
    <row r="963" spans="1:7" x14ac:dyDescent="0.25">
      <c r="A963" s="130"/>
      <c r="B963" s="130"/>
      <c r="C963" s="131"/>
      <c r="D963" s="130"/>
      <c r="F963" s="30"/>
      <c r="G963" s="14"/>
    </row>
    <row r="964" spans="1:7" x14ac:dyDescent="0.25">
      <c r="A964" s="130"/>
      <c r="B964" s="130"/>
      <c r="C964" s="131"/>
      <c r="D964" s="130"/>
      <c r="F964" s="30"/>
      <c r="G964" s="14"/>
    </row>
    <row r="965" spans="1:7" x14ac:dyDescent="0.25">
      <c r="A965" s="130"/>
      <c r="B965" s="130"/>
      <c r="C965" s="131"/>
      <c r="D965" s="130"/>
      <c r="F965" s="30"/>
      <c r="G965" s="14"/>
    </row>
    <row r="966" spans="1:7" x14ac:dyDescent="0.25">
      <c r="A966" s="130"/>
      <c r="B966" s="130"/>
      <c r="C966" s="131"/>
      <c r="D966" s="130"/>
      <c r="F966" s="30"/>
      <c r="G966" s="14"/>
    </row>
    <row r="967" spans="1:7" x14ac:dyDescent="0.25">
      <c r="A967" s="130"/>
      <c r="B967" s="130"/>
      <c r="C967" s="131"/>
      <c r="D967" s="130"/>
      <c r="F967" s="30"/>
      <c r="G967" s="14"/>
    </row>
    <row r="968" spans="1:7" x14ac:dyDescent="0.25">
      <c r="A968" s="130"/>
      <c r="B968" s="130"/>
      <c r="C968" s="131"/>
      <c r="D968" s="130"/>
      <c r="F968" s="30"/>
      <c r="G968" s="14"/>
    </row>
    <row r="969" spans="1:7" x14ac:dyDescent="0.25">
      <c r="A969" s="130"/>
      <c r="B969" s="130"/>
      <c r="C969" s="131"/>
      <c r="D969" s="130"/>
      <c r="F969" s="30"/>
      <c r="G969" s="14"/>
    </row>
    <row r="970" spans="1:7" x14ac:dyDescent="0.25">
      <c r="A970" s="130"/>
      <c r="B970" s="130"/>
      <c r="C970" s="131"/>
      <c r="D970" s="130"/>
      <c r="F970" s="30"/>
      <c r="G970" s="14"/>
    </row>
    <row r="971" spans="1:7" x14ac:dyDescent="0.25">
      <c r="A971" s="130"/>
      <c r="B971" s="130"/>
      <c r="C971" s="131"/>
      <c r="D971" s="130"/>
      <c r="F971" s="30"/>
      <c r="G971" s="14"/>
    </row>
    <row r="972" spans="1:7" x14ac:dyDescent="0.25">
      <c r="A972" s="130"/>
      <c r="B972" s="130"/>
      <c r="C972" s="131"/>
      <c r="D972" s="130"/>
      <c r="F972" s="30"/>
      <c r="G972" s="14"/>
    </row>
    <row r="973" spans="1:7" x14ac:dyDescent="0.25">
      <c r="A973" s="130"/>
      <c r="B973" s="130"/>
      <c r="C973" s="131"/>
      <c r="D973" s="130"/>
      <c r="F973" s="30"/>
      <c r="G973" s="14"/>
    </row>
    <row r="974" spans="1:7" x14ac:dyDescent="0.25">
      <c r="A974" s="130"/>
      <c r="B974" s="130"/>
      <c r="C974" s="131"/>
      <c r="D974" s="130"/>
      <c r="F974" s="30"/>
      <c r="G974" s="14"/>
    </row>
    <row r="975" spans="1:7" x14ac:dyDescent="0.25">
      <c r="A975" s="130"/>
      <c r="B975" s="130"/>
      <c r="C975" s="131"/>
      <c r="D975" s="130"/>
      <c r="F975" s="30"/>
      <c r="G975" s="14"/>
    </row>
    <row r="976" spans="1:7" x14ac:dyDescent="0.25">
      <c r="A976" s="130"/>
      <c r="B976" s="130"/>
      <c r="C976" s="131"/>
      <c r="D976" s="130"/>
      <c r="F976" s="30"/>
      <c r="G976" s="14"/>
    </row>
    <row r="977" spans="1:7" x14ac:dyDescent="0.25">
      <c r="A977" s="130"/>
      <c r="B977" s="130"/>
      <c r="C977" s="131"/>
      <c r="D977" s="130"/>
      <c r="F977" s="30"/>
      <c r="G977" s="14"/>
    </row>
    <row r="978" spans="1:7" x14ac:dyDescent="0.25">
      <c r="A978" s="130"/>
      <c r="B978" s="130"/>
      <c r="C978" s="131"/>
      <c r="D978" s="130"/>
      <c r="F978" s="30"/>
      <c r="G978" s="14"/>
    </row>
    <row r="979" spans="1:7" x14ac:dyDescent="0.25">
      <c r="A979" s="130"/>
      <c r="B979" s="130"/>
      <c r="C979" s="131"/>
      <c r="D979" s="130"/>
      <c r="F979" s="30"/>
      <c r="G979" s="14"/>
    </row>
    <row r="980" spans="1:7" x14ac:dyDescent="0.25">
      <c r="A980" s="130"/>
      <c r="B980" s="130"/>
      <c r="C980" s="131"/>
      <c r="D980" s="130"/>
      <c r="F980" s="30"/>
      <c r="G980" s="14"/>
    </row>
    <row r="981" spans="1:7" x14ac:dyDescent="0.25">
      <c r="A981" s="130"/>
      <c r="B981" s="130"/>
      <c r="C981" s="131"/>
      <c r="D981" s="130"/>
      <c r="F981" s="30"/>
      <c r="G981" s="14"/>
    </row>
    <row r="982" spans="1:7" x14ac:dyDescent="0.25">
      <c r="A982" s="130"/>
      <c r="B982" s="130"/>
      <c r="C982" s="131"/>
      <c r="D982" s="130"/>
      <c r="F982" s="30"/>
      <c r="G982" s="14"/>
    </row>
    <row r="983" spans="1:7" x14ac:dyDescent="0.25">
      <c r="A983" s="130"/>
      <c r="B983" s="130"/>
      <c r="C983" s="131"/>
      <c r="D983" s="130"/>
      <c r="F983" s="30"/>
      <c r="G983" s="14"/>
    </row>
    <row r="984" spans="1:7" x14ac:dyDescent="0.25">
      <c r="A984" s="130"/>
      <c r="B984" s="130"/>
      <c r="C984" s="131"/>
      <c r="D984" s="130"/>
      <c r="F984" s="30"/>
      <c r="G984" s="14"/>
    </row>
    <row r="985" spans="1:7" x14ac:dyDescent="0.25">
      <c r="A985" s="130"/>
      <c r="B985" s="130"/>
      <c r="C985" s="131"/>
      <c r="D985" s="130"/>
      <c r="F985" s="30"/>
      <c r="G985" s="14"/>
    </row>
    <row r="986" spans="1:7" x14ac:dyDescent="0.25">
      <c r="A986" s="130"/>
      <c r="B986" s="130"/>
      <c r="C986" s="131"/>
      <c r="D986" s="130"/>
      <c r="F986" s="30"/>
      <c r="G986" s="14"/>
    </row>
    <row r="987" spans="1:7" x14ac:dyDescent="0.25">
      <c r="A987" s="130"/>
      <c r="B987" s="130"/>
      <c r="C987" s="131"/>
      <c r="D987" s="130"/>
      <c r="F987" s="30"/>
      <c r="G987" s="14"/>
    </row>
    <row r="988" spans="1:7" x14ac:dyDescent="0.25">
      <c r="A988" s="130"/>
      <c r="B988" s="130"/>
      <c r="C988" s="131"/>
      <c r="D988" s="130"/>
      <c r="F988" s="30"/>
      <c r="G988" s="14"/>
    </row>
    <row r="989" spans="1:7" x14ac:dyDescent="0.25">
      <c r="A989" s="130"/>
      <c r="B989" s="130"/>
      <c r="C989" s="131"/>
      <c r="D989" s="130"/>
      <c r="F989" s="30"/>
      <c r="G989" s="14"/>
    </row>
    <row r="990" spans="1:7" x14ac:dyDescent="0.25">
      <c r="A990" s="130"/>
      <c r="B990" s="130"/>
      <c r="C990" s="131"/>
      <c r="D990" s="130"/>
      <c r="F990" s="30"/>
      <c r="G990" s="14"/>
    </row>
    <row r="991" spans="1:7" x14ac:dyDescent="0.25">
      <c r="A991" s="130"/>
      <c r="B991" s="130"/>
      <c r="C991" s="131"/>
      <c r="D991" s="130"/>
      <c r="F991" s="30"/>
      <c r="G991" s="14"/>
    </row>
    <row r="992" spans="1:7" x14ac:dyDescent="0.25">
      <c r="A992" s="130"/>
      <c r="B992" s="130"/>
      <c r="C992" s="131"/>
      <c r="D992" s="130"/>
      <c r="F992" s="30"/>
      <c r="G992" s="14"/>
    </row>
    <row r="993" spans="1:7" x14ac:dyDescent="0.25">
      <c r="A993" s="130"/>
      <c r="B993" s="130"/>
      <c r="C993" s="131"/>
      <c r="D993" s="130"/>
      <c r="F993" s="30"/>
      <c r="G993" s="14"/>
    </row>
    <row r="994" spans="1:7" x14ac:dyDescent="0.25">
      <c r="A994" s="130"/>
      <c r="B994" s="130"/>
      <c r="C994" s="131"/>
      <c r="D994" s="130"/>
      <c r="F994" s="30"/>
      <c r="G994" s="14"/>
    </row>
    <row r="995" spans="1:7" x14ac:dyDescent="0.25">
      <c r="A995" s="130"/>
      <c r="B995" s="130"/>
      <c r="C995" s="131"/>
      <c r="D995" s="130"/>
      <c r="F995" s="30"/>
      <c r="G995" s="14"/>
    </row>
    <row r="996" spans="1:7" x14ac:dyDescent="0.25">
      <c r="A996" s="130"/>
      <c r="B996" s="130"/>
      <c r="C996" s="131"/>
      <c r="D996" s="130"/>
      <c r="F996" s="30"/>
      <c r="G996" s="14"/>
    </row>
    <row r="997" spans="1:7" x14ac:dyDescent="0.25">
      <c r="A997" s="130"/>
      <c r="B997" s="130"/>
      <c r="C997" s="131"/>
      <c r="D997" s="130"/>
      <c r="F997" s="30"/>
      <c r="G997" s="14"/>
    </row>
    <row r="998" spans="1:7" x14ac:dyDescent="0.25">
      <c r="A998" s="130"/>
      <c r="B998" s="130"/>
      <c r="C998" s="131"/>
      <c r="D998" s="130"/>
      <c r="F998" s="30"/>
      <c r="G998" s="14"/>
    </row>
    <row r="999" spans="1:7" x14ac:dyDescent="0.25">
      <c r="A999" s="130"/>
      <c r="B999" s="130"/>
      <c r="C999" s="131"/>
      <c r="D999" s="130"/>
      <c r="F999" s="30"/>
      <c r="G999" s="14"/>
    </row>
    <row r="1000" spans="1:7" x14ac:dyDescent="0.25">
      <c r="A1000" s="130"/>
      <c r="B1000" s="130"/>
      <c r="C1000" s="131"/>
      <c r="D1000" s="130"/>
      <c r="F1000" s="30"/>
      <c r="G1000" s="14"/>
    </row>
    <row r="1001" spans="1:7" x14ac:dyDescent="0.25">
      <c r="A1001" s="130"/>
      <c r="B1001" s="130"/>
      <c r="C1001" s="131"/>
      <c r="D1001" s="130"/>
      <c r="F1001" s="30"/>
      <c r="G1001" s="14"/>
    </row>
    <row r="1002" spans="1:7" x14ac:dyDescent="0.25">
      <c r="A1002" s="130"/>
      <c r="B1002" s="130"/>
      <c r="C1002" s="131"/>
      <c r="D1002" s="130"/>
      <c r="G1002" s="5"/>
    </row>
    <row r="1003" spans="1:7" x14ac:dyDescent="0.25">
      <c r="G1003" s="5"/>
    </row>
  </sheetData>
  <sheetProtection algorithmName="SHA-512" hashValue="kMVyHgH7mY5vqB50ms0rIq/vFUBhBXBbkj7rNDwZueirX04xqdgnR+E+J6y5ZaFrjdqLkOdt/oGm+20tZP5blA==" saltValue="ah37ZNI7DqLARjD2OlG3SA==" spinCount="100000" sheet="1" objects="1" scenarios="1"/>
  <sortState xmlns:xlrd2="http://schemas.microsoft.com/office/spreadsheetml/2017/richdata2" ref="H11:N30">
    <sortCondition ref="H11"/>
  </sortState>
  <dataConsolidate/>
  <mergeCells count="5">
    <mergeCell ref="G9:N9"/>
    <mergeCell ref="K10:N10"/>
    <mergeCell ref="K32:L32"/>
    <mergeCell ref="S1:U2"/>
    <mergeCell ref="S3:U4"/>
  </mergeCells>
  <conditionalFormatting sqref="P212:P462 K10 O399:O462 Q6:Q1048576 R187:XFD1048576 O463:P1048576 N459:N1048576 J34:M1048576 A903:C1048576 P37:XFD186 G10:H10 P34:AN36 AQ15:XFD25 R15:AH25 P9:XFD13 R14:XFD14 P14:Q33 R26:AJ33 AW34:XFD36 AS26:XFD33 E1 E903:F1048576 G34:H1048576 P1 W1:XFD5 P6:Q8 V6:XFD8">
    <cfRule type="cellIs" dxfId="47301" priority="1942" operator="equal">
      <formula>1</formula>
    </cfRule>
    <cfRule type="cellIs" dxfId="47300" priority="1943" operator="equal">
      <formula>2</formula>
    </cfRule>
    <cfRule type="cellIs" dxfId="47299" priority="1944" operator="equal">
      <formula>3</formula>
    </cfRule>
    <cfRule type="cellIs" dxfId="47298" priority="1945" operator="equal">
      <formula>4</formula>
    </cfRule>
    <cfRule type="cellIs" dxfId="47297" priority="1946" operator="equal">
      <formula>5</formula>
    </cfRule>
    <cfRule type="cellIs" dxfId="47296" priority="1947" operator="equal">
      <formula>6</formula>
    </cfRule>
    <cfRule type="cellIs" dxfId="47295" priority="1948" operator="equal">
      <formula>7</formula>
    </cfRule>
    <cfRule type="cellIs" dxfId="47294" priority="1949" operator="equal">
      <formula>8</formula>
    </cfRule>
    <cfRule type="cellIs" dxfId="47293" priority="1950" operator="equal">
      <formula>9</formula>
    </cfRule>
    <cfRule type="cellIs" dxfId="47292" priority="1951" operator="equal">
      <formula>10</formula>
    </cfRule>
    <cfRule type="cellIs" dxfId="47291" priority="1952" operator="equal">
      <formula>11</formula>
    </cfRule>
    <cfRule type="cellIs" dxfId="47290" priority="1953" operator="equal">
      <formula>12</formula>
    </cfRule>
    <cfRule type="cellIs" dxfId="47289" priority="1954" operator="equal">
      <formula>13</formula>
    </cfRule>
    <cfRule type="cellIs" dxfId="47288" priority="1955" operator="equal">
      <formula>14</formula>
    </cfRule>
    <cfRule type="cellIs" dxfId="47287" priority="1956" operator="equal">
      <formula>15</formula>
    </cfRule>
  </conditionalFormatting>
  <conditionalFormatting sqref="O1 G6:H8 G5">
    <cfRule type="containsText" dxfId="47286" priority="1867" operator="containsText" text="20412716822">
      <formula>NOT(ISERROR(SEARCH("20412716822",G1)))</formula>
    </cfRule>
    <cfRule type="containsText" dxfId="47285" priority="1868" operator="containsText" text="16283156003">
      <formula>NOT(ISERROR(SEARCH("16283156003",G1)))</formula>
    </cfRule>
    <cfRule type="containsText" dxfId="47284" priority="1869" operator="containsText" text="16278253926">
      <formula>NOT(ISERROR(SEARCH("16278253926",G1)))</formula>
    </cfRule>
    <cfRule type="containsText" dxfId="47283" priority="1870" operator="containsText" text="16177659668">
      <formula>NOT(ISERROR(SEARCH("16177659668",G1)))</formula>
    </cfRule>
    <cfRule type="containsText" dxfId="47282" priority="1871" operator="containsText" text="13033441717">
      <formula>NOT(ISERROR(SEARCH("13033441717",G1)))</formula>
    </cfRule>
    <cfRule type="containsText" dxfId="47281" priority="1872" operator="containsText" text="12744076718">
      <formula>NOT(ISERROR(SEARCH("12744076718",G1)))</formula>
    </cfRule>
    <cfRule type="containsText" dxfId="47280" priority="1873" operator="containsText" text="12635107671">
      <formula>NOT(ISERROR(SEARCH("12635107671",G1)))</formula>
    </cfRule>
    <cfRule type="containsText" dxfId="47279" priority="1874" operator="containsText" text="12603009704">
      <formula>NOT(ISERROR(SEARCH("12603009704",G1)))</formula>
    </cfRule>
    <cfRule type="containsText" dxfId="47278" priority="1875" operator="containsText" text="12394703611">
      <formula>NOT(ISERROR(SEARCH("12394703611",G1)))</formula>
    </cfRule>
    <cfRule type="containsText" dxfId="47277" priority="1876" operator="containsText" text="12355644235">
      <formula>NOT(ISERROR(SEARCH("12355644235",G1)))</formula>
    </cfRule>
    <cfRule type="containsText" dxfId="47276" priority="1877" operator="containsText" text="12088483162">
      <formula>NOT(ISERROR(SEARCH("12088483162",G1)))</formula>
    </cfRule>
    <cfRule type="containsText" dxfId="47275" priority="1878" operator="containsText" text="12043231350">
      <formula>NOT(ISERROR(SEARCH("12043231350",G1)))</formula>
    </cfRule>
    <cfRule type="containsText" dxfId="47274" priority="1879" operator="containsText" text="10764715140">
      <formula>NOT(ISERROR(SEARCH("10764715140",G1)))</formula>
    </cfRule>
    <cfRule type="containsText" dxfId="47273" priority="1880" operator="containsText" text="10691471506">
      <formula>NOT(ISERROR(SEARCH("10691471506",G1)))</formula>
    </cfRule>
    <cfRule type="containsText" dxfId="47272" priority="1881" operator="containsText" text="10641772189">
      <formula>NOT(ISERROR(SEARCH("10641772189",G1)))</formula>
    </cfRule>
  </conditionalFormatting>
  <conditionalFormatting sqref="G3:G4">
    <cfRule type="containsText" dxfId="47271" priority="1777" operator="containsText" text="20412716822">
      <formula>NOT(ISERROR(SEARCH("20412716822",G3)))</formula>
    </cfRule>
    <cfRule type="containsText" dxfId="47270" priority="1778" operator="containsText" text="16283156003">
      <formula>NOT(ISERROR(SEARCH("16283156003",G3)))</formula>
    </cfRule>
    <cfRule type="containsText" dxfId="47269" priority="1779" operator="containsText" text="16278253926">
      <formula>NOT(ISERROR(SEARCH("16278253926",G3)))</formula>
    </cfRule>
    <cfRule type="containsText" dxfId="47268" priority="1780" operator="containsText" text="16177659668">
      <formula>NOT(ISERROR(SEARCH("16177659668",G3)))</formula>
    </cfRule>
    <cfRule type="containsText" dxfId="47267" priority="1781" operator="containsText" text="13033441717">
      <formula>NOT(ISERROR(SEARCH("13033441717",G3)))</formula>
    </cfRule>
    <cfRule type="containsText" dxfId="47266" priority="1782" operator="containsText" text="12744076718">
      <formula>NOT(ISERROR(SEARCH("12744076718",G3)))</formula>
    </cfRule>
    <cfRule type="containsText" dxfId="47265" priority="1783" operator="containsText" text="12635107671">
      <formula>NOT(ISERROR(SEARCH("12635107671",G3)))</formula>
    </cfRule>
    <cfRule type="containsText" dxfId="47264" priority="1784" operator="containsText" text="12603009704">
      <formula>NOT(ISERROR(SEARCH("12603009704",G3)))</formula>
    </cfRule>
    <cfRule type="containsText" dxfId="47263" priority="1785" operator="containsText" text="12394703611">
      <formula>NOT(ISERROR(SEARCH("12394703611",G3)))</formula>
    </cfRule>
    <cfRule type="containsText" dxfId="47262" priority="1786" operator="containsText" text="12355644235">
      <formula>NOT(ISERROR(SEARCH("12355644235",G3)))</formula>
    </cfRule>
    <cfRule type="containsText" dxfId="47261" priority="1787" operator="containsText" text="12088483162">
      <formula>NOT(ISERROR(SEARCH("12088483162",G3)))</formula>
    </cfRule>
    <cfRule type="containsText" dxfId="47260" priority="1788" operator="containsText" text="12043231350">
      <formula>NOT(ISERROR(SEARCH("12043231350",G3)))</formula>
    </cfRule>
    <cfRule type="containsText" dxfId="47259" priority="1789" operator="containsText" text="10764715140">
      <formula>NOT(ISERROR(SEARCH("10764715140",G3)))</formula>
    </cfRule>
    <cfRule type="containsText" dxfId="47258" priority="1790" operator="containsText" text="10691471506">
      <formula>NOT(ISERROR(SEARCH("10691471506",G3)))</formula>
    </cfRule>
    <cfRule type="containsText" dxfId="47257" priority="1791" operator="containsText" text="10641772189">
      <formula>NOT(ISERROR(SEARCH("10641772189",G3)))</formula>
    </cfRule>
  </conditionalFormatting>
  <conditionalFormatting sqref="G1:G2 F2:F902">
    <cfRule type="containsText" dxfId="47256" priority="1792" operator="containsText" text="20412716822">
      <formula>NOT(ISERROR(SEARCH("20412716822",F1)))</formula>
    </cfRule>
    <cfRule type="containsText" dxfId="47255" priority="1793" operator="containsText" text="16283156003">
      <formula>NOT(ISERROR(SEARCH("16283156003",F1)))</formula>
    </cfRule>
    <cfRule type="containsText" dxfId="47254" priority="1794" operator="containsText" text="16278253926">
      <formula>NOT(ISERROR(SEARCH("16278253926",F1)))</formula>
    </cfRule>
    <cfRule type="containsText" dxfId="47253" priority="1795" operator="containsText" text="16177659668">
      <formula>NOT(ISERROR(SEARCH("16177659668",F1)))</formula>
    </cfRule>
    <cfRule type="containsText" dxfId="47252" priority="1796" operator="containsText" text="13033441717">
      <formula>NOT(ISERROR(SEARCH("13033441717",F1)))</formula>
    </cfRule>
    <cfRule type="containsText" dxfId="47251" priority="1797" operator="containsText" text="12744076718">
      <formula>NOT(ISERROR(SEARCH("12744076718",F1)))</formula>
    </cfRule>
    <cfRule type="containsText" dxfId="47250" priority="1798" operator="containsText" text="12635107671">
      <formula>NOT(ISERROR(SEARCH("12635107671",F1)))</formula>
    </cfRule>
    <cfRule type="containsText" dxfId="47249" priority="1799" operator="containsText" text="12603009704">
      <formula>NOT(ISERROR(SEARCH("12603009704",F1)))</formula>
    </cfRule>
    <cfRule type="containsText" dxfId="47248" priority="1800" operator="containsText" text="12394703611">
      <formula>NOT(ISERROR(SEARCH("12394703611",F1)))</formula>
    </cfRule>
    <cfRule type="containsText" dxfId="47247" priority="1801" operator="containsText" text="12355644235">
      <formula>NOT(ISERROR(SEARCH("12355644235",F1)))</formula>
    </cfRule>
    <cfRule type="containsText" dxfId="47246" priority="1802" operator="containsText" text="12088483162">
      <formula>NOT(ISERROR(SEARCH("12088483162",F1)))</formula>
    </cfRule>
    <cfRule type="containsText" dxfId="47245" priority="1803" operator="containsText" text="12043231350">
      <formula>NOT(ISERROR(SEARCH("12043231350",F1)))</formula>
    </cfRule>
    <cfRule type="containsText" dxfId="47244" priority="1804" operator="containsText" text="10764715140">
      <formula>NOT(ISERROR(SEARCH("10764715140",F1)))</formula>
    </cfRule>
    <cfRule type="containsText" dxfId="47243" priority="1805" operator="containsText" text="10691471506">
      <formula>NOT(ISERROR(SEARCH("10691471506",F1)))</formula>
    </cfRule>
    <cfRule type="containsText" dxfId="47242" priority="1806" operator="containsText" text="10641772189">
      <formula>NOT(ISERROR(SEARCH("10641772189",F1)))</formula>
    </cfRule>
  </conditionalFormatting>
  <conditionalFormatting sqref="A1:C1">
    <cfRule type="containsText" dxfId="47241" priority="1747" operator="containsText" text="20412716822">
      <formula>NOT(ISERROR(SEARCH("20412716822",A1)))</formula>
    </cfRule>
    <cfRule type="containsText" dxfId="47240" priority="1748" operator="containsText" text="16283156003">
      <formula>NOT(ISERROR(SEARCH("16283156003",A1)))</formula>
    </cfRule>
    <cfRule type="containsText" dxfId="47239" priority="1749" operator="containsText" text="16278253926">
      <formula>NOT(ISERROR(SEARCH("16278253926",A1)))</formula>
    </cfRule>
    <cfRule type="containsText" dxfId="47238" priority="1750" operator="containsText" text="16177659668">
      <formula>NOT(ISERROR(SEARCH("16177659668",A1)))</formula>
    </cfRule>
    <cfRule type="containsText" dxfId="47237" priority="1751" operator="containsText" text="13033441717">
      <formula>NOT(ISERROR(SEARCH("13033441717",A1)))</formula>
    </cfRule>
    <cfRule type="containsText" dxfId="47236" priority="1752" operator="containsText" text="12744076718">
      <formula>NOT(ISERROR(SEARCH("12744076718",A1)))</formula>
    </cfRule>
    <cfRule type="containsText" dxfId="47235" priority="1753" operator="containsText" text="12635107671">
      <formula>NOT(ISERROR(SEARCH("12635107671",A1)))</formula>
    </cfRule>
    <cfRule type="containsText" dxfId="47234" priority="1754" operator="containsText" text="12603009704">
      <formula>NOT(ISERROR(SEARCH("12603009704",A1)))</formula>
    </cfRule>
    <cfRule type="containsText" dxfId="47233" priority="1755" operator="containsText" text="12394703611">
      <formula>NOT(ISERROR(SEARCH("12394703611",A1)))</formula>
    </cfRule>
    <cfRule type="containsText" dxfId="47232" priority="1756" operator="containsText" text="12355644235">
      <formula>NOT(ISERROR(SEARCH("12355644235",A1)))</formula>
    </cfRule>
    <cfRule type="containsText" dxfId="47231" priority="1757" operator="containsText" text="12088483162">
      <formula>NOT(ISERROR(SEARCH("12088483162",A1)))</formula>
    </cfRule>
    <cfRule type="containsText" dxfId="47230" priority="1758" operator="containsText" text="12043231350">
      <formula>NOT(ISERROR(SEARCH("12043231350",A1)))</formula>
    </cfRule>
    <cfRule type="containsText" dxfId="47229" priority="1759" operator="containsText" text="10764715140">
      <formula>NOT(ISERROR(SEARCH("10764715140",A1)))</formula>
    </cfRule>
    <cfRule type="containsText" dxfId="47228" priority="1760" operator="containsText" text="10691471506">
      <formula>NOT(ISERROR(SEARCH("10691471506",A1)))</formula>
    </cfRule>
    <cfRule type="containsText" dxfId="47227" priority="1761" operator="containsText" text="10641772189">
      <formula>NOT(ISERROR(SEARCH("10641772189",A1)))</formula>
    </cfRule>
  </conditionalFormatting>
  <conditionalFormatting sqref="J6:M8">
    <cfRule type="containsText" dxfId="47226" priority="1327" operator="containsText" text="20412716822">
      <formula>NOT(ISERROR(SEARCH("20412716822",J6)))</formula>
    </cfRule>
    <cfRule type="containsText" dxfId="47225" priority="1328" operator="containsText" text="16283156003">
      <formula>NOT(ISERROR(SEARCH("16283156003",J6)))</formula>
    </cfRule>
    <cfRule type="containsText" dxfId="47224" priority="1329" operator="containsText" text="16278253926">
      <formula>NOT(ISERROR(SEARCH("16278253926",J6)))</formula>
    </cfRule>
    <cfRule type="containsText" dxfId="47223" priority="1330" operator="containsText" text="16177659668">
      <formula>NOT(ISERROR(SEARCH("16177659668",J6)))</formula>
    </cfRule>
    <cfRule type="containsText" dxfId="47222" priority="1331" operator="containsText" text="13033441717">
      <formula>NOT(ISERROR(SEARCH("13033441717",J6)))</formula>
    </cfRule>
    <cfRule type="containsText" dxfId="47221" priority="1332" operator="containsText" text="12744076718">
      <formula>NOT(ISERROR(SEARCH("12744076718",J6)))</formula>
    </cfRule>
    <cfRule type="containsText" dxfId="47220" priority="1333" operator="containsText" text="12635107671">
      <formula>NOT(ISERROR(SEARCH("12635107671",J6)))</formula>
    </cfRule>
    <cfRule type="containsText" dxfId="47219" priority="1334" operator="containsText" text="12603009704">
      <formula>NOT(ISERROR(SEARCH("12603009704",J6)))</formula>
    </cfRule>
    <cfRule type="containsText" dxfId="47218" priority="1335" operator="containsText" text="12394703611">
      <formula>NOT(ISERROR(SEARCH("12394703611",J6)))</formula>
    </cfRule>
    <cfRule type="containsText" dxfId="47217" priority="1336" operator="containsText" text="12355644235">
      <formula>NOT(ISERROR(SEARCH("12355644235",J6)))</formula>
    </cfRule>
    <cfRule type="containsText" dxfId="47216" priority="1337" operator="containsText" text="12088483162">
      <formula>NOT(ISERROR(SEARCH("12088483162",J6)))</formula>
    </cfRule>
    <cfRule type="containsText" dxfId="47215" priority="1338" operator="containsText" text="12043231350">
      <formula>NOT(ISERROR(SEARCH("12043231350",J6)))</formula>
    </cfRule>
    <cfRule type="containsText" dxfId="47214" priority="1339" operator="containsText" text="10764715140">
      <formula>NOT(ISERROR(SEARCH("10764715140",J6)))</formula>
    </cfRule>
    <cfRule type="containsText" dxfId="47213" priority="1340" operator="containsText" text="10691471506">
      <formula>NOT(ISERROR(SEARCH("10691471506",J6)))</formula>
    </cfRule>
    <cfRule type="containsText" dxfId="47212" priority="1341" operator="containsText" text="10641772189">
      <formula>NOT(ISERROR(SEARCH("10641772189",J6)))</formula>
    </cfRule>
  </conditionalFormatting>
  <conditionalFormatting sqref="E1 E903:E1048576">
    <cfRule type="cellIs" dxfId="47211" priority="1294" operator="equal">
      <formula>18</formula>
    </cfRule>
    <cfRule type="cellIs" dxfId="47210" priority="1295" operator="equal">
      <formula>16</formula>
    </cfRule>
    <cfRule type="cellIs" dxfId="47209" priority="1296" operator="equal">
      <formula>17</formula>
    </cfRule>
  </conditionalFormatting>
  <conditionalFormatting sqref="B2:B13 B15:B902">
    <cfRule type="expression" dxfId="47208" priority="885">
      <formula>AND(ISEVEN(E2),E2&lt;&gt;"")</formula>
    </cfRule>
    <cfRule type="containsText" dxfId="47207" priority="888" operator="containsText" text="20412716822">
      <formula>NOT(ISERROR(SEARCH("20412716822",B2)))</formula>
    </cfRule>
    <cfRule type="containsText" dxfId="47206" priority="889" operator="containsText" text="16283156003">
      <formula>NOT(ISERROR(SEARCH("16283156003",B2)))</formula>
    </cfRule>
    <cfRule type="containsText" dxfId="47205" priority="890" operator="containsText" text="16278253926">
      <formula>NOT(ISERROR(SEARCH("16278253926",B2)))</formula>
    </cfRule>
    <cfRule type="containsText" dxfId="47204" priority="891" operator="containsText" text="16177659668">
      <formula>NOT(ISERROR(SEARCH("16177659668",B2)))</formula>
    </cfRule>
    <cfRule type="containsText" dxfId="47203" priority="892" operator="containsText" text="13033441717">
      <formula>NOT(ISERROR(SEARCH("13033441717",B2)))</formula>
    </cfRule>
    <cfRule type="containsText" dxfId="47202" priority="893" operator="containsText" text="12744076718">
      <formula>NOT(ISERROR(SEARCH("12744076718",B2)))</formula>
    </cfRule>
    <cfRule type="containsText" dxfId="47201" priority="894" operator="containsText" text="12635107671">
      <formula>NOT(ISERROR(SEARCH("12635107671",B2)))</formula>
    </cfRule>
    <cfRule type="containsText" dxfId="47200" priority="895" operator="containsText" text="12603009704">
      <formula>NOT(ISERROR(SEARCH("12603009704",B2)))</formula>
    </cfRule>
    <cfRule type="containsText" dxfId="47199" priority="896" operator="containsText" text="12394703611">
      <formula>NOT(ISERROR(SEARCH("12394703611",B2)))</formula>
    </cfRule>
    <cfRule type="containsText" dxfId="47198" priority="897" operator="containsText" text="12355644235">
      <formula>NOT(ISERROR(SEARCH("12355644235",B2)))</formula>
    </cfRule>
    <cfRule type="containsText" dxfId="47197" priority="898" operator="containsText" text="12088483162">
      <formula>NOT(ISERROR(SEARCH("12088483162",B2)))</formula>
    </cfRule>
    <cfRule type="containsText" dxfId="47196" priority="899" operator="containsText" text="12043231350">
      <formula>NOT(ISERROR(SEARCH("12043231350",B2)))</formula>
    </cfRule>
    <cfRule type="containsText" dxfId="47195" priority="900" operator="containsText" text="10764715140">
      <formula>NOT(ISERROR(SEARCH("10764715140",B2)))</formula>
    </cfRule>
    <cfRule type="containsText" dxfId="47194" priority="901" operator="containsText" text="10691471506">
      <formula>NOT(ISERROR(SEARCH("10691471506",B2)))</formula>
    </cfRule>
    <cfRule type="containsText" dxfId="47193" priority="902" operator="containsText" text="10641772189">
      <formula>NOT(ISERROR(SEARCH("10641772189",B2)))</formula>
    </cfRule>
  </conditionalFormatting>
  <conditionalFormatting sqref="A2:C13 A14 C14 A15:C902">
    <cfRule type="containsText" dxfId="47192" priority="918" operator="containsText" text="20412716822">
      <formula>NOT(ISERROR(SEARCH("20412716822",A2)))</formula>
    </cfRule>
    <cfRule type="containsText" dxfId="47191" priority="919" operator="containsText" text="16283156003">
      <formula>NOT(ISERROR(SEARCH("16283156003",A2)))</formula>
    </cfRule>
    <cfRule type="containsText" dxfId="47190" priority="920" operator="containsText" text="16278253926">
      <formula>NOT(ISERROR(SEARCH("16278253926",A2)))</formula>
    </cfRule>
    <cfRule type="containsText" dxfId="47189" priority="921" operator="containsText" text="16177659668">
      <formula>NOT(ISERROR(SEARCH("16177659668",A2)))</formula>
    </cfRule>
    <cfRule type="containsText" dxfId="47188" priority="922" operator="containsText" text="13033441717">
      <formula>NOT(ISERROR(SEARCH("13033441717",A2)))</formula>
    </cfRule>
    <cfRule type="containsText" dxfId="47187" priority="923" operator="containsText" text="12744076718">
      <formula>NOT(ISERROR(SEARCH("12744076718",A2)))</formula>
    </cfRule>
    <cfRule type="containsText" dxfId="47186" priority="924" operator="containsText" text="12635107671">
      <formula>NOT(ISERROR(SEARCH("12635107671",A2)))</formula>
    </cfRule>
    <cfRule type="containsText" dxfId="47185" priority="925" operator="containsText" text="12603009704">
      <formula>NOT(ISERROR(SEARCH("12603009704",A2)))</formula>
    </cfRule>
    <cfRule type="containsText" dxfId="47184" priority="926" operator="containsText" text="12394703611">
      <formula>NOT(ISERROR(SEARCH("12394703611",A2)))</formula>
    </cfRule>
    <cfRule type="containsText" dxfId="47183" priority="927" operator="containsText" text="12355644235">
      <formula>NOT(ISERROR(SEARCH("12355644235",A2)))</formula>
    </cfRule>
    <cfRule type="containsText" dxfId="47182" priority="928" operator="containsText" text="12088483162">
      <formula>NOT(ISERROR(SEARCH("12088483162",A2)))</formula>
    </cfRule>
    <cfRule type="containsText" dxfId="47181" priority="929" operator="containsText" text="12043231350">
      <formula>NOT(ISERROR(SEARCH("12043231350",A2)))</formula>
    </cfRule>
    <cfRule type="containsText" dxfId="47180" priority="930" operator="containsText" text="10764715140">
      <formula>NOT(ISERROR(SEARCH("10764715140",A2)))</formula>
    </cfRule>
    <cfRule type="containsText" dxfId="47179" priority="931" operator="containsText" text="10691471506">
      <formula>NOT(ISERROR(SEARCH("10691471506",A2)))</formula>
    </cfRule>
    <cfRule type="containsText" dxfId="47178" priority="932" operator="containsText" text="10641772189">
      <formula>NOT(ISERROR(SEARCH("10641772189",A2)))</formula>
    </cfRule>
  </conditionalFormatting>
  <conditionalFormatting sqref="A2:A902 C2:C902">
    <cfRule type="containsText" dxfId="47177" priority="903" operator="containsText" text="20412716822">
      <formula>NOT(ISERROR(SEARCH("20412716822",A2)))</formula>
    </cfRule>
    <cfRule type="containsText" dxfId="47176" priority="904" operator="containsText" text="16283156003">
      <formula>NOT(ISERROR(SEARCH("16283156003",A2)))</formula>
    </cfRule>
    <cfRule type="containsText" dxfId="47175" priority="905" operator="containsText" text="16278253926">
      <formula>NOT(ISERROR(SEARCH("16278253926",A2)))</formula>
    </cfRule>
    <cfRule type="containsText" dxfId="47174" priority="906" operator="containsText" text="16177659668">
      <formula>NOT(ISERROR(SEARCH("16177659668",A2)))</formula>
    </cfRule>
    <cfRule type="containsText" dxfId="47173" priority="907" operator="containsText" text="13033441717">
      <formula>NOT(ISERROR(SEARCH("13033441717",A2)))</formula>
    </cfRule>
    <cfRule type="containsText" dxfId="47172" priority="908" operator="containsText" text="12744076718">
      <formula>NOT(ISERROR(SEARCH("12744076718",A2)))</formula>
    </cfRule>
    <cfRule type="containsText" dxfId="47171" priority="909" operator="containsText" text="12635107671">
      <formula>NOT(ISERROR(SEARCH("12635107671",A2)))</formula>
    </cfRule>
    <cfRule type="containsText" dxfId="47170" priority="910" operator="containsText" text="12603009704">
      <formula>NOT(ISERROR(SEARCH("12603009704",A2)))</formula>
    </cfRule>
    <cfRule type="containsText" dxfId="47169" priority="911" operator="containsText" text="12394703611">
      <formula>NOT(ISERROR(SEARCH("12394703611",A2)))</formula>
    </cfRule>
    <cfRule type="containsText" dxfId="47168" priority="912" operator="containsText" text="12355644235">
      <formula>NOT(ISERROR(SEARCH("12355644235",A2)))</formula>
    </cfRule>
    <cfRule type="containsText" dxfId="47167" priority="913" operator="containsText" text="12088483162">
      <formula>NOT(ISERROR(SEARCH("12088483162",A2)))</formula>
    </cfRule>
    <cfRule type="containsText" dxfId="47166" priority="914" operator="containsText" text="12043231350">
      <formula>NOT(ISERROR(SEARCH("12043231350",A2)))</formula>
    </cfRule>
    <cfRule type="containsText" dxfId="47165" priority="915" operator="containsText" text="10764715140">
      <formula>NOT(ISERROR(SEARCH("10764715140",A2)))</formula>
    </cfRule>
    <cfRule type="containsText" dxfId="47164" priority="916" operator="containsText" text="10691471506">
      <formula>NOT(ISERROR(SEARCH("10691471506",A2)))</formula>
    </cfRule>
    <cfRule type="containsText" dxfId="47163" priority="917" operator="containsText" text="10641772189">
      <formula>NOT(ISERROR(SEARCH("10641772189",A2)))</formula>
    </cfRule>
  </conditionalFormatting>
  <conditionalFormatting sqref="D2:D902">
    <cfRule type="expression" dxfId="47162" priority="887">
      <formula>AND(ISEVEN(E2),E2&lt;&gt;"")</formula>
    </cfRule>
  </conditionalFormatting>
  <conditionalFormatting sqref="C2:C902">
    <cfRule type="expression" dxfId="47161" priority="886">
      <formula>AND(ISEVEN(E2),E2&lt;&gt;"")</formula>
    </cfRule>
  </conditionalFormatting>
  <conditionalFormatting sqref="A2:A902">
    <cfRule type="expression" dxfId="47160" priority="884">
      <formula>AND(ISEVEN(E2),E2&lt;&gt;"")</formula>
    </cfRule>
  </conditionalFormatting>
  <conditionalFormatting sqref="E2:E902">
    <cfRule type="cellIs" dxfId="47159" priority="413" operator="equal">
      <formula>20</formula>
    </cfRule>
    <cfRule type="cellIs" dxfId="47158" priority="414" operator="equal">
      <formula>19</formula>
    </cfRule>
    <cfRule type="cellIs" dxfId="47157" priority="574" operator="equal">
      <formula>1</formula>
    </cfRule>
    <cfRule type="cellIs" dxfId="47156" priority="575" operator="equal">
      <formula>2</formula>
    </cfRule>
    <cfRule type="cellIs" dxfId="47155" priority="576" operator="equal">
      <formula>3</formula>
    </cfRule>
    <cfRule type="cellIs" dxfId="47154" priority="577" operator="equal">
      <formula>4</formula>
    </cfRule>
    <cfRule type="cellIs" dxfId="47153" priority="578" operator="equal">
      <formula>5</formula>
    </cfRule>
    <cfRule type="cellIs" dxfId="47152" priority="579" operator="equal">
      <formula>6</formula>
    </cfRule>
    <cfRule type="cellIs" dxfId="47151" priority="580" operator="equal">
      <formula>7</formula>
    </cfRule>
    <cfRule type="cellIs" dxfId="47150" priority="581" operator="equal">
      <formula>8</formula>
    </cfRule>
    <cfRule type="cellIs" dxfId="47149" priority="582" operator="equal">
      <formula>9</formula>
    </cfRule>
    <cfRule type="cellIs" dxfId="47148" priority="583" operator="equal">
      <formula>10</formula>
    </cfRule>
    <cfRule type="cellIs" dxfId="47147" priority="584" operator="equal">
      <formula>11</formula>
    </cfRule>
    <cfRule type="cellIs" dxfId="47146" priority="585" operator="equal">
      <formula>12</formula>
    </cfRule>
    <cfRule type="cellIs" dxfId="47145" priority="586" operator="equal">
      <formula>13</formula>
    </cfRule>
    <cfRule type="cellIs" dxfId="47144" priority="587" operator="equal">
      <formula>14</formula>
    </cfRule>
    <cfRule type="cellIs" dxfId="47143" priority="588" operator="equal">
      <formula>15</formula>
    </cfRule>
  </conditionalFormatting>
  <conditionalFormatting sqref="E2:E902">
    <cfRule type="cellIs" dxfId="47142" priority="571" operator="equal">
      <formula>18</formula>
    </cfRule>
    <cfRule type="cellIs" dxfId="47141" priority="572" operator="equal">
      <formula>16</formula>
    </cfRule>
    <cfRule type="cellIs" dxfId="47140" priority="573" operator="equal">
      <formula>17</formula>
    </cfRule>
  </conditionalFormatting>
  <conditionalFormatting sqref="E2:E902">
    <cfRule type="expression" dxfId="47139" priority="570">
      <formula>AND(ISEVEN(E2),E2&lt;&gt;"")</formula>
    </cfRule>
  </conditionalFormatting>
  <conditionalFormatting sqref="H23:H24 H26 J28 G28:H28">
    <cfRule type="cellIs" dxfId="47138" priority="273" operator="equal">
      <formula>1</formula>
    </cfRule>
    <cfRule type="cellIs" dxfId="47137" priority="274" operator="equal">
      <formula>2</formula>
    </cfRule>
    <cfRule type="cellIs" dxfId="47136" priority="275" operator="equal">
      <formula>3</formula>
    </cfRule>
    <cfRule type="cellIs" dxfId="47135" priority="276" operator="equal">
      <formula>4</formula>
    </cfRule>
    <cfRule type="cellIs" dxfId="47134" priority="277" operator="equal">
      <formula>5</formula>
    </cfRule>
    <cfRule type="cellIs" dxfId="47133" priority="278" operator="equal">
      <formula>6</formula>
    </cfRule>
    <cfRule type="cellIs" dxfId="47132" priority="279" operator="equal">
      <formula>7</formula>
    </cfRule>
    <cfRule type="cellIs" dxfId="47131" priority="280" operator="equal">
      <formula>8</formula>
    </cfRule>
    <cfRule type="cellIs" dxfId="47130" priority="281" operator="equal">
      <formula>9</formula>
    </cfRule>
    <cfRule type="cellIs" dxfId="47129" priority="282" operator="equal">
      <formula>10</formula>
    </cfRule>
    <cfRule type="cellIs" dxfId="47128" priority="283" operator="equal">
      <formula>11</formula>
    </cfRule>
    <cfRule type="cellIs" dxfId="47127" priority="284" operator="equal">
      <formula>12</formula>
    </cfRule>
    <cfRule type="cellIs" dxfId="47126" priority="285" operator="equal">
      <formula>13</formula>
    </cfRule>
    <cfRule type="cellIs" dxfId="47125" priority="286" operator="equal">
      <formula>14</formula>
    </cfRule>
    <cfRule type="cellIs" dxfId="47124" priority="287" operator="equal">
      <formula>15</formula>
    </cfRule>
  </conditionalFormatting>
  <conditionalFormatting sqref="J28 G28">
    <cfRule type="cellIs" dxfId="47123" priority="270" operator="equal">
      <formula>18</formula>
    </cfRule>
    <cfRule type="cellIs" dxfId="47122" priority="271" operator="equal">
      <formula>16</formula>
    </cfRule>
    <cfRule type="cellIs" dxfId="47121" priority="272" operator="equal">
      <formula>17</formula>
    </cfRule>
  </conditionalFormatting>
  <conditionalFormatting sqref="J22:J27">
    <cfRule type="cellIs" dxfId="47120" priority="255" operator="equal">
      <formula>1</formula>
    </cfRule>
    <cfRule type="cellIs" dxfId="47119" priority="256" operator="equal">
      <formula>2</formula>
    </cfRule>
    <cfRule type="cellIs" dxfId="47118" priority="257" operator="equal">
      <formula>3</formula>
    </cfRule>
    <cfRule type="cellIs" dxfId="47117" priority="258" operator="equal">
      <formula>4</formula>
    </cfRule>
    <cfRule type="cellIs" dxfId="47116" priority="259" operator="equal">
      <formula>5</formula>
    </cfRule>
    <cfRule type="cellIs" dxfId="47115" priority="260" operator="equal">
      <formula>6</formula>
    </cfRule>
    <cfRule type="cellIs" dxfId="47114" priority="261" operator="equal">
      <formula>7</formula>
    </cfRule>
    <cfRule type="cellIs" dxfId="47113" priority="262" operator="equal">
      <formula>8</formula>
    </cfRule>
    <cfRule type="cellIs" dxfId="47112" priority="263" operator="equal">
      <formula>9</formula>
    </cfRule>
    <cfRule type="cellIs" dxfId="47111" priority="264" operator="equal">
      <formula>10</formula>
    </cfRule>
    <cfRule type="cellIs" dxfId="47110" priority="265" operator="equal">
      <formula>11</formula>
    </cfRule>
    <cfRule type="cellIs" dxfId="47109" priority="266" operator="equal">
      <formula>12</formula>
    </cfRule>
    <cfRule type="cellIs" dxfId="47108" priority="267" operator="equal">
      <formula>13</formula>
    </cfRule>
    <cfRule type="cellIs" dxfId="47107" priority="268" operator="equal">
      <formula>14</formula>
    </cfRule>
    <cfRule type="cellIs" dxfId="47106" priority="269" operator="equal">
      <formula>15</formula>
    </cfRule>
  </conditionalFormatting>
  <conditionalFormatting sqref="J22:J27">
    <cfRule type="cellIs" dxfId="47105" priority="252" operator="equal">
      <formula>18</formula>
    </cfRule>
    <cfRule type="cellIs" dxfId="47104" priority="253" operator="equal">
      <formula>16</formula>
    </cfRule>
    <cfRule type="cellIs" dxfId="47103" priority="254" operator="equal">
      <formula>17</formula>
    </cfRule>
  </conditionalFormatting>
  <conditionalFormatting sqref="G11:G27">
    <cfRule type="cellIs" dxfId="47102" priority="237" operator="equal">
      <formula>1</formula>
    </cfRule>
    <cfRule type="cellIs" dxfId="47101" priority="238" operator="equal">
      <formula>2</formula>
    </cfRule>
    <cfRule type="cellIs" dxfId="47100" priority="239" operator="equal">
      <formula>3</formula>
    </cfRule>
    <cfRule type="cellIs" dxfId="47099" priority="240" operator="equal">
      <formula>4</formula>
    </cfRule>
    <cfRule type="cellIs" dxfId="47098" priority="241" operator="equal">
      <formula>5</formula>
    </cfRule>
    <cfRule type="cellIs" dxfId="47097" priority="242" operator="equal">
      <formula>6</formula>
    </cfRule>
    <cfRule type="cellIs" dxfId="47096" priority="243" operator="equal">
      <formula>7</formula>
    </cfRule>
    <cfRule type="cellIs" dxfId="47095" priority="244" operator="equal">
      <formula>8</formula>
    </cfRule>
    <cfRule type="cellIs" dxfId="47094" priority="245" operator="equal">
      <formula>9</formula>
    </cfRule>
    <cfRule type="cellIs" dxfId="47093" priority="246" operator="equal">
      <formula>10</formula>
    </cfRule>
    <cfRule type="cellIs" dxfId="47092" priority="247" operator="equal">
      <formula>11</formula>
    </cfRule>
    <cfRule type="cellIs" dxfId="47091" priority="248" operator="equal">
      <formula>12</formula>
    </cfRule>
    <cfRule type="cellIs" dxfId="47090" priority="249" operator="equal">
      <formula>13</formula>
    </cfRule>
    <cfRule type="cellIs" dxfId="47089" priority="250" operator="equal">
      <formula>14</formula>
    </cfRule>
    <cfRule type="cellIs" dxfId="47088" priority="251" operator="equal">
      <formula>15</formula>
    </cfRule>
  </conditionalFormatting>
  <conditionalFormatting sqref="G11:G27">
    <cfRule type="cellIs" dxfId="47087" priority="234" operator="equal">
      <formula>18</formula>
    </cfRule>
    <cfRule type="cellIs" dxfId="47086" priority="235" operator="equal">
      <formula>16</formula>
    </cfRule>
    <cfRule type="cellIs" dxfId="47085" priority="236" operator="equal">
      <formula>17</formula>
    </cfRule>
  </conditionalFormatting>
  <conditionalFormatting sqref="H22">
    <cfRule type="cellIs" dxfId="47084" priority="219" operator="equal">
      <formula>1</formula>
    </cfRule>
    <cfRule type="cellIs" dxfId="47083" priority="220" operator="equal">
      <formula>2</formula>
    </cfRule>
    <cfRule type="cellIs" dxfId="47082" priority="221" operator="equal">
      <formula>3</formula>
    </cfRule>
    <cfRule type="cellIs" dxfId="47081" priority="222" operator="equal">
      <formula>4</formula>
    </cfRule>
    <cfRule type="cellIs" dxfId="47080" priority="223" operator="equal">
      <formula>5</formula>
    </cfRule>
    <cfRule type="cellIs" dxfId="47079" priority="224" operator="equal">
      <formula>6</formula>
    </cfRule>
    <cfRule type="cellIs" dxfId="47078" priority="225" operator="equal">
      <formula>7</formula>
    </cfRule>
    <cfRule type="cellIs" dxfId="47077" priority="226" operator="equal">
      <formula>8</formula>
    </cfRule>
    <cfRule type="cellIs" dxfId="47076" priority="227" operator="equal">
      <formula>9</formula>
    </cfRule>
    <cfRule type="cellIs" dxfId="47075" priority="228" operator="equal">
      <formula>10</formula>
    </cfRule>
    <cfRule type="cellIs" dxfId="47074" priority="229" operator="equal">
      <formula>11</formula>
    </cfRule>
    <cfRule type="cellIs" dxfId="47073" priority="230" operator="equal">
      <formula>12</formula>
    </cfRule>
    <cfRule type="cellIs" dxfId="47072" priority="231" operator="equal">
      <formula>13</formula>
    </cfRule>
    <cfRule type="cellIs" dxfId="47071" priority="232" operator="equal">
      <formula>14</formula>
    </cfRule>
    <cfRule type="cellIs" dxfId="47070" priority="233" operator="equal">
      <formula>15</formula>
    </cfRule>
  </conditionalFormatting>
  <conditionalFormatting sqref="H24:I24 H26:I26 H28:I28 K28:N28 K26:N26 K24:N24 H22:I22 K22:M22 K30:N30 H14:I14 H16:I16 H18:I18 H20:I20 K20 K18 K16 K14 K12:N12 M20 M14:N14 M16 M18:N18">
    <cfRule type="expression" dxfId="47069" priority="218">
      <formula>$G$11=1</formula>
    </cfRule>
  </conditionalFormatting>
  <conditionalFormatting sqref="H23:I23 I25 I27 K27:N27 K25:N25 K23:N23 H15:I15 H17:I17 H19:I19 H21:I21 K21 K19 K17 K15 K13:N13 M17 M21 M15:N15 H11:J11 M19:N19 M11:N11 J12:J28">
    <cfRule type="expression" priority="217">
      <formula>$G$12=2</formula>
    </cfRule>
  </conditionalFormatting>
  <conditionalFormatting sqref="H25">
    <cfRule type="cellIs" dxfId="47068" priority="202" operator="equal">
      <formula>1</formula>
    </cfRule>
    <cfRule type="cellIs" dxfId="47067" priority="203" operator="equal">
      <formula>2</formula>
    </cfRule>
    <cfRule type="cellIs" dxfId="47066" priority="204" operator="equal">
      <formula>3</formula>
    </cfRule>
    <cfRule type="cellIs" dxfId="47065" priority="205" operator="equal">
      <formula>4</formula>
    </cfRule>
    <cfRule type="cellIs" dxfId="47064" priority="206" operator="equal">
      <formula>5</formula>
    </cfRule>
    <cfRule type="cellIs" dxfId="47063" priority="207" operator="equal">
      <formula>6</formula>
    </cfRule>
    <cfRule type="cellIs" dxfId="47062" priority="208" operator="equal">
      <formula>7</formula>
    </cfRule>
    <cfRule type="cellIs" dxfId="47061" priority="209" operator="equal">
      <formula>8</formula>
    </cfRule>
    <cfRule type="cellIs" dxfId="47060" priority="210" operator="equal">
      <formula>9</formula>
    </cfRule>
    <cfRule type="cellIs" dxfId="47059" priority="211" operator="equal">
      <formula>10</formula>
    </cfRule>
    <cfRule type="cellIs" dxfId="47058" priority="212" operator="equal">
      <formula>11</formula>
    </cfRule>
    <cfRule type="cellIs" dxfId="47057" priority="213" operator="equal">
      <formula>12</formula>
    </cfRule>
    <cfRule type="cellIs" dxfId="47056" priority="214" operator="equal">
      <formula>13</formula>
    </cfRule>
    <cfRule type="cellIs" dxfId="47055" priority="215" operator="equal">
      <formula>14</formula>
    </cfRule>
    <cfRule type="cellIs" dxfId="47054" priority="216" operator="equal">
      <formula>15</formula>
    </cfRule>
  </conditionalFormatting>
  <conditionalFormatting sqref="H25">
    <cfRule type="expression" priority="201">
      <formula>$G$12=2</formula>
    </cfRule>
  </conditionalFormatting>
  <conditionalFormatting sqref="H27">
    <cfRule type="cellIs" dxfId="47053" priority="186" operator="equal">
      <formula>1</formula>
    </cfRule>
    <cfRule type="cellIs" dxfId="47052" priority="187" operator="equal">
      <formula>2</formula>
    </cfRule>
    <cfRule type="cellIs" dxfId="47051" priority="188" operator="equal">
      <formula>3</formula>
    </cfRule>
    <cfRule type="cellIs" dxfId="47050" priority="189" operator="equal">
      <formula>4</formula>
    </cfRule>
    <cfRule type="cellIs" dxfId="47049" priority="190" operator="equal">
      <formula>5</formula>
    </cfRule>
    <cfRule type="cellIs" dxfId="47048" priority="191" operator="equal">
      <formula>6</formula>
    </cfRule>
    <cfRule type="cellIs" dxfId="47047" priority="192" operator="equal">
      <formula>7</formula>
    </cfRule>
    <cfRule type="cellIs" dxfId="47046" priority="193" operator="equal">
      <formula>8</formula>
    </cfRule>
    <cfRule type="cellIs" dxfId="47045" priority="194" operator="equal">
      <formula>9</formula>
    </cfRule>
    <cfRule type="cellIs" dxfId="47044" priority="195" operator="equal">
      <formula>10</formula>
    </cfRule>
    <cfRule type="cellIs" dxfId="47043" priority="196" operator="equal">
      <formula>11</formula>
    </cfRule>
    <cfRule type="cellIs" dxfId="47042" priority="197" operator="equal">
      <formula>12</formula>
    </cfRule>
    <cfRule type="cellIs" dxfId="47041" priority="198" operator="equal">
      <formula>13</formula>
    </cfRule>
    <cfRule type="cellIs" dxfId="47040" priority="199" operator="equal">
      <formula>14</formula>
    </cfRule>
    <cfRule type="cellIs" dxfId="47039" priority="200" operator="equal">
      <formula>15</formula>
    </cfRule>
  </conditionalFormatting>
  <conditionalFormatting sqref="H27">
    <cfRule type="expression" priority="185">
      <formula>$G$12=2</formula>
    </cfRule>
  </conditionalFormatting>
  <conditionalFormatting sqref="H22">
    <cfRule type="cellIs" dxfId="47038" priority="170" operator="equal">
      <formula>1</formula>
    </cfRule>
    <cfRule type="cellIs" dxfId="47037" priority="171" operator="equal">
      <formula>2</formula>
    </cfRule>
    <cfRule type="cellIs" dxfId="47036" priority="172" operator="equal">
      <formula>3</formula>
    </cfRule>
    <cfRule type="cellIs" dxfId="47035" priority="173" operator="equal">
      <formula>4</formula>
    </cfRule>
    <cfRule type="cellIs" dxfId="47034" priority="174" operator="equal">
      <formula>5</formula>
    </cfRule>
    <cfRule type="cellIs" dxfId="47033" priority="175" operator="equal">
      <formula>6</formula>
    </cfRule>
    <cfRule type="cellIs" dxfId="47032" priority="176" operator="equal">
      <formula>7</formula>
    </cfRule>
    <cfRule type="cellIs" dxfId="47031" priority="177" operator="equal">
      <formula>8</formula>
    </cfRule>
    <cfRule type="cellIs" dxfId="47030" priority="178" operator="equal">
      <formula>9</formula>
    </cfRule>
    <cfRule type="cellIs" dxfId="47029" priority="179" operator="equal">
      <formula>10</formula>
    </cfRule>
    <cfRule type="cellIs" dxfId="47028" priority="180" operator="equal">
      <formula>11</formula>
    </cfRule>
    <cfRule type="cellIs" dxfId="47027" priority="181" operator="equal">
      <formula>12</formula>
    </cfRule>
    <cfRule type="cellIs" dxfId="47026" priority="182" operator="equal">
      <formula>13</formula>
    </cfRule>
    <cfRule type="cellIs" dxfId="47025" priority="183" operator="equal">
      <formula>14</formula>
    </cfRule>
    <cfRule type="cellIs" dxfId="47024" priority="184" operator="equal">
      <formula>15</formula>
    </cfRule>
  </conditionalFormatting>
  <conditionalFormatting sqref="N22">
    <cfRule type="expression" dxfId="47023" priority="169">
      <formula>$G$11=1</formula>
    </cfRule>
  </conditionalFormatting>
  <conditionalFormatting sqref="H23:I23 K23:N23 K25:N25 H25:I25 H27:I27 K27:N27 K29:N29 H21:I21 H19:I19 K19:N19 K17:N17 H17:I17 H15:I15 K15:N15 K13:N13 H13:I13 H11:I11 K11:N11">
    <cfRule type="expression" dxfId="47022" priority="168">
      <formula>$G$11=1</formula>
    </cfRule>
  </conditionalFormatting>
  <conditionalFormatting sqref="J29">
    <cfRule type="cellIs" dxfId="47021" priority="146" operator="equal">
      <formula>1</formula>
    </cfRule>
    <cfRule type="cellIs" dxfId="47020" priority="147" operator="equal">
      <formula>2</formula>
    </cfRule>
    <cfRule type="cellIs" dxfId="47019" priority="148" operator="equal">
      <formula>3</formula>
    </cfRule>
    <cfRule type="cellIs" dxfId="47018" priority="149" operator="equal">
      <formula>4</formula>
    </cfRule>
    <cfRule type="cellIs" dxfId="47017" priority="150" operator="equal">
      <formula>5</formula>
    </cfRule>
    <cfRule type="cellIs" dxfId="47016" priority="151" operator="equal">
      <formula>6</formula>
    </cfRule>
    <cfRule type="cellIs" dxfId="47015" priority="152" operator="equal">
      <formula>7</formula>
    </cfRule>
    <cfRule type="cellIs" dxfId="47014" priority="153" operator="equal">
      <formula>8</formula>
    </cfRule>
    <cfRule type="cellIs" dxfId="47013" priority="154" operator="equal">
      <formula>9</formula>
    </cfRule>
    <cfRule type="cellIs" dxfId="47012" priority="155" operator="equal">
      <formula>10</formula>
    </cfRule>
    <cfRule type="cellIs" dxfId="47011" priority="156" operator="equal">
      <formula>11</formula>
    </cfRule>
    <cfRule type="cellIs" dxfId="47010" priority="157" operator="equal">
      <formula>12</formula>
    </cfRule>
    <cfRule type="cellIs" dxfId="47009" priority="158" operator="equal">
      <formula>13</formula>
    </cfRule>
    <cfRule type="cellIs" dxfId="47008" priority="159" operator="equal">
      <formula>14</formula>
    </cfRule>
    <cfRule type="cellIs" dxfId="47007" priority="160" operator="equal">
      <formula>15</formula>
    </cfRule>
  </conditionalFormatting>
  <conditionalFormatting sqref="J29">
    <cfRule type="cellIs" dxfId="47006" priority="143" operator="equal">
      <formula>18</formula>
    </cfRule>
    <cfRule type="cellIs" dxfId="47005" priority="144" operator="equal">
      <formula>16</formula>
    </cfRule>
    <cfRule type="cellIs" dxfId="47004" priority="145" operator="equal">
      <formula>17</formula>
    </cfRule>
  </conditionalFormatting>
  <conditionalFormatting sqref="G29">
    <cfRule type="cellIs" dxfId="47003" priority="128" operator="equal">
      <formula>1</formula>
    </cfRule>
    <cfRule type="cellIs" dxfId="47002" priority="129" operator="equal">
      <formula>2</formula>
    </cfRule>
    <cfRule type="cellIs" dxfId="47001" priority="130" operator="equal">
      <formula>3</formula>
    </cfRule>
    <cfRule type="cellIs" dxfId="47000" priority="131" operator="equal">
      <formula>4</formula>
    </cfRule>
    <cfRule type="cellIs" dxfId="46999" priority="132" operator="equal">
      <formula>5</formula>
    </cfRule>
    <cfRule type="cellIs" dxfId="46998" priority="133" operator="equal">
      <formula>6</formula>
    </cfRule>
    <cfRule type="cellIs" dxfId="46997" priority="134" operator="equal">
      <formula>7</formula>
    </cfRule>
    <cfRule type="cellIs" dxfId="46996" priority="135" operator="equal">
      <formula>8</formula>
    </cfRule>
    <cfRule type="cellIs" dxfId="46995" priority="136" operator="equal">
      <formula>9</formula>
    </cfRule>
    <cfRule type="cellIs" dxfId="46994" priority="137" operator="equal">
      <formula>10</formula>
    </cfRule>
    <cfRule type="cellIs" dxfId="46993" priority="138" operator="equal">
      <formula>11</formula>
    </cfRule>
    <cfRule type="cellIs" dxfId="46992" priority="139" operator="equal">
      <formula>12</formula>
    </cfRule>
    <cfRule type="cellIs" dxfId="46991" priority="140" operator="equal">
      <formula>13</formula>
    </cfRule>
    <cfRule type="cellIs" dxfId="46990" priority="141" operator="equal">
      <formula>14</formula>
    </cfRule>
    <cfRule type="cellIs" dxfId="46989" priority="142" operator="equal">
      <formula>15</formula>
    </cfRule>
  </conditionalFormatting>
  <conditionalFormatting sqref="G29">
    <cfRule type="cellIs" dxfId="46988" priority="125" operator="equal">
      <formula>18</formula>
    </cfRule>
    <cfRule type="cellIs" dxfId="46987" priority="126" operator="equal">
      <formula>16</formula>
    </cfRule>
    <cfRule type="cellIs" dxfId="46986" priority="127" operator="equal">
      <formula>17</formula>
    </cfRule>
  </conditionalFormatting>
  <conditionalFormatting sqref="I29:N29">
    <cfRule type="expression" priority="124">
      <formula>$G$12=2</formula>
    </cfRule>
  </conditionalFormatting>
  <conditionalFormatting sqref="H29">
    <cfRule type="cellIs" dxfId="46985" priority="109" operator="equal">
      <formula>1</formula>
    </cfRule>
    <cfRule type="cellIs" dxfId="46984" priority="110" operator="equal">
      <formula>2</formula>
    </cfRule>
    <cfRule type="cellIs" dxfId="46983" priority="111" operator="equal">
      <formula>3</formula>
    </cfRule>
    <cfRule type="cellIs" dxfId="46982" priority="112" operator="equal">
      <formula>4</formula>
    </cfRule>
    <cfRule type="cellIs" dxfId="46981" priority="113" operator="equal">
      <formula>5</formula>
    </cfRule>
    <cfRule type="cellIs" dxfId="46980" priority="114" operator="equal">
      <formula>6</formula>
    </cfRule>
    <cfRule type="cellIs" dxfId="46979" priority="115" operator="equal">
      <formula>7</formula>
    </cfRule>
    <cfRule type="cellIs" dxfId="46978" priority="116" operator="equal">
      <formula>8</formula>
    </cfRule>
    <cfRule type="cellIs" dxfId="46977" priority="117" operator="equal">
      <formula>9</formula>
    </cfRule>
    <cfRule type="cellIs" dxfId="46976" priority="118" operator="equal">
      <formula>10</formula>
    </cfRule>
    <cfRule type="cellIs" dxfId="46975" priority="119" operator="equal">
      <formula>11</formula>
    </cfRule>
    <cfRule type="cellIs" dxfId="46974" priority="120" operator="equal">
      <formula>12</formula>
    </cfRule>
    <cfRule type="cellIs" dxfId="46973" priority="121" operator="equal">
      <formula>13</formula>
    </cfRule>
    <cfRule type="cellIs" dxfId="46972" priority="122" operator="equal">
      <formula>14</formula>
    </cfRule>
    <cfRule type="cellIs" dxfId="46971" priority="123" operator="equal">
      <formula>15</formula>
    </cfRule>
  </conditionalFormatting>
  <conditionalFormatting sqref="H29">
    <cfRule type="expression" priority="108">
      <formula>$G$12=2</formula>
    </cfRule>
  </conditionalFormatting>
  <conditionalFormatting sqref="H29:I29">
    <cfRule type="expression" dxfId="46970" priority="107">
      <formula>$G$11=1</formula>
    </cfRule>
  </conditionalFormatting>
  <conditionalFormatting sqref="J30 G30:H30">
    <cfRule type="cellIs" dxfId="46969" priority="91" operator="equal">
      <formula>1</formula>
    </cfRule>
    <cfRule type="cellIs" dxfId="46968" priority="92" operator="equal">
      <formula>2</formula>
    </cfRule>
    <cfRule type="cellIs" dxfId="46967" priority="93" operator="equal">
      <formula>3</formula>
    </cfRule>
    <cfRule type="cellIs" dxfId="46966" priority="94" operator="equal">
      <formula>4</formula>
    </cfRule>
    <cfRule type="cellIs" dxfId="46965" priority="95" operator="equal">
      <formula>5</formula>
    </cfRule>
    <cfRule type="cellIs" dxfId="46964" priority="96" operator="equal">
      <formula>6</formula>
    </cfRule>
    <cfRule type="cellIs" dxfId="46963" priority="97" operator="equal">
      <formula>7</formula>
    </cfRule>
    <cfRule type="cellIs" dxfId="46962" priority="98" operator="equal">
      <formula>8</formula>
    </cfRule>
    <cfRule type="cellIs" dxfId="46961" priority="99" operator="equal">
      <formula>9</formula>
    </cfRule>
    <cfRule type="cellIs" dxfId="46960" priority="100" operator="equal">
      <formula>10</formula>
    </cfRule>
    <cfRule type="cellIs" dxfId="46959" priority="101" operator="equal">
      <formula>11</formula>
    </cfRule>
    <cfRule type="cellIs" dxfId="46958" priority="102" operator="equal">
      <formula>12</formula>
    </cfRule>
    <cfRule type="cellIs" dxfId="46957" priority="103" operator="equal">
      <formula>13</formula>
    </cfRule>
    <cfRule type="cellIs" dxfId="46956" priority="104" operator="equal">
      <formula>14</formula>
    </cfRule>
    <cfRule type="cellIs" dxfId="46955" priority="105" operator="equal">
      <formula>15</formula>
    </cfRule>
  </conditionalFormatting>
  <conditionalFormatting sqref="J30 G30">
    <cfRule type="cellIs" dxfId="46954" priority="88" operator="equal">
      <formula>18</formula>
    </cfRule>
    <cfRule type="cellIs" dxfId="46953" priority="89" operator="equal">
      <formula>16</formula>
    </cfRule>
    <cfRule type="cellIs" dxfId="46952" priority="90" operator="equal">
      <formula>17</formula>
    </cfRule>
  </conditionalFormatting>
  <conditionalFormatting sqref="H30:I30">
    <cfRule type="expression" dxfId="46951" priority="87">
      <formula>$G$11=1</formula>
    </cfRule>
  </conditionalFormatting>
  <conditionalFormatting sqref="J30">
    <cfRule type="expression" priority="86">
      <formula>$G$12=2</formula>
    </cfRule>
  </conditionalFormatting>
  <conditionalFormatting sqref="J11:J21">
    <cfRule type="cellIs" dxfId="46950" priority="70" operator="equal">
      <formula>1</formula>
    </cfRule>
    <cfRule type="cellIs" dxfId="46949" priority="71" operator="equal">
      <formula>2</formula>
    </cfRule>
    <cfRule type="cellIs" dxfId="46948" priority="72" operator="equal">
      <formula>3</formula>
    </cfRule>
    <cfRule type="cellIs" dxfId="46947" priority="73" operator="equal">
      <formula>4</formula>
    </cfRule>
    <cfRule type="cellIs" dxfId="46946" priority="74" operator="equal">
      <formula>5</formula>
    </cfRule>
    <cfRule type="cellIs" dxfId="46945" priority="75" operator="equal">
      <formula>6</formula>
    </cfRule>
    <cfRule type="cellIs" dxfId="46944" priority="76" operator="equal">
      <formula>7</formula>
    </cfRule>
    <cfRule type="cellIs" dxfId="46943" priority="77" operator="equal">
      <formula>8</formula>
    </cfRule>
    <cfRule type="cellIs" dxfId="46942" priority="78" operator="equal">
      <formula>9</formula>
    </cfRule>
    <cfRule type="cellIs" dxfId="46941" priority="79" operator="equal">
      <formula>10</formula>
    </cfRule>
    <cfRule type="cellIs" dxfId="46940" priority="80" operator="equal">
      <formula>11</formula>
    </cfRule>
    <cfRule type="cellIs" dxfId="46939" priority="81" operator="equal">
      <formula>12</formula>
    </cfRule>
    <cfRule type="cellIs" dxfId="46938" priority="82" operator="equal">
      <formula>13</formula>
    </cfRule>
    <cfRule type="cellIs" dxfId="46937" priority="83" operator="equal">
      <formula>14</formula>
    </cfRule>
    <cfRule type="cellIs" dxfId="46936" priority="84" operator="equal">
      <formula>15</formula>
    </cfRule>
  </conditionalFormatting>
  <conditionalFormatting sqref="J11:J21">
    <cfRule type="cellIs" dxfId="46935" priority="67" operator="equal">
      <formula>18</formula>
    </cfRule>
    <cfRule type="cellIs" dxfId="46934" priority="68" operator="equal">
      <formula>16</formula>
    </cfRule>
    <cfRule type="cellIs" dxfId="46933" priority="69" operator="equal">
      <formula>17</formula>
    </cfRule>
  </conditionalFormatting>
  <conditionalFormatting sqref="H11:H21">
    <cfRule type="cellIs" dxfId="46932" priority="52" operator="equal">
      <formula>1</formula>
    </cfRule>
    <cfRule type="cellIs" dxfId="46931" priority="53" operator="equal">
      <formula>2</formula>
    </cfRule>
    <cfRule type="cellIs" dxfId="46930" priority="54" operator="equal">
      <formula>3</formula>
    </cfRule>
    <cfRule type="cellIs" dxfId="46929" priority="55" operator="equal">
      <formula>4</formula>
    </cfRule>
    <cfRule type="cellIs" dxfId="46928" priority="56" operator="equal">
      <formula>5</formula>
    </cfRule>
    <cfRule type="cellIs" dxfId="46927" priority="57" operator="equal">
      <formula>6</formula>
    </cfRule>
    <cfRule type="cellIs" dxfId="46926" priority="58" operator="equal">
      <formula>7</formula>
    </cfRule>
    <cfRule type="cellIs" dxfId="46925" priority="59" operator="equal">
      <formula>8</formula>
    </cfRule>
    <cfRule type="cellIs" dxfId="46924" priority="60" operator="equal">
      <formula>9</formula>
    </cfRule>
    <cfRule type="cellIs" dxfId="46923" priority="61" operator="equal">
      <formula>10</formula>
    </cfRule>
    <cfRule type="cellIs" dxfId="46922" priority="62" operator="equal">
      <formula>11</formula>
    </cfRule>
    <cfRule type="cellIs" dxfId="46921" priority="63" operator="equal">
      <formula>12</formula>
    </cfRule>
    <cfRule type="cellIs" dxfId="46920" priority="64" operator="equal">
      <formula>13</formula>
    </cfRule>
    <cfRule type="cellIs" dxfId="46919" priority="65" operator="equal">
      <formula>14</formula>
    </cfRule>
    <cfRule type="cellIs" dxfId="46918" priority="66" operator="equal">
      <formula>15</formula>
    </cfRule>
  </conditionalFormatting>
  <conditionalFormatting sqref="H12:I12">
    <cfRule type="expression" dxfId="46917" priority="51">
      <formula>$G$11=1</formula>
    </cfRule>
  </conditionalFormatting>
  <conditionalFormatting sqref="H13:I13">
    <cfRule type="expression" priority="50">
      <formula>$G$12=2</formula>
    </cfRule>
  </conditionalFormatting>
  <conditionalFormatting sqref="L14">
    <cfRule type="expression" dxfId="46916" priority="49">
      <formula>$G$11=1</formula>
    </cfRule>
  </conditionalFormatting>
  <conditionalFormatting sqref="L15">
    <cfRule type="expression" priority="48">
      <formula>$G$12=2</formula>
    </cfRule>
  </conditionalFormatting>
  <conditionalFormatting sqref="L16">
    <cfRule type="expression" dxfId="46915" priority="47">
      <formula>$G$11=1</formula>
    </cfRule>
  </conditionalFormatting>
  <conditionalFormatting sqref="L17">
    <cfRule type="expression" priority="46">
      <formula>$G$12=2</formula>
    </cfRule>
  </conditionalFormatting>
  <conditionalFormatting sqref="L18">
    <cfRule type="expression" dxfId="46914" priority="45">
      <formula>$G$11=1</formula>
    </cfRule>
  </conditionalFormatting>
  <conditionalFormatting sqref="L19">
    <cfRule type="expression" priority="44">
      <formula>$G$12=2</formula>
    </cfRule>
  </conditionalFormatting>
  <conditionalFormatting sqref="L20">
    <cfRule type="expression" dxfId="46913" priority="43">
      <formula>$G$11=1</formula>
    </cfRule>
  </conditionalFormatting>
  <conditionalFormatting sqref="L21">
    <cfRule type="expression" priority="42">
      <formula>$G$12=2</formula>
    </cfRule>
  </conditionalFormatting>
  <conditionalFormatting sqref="N16">
    <cfRule type="expression" dxfId="46912" priority="41">
      <formula>$G$11=1</formula>
    </cfRule>
  </conditionalFormatting>
  <conditionalFormatting sqref="N17">
    <cfRule type="expression" priority="40">
      <formula>$G$12=2</formula>
    </cfRule>
  </conditionalFormatting>
  <conditionalFormatting sqref="N20">
    <cfRule type="expression" dxfId="46911" priority="39">
      <formula>$G$11=1</formula>
    </cfRule>
  </conditionalFormatting>
  <conditionalFormatting sqref="N21">
    <cfRule type="expression" priority="38">
      <formula>$G$12=2</formula>
    </cfRule>
  </conditionalFormatting>
  <conditionalFormatting sqref="K11">
    <cfRule type="expression" priority="37">
      <formula>$G$12=2</formula>
    </cfRule>
  </conditionalFormatting>
  <conditionalFormatting sqref="L11">
    <cfRule type="expression" priority="36">
      <formula>$G$12=2</formula>
    </cfRule>
  </conditionalFormatting>
  <conditionalFormatting sqref="K21:N21">
    <cfRule type="expression" dxfId="46910" priority="35">
      <formula>$G$11=1</formula>
    </cfRule>
  </conditionalFormatting>
  <conditionalFormatting sqref="A1:E1048576">
    <cfRule type="expression" dxfId="46909" priority="3">
      <formula>$A$2=""</formula>
    </cfRule>
  </conditionalFormatting>
  <conditionalFormatting sqref="F2:F30">
    <cfRule type="expression" dxfId="46908" priority="1">
      <formula>$F$2&lt;&gt;""</formula>
    </cfRule>
  </conditionalFormatting>
  <pageMargins left="0.43307086614173229" right="0.511811024" top="0.78740157499999996" bottom="0.78740157499999996" header="0.31496062000000002" footer="0.31496062000000002"/>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2" id="{B0A0383D-CAEF-4190-959F-04C042885103}">
            <xm:f>'12'!$P$3&lt;&gt;""</xm:f>
            <x14:dxf>
              <font>
                <b/>
                <i val="0"/>
                <color rgb="FFFF0000"/>
              </font>
            </x14:dxf>
          </x14:cfRule>
          <xm:sqref>H22</xm:sqref>
        </x14:conditionalFormatting>
        <x14:conditionalFormatting xmlns:xm="http://schemas.microsoft.com/office/excel/2006/main">
          <x14:cfRule type="expression" priority="9" id="{0D0FB926-25D9-47FC-AC97-9DEE4B5ABD21}">
            <xm:f>'15'!$P$3&lt;&gt;""</xm:f>
            <x14:dxf>
              <font>
                <b/>
                <i val="0"/>
                <color rgb="FFFF0000"/>
              </font>
            </x14:dxf>
          </x14:cfRule>
          <xm:sqref>H25</xm:sqref>
        </x14:conditionalFormatting>
        <x14:conditionalFormatting xmlns:xm="http://schemas.microsoft.com/office/excel/2006/main">
          <x14:cfRule type="expression" priority="7" id="{60893F82-4DBE-4A1A-A585-A6C38E6473C2}">
            <xm:f>'17'!$P$3&lt;&gt;""</xm:f>
            <x14:dxf>
              <font>
                <b/>
                <i val="0"/>
                <color rgb="FFFF0000"/>
              </font>
            </x14:dxf>
          </x14:cfRule>
          <xm:sqref>H27</xm:sqref>
        </x14:conditionalFormatting>
        <x14:conditionalFormatting xmlns:xm="http://schemas.microsoft.com/office/excel/2006/main">
          <x14:cfRule type="expression" priority="5" id="{7A6BA149-AF3F-46D8-91F8-4BECF6992F17}">
            <xm:f>'19'!$P$3&lt;&gt;""</xm:f>
            <x14:dxf>
              <font>
                <b/>
                <i val="0"/>
                <color rgb="FFFF0000"/>
              </font>
            </x14:dxf>
          </x14:cfRule>
          <xm:sqref>H29</xm:sqref>
        </x14:conditionalFormatting>
        <x14:conditionalFormatting xmlns:xm="http://schemas.microsoft.com/office/excel/2006/main">
          <x14:cfRule type="expression" priority="23" id="{0CD76E7F-593A-4B9E-9CEA-DEEFE81BBC17}">
            <xm:f>'01'!$P$3&lt;&gt;""</xm:f>
            <x14:dxf>
              <font>
                <b/>
                <i val="0"/>
                <color rgb="FFFF0000"/>
              </font>
            </x14:dxf>
          </x14:cfRule>
          <xm:sqref>H11</xm:sqref>
        </x14:conditionalFormatting>
        <x14:conditionalFormatting xmlns:xm="http://schemas.microsoft.com/office/excel/2006/main">
          <x14:cfRule type="expression" priority="22" id="{760D71DA-D96E-486F-BC6E-F767C695EBE1}">
            <xm:f>'02'!$P$3&lt;&gt;""</xm:f>
            <x14:dxf>
              <font>
                <b/>
                <i val="0"/>
                <color rgb="FFFF0000"/>
              </font>
            </x14:dxf>
          </x14:cfRule>
          <xm:sqref>H12</xm:sqref>
        </x14:conditionalFormatting>
        <x14:conditionalFormatting xmlns:xm="http://schemas.microsoft.com/office/excel/2006/main">
          <x14:cfRule type="expression" priority="21" id="{6F10745C-9A9F-4288-BCAF-BF60FC19157C}">
            <xm:f>'03'!$P$3&lt;&gt;""</xm:f>
            <x14:dxf>
              <font>
                <b/>
                <i val="0"/>
                <color rgb="FFFF0000"/>
              </font>
            </x14:dxf>
          </x14:cfRule>
          <xm:sqref>H13</xm:sqref>
        </x14:conditionalFormatting>
        <x14:conditionalFormatting xmlns:xm="http://schemas.microsoft.com/office/excel/2006/main">
          <x14:cfRule type="expression" priority="20" id="{781B5177-0DBD-418C-8F18-29BE40F4843F}">
            <xm:f>'04'!$P$3&lt;&gt;""</xm:f>
            <x14:dxf>
              <font>
                <b/>
                <i val="0"/>
                <color rgb="FFFF0000"/>
              </font>
            </x14:dxf>
          </x14:cfRule>
          <xm:sqref>H14</xm:sqref>
        </x14:conditionalFormatting>
        <x14:conditionalFormatting xmlns:xm="http://schemas.microsoft.com/office/excel/2006/main">
          <x14:cfRule type="expression" priority="19" id="{CCF3CFE7-E0F5-48BC-A5D0-7D5FADAE0FBE}">
            <xm:f>'05'!$P$3&lt;&gt;""</xm:f>
            <x14:dxf>
              <font>
                <b/>
                <i val="0"/>
                <color rgb="FFFF0000"/>
              </font>
            </x14:dxf>
          </x14:cfRule>
          <xm:sqref>H15</xm:sqref>
        </x14:conditionalFormatting>
        <x14:conditionalFormatting xmlns:xm="http://schemas.microsoft.com/office/excel/2006/main">
          <x14:cfRule type="expression" priority="18" id="{4851F44D-88C7-4D12-84C9-88BEEB8CDDC3}">
            <xm:f>'06'!$P$3&lt;&gt;""</xm:f>
            <x14:dxf>
              <font>
                <b/>
                <i val="0"/>
                <color rgb="FFFF0000"/>
              </font>
            </x14:dxf>
          </x14:cfRule>
          <xm:sqref>H16</xm:sqref>
        </x14:conditionalFormatting>
        <x14:conditionalFormatting xmlns:xm="http://schemas.microsoft.com/office/excel/2006/main">
          <x14:cfRule type="expression" priority="17" id="{0443B9A3-E96F-4673-BA33-B2582648A859}">
            <xm:f>'07'!$P$3&lt;&gt;""</xm:f>
            <x14:dxf>
              <font>
                <b/>
                <i val="0"/>
                <color rgb="FFFF0000"/>
              </font>
            </x14:dxf>
          </x14:cfRule>
          <xm:sqref>H17</xm:sqref>
        </x14:conditionalFormatting>
        <x14:conditionalFormatting xmlns:xm="http://schemas.microsoft.com/office/excel/2006/main">
          <x14:cfRule type="expression" priority="16" id="{D98F1409-EAF1-47E8-85C3-18E1B2831EA4}">
            <xm:f>'08'!$P$3&lt;&gt;""</xm:f>
            <x14:dxf>
              <font>
                <b/>
                <i val="0"/>
                <color rgb="FFFF0000"/>
              </font>
            </x14:dxf>
          </x14:cfRule>
          <xm:sqref>H18</xm:sqref>
        </x14:conditionalFormatting>
        <x14:conditionalFormatting xmlns:xm="http://schemas.microsoft.com/office/excel/2006/main">
          <x14:cfRule type="expression" priority="15" id="{6522F344-8966-4DE1-9C73-6E29D6243DE3}">
            <xm:f>'09'!$P$3&lt;&gt;""</xm:f>
            <x14:dxf>
              <font>
                <b/>
                <i val="0"/>
                <color rgb="FFFF0000"/>
              </font>
            </x14:dxf>
          </x14:cfRule>
          <xm:sqref>H19</xm:sqref>
        </x14:conditionalFormatting>
        <x14:conditionalFormatting xmlns:xm="http://schemas.microsoft.com/office/excel/2006/main">
          <x14:cfRule type="expression" priority="14" id="{5DF4F5A8-9725-4F07-A7CC-2A3BFD9815D5}">
            <xm:f>'10'!$P$3&lt;&gt;""</xm:f>
            <x14:dxf>
              <font>
                <b/>
                <i val="0"/>
                <color rgb="FFFF0000"/>
              </font>
            </x14:dxf>
          </x14:cfRule>
          <xm:sqref>H20</xm:sqref>
        </x14:conditionalFormatting>
        <x14:conditionalFormatting xmlns:xm="http://schemas.microsoft.com/office/excel/2006/main">
          <x14:cfRule type="expression" priority="13" id="{7A805F65-6433-4503-8293-B9A8D45435A9}">
            <xm:f>'11'!$P$3&lt;&gt;""</xm:f>
            <x14:dxf>
              <font>
                <b/>
                <i val="0"/>
                <color rgb="FFFF0000"/>
              </font>
            </x14:dxf>
          </x14:cfRule>
          <xm:sqref>H21</xm:sqref>
        </x14:conditionalFormatting>
        <x14:conditionalFormatting xmlns:xm="http://schemas.microsoft.com/office/excel/2006/main">
          <x14:cfRule type="expression" priority="11" id="{E44B420D-9B9A-48C6-A16D-CFB46137D4E1}">
            <xm:f>'13'!$P$3&lt;&gt;""</xm:f>
            <x14:dxf>
              <font>
                <b/>
                <i val="0"/>
                <color rgb="FFFF0000"/>
              </font>
            </x14:dxf>
          </x14:cfRule>
          <xm:sqref>H23</xm:sqref>
        </x14:conditionalFormatting>
        <x14:conditionalFormatting xmlns:xm="http://schemas.microsoft.com/office/excel/2006/main">
          <x14:cfRule type="expression" priority="10" id="{8A3E69B6-B095-4C99-B27E-8E3CD5869616}">
            <xm:f>'14'!$P$3&lt;&gt;""</xm:f>
            <x14:dxf>
              <font>
                <b/>
                <i val="0"/>
                <color rgb="FFFF0000"/>
              </font>
            </x14:dxf>
          </x14:cfRule>
          <xm:sqref>H24</xm:sqref>
        </x14:conditionalFormatting>
        <x14:conditionalFormatting xmlns:xm="http://schemas.microsoft.com/office/excel/2006/main">
          <x14:cfRule type="expression" priority="8" id="{9903D644-7329-4D84-85D4-831878E2BC22}">
            <xm:f>'16'!$P$3&lt;&gt;""</xm:f>
            <x14:dxf>
              <font>
                <b/>
                <i val="0"/>
                <color rgb="FFFF0000"/>
              </font>
            </x14:dxf>
          </x14:cfRule>
          <xm:sqref>H26</xm:sqref>
        </x14:conditionalFormatting>
        <x14:conditionalFormatting xmlns:xm="http://schemas.microsoft.com/office/excel/2006/main">
          <x14:cfRule type="expression" priority="6" id="{EE6D3B7B-81AE-4737-BAF0-C452A98161A4}">
            <xm:f>'18'!$P$3&lt;&gt;""</xm:f>
            <x14:dxf>
              <font>
                <b/>
                <i val="0"/>
                <color rgb="FFFF0000"/>
              </font>
            </x14:dxf>
          </x14:cfRule>
          <xm:sqref>H28</xm:sqref>
        </x14:conditionalFormatting>
        <x14:conditionalFormatting xmlns:xm="http://schemas.microsoft.com/office/excel/2006/main">
          <x14:cfRule type="expression" priority="4" id="{2FABFAF2-0D16-4D88-9025-F5C0777082D3}">
            <xm:f>'20'!$P$3&lt;&gt;""</xm:f>
            <x14:dxf>
              <font>
                <b/>
                <i val="0"/>
                <color rgb="FFFF0000"/>
              </font>
            </x14:dxf>
          </x14:cfRule>
          <xm:sqref>H30</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21">
    <tabColor rgb="FF00FF00"/>
  </sheetPr>
  <dimension ref="A1:BN651"/>
  <sheetViews>
    <sheetView showGridLines="0" showRuler="0" showWhiteSpace="0" zoomScale="115" zoomScaleNormal="115" workbookViewId="0">
      <pane ySplit="1" topLeftCell="A2" activePane="bottomLeft" state="frozen"/>
      <selection pane="bottomLeft" sqref="A1:I1"/>
    </sheetView>
  </sheetViews>
  <sheetFormatPr defaultRowHeight="15" x14ac:dyDescent="0.25"/>
  <cols>
    <col min="1" max="1" width="10.85546875" style="1" customWidth="1"/>
    <col min="2" max="2" width="8" style="1" bestFit="1" customWidth="1"/>
    <col min="3" max="3" width="6.140625" style="6" customWidth="1"/>
    <col min="4" max="4" width="4.7109375" style="6" customWidth="1"/>
    <col min="5" max="5" width="2.5703125" style="1" customWidth="1"/>
    <col min="6" max="6" width="10.85546875" style="1" customWidth="1"/>
    <col min="7" max="7" width="8" style="1" customWidth="1"/>
    <col min="8" max="8" width="6.140625" style="1" bestFit="1" customWidth="1"/>
    <col min="9" max="9" width="4.7109375" style="1" customWidth="1"/>
    <col min="10" max="10" width="2.5703125" style="1" customWidth="1"/>
    <col min="11" max="11" width="10.85546875" style="1" customWidth="1"/>
    <col min="12" max="12" width="8" style="1" bestFit="1" customWidth="1"/>
    <col min="13" max="13" width="6.140625" style="1" bestFit="1" customWidth="1"/>
    <col min="14" max="14" width="4.7109375" style="1" customWidth="1"/>
    <col min="15" max="15" width="2.5703125" style="1" customWidth="1"/>
    <col min="16" max="16" width="10.7109375" style="1" bestFit="1" customWidth="1"/>
    <col min="17" max="17" width="5.5703125" style="1" bestFit="1" customWidth="1"/>
    <col min="18" max="18" width="1" style="1" customWidth="1"/>
    <col min="19" max="19" width="10.7109375" style="1" bestFit="1" customWidth="1"/>
    <col min="20" max="20" width="3" style="1" customWidth="1"/>
    <col min="21" max="21" width="3.42578125" style="1" customWidth="1"/>
    <col min="22" max="22" width="32.28515625" style="1" customWidth="1"/>
    <col min="23" max="23" width="8" style="1" customWidth="1"/>
    <col min="24" max="24" width="6.140625" style="1" customWidth="1"/>
    <col min="25" max="27" width="9.140625" style="1"/>
    <col min="28" max="28" width="13.42578125" style="1" customWidth="1"/>
    <col min="29" max="29" width="16.140625" style="1" customWidth="1"/>
    <col min="30" max="30" width="12.7109375" style="1" bestFit="1" customWidth="1"/>
    <col min="31" max="16384" width="9.140625" style="1"/>
  </cols>
  <sheetData>
    <row r="1" spans="1:66" ht="30.75" customHeight="1" x14ac:dyDescent="0.25">
      <c r="A1" s="280" t="str">
        <f>IF(DADOS!H11=0, "", DADOS!H11)</f>
        <v>DAIANA ROLIM DOS SANTOS</v>
      </c>
      <c r="B1" s="280"/>
      <c r="C1" s="280"/>
      <c r="D1" s="280"/>
      <c r="E1" s="280"/>
      <c r="F1" s="280"/>
      <c r="G1" s="280"/>
      <c r="H1" s="280"/>
      <c r="I1" s="280"/>
      <c r="J1" s="15" t="s">
        <v>121</v>
      </c>
      <c r="K1" s="281" t="str">
        <f>CONFIG!G5</f>
        <v>MARÇO</v>
      </c>
      <c r="L1" s="281"/>
      <c r="M1" s="281">
        <f>CONFIG!G7</f>
        <v>2026</v>
      </c>
      <c r="N1" s="281"/>
      <c r="O1" s="10"/>
      <c r="P1" s="284"/>
      <c r="Q1" s="284"/>
      <c r="R1" s="22"/>
      <c r="S1" s="283"/>
      <c r="T1" s="283"/>
      <c r="V1" s="33"/>
      <c r="W1" s="89"/>
      <c r="X1" s="89"/>
      <c r="Y1" s="9"/>
      <c r="Z1" s="33"/>
    </row>
    <row r="2" spans="1:66" s="6" customFormat="1" x14ac:dyDescent="0.25">
      <c r="A2" s="2" t="s">
        <v>1</v>
      </c>
      <c r="B2" s="2" t="s">
        <v>0</v>
      </c>
      <c r="C2" s="2" t="s">
        <v>4</v>
      </c>
      <c r="D2" s="2" t="s">
        <v>5</v>
      </c>
      <c r="E2" s="188"/>
      <c r="F2" s="3" t="s">
        <v>1</v>
      </c>
      <c r="G2" s="3" t="s">
        <v>0</v>
      </c>
      <c r="H2" s="3" t="s">
        <v>4</v>
      </c>
      <c r="I2" s="3" t="s">
        <v>5</v>
      </c>
      <c r="J2" s="187"/>
      <c r="K2" s="3" t="s">
        <v>1</v>
      </c>
      <c r="L2" s="2" t="s">
        <v>0</v>
      </c>
      <c r="M2" s="3" t="s">
        <v>4</v>
      </c>
      <c r="N2" s="3" t="s">
        <v>5</v>
      </c>
      <c r="O2" s="4"/>
      <c r="P2" s="285" t="s">
        <v>57</v>
      </c>
      <c r="Q2" s="285"/>
      <c r="R2" s="285"/>
      <c r="S2" s="285"/>
      <c r="T2" s="199" t="s">
        <v>32</v>
      </c>
      <c r="U2" s="1"/>
      <c r="V2" s="33"/>
      <c r="W2" s="9" t="s">
        <v>6</v>
      </c>
      <c r="X2" s="9" t="s">
        <v>4</v>
      </c>
      <c r="Y2" s="9" t="s">
        <v>122</v>
      </c>
      <c r="Z2" s="33"/>
      <c r="AA2" s="33"/>
      <c r="AB2" s="33"/>
      <c r="AC2" s="1"/>
      <c r="AD2" s="1"/>
      <c r="AE2" s="1"/>
      <c r="AF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row>
    <row r="3" spans="1:66" ht="15" customHeight="1" x14ac:dyDescent="0.25">
      <c r="A3" s="11"/>
      <c r="B3" s="256" t="s">
        <v>10</v>
      </c>
      <c r="C3" s="257"/>
      <c r="D3" s="257"/>
      <c r="E3" s="192" t="str">
        <f>IF($N$47&lt;&gt;"SIM","",IFERROR(IF(TRIM(C3&amp;"")="","",_xlfn.LET(_xlpm.v,VALUE(TRIM(C3&amp;"")),_xlpm.alvo,IF(A5="SÁBADO",(INT($Y$8/100)*60+MOD($Y$8,100)),(INT($Y$3/100)*60+MOD($Y$3,100))),_xlpm.real,(INT(_xlpm.v/100)*60+MOD(_xlpm.v,100)),_xlpm.dif,_xlpm.alvo-_xlpm.real,IF(ABS(_xlpm.dif)&lt;=5,0,_xlpm.dif))),"ER"))</f>
        <v/>
      </c>
      <c r="F3" s="11"/>
      <c r="G3" s="46"/>
      <c r="H3" s="7"/>
      <c r="I3" s="49" t="str">
        <f ca="1">_xlfn.LET(_xlpm.a,F3,_xlpm.c,H3,_xlpm.x,$X$3,_xlpm.y,$Y$3,_xlpm.limInf,$B$51,_xlpm.limSup,$C$51,_xlpm.linhaAnt,F4,IF(_xlpm.a="FÉRIAS","FRS",IF(_xlpm.a="FERIADO","FER",IF(_xlpm.a="NTRAB","NTB",IF(AND(_xlpm.a="ATESTADO",_xlpm.c=""),"ATD",IF(_xlpm.c&lt;&gt;"",IF(_xlpm.c&lt;=_xlpm.x,IF(_xlpm.c&gt;_xlpm.y,"DP","OK"),"ATR"),IF(_xlpm.linhaAnt&lt;_xlpm.limInf,"FAL","")))))))</f>
        <v/>
      </c>
      <c r="J3" s="192" t="str">
        <f>IF($N$47&lt;&gt;"SIM","",IFERROR(IF(TRIM(H3&amp;"")="","",_xlfn.LET(_xlpm.v,VALUE(TRIM(H3&amp;"")),_xlpm.alvo,IF(F5="SÁBADO",(INT($Y$8/100)*60+MOD($Y$8,100)),(INT($Y$3/100)*60+MOD($Y$3,100))),_xlpm.real,(INT(_xlpm.v/100)*60+MOD(_xlpm.v,100)),_xlpm.dif,_xlpm.alvo-_xlpm.real,IF(ABS(_xlpm.dif)&lt;=5,0,_xlpm.dif))),"ER"))</f>
        <v/>
      </c>
      <c r="K3" s="11"/>
      <c r="L3" s="46"/>
      <c r="M3" s="7"/>
      <c r="N3" s="49" t="str">
        <f ca="1">_xlfn.LET(_xlpm.a,K3,_xlpm.c,M3,_xlpm.x,$X$8,_xlpm.y,$Y$8,_xlpm.limInf,$B$51,_xlpm.limSup,$C$51,_xlpm.linhaAnt,K4,IF(_xlpm.a="FÉRIAS","FRS",IF(_xlpm.a="NTRAB","NT",IF(AND(_xlpm.a="ATESTADO",_xlpm.c=""),"ATD",IF(_xlpm.a="FERIADO","FER",IF(_xlpm.c&lt;&gt;"",IF(_xlpm.c&lt;=_xlpm.x,IF(_xlpm.c&gt;_xlpm.y,"DP","OK"),"ATR"),IF(_xlpm.linhaAnt&lt;_xlpm.limInf,"FAL","")))))))</f>
        <v/>
      </c>
      <c r="O3" s="192" t="str">
        <f>IF($N$47&lt;&gt;"SIM","",IFERROR(IF(TRIM(M3&amp;"")="","",_xlfn.LET(_xlpm.v,VALUE(TRIM(M3&amp;"")),_xlpm.alvo,IF(K5="SÁBADO",(INT($Y$8/100)*60+MOD($Y$8,100)),(INT($Y$3/100)*60+MOD($Y$3,100))),_xlpm.real,(INT(_xlpm.v/100)*60+MOD(_xlpm.v,100)),_xlpm.dif,_xlpm.alvo-_xlpm.real,IF(ABS(_xlpm.dif)&lt;=5,0,_xlpm.dif))),"ER"))</f>
        <v/>
      </c>
      <c r="P3" s="231"/>
      <c r="Q3" s="232"/>
      <c r="R3" s="190"/>
      <c r="S3" s="240" t="str">
        <f>IF(R3="","",TEXT(R3,"00""/""00""/""0000"))</f>
        <v/>
      </c>
      <c r="T3" s="233" t="str">
        <f>IF(R3="","",LEFT(S3&amp;"00",2))</f>
        <v/>
      </c>
      <c r="V3" s="33"/>
      <c r="W3" s="9" t="s">
        <v>7</v>
      </c>
      <c r="X3" s="35">
        <f>DADOS!K11+5</f>
        <v>835</v>
      </c>
      <c r="Y3" s="35">
        <f>X3-5</f>
        <v>830</v>
      </c>
      <c r="Z3" s="186"/>
      <c r="AA3" s="33"/>
      <c r="AB3" s="33"/>
    </row>
    <row r="4" spans="1:66" x14ac:dyDescent="0.25">
      <c r="A4" s="41">
        <f ca="1">IF(AND($B$51=1,$A$52&lt;&gt;"01/01/2021"),"HOJE",1)</f>
        <v>1</v>
      </c>
      <c r="B4" s="256"/>
      <c r="C4" s="257"/>
      <c r="D4" s="257"/>
      <c r="E4" s="192" t="str">
        <f>IF($N$47&lt;&gt;"SIM","",IFERROR(IF(TRIM(C4&amp;"")="","",_xlfn.LET(_xlpm.v,VALUE(TRIM(C4&amp;"")),_xlpm.alvo,(INT($X$4/100)*60+MOD($X$4,100)),_xlpm.real,(INT(_xlpm.v/100)*60+MOD(_xlpm.v,100)),_xlpm.dif,_xlpm.alvo-_xlpm.real,IF(ABS(_xlpm.dif)&lt;=5,0,_xlpm.dif))*-1),"ER"))</f>
        <v/>
      </c>
      <c r="F4" s="41">
        <f ca="1">IF($B$51=11,"HOJE",11)</f>
        <v>11</v>
      </c>
      <c r="G4" s="46"/>
      <c r="H4" s="7"/>
      <c r="I4" s="49" t="str">
        <f ca="1">_xlfn.LET(_xlpm.a,F3,_xlpm.c,H4,_xlpm.x,$X$4,_xlpm.limInf,$B$51,_xlpm.limSup,$C$51,_xlpm.linhaAnt,F4,IF(_xlpm.a="FÉRIAS","FRS",IF(_xlpm.a="FERIADO","FER",IF(_xlpm.a="NTRAB","NTB",IF(AND(_xlpm.a="ATESTADO",_xlpm.c=""),"ATD",IF(_xlpm.c&lt;&gt;"",IF(_xlpm.c&gt;=_xlpm.x,"OK","ANT"),IF(_xlpm.linhaAnt&lt;_xlpm.limInf,"FAL","")))))))</f>
        <v/>
      </c>
      <c r="J4" s="192" t="str">
        <f>IF($N$47&lt;&gt;"SIM","",IFERROR(IF(TRIM(H4&amp;"")="","",_xlfn.LET(_xlpm.v,VALUE(TRIM(H4&amp;"")),_xlpm.alvo,(INT($X$4/100)*60+MOD($X$4,100)),_xlpm.real,(INT(_xlpm.v/100)*60+MOD(_xlpm.v,100)),_xlpm.dif,_xlpm.alvo-_xlpm.real,IF(ABS(_xlpm.dif)&lt;=5,0,_xlpm.dif))*-1),"ER"))</f>
        <v/>
      </c>
      <c r="K4" s="41">
        <f ca="1">IF($B$51=21,"HOJE",21)</f>
        <v>21</v>
      </c>
      <c r="L4" s="46"/>
      <c r="M4" s="7"/>
      <c r="N4" s="49" t="str">
        <f ca="1">_xlfn.LET(_xlpm.a,K3,_xlpm.c,M4,_xlpm.x,$X$9,_xlpm.limInf,$B$51,_xlpm.limSup,$C$51,_xlpm.linhaAnt,K4,IF(_xlpm.a="FÉRIAS","FRS",IF(_xlpm.a="NTRAB","NT",IF(AND(_xlpm.a="ATESTADO",_xlpm.c=""),"ATD",IF(_xlpm.a="FERIADO","FER",IF(_xlpm.c&lt;&gt;"",IF(_xlpm.c&gt;=_xlpm.x,"OK","ANT"),IF(_xlpm.linhaAnt&lt;_xlpm.limInf,"FAL","")))))))</f>
        <v/>
      </c>
      <c r="O4" s="192" t="str">
        <f>IF($N$47&lt;&gt;"SIM","",IFERROR(IF(TRIM(M4&amp;"")="","",_xlfn.LET(_xlpm.v,VALUE(TRIM(M4&amp;"")),_xlpm.alvo,(INT($X$4/100)*60+MOD($X$4,100)),_xlpm.real,(INT(_xlpm.v/100)*60+MOD(_xlpm.v,100)),_xlpm.dif,_xlpm.alvo-_xlpm.real,IF(ABS(_xlpm.dif)&lt;=5,0,_xlpm.dif))*-1),"ER"))</f>
        <v/>
      </c>
      <c r="P4" s="231"/>
      <c r="Q4" s="232"/>
      <c r="R4" s="190"/>
      <c r="S4" s="240" t="str">
        <f t="shared" ref="S4:S53" si="0">IF(R4="","",TEXT(R4,"00""/""00""/""0000"))</f>
        <v/>
      </c>
      <c r="T4" s="233" t="str">
        <f t="shared" ref="T4:T53" si="1">IF(R4="","",LEFT(S4&amp;"00",2))</f>
        <v/>
      </c>
      <c r="U4" s="5"/>
      <c r="V4" s="32"/>
      <c r="W4" s="9" t="s">
        <v>2</v>
      </c>
      <c r="X4" s="35">
        <f>DADOS!L11</f>
        <v>1200</v>
      </c>
      <c r="Y4" s="35">
        <f>X4</f>
        <v>1200</v>
      </c>
      <c r="Z4" s="32"/>
      <c r="AA4" s="33"/>
      <c r="AB4" s="33"/>
    </row>
    <row r="5" spans="1:66" x14ac:dyDescent="0.25">
      <c r="A5" s="41" t="str">
        <f>CONFIG!G3</f>
        <v>DOMINGO</v>
      </c>
      <c r="B5" s="256"/>
      <c r="C5" s="257"/>
      <c r="D5" s="257"/>
      <c r="E5" s="192" t="str">
        <f>IF($N$47&lt;&gt;"SIM","",IFERROR(IF(TRIM(C5&amp;"")="","",_xlfn.LET(_xlpm.v,VALUE(TRIM(C5&amp;"")),_xlpm.alvo,(INT($Y$5/100)*60+MOD($Y$5,100)),_xlpm.real,(INT(_xlpm.v/100)*60+MOD(_xlpm.v,100)),_xlpm.dif,_xlpm.alvo-_xlpm.real,IF(ABS(_xlpm.dif)&lt;=5,0,_xlpm.dif))),"ER"))</f>
        <v/>
      </c>
      <c r="F5" s="41" t="str">
        <f>IF(A41="SÁBADO","DOMINGO",IF(A41="DOMINGO","SEGUNDA",IF(A41="SEGUNDA","TERÇA",IF(A41="SEGUNDA","TERÇA",IF(A41="TERÇA","QUARTA",IF(A41="QUARTA","QUINTA",IF(A41="QUINTA","SEXTA",IF(A41="SEXTA","SÁBADO","ERRO"))))))))</f>
        <v>QUARTA</v>
      </c>
      <c r="G5" s="46"/>
      <c r="H5" s="7"/>
      <c r="I5" s="49" t="str">
        <f ca="1">_xlfn.LET(_xlpm.a,F3,_xlpm.c,H5,_xlpm.x,$X$5,_xlpm.y,$Y$5,_xlpm.limInf,$B$51,_xlpm.limSup,$C$51,_xlpm.linhaAnt,F4,IF(_xlpm.a="FÉRIAS","FRS",IF(_xlpm.a="FERIADO","FER",IF(_xlpm.a="NTRAB","NTB",IF(AND(_xlpm.a="ATESTADO",_xlpm.c=""),"ATD",IF(_xlpm.c&lt;&gt;"",IF(_xlpm.c&lt;=_xlpm.x,IF(_xlpm.c&gt;_xlpm.y,"DP","OK"),"ATR"),IF(_xlpm.linhaAnt&lt;_xlpm.limInf,"FAL","")))))))</f>
        <v/>
      </c>
      <c r="J5" s="192" t="str">
        <f>IF($N$47&lt;&gt;"SIM","",IFERROR(IF(TRIM(H5&amp;"")="","",_xlfn.LET(_xlpm.v,VALUE(TRIM(H5&amp;"")),_xlpm.alvo,(INT($Y$5/100)*60+MOD($Y$5,100)),_xlpm.real,(INT(_xlpm.v/100)*60+MOD(_xlpm.v,100)),_xlpm.dif,_xlpm.alvo-_xlpm.real,IF(ABS(_xlpm.dif)&lt;=5,0,_xlpm.dif))),"ER"))</f>
        <v/>
      </c>
      <c r="K5" s="41" t="str">
        <f>IF(F41="SÁBADO","DOMINGO",IF(F41="DOMINGO","SEGUNDA",IF(F41="SEGUNDA","TERÇA",IF(F41="SEGUNDA","TERÇA",IF(F41="TERÇA","QUARTA",IF(F41="QUARTA","QUINTA",IF(F41="QUINTA","SEXTA",IF(F41="SEXTA","SÁBADO","ERRO"))))))))</f>
        <v>SÁBADO</v>
      </c>
      <c r="L5" s="258" t="s">
        <v>16</v>
      </c>
      <c r="M5" s="259"/>
      <c r="N5" s="259"/>
      <c r="O5" s="192" t="str">
        <f>IF($N$47&lt;&gt;"SIM","",IFERROR(IF(TRIM(M5&amp;"")="","",_xlfn.LET(_xlpm.v,VALUE(TRIM(M5&amp;"")),_xlpm.alvo,(INT($Y$5/100)*60+MOD($Y$5,100)),_xlpm.real,(INT(_xlpm.v/100)*60+MOD(_xlpm.v,100)),_xlpm.dif,_xlpm.alvo-_xlpm.real,IF(ABS(_xlpm.dif)&lt;=5,0,_xlpm.dif))),"ER"))</f>
        <v/>
      </c>
      <c r="P5" s="231"/>
      <c r="Q5" s="232"/>
      <c r="R5" s="190"/>
      <c r="S5" s="240" t="str">
        <f t="shared" si="0"/>
        <v/>
      </c>
      <c r="T5" s="233" t="str">
        <f t="shared" si="1"/>
        <v/>
      </c>
      <c r="U5" s="5"/>
      <c r="V5" s="32"/>
      <c r="W5" s="9" t="s">
        <v>8</v>
      </c>
      <c r="X5" s="35">
        <f>DADOS!M11+5</f>
        <v>1335</v>
      </c>
      <c r="Y5" s="35">
        <f>X5-5</f>
        <v>1330</v>
      </c>
      <c r="Z5" s="32"/>
      <c r="AA5" s="33"/>
      <c r="AB5" s="33"/>
    </row>
    <row r="6" spans="1:66" x14ac:dyDescent="0.25">
      <c r="A6" s="38"/>
      <c r="B6" s="256"/>
      <c r="C6" s="257"/>
      <c r="D6" s="257"/>
      <c r="E6" s="192" t="str">
        <f>IF($N$47&lt;&gt;"SIM","",IFERROR(IF(TRIM(C6&amp;"")="","",_xlfn.LET(_xlpm.v,VALUE(TRIM(C6&amp;"")),_xlpm.alvo,(INT($X$6/100)*60+MOD($X$6,100)),_xlpm.real,(INT(_xlpm.v/100)*60+MOD(_xlpm.v,100)),_xlpm.dif,_xlpm.alvo-_xlpm.real,IF(ABS(_xlpm.dif)&lt;=5,0,_xlpm.dif))*-1),"ER"))</f>
        <v/>
      </c>
      <c r="F6" s="38"/>
      <c r="G6" s="46"/>
      <c r="H6" s="7"/>
      <c r="I6" s="49" t="str">
        <f ca="1">_xlfn.LET(_xlpm.a,F3,_xlpm.c,H6,_xlpm.x,$X$6,_xlpm.limInf,$B$51,_xlpm.limSup,$C$51,_xlpm.linhaAnt,F4,IF(_xlpm.a="FÉRIAS","FRS",IF(_xlpm.a="FERIADO","FER",IF(_xlpm.a="NTRAB","NTB",IF(AND(_xlpm.a="ATESTADO",_xlpm.c=""),"ATD",IF(_xlpm.c&lt;&gt;"",IF(_xlpm.c&gt;=_xlpm.x,"OK","ANT"),IF(_xlpm.linhaAnt&lt;_xlpm.limInf,"FAL","")))))))</f>
        <v/>
      </c>
      <c r="J6" s="192" t="str">
        <f>IF($N$47&lt;&gt;"SIM","",IFERROR(IF(TRIM(H6&amp;"")="","",_xlfn.LET(_xlpm.v,VALUE(TRIM(H6&amp;"")),_xlpm.alvo,(INT($X$6/100)*60+MOD($X$6,100)),_xlpm.real,(INT(_xlpm.v/100)*60+MOD(_xlpm.v,100)),_xlpm.dif,_xlpm.alvo-_xlpm.real,IF(ABS(_xlpm.dif)&lt;=5,0,_xlpm.dif))*-1),"ER"))</f>
        <v/>
      </c>
      <c r="K6" s="38"/>
      <c r="L6" s="258"/>
      <c r="M6" s="259"/>
      <c r="N6" s="259"/>
      <c r="O6" s="192" t="str">
        <f>IF($N$47&lt;&gt;"SIM","",IFERROR(IF(TRIM(M6&amp;"")="","",_xlfn.LET(_xlpm.v,VALUE(TRIM(M6&amp;"")),_xlpm.alvo,(INT($X$6/100)*60+MOD($X$6,100)),_xlpm.real,(INT(_xlpm.v/100)*60+MOD(_xlpm.v,100)),_xlpm.dif,_xlpm.alvo-_xlpm.real,IF(ABS(_xlpm.dif)&lt;=5,0,_xlpm.dif))*-1),"ER"))</f>
        <v/>
      </c>
      <c r="P6" s="231"/>
      <c r="Q6" s="232"/>
      <c r="R6" s="190"/>
      <c r="S6" s="240" t="str">
        <f t="shared" si="0"/>
        <v/>
      </c>
      <c r="T6" s="233" t="str">
        <f t="shared" si="1"/>
        <v/>
      </c>
      <c r="U6" s="5"/>
      <c r="V6" s="32"/>
      <c r="W6" s="9" t="s">
        <v>3</v>
      </c>
      <c r="X6" s="35">
        <f>DADOS!N11</f>
        <v>1730</v>
      </c>
      <c r="Y6" s="35">
        <f>X6</f>
        <v>1730</v>
      </c>
      <c r="Z6" s="32"/>
      <c r="AA6" s="33"/>
      <c r="AB6" s="33"/>
    </row>
    <row r="7" spans="1:66" ht="15" customHeight="1" x14ac:dyDescent="0.25">
      <c r="A7" s="12"/>
      <c r="B7" s="47"/>
      <c r="C7" s="48"/>
      <c r="D7" s="50" t="str">
        <f ca="1">_xlfn.LET(_xlpm.a,A7,_xlpm.c,C7,_xlpm.x,$X$3,_xlpm.y,$Y$3,_xlpm.limInf,$B$51,_xlpm.limSup,$C$51,_xlpm.linhaAnt,A8,IF(_xlpm.a="FÉRIAS","FRS",IF(_xlpm.a="FERIADO","FER",IF(_xlpm.a="NTRAB","NTB",IF(AND(_xlpm.a="ATESTADO",_xlpm.c=""),"ATD",IF(_xlpm.c&lt;&gt;"",IF(_xlpm.c&lt;=_xlpm.x,IF(_xlpm.c&gt;_xlpm.y,"DP","OK"),"ATR"),IF(_xlpm.linhaAnt&lt;_xlpm.limInf,"FAL","")))))))</f>
        <v>FAL</v>
      </c>
      <c r="E7" s="192" t="str">
        <f>IF($N$47&lt;&gt;"SIM","",IFERROR(IF(TRIM(C7&amp;"")="","",_xlfn.LET(_xlpm.v,VALUE(TRIM(C7&amp;"")),_xlpm.alvo,IF(A9="SÁBADO",(INT($Y$8/100)*60+MOD($Y$8,100)),(INT($Y$3/100)*60+MOD($Y$3,100))),_xlpm.real,(INT(_xlpm.v/100)*60+MOD(_xlpm.v,100)),_xlpm.dif,_xlpm.alvo-_xlpm.real,IF(ABS(_xlpm.dif)&lt;=5,0,_xlpm.dif))),"ER"))</f>
        <v/>
      </c>
      <c r="F7" s="12"/>
      <c r="G7" s="47"/>
      <c r="H7" s="48"/>
      <c r="I7" s="50" t="str">
        <f ca="1">_xlfn.LET(_xlpm.a,F7,_xlpm.c,H7,_xlpm.x,$X$3,_xlpm.y,$Y$3,_xlpm.limInf,$B$51,_xlpm.limSup,$C$51,_xlpm.linhaAnt,F8,IF(_xlpm.a="FÉRIAS","FRS",IF(_xlpm.a="FERIADO","FER",IF(_xlpm.a="NTRAB","NTB",IF(AND(_xlpm.a="ATESTADO",_xlpm.c=""),"ATD",IF(_xlpm.c&lt;&gt;"",IF(_xlpm.c&lt;=_xlpm.x,IF(_xlpm.c&gt;_xlpm.y,"DP","OK"),"ATR"),IF(_xlpm.linhaAnt&lt;_xlpm.limInf,"FAL","")))))))</f>
        <v/>
      </c>
      <c r="J7" s="192" t="str">
        <f>IF($N$47&lt;&gt;"SIM","",IFERROR(IF(TRIM(H7&amp;"")="","",_xlfn.LET(_xlpm.v,VALUE(TRIM(H7&amp;"")),_xlpm.alvo,IF(F9="SÁBADO",(INT($Y$8/100)*60+MOD($Y$8,100)),(INT($Y$3/100)*60+MOD($Y$3,100))),_xlpm.real,(INT(_xlpm.v/100)*60+MOD(_xlpm.v,100)),_xlpm.dif,_xlpm.alvo-_xlpm.real,IF(ABS(_xlpm.dif)&lt;=5,0,_xlpm.dif))),"ER"))</f>
        <v/>
      </c>
      <c r="K7" s="12"/>
      <c r="L7" s="272" t="s">
        <v>10</v>
      </c>
      <c r="M7" s="273"/>
      <c r="N7" s="273"/>
      <c r="O7" s="192" t="str">
        <f>IF($N$47&lt;&gt;"SIM","",IFERROR(IF(TRIM(M7&amp;"")="","",_xlfn.LET(_xlpm.v,VALUE(TRIM(M7&amp;"")),_xlpm.alvo,IF(K9="SÁBADO",(INT($Y$8/100)*60+MOD($Y$8,100)),(INT($Y$3/100)*60+MOD($Y$3,100))),_xlpm.real,(INT(_xlpm.v/100)*60+MOD(_xlpm.v,100)),_xlpm.dif,_xlpm.alvo-_xlpm.real,IF(ABS(_xlpm.dif)&lt;=5,0,_xlpm.dif))),"ER"))</f>
        <v/>
      </c>
      <c r="P7" s="231"/>
      <c r="Q7" s="232"/>
      <c r="R7" s="190"/>
      <c r="S7" s="240" t="str">
        <f t="shared" si="0"/>
        <v/>
      </c>
      <c r="T7" s="233" t="str">
        <f t="shared" si="1"/>
        <v/>
      </c>
      <c r="U7" s="5"/>
      <c r="V7" s="186"/>
      <c r="W7" s="269" t="s">
        <v>16</v>
      </c>
      <c r="X7" s="269"/>
      <c r="Y7" s="14"/>
      <c r="Z7" s="32"/>
      <c r="AA7" s="33"/>
      <c r="AB7" s="33"/>
    </row>
    <row r="8" spans="1:66" x14ac:dyDescent="0.25">
      <c r="A8" s="42">
        <f ca="1">IF($B$51=2,"HOJE",2)</f>
        <v>2</v>
      </c>
      <c r="B8" s="47"/>
      <c r="C8" s="48"/>
      <c r="D8" s="50" t="str">
        <f ca="1">_xlfn.LET(_xlpm.a,A7,_xlpm.c,C8,_xlpm.x,$X$4,_xlpm.limInf,$B$51,_xlpm.limSup,$C$51,_xlpm.linhaAnt,A8,IF(_xlpm.a="FÉRIAS","FRS",IF(_xlpm.a="FERIADO","FER",IF(_xlpm.a="NTRAB","NTB",IF(AND(_xlpm.a="ATESTADO",_xlpm.c=""),"ATD",IF(_xlpm.c&lt;&gt;"",IF(_xlpm.c&gt;=_xlpm.x,"OK","ANT"),IF(_xlpm.linhaAnt&lt;_xlpm.limInf,"FAL","")))))))</f>
        <v>FAL</v>
      </c>
      <c r="E8" s="192" t="str">
        <f>IF($N$47&lt;&gt;"SIM","",IFERROR(IF(TRIM(C8&amp;"")="","",_xlfn.LET(_xlpm.v,VALUE(TRIM(C8&amp;"")),_xlpm.alvo,(INT($X$4/100)*60+MOD($X$4,100)),_xlpm.real,(INT(_xlpm.v/100)*60+MOD(_xlpm.v,100)),_xlpm.dif,_xlpm.alvo-_xlpm.real,IF(ABS(_xlpm.dif)&lt;=5,0,_xlpm.dif))*-1),"ER"))</f>
        <v/>
      </c>
      <c r="F8" s="42">
        <f ca="1">IF($B$51=12,"HOJE",12)</f>
        <v>12</v>
      </c>
      <c r="G8" s="47"/>
      <c r="H8" s="48"/>
      <c r="I8" s="50" t="str">
        <f ca="1">_xlfn.LET(_xlpm.a,F7,_xlpm.c,H8,_xlpm.x,$X$4,_xlpm.limInf,$B$51,_xlpm.limSup,$C$51,_xlpm.linhaAnt,F8,IF(_xlpm.a="FÉRIAS","FRS",IF(_xlpm.a="FERIADO","FER",IF(_xlpm.a="NTRAB","NTB",IF(AND(_xlpm.a="ATESTADO",_xlpm.c=""),"ATD",IF(_xlpm.c&lt;&gt;"",IF(_xlpm.c&gt;=_xlpm.x,"OK","ANT"),IF(_xlpm.linhaAnt&lt;_xlpm.limInf,"FAL","")))))))</f>
        <v/>
      </c>
      <c r="J8" s="192" t="str">
        <f>IF($N$47&lt;&gt;"SIM","",IFERROR(IF(TRIM(H8&amp;"")="","",_xlfn.LET(_xlpm.v,VALUE(TRIM(H8&amp;"")),_xlpm.alvo,(INT($X$4/100)*60+MOD($X$4,100)),_xlpm.real,(INT(_xlpm.v/100)*60+MOD(_xlpm.v,100)),_xlpm.dif,_xlpm.alvo-_xlpm.real,IF(ABS(_xlpm.dif)&lt;=5,0,_xlpm.dif))*-1),"ER"))</f>
        <v/>
      </c>
      <c r="K8" s="42">
        <f ca="1">IF($B$51=22,"HOJE",22)</f>
        <v>22</v>
      </c>
      <c r="L8" s="272"/>
      <c r="M8" s="273"/>
      <c r="N8" s="273"/>
      <c r="O8" s="192" t="str">
        <f>IF($N$47&lt;&gt;"SIM","",IFERROR(IF(TRIM(M8&amp;"")="","",_xlfn.LET(_xlpm.v,VALUE(TRIM(M8&amp;"")),_xlpm.alvo,(INT($X$4/100)*60+MOD($X$4,100)),_xlpm.real,(INT(_xlpm.v/100)*60+MOD(_xlpm.v,100)),_xlpm.dif,_xlpm.alvo-_xlpm.real,IF(ABS(_xlpm.dif)&lt;=5,0,_xlpm.dif))*-1),"ER"))</f>
        <v/>
      </c>
      <c r="P8" s="231"/>
      <c r="Q8" s="232"/>
      <c r="R8" s="190"/>
      <c r="S8" s="240" t="str">
        <f>IF(R8="","",TEXT(R8,"00""/""00""/""0000"))</f>
        <v/>
      </c>
      <c r="T8" s="233" t="str">
        <f t="shared" si="1"/>
        <v/>
      </c>
      <c r="U8" s="5"/>
      <c r="V8" s="33"/>
      <c r="W8" s="9" t="s">
        <v>7</v>
      </c>
      <c r="X8" s="35">
        <f>DADOS!M32+5</f>
        <v>805</v>
      </c>
      <c r="Y8" s="35">
        <f>X8-5</f>
        <v>800</v>
      </c>
      <c r="Z8" s="32"/>
      <c r="AA8" s="33"/>
      <c r="AB8" s="33"/>
    </row>
    <row r="9" spans="1:66" x14ac:dyDescent="0.25">
      <c r="A9" s="42" t="str">
        <f>IF(A5="SÁBADO","DOMINGO",IF(A5="DOMINGO","SEGUNDA",IF(A5="SEGUNDA","TERÇA",IF(A5="SEGUNDA","TERÇA",IF(A5="TERÇA","QUARTA",IF(A5="QUARTA","QUINTA",IF(A5="QUINTA","SEXTA",IF(A5="SEXTA","SÁBADO","ERRO"))))))))</f>
        <v>SEGUNDA</v>
      </c>
      <c r="B9" s="47"/>
      <c r="C9" s="48"/>
      <c r="D9" s="50" t="str">
        <f ca="1">_xlfn.LET(_xlpm.a,A7,_xlpm.c,C9,_xlpm.x,$X$5,_xlpm.y,$Y$5,_xlpm.limInf,$B$51,_xlpm.limSup,$C$51,_xlpm.linhaAnt,A8,IF(_xlpm.a="FÉRIAS","FRS",IF(_xlpm.a="FERIADO","FER",IF(_xlpm.a="NTRAB","NTB",IF(AND(_xlpm.a="ATESTADO",_xlpm.c=""),"ATD",IF(_xlpm.c&lt;&gt;"",IF(_xlpm.c&lt;=_xlpm.x,IF(_xlpm.c&gt;_xlpm.y,"DP","OK"),"ATR"),IF(_xlpm.linhaAnt&lt;_xlpm.limInf,"FAL","")))))))</f>
        <v>FAL</v>
      </c>
      <c r="E9" s="192" t="str">
        <f>IF($N$47&lt;&gt;"SIM","",IFERROR(IF(TRIM(C9&amp;"")="","",_xlfn.LET(_xlpm.v,VALUE(TRIM(C9&amp;"")),_xlpm.alvo,(INT($Y$5/100)*60+MOD($Y$5,100)),_xlpm.real,(INT(_xlpm.v/100)*60+MOD(_xlpm.v,100)),_xlpm.dif,_xlpm.alvo-_xlpm.real,IF(ABS(_xlpm.dif)&lt;=5,0,_xlpm.dif))),"ER"))</f>
        <v/>
      </c>
      <c r="F9" s="42" t="str">
        <f>IF(F5="SÁBADO","DOMINGO",IF(F5="DOMINGO","SEGUNDA",IF(F5="SEGUNDA","TERÇA",IF(F5="SEGUNDA","TERÇA",IF(F5="TERÇA","QUARTA",IF(F5="QUARTA","QUINTA",IF(F5="QUINTA","SEXTA",IF(F5="SEXTA","SÁBADO","ERRO"))))))))</f>
        <v>QUINTA</v>
      </c>
      <c r="G9" s="47"/>
      <c r="H9" s="48"/>
      <c r="I9" s="50" t="str">
        <f ca="1">_xlfn.LET(_xlpm.a,F7,_xlpm.c,H9,_xlpm.x,$X$5,_xlpm.y,$Y$5,_xlpm.limInf,$B$51,_xlpm.limSup,$C$51,_xlpm.linhaAnt,F8,IF(_xlpm.a="FÉRIAS","FRS",IF(_xlpm.a="FERIADO","FER",IF(_xlpm.a="NTRAB","NTB",IF(AND(_xlpm.a="ATESTADO",_xlpm.c=""),"ATD",IF(_xlpm.c&lt;&gt;"",IF(_xlpm.c&lt;=_xlpm.x,IF(_xlpm.c&gt;_xlpm.y,"DP","OK"),"ATR"),IF(_xlpm.linhaAnt&lt;_xlpm.limInf,"FAL","")))))))</f>
        <v/>
      </c>
      <c r="J9" s="192" t="str">
        <f>IF($N$47&lt;&gt;"SIM","",IFERROR(IF(TRIM(H9&amp;"")="","",_xlfn.LET(_xlpm.v,VALUE(TRIM(H9&amp;"")),_xlpm.alvo,(INT($Y$5/100)*60+MOD($Y$5,100)),_xlpm.real,(INT(_xlpm.v/100)*60+MOD(_xlpm.v,100)),_xlpm.dif,_xlpm.alvo-_xlpm.real,IF(ABS(_xlpm.dif)&lt;=5,0,_xlpm.dif))),"ER"))</f>
        <v/>
      </c>
      <c r="K9" s="42" t="str">
        <f>IF(K5="SÁBADO","DOMINGO",IF(K5="DOMINGO","SEGUNDA",IF(K5="SEGUNDA","TERÇA",IF(K5="SEGUNDA","TERÇA",IF(K5="TERÇA","QUARTA",IF(K5="QUARTA","QUINTA",IF(K5="QUINTA","SEXTA",IF(K5="SEXTA","SÁBADO","ERRO"))))))))</f>
        <v>DOMINGO</v>
      </c>
      <c r="L9" s="272"/>
      <c r="M9" s="273"/>
      <c r="N9" s="273"/>
      <c r="O9" s="192" t="str">
        <f>IF($N$47&lt;&gt;"SIM","",IFERROR(IF(TRIM(M9&amp;"")="","",_xlfn.LET(_xlpm.v,VALUE(TRIM(M9&amp;"")),_xlpm.alvo,(INT($Y$5/100)*60+MOD($Y$5,100)),_xlpm.real,(INT(_xlpm.v/100)*60+MOD(_xlpm.v,100)),_xlpm.dif,_xlpm.alvo-_xlpm.real,IF(ABS(_xlpm.dif)&lt;=5,0,_xlpm.dif))),"ER"))</f>
        <v/>
      </c>
      <c r="P9" s="231"/>
      <c r="Q9" s="232"/>
      <c r="R9" s="190"/>
      <c r="S9" s="240" t="str">
        <f t="shared" si="0"/>
        <v/>
      </c>
      <c r="T9" s="233" t="str">
        <f t="shared" si="1"/>
        <v/>
      </c>
      <c r="U9" s="5"/>
      <c r="V9" s="33"/>
      <c r="W9" s="9" t="s">
        <v>2</v>
      </c>
      <c r="X9" s="35">
        <f>DADOS!N32</f>
        <v>1200</v>
      </c>
      <c r="Y9" s="35">
        <f>X9</f>
        <v>1200</v>
      </c>
      <c r="Z9" s="32"/>
      <c r="AA9" s="33"/>
      <c r="AB9" s="33"/>
    </row>
    <row r="10" spans="1:66" x14ac:dyDescent="0.25">
      <c r="A10" s="82"/>
      <c r="B10" s="47"/>
      <c r="C10" s="48"/>
      <c r="D10" s="50" t="str">
        <f ca="1">_xlfn.LET(_xlpm.a,A7,_xlpm.c,C10,_xlpm.x,$X$6,_xlpm.limInf,$B$51,_xlpm.limSup,$C$51,_xlpm.linhaAnt,A8,IF(_xlpm.a="FÉRIAS","FRS",IF(_xlpm.a="FERIADO","FER",IF(_xlpm.a="NTRAB","NTB",IF(AND(_xlpm.a="ATESTADO",_xlpm.c=""),"ATD",IF(_xlpm.c&lt;&gt;"",IF(_xlpm.c&gt;=_xlpm.x,"OK","ANT"),IF(_xlpm.linhaAnt&lt;_xlpm.limInf,"FAL","")))))))</f>
        <v>FAL</v>
      </c>
      <c r="E10" s="192" t="str">
        <f>IF($N$47&lt;&gt;"SIM","",IFERROR(IF(TRIM(C10&amp;"")="","",_xlfn.LET(_xlpm.v,VALUE(TRIM(C10&amp;"")),_xlpm.alvo,(INT($X$6/100)*60+MOD($X$6,100)),_xlpm.real,(INT(_xlpm.v/100)*60+MOD(_xlpm.v,100)),_xlpm.dif,_xlpm.alvo-_xlpm.real,IF(ABS(_xlpm.dif)&lt;=5,0,_xlpm.dif))*-1),"ER"))</f>
        <v/>
      </c>
      <c r="F10" s="82"/>
      <c r="G10" s="47"/>
      <c r="H10" s="48"/>
      <c r="I10" s="50" t="str">
        <f ca="1">_xlfn.LET(_xlpm.a,F7,_xlpm.c,H10,_xlpm.x,$X$6,_xlpm.limInf,$B$51,_xlpm.limSup,$C$51,_xlpm.linhaAnt,F8,IF(_xlpm.a="FÉRIAS","FRS",IF(_xlpm.a="FERIADO","FER",IF(_xlpm.a="NTRAB","NTB",IF(AND(_xlpm.a="ATESTADO",_xlpm.c=""),"ATD",IF(_xlpm.c&lt;&gt;"",IF(_xlpm.c&gt;=_xlpm.x,"OK","ANT"),IF(_xlpm.linhaAnt&lt;_xlpm.limInf,"FAL","")))))))</f>
        <v/>
      </c>
      <c r="J10" s="192" t="str">
        <f>IF($N$47&lt;&gt;"SIM","",IFERROR(IF(TRIM(H10&amp;"")="","",_xlfn.LET(_xlpm.v,VALUE(TRIM(H10&amp;"")),_xlpm.alvo,(INT($X$6/100)*60+MOD($X$6,100)),_xlpm.real,(INT(_xlpm.v/100)*60+MOD(_xlpm.v,100)),_xlpm.dif,_xlpm.alvo-_xlpm.real,IF(ABS(_xlpm.dif)&lt;=5,0,_xlpm.dif))*-1),"ER"))</f>
        <v/>
      </c>
      <c r="K10" s="82"/>
      <c r="L10" s="272"/>
      <c r="M10" s="273"/>
      <c r="N10" s="273"/>
      <c r="O10" s="192" t="str">
        <f>IF($N$47&lt;&gt;"SIM","",IFERROR(IF(TRIM(M10&amp;"")="","",_xlfn.LET(_xlpm.v,VALUE(TRIM(M10&amp;"")),_xlpm.alvo,(INT($X$6/100)*60+MOD($X$6,100)),_xlpm.real,(INT(_xlpm.v/100)*60+MOD(_xlpm.v,100)),_xlpm.dif,_xlpm.alvo-_xlpm.real,IF(ABS(_xlpm.dif)&lt;=5,0,_xlpm.dif))*-1),"ER"))</f>
        <v/>
      </c>
      <c r="P10" s="231"/>
      <c r="Q10" s="232"/>
      <c r="R10" s="190"/>
      <c r="S10" s="240" t="str">
        <f t="shared" si="0"/>
        <v/>
      </c>
      <c r="T10" s="233" t="str">
        <f t="shared" si="1"/>
        <v/>
      </c>
      <c r="U10" s="5"/>
      <c r="V10" s="18"/>
      <c r="W10" s="282" t="s">
        <v>49</v>
      </c>
      <c r="X10" s="282"/>
      <c r="Y10" s="33"/>
      <c r="Z10" s="33"/>
      <c r="AA10" s="33"/>
      <c r="AB10" s="33"/>
    </row>
    <row r="11" spans="1:66" ht="15" customHeight="1" x14ac:dyDescent="0.25">
      <c r="A11" s="11"/>
      <c r="B11" s="46"/>
      <c r="C11" s="7"/>
      <c r="D11" s="49" t="str">
        <f ca="1">_xlfn.LET(_xlpm.a,A11,_xlpm.c,C11,_xlpm.x,$X$3,_xlpm.y,$Y$3,_xlpm.limInf,$B$51,_xlpm.limSup,$C$51,_xlpm.linhaAnt,A12,IF(_xlpm.a="FÉRIAS","FRS",IF(_xlpm.a="FERIADO","FER",IF(_xlpm.a="NTRAB","NTB",IF(AND(_xlpm.a="ATESTADO",_xlpm.c=""),"ATD",IF(_xlpm.c&lt;&gt;"",IF(_xlpm.c&lt;=_xlpm.x,IF(_xlpm.c&gt;_xlpm.y,"DP","OK"),"ATR"),IF(_xlpm.linhaAnt&lt;_xlpm.limInf,"FAL","")))))))</f>
        <v>FAL</v>
      </c>
      <c r="E11" s="192" t="str">
        <f>IF($N$47&lt;&gt;"SIM","",IFERROR(IF(TRIM(C11&amp;"")="","",_xlfn.LET(_xlpm.v,VALUE(TRIM(C11&amp;"")),_xlpm.alvo,IF(A13="SÁBADO",(INT($Y$8/100)*60+MOD($Y$8,100)),(INT($Y$3/100)*60+MOD($Y$3,100))),_xlpm.real,(INT(_xlpm.v/100)*60+MOD(_xlpm.v,100)),_xlpm.dif,_xlpm.alvo-_xlpm.real,IF(ABS(_xlpm.dif)&lt;=5,0,_xlpm.dif))),"ER"))</f>
        <v/>
      </c>
      <c r="F11" s="11"/>
      <c r="G11" s="46"/>
      <c r="H11" s="7"/>
      <c r="I11" s="49" t="str">
        <f ca="1">_xlfn.LET(_xlpm.a,F11,_xlpm.c,H11,_xlpm.x,$X$3,_xlpm.y,$Y$3,_xlpm.limInf,$B$51,_xlpm.limSup,$C$51,_xlpm.linhaAnt,F12,IF(_xlpm.a="FÉRIAS","FRS",IF(_xlpm.a="FERIADO","FER",IF(_xlpm.a="NTRAB","NTB",IF(AND(_xlpm.a="ATESTADO",_xlpm.c=""),"ATD",IF(_xlpm.c&lt;&gt;"",IF(_xlpm.c&lt;=_xlpm.x,IF(_xlpm.c&gt;_xlpm.y,"DP","OK"),"ATR"),IF(_xlpm.linhaAnt&lt;_xlpm.limInf,"FAL","")))))))</f>
        <v/>
      </c>
      <c r="J11" s="192" t="str">
        <f>IF($N$47&lt;&gt;"SIM","",IFERROR(IF(TRIM(H11&amp;"")="","",_xlfn.LET(_xlpm.v,VALUE(TRIM(H11&amp;"")),_xlpm.alvo,IF(F13="SÁBADO",(INT($Y$8/100)*60+MOD($Y$8,100)),(INT($Y$3/100)*60+MOD($Y$3,100))),_xlpm.real,(INT(_xlpm.v/100)*60+MOD(_xlpm.v,100)),_xlpm.dif,_xlpm.alvo-_xlpm.real,IF(ABS(_xlpm.dif)&lt;=5,0,_xlpm.dif))),"ER"))</f>
        <v/>
      </c>
      <c r="K11" s="11"/>
      <c r="L11" s="46"/>
      <c r="M11" s="7"/>
      <c r="N11" s="49" t="str">
        <f ca="1">_xlfn.LET(_xlpm.a,K11,_xlpm.c,M11,_xlpm.x,$X$3,_xlpm.y,$Y$3,_xlpm.limInf,$B$51,_xlpm.limSup,$C$51,_xlpm.linhaAnt,K12,IF(_xlpm.a="FÉRIAS","FRS",IF(_xlpm.a="FERIADO","FER",IF(_xlpm.a="NTRAB","NTB",IF(AND(_xlpm.a="ATESTADO",_xlpm.c=""),"ATD",IF(_xlpm.c&lt;&gt;"",IF(_xlpm.c&lt;=_xlpm.x,IF(_xlpm.c&gt;_xlpm.y,"DP","OK"),"ATR"),IF(_xlpm.linhaAnt&lt;_xlpm.limInf,"FAL","")))))))</f>
        <v/>
      </c>
      <c r="O11" s="192" t="str">
        <f>IF($N$47&lt;&gt;"SIM","",IFERROR(IF(TRIM(M11&amp;"")="","",_xlfn.LET(_xlpm.v,VALUE(TRIM(M11&amp;"")),_xlpm.alvo,IF(K13="SÁBADO",(INT($Y$8/100)*60+MOD($Y$8,100)),(INT($Y$3/100)*60+MOD($Y$3,100))),_xlpm.real,(INT(_xlpm.v/100)*60+MOD(_xlpm.v,100)),_xlpm.dif,_xlpm.alvo-_xlpm.real,IF(ABS(_xlpm.dif)&lt;=5,0,_xlpm.dif))),"ER"))</f>
        <v/>
      </c>
      <c r="P11" s="231"/>
      <c r="Q11" s="232"/>
      <c r="R11" s="190"/>
      <c r="S11" s="240" t="str">
        <f t="shared" si="0"/>
        <v/>
      </c>
      <c r="T11" s="233" t="str">
        <f t="shared" si="1"/>
        <v/>
      </c>
      <c r="U11" s="5"/>
      <c r="V11" s="32"/>
      <c r="W11" s="9" t="s">
        <v>6</v>
      </c>
      <c r="X11" s="9" t="s">
        <v>4</v>
      </c>
      <c r="Y11" s="33"/>
      <c r="Z11" s="33"/>
      <c r="AA11" s="33"/>
      <c r="AB11" s="33"/>
    </row>
    <row r="12" spans="1:66" x14ac:dyDescent="0.25">
      <c r="A12" s="41">
        <f ca="1">IF($B$51=3,"HOJE",3)</f>
        <v>3</v>
      </c>
      <c r="B12" s="46"/>
      <c r="C12" s="7"/>
      <c r="D12" s="49" t="str">
        <f ca="1">_xlfn.LET(_xlpm.a,A11,_xlpm.c,C12,_xlpm.x,$X$4,_xlpm.limInf,$B$51,_xlpm.limSup,$C$51,_xlpm.linhaAnt,A12,IF(_xlpm.a="FÉRIAS","FRS",IF(_xlpm.a="FERIADO","FER",IF(_xlpm.a="NTRAB","NTB",IF(AND(_xlpm.a="ATESTADO",_xlpm.c=""),"ATD",IF(_xlpm.c&lt;&gt;"",IF(_xlpm.c&gt;=_xlpm.x,"OK","ANT"),IF(_xlpm.linhaAnt&lt;_xlpm.limInf,"FAL","")))))))</f>
        <v>FAL</v>
      </c>
      <c r="E12" s="192" t="str">
        <f>IF($N$47&lt;&gt;"SIM","",IFERROR(IF(TRIM(C12&amp;"")="","",_xlfn.LET(_xlpm.v,VALUE(TRIM(C12&amp;"")),_xlpm.alvo,(INT($X$4/100)*60+MOD($X$4,100)),_xlpm.real,(INT(_xlpm.v/100)*60+MOD(_xlpm.v,100)),_xlpm.dif,_xlpm.alvo-_xlpm.real,IF(ABS(_xlpm.dif)&lt;=5,0,_xlpm.dif))*-1),"ER"))</f>
        <v/>
      </c>
      <c r="F12" s="41">
        <f ca="1">IF($B$51=13,"HOJE",13)</f>
        <v>13</v>
      </c>
      <c r="G12" s="46"/>
      <c r="H12" s="7"/>
      <c r="I12" s="49" t="str">
        <f ca="1">_xlfn.LET(_xlpm.a,F11,_xlpm.c,H12,_xlpm.x,$X$4,_xlpm.limInf,$B$51,_xlpm.limSup,$C$51,_xlpm.linhaAnt,F12,IF(_xlpm.a="FÉRIAS","FRS",IF(_xlpm.a="FERIADO","FER",IF(_xlpm.a="NTRAB","NTB",IF(AND(_xlpm.a="ATESTADO",_xlpm.c=""),"ATD",IF(_xlpm.c&lt;&gt;"",IF(_xlpm.c&gt;=_xlpm.x,"OK","ANT"),IF(_xlpm.linhaAnt&lt;_xlpm.limInf,"FAL","")))))))</f>
        <v/>
      </c>
      <c r="J12" s="192" t="str">
        <f>IF($N$47&lt;&gt;"SIM","",IFERROR(IF(TRIM(H12&amp;"")="","",_xlfn.LET(_xlpm.v,VALUE(TRIM(H12&amp;"")),_xlpm.alvo,(INT($X$4/100)*60+MOD($X$4,100)),_xlpm.real,(INT(_xlpm.v/100)*60+MOD(_xlpm.v,100)),_xlpm.dif,_xlpm.alvo-_xlpm.real,IF(ABS(_xlpm.dif)&lt;=5,0,_xlpm.dif))*-1),"ER"))</f>
        <v/>
      </c>
      <c r="K12" s="41">
        <f ca="1">IF($B$51=23,"HOJE",23)</f>
        <v>23</v>
      </c>
      <c r="L12" s="46"/>
      <c r="M12" s="7"/>
      <c r="N12" s="49" t="str">
        <f ca="1">_xlfn.LET(_xlpm.a,K11,_xlpm.c,M12,_xlpm.x,$X$4,_xlpm.limInf,$B$51,_xlpm.limSup,$C$51,_xlpm.linhaAnt,K12,IF(_xlpm.a="FÉRIAS","FRS",IF(_xlpm.a="FERIADO","FER",IF(_xlpm.a="NTRAB","NTB",IF(AND(_xlpm.a="ATESTADO",_xlpm.c=""),"ATD",IF(_xlpm.c&lt;&gt;"",IF(_xlpm.c&gt;=_xlpm.x,"OK","ANT"),IF(_xlpm.linhaAnt&lt;_xlpm.limInf,"FAL","")))))))</f>
        <v/>
      </c>
      <c r="O12" s="192" t="str">
        <f>IF($N$47&lt;&gt;"SIM","",IFERROR(IF(TRIM(M12&amp;"")="","",_xlfn.LET(_xlpm.v,VALUE(TRIM(M12&amp;"")),_xlpm.alvo,(INT($X$4/100)*60+MOD($X$4,100)),_xlpm.real,(INT(_xlpm.v/100)*60+MOD(_xlpm.v,100)),_xlpm.dif,_xlpm.alvo-_xlpm.real,IF(ABS(_xlpm.dif)&lt;=5,0,_xlpm.dif))*-1),"ER"))</f>
        <v/>
      </c>
      <c r="P12" s="231"/>
      <c r="Q12" s="232"/>
      <c r="R12" s="190"/>
      <c r="S12" s="240" t="str">
        <f t="shared" si="0"/>
        <v/>
      </c>
      <c r="T12" s="233" t="str">
        <f t="shared" si="1"/>
        <v/>
      </c>
      <c r="U12" s="5"/>
      <c r="V12" s="32"/>
      <c r="W12" s="9" t="s">
        <v>7</v>
      </c>
      <c r="X12" s="59">
        <f>SUM(X3-5)</f>
        <v>830</v>
      </c>
      <c r="Y12" s="32"/>
      <c r="Z12" s="33"/>
      <c r="AA12" s="33"/>
      <c r="AB12" s="33"/>
    </row>
    <row r="13" spans="1:66" x14ac:dyDescent="0.25">
      <c r="A13" s="41" t="str">
        <f>IF(A9="SÁBADO","DOMINGO",IF(A9="DOMINGO","SEGUNDA",IF(A9="SEGUNDA","TERÇA",IF(A9="SEGUNDA","TERÇA",IF(A9="TERÇA","QUARTA",IF(A9="QUARTA","QUINTA",IF(A9="QUINTA","SEXTA",IF(A9="SEXTA","SÁBADO","ERRO"))))))))</f>
        <v>TERÇA</v>
      </c>
      <c r="B13" s="46"/>
      <c r="C13" s="7"/>
      <c r="D13" s="49" t="str">
        <f ca="1">_xlfn.LET(_xlpm.a,A11,_xlpm.c,C13,_xlpm.x,$X$5,_xlpm.y,$Y$5,_xlpm.limInf,$B$51,_xlpm.limSup,$C$51,_xlpm.linhaAnt,A12,IF(_xlpm.a="FÉRIAS","FRS",IF(_xlpm.a="FERIADO","FER",IF(_xlpm.a="NTRAB","NTB",IF(AND(_xlpm.a="ATESTADO",_xlpm.c=""),"ATD",IF(_xlpm.c&lt;&gt;"",IF(_xlpm.c&lt;=_xlpm.x,IF(_xlpm.c&gt;_xlpm.y,"DP","OK"),"ATR"),IF(_xlpm.linhaAnt&lt;_xlpm.limInf,"FAL","")))))))</f>
        <v>FAL</v>
      </c>
      <c r="E13" s="192" t="str">
        <f>IF($N$47&lt;&gt;"SIM","",IFERROR(IF(TRIM(C13&amp;"")="","",_xlfn.LET(_xlpm.v,VALUE(TRIM(C13&amp;"")),_xlpm.alvo,(INT($Y$5/100)*60+MOD($Y$5,100)),_xlpm.real,(INT(_xlpm.v/100)*60+MOD(_xlpm.v,100)),_xlpm.dif,_xlpm.alvo-_xlpm.real,IF(ABS(_xlpm.dif)&lt;=5,0,_xlpm.dif))),"ER"))</f>
        <v/>
      </c>
      <c r="F13" s="41" t="str">
        <f>IF(F9="SÁBADO","DOMINGO",IF(F9="DOMINGO","SEGUNDA",IF(F9="SEGUNDA","TERÇA",IF(F9="SEGUNDA","TERÇA",IF(F9="TERÇA","QUARTA",IF(F9="QUARTA","QUINTA",IF(F9="QUINTA","SEXTA",IF(F9="SEXTA","SÁBADO","ERRO"))))))))</f>
        <v>SEXTA</v>
      </c>
      <c r="G13" s="46"/>
      <c r="H13" s="7"/>
      <c r="I13" s="49" t="str">
        <f ca="1">_xlfn.LET(_xlpm.a,F11,_xlpm.c,H13,_xlpm.x,$X$5,_xlpm.y,$Y$5,_xlpm.limInf,$B$51,_xlpm.limSup,$C$51,_xlpm.linhaAnt,F12,IF(_xlpm.a="FÉRIAS","FRS",IF(_xlpm.a="FERIADO","FER",IF(_xlpm.a="NTRAB","NTB",IF(AND(_xlpm.a="ATESTADO",_xlpm.c=""),"ATD",IF(_xlpm.c&lt;&gt;"",IF(_xlpm.c&lt;=_xlpm.x,IF(_xlpm.c&gt;_xlpm.y,"DP","OK"),"ATR"),IF(_xlpm.linhaAnt&lt;_xlpm.limInf,"FAL","")))))))</f>
        <v/>
      </c>
      <c r="J13" s="192" t="str">
        <f>IF($N$47&lt;&gt;"SIM","",IFERROR(IF(TRIM(H13&amp;"")="","",_xlfn.LET(_xlpm.v,VALUE(TRIM(H13&amp;"")),_xlpm.alvo,(INT($Y$5/100)*60+MOD($Y$5,100)),_xlpm.real,(INT(_xlpm.v/100)*60+MOD(_xlpm.v,100)),_xlpm.dif,_xlpm.alvo-_xlpm.real,IF(ABS(_xlpm.dif)&lt;=5,0,_xlpm.dif))),"ER"))</f>
        <v/>
      </c>
      <c r="K13" s="41" t="str">
        <f>IF(K9="SÁBADO","DOMINGO",IF(K9="DOMINGO","SEGUNDA",IF(K9="SEGUNDA","TERÇA",IF(K9="SEGUNDA","TERÇA",IF(K9="TERÇA","QUARTA",IF(K9="QUARTA","QUINTA",IF(K9="QUINTA","SEXTA",IF(K9="SEXTA","SÁBADO","ERRO"))))))))</f>
        <v>SEGUNDA</v>
      </c>
      <c r="L13" s="46"/>
      <c r="M13" s="7"/>
      <c r="N13" s="49" t="str">
        <f ca="1">_xlfn.LET(_xlpm.a,K11,_xlpm.c,M13,_xlpm.x,$X$5,_xlpm.y,$Y$5,_xlpm.limInf,$B$51,_xlpm.limSup,$C$51,_xlpm.linhaAnt,K12,IF(_xlpm.a="FÉRIAS","FRS",IF(_xlpm.a="FERIADO","FER",IF(_xlpm.a="NTRAB","NTB",IF(AND(_xlpm.a="ATESTADO",_xlpm.c=""),"ATD",IF(_xlpm.c&lt;&gt;"",IF(_xlpm.c&lt;=_xlpm.x,IF(_xlpm.c&gt;_xlpm.y,"DP","OK"),"ATR"),IF(_xlpm.linhaAnt&lt;_xlpm.limInf,"FAL","")))))))</f>
        <v/>
      </c>
      <c r="O13" s="192" t="str">
        <f>IF($N$47&lt;&gt;"SIM","",IFERROR(IF(TRIM(M13&amp;"")="","",_xlfn.LET(_xlpm.v,VALUE(TRIM(M13&amp;"")),_xlpm.alvo,(INT($Y$5/100)*60+MOD($Y$5,100)),_xlpm.real,(INT(_xlpm.v/100)*60+MOD(_xlpm.v,100)),_xlpm.dif,_xlpm.alvo-_xlpm.real,IF(ABS(_xlpm.dif)&lt;=5,0,_xlpm.dif))),"ER"))</f>
        <v/>
      </c>
      <c r="P13" s="231"/>
      <c r="Q13" s="232"/>
      <c r="R13" s="190"/>
      <c r="S13" s="240" t="str">
        <f>IF(R13="","",TEXT(R13,"00""/""00""/""0000"))</f>
        <v/>
      </c>
      <c r="T13" s="233" t="str">
        <f t="shared" si="1"/>
        <v/>
      </c>
      <c r="U13" s="5"/>
      <c r="V13" s="32"/>
      <c r="W13" s="9" t="s">
        <v>2</v>
      </c>
      <c r="X13" s="59">
        <f>X4</f>
        <v>1200</v>
      </c>
      <c r="Y13" s="32"/>
      <c r="Z13" s="33"/>
      <c r="AA13" s="33"/>
      <c r="AB13" s="33"/>
    </row>
    <row r="14" spans="1:66" x14ac:dyDescent="0.25">
      <c r="A14" s="38"/>
      <c r="B14" s="46"/>
      <c r="C14" s="7"/>
      <c r="D14" s="49" t="str">
        <f ca="1">_xlfn.LET(_xlpm.a,A11,_xlpm.c,C14,_xlpm.x,$X$6,_xlpm.limInf,$B$51,_xlpm.limSup,$C$51,_xlpm.linhaAnt,A12,IF(_xlpm.a="FÉRIAS","FRS",IF(_xlpm.a="FERIADO","FER",IF(_xlpm.a="NTRAB","NTB",IF(AND(_xlpm.a="ATESTADO",_xlpm.c=""),"ATD",IF(_xlpm.c&lt;&gt;"",IF(_xlpm.c&gt;=_xlpm.x,"OK","ANT"),IF(_xlpm.linhaAnt&lt;_xlpm.limInf,"FAL","")))))))</f>
        <v>FAL</v>
      </c>
      <c r="E14" s="192" t="str">
        <f>IF($N$47&lt;&gt;"SIM","",IFERROR(IF(TRIM(C14&amp;"")="","",_xlfn.LET(_xlpm.v,VALUE(TRIM(C14&amp;"")),_xlpm.alvo,(INT($X$6/100)*60+MOD($X$6,100)),_xlpm.real,(INT(_xlpm.v/100)*60+MOD(_xlpm.v,100)),_xlpm.dif,_xlpm.alvo-_xlpm.real,IF(ABS(_xlpm.dif)&lt;=5,0,_xlpm.dif))*-1),"ER"))</f>
        <v/>
      </c>
      <c r="F14" s="38"/>
      <c r="G14" s="46"/>
      <c r="H14" s="7"/>
      <c r="I14" s="49" t="str">
        <f ca="1">_xlfn.LET(_xlpm.a,F11,_xlpm.c,H14,_xlpm.x,$X$6,_xlpm.limInf,$B$51,_xlpm.limSup,$C$51,_xlpm.linhaAnt,F12,IF(_xlpm.a="FÉRIAS","FRS",IF(_xlpm.a="FERIADO","FER",IF(_xlpm.a="NTRAB","NTB",IF(AND(_xlpm.a="ATESTADO",_xlpm.c=""),"ATD",IF(_xlpm.c&lt;&gt;"",IF(_xlpm.c&gt;=_xlpm.x,"OK","ANT"),IF(_xlpm.linhaAnt&lt;_xlpm.limInf,"FAL","")))))))</f>
        <v/>
      </c>
      <c r="J14" s="192" t="str">
        <f>IF($N$47&lt;&gt;"SIM","",IFERROR(IF(TRIM(H14&amp;"")="","",_xlfn.LET(_xlpm.v,VALUE(TRIM(H14&amp;"")),_xlpm.alvo,(INT($X$6/100)*60+MOD($X$6,100)),_xlpm.real,(INT(_xlpm.v/100)*60+MOD(_xlpm.v,100)),_xlpm.dif,_xlpm.alvo-_xlpm.real,IF(ABS(_xlpm.dif)&lt;=5,0,_xlpm.dif))*-1),"ER"))</f>
        <v/>
      </c>
      <c r="K14" s="38"/>
      <c r="L14" s="46"/>
      <c r="M14" s="7"/>
      <c r="N14" s="49" t="str">
        <f ca="1">_xlfn.LET(_xlpm.a,K11,_xlpm.c,M14,_xlpm.x,$X$6,_xlpm.limInf,$B$51,_xlpm.limSup,$C$51,_xlpm.linhaAnt,K12,IF(_xlpm.a="FÉRIAS","FRS",IF(_xlpm.a="FERIADO","FER",IF(_xlpm.a="NTRAB","NTB",IF(AND(_xlpm.a="ATESTADO",_xlpm.c=""),"ATD",IF(_xlpm.c&lt;&gt;"",IF(_xlpm.c&gt;=_xlpm.x,"OK","ANT"),IF(_xlpm.linhaAnt&lt;_xlpm.limInf,"FAL","")))))))</f>
        <v/>
      </c>
      <c r="O14" s="192" t="str">
        <f>IF($N$47&lt;&gt;"SIM","",IFERROR(IF(TRIM(M14&amp;"")="","",_xlfn.LET(_xlpm.v,VALUE(TRIM(M14&amp;"")),_xlpm.alvo,(INT($X$6/100)*60+MOD($X$6,100)),_xlpm.real,(INT(_xlpm.v/100)*60+MOD(_xlpm.v,100)),_xlpm.dif,_xlpm.alvo-_xlpm.real,IF(ABS(_xlpm.dif)&lt;=5,0,_xlpm.dif))*-1),"ER"))</f>
        <v/>
      </c>
      <c r="P14" s="231"/>
      <c r="Q14" s="232"/>
      <c r="R14" s="190"/>
      <c r="S14" s="240" t="str">
        <f t="shared" si="0"/>
        <v/>
      </c>
      <c r="T14" s="233" t="str">
        <f t="shared" si="1"/>
        <v/>
      </c>
      <c r="U14" s="5"/>
      <c r="V14" s="33"/>
      <c r="W14" s="9" t="s">
        <v>8</v>
      </c>
      <c r="X14" s="59">
        <f>SUM(X5-5)</f>
        <v>1330</v>
      </c>
      <c r="Y14" s="33"/>
      <c r="Z14" s="33"/>
      <c r="AA14" s="33"/>
      <c r="AB14" s="33"/>
    </row>
    <row r="15" spans="1:66" ht="15" customHeight="1" x14ac:dyDescent="0.25">
      <c r="A15" s="12"/>
      <c r="B15" s="47"/>
      <c r="C15" s="48"/>
      <c r="D15" s="50" t="str">
        <f ca="1">_xlfn.LET(_xlpm.a,A15,_xlpm.c,C15,_xlpm.x,$X$3,_xlpm.y,$Y$3,_xlpm.limInf,$B$51,_xlpm.limSup,$C$51,_xlpm.linhaAnt,A16,IF(_xlpm.a="FÉRIAS","FRS",IF(_xlpm.a="FERIADO","FER",IF(_xlpm.a="NTRAB","NTB",IF(AND(_xlpm.a="ATESTADO",_xlpm.c=""),"ATD",IF(_xlpm.c&lt;&gt;"",IF(_xlpm.c&lt;=_xlpm.x,IF(_xlpm.c&gt;_xlpm.y,"DP","OK"),"ATR"),IF(_xlpm.linhaAnt&lt;_xlpm.limInf,"FAL","")))))))</f>
        <v>FAL</v>
      </c>
      <c r="E15" s="192" t="str">
        <f>IF($N$47&lt;&gt;"SIM","",IFERROR(IF(TRIM(C15&amp;"")="","",_xlfn.LET(_xlpm.v,VALUE(TRIM(C15&amp;"")),_xlpm.alvo,IF(A17="SÁBADO",(INT($Y$8/100)*60+MOD($Y$8,100)),(INT($Y$3/100)*60+MOD($Y$3,100))),_xlpm.real,(INT(_xlpm.v/100)*60+MOD(_xlpm.v,100)),_xlpm.dif,_xlpm.alvo-_xlpm.real,IF(ABS(_xlpm.dif)&lt;=5,0,_xlpm.dif))),"ER"))</f>
        <v/>
      </c>
      <c r="F15" s="12"/>
      <c r="G15" s="47"/>
      <c r="H15" s="48"/>
      <c r="I15" s="50" t="str">
        <f ca="1">_xlfn.LET(_xlpm.a,F15,_xlpm.c,H15,_xlpm.x,$X$8,_xlpm.y,$Y$8,_xlpm.limInf,$B$51,_xlpm.limSup,$C$51,_xlpm.linhaAnt,F16,IF(_xlpm.a="FÉRIAS","FRS",IF(_xlpm.a="NTRAB","NT",IF(AND(_xlpm.a="ATESTADO",_xlpm.c=""),"ATD",IF(_xlpm.a="FERIADO","FER",IF(_xlpm.c&lt;&gt;"",IF(_xlpm.c&lt;=_xlpm.x,IF(_xlpm.c&gt;_xlpm.y,"DP","OK"),"ATR"),IF(_xlpm.linhaAnt&lt;_xlpm.limInf,"FAL","")))))))</f>
        <v/>
      </c>
      <c r="J15" s="192" t="str">
        <f>IF($N$47&lt;&gt;"SIM","",IFERROR(IF(TRIM(H15&amp;"")="","",_xlfn.LET(_xlpm.v,VALUE(TRIM(H15&amp;"")),_xlpm.alvo,IF(F17="SÁBADO",(INT($Y$8/100)*60+MOD($Y$8,100)),(INT($Y$3/100)*60+MOD($Y$3,100))),_xlpm.real,(INT(_xlpm.v/100)*60+MOD(_xlpm.v,100)),_xlpm.dif,_xlpm.alvo-_xlpm.real,IF(ABS(_xlpm.dif)&lt;=5,0,_xlpm.dif))),"ER"))</f>
        <v/>
      </c>
      <c r="K15" s="12"/>
      <c r="L15" s="47"/>
      <c r="M15" s="48"/>
      <c r="N15" s="50" t="str">
        <f ca="1">_xlfn.LET(_xlpm.a,K15,_xlpm.c,M15,_xlpm.x,$X$3,_xlpm.y,$Y$3,_xlpm.limInf,$B$51,_xlpm.limSup,$C$51,_xlpm.linhaAnt,K16,IF(_xlpm.a="FÉRIAS","FRS",IF(_xlpm.a="FERIADO","FER",IF(_xlpm.a="NTRAB","NTB",IF(AND(_xlpm.a="ATESTADO",_xlpm.c=""),"ATD",IF(_xlpm.c&lt;&gt;"",IF(_xlpm.c&lt;=_xlpm.x,IF(_xlpm.c&gt;_xlpm.y,"DP","OK"),"ATR"),IF(_xlpm.linhaAnt&lt;_xlpm.limInf,"FAL","")))))))</f>
        <v/>
      </c>
      <c r="O15" s="192" t="str">
        <f>IF($N$47&lt;&gt;"SIM","",IFERROR(IF(TRIM(M15&amp;"")="","",_xlfn.LET(_xlpm.v,VALUE(TRIM(M15&amp;"")),_xlpm.alvo,IF(K17="SÁBADO",(INT($Y$8/100)*60+MOD($Y$8,100)),(INT($Y$3/100)*60+MOD($Y$3,100))),_xlpm.real,(INT(_xlpm.v/100)*60+MOD(_xlpm.v,100)),_xlpm.dif,_xlpm.alvo-_xlpm.real,IF(ABS(_xlpm.dif)&lt;=5,0,_xlpm.dif))),"ER"))</f>
        <v/>
      </c>
      <c r="P15" s="231"/>
      <c r="Q15" s="232"/>
      <c r="R15" s="190"/>
      <c r="S15" s="240" t="str">
        <f t="shared" si="0"/>
        <v/>
      </c>
      <c r="T15" s="233" t="str">
        <f t="shared" si="1"/>
        <v/>
      </c>
      <c r="U15" s="5"/>
      <c r="V15" s="33"/>
      <c r="W15" s="9" t="s">
        <v>3</v>
      </c>
      <c r="X15" s="59">
        <f>X6</f>
        <v>1730</v>
      </c>
      <c r="Y15" s="33"/>
      <c r="Z15" s="33"/>
      <c r="AA15" s="33"/>
      <c r="AB15" s="33"/>
    </row>
    <row r="16" spans="1:66" x14ac:dyDescent="0.25">
      <c r="A16" s="42">
        <f ca="1">IF($B$51=4,"HOJE",4)</f>
        <v>4</v>
      </c>
      <c r="B16" s="47"/>
      <c r="C16" s="48"/>
      <c r="D16" s="50" t="str">
        <f ca="1">_xlfn.LET(_xlpm.a,A15,_xlpm.c,C16,_xlpm.x,$X$4,_xlpm.limInf,$B$51,_xlpm.limSup,$C$51,_xlpm.linhaAnt,A16,IF(_xlpm.a="FÉRIAS","FRS",IF(_xlpm.a="FERIADO","FER",IF(_xlpm.a="NTRAB","NTB",IF(AND(_xlpm.a="ATESTADO",_xlpm.c=""),"ATD",IF(_xlpm.c&lt;&gt;"",IF(_xlpm.c&gt;=_xlpm.x,"OK","ANT"),IF(_xlpm.linhaAnt&lt;_xlpm.limInf,"FAL","")))))))</f>
        <v>FAL</v>
      </c>
      <c r="E16" s="192" t="str">
        <f>IF($N$47&lt;&gt;"SIM","",IFERROR(IF(TRIM(C16&amp;"")="","",_xlfn.LET(_xlpm.v,VALUE(TRIM(C16&amp;"")),_xlpm.alvo,(INT($X$4/100)*60+MOD($X$4,100)),_xlpm.real,(INT(_xlpm.v/100)*60+MOD(_xlpm.v,100)),_xlpm.dif,_xlpm.alvo-_xlpm.real,IF(ABS(_xlpm.dif)&lt;=5,0,_xlpm.dif))*-1),"ER"))</f>
        <v/>
      </c>
      <c r="F16" s="42">
        <f ca="1">IF($B$51=14,"HOJE",14)</f>
        <v>14</v>
      </c>
      <c r="G16" s="47"/>
      <c r="H16" s="48"/>
      <c r="I16" s="50" t="str">
        <f ca="1">_xlfn.LET(_xlpm.a,F15,_xlpm.c,H16,_xlpm.x,$X$9,_xlpm.limInf,$B$51,_xlpm.limSup,$C$51,_xlpm.linhaAnt,F16,IF(_xlpm.a="FÉRIAS","FRS",IF(_xlpm.a="NTRAB","NT",IF(AND(_xlpm.a="ATESTADO",_xlpm.c=""),"ATD",IF(_xlpm.a="FERIADO","FER",IF(_xlpm.c&lt;&gt;"",IF(_xlpm.c&gt;=_xlpm.x,"OK","ANT"),IF(_xlpm.linhaAnt&lt;_xlpm.limInf,"FAL","")))))))</f>
        <v/>
      </c>
      <c r="J16" s="192" t="str">
        <f>IF($N$47&lt;&gt;"SIM","",IFERROR(IF(TRIM(H16&amp;"")="","",_xlfn.LET(_xlpm.v,VALUE(TRIM(H16&amp;"")),_xlpm.alvo,(INT($X$4/100)*60+MOD($X$4,100)),_xlpm.real,(INT(_xlpm.v/100)*60+MOD(_xlpm.v,100)),_xlpm.dif,_xlpm.alvo-_xlpm.real,IF(ABS(_xlpm.dif)&lt;=5,0,_xlpm.dif))*-1),"ER"))</f>
        <v/>
      </c>
      <c r="K16" s="42">
        <f ca="1">IF($B$51=24,"HOJE",24)</f>
        <v>24</v>
      </c>
      <c r="L16" s="47"/>
      <c r="M16" s="48"/>
      <c r="N16" s="50" t="str">
        <f ca="1">_xlfn.LET(_xlpm.a,K15,_xlpm.c,M16,_xlpm.x,$X$4,_xlpm.limInf,$B$51,_xlpm.limSup,$C$51,_xlpm.linhaAnt,K16,IF(_xlpm.a="FÉRIAS","FRS",IF(_xlpm.a="FERIADO","FER",IF(_xlpm.a="NTRAB","NTB",IF(AND(_xlpm.a="ATESTADO",_xlpm.c=""),"ATD",IF(_xlpm.c&lt;&gt;"",IF(_xlpm.c&gt;=_xlpm.x,"OK","ANT"),IF(_xlpm.linhaAnt&lt;_xlpm.limInf,"FAL","")))))))</f>
        <v/>
      </c>
      <c r="O16" s="192" t="str">
        <f>IF($N$47&lt;&gt;"SIM","",IFERROR(IF(TRIM(M16&amp;"")="","",_xlfn.LET(_xlpm.v,VALUE(TRIM(M16&amp;"")),_xlpm.alvo,(INT($X$4/100)*60+MOD($X$4,100)),_xlpm.real,(INT(_xlpm.v/100)*60+MOD(_xlpm.v,100)),_xlpm.dif,_xlpm.alvo-_xlpm.real,IF(ABS(_xlpm.dif)&lt;=5,0,_xlpm.dif))*-1),"ER"))</f>
        <v/>
      </c>
      <c r="P16" s="231"/>
      <c r="Q16" s="232"/>
      <c r="R16" s="190"/>
      <c r="S16" s="240" t="str">
        <f t="shared" si="0"/>
        <v/>
      </c>
      <c r="T16" s="233" t="str">
        <f t="shared" si="1"/>
        <v/>
      </c>
      <c r="U16" s="5"/>
      <c r="V16" s="33"/>
      <c r="W16" s="33"/>
      <c r="X16" s="33"/>
      <c r="Y16" s="33"/>
      <c r="Z16" s="33"/>
      <c r="AA16" s="33"/>
      <c r="AB16" s="33"/>
    </row>
    <row r="17" spans="1:28" x14ac:dyDescent="0.25">
      <c r="A17" s="42" t="str">
        <f>IF(A13="SÁBADO","DOMINGO",IF(A13="DOMINGO","SEGUNDA",IF(A13="SEGUNDA","TERÇA",IF(A13="SEGUNDA","TERÇA",IF(A13="TERÇA","QUARTA",IF(A13="QUARTA","QUINTA",IF(A13="QUINTA","SEXTA",IF(A13="SEXTA","SÁBADO","ERRO"))))))))</f>
        <v>QUARTA</v>
      </c>
      <c r="B17" s="47"/>
      <c r="C17" s="48"/>
      <c r="D17" s="50" t="str">
        <f ca="1">_xlfn.LET(_xlpm.a,A15,_xlpm.c,C17,_xlpm.x,$X$5,_xlpm.y,$Y$5,_xlpm.limInf,$B$51,_xlpm.limSup,$C$51,_xlpm.linhaAnt,A16,IF(_xlpm.a="FÉRIAS","FRS",IF(_xlpm.a="FERIADO","FER",IF(_xlpm.a="NTRAB","NTB",IF(AND(_xlpm.a="ATESTADO",_xlpm.c=""),"ATD",IF(_xlpm.c&lt;&gt;"",IF(_xlpm.c&lt;=_xlpm.x,IF(_xlpm.c&gt;_xlpm.y,"DP","OK"),"ATR"),IF(_xlpm.linhaAnt&lt;_xlpm.limInf,"FAL","")))))))</f>
        <v>FAL</v>
      </c>
      <c r="E17" s="192" t="str">
        <f>IF($N$47&lt;&gt;"SIM","",IFERROR(IF(TRIM(C17&amp;"")="","",_xlfn.LET(_xlpm.v,VALUE(TRIM(C17&amp;"")),_xlpm.alvo,(INT($Y$5/100)*60+MOD($Y$5,100)),_xlpm.real,(INT(_xlpm.v/100)*60+MOD(_xlpm.v,100)),_xlpm.dif,_xlpm.alvo-_xlpm.real,IF(ABS(_xlpm.dif)&lt;=5,0,_xlpm.dif))),"ER"))</f>
        <v/>
      </c>
      <c r="F17" s="42" t="str">
        <f>IF(F13="SÁBADO","DOMINGO",IF(F13="DOMINGO","SEGUNDA",IF(F13="SEGUNDA","TERÇA",IF(F13="SEGUNDA","TERÇA",IF(F13="TERÇA","QUARTA",IF(F13="QUARTA","QUINTA",IF(F13="QUINTA","SEXTA",IF(F13="SEXTA","SÁBADO","ERRO"))))))))</f>
        <v>SÁBADO</v>
      </c>
      <c r="G17" s="277" t="s">
        <v>16</v>
      </c>
      <c r="H17" s="278"/>
      <c r="I17" s="278"/>
      <c r="J17" s="192" t="str">
        <f>IF($N$47&lt;&gt;"SIM","",IFERROR(IF(TRIM(H17&amp;"")="","",_xlfn.LET(_xlpm.v,VALUE(TRIM(H17&amp;"")),_xlpm.alvo,(INT($Y$5/100)*60+MOD($Y$5,100)),_xlpm.real,(INT(_xlpm.v/100)*60+MOD(_xlpm.v,100)),_xlpm.dif,_xlpm.alvo-_xlpm.real,IF(ABS(_xlpm.dif)&lt;=5,0,_xlpm.dif))),"ER"))</f>
        <v/>
      </c>
      <c r="K17" s="42" t="str">
        <f>IF(K13="SÁBADO","DOMINGO",IF(K13="DOMINGO","SEGUNDA",IF(K13="SEGUNDA","TERÇA",IF(K13="SEGUNDA","TERÇA",IF(K13="TERÇA","QUARTA",IF(K13="QUARTA","QUINTA",IF(K13="QUINTA","SEXTA",IF(K13="SEXTA","SÁBADO","ERRO"))))))))</f>
        <v>TERÇA</v>
      </c>
      <c r="L17" s="47"/>
      <c r="M17" s="48"/>
      <c r="N17" s="50" t="str">
        <f ca="1">_xlfn.LET(_xlpm.a,K15,_xlpm.c,M17,_xlpm.x,$X$5,_xlpm.y,$Y$5,_xlpm.limInf,$B$51,_xlpm.limSup,$C$51,_xlpm.linhaAnt,K16,IF(_xlpm.a="FÉRIAS","FRS",IF(_xlpm.a="FERIADO","FER",IF(_xlpm.a="NTRAB","NTB",IF(AND(_xlpm.a="ATESTADO",_xlpm.c=""),"ATD",IF(_xlpm.c&lt;&gt;"",IF(_xlpm.c&lt;=_xlpm.x,IF(_xlpm.c&gt;_xlpm.y,"DP","OK"),"ATR"),IF(_xlpm.linhaAnt&lt;_xlpm.limInf,"FAL","")))))))</f>
        <v/>
      </c>
      <c r="O17" s="192" t="str">
        <f>IF($N$47&lt;&gt;"SIM","",IFERROR(IF(TRIM(M17&amp;"")="","",_xlfn.LET(_xlpm.v,VALUE(TRIM(M17&amp;"")),_xlpm.alvo,(INT($Y$5/100)*60+MOD($Y$5,100)),_xlpm.real,(INT(_xlpm.v/100)*60+MOD(_xlpm.v,100)),_xlpm.dif,_xlpm.alvo-_xlpm.real,IF(ABS(_xlpm.dif)&lt;=5,0,_xlpm.dif))),"ER"))</f>
        <v/>
      </c>
      <c r="P17" s="231"/>
      <c r="Q17" s="232"/>
      <c r="R17" s="190"/>
      <c r="S17" s="240" t="str">
        <f t="shared" si="0"/>
        <v/>
      </c>
      <c r="T17" s="233" t="str">
        <f t="shared" si="1"/>
        <v/>
      </c>
      <c r="U17" s="5"/>
      <c r="V17" s="33"/>
      <c r="W17" s="33"/>
      <c r="X17" s="33"/>
      <c r="Y17" s="33"/>
      <c r="Z17" s="33"/>
      <c r="AA17" s="33"/>
      <c r="AB17" s="33"/>
    </row>
    <row r="18" spans="1:28" x14ac:dyDescent="0.25">
      <c r="A18" s="82"/>
      <c r="B18" s="47"/>
      <c r="C18" s="48"/>
      <c r="D18" s="50" t="str">
        <f ca="1">_xlfn.LET(_xlpm.a,A15,_xlpm.c,C18,_xlpm.x,$X$6,_xlpm.limInf,$B$51,_xlpm.limSup,$C$51,_xlpm.linhaAnt,A16,IF(_xlpm.a="FÉRIAS","FRS",IF(_xlpm.a="FERIADO","FER",IF(_xlpm.a="NTRAB","NTB",IF(AND(_xlpm.a="ATESTADO",_xlpm.c=""),"ATD",IF(_xlpm.c&lt;&gt;"",IF(_xlpm.c&gt;=_xlpm.x,"OK","ANT"),IF(_xlpm.linhaAnt&lt;_xlpm.limInf,"FAL","")))))))</f>
        <v>FAL</v>
      </c>
      <c r="E18" s="192" t="str">
        <f>IF($N$47&lt;&gt;"SIM","",IFERROR(IF(TRIM(C18&amp;"")="","",_xlfn.LET(_xlpm.v,VALUE(TRIM(C18&amp;"")),_xlpm.alvo,(INT($X$6/100)*60+MOD($X$6,100)),_xlpm.real,(INT(_xlpm.v/100)*60+MOD(_xlpm.v,100)),_xlpm.dif,_xlpm.alvo-_xlpm.real,IF(ABS(_xlpm.dif)&lt;=5,0,_xlpm.dif))*-1),"ER"))</f>
        <v/>
      </c>
      <c r="F18" s="82"/>
      <c r="G18" s="277"/>
      <c r="H18" s="278"/>
      <c r="I18" s="278"/>
      <c r="J18" s="192" t="str">
        <f>IF($N$47&lt;&gt;"SIM","",IFERROR(IF(TRIM(H18&amp;"")="","",_xlfn.LET(_xlpm.v,VALUE(TRIM(H18&amp;"")),_xlpm.alvo,(INT($X$6/100)*60+MOD($X$6,100)),_xlpm.real,(INT(_xlpm.v/100)*60+MOD(_xlpm.v,100)),_xlpm.dif,_xlpm.alvo-_xlpm.real,IF(ABS(_xlpm.dif)&lt;=5,0,_xlpm.dif))*-1),"ER"))</f>
        <v/>
      </c>
      <c r="K18" s="82"/>
      <c r="L18" s="47"/>
      <c r="M18" s="48"/>
      <c r="N18" s="50" t="str">
        <f ca="1">_xlfn.LET(_xlpm.a,K15,_xlpm.c,M18,_xlpm.x,$X$6,_xlpm.limInf,$B$51,_xlpm.limSup,$C$51,_xlpm.linhaAnt,K16,IF(_xlpm.a="FÉRIAS","FRS",IF(_xlpm.a="FERIADO","FER",IF(_xlpm.a="NTRAB","NTB",IF(AND(_xlpm.a="ATESTADO",_xlpm.c=""),"ATD",IF(_xlpm.c&lt;&gt;"",IF(_xlpm.c&gt;=_xlpm.x,"OK","ANT"),IF(_xlpm.linhaAnt&lt;_xlpm.limInf,"FAL","")))))))</f>
        <v/>
      </c>
      <c r="O18" s="192" t="str">
        <f>IF($N$47&lt;&gt;"SIM","",IFERROR(IF(TRIM(M18&amp;"")="","",_xlfn.LET(_xlpm.v,VALUE(TRIM(M18&amp;"")),_xlpm.alvo,(INT($X$6/100)*60+MOD($X$6,100)),_xlpm.real,(INT(_xlpm.v/100)*60+MOD(_xlpm.v,100)),_xlpm.dif,_xlpm.alvo-_xlpm.real,IF(ABS(_xlpm.dif)&lt;=5,0,_xlpm.dif))*-1),"ER"))</f>
        <v/>
      </c>
      <c r="P18" s="231"/>
      <c r="Q18" s="232"/>
      <c r="R18" s="190"/>
      <c r="S18" s="240" t="str">
        <f t="shared" si="0"/>
        <v/>
      </c>
      <c r="T18" s="233" t="str">
        <f t="shared" si="1"/>
        <v/>
      </c>
      <c r="U18" s="5"/>
      <c r="V18" s="32"/>
      <c r="W18" s="33"/>
      <c r="X18" s="33"/>
      <c r="Y18" s="33"/>
      <c r="Z18" s="33"/>
      <c r="AA18" s="33"/>
      <c r="AB18" s="33"/>
    </row>
    <row r="19" spans="1:28" ht="15" customHeight="1" x14ac:dyDescent="0.25">
      <c r="A19" s="11"/>
      <c r="B19" s="46"/>
      <c r="C19" s="7"/>
      <c r="D19" s="49" t="str">
        <f ca="1">_xlfn.LET(_xlpm.a,A19,_xlpm.c,C19,_xlpm.x,$X$3,_xlpm.y,$Y$3,_xlpm.limInf,$B$51,_xlpm.limSup,$C$51,_xlpm.linhaAnt,A20,IF(_xlpm.a="FÉRIAS","FRS",IF(_xlpm.a="FERIADO","FER",IF(_xlpm.a="NTRAB","NTB",IF(AND(_xlpm.a="ATESTADO",_xlpm.c=""),"ATD",IF(_xlpm.c&lt;&gt;"",IF(_xlpm.c&lt;=_xlpm.x,IF(_xlpm.c&gt;_xlpm.y,"DP","OK"),"ATR"),IF(_xlpm.linhaAnt&lt;_xlpm.limInf,"FAL","")))))))</f>
        <v>FAL</v>
      </c>
      <c r="E19" s="192" t="str">
        <f>IF($N$47&lt;&gt;"SIM","",IFERROR(IF(TRIM(C19&amp;"")="","",_xlfn.LET(_xlpm.v,VALUE(TRIM(C19&amp;"")),_xlpm.alvo,IF(A21="SÁBADO",(INT($Y$8/100)*60+MOD($Y$8,100)),(INT($Y$3/100)*60+MOD($Y$3,100))),_xlpm.real,(INT(_xlpm.v/100)*60+MOD(_xlpm.v,100)),_xlpm.dif,_xlpm.alvo-_xlpm.real,IF(ABS(_xlpm.dif)&lt;=5,0,_xlpm.dif))),"ER"))</f>
        <v/>
      </c>
      <c r="F19" s="11"/>
      <c r="G19" s="256" t="s">
        <v>10</v>
      </c>
      <c r="H19" s="257"/>
      <c r="I19" s="257"/>
      <c r="J19" s="192" t="str">
        <f>IF($N$47&lt;&gt;"SIM","",IFERROR(IF(TRIM(H19&amp;"")="","",_xlfn.LET(_xlpm.v,VALUE(TRIM(H19&amp;"")),_xlpm.alvo,IF(F21="SÁBADO",(INT($Y$8/100)*60+MOD($Y$8,100)),(INT($Y$3/100)*60+MOD($Y$3,100))),_xlpm.real,(INT(_xlpm.v/100)*60+MOD(_xlpm.v,100)),_xlpm.dif,_xlpm.alvo-_xlpm.real,IF(ABS(_xlpm.dif)&lt;=5,0,_xlpm.dif))),"ER"))</f>
        <v/>
      </c>
      <c r="K19" s="11"/>
      <c r="L19" s="46"/>
      <c r="M19" s="7"/>
      <c r="N19" s="49" t="str">
        <f ca="1">_xlfn.LET(_xlpm.a,K19,_xlpm.c,M19,_xlpm.x,$X$3,_xlpm.y,$Y$3,_xlpm.limInf,$B$51,_xlpm.limSup,$C$51,_xlpm.linhaAnt,K20,IF(_xlpm.a="FÉRIAS","FRS",IF(_xlpm.a="FERIADO","FER",IF(_xlpm.a="NTRAB","NTB",IF(AND(_xlpm.a="ATESTADO",_xlpm.c=""),"ATD",IF(_xlpm.c&lt;&gt;"",IF(_xlpm.c&lt;=_xlpm.x,IF(_xlpm.c&gt;_xlpm.y,"DP","OK"),"ATR"),IF(_xlpm.linhaAnt&lt;_xlpm.limInf,"FAL","")))))))</f>
        <v/>
      </c>
      <c r="O19" s="192" t="str">
        <f>IF($N$47&lt;&gt;"SIM","",IFERROR(IF(TRIM(M19&amp;"")="","",_xlfn.LET(_xlpm.v,VALUE(TRIM(M19&amp;"")),_xlpm.alvo,IF(K21="SÁBADO",(INT($Y$8/100)*60+MOD($Y$8,100)),(INT($Y$3/100)*60+MOD($Y$3,100))),_xlpm.real,(INT(_xlpm.v/100)*60+MOD(_xlpm.v,100)),_xlpm.dif,_xlpm.alvo-_xlpm.real,IF(ABS(_xlpm.dif)&lt;=5,0,_xlpm.dif))),"ER"))</f>
        <v/>
      </c>
      <c r="P19" s="231"/>
      <c r="Q19" s="232"/>
      <c r="R19" s="190"/>
      <c r="S19" s="240" t="str">
        <f t="shared" si="0"/>
        <v/>
      </c>
      <c r="T19" s="233" t="str">
        <f t="shared" si="1"/>
        <v/>
      </c>
      <c r="U19" s="5"/>
      <c r="V19" s="32"/>
      <c r="W19" s="33"/>
      <c r="X19" s="33"/>
      <c r="Y19" s="33"/>
      <c r="Z19" s="33"/>
      <c r="AA19" s="33"/>
      <c r="AB19" s="33"/>
    </row>
    <row r="20" spans="1:28" x14ac:dyDescent="0.25">
      <c r="A20" s="41">
        <f ca="1">IF($B$51=5,"HOJE",5)</f>
        <v>5</v>
      </c>
      <c r="B20" s="46"/>
      <c r="C20" s="7"/>
      <c r="D20" s="49" t="str">
        <f ca="1">_xlfn.LET(_xlpm.a,A19,_xlpm.c,C20,_xlpm.x,$X$4,_xlpm.limInf,$B$51,_xlpm.limSup,$C$51,_xlpm.linhaAnt,A20,IF(_xlpm.a="FÉRIAS","FRS",IF(_xlpm.a="FERIADO","FER",IF(_xlpm.a="NTRAB","NTB",IF(AND(_xlpm.a="ATESTADO",_xlpm.c=""),"ATD",IF(_xlpm.c&lt;&gt;"",IF(_xlpm.c&gt;=_xlpm.x,"OK","ANT"),IF(_xlpm.linhaAnt&lt;_xlpm.limInf,"FAL","")))))))</f>
        <v>FAL</v>
      </c>
      <c r="E20" s="192" t="str">
        <f>IF($N$47&lt;&gt;"SIM","",IFERROR(IF(TRIM(C20&amp;"")="","",_xlfn.LET(_xlpm.v,VALUE(TRIM(C20&amp;"")),_xlpm.alvo,(INT($X$4/100)*60+MOD($X$4,100)),_xlpm.real,(INT(_xlpm.v/100)*60+MOD(_xlpm.v,100)),_xlpm.dif,_xlpm.alvo-_xlpm.real,IF(ABS(_xlpm.dif)&lt;=5,0,_xlpm.dif))*-1),"ER"))</f>
        <v/>
      </c>
      <c r="F20" s="41">
        <f ca="1">IF($B$51=15,"HOJE",15)</f>
        <v>15</v>
      </c>
      <c r="G20" s="256"/>
      <c r="H20" s="257"/>
      <c r="I20" s="257"/>
      <c r="J20" s="192" t="str">
        <f>IF($N$47&lt;&gt;"SIM","",IFERROR(IF(TRIM(H20&amp;"")="","",_xlfn.LET(_xlpm.v,VALUE(TRIM(H20&amp;"")),_xlpm.alvo,(INT($X$4/100)*60+MOD($X$4,100)),_xlpm.real,(INT(_xlpm.v/100)*60+MOD(_xlpm.v,100)),_xlpm.dif,_xlpm.alvo-_xlpm.real,IF(ABS(_xlpm.dif)&lt;=5,0,_xlpm.dif))*-1),"ER"))</f>
        <v/>
      </c>
      <c r="K20" s="41">
        <f ca="1">IF($B$51=25,"HOJE",25)</f>
        <v>25</v>
      </c>
      <c r="L20" s="46"/>
      <c r="M20" s="7"/>
      <c r="N20" s="49" t="str">
        <f ca="1">_xlfn.LET(_xlpm.a,K19,_xlpm.c,M20,_xlpm.x,$X$4,_xlpm.limInf,$B$51,_xlpm.limSup,$C$51,_xlpm.linhaAnt,K20,IF(_xlpm.a="FÉRIAS","FRS",IF(_xlpm.a="FERIADO","FER",IF(_xlpm.a="NTRAB","NTB",IF(AND(_xlpm.a="ATESTADO",_xlpm.c=""),"ATD",IF(_xlpm.c&lt;&gt;"",IF(_xlpm.c&gt;=_xlpm.x,"OK","ANT"),IF(_xlpm.linhaAnt&lt;_xlpm.limInf,"FAL","")))))))</f>
        <v/>
      </c>
      <c r="O20" s="192" t="str">
        <f>IF($N$47&lt;&gt;"SIM","",IFERROR(IF(TRIM(M20&amp;"")="","",_xlfn.LET(_xlpm.v,VALUE(TRIM(M20&amp;"")),_xlpm.alvo,(INT($X$4/100)*60+MOD($X$4,100)),_xlpm.real,(INT(_xlpm.v/100)*60+MOD(_xlpm.v,100)),_xlpm.dif,_xlpm.alvo-_xlpm.real,IF(ABS(_xlpm.dif)&lt;=5,0,_xlpm.dif))*-1),"ER"))</f>
        <v/>
      </c>
      <c r="P20" s="231"/>
      <c r="Q20" s="232"/>
      <c r="R20" s="190"/>
      <c r="S20" s="240" t="str">
        <f t="shared" si="0"/>
        <v/>
      </c>
      <c r="T20" s="233" t="str">
        <f t="shared" si="1"/>
        <v/>
      </c>
      <c r="U20" s="5"/>
      <c r="V20" s="32"/>
      <c r="W20" s="32"/>
      <c r="X20" s="32"/>
      <c r="Y20" s="32"/>
      <c r="Z20" s="33"/>
      <c r="AA20" s="33"/>
      <c r="AB20" s="33"/>
    </row>
    <row r="21" spans="1:28" x14ac:dyDescent="0.25">
      <c r="A21" s="41" t="str">
        <f>IF(A17="SÁBADO","DOMINGO",IF(A17="DOMINGO","SEGUNDA",IF(A17="SEGUNDA","TERÇA",IF(A17="SEGUNDA","TERÇA",IF(A17="TERÇA","QUARTA",IF(A17="QUARTA","QUINTA",IF(A17="QUINTA","SEXTA",IF(A17="SEXTA","SÁBADO","ERRO"))))))))</f>
        <v>QUINTA</v>
      </c>
      <c r="B21" s="46"/>
      <c r="C21" s="7"/>
      <c r="D21" s="49" t="str">
        <f ca="1">_xlfn.LET(_xlpm.a,A19,_xlpm.c,C21,_xlpm.x,$X$5,_xlpm.y,$Y$5,_xlpm.limInf,$B$51,_xlpm.limSup,$C$51,_xlpm.linhaAnt,A20,IF(_xlpm.a="FÉRIAS","FRS",IF(_xlpm.a="FERIADO","FER",IF(_xlpm.a="NTRAB","NTB",IF(AND(_xlpm.a="ATESTADO",_xlpm.c=""),"ATD",IF(_xlpm.c&lt;&gt;"",IF(_xlpm.c&lt;=_xlpm.x,IF(_xlpm.c&gt;_xlpm.y,"DP","OK"),"ATR"),IF(_xlpm.linhaAnt&lt;_xlpm.limInf,"FAL","")))))))</f>
        <v>FAL</v>
      </c>
      <c r="E21" s="192" t="str">
        <f>IF($N$47&lt;&gt;"SIM","",IFERROR(IF(TRIM(C21&amp;"")="","",_xlfn.LET(_xlpm.v,VALUE(TRIM(C21&amp;"")),_xlpm.alvo,(INT($Y$5/100)*60+MOD($Y$5,100)),_xlpm.real,(INT(_xlpm.v/100)*60+MOD(_xlpm.v,100)),_xlpm.dif,_xlpm.alvo-_xlpm.real,IF(ABS(_xlpm.dif)&lt;=5,0,_xlpm.dif))),"ER"))</f>
        <v/>
      </c>
      <c r="F21" s="41" t="str">
        <f>IF(F17="SÁBADO","DOMINGO",IF(F17="DOMINGO","SEGUNDA",IF(F17="SEGUNDA","TERÇA",IF(F17="SEGUNDA","TERÇA",IF(F17="TERÇA","QUARTA",IF(F17="QUARTA","QUINTA",IF(F17="QUINTA","SEXTA",IF(F17="SEXTA","SÁBADO","ERRO"))))))))</f>
        <v>DOMINGO</v>
      </c>
      <c r="G21" s="256"/>
      <c r="H21" s="257"/>
      <c r="I21" s="257"/>
      <c r="J21" s="192" t="str">
        <f>IF($N$47&lt;&gt;"SIM","",IFERROR(IF(TRIM(H21&amp;"")="","",_xlfn.LET(_xlpm.v,VALUE(TRIM(H21&amp;"")),_xlpm.alvo,(INT($Y$5/100)*60+MOD($Y$5,100)),_xlpm.real,(INT(_xlpm.v/100)*60+MOD(_xlpm.v,100)),_xlpm.dif,_xlpm.alvo-_xlpm.real,IF(ABS(_xlpm.dif)&lt;=5,0,_xlpm.dif))),"ER"))</f>
        <v/>
      </c>
      <c r="K21" s="41" t="str">
        <f>IF(K17="SÁBADO","DOMINGO",IF(K17="DOMINGO","SEGUNDA",IF(K17="SEGUNDA","TERÇA",IF(K17="SEGUNDA","TERÇA",IF(K17="TERÇA","QUARTA",IF(K17="QUARTA","QUINTA",IF(K17="QUINTA","SEXTA",IF(K17="SEXTA","SÁBADO","ERRO"))))))))</f>
        <v>QUARTA</v>
      </c>
      <c r="L21" s="46"/>
      <c r="M21" s="7"/>
      <c r="N21" s="49" t="str">
        <f ca="1">_xlfn.LET(_xlpm.a,K19,_xlpm.c,M21,_xlpm.x,$X$5,_xlpm.y,$Y$5,_xlpm.limInf,$B$51,_xlpm.limSup,$C$51,_xlpm.linhaAnt,K20,IF(_xlpm.a="FÉRIAS","FRS",IF(_xlpm.a="FERIADO","FER",IF(_xlpm.a="NTRAB","NTB",IF(AND(_xlpm.a="ATESTADO",_xlpm.c=""),"ATD",IF(_xlpm.c&lt;&gt;"",IF(_xlpm.c&lt;=_xlpm.x,IF(_xlpm.c&gt;_xlpm.y,"DP","OK"),"ATR"),IF(_xlpm.linhaAnt&lt;_xlpm.limInf,"FAL","")))))))</f>
        <v/>
      </c>
      <c r="O21" s="192" t="str">
        <f>IF($N$47&lt;&gt;"SIM","",IFERROR(IF(TRIM(M21&amp;"")="","",_xlfn.LET(_xlpm.v,VALUE(TRIM(M21&amp;"")),_xlpm.alvo,(INT($Y$5/100)*60+MOD($Y$5,100)),_xlpm.real,(INT(_xlpm.v/100)*60+MOD(_xlpm.v,100)),_xlpm.dif,_xlpm.alvo-_xlpm.real,IF(ABS(_xlpm.dif)&lt;=5,0,_xlpm.dif))),"ER"))</f>
        <v/>
      </c>
      <c r="P21" s="231"/>
      <c r="Q21" s="232"/>
      <c r="R21" s="190"/>
      <c r="S21" s="240" t="str">
        <f t="shared" si="0"/>
        <v/>
      </c>
      <c r="T21" s="233" t="str">
        <f t="shared" si="1"/>
        <v/>
      </c>
      <c r="U21" s="5"/>
      <c r="V21" s="32"/>
      <c r="W21" s="32"/>
      <c r="X21" s="32"/>
      <c r="Y21" s="32"/>
      <c r="Z21" s="33"/>
      <c r="AA21" s="33"/>
      <c r="AB21" s="33"/>
    </row>
    <row r="22" spans="1:28" x14ac:dyDescent="0.25">
      <c r="A22" s="38"/>
      <c r="B22" s="46"/>
      <c r="C22" s="7"/>
      <c r="D22" s="49" t="str">
        <f ca="1">_xlfn.LET(_xlpm.a,A19,_xlpm.c,C22,_xlpm.x,$X$6,_xlpm.limInf,$B$51,_xlpm.limSup,$C$51,_xlpm.linhaAnt,A20,IF(_xlpm.a="FÉRIAS","FRS",IF(_xlpm.a="FERIADO","FER",IF(_xlpm.a="NTRAB","NTB",IF(AND(_xlpm.a="ATESTADO",_xlpm.c=""),"ATD",IF(_xlpm.c&lt;&gt;"",IF(_xlpm.c&gt;=_xlpm.x,"OK","ANT"),IF(_xlpm.linhaAnt&lt;_xlpm.limInf,"FAL","")))))))</f>
        <v>FAL</v>
      </c>
      <c r="E22" s="192" t="str">
        <f>IF($N$47&lt;&gt;"SIM","",IFERROR(IF(TRIM(C22&amp;"")="","",_xlfn.LET(_xlpm.v,VALUE(TRIM(C22&amp;"")),_xlpm.alvo,(INT($X$6/100)*60+MOD($X$6,100)),_xlpm.real,(INT(_xlpm.v/100)*60+MOD(_xlpm.v,100)),_xlpm.dif,_xlpm.alvo-_xlpm.real,IF(ABS(_xlpm.dif)&lt;=5,0,_xlpm.dif))*-1),"ER"))</f>
        <v/>
      </c>
      <c r="F22" s="38"/>
      <c r="G22" s="256"/>
      <c r="H22" s="257"/>
      <c r="I22" s="257"/>
      <c r="J22" s="192" t="str">
        <f>IF($N$47&lt;&gt;"SIM","",IFERROR(IF(TRIM(H22&amp;"")="","",_xlfn.LET(_xlpm.v,VALUE(TRIM(H22&amp;"")),_xlpm.alvo,(INT($X$6/100)*60+MOD($X$6,100)),_xlpm.real,(INT(_xlpm.v/100)*60+MOD(_xlpm.v,100)),_xlpm.dif,_xlpm.alvo-_xlpm.real,IF(ABS(_xlpm.dif)&lt;=5,0,_xlpm.dif))*-1),"ER"))</f>
        <v/>
      </c>
      <c r="K22" s="38"/>
      <c r="L22" s="46"/>
      <c r="M22" s="7"/>
      <c r="N22" s="49" t="str">
        <f ca="1">_xlfn.LET(_xlpm.a,K19,_xlpm.c,M22,_xlpm.x,$X$6,_xlpm.limInf,$B$51,_xlpm.limSup,$C$51,_xlpm.linhaAnt,K20,IF(_xlpm.a="FÉRIAS","FRS",IF(_xlpm.a="FERIADO","FER",IF(_xlpm.a="NTRAB","NTB",IF(AND(_xlpm.a="ATESTADO",_xlpm.c=""),"ATD",IF(_xlpm.c&lt;&gt;"",IF(_xlpm.c&gt;=_xlpm.x,"OK","ANT"),IF(_xlpm.linhaAnt&lt;_xlpm.limInf,"FAL","")))))))</f>
        <v/>
      </c>
      <c r="O22" s="192" t="str">
        <f>IF($N$47&lt;&gt;"SIM","",IFERROR(IF(TRIM(M22&amp;"")="","",_xlfn.LET(_xlpm.v,VALUE(TRIM(M22&amp;"")),_xlpm.alvo,(INT($X$6/100)*60+MOD($X$6,100)),_xlpm.real,(INT(_xlpm.v/100)*60+MOD(_xlpm.v,100)),_xlpm.dif,_xlpm.alvo-_xlpm.real,IF(ABS(_xlpm.dif)&lt;=5,0,_xlpm.dif))*-1),"ER"))</f>
        <v/>
      </c>
      <c r="P22" s="231"/>
      <c r="Q22" s="232"/>
      <c r="R22" s="190"/>
      <c r="S22" s="240" t="str">
        <f t="shared" si="0"/>
        <v/>
      </c>
      <c r="T22" s="233" t="str">
        <f t="shared" si="1"/>
        <v/>
      </c>
      <c r="U22" s="5"/>
      <c r="V22" s="32"/>
      <c r="W22" s="32"/>
      <c r="X22" s="32"/>
      <c r="Y22" s="32"/>
      <c r="Z22" s="33"/>
      <c r="AA22" s="33"/>
      <c r="AB22" s="33"/>
    </row>
    <row r="23" spans="1:28" ht="15" customHeight="1" x14ac:dyDescent="0.25">
      <c r="A23" s="12"/>
      <c r="B23" s="47"/>
      <c r="C23" s="48"/>
      <c r="D23" s="50" t="str">
        <f ca="1">_xlfn.LET(_xlpm.a,A23,_xlpm.c,C23,_xlpm.x,$X$3,_xlpm.y,$Y$3,_xlpm.limInf,$B$51,_xlpm.limSup,$C$51,_xlpm.linhaAnt,A24,IF(_xlpm.a="FÉRIAS","FRS",IF(_xlpm.a="FERIADO","FER",IF(_xlpm.a="NTRAB","NTB",IF(AND(_xlpm.a="ATESTADO",_xlpm.c=""),"ATD",IF(_xlpm.c&lt;&gt;"",IF(_xlpm.c&lt;=_xlpm.x,IF(_xlpm.c&gt;_xlpm.y,"DP","OK"),"ATR"),IF(_xlpm.linhaAnt&lt;_xlpm.limInf,"FAL","")))))))</f>
        <v>FAL</v>
      </c>
      <c r="E23" s="192" t="str">
        <f>IF($N$47&lt;&gt;"SIM","",IFERROR(IF(TRIM(C23&amp;"")="","",_xlfn.LET(_xlpm.v,VALUE(TRIM(C23&amp;"")),_xlpm.alvo,IF(A25="SÁBADO",(INT($Y$8/100)*60+MOD($Y$8,100)),(INT($Y$3/100)*60+MOD($Y$3,100))),_xlpm.real,(INT(_xlpm.v/100)*60+MOD(_xlpm.v,100)),_xlpm.dif,_xlpm.alvo-_xlpm.real,IF(ABS(_xlpm.dif)&lt;=5,0,_xlpm.dif))),"ER"))</f>
        <v/>
      </c>
      <c r="F23" s="12"/>
      <c r="G23" s="47"/>
      <c r="H23" s="48"/>
      <c r="I23" s="50" t="str">
        <f ca="1">_xlfn.LET(_xlpm.a,F23,_xlpm.c,H23,_xlpm.x,$X$3,_xlpm.y,$Y$3,_xlpm.limInf,$B$51,_xlpm.limSup,$C$51,_xlpm.linhaAnt,F24,IF(_xlpm.a="FÉRIAS","FRS",IF(_xlpm.a="FERIADO","FER",IF(_xlpm.a="NTRAB","NTB",IF(AND(_xlpm.a="ATESTADO",_xlpm.c=""),"ATD",IF(_xlpm.c&lt;&gt;"",IF(_xlpm.c&lt;=_xlpm.x,IF(_xlpm.c&gt;_xlpm.y,"DP","OK"),"ATR"),IF(_xlpm.linhaAnt&lt;_xlpm.limInf,"FAL","")))))))</f>
        <v/>
      </c>
      <c r="J23" s="192" t="str">
        <f>IF($N$47&lt;&gt;"SIM","",IFERROR(IF(TRIM(H23&amp;"")="","",_xlfn.LET(_xlpm.v,VALUE(TRIM(H23&amp;"")),_xlpm.alvo,IF(F25="SÁBADO",(INT($Y$8/100)*60+MOD($Y$8,100)),(INT($Y$3/100)*60+MOD($Y$3,100))),_xlpm.real,(INT(_xlpm.v/100)*60+MOD(_xlpm.v,100)),_xlpm.dif,_xlpm.alvo-_xlpm.real,IF(ABS(_xlpm.dif)&lt;=5,0,_xlpm.dif))),"ER"))</f>
        <v/>
      </c>
      <c r="K23" s="12"/>
      <c r="L23" s="47"/>
      <c r="M23" s="48"/>
      <c r="N23" s="50" t="str">
        <f ca="1">_xlfn.LET(_xlpm.a,K23,_xlpm.c,M23,_xlpm.x,$X$3,_xlpm.y,$Y$3,_xlpm.limInf,$B$51,_xlpm.limSup,$C$51,_xlpm.linhaAnt,K24,IF(_xlpm.a="FÉRIAS","FRS",IF(_xlpm.a="FERIADO","FER",IF(_xlpm.a="NTRAB","NTB",IF(AND(_xlpm.a="ATESTADO",_xlpm.c=""),"ATD",IF(_xlpm.c&lt;&gt;"",IF(_xlpm.c&lt;=_xlpm.x,IF(_xlpm.c&gt;_xlpm.y,"DP","OK"),"ATR"),IF(_xlpm.linhaAnt&lt;_xlpm.limInf,"FAL","")))))))</f>
        <v/>
      </c>
      <c r="O23" s="192" t="str">
        <f>IF($N$47&lt;&gt;"SIM","",IFERROR(IF(TRIM(M23&amp;"")="","",_xlfn.LET(_xlpm.v,VALUE(TRIM(M23&amp;"")),_xlpm.alvo,IF(K25="SÁBADO",(INT($Y$8/100)*60+MOD($Y$8,100)),(INT($Y$3/100)*60+MOD($Y$3,100))),_xlpm.real,(INT(_xlpm.v/100)*60+MOD(_xlpm.v,100)),_xlpm.dif,_xlpm.alvo-_xlpm.real,IF(ABS(_xlpm.dif)&lt;=5,0,_xlpm.dif))),"ER"))</f>
        <v/>
      </c>
      <c r="P23" s="231"/>
      <c r="Q23" s="232"/>
      <c r="R23" s="190"/>
      <c r="S23" s="240" t="str">
        <f t="shared" si="0"/>
        <v/>
      </c>
      <c r="T23" s="233" t="str">
        <f t="shared" si="1"/>
        <v/>
      </c>
      <c r="U23" s="5"/>
      <c r="V23" s="5"/>
      <c r="W23" s="5"/>
      <c r="X23" s="5"/>
      <c r="Y23" s="5"/>
      <c r="Z23" s="33"/>
      <c r="AA23" s="33"/>
      <c r="AB23" s="33"/>
    </row>
    <row r="24" spans="1:28" x14ac:dyDescent="0.25">
      <c r="A24" s="42">
        <f ca="1">IF($B$51=6,"HOJE",6)</f>
        <v>6</v>
      </c>
      <c r="B24" s="47"/>
      <c r="C24" s="48"/>
      <c r="D24" s="50" t="str">
        <f ca="1">_xlfn.LET(_xlpm.a,A23,_xlpm.c,C24,_xlpm.x,$X$4,_xlpm.limInf,$B$51,_xlpm.limSup,$C$51,_xlpm.linhaAnt,A24,IF(_xlpm.a="FÉRIAS","FRS",IF(_xlpm.a="FERIADO","FER",IF(_xlpm.a="NTRAB","NTB",IF(AND(_xlpm.a="ATESTADO",_xlpm.c=""),"ATD",IF(_xlpm.c&lt;&gt;"",IF(_xlpm.c&gt;=_xlpm.x,"OK","ANT"),IF(_xlpm.linhaAnt&lt;_xlpm.limInf,"FAL","")))))))</f>
        <v>FAL</v>
      </c>
      <c r="E24" s="192" t="str">
        <f>IF($N$47&lt;&gt;"SIM","",IFERROR(IF(TRIM(C24&amp;"")="","",_xlfn.LET(_xlpm.v,VALUE(TRIM(C24&amp;"")),_xlpm.alvo,(INT($X$4/100)*60+MOD($X$4,100)),_xlpm.real,(INT(_xlpm.v/100)*60+MOD(_xlpm.v,100)),_xlpm.dif,_xlpm.alvo-_xlpm.real,IF(ABS(_xlpm.dif)&lt;=5,0,_xlpm.dif))*-1),"ER"))</f>
        <v/>
      </c>
      <c r="F24" s="42">
        <f ca="1">IF($B$51=16,"HOJE",16)</f>
        <v>16</v>
      </c>
      <c r="G24" s="47"/>
      <c r="H24" s="48"/>
      <c r="I24" s="50" t="str">
        <f ca="1">_xlfn.LET(_xlpm.a,F23,_xlpm.c,H24,_xlpm.x,$X$4,_xlpm.limInf,$B$51,_xlpm.limSup,$C$51,_xlpm.linhaAnt,F24,IF(_xlpm.a="FÉRIAS","FRS",IF(_xlpm.a="FERIADO","FER",IF(_xlpm.a="NTRAB","NTB",IF(AND(_xlpm.a="ATESTADO",_xlpm.c=""),"ATD",IF(_xlpm.c&lt;&gt;"",IF(_xlpm.c&gt;=_xlpm.x,"OK","ANT"),IF(_xlpm.linhaAnt&lt;_xlpm.limInf,"FAL","")))))))</f>
        <v/>
      </c>
      <c r="J24" s="192" t="str">
        <f>IF($N$47&lt;&gt;"SIM","",IFERROR(IF(TRIM(H24&amp;"")="","",_xlfn.LET(_xlpm.v,VALUE(TRIM(H24&amp;"")),_xlpm.alvo,(INT($X$4/100)*60+MOD($X$4,100)),_xlpm.real,(INT(_xlpm.v/100)*60+MOD(_xlpm.v,100)),_xlpm.dif,_xlpm.alvo-_xlpm.real,IF(ABS(_xlpm.dif)&lt;=5,0,_xlpm.dif))*-1),"ER"))</f>
        <v/>
      </c>
      <c r="K24" s="42">
        <f ca="1">IF($B$51=26,"HOJE",26)</f>
        <v>26</v>
      </c>
      <c r="L24" s="47"/>
      <c r="M24" s="48"/>
      <c r="N24" s="50" t="str">
        <f ca="1">_xlfn.LET(_xlpm.a,K23,_xlpm.c,M24,_xlpm.x,$X$4,_xlpm.limInf,$B$51,_xlpm.limSup,$C$51,_xlpm.linhaAnt,K24,IF(_xlpm.a="FÉRIAS","FRS",IF(_xlpm.a="FERIADO","FER",IF(_xlpm.a="NTRAB","NTB",IF(AND(_xlpm.a="ATESTADO",_xlpm.c=""),"ATD",IF(_xlpm.c&lt;&gt;"",IF(_xlpm.c&gt;=_xlpm.x,"OK","ANT"),IF(_xlpm.linhaAnt&lt;_xlpm.limInf,"FAL","")))))))</f>
        <v/>
      </c>
      <c r="O24" s="192" t="str">
        <f>IF($N$47&lt;&gt;"SIM","",IFERROR(IF(TRIM(M24&amp;"")="","",_xlfn.LET(_xlpm.v,VALUE(TRIM(M24&amp;"")),_xlpm.alvo,(INT($X$4/100)*60+MOD($X$4,100)),_xlpm.real,(INT(_xlpm.v/100)*60+MOD(_xlpm.v,100)),_xlpm.dif,_xlpm.alvo-_xlpm.real,IF(ABS(_xlpm.dif)&lt;=5,0,_xlpm.dif))*-1),"ER"))</f>
        <v/>
      </c>
      <c r="P24" s="231"/>
      <c r="Q24" s="232"/>
      <c r="R24" s="190"/>
      <c r="S24" s="240" t="str">
        <f t="shared" si="0"/>
        <v/>
      </c>
      <c r="T24" s="233" t="str">
        <f t="shared" si="1"/>
        <v/>
      </c>
      <c r="U24" s="5"/>
      <c r="V24" s="5"/>
      <c r="W24" s="5"/>
      <c r="X24" s="5"/>
      <c r="Y24" s="5"/>
      <c r="Z24" s="33"/>
      <c r="AA24" s="33"/>
      <c r="AB24" s="33"/>
    </row>
    <row r="25" spans="1:28" x14ac:dyDescent="0.25">
      <c r="A25" s="42" t="str">
        <f>IF(A21="SÁBADO","DOMINGO",IF(A21="DOMINGO","SEGUNDA",IF(A21="SEGUNDA","TERÇA",IF(A21="SEGUNDA","TERÇA",IF(A21="TERÇA","QUARTA",IF(A21="QUARTA","QUINTA",IF(A21="QUINTA","SEXTA",IF(A21="SEXTA","SÁBADO","ERRO"))))))))</f>
        <v>SEXTA</v>
      </c>
      <c r="B25" s="47"/>
      <c r="C25" s="48"/>
      <c r="D25" s="50" t="str">
        <f ca="1">_xlfn.LET(_xlpm.a,A23,_xlpm.c,C25,_xlpm.x,$X$5,_xlpm.y,$Y$5,_xlpm.limInf,$B$51,_xlpm.limSup,$C$51,_xlpm.linhaAnt,A24,IF(_xlpm.a="FÉRIAS","FRS",IF(_xlpm.a="FERIADO","FER",IF(_xlpm.a="NTRAB","NTB",IF(AND(_xlpm.a="ATESTADO",_xlpm.c=""),"ATD",IF(_xlpm.c&lt;&gt;"",IF(_xlpm.c&lt;=_xlpm.x,IF(_xlpm.c&gt;_xlpm.y,"DP","OK"),"ATR"),IF(_xlpm.linhaAnt&lt;_xlpm.limInf,"FAL","")))))))</f>
        <v>FAL</v>
      </c>
      <c r="E25" s="192" t="str">
        <f>IF($N$47&lt;&gt;"SIM","",IFERROR(IF(TRIM(C25&amp;"")="","",_xlfn.LET(_xlpm.v,VALUE(TRIM(C25&amp;"")),_xlpm.alvo,(INT($Y$5/100)*60+MOD($Y$5,100)),_xlpm.real,(INT(_xlpm.v/100)*60+MOD(_xlpm.v,100)),_xlpm.dif,_xlpm.alvo-_xlpm.real,IF(ABS(_xlpm.dif)&lt;=5,0,_xlpm.dif))),"ER"))</f>
        <v/>
      </c>
      <c r="F25" s="42" t="str">
        <f>IF(F21="SÁBADO","DOMINGO",IF(F21="DOMINGO","SEGUNDA",IF(F21="SEGUNDA","TERÇA",IF(F21="SEGUNDA","TERÇA",IF(F21="TERÇA","QUARTA",IF(F21="QUARTA","QUINTA",IF(F21="QUINTA","SEXTA",IF(F21="SEXTA","SÁBADO","ERRO"))))))))</f>
        <v>SEGUNDA</v>
      </c>
      <c r="G25" s="47"/>
      <c r="H25" s="48"/>
      <c r="I25" s="50" t="str">
        <f ca="1">_xlfn.LET(_xlpm.a,F23,_xlpm.c,H25,_xlpm.x,$X$5,_xlpm.y,$Y$5,_xlpm.limInf,$B$51,_xlpm.limSup,$C$51,_xlpm.linhaAnt,F24,IF(_xlpm.a="FÉRIAS","FRS",IF(_xlpm.a="FERIADO","FER",IF(_xlpm.a="NTRAB","NTB",IF(AND(_xlpm.a="ATESTADO",_xlpm.c=""),"ATD",IF(_xlpm.c&lt;&gt;"",IF(_xlpm.c&lt;=_xlpm.x,IF(_xlpm.c&gt;_xlpm.y,"DP","OK"),"ATR"),IF(_xlpm.linhaAnt&lt;_xlpm.limInf,"FAL","")))))))</f>
        <v/>
      </c>
      <c r="J25" s="192" t="str">
        <f>IF($N$47&lt;&gt;"SIM","",IFERROR(IF(TRIM(H25&amp;"")="","",_xlfn.LET(_xlpm.v,VALUE(TRIM(H25&amp;"")),_xlpm.alvo,(INT($Y$5/100)*60+MOD($Y$5,100)),_xlpm.real,(INT(_xlpm.v/100)*60+MOD(_xlpm.v,100)),_xlpm.dif,_xlpm.alvo-_xlpm.real,IF(ABS(_xlpm.dif)&lt;=5,0,_xlpm.dif))),"ER"))</f>
        <v/>
      </c>
      <c r="K25" s="42" t="str">
        <f>IF(K21="SÁBADO","DOMINGO",IF(K21="DOMINGO","SEGUNDA",IF(K21="SEGUNDA","TERÇA",IF(K21="SEGUNDA","TERÇA",IF(K21="TERÇA","QUARTA",IF(K21="QUARTA","QUINTA",IF(K21="QUINTA","SEXTA",IF(K21="SEXTA","SÁBADO","ERRO"))))))))</f>
        <v>QUINTA</v>
      </c>
      <c r="L25" s="47"/>
      <c r="M25" s="48"/>
      <c r="N25" s="50" t="str">
        <f ca="1">_xlfn.LET(_xlpm.a,K23,_xlpm.c,M25,_xlpm.x,$X$5,_xlpm.y,$Y$5,_xlpm.limInf,$B$51,_xlpm.limSup,$C$51,_xlpm.linhaAnt,K24,IF(_xlpm.a="FÉRIAS","FRS",IF(_xlpm.a="FERIADO","FER",IF(_xlpm.a="NTRAB","NTB",IF(AND(_xlpm.a="ATESTADO",_xlpm.c=""),"ATD",IF(_xlpm.c&lt;&gt;"",IF(_xlpm.c&lt;=_xlpm.x,IF(_xlpm.c&gt;_xlpm.y,"DP","OK"),"ATR"),IF(_xlpm.linhaAnt&lt;_xlpm.limInf,"FAL","")))))))</f>
        <v/>
      </c>
      <c r="O25" s="192" t="str">
        <f>IF($N$47&lt;&gt;"SIM","",IFERROR(IF(TRIM(M25&amp;"")="","",_xlfn.LET(_xlpm.v,VALUE(TRIM(M25&amp;"")),_xlpm.alvo,(INT($Y$5/100)*60+MOD($Y$5,100)),_xlpm.real,(INT(_xlpm.v/100)*60+MOD(_xlpm.v,100)),_xlpm.dif,_xlpm.alvo-_xlpm.real,IF(ABS(_xlpm.dif)&lt;=5,0,_xlpm.dif))),"ER"))</f>
        <v/>
      </c>
      <c r="P25" s="231"/>
      <c r="Q25" s="232"/>
      <c r="R25" s="190"/>
      <c r="S25" s="240" t="str">
        <f t="shared" si="0"/>
        <v/>
      </c>
      <c r="T25" s="233" t="str">
        <f t="shared" si="1"/>
        <v/>
      </c>
      <c r="U25" s="5"/>
      <c r="V25" s="32"/>
      <c r="W25" s="32"/>
      <c r="X25" s="32"/>
      <c r="Y25" s="32"/>
      <c r="Z25" s="33"/>
      <c r="AA25" s="33"/>
      <c r="AB25" s="33"/>
    </row>
    <row r="26" spans="1:28" x14ac:dyDescent="0.25">
      <c r="A26" s="82"/>
      <c r="B26" s="47"/>
      <c r="C26" s="48"/>
      <c r="D26" s="50" t="str">
        <f ca="1">_xlfn.LET(_xlpm.a,A23,_xlpm.c,C26,_xlpm.x,$X$6,_xlpm.limInf,$B$51,_xlpm.limSup,$C$51,_xlpm.linhaAnt,A24,IF(_xlpm.a="FÉRIAS","FRS",IF(_xlpm.a="FERIADO","FER",IF(_xlpm.a="NTRAB","NTB",IF(AND(_xlpm.a="ATESTADO",_xlpm.c=""),"ATD",IF(_xlpm.c&lt;&gt;"",IF(_xlpm.c&gt;=_xlpm.x,"OK","ANT"),IF(_xlpm.linhaAnt&lt;_xlpm.limInf,"FAL","")))))))</f>
        <v>FAL</v>
      </c>
      <c r="E26" s="192" t="str">
        <f>IF($N$47&lt;&gt;"SIM","",IFERROR(IF(TRIM(C26&amp;"")="","",_xlfn.LET(_xlpm.v,VALUE(TRIM(C26&amp;"")),_xlpm.alvo,(INT($X$6/100)*60+MOD($X$6,100)),_xlpm.real,(INT(_xlpm.v/100)*60+MOD(_xlpm.v,100)),_xlpm.dif,_xlpm.alvo-_xlpm.real,IF(ABS(_xlpm.dif)&lt;=5,0,_xlpm.dif))*-1),"ER"))</f>
        <v/>
      </c>
      <c r="F26" s="82"/>
      <c r="G26" s="47"/>
      <c r="H26" s="48"/>
      <c r="I26" s="50" t="str">
        <f ca="1">_xlfn.LET(_xlpm.a,F23,_xlpm.c,H26,_xlpm.x,$X$6,_xlpm.limInf,$B$51,_xlpm.limSup,$C$51,_xlpm.linhaAnt,F24,IF(_xlpm.a="FÉRIAS","FRS",IF(_xlpm.a="FERIADO","FER",IF(_xlpm.a="NTRAB","NTB",IF(AND(_xlpm.a="ATESTADO",_xlpm.c=""),"ATD",IF(_xlpm.c&lt;&gt;"",IF(_xlpm.c&gt;=_xlpm.x,"OK","ANT"),IF(_xlpm.linhaAnt&lt;_xlpm.limInf,"FAL","")))))))</f>
        <v/>
      </c>
      <c r="J26" s="192" t="str">
        <f>IF($N$47&lt;&gt;"SIM","",IFERROR(IF(TRIM(H26&amp;"")="","",_xlfn.LET(_xlpm.v,VALUE(TRIM(H26&amp;"")),_xlpm.alvo,(INT($X$6/100)*60+MOD($X$6,100)),_xlpm.real,(INT(_xlpm.v/100)*60+MOD(_xlpm.v,100)),_xlpm.dif,_xlpm.alvo-_xlpm.real,IF(ABS(_xlpm.dif)&lt;=5,0,_xlpm.dif))*-1),"ER"))</f>
        <v/>
      </c>
      <c r="K26" s="82"/>
      <c r="L26" s="47"/>
      <c r="M26" s="48"/>
      <c r="N26" s="50" t="str">
        <f ca="1">_xlfn.LET(_xlpm.a,K23,_xlpm.c,M26,_xlpm.x,$X$6,_xlpm.limInf,$B$51,_xlpm.limSup,$C$51,_xlpm.linhaAnt,K24,IF(_xlpm.a="FÉRIAS","FRS",IF(_xlpm.a="FERIADO","FER",IF(_xlpm.a="NTRAB","NTB",IF(AND(_xlpm.a="ATESTADO",_xlpm.c=""),"ATD",IF(_xlpm.c&lt;&gt;"",IF(_xlpm.c&gt;=_xlpm.x,"OK","ANT"),IF(_xlpm.linhaAnt&lt;_xlpm.limInf,"FAL","")))))))</f>
        <v/>
      </c>
      <c r="O26" s="192" t="str">
        <f>IF($N$47&lt;&gt;"SIM","",IFERROR(IF(TRIM(M26&amp;"")="","",_xlfn.LET(_xlpm.v,VALUE(TRIM(M26&amp;"")),_xlpm.alvo,(INT($X$6/100)*60+MOD($X$6,100)),_xlpm.real,(INT(_xlpm.v/100)*60+MOD(_xlpm.v,100)),_xlpm.dif,_xlpm.alvo-_xlpm.real,IF(ABS(_xlpm.dif)&lt;=5,0,_xlpm.dif))*-1),"ER"))</f>
        <v/>
      </c>
      <c r="P26" s="231"/>
      <c r="Q26" s="232"/>
      <c r="R26" s="190"/>
      <c r="S26" s="240" t="str">
        <f t="shared" si="0"/>
        <v/>
      </c>
      <c r="T26" s="233" t="str">
        <f t="shared" si="1"/>
        <v/>
      </c>
      <c r="U26" s="5"/>
      <c r="V26" s="32"/>
      <c r="W26" s="32"/>
      <c r="X26" s="32"/>
      <c r="Y26" s="32"/>
      <c r="Z26" s="33"/>
      <c r="AA26" s="33"/>
      <c r="AB26" s="33"/>
    </row>
    <row r="27" spans="1:28" ht="15" customHeight="1" x14ac:dyDescent="0.25">
      <c r="A27" s="11"/>
      <c r="B27" s="46"/>
      <c r="C27" s="7"/>
      <c r="D27" s="49" t="str">
        <f ca="1">_xlfn.LET(_xlpm.a,A27,_xlpm.c,C27,_xlpm.x,$X$8,_xlpm.y,$Y$8,_xlpm.limInf,$B$51,_xlpm.limSup,$C$51,_xlpm.linhaAnt,A28,IF(_xlpm.a="FÉRIAS","FRS",IF(_xlpm.a="NTRAB","NT",IF(AND(_xlpm.a="ATESTADO",_xlpm.c=""),"ATD",IF(_xlpm.a="FERIADO","FER",IF(_xlpm.c&lt;&gt;"",IF(_xlpm.c&lt;=_xlpm.x,IF(_xlpm.c&gt;_xlpm.y,"DP","OK"),"ATR"),IF(_xlpm.linhaAnt&lt;_xlpm.limInf,"FAL","")))))))</f>
        <v>FAL</v>
      </c>
      <c r="E27" s="192" t="str">
        <f>IF($N$47&lt;&gt;"SIM","",IFERROR(IF(TRIM(C27&amp;"")="","",_xlfn.LET(_xlpm.v,VALUE(TRIM(C27&amp;"")),_xlpm.alvo,IF(A29="SÁBADO",(INT($Y$8/100)*60+MOD($Y$8,100)),(INT($Y$3/100)*60+MOD($Y$3,100))),_xlpm.real,(INT(_xlpm.v/100)*60+MOD(_xlpm.v,100)),_xlpm.dif,_xlpm.alvo-_xlpm.real,IF(ABS(_xlpm.dif)&lt;=5,0,_xlpm.dif))),"ER"))</f>
        <v/>
      </c>
      <c r="F27" s="11"/>
      <c r="G27" s="46"/>
      <c r="H27" s="7"/>
      <c r="I27" s="49" t="str">
        <f ca="1">_xlfn.LET(_xlpm.a,F27,_xlpm.c,H27,_xlpm.x,$X$3,_xlpm.y,$Y$3,_xlpm.limInf,$B$51,_xlpm.limSup,$C$51,_xlpm.linhaAnt,F28,IF(_xlpm.a="FÉRIAS","FRS",IF(_xlpm.a="FERIADO","FER",IF(_xlpm.a="NTRAB","NTB",IF(AND(_xlpm.a="ATESTADO",_xlpm.c=""),"ATD",IF(_xlpm.c&lt;&gt;"",IF(_xlpm.c&lt;=_xlpm.x,IF(_xlpm.c&gt;_xlpm.y,"DP","OK"),"ATR"),IF(_xlpm.linhaAnt&lt;_xlpm.limInf,"FAL","")))))))</f>
        <v/>
      </c>
      <c r="J27" s="192" t="str">
        <f>IF($N$47&lt;&gt;"SIM","",IFERROR(IF(TRIM(H27&amp;"")="","",_xlfn.LET(_xlpm.v,VALUE(TRIM(H27&amp;"")),_xlpm.alvo,IF(F29="SÁBADO",(INT($Y$8/100)*60+MOD($Y$8,100)),(INT($Y$3/100)*60+MOD($Y$3,100))),_xlpm.real,(INT(_xlpm.v/100)*60+MOD(_xlpm.v,100)),_xlpm.dif,_xlpm.alvo-_xlpm.real,IF(ABS(_xlpm.dif)&lt;=5,0,_xlpm.dif))),"ER"))</f>
        <v/>
      </c>
      <c r="K27" s="11"/>
      <c r="L27" s="46"/>
      <c r="M27" s="7"/>
      <c r="N27" s="49" t="str">
        <f ca="1">_xlfn.LET(_xlpm.a,K27,_xlpm.c,M27,_xlpm.x,$X$3,_xlpm.y,$Y$3,_xlpm.limInf,$B$51,_xlpm.limSup,$C$51,_xlpm.linhaAnt,K28,IF(_xlpm.a="FÉRIAS","FRS",IF(_xlpm.a="FERIADO","FER",IF(_xlpm.a="NTRAB","NTB",IF(AND(_xlpm.a="ATESTADO",_xlpm.c=""),"ATD",IF(_xlpm.c&lt;&gt;"",IF(_xlpm.c&lt;=_xlpm.x,IF(_xlpm.c&gt;_xlpm.y,"DP","OK"),"ATR"),IF(_xlpm.linhaAnt&lt;_xlpm.limInf,"FAL","")))))))</f>
        <v/>
      </c>
      <c r="O27" s="192" t="str">
        <f>IF($N$47&lt;&gt;"SIM","",IFERROR(IF(TRIM(M27&amp;"")="","",_xlfn.LET(_xlpm.v,VALUE(TRIM(M27&amp;"")),_xlpm.alvo,IF(K29="SÁBADO",(INT($Y$8/100)*60+MOD($Y$8,100)),(INT($Y$3/100)*60+MOD($Y$3,100))),_xlpm.real,(INT(_xlpm.v/100)*60+MOD(_xlpm.v,100)),_xlpm.dif,_xlpm.alvo-_xlpm.real,IF(ABS(_xlpm.dif)&lt;=5,0,_xlpm.dif))),"ER"))</f>
        <v/>
      </c>
      <c r="P27" s="231"/>
      <c r="Q27" s="232"/>
      <c r="R27" s="190"/>
      <c r="S27" s="240" t="str">
        <f t="shared" si="0"/>
        <v/>
      </c>
      <c r="T27" s="233" t="str">
        <f t="shared" si="1"/>
        <v/>
      </c>
      <c r="U27" s="5"/>
      <c r="V27" s="32"/>
      <c r="W27" s="32"/>
      <c r="X27" s="32"/>
      <c r="Y27" s="32"/>
      <c r="Z27" s="33"/>
      <c r="AA27" s="33"/>
      <c r="AB27" s="33"/>
    </row>
    <row r="28" spans="1:28" x14ac:dyDescent="0.25">
      <c r="A28" s="41">
        <f ca="1">IF($B$51=7,"HOJE",7)</f>
        <v>7</v>
      </c>
      <c r="B28" s="46"/>
      <c r="C28" s="7"/>
      <c r="D28" s="49" t="str">
        <f ca="1">_xlfn.LET(_xlpm.a,A27,_xlpm.c,C28,_xlpm.x,$X$9,_xlpm.limInf,$B$51,_xlpm.limSup,$C$51,_xlpm.linhaAnt,A28,IF(_xlpm.a="FÉRIAS","FRS",IF(_xlpm.a="NTRAB","NT",IF(AND(_xlpm.a="ATESTADO",_xlpm.c=""),"ATD",IF(_xlpm.a="FERIADO","FER",IF(_xlpm.c&lt;&gt;"",IF(_xlpm.c&gt;=_xlpm.x,"OK","ANT"),IF(_xlpm.linhaAnt&lt;_xlpm.limInf,"FAL","")))))))</f>
        <v>FAL</v>
      </c>
      <c r="E28" s="192" t="str">
        <f>IF($N$47&lt;&gt;"SIM","",IFERROR(IF(TRIM(C28&amp;"")="","",_xlfn.LET(_xlpm.v,VALUE(TRIM(C28&amp;"")),_xlpm.alvo,(INT($X$4/100)*60+MOD($X$4,100)),_xlpm.real,(INT(_xlpm.v/100)*60+MOD(_xlpm.v,100)),_xlpm.dif,_xlpm.alvo-_xlpm.real,IF(ABS(_xlpm.dif)&lt;=5,0,_xlpm.dif))*-1),"ER"))</f>
        <v/>
      </c>
      <c r="F28" s="41">
        <f ca="1">IF($B$51=17,"HOJE",17)</f>
        <v>17</v>
      </c>
      <c r="G28" s="46"/>
      <c r="H28" s="7"/>
      <c r="I28" s="49" t="str">
        <f ca="1">_xlfn.LET(_xlpm.a,F27,_xlpm.c,H28,_xlpm.x,$X$4,_xlpm.limInf,$B$51,_xlpm.limSup,$C$51,_xlpm.linhaAnt,F28,IF(_xlpm.a="FÉRIAS","FRS",IF(_xlpm.a="FERIADO","FER",IF(_xlpm.a="NTRAB","NTB",IF(AND(_xlpm.a="ATESTADO",_xlpm.c=""),"ATD",IF(_xlpm.c&lt;&gt;"",IF(_xlpm.c&gt;=_xlpm.x,"OK","ANT"),IF(_xlpm.linhaAnt&lt;_xlpm.limInf,"FAL","")))))))</f>
        <v/>
      </c>
      <c r="J28" s="192" t="str">
        <f>IF($N$47&lt;&gt;"SIM","",IFERROR(IF(TRIM(H28&amp;"")="","",_xlfn.LET(_xlpm.v,VALUE(TRIM(H28&amp;"")),_xlpm.alvo,(INT($X$4/100)*60+MOD($X$4,100)),_xlpm.real,(INT(_xlpm.v/100)*60+MOD(_xlpm.v,100)),_xlpm.dif,_xlpm.alvo-_xlpm.real,IF(ABS(_xlpm.dif)&lt;=5,0,_xlpm.dif))*-1),"ER"))</f>
        <v/>
      </c>
      <c r="K28" s="41">
        <f ca="1">IF($B$51=27,"HOJE",27)</f>
        <v>27</v>
      </c>
      <c r="L28" s="46"/>
      <c r="M28" s="7"/>
      <c r="N28" s="49" t="str">
        <f ca="1">_xlfn.LET(_xlpm.a,K27,_xlpm.c,M28,_xlpm.x,$X$4,_xlpm.limInf,$B$51,_xlpm.limSup,$C$51,_xlpm.linhaAnt,K28,IF(_xlpm.a="FÉRIAS","FRS",IF(_xlpm.a="FERIADO","FER",IF(_xlpm.a="NTRAB","NTB",IF(AND(_xlpm.a="ATESTADO",_xlpm.c=""),"ATD",IF(_xlpm.c&lt;&gt;"",IF(_xlpm.c&gt;=_xlpm.x,"OK","ANT"),IF(_xlpm.linhaAnt&lt;_xlpm.limInf,"FAL","")))))))</f>
        <v/>
      </c>
      <c r="O28" s="192" t="str">
        <f>IF($N$47&lt;&gt;"SIM","",IFERROR(IF(TRIM(M28&amp;"")="","",_xlfn.LET(_xlpm.v,VALUE(TRIM(M28&amp;"")),_xlpm.alvo,(INT($X$4/100)*60+MOD($X$4,100)),_xlpm.real,(INT(_xlpm.v/100)*60+MOD(_xlpm.v,100)),_xlpm.dif,_xlpm.alvo-_xlpm.real,IF(ABS(_xlpm.dif)&lt;=5,0,_xlpm.dif))*-1),"ER"))</f>
        <v/>
      </c>
      <c r="P28" s="231"/>
      <c r="Q28" s="232"/>
      <c r="R28" s="190"/>
      <c r="S28" s="240" t="str">
        <f t="shared" si="0"/>
        <v/>
      </c>
      <c r="T28" s="233" t="str">
        <f t="shared" si="1"/>
        <v/>
      </c>
      <c r="U28" s="5"/>
      <c r="V28" s="32"/>
      <c r="W28" s="32"/>
      <c r="X28" s="32"/>
      <c r="Y28" s="32"/>
      <c r="Z28" s="33"/>
      <c r="AA28" s="33"/>
      <c r="AB28" s="33"/>
    </row>
    <row r="29" spans="1:28" x14ac:dyDescent="0.25">
      <c r="A29" s="41" t="str">
        <f>IF(A25="SÁBADO","DOMINGO",IF(A25="DOMINGO","SEGUNDA",IF(A25="SEGUNDA","TERÇA",IF(A25="SEGUNDA","TERÇA",IF(A25="TERÇA","QUARTA",IF(A25="QUARTA","QUINTA",IF(A25="QUINTA","SEXTA",IF(A25="SEXTA","SÁBADO","ERRO"))))))))</f>
        <v>SÁBADO</v>
      </c>
      <c r="B29" s="258" t="s">
        <v>16</v>
      </c>
      <c r="C29" s="259"/>
      <c r="D29" s="259"/>
      <c r="E29" s="192" t="str">
        <f>IF($N$47&lt;&gt;"SIM","",IFERROR(IF(TRIM(C29&amp;"")="","",_xlfn.LET(_xlpm.v,VALUE(TRIM(C29&amp;"")),_xlpm.alvo,(INT($Y$5/100)*60+MOD($Y$5,100)),_xlpm.real,(INT(_xlpm.v/100)*60+MOD(_xlpm.v,100)),_xlpm.dif,_xlpm.alvo-_xlpm.real,IF(ABS(_xlpm.dif)&lt;=5,0,_xlpm.dif))),"ER"))</f>
        <v/>
      </c>
      <c r="F29" s="41" t="str">
        <f>IF(F25="SÁBADO","DOMINGO",IF(F25="DOMINGO","SEGUNDA",IF(F25="SEGUNDA","TERÇA",IF(F25="SEGUNDA","TERÇA",IF(F25="TERÇA","QUARTA",IF(F25="QUARTA","QUINTA",IF(F25="QUINTA","SEXTA",IF(F25="SEXTA","SÁBADO","ERRO"))))))))</f>
        <v>TERÇA</v>
      </c>
      <c r="G29" s="46"/>
      <c r="H29" s="7"/>
      <c r="I29" s="49" t="str">
        <f ca="1">_xlfn.LET(_xlpm.a,F27,_xlpm.c,H29,_xlpm.x,$X$5,_xlpm.y,$Y$5,_xlpm.limInf,$B$51,_xlpm.limSup,$C$51,_xlpm.linhaAnt,F28,IF(_xlpm.a="FÉRIAS","FRS",IF(_xlpm.a="FERIADO","FER",IF(_xlpm.a="NTRAB","NTB",IF(AND(_xlpm.a="ATESTADO",_xlpm.c=""),"ATD",IF(_xlpm.c&lt;&gt;"",IF(_xlpm.c&lt;=_xlpm.x,IF(_xlpm.c&gt;_xlpm.y,"DP","OK"),"ATR"),IF(_xlpm.linhaAnt&lt;_xlpm.limInf,"FAL","")))))))</f>
        <v/>
      </c>
      <c r="J29" s="192" t="str">
        <f>IF($N$47&lt;&gt;"SIM","",IFERROR(IF(TRIM(H29&amp;"")="","",_xlfn.LET(_xlpm.v,VALUE(TRIM(H29&amp;"")),_xlpm.alvo,(INT($Y$5/100)*60+MOD($Y$5,100)),_xlpm.real,(INT(_xlpm.v/100)*60+MOD(_xlpm.v,100)),_xlpm.dif,_xlpm.alvo-_xlpm.real,IF(ABS(_xlpm.dif)&lt;=5,0,_xlpm.dif))),"ER"))</f>
        <v/>
      </c>
      <c r="K29" s="41" t="str">
        <f>IF(K25="SÁBADO","DOMINGO",IF(K25="DOMINGO","SEGUNDA",IF(K25="SEGUNDA","TERÇA",IF(K25="SEGUNDA","TERÇA",IF(K25="TERÇA","QUARTA",IF(K25="QUARTA","QUINTA",IF(K25="QUINTA","SEXTA",IF(K25="SEXTA","SÁBADO","ERRO"))))))))</f>
        <v>SEXTA</v>
      </c>
      <c r="L29" s="46"/>
      <c r="M29" s="7"/>
      <c r="N29" s="49" t="str">
        <f ca="1">_xlfn.LET(_xlpm.a,K27,_xlpm.c,M29,_xlpm.x,$X$5,_xlpm.y,$Y$5,_xlpm.limInf,$B$51,_xlpm.limSup,$C$51,_xlpm.linhaAnt,K28,IF(_xlpm.a="FÉRIAS","FRS",IF(_xlpm.a="FERIADO","FER",IF(_xlpm.a="NTRAB","NTB",IF(AND(_xlpm.a="ATESTADO",_xlpm.c=""),"ATD",IF(_xlpm.c&lt;&gt;"",IF(_xlpm.c&lt;=_xlpm.x,IF(_xlpm.c&gt;_xlpm.y,"DP","OK"),"ATR"),IF(_xlpm.linhaAnt&lt;_xlpm.limInf,"FAL","")))))))</f>
        <v/>
      </c>
      <c r="O29" s="192" t="str">
        <f>IF($N$47&lt;&gt;"SIM","",IFERROR(IF(TRIM(M29&amp;"")="","",_xlfn.LET(_xlpm.v,VALUE(TRIM(M29&amp;"")),_xlpm.alvo,(INT($Y$5/100)*60+MOD($Y$5,100)),_xlpm.real,(INT(_xlpm.v/100)*60+MOD(_xlpm.v,100)),_xlpm.dif,_xlpm.alvo-_xlpm.real,IF(ABS(_xlpm.dif)&lt;=5,0,_xlpm.dif))),"ER"))</f>
        <v/>
      </c>
      <c r="P29" s="231"/>
      <c r="Q29" s="232"/>
      <c r="R29" s="190"/>
      <c r="S29" s="240" t="str">
        <f t="shared" si="0"/>
        <v/>
      </c>
      <c r="T29" s="233" t="str">
        <f t="shared" si="1"/>
        <v/>
      </c>
      <c r="U29" s="5"/>
      <c r="V29" s="32"/>
      <c r="W29" s="32"/>
      <c r="X29" s="32"/>
      <c r="Y29" s="32"/>
      <c r="Z29" s="33"/>
      <c r="AA29" s="33"/>
      <c r="AB29" s="33"/>
    </row>
    <row r="30" spans="1:28" x14ac:dyDescent="0.25">
      <c r="A30" s="38"/>
      <c r="B30" s="258"/>
      <c r="C30" s="259"/>
      <c r="D30" s="259"/>
      <c r="E30" s="192" t="str">
        <f>IF($N$47&lt;&gt;"SIM","",IFERROR(IF(TRIM(C30&amp;"")="","",_xlfn.LET(_xlpm.v,VALUE(TRIM(C30&amp;"")),_xlpm.alvo,(INT($X$6/100)*60+MOD($X$6,100)),_xlpm.real,(INT(_xlpm.v/100)*60+MOD(_xlpm.v,100)),_xlpm.dif,_xlpm.alvo-_xlpm.real,IF(ABS(_xlpm.dif)&lt;=5,0,_xlpm.dif))*-1),"ER"))</f>
        <v/>
      </c>
      <c r="F30" s="38"/>
      <c r="G30" s="46"/>
      <c r="H30" s="7"/>
      <c r="I30" s="49" t="str">
        <f ca="1">_xlfn.LET(_xlpm.a,F27,_xlpm.c,H30,_xlpm.x,$X$6,_xlpm.limInf,$B$51,_xlpm.limSup,$C$51,_xlpm.linhaAnt,F28,IF(_xlpm.a="FÉRIAS","FRS",IF(_xlpm.a="FERIADO","FER",IF(_xlpm.a="NTRAB","NTB",IF(AND(_xlpm.a="ATESTADO",_xlpm.c=""),"ATD",IF(_xlpm.c&lt;&gt;"",IF(_xlpm.c&gt;=_xlpm.x,"OK","ANT"),IF(_xlpm.linhaAnt&lt;_xlpm.limInf,"FAL","")))))))</f>
        <v/>
      </c>
      <c r="J30" s="192" t="str">
        <f>IF($N$47&lt;&gt;"SIM","",IFERROR(IF(TRIM(H30&amp;"")="","",_xlfn.LET(_xlpm.v,VALUE(TRIM(H30&amp;"")),_xlpm.alvo,(INT($X$6/100)*60+MOD($X$6,100)),_xlpm.real,(INT(_xlpm.v/100)*60+MOD(_xlpm.v,100)),_xlpm.dif,_xlpm.alvo-_xlpm.real,IF(ABS(_xlpm.dif)&lt;=5,0,_xlpm.dif))*-1),"ER"))</f>
        <v/>
      </c>
      <c r="K30" s="38"/>
      <c r="L30" s="46"/>
      <c r="M30" s="7"/>
      <c r="N30" s="49" t="str">
        <f ca="1">_xlfn.LET(_xlpm.a,K27,_xlpm.c,M30,_xlpm.x,$X$6,_xlpm.limInf,$B$51,_xlpm.limSup,$C$51,_xlpm.linhaAnt,K28,IF(_xlpm.a="FÉRIAS","FRS",IF(_xlpm.a="FERIADO","FER",IF(_xlpm.a="NTRAB","NTB",IF(AND(_xlpm.a="ATESTADO",_xlpm.c=""),"ATD",IF(_xlpm.c&lt;&gt;"",IF(_xlpm.c&gt;=_xlpm.x,"OK","ANT"),IF(_xlpm.linhaAnt&lt;_xlpm.limInf,"FAL","")))))))</f>
        <v/>
      </c>
      <c r="O30" s="192" t="str">
        <f>IF($N$47&lt;&gt;"SIM","",IFERROR(IF(TRIM(M30&amp;"")="","",_xlfn.LET(_xlpm.v,VALUE(TRIM(M30&amp;"")),_xlpm.alvo,(INT($X$6/100)*60+MOD($X$6,100)),_xlpm.real,(INT(_xlpm.v/100)*60+MOD(_xlpm.v,100)),_xlpm.dif,_xlpm.alvo-_xlpm.real,IF(ABS(_xlpm.dif)&lt;=5,0,_xlpm.dif))*-1),"ER"))</f>
        <v/>
      </c>
      <c r="P30" s="231"/>
      <c r="Q30" s="232"/>
      <c r="R30" s="190"/>
      <c r="S30" s="240" t="str">
        <f t="shared" si="0"/>
        <v/>
      </c>
      <c r="T30" s="233" t="str">
        <f t="shared" si="1"/>
        <v/>
      </c>
      <c r="U30" s="5"/>
      <c r="V30" s="32"/>
      <c r="W30" s="32"/>
      <c r="X30" s="32"/>
      <c r="Y30" s="32"/>
      <c r="Z30" s="33"/>
      <c r="AA30" s="33"/>
      <c r="AB30" s="33"/>
    </row>
    <row r="31" spans="1:28" ht="15" customHeight="1" x14ac:dyDescent="0.25">
      <c r="A31" s="12"/>
      <c r="B31" s="272" t="s">
        <v>10</v>
      </c>
      <c r="C31" s="273"/>
      <c r="D31" s="273"/>
      <c r="E31" s="192" t="str">
        <f>IF($N$47&lt;&gt;"SIM","",IFERROR(IF(TRIM(C31&amp;"")="","",_xlfn.LET(_xlpm.v,VALUE(TRIM(C31&amp;"")),_xlpm.alvo,IF(A33="SÁBADO",(INT($Y$8/100)*60+MOD($Y$8,100)),(INT($Y$3/100)*60+MOD($Y$3,100))),_xlpm.real,(INT(_xlpm.v/100)*60+MOD(_xlpm.v,100)),_xlpm.dif,_xlpm.alvo-_xlpm.real,IF(ABS(_xlpm.dif)&lt;=5,0,_xlpm.dif))),"ER"))</f>
        <v/>
      </c>
      <c r="F31" s="12"/>
      <c r="G31" s="47"/>
      <c r="H31" s="48"/>
      <c r="I31" s="50" t="str">
        <f ca="1">_xlfn.LET(_xlpm.a,F31,_xlpm.c,H31,_xlpm.x,$X$3,_xlpm.y,$Y$3,_xlpm.limInf,$B$51,_xlpm.limSup,$C$51,_xlpm.linhaAnt,F32,IF(_xlpm.a="FÉRIAS","FRS",IF(_xlpm.a="FERIADO","FER",IF(_xlpm.a="NTRAB","NTB",IF(AND(_xlpm.a="ATESTADO",_xlpm.c=""),"ATD",IF(_xlpm.c&lt;&gt;"",IF(_xlpm.c&lt;=_xlpm.x,IF(_xlpm.c&gt;_xlpm.y,"DP","OK"),"ATR"),IF(_xlpm.linhaAnt&lt;_xlpm.limInf,"FAL","")))))))</f>
        <v/>
      </c>
      <c r="J31" s="192" t="str">
        <f>IF($N$47&lt;&gt;"SIM","",IFERROR(IF(TRIM(H31&amp;"")="","",_xlfn.LET(_xlpm.v,VALUE(TRIM(H31&amp;"")),_xlpm.alvo,IF(F33="SÁBADO",(INT($Y$8/100)*60+MOD($Y$8,100)),(INT($Y$3/100)*60+MOD($Y$3,100))),_xlpm.real,(INT(_xlpm.v/100)*60+MOD(_xlpm.v,100)),_xlpm.dif,_xlpm.alvo-_xlpm.real,IF(ABS(_xlpm.dif)&lt;=5,0,_xlpm.dif))),"ER"))</f>
        <v/>
      </c>
      <c r="K31" s="12"/>
      <c r="L31" s="47"/>
      <c r="M31" s="48"/>
      <c r="N31" s="50" t="str">
        <f ca="1">_xlfn.LET(_xlpm.a,K31,_xlpm.c,M31,_xlpm.x,$X$8,_xlpm.y,$Y$8,_xlpm.limInf,$B$51,_xlpm.limSup,$C$51,_xlpm.linhaAnt,K32,IF(_xlpm.a="FÉRIAS","FRS",IF(_xlpm.a="NTRAB","NT",IF(AND(_xlpm.a="ATESTADO",_xlpm.c=""),"ATD",IF(_xlpm.a="FERIADO","FER",IF(_xlpm.c&lt;&gt;"",IF(_xlpm.c&lt;=_xlpm.x,IF(_xlpm.c&gt;_xlpm.y,"DP","OK"),"ATR"),IF(_xlpm.linhaAnt&lt;_xlpm.limInf,"FAL","")))))))</f>
        <v/>
      </c>
      <c r="O31" s="192" t="str">
        <f>IF($N$47&lt;&gt;"SIM","",IFERROR(IF(TRIM(M31&amp;"")="","",_xlfn.LET(_xlpm.v,VALUE(TRIM(M31&amp;"")),_xlpm.alvo,IF(K33="SÁBADO",(INT($Y$8/100)*60+MOD($Y$8,100)),(INT($Y$3/100)*60+MOD($Y$3,100))),_xlpm.real,(INT(_xlpm.v/100)*60+MOD(_xlpm.v,100)),_xlpm.dif,_xlpm.alvo-_xlpm.real,IF(ABS(_xlpm.dif)&lt;=5,0,_xlpm.dif))),"ER"))</f>
        <v/>
      </c>
      <c r="P31" s="231"/>
      <c r="Q31" s="232"/>
      <c r="R31" s="190"/>
      <c r="S31" s="240" t="str">
        <f t="shared" si="0"/>
        <v/>
      </c>
      <c r="T31" s="233" t="str">
        <f t="shared" si="1"/>
        <v/>
      </c>
      <c r="U31" s="5"/>
      <c r="V31" s="32"/>
      <c r="W31" s="32"/>
      <c r="X31" s="33"/>
      <c r="Y31" s="33"/>
      <c r="Z31" s="33"/>
      <c r="AA31" s="33"/>
      <c r="AB31" s="33"/>
    </row>
    <row r="32" spans="1:28" x14ac:dyDescent="0.25">
      <c r="A32" s="42">
        <f ca="1">IF($B$51=8,"HOJE",8)</f>
        <v>8</v>
      </c>
      <c r="B32" s="272"/>
      <c r="C32" s="273"/>
      <c r="D32" s="273"/>
      <c r="E32" s="192" t="str">
        <f>IF($N$47&lt;&gt;"SIM","",IFERROR(IF(TRIM(C32&amp;"")="","",_xlfn.LET(_xlpm.v,VALUE(TRIM(C32&amp;"")),_xlpm.alvo,(INT($X$4/100)*60+MOD($X$4,100)),_xlpm.real,(INT(_xlpm.v/100)*60+MOD(_xlpm.v,100)),_xlpm.dif,_xlpm.alvo-_xlpm.real,IF(ABS(_xlpm.dif)&lt;=5,0,_xlpm.dif))*-1),"ER"))</f>
        <v/>
      </c>
      <c r="F32" s="42">
        <f ca="1">IF($B$51=18,"HOJE",18)</f>
        <v>18</v>
      </c>
      <c r="G32" s="47"/>
      <c r="H32" s="48"/>
      <c r="I32" s="50" t="str">
        <f ca="1">_xlfn.LET(_xlpm.a,F31,_xlpm.c,H32,_xlpm.x,$X$4,_xlpm.limInf,$B$51,_xlpm.limSup,$C$51,_xlpm.linhaAnt,F32,IF(_xlpm.a="FÉRIAS","FRS",IF(_xlpm.a="FERIADO","FER",IF(_xlpm.a="NTRAB","NTB",IF(AND(_xlpm.a="ATESTADO",_xlpm.c=""),"ATD",IF(_xlpm.c&lt;&gt;"",IF(_xlpm.c&gt;=_xlpm.x,"OK","ANT"),IF(_xlpm.linhaAnt&lt;_xlpm.limInf,"FAL","")))))))</f>
        <v/>
      </c>
      <c r="J32" s="192" t="str">
        <f>IF($N$47&lt;&gt;"SIM","",IFERROR(IF(TRIM(H32&amp;"")="","",_xlfn.LET(_xlpm.v,VALUE(TRIM(H32&amp;"")),_xlpm.alvo,(INT($X$4/100)*60+MOD($X$4,100)),_xlpm.real,(INT(_xlpm.v/100)*60+MOD(_xlpm.v,100)),_xlpm.dif,_xlpm.alvo-_xlpm.real,IF(ABS(_xlpm.dif)&lt;=5,0,_xlpm.dif))*-1),"ER"))</f>
        <v/>
      </c>
      <c r="K32" s="42">
        <f ca="1">IF($B$51=28,"HOJE",28)</f>
        <v>28</v>
      </c>
      <c r="L32" s="47"/>
      <c r="M32" s="48"/>
      <c r="N32" s="50" t="str">
        <f ca="1">_xlfn.LET(_xlpm.a,K31,_xlpm.c,M32,_xlpm.x,$X$9,_xlpm.limInf,$B$51,_xlpm.limSup,$C$51,_xlpm.linhaAnt,K32,IF(_xlpm.a="FÉRIAS","FRS",IF(_xlpm.a="NTRAB","NT",IF(AND(_xlpm.a="ATESTADO",_xlpm.c=""),"ATD",IF(_xlpm.a="FERIADO","FER",IF(_xlpm.c&lt;&gt;"",IF(_xlpm.c&gt;=_xlpm.x,"OK","ANT"),IF(_xlpm.linhaAnt&lt;_xlpm.limInf,"FAL","")))))))</f>
        <v/>
      </c>
      <c r="O32" s="192" t="str">
        <f>IF($N$47&lt;&gt;"SIM","",IFERROR(IF(TRIM(M32&amp;"")="","",_xlfn.LET(_xlpm.v,VALUE(TRIM(M32&amp;"")),_xlpm.alvo,(INT($X$4/100)*60+MOD($X$4,100)),_xlpm.real,(INT(_xlpm.v/100)*60+MOD(_xlpm.v,100)),_xlpm.dif,_xlpm.alvo-_xlpm.real,IF(ABS(_xlpm.dif)&lt;=5,0,_xlpm.dif))*-1),"ER"))</f>
        <v/>
      </c>
      <c r="P32" s="231"/>
      <c r="Q32" s="232"/>
      <c r="R32" s="190"/>
      <c r="S32" s="240" t="str">
        <f t="shared" si="0"/>
        <v/>
      </c>
      <c r="T32" s="233" t="str">
        <f t="shared" si="1"/>
        <v/>
      </c>
      <c r="U32" s="5"/>
      <c r="V32" s="14"/>
      <c r="W32" s="14"/>
      <c r="X32" s="9"/>
      <c r="Y32" s="9"/>
      <c r="Z32" s="9"/>
      <c r="AA32" s="9"/>
      <c r="AB32" s="9"/>
    </row>
    <row r="33" spans="1:28" x14ac:dyDescent="0.25">
      <c r="A33" s="42" t="str">
        <f>IF(A29="SÁBADO","DOMINGO",IF(A29="DOMINGO","SEGUNDA",IF(A29="SEGUNDA","TERÇA",IF(A29="SEGUNDA","TERÇA",IF(A29="TERÇA","QUARTA",IF(A29="QUARTA","QUINTA",IF(A29="QUINTA","SEXTA",IF(A29="SEXTA","SÁBADO","ERRO"))))))))</f>
        <v>DOMINGO</v>
      </c>
      <c r="B33" s="272"/>
      <c r="C33" s="273"/>
      <c r="D33" s="273"/>
      <c r="E33" s="192" t="str">
        <f>IF($N$47&lt;&gt;"SIM","",IFERROR(IF(TRIM(C33&amp;"")="","",_xlfn.LET(_xlpm.v,VALUE(TRIM(C33&amp;"")),_xlpm.alvo,(INT($Y$5/100)*60+MOD($Y$5,100)),_xlpm.real,(INT(_xlpm.v/100)*60+MOD(_xlpm.v,100)),_xlpm.dif,_xlpm.alvo-_xlpm.real,IF(ABS(_xlpm.dif)&lt;=5,0,_xlpm.dif))),"ER"))</f>
        <v/>
      </c>
      <c r="F33" s="42" t="str">
        <f>IF(F29="SÁBADO","DOMINGO",IF(F29="DOMINGO","SEGUNDA",IF(F29="SEGUNDA","TERÇA",IF(F29="SEGUNDA","TERÇA",IF(F29="TERÇA","QUARTA",IF(F29="QUARTA","QUINTA",IF(F29="QUINTA","SEXTA",IF(F29="SEXTA","SÁBADO","ERRO"))))))))</f>
        <v>QUARTA</v>
      </c>
      <c r="G33" s="47"/>
      <c r="H33" s="48"/>
      <c r="I33" s="50" t="str">
        <f ca="1">_xlfn.LET(_xlpm.a,F31,_xlpm.c,H33,_xlpm.x,$X$5,_xlpm.y,$Y$5,_xlpm.limInf,$B$51,_xlpm.limSup,$C$51,_xlpm.linhaAnt,F32,IF(_xlpm.a="FÉRIAS","FRS",IF(_xlpm.a="FERIADO","FER",IF(_xlpm.a="NTRAB","NTB",IF(AND(_xlpm.a="ATESTADO",_xlpm.c=""),"ATD",IF(_xlpm.c&lt;&gt;"",IF(_xlpm.c&lt;=_xlpm.x,IF(_xlpm.c&gt;_xlpm.y,"DP","OK"),"ATR"),IF(_xlpm.linhaAnt&lt;_xlpm.limInf,"FAL","")))))))</f>
        <v/>
      </c>
      <c r="J33" s="192" t="str">
        <f>IF($N$47&lt;&gt;"SIM","",IFERROR(IF(TRIM(H33&amp;"")="","",_xlfn.LET(_xlpm.v,VALUE(TRIM(H33&amp;"")),_xlpm.alvo,(INT($Y$5/100)*60+MOD($Y$5,100)),_xlpm.real,(INT(_xlpm.v/100)*60+MOD(_xlpm.v,100)),_xlpm.dif,_xlpm.alvo-_xlpm.real,IF(ABS(_xlpm.dif)&lt;=5,0,_xlpm.dif))),"ER"))</f>
        <v/>
      </c>
      <c r="K33" s="42" t="str">
        <f>IF(K29="SÁBADO","DOMINGO",IF(K29="DOMINGO","SEGUNDA",IF(K29="SEGUNDA","TERÇA",IF(K29="SEGUNDA","TERÇA",IF(K29="TERÇA","QUARTA",IF(K29="QUARTA","QUINTA",IF(K29="QUINTA","SEXTA",IF(K29="SEXTA","SÁBADO","ERRO"))))))))</f>
        <v>SÁBADO</v>
      </c>
      <c r="L33" s="277" t="s">
        <v>16</v>
      </c>
      <c r="M33" s="278"/>
      <c r="N33" s="278"/>
      <c r="O33" s="192" t="str">
        <f>IF($N$47&lt;&gt;"SIM","",IFERROR(IF(TRIM(M33&amp;"")="","",_xlfn.LET(_xlpm.v,VALUE(TRIM(M33&amp;"")),_xlpm.alvo,(INT($Y$5/100)*60+MOD($Y$5,100)),_xlpm.real,(INT(_xlpm.v/100)*60+MOD(_xlpm.v,100)),_xlpm.dif,_xlpm.alvo-_xlpm.real,IF(ABS(_xlpm.dif)&lt;=5,0,_xlpm.dif))),"ER"))</f>
        <v/>
      </c>
      <c r="P33" s="231"/>
      <c r="Q33" s="232"/>
      <c r="R33" s="190"/>
      <c r="S33" s="240" t="str">
        <f t="shared" si="0"/>
        <v/>
      </c>
      <c r="T33" s="233" t="str">
        <f t="shared" si="1"/>
        <v/>
      </c>
      <c r="U33" s="5"/>
      <c r="V33" s="14"/>
      <c r="W33" s="14"/>
      <c r="X33" s="9"/>
      <c r="Y33" s="9"/>
      <c r="Z33" s="9"/>
      <c r="AA33" s="9"/>
      <c r="AB33" s="9"/>
    </row>
    <row r="34" spans="1:28" x14ac:dyDescent="0.25">
      <c r="A34" s="82"/>
      <c r="B34" s="272"/>
      <c r="C34" s="273"/>
      <c r="D34" s="273"/>
      <c r="E34" s="192" t="str">
        <f>IF($N$47&lt;&gt;"SIM","",IFERROR(IF(TRIM(C34&amp;"")="","",_xlfn.LET(_xlpm.v,VALUE(TRIM(C34&amp;"")),_xlpm.alvo,(INT($X$6/100)*60+MOD($X$6,100)),_xlpm.real,(INT(_xlpm.v/100)*60+MOD(_xlpm.v,100)),_xlpm.dif,_xlpm.alvo-_xlpm.real,IF(ABS(_xlpm.dif)&lt;=5,0,_xlpm.dif))*-1),"ER"))</f>
        <v/>
      </c>
      <c r="F34" s="82"/>
      <c r="G34" s="47"/>
      <c r="H34" s="48"/>
      <c r="I34" s="50" t="str">
        <f ca="1">_xlfn.LET(_xlpm.a,F31,_xlpm.c,H34,_xlpm.x,$X$6,_xlpm.limInf,$B$51,_xlpm.limSup,$C$51,_xlpm.linhaAnt,F32,IF(_xlpm.a="FÉRIAS","FRS",IF(_xlpm.a="FERIADO","FER",IF(_xlpm.a="NTRAB","NTB",IF(AND(_xlpm.a="ATESTADO",_xlpm.c=""),"ATD",IF(_xlpm.c&lt;&gt;"",IF(_xlpm.c&gt;=_xlpm.x,"OK","ANT"),IF(_xlpm.linhaAnt&lt;_xlpm.limInf,"FAL","")))))))</f>
        <v/>
      </c>
      <c r="J34" s="192" t="str">
        <f>IF($N$47&lt;&gt;"SIM","",IFERROR(IF(TRIM(H34&amp;"")="","",_xlfn.LET(_xlpm.v,VALUE(TRIM(H34&amp;"")),_xlpm.alvo,(INT($X$6/100)*60+MOD($X$6,100)),_xlpm.real,(INT(_xlpm.v/100)*60+MOD(_xlpm.v,100)),_xlpm.dif,_xlpm.alvo-_xlpm.real,IF(ABS(_xlpm.dif)&lt;=5,0,_xlpm.dif))*-1),"ER"))</f>
        <v/>
      </c>
      <c r="K34" s="40" t="b">
        <v>1</v>
      </c>
      <c r="L34" s="277"/>
      <c r="M34" s="278"/>
      <c r="N34" s="278"/>
      <c r="O34" s="192" t="str">
        <f>IF($N$47&lt;&gt;"SIM","",IFERROR(IF(TRIM(M34&amp;"")="","",_xlfn.LET(_xlpm.v,VALUE(TRIM(M34&amp;"")),_xlpm.alvo,(INT($X$6/100)*60+MOD($X$6,100)),_xlpm.real,(INT(_xlpm.v/100)*60+MOD(_xlpm.v,100)),_xlpm.dif,_xlpm.alvo-_xlpm.real,IF(ABS(_xlpm.dif)&lt;=5,0,_xlpm.dif))*-1),"ER"))</f>
        <v/>
      </c>
      <c r="P34" s="231"/>
      <c r="Q34" s="232"/>
      <c r="R34" s="190"/>
      <c r="S34" s="240" t="str">
        <f t="shared" si="0"/>
        <v/>
      </c>
      <c r="T34" s="233" t="str">
        <f t="shared" si="1"/>
        <v/>
      </c>
      <c r="U34" s="5"/>
      <c r="V34" s="14"/>
      <c r="W34" s="14"/>
      <c r="X34" s="9"/>
      <c r="Y34" s="9"/>
      <c r="Z34" s="9"/>
      <c r="AA34" s="9"/>
      <c r="AB34" s="9"/>
    </row>
    <row r="35" spans="1:28" ht="15" customHeight="1" x14ac:dyDescent="0.25">
      <c r="A35" s="11"/>
      <c r="B35" s="46"/>
      <c r="C35" s="7"/>
      <c r="D35" s="49" t="str">
        <f ca="1">_xlfn.LET(_xlpm.a,A35,_xlpm.c,C35,_xlpm.x,$X$3,_xlpm.y,$Y$3,_xlpm.limInf,$B$51,_xlpm.limSup,$C$51,_xlpm.linhaAnt,A36,IF(_xlpm.a="FÉRIAS","FRS",IF(_xlpm.a="FERIADO","FER",IF(_xlpm.a="NTRAB","NTB",IF(AND(_xlpm.a="ATESTADO",_xlpm.c=""),"ATD",IF(_xlpm.c&lt;&gt;"",IF(_xlpm.c&lt;=_xlpm.x,IF(_xlpm.c&gt;_xlpm.y,"DP","OK"),"ATR"),IF(_xlpm.linhaAnt&lt;_xlpm.limInf,"FAL","")))))))</f>
        <v>FAL</v>
      </c>
      <c r="E35" s="192" t="str">
        <f>IF($N$47&lt;&gt;"SIM","",IFERROR(IF(TRIM(C35&amp;"")="","",_xlfn.LET(_xlpm.v,VALUE(TRIM(C35&amp;"")),_xlpm.alvo,IF(A37="SÁBADO",(INT($Y$8/100)*60+MOD($Y$8,100)),(INT($Y$3/100)*60+MOD($Y$3,100))),_xlpm.real,(INT(_xlpm.v/100)*60+MOD(_xlpm.v,100)),_xlpm.dif,_xlpm.alvo-_xlpm.real,IF(ABS(_xlpm.dif)&lt;=5,0,_xlpm.dif))),"ER"))</f>
        <v/>
      </c>
      <c r="F35" s="11"/>
      <c r="G35" s="46"/>
      <c r="H35" s="7"/>
      <c r="I35" s="49" t="str">
        <f ca="1">_xlfn.LET(_xlpm.a,F35,_xlpm.c,H35,_xlpm.x,$X$3,_xlpm.y,$Y$3,_xlpm.limInf,$B$51,_xlpm.limSup,$C$51,_xlpm.linhaAnt,F36,IF(_xlpm.a="FÉRIAS","FRS",IF(_xlpm.a="FERIADO","FER",IF(_xlpm.a="NTRAB","NTB",IF(AND(_xlpm.a="ATESTADO",_xlpm.c=""),"ATD",IF(_xlpm.c&lt;&gt;"",IF(_xlpm.c&lt;=_xlpm.x,IF(_xlpm.c&gt;_xlpm.y,"DP","OK"),"ATR"),IF(_xlpm.linhaAnt&lt;_xlpm.limInf,"FAL","")))))))</f>
        <v/>
      </c>
      <c r="J35" s="192" t="str">
        <f>IF($N$47&lt;&gt;"SIM","",IFERROR(IF(TRIM(H35&amp;"")="","",_xlfn.LET(_xlpm.v,VALUE(TRIM(H35&amp;"")),_xlpm.alvo,IF(F37="SÁBADO",(INT($Y$8/100)*60+MOD($Y$8,100)),(INT($Y$3/100)*60+MOD($Y$3,100))),_xlpm.real,(INT(_xlpm.v/100)*60+MOD(_xlpm.v,100)),_xlpm.dif,_xlpm.alvo-_xlpm.real,IF(ABS(_xlpm.dif)&lt;=5,0,_xlpm.dif))),"ER"))</f>
        <v/>
      </c>
      <c r="K35" s="11"/>
      <c r="L35" s="256" t="s">
        <v>10</v>
      </c>
      <c r="M35" s="257"/>
      <c r="N35" s="257"/>
      <c r="O35" s="192" t="str">
        <f>IF($N$47&lt;&gt;"SIM","",IFERROR(IF(TRIM(M35&amp;"")="","",_xlfn.LET(_xlpm.v,VALUE(TRIM(M35&amp;"")),_xlpm.alvo,IF(K37="SÁBADO",(INT($Y$8/100)*60+MOD($Y$8,100)),(INT($Y$3/100)*60+MOD($Y$3,100))),_xlpm.real,(INT(_xlpm.v/100)*60+MOD(_xlpm.v,100)),_xlpm.dif,_xlpm.alvo-_xlpm.real,IF(ABS(_xlpm.dif)&lt;=5,0,_xlpm.dif))),"ER"))</f>
        <v/>
      </c>
      <c r="P35" s="231"/>
      <c r="Q35" s="232"/>
      <c r="R35" s="190"/>
      <c r="S35" s="240" t="str">
        <f t="shared" si="0"/>
        <v/>
      </c>
      <c r="T35" s="233" t="str">
        <f t="shared" si="1"/>
        <v/>
      </c>
      <c r="U35" s="5"/>
      <c r="V35" s="14"/>
      <c r="W35" s="14"/>
      <c r="X35" s="9"/>
      <c r="Y35" s="9"/>
      <c r="Z35" s="9"/>
      <c r="AA35" s="9"/>
      <c r="AB35" s="9"/>
    </row>
    <row r="36" spans="1:28" x14ac:dyDescent="0.25">
      <c r="A36" s="41">
        <f ca="1">IF($B$51=9,"HOJE",9)</f>
        <v>9</v>
      </c>
      <c r="B36" s="46"/>
      <c r="C36" s="7"/>
      <c r="D36" s="49" t="str">
        <f ca="1">_xlfn.LET(_xlpm.a,A35,_xlpm.c,C36,_xlpm.x,$X$4,_xlpm.limInf,$B$51,_xlpm.limSup,$C$51,_xlpm.linhaAnt,A36,IF(_xlpm.a="FÉRIAS","FRS",IF(_xlpm.a="FERIADO","FER",IF(_xlpm.a="NTRAB","NTB",IF(AND(_xlpm.a="ATESTADO",_xlpm.c=""),"ATD",IF(_xlpm.c&lt;&gt;"",IF(_xlpm.c&gt;=_xlpm.x,"OK","ANT"),IF(_xlpm.linhaAnt&lt;_xlpm.limInf,"FAL","")))))))</f>
        <v>FAL</v>
      </c>
      <c r="E36" s="192" t="str">
        <f>IF($N$47&lt;&gt;"SIM","",IFERROR(IF(TRIM(C36&amp;"")="","",_xlfn.LET(_xlpm.v,VALUE(TRIM(C36&amp;"")),_xlpm.alvo,(INT($X$4/100)*60+MOD($X$4,100)),_xlpm.real,(INT(_xlpm.v/100)*60+MOD(_xlpm.v,100)),_xlpm.dif,_xlpm.alvo-_xlpm.real,IF(ABS(_xlpm.dif)&lt;=5,0,_xlpm.dif))*-1),"ER"))</f>
        <v/>
      </c>
      <c r="F36" s="41">
        <f ca="1">IF($B$51=19,"HOJE",19)</f>
        <v>19</v>
      </c>
      <c r="G36" s="46"/>
      <c r="H36" s="7"/>
      <c r="I36" s="49" t="str">
        <f ca="1">_xlfn.LET(_xlpm.a,F35,_xlpm.c,H36,_xlpm.x,$X$4,_xlpm.limInf,$B$51,_xlpm.limSup,$C$51,_xlpm.linhaAnt,F36,IF(_xlpm.a="FÉRIAS","FRS",IF(_xlpm.a="FERIADO","FER",IF(_xlpm.a="NTRAB","NTB",IF(AND(_xlpm.a="ATESTADO",_xlpm.c=""),"ATD",IF(_xlpm.c&lt;&gt;"",IF(_xlpm.c&gt;=_xlpm.x,"OK","ANT"),IF(_xlpm.linhaAnt&lt;_xlpm.limInf,"FAL","")))))))</f>
        <v/>
      </c>
      <c r="J36" s="192" t="str">
        <f>IF($N$47&lt;&gt;"SIM","",IFERROR(IF(TRIM(H36&amp;"")="","",_xlfn.LET(_xlpm.v,VALUE(TRIM(H36&amp;"")),_xlpm.alvo,(INT($X$4/100)*60+MOD($X$4,100)),_xlpm.real,(INT(_xlpm.v/100)*60+MOD(_xlpm.v,100)),_xlpm.dif,_xlpm.alvo-_xlpm.real,IF(ABS(_xlpm.dif)&lt;=5,0,_xlpm.dif))*-1),"ER"))</f>
        <v/>
      </c>
      <c r="K36" s="37">
        <f ca="1">IF($B$51=29,"HOJE",29)</f>
        <v>29</v>
      </c>
      <c r="L36" s="256"/>
      <c r="M36" s="257"/>
      <c r="N36" s="257"/>
      <c r="O36" s="192" t="str">
        <f>IF($N$47&lt;&gt;"SIM","",IFERROR(IF(TRIM(M36&amp;"")="","",_xlfn.LET(_xlpm.v,VALUE(TRIM(M36&amp;"")),_xlpm.alvo,(INT($X$4/100)*60+MOD($X$4,100)),_xlpm.real,(INT(_xlpm.v/100)*60+MOD(_xlpm.v,100)),_xlpm.dif,_xlpm.alvo-_xlpm.real,IF(ABS(_xlpm.dif)&lt;=5,0,_xlpm.dif))*-1),"ER"))</f>
        <v/>
      </c>
      <c r="P36" s="231"/>
      <c r="Q36" s="232"/>
      <c r="R36" s="190"/>
      <c r="S36" s="240" t="str">
        <f t="shared" si="0"/>
        <v/>
      </c>
      <c r="T36" s="233" t="str">
        <f t="shared" si="1"/>
        <v/>
      </c>
      <c r="U36" s="5"/>
      <c r="V36" s="14"/>
      <c r="W36" s="14"/>
      <c r="X36" s="9"/>
      <c r="Y36" s="9"/>
      <c r="Z36" s="9"/>
      <c r="AA36" s="9"/>
      <c r="AB36" s="9"/>
    </row>
    <row r="37" spans="1:28" x14ac:dyDescent="0.25">
      <c r="A37" s="41" t="str">
        <f>IF(A33="SÁBADO","DOMINGO",IF(A33="DOMINGO","SEGUNDA",IF(A33="SEGUNDA","TERÇA",IF(A33="SEGUNDA","TERÇA",IF(A33="TERÇA","QUARTA",IF(A33="QUARTA","QUINTA",IF(A33="QUINTA","SEXTA",IF(A33="SEXTA","SÁBADO","ERRO"))))))))</f>
        <v>SEGUNDA</v>
      </c>
      <c r="B37" s="46"/>
      <c r="C37" s="7"/>
      <c r="D37" s="49" t="str">
        <f ca="1">_xlfn.LET(_xlpm.a,A35,_xlpm.c,C37,_xlpm.x,$X$5,_xlpm.y,$Y$5,_xlpm.limInf,$B$51,_xlpm.limSup,$C$51,_xlpm.linhaAnt,A36,IF(_xlpm.a="FÉRIAS","FRS",IF(_xlpm.a="FERIADO","FER",IF(_xlpm.a="NTRAB","NTB",IF(AND(_xlpm.a="ATESTADO",_xlpm.c=""),"ATD",IF(_xlpm.c&lt;&gt;"",IF(_xlpm.c&lt;=_xlpm.x,IF(_xlpm.c&gt;_xlpm.y,"DP","OK"),"ATR"),IF(_xlpm.linhaAnt&lt;_xlpm.limInf,"FAL","")))))))</f>
        <v>FAL</v>
      </c>
      <c r="E37" s="192" t="str">
        <f>IF($N$47&lt;&gt;"SIM","",IFERROR(IF(TRIM(C37&amp;"")="","",_xlfn.LET(_xlpm.v,VALUE(TRIM(C37&amp;"")),_xlpm.alvo,(INT($Y$5/100)*60+MOD($Y$5,100)),_xlpm.real,(INT(_xlpm.v/100)*60+MOD(_xlpm.v,100)),_xlpm.dif,_xlpm.alvo-_xlpm.real,IF(ABS(_xlpm.dif)&lt;=5,0,_xlpm.dif))),"ER"))</f>
        <v/>
      </c>
      <c r="F37" s="41" t="str">
        <f>IF(F33="SÁBADO","DOMINGO",IF(F33="DOMINGO","SEGUNDA",IF(F33="SEGUNDA","TERÇA",IF(F33="SEGUNDA","TERÇA",IF(F33="TERÇA","QUARTA",IF(F33="QUARTA","QUINTA",IF(F33="QUINTA","SEXTA",IF(F33="SEXTA","SÁBADO","ERRO"))))))))</f>
        <v>QUINTA</v>
      </c>
      <c r="G37" s="46"/>
      <c r="H37" s="7"/>
      <c r="I37" s="49" t="str">
        <f ca="1">_xlfn.LET(_xlpm.a,F35,_xlpm.c,H37,_xlpm.x,$X$5,_xlpm.y,$Y$5,_xlpm.limInf,$B$51,_xlpm.limSup,$C$51,_xlpm.linhaAnt,F36,IF(_xlpm.a="FÉRIAS","FRS",IF(_xlpm.a="FERIADO","FER",IF(_xlpm.a="NTRAB","NTB",IF(AND(_xlpm.a="ATESTADO",_xlpm.c=""),"ATD",IF(_xlpm.c&lt;&gt;"",IF(_xlpm.c&lt;=_xlpm.x,IF(_xlpm.c&gt;_xlpm.y,"DP","OK"),"ATR"),IF(_xlpm.linhaAnt&lt;_xlpm.limInf,"FAL","")))))))</f>
        <v/>
      </c>
      <c r="J37" s="192" t="str">
        <f>IF($N$47&lt;&gt;"SIM","",IFERROR(IF(TRIM(H37&amp;"")="","",_xlfn.LET(_xlpm.v,VALUE(TRIM(H37&amp;"")),_xlpm.alvo,(INT($Y$5/100)*60+MOD($Y$5,100)),_xlpm.real,(INT(_xlpm.v/100)*60+MOD(_xlpm.v,100)),_xlpm.dif,_xlpm.alvo-_xlpm.real,IF(ABS(_xlpm.dif)&lt;=5,0,_xlpm.dif))),"ER"))</f>
        <v/>
      </c>
      <c r="K37" s="37" t="str">
        <f ca="1">IF(K36&gt;C53,"",IF(K33="SÁBADO","DOMINGO",IF(K33="DOMINGO","SEGUNDA",IF(K33="SEGUNDA","TERÇA",IF(K33="SEGUNDA","TERÇA",IF(K33="TERÇA","QUARTA",IF(K33="QUARTA","QUINTA",IF(K33="QUINTA","SEXTA",IF(K33="SEXTA","SÁBADO","ERRO")))))))))</f>
        <v>DOMINGO</v>
      </c>
      <c r="L37" s="256"/>
      <c r="M37" s="257"/>
      <c r="N37" s="257"/>
      <c r="O37" s="192" t="str">
        <f>IF($N$47&lt;&gt;"SIM","",IFERROR(IF(TRIM(M37&amp;"")="","",_xlfn.LET(_xlpm.v,VALUE(TRIM(M37&amp;"")),_xlpm.alvo,(INT($Y$5/100)*60+MOD($Y$5,100)),_xlpm.real,(INT(_xlpm.v/100)*60+MOD(_xlpm.v,100)),_xlpm.dif,_xlpm.alvo-_xlpm.real,IF(ABS(_xlpm.dif)&lt;=5,0,_xlpm.dif))),"ER"))</f>
        <v/>
      </c>
      <c r="P37" s="231"/>
      <c r="Q37" s="232"/>
      <c r="R37" s="190"/>
      <c r="S37" s="240" t="str">
        <f t="shared" si="0"/>
        <v/>
      </c>
      <c r="T37" s="233" t="str">
        <f t="shared" si="1"/>
        <v/>
      </c>
      <c r="U37" s="5"/>
      <c r="V37" s="14"/>
      <c r="W37" s="9"/>
      <c r="X37" s="9"/>
      <c r="Y37" s="9"/>
      <c r="Z37" s="9"/>
      <c r="AA37" s="9"/>
      <c r="AB37" s="9"/>
    </row>
    <row r="38" spans="1:28" x14ac:dyDescent="0.25">
      <c r="A38" s="38"/>
      <c r="B38" s="46"/>
      <c r="C38" s="7"/>
      <c r="D38" s="49" t="str">
        <f ca="1">_xlfn.LET(_xlpm.a,A35,_xlpm.c,C38,_xlpm.x,$X$6,_xlpm.limInf,$B$51,_xlpm.limSup,$C$51,_xlpm.linhaAnt,A36,IF(_xlpm.a="FÉRIAS","FRS",IF(_xlpm.a="FERIADO","FER",IF(_xlpm.a="NTRAB","NTB",IF(AND(_xlpm.a="ATESTADO",_xlpm.c=""),"ATD",IF(_xlpm.c&lt;&gt;"",IF(_xlpm.c&gt;=_xlpm.x,"OK","ANT"),IF(_xlpm.linhaAnt&lt;_xlpm.limInf,"FAL","")))))))</f>
        <v>FAL</v>
      </c>
      <c r="E38" s="192" t="str">
        <f>IF($N$47&lt;&gt;"SIM","",IFERROR(IF(TRIM(C38&amp;"")="","",_xlfn.LET(_xlpm.v,VALUE(TRIM(C38&amp;"")),_xlpm.alvo,(INT($X$6/100)*60+MOD($X$6,100)),_xlpm.real,(INT(_xlpm.v/100)*60+MOD(_xlpm.v,100)),_xlpm.dif,_xlpm.alvo-_xlpm.real,IF(ABS(_xlpm.dif)&lt;=5,0,_xlpm.dif))*-1),"ER"))</f>
        <v/>
      </c>
      <c r="F38" s="38"/>
      <c r="G38" s="46"/>
      <c r="H38" s="7"/>
      <c r="I38" s="49" t="str">
        <f ca="1">_xlfn.LET(_xlpm.a,F35,_xlpm.c,H38,_xlpm.x,$X$6,_xlpm.limInf,$B$51,_xlpm.limSup,$C$51,_xlpm.linhaAnt,F36,IF(_xlpm.a="FÉRIAS","FRS",IF(_xlpm.a="FERIADO","FER",IF(_xlpm.a="NTRAB","NTB",IF(AND(_xlpm.a="ATESTADO",_xlpm.c=""),"ATD",IF(_xlpm.c&lt;&gt;"",IF(_xlpm.c&gt;=_xlpm.x,"OK","ANT"),IF(_xlpm.linhaAnt&lt;_xlpm.limInf,"FAL","")))))))</f>
        <v/>
      </c>
      <c r="J38" s="192" t="str">
        <f>IF($N$47&lt;&gt;"SIM","",IFERROR(IF(TRIM(H38&amp;"")="","",_xlfn.LET(_xlpm.v,VALUE(TRIM(H38&amp;"")),_xlpm.alvo,(INT($X$6/100)*60+MOD($X$6,100)),_xlpm.real,(INT(_xlpm.v/100)*60+MOD(_xlpm.v,100)),_xlpm.dif,_xlpm.alvo-_xlpm.real,IF(ABS(_xlpm.dif)&lt;=5,0,_xlpm.dif))*-1),"ER"))</f>
        <v/>
      </c>
      <c r="K38" s="38"/>
      <c r="L38" s="256"/>
      <c r="M38" s="257"/>
      <c r="N38" s="257"/>
      <c r="O38" s="192" t="str">
        <f>IF($N$47&lt;&gt;"SIM","",IFERROR(IF(TRIM(M38&amp;"")="","",_xlfn.LET(_xlpm.v,VALUE(TRIM(M38&amp;"")),_xlpm.alvo,(INT($X$6/100)*60+MOD($X$6,100)),_xlpm.real,(INT(_xlpm.v/100)*60+MOD(_xlpm.v,100)),_xlpm.dif,_xlpm.alvo-_xlpm.real,IF(ABS(_xlpm.dif)&lt;=5,0,_xlpm.dif))*-1),"ER"))</f>
        <v/>
      </c>
      <c r="P38" s="231"/>
      <c r="Q38" s="232"/>
      <c r="R38" s="190"/>
      <c r="S38" s="240" t="str">
        <f t="shared" si="0"/>
        <v/>
      </c>
      <c r="T38" s="233" t="str">
        <f t="shared" si="1"/>
        <v/>
      </c>
      <c r="U38" s="5"/>
      <c r="V38" s="14"/>
      <c r="W38" s="9"/>
      <c r="X38" s="9"/>
      <c r="Y38" s="9"/>
      <c r="Z38" s="9"/>
      <c r="AA38" s="9"/>
      <c r="AB38" s="9"/>
    </row>
    <row r="39" spans="1:28" ht="15" customHeight="1" x14ac:dyDescent="0.25">
      <c r="A39" s="12"/>
      <c r="B39" s="47"/>
      <c r="C39" s="48"/>
      <c r="D39" s="50" t="str">
        <f ca="1">_xlfn.LET(_xlpm.a,A39,_xlpm.c,C39,_xlpm.x,$X$3,_xlpm.y,$Y$3,_xlpm.limInf,$B$51,_xlpm.limSup,$C$51,_xlpm.linhaAnt,A40,IF(_xlpm.a="FÉRIAS","FRS",IF(_xlpm.a="FERIADO","FER",IF(_xlpm.a="NTRAB","NTB",IF(AND(_xlpm.a="ATESTADO",_xlpm.c=""),"ATD",IF(_xlpm.c&lt;&gt;"",IF(_xlpm.c&lt;=_xlpm.x,IF(_xlpm.c&gt;_xlpm.y,"DP","OK"),"ATR"),IF(_xlpm.linhaAnt&lt;_xlpm.limInf,"FAL","")))))))</f>
        <v/>
      </c>
      <c r="E39" s="192" t="str">
        <f>IF($N$47&lt;&gt;"SIM","",IFERROR(IF(TRIM(C39&amp;"")="","",_xlfn.LET(_xlpm.v,VALUE(TRIM(C39&amp;"")),_xlpm.alvo,IF(A41="SÁBADO",(INT($Y$8/100)*60+MOD($Y$8,100)),(INT($Y$3/100)*60+MOD($Y$3,100))),_xlpm.real,(INT(_xlpm.v/100)*60+MOD(_xlpm.v,100)),_xlpm.dif,_xlpm.alvo-_xlpm.real,IF(ABS(_xlpm.dif)&lt;=5,0,_xlpm.dif))),"ER"))</f>
        <v/>
      </c>
      <c r="F39" s="12"/>
      <c r="G39" s="47"/>
      <c r="H39" s="48"/>
      <c r="I39" s="50" t="str">
        <f ca="1">_xlfn.LET(_xlpm.a,F39,_xlpm.c,H39,_xlpm.x,$X$3,_xlpm.y,$Y$3,_xlpm.limInf,$B$51,_xlpm.limSup,$C$51,_xlpm.linhaAnt,F40,IF(_xlpm.a="FÉRIAS","FRS",IF(_xlpm.a="FERIADO","FER",IF(_xlpm.a="NTRAB","NTB",IF(AND(_xlpm.a="ATESTADO",_xlpm.c=""),"ATD",IF(_xlpm.c&lt;&gt;"",IF(_xlpm.c&lt;=_xlpm.x,IF(_xlpm.c&gt;_xlpm.y,"DP","OK"),"ATR"),IF(_xlpm.linhaAnt&lt;_xlpm.limInf,"FAL","")))))))</f>
        <v/>
      </c>
      <c r="J39" s="192" t="str">
        <f>IF($N$47&lt;&gt;"SIM","",IFERROR(IF(TRIM(H39&amp;"")="","",_xlfn.LET(_xlpm.v,VALUE(TRIM(H39&amp;"")),_xlpm.alvo,IF(F41="SÁBADO",(INT($Y$8/100)*60+MOD($Y$8,100)),(INT($Y$3/100)*60+MOD($Y$3,100))),_xlpm.real,(INT(_xlpm.v/100)*60+MOD(_xlpm.v,100)),_xlpm.dif,_xlpm.alvo-_xlpm.real,IF(ABS(_xlpm.dif)&lt;=5,0,_xlpm.dif))),"ER"))</f>
        <v/>
      </c>
      <c r="K39" s="12"/>
      <c r="L39" s="47"/>
      <c r="M39" s="48"/>
      <c r="N39" s="50" t="str">
        <f ca="1">_xlfn.LET(_xlpm.a,K39,_xlpm.c,M39,_xlpm.x,$X$3,_xlpm.y,$Y$3,_xlpm.limInf,$B$51,_xlpm.limSup,$C$51,_xlpm.linhaAnt,K40,IF(_xlpm.a="FÉRIAS","FRS",IF(_xlpm.a="FERIADO","FER",IF(_xlpm.a="NTRAB","NTB",IF(AND(_xlpm.a="ATESTADO",_xlpm.c=""),"ATD",IF(_xlpm.c&lt;&gt;"",IF(_xlpm.c&lt;=_xlpm.x,IF(_xlpm.c&gt;_xlpm.y,"DP","OK"),"ATR"),IF(_xlpm.linhaAnt&lt;_xlpm.limInf,"FAL","")))))))</f>
        <v/>
      </c>
      <c r="O39" s="192" t="str">
        <f>IF($N$47&lt;&gt;"SIM","",IFERROR(IF(TRIM(M39&amp;"")="","",_xlfn.LET(_xlpm.v,VALUE(TRIM(M39&amp;"")),_xlpm.alvo,IF(K41="SÁBADO",(INT($Y$8/100)*60+MOD($Y$8,100)),(INT($Y$3/100)*60+MOD($Y$3,100))),_xlpm.real,(INT(_xlpm.v/100)*60+MOD(_xlpm.v,100)),_xlpm.dif,_xlpm.alvo-_xlpm.real,IF(ABS(_xlpm.dif)&lt;=5,0,_xlpm.dif))),"ER"))</f>
        <v/>
      </c>
      <c r="P39" s="231"/>
      <c r="Q39" s="232"/>
      <c r="R39" s="190"/>
      <c r="S39" s="240" t="str">
        <f t="shared" si="0"/>
        <v/>
      </c>
      <c r="T39" s="233" t="str">
        <f t="shared" si="1"/>
        <v/>
      </c>
      <c r="U39" s="5"/>
      <c r="V39" s="14"/>
      <c r="W39" s="163"/>
      <c r="X39" s="9"/>
      <c r="Y39" s="9"/>
      <c r="Z39" s="9"/>
      <c r="AA39" s="9"/>
      <c r="AB39" s="9"/>
    </row>
    <row r="40" spans="1:28" x14ac:dyDescent="0.25">
      <c r="A40" s="42" t="str">
        <f ca="1">IF($B$51=10,"HOJE",10)</f>
        <v>HOJE</v>
      </c>
      <c r="B40" s="47"/>
      <c r="C40" s="48"/>
      <c r="D40" s="50" t="str">
        <f ca="1">_xlfn.LET(_xlpm.a,A39,_xlpm.c,C40,_xlpm.x,$X$4,_xlpm.limInf,$B$51,_xlpm.limSup,$C$51,_xlpm.linhaAnt,A40,IF(_xlpm.a="FÉRIAS","FRS",IF(_xlpm.a="FERIADO","FER",IF(_xlpm.a="NTRAB","NTB",IF(AND(_xlpm.a="ATESTADO",_xlpm.c=""),"ATD",IF(_xlpm.c&lt;&gt;"",IF(_xlpm.c&gt;=_xlpm.x,"OK","ANT"),IF(_xlpm.linhaAnt&lt;_xlpm.limInf,"FAL","")))))))</f>
        <v/>
      </c>
      <c r="E40" s="192" t="str">
        <f>IF($N$47&lt;&gt;"SIM","",IFERROR(IF(TRIM(C40&amp;"")="","",_xlfn.LET(_xlpm.v,VALUE(TRIM(C40&amp;"")),_xlpm.alvo,(INT($X$4/100)*60+MOD($X$4,100)),_xlpm.real,(INT(_xlpm.v/100)*60+MOD(_xlpm.v,100)),_xlpm.dif,_xlpm.alvo-_xlpm.real,IF(ABS(_xlpm.dif)&lt;=5,0,_xlpm.dif))*-1),"ER"))</f>
        <v/>
      </c>
      <c r="F40" s="42">
        <f ca="1">IF($B$51=20,"HOJE",20)</f>
        <v>20</v>
      </c>
      <c r="G40" s="47"/>
      <c r="H40" s="48"/>
      <c r="I40" s="50" t="str">
        <f ca="1">_xlfn.LET(_xlpm.a,F39,_xlpm.c,H40,_xlpm.x,$X$4,_xlpm.limInf,$B$51,_xlpm.limSup,$C$51,_xlpm.linhaAnt,F40,IF(_xlpm.a="FÉRIAS","FRS",IF(_xlpm.a="FERIADO","FER",IF(_xlpm.a="NTRAB","NTB",IF(AND(_xlpm.a="ATESTADO",_xlpm.c=""),"ATD",IF(_xlpm.c&lt;&gt;"",IF(_xlpm.c&gt;=_xlpm.x,"OK","ANT"),IF(_xlpm.linhaAnt&lt;_xlpm.limInf,"FAL","")))))))</f>
        <v/>
      </c>
      <c r="J40" s="192" t="str">
        <f>IF($N$47&lt;&gt;"SIM","",IFERROR(IF(TRIM(H40&amp;"")="","",_xlfn.LET(_xlpm.v,VALUE(TRIM(H40&amp;"")),_xlpm.alvo,(INT($X$4/100)*60+MOD($X$4,100)),_xlpm.real,(INT(_xlpm.v/100)*60+MOD(_xlpm.v,100)),_xlpm.dif,_xlpm.alvo-_xlpm.real,IF(ABS(_xlpm.dif)&lt;=5,0,_xlpm.dif))*-1),"ER"))</f>
        <v/>
      </c>
      <c r="K40" s="39">
        <f ca="1">IF($B$51=30,"HOJE",30)</f>
        <v>30</v>
      </c>
      <c r="L40" s="47"/>
      <c r="M40" s="48"/>
      <c r="N40" s="50" t="str">
        <f ca="1">_xlfn.LET(_xlpm.a,K39,_xlpm.c,M40,_xlpm.x,$X$4,_xlpm.limInf,$B$51,_xlpm.limSup,$C$51,_xlpm.linhaAnt,K40,IF(_xlpm.a="FÉRIAS","FRS",IF(_xlpm.a="FERIADO","FER",IF(_xlpm.a="NTRAB","NTB",IF(AND(_xlpm.a="ATESTADO",_xlpm.c=""),"ATD",IF(_xlpm.c&lt;&gt;"",IF(_xlpm.c&gt;=_xlpm.x,"OK","ANT"),IF(_xlpm.linhaAnt&lt;_xlpm.limInf,"FAL","")))))))</f>
        <v/>
      </c>
      <c r="O40" s="192" t="str">
        <f>IF($N$47&lt;&gt;"SIM","",IFERROR(IF(TRIM(M40&amp;"")="","",_xlfn.LET(_xlpm.v,VALUE(TRIM(M40&amp;"")),_xlpm.alvo,(INT($X$4/100)*60+MOD($X$4,100)),_xlpm.real,(INT(_xlpm.v/100)*60+MOD(_xlpm.v,100)),_xlpm.dif,_xlpm.alvo-_xlpm.real,IF(ABS(_xlpm.dif)&lt;=5,0,_xlpm.dif))*-1),"ER"))</f>
        <v/>
      </c>
      <c r="P40" s="231"/>
      <c r="Q40" s="232"/>
      <c r="R40" s="190"/>
      <c r="S40" s="240" t="str">
        <f t="shared" si="0"/>
        <v/>
      </c>
      <c r="T40" s="233" t="str">
        <f t="shared" si="1"/>
        <v/>
      </c>
      <c r="U40" s="5"/>
      <c r="V40" s="14"/>
      <c r="W40" s="9"/>
      <c r="X40" s="9"/>
      <c r="Y40" s="9"/>
      <c r="Z40" s="9"/>
      <c r="AA40" s="9"/>
      <c r="AB40" s="9"/>
    </row>
    <row r="41" spans="1:28" x14ac:dyDescent="0.25">
      <c r="A41" s="42" t="str">
        <f>IF(A37="SÁBADO","DOMINGO",IF(A37="DOMINGO","SEGUNDA",IF(A37="SEGUNDA","TERÇA",IF(A37="SEGUNDA","TERÇA",IF(A37="TERÇA","QUARTA",IF(A37="QUARTA","QUINTA",IF(A37="QUINTA","SEXTA",IF(A37="SEXTA","SÁBADO","ERRO"))))))))</f>
        <v>TERÇA</v>
      </c>
      <c r="B41" s="47"/>
      <c r="C41" s="48"/>
      <c r="D41" s="50" t="str">
        <f ca="1">_xlfn.LET(_xlpm.a,A39,_xlpm.c,C41,_xlpm.x,$X$5,_xlpm.y,$Y$5,_xlpm.limInf,$B$51,_xlpm.limSup,$C$51,_xlpm.linhaAnt,A40,IF(_xlpm.a="FÉRIAS","FRS",IF(_xlpm.a="FERIADO","FER",IF(_xlpm.a="NTRAB","NTB",IF(AND(_xlpm.a="ATESTADO",_xlpm.c=""),"ATD",IF(_xlpm.c&lt;&gt;"",IF(_xlpm.c&lt;=_xlpm.x,IF(_xlpm.c&gt;_xlpm.y,"DP","OK"),"ATR"),IF(_xlpm.linhaAnt&lt;_xlpm.limInf,"FAL","")))))))</f>
        <v/>
      </c>
      <c r="E41" s="192" t="str">
        <f>IF($N$47&lt;&gt;"SIM","",IFERROR(IF(TRIM(C41&amp;"")="","",_xlfn.LET(_xlpm.v,VALUE(TRIM(C41&amp;"")),_xlpm.alvo,(INT($Y$5/100)*60+MOD($Y$5,100)),_xlpm.real,(INT(_xlpm.v/100)*60+MOD(_xlpm.v,100)),_xlpm.dif,_xlpm.alvo-_xlpm.real,IF(ABS(_xlpm.dif)&lt;=5,0,_xlpm.dif))),"ER"))</f>
        <v/>
      </c>
      <c r="F41" s="42" t="str">
        <f>IF(F37="SÁBADO","DOMINGO",IF(F37="DOMINGO","SEGUNDA",IF(F37="SEGUNDA","TERÇA",IF(F37="SEGUNDA","TERÇA",IF(F37="TERÇA","QUARTA",IF(F37="QUARTA","QUINTA",IF(F37="QUINTA","SEXTA",IF(F37="SEXTA","SÁBADO","ERRO"))))))))</f>
        <v>SEXTA</v>
      </c>
      <c r="G41" s="47"/>
      <c r="H41" s="48"/>
      <c r="I41" s="50" t="str">
        <f ca="1">_xlfn.LET(_xlpm.a,F39,_xlpm.c,H41,_xlpm.x,$X$5,_xlpm.y,$Y$5,_xlpm.limInf,$B$51,_xlpm.limSup,$C$51,_xlpm.linhaAnt,F40,IF(_xlpm.a="FÉRIAS","FRS",IF(_xlpm.a="FERIADO","FER",IF(_xlpm.a="NTRAB","NTB",IF(AND(_xlpm.a="ATESTADO",_xlpm.c=""),"ATD",IF(_xlpm.c&lt;&gt;"",IF(_xlpm.c&lt;=_xlpm.x,IF(_xlpm.c&gt;_xlpm.y,"DP","OK"),"ATR"),IF(_xlpm.linhaAnt&lt;_xlpm.limInf,"FAL","")))))))</f>
        <v/>
      </c>
      <c r="J41" s="192" t="str">
        <f>IF($N$47&lt;&gt;"SIM","",IFERROR(IF(TRIM(H41&amp;"")="","",_xlfn.LET(_xlpm.v,VALUE(TRIM(H41&amp;"")),_xlpm.alvo,(INT($Y$5/100)*60+MOD($Y$5,100)),_xlpm.real,(INT(_xlpm.v/100)*60+MOD(_xlpm.v,100)),_xlpm.dif,_xlpm.alvo-_xlpm.real,IF(ABS(_xlpm.dif)&lt;=5,0,_xlpm.dif))),"ER"))</f>
        <v/>
      </c>
      <c r="K41" s="42" t="str">
        <f ca="1">IF(K40&gt;C53,"",IF(K37="SÁBADO","DOMINGO",IF(K37="DOMINGO","SEGUNDA",IF(K37="SEGUNDA","TERÇA",IF(K37="SEGUNDA","TERÇA",IF(K37="TERÇA","QUARTA",IF(K37="QUARTA","QUINTA",IF(K37="QUINTA","SEXTA",IF(K37="SEXTA","SÁBADO","ERRO")))))))))</f>
        <v>SEGUNDA</v>
      </c>
      <c r="L41" s="47"/>
      <c r="M41" s="48"/>
      <c r="N41" s="50" t="str">
        <f ca="1">_xlfn.LET(_xlpm.a,K39,_xlpm.c,M41,_xlpm.x,$X$5,_xlpm.y,$Y$5,_xlpm.limInf,$B$51,_xlpm.limSup,$C$51,_xlpm.linhaAnt,K40,IF(_xlpm.a="FÉRIAS","FRS",IF(_xlpm.a="FERIADO","FER",IF(_xlpm.a="NTRAB","NTB",IF(AND(_xlpm.a="ATESTADO",_xlpm.c=""),"ATD",IF(_xlpm.c&lt;&gt;"",IF(_xlpm.c&lt;=_xlpm.x,IF(_xlpm.c&gt;_xlpm.y,"DP","OK"),"ATR"),IF(_xlpm.linhaAnt&lt;_xlpm.limInf,"FAL","")))))))</f>
        <v/>
      </c>
      <c r="O41" s="192" t="str">
        <f>IF($N$47&lt;&gt;"SIM","",IFERROR(IF(TRIM(M41&amp;"")="","",_xlfn.LET(_xlpm.v,VALUE(TRIM(M41&amp;"")),_xlpm.alvo,(INT($Y$5/100)*60+MOD($Y$5,100)),_xlpm.real,(INT(_xlpm.v/100)*60+MOD(_xlpm.v,100)),_xlpm.dif,_xlpm.alvo-_xlpm.real,IF(ABS(_xlpm.dif)&lt;=5,0,_xlpm.dif))),"ER"))</f>
        <v/>
      </c>
      <c r="P41" s="231"/>
      <c r="Q41" s="232"/>
      <c r="R41" s="190"/>
      <c r="S41" s="240" t="str">
        <f t="shared" si="0"/>
        <v/>
      </c>
      <c r="T41" s="233" t="str">
        <f t="shared" si="1"/>
        <v/>
      </c>
      <c r="U41" s="5"/>
      <c r="V41" s="14"/>
      <c r="W41" s="14"/>
      <c r="X41" s="9"/>
      <c r="Y41" s="9"/>
      <c r="Z41" s="9"/>
      <c r="AA41" s="9"/>
      <c r="AB41" s="9"/>
    </row>
    <row r="42" spans="1:28" x14ac:dyDescent="0.25">
      <c r="A42" s="82"/>
      <c r="B42" s="47"/>
      <c r="C42" s="48"/>
      <c r="D42" s="50" t="str">
        <f ca="1">_xlfn.LET(_xlpm.a,A39,_xlpm.c,C42,_xlpm.x,$X$6,_xlpm.limInf,$B$51,_xlpm.limSup,$C$51,_xlpm.linhaAnt,A40,IF(_xlpm.a="FÉRIAS","FRS",IF(_xlpm.a="FERIADO","FER",IF(_xlpm.a="NTRAB","NTB",IF(AND(_xlpm.a="ATESTADO",_xlpm.c=""),"ATD",IF(_xlpm.c&lt;&gt;"",IF(_xlpm.c&gt;=_xlpm.x,"OK","ANT"),IF(_xlpm.linhaAnt&lt;_xlpm.limInf,"FAL","")))))))</f>
        <v/>
      </c>
      <c r="E42" s="192" t="str">
        <f>IF($N$47&lt;&gt;"SIM","",IFERROR(IF(TRIM(C42&amp;"")="","",_xlfn.LET(_xlpm.v,VALUE(TRIM(C42&amp;"")),_xlpm.alvo,(INT($X$6/100)*60+MOD($X$6,100)),_xlpm.real,(INT(_xlpm.v/100)*60+MOD(_xlpm.v,100)),_xlpm.dif,_xlpm.alvo-_xlpm.real,IF(ABS(_xlpm.dif)&lt;=5,0,_xlpm.dif))*-1),"ER"))</f>
        <v/>
      </c>
      <c r="F42" s="82"/>
      <c r="G42" s="47"/>
      <c r="H42" s="48"/>
      <c r="I42" s="50" t="str">
        <f ca="1">_xlfn.LET(_xlpm.a,F39,_xlpm.c,H42,_xlpm.x,$X$6,_xlpm.limInf,$B$51,_xlpm.limSup,$C$51,_xlpm.linhaAnt,F40,IF(_xlpm.a="FÉRIAS","FRS",IF(_xlpm.a="FERIADO","FER",IF(_xlpm.a="NTRAB","NTB",IF(AND(_xlpm.a="ATESTADO",_xlpm.c=""),"ATD",IF(_xlpm.c&lt;&gt;"",IF(_xlpm.c&gt;=_xlpm.x,"OK","ANT"),IF(_xlpm.linhaAnt&lt;_xlpm.limInf,"FAL","")))))))</f>
        <v/>
      </c>
      <c r="J42" s="192" t="str">
        <f>IF($N$47&lt;&gt;"SIM","",IFERROR(IF(TRIM(H42&amp;"")="","",_xlfn.LET(_xlpm.v,VALUE(TRIM(H42&amp;"")),_xlpm.alvo,(INT($X$6/100)*60+MOD($X$6,100)),_xlpm.real,(INT(_xlpm.v/100)*60+MOD(_xlpm.v,100)),_xlpm.dif,_xlpm.alvo-_xlpm.real,IF(ABS(_xlpm.dif)&lt;=5,0,_xlpm.dif))*-1),"ER"))</f>
        <v/>
      </c>
      <c r="K42" s="40"/>
      <c r="L42" s="47"/>
      <c r="M42" s="48"/>
      <c r="N42" s="50" t="str">
        <f ca="1">_xlfn.LET(_xlpm.a,K39,_xlpm.c,M42,_xlpm.x,$X$6,_xlpm.limInf,$B$51,_xlpm.limSup,$C$51,_xlpm.linhaAnt,K40,IF(_xlpm.a="FÉRIAS","FRS",IF(_xlpm.a="FERIADO","FER",IF(_xlpm.a="NTRAB","NTB",IF(AND(_xlpm.a="ATESTADO",_xlpm.c=""),"ATD",IF(_xlpm.c&lt;&gt;"",IF(_xlpm.c&gt;=_xlpm.x,"OK","ANT"),IF(_xlpm.linhaAnt&lt;_xlpm.limInf,"FAL","")))))))</f>
        <v/>
      </c>
      <c r="O42" s="192" t="str">
        <f>IF($N$47&lt;&gt;"SIM","",IFERROR(IF(TRIM(M42&amp;"")="","",_xlfn.LET(_xlpm.v,VALUE(TRIM(M42&amp;"")),_xlpm.alvo,(INT($X$6/100)*60+MOD($X$6,100)),_xlpm.real,(INT(_xlpm.v/100)*60+MOD(_xlpm.v,100)),_xlpm.dif,_xlpm.alvo-_xlpm.real,IF(ABS(_xlpm.dif)&lt;=5,0,_xlpm.dif))*-1),"ER"))</f>
        <v/>
      </c>
      <c r="P42" s="231"/>
      <c r="Q42" s="232"/>
      <c r="R42" s="190"/>
      <c r="S42" s="240" t="str">
        <f t="shared" si="0"/>
        <v/>
      </c>
      <c r="T42" s="233" t="str">
        <f t="shared" si="1"/>
        <v/>
      </c>
      <c r="U42" s="5"/>
      <c r="V42" s="14"/>
      <c r="W42" s="9"/>
      <c r="X42" s="9"/>
      <c r="Y42" s="9"/>
      <c r="Z42" s="9"/>
      <c r="AA42" s="9"/>
      <c r="AB42" s="9"/>
    </row>
    <row r="43" spans="1:28" ht="15" customHeight="1" x14ac:dyDescent="0.25">
      <c r="A43" s="162" t="s">
        <v>1</v>
      </c>
      <c r="B43" s="274" t="s">
        <v>124</v>
      </c>
      <c r="C43" s="274"/>
      <c r="D43" s="274"/>
      <c r="E43" s="274"/>
      <c r="F43" s="274"/>
      <c r="G43" s="162" t="s">
        <v>126</v>
      </c>
      <c r="H43" s="162" t="s">
        <v>127</v>
      </c>
      <c r="I43" s="26"/>
      <c r="J43" s="193"/>
      <c r="K43" s="11"/>
      <c r="L43" s="46"/>
      <c r="M43" s="7"/>
      <c r="N43" s="49" t="str">
        <f ca="1">_xlfn.LET(_xlpm.a,K43,_xlpm.c,M43,_xlpm.x,$X$3,_xlpm.y,$Y$3,_xlpm.limInf,$B$51,_xlpm.limSup,$C$51,_xlpm.linhaAnt,K44,IF(_xlpm.a="FÉRIAS","FRS",IF(_xlpm.a="FERIADO","FER",IF(_xlpm.a="NTRAB","NTB",IF(AND(_xlpm.a="ATESTADO",_xlpm.c=""),"ATD",IF(_xlpm.c&lt;&gt;"",IF(_xlpm.c&lt;=_xlpm.x,IF(_xlpm.c&gt;_xlpm.y,"DP","OK"),"ATR"),IF(_xlpm.linhaAnt&lt;_xlpm.limInf,"FAL","")))))))</f>
        <v/>
      </c>
      <c r="O43" s="192" t="str">
        <f>IF($N$47&lt;&gt;"SIM","",IFERROR(IF(TRIM(M43&amp;"")="","",_xlfn.LET(_xlpm.v,VALUE(TRIM(M43&amp;"")),_xlpm.alvo,IF(K45="SÁBADO",(INT($Y$8/100)*60+MOD($Y$8,100)),(INT($Y$3/100)*60+MOD($Y$3,100))),_xlpm.real,(INT(_xlpm.v/100)*60+MOD(_xlpm.v,100)),_xlpm.dif,_xlpm.alvo-_xlpm.real,IF(ABS(_xlpm.dif)&lt;=5,0,_xlpm.dif))),"ER"))</f>
        <v/>
      </c>
      <c r="P43" s="231"/>
      <c r="Q43" s="232"/>
      <c r="R43" s="190"/>
      <c r="S43" s="240" t="str">
        <f t="shared" si="0"/>
        <v/>
      </c>
      <c r="T43" s="233" t="str">
        <f t="shared" si="1"/>
        <v/>
      </c>
      <c r="U43" s="5"/>
      <c r="V43" s="9"/>
      <c r="W43" s="9"/>
      <c r="X43" s="9"/>
      <c r="Y43" s="9"/>
      <c r="Z43" s="9"/>
      <c r="AA43" s="9"/>
      <c r="AB43" s="9"/>
    </row>
    <row r="44" spans="1:28" x14ac:dyDescent="0.25">
      <c r="A44" s="60"/>
      <c r="B44" s="275"/>
      <c r="C44" s="275"/>
      <c r="D44" s="275"/>
      <c r="E44" s="275"/>
      <c r="F44" s="275"/>
      <c r="G44" s="161"/>
      <c r="H44" s="161"/>
      <c r="I44" s="159" t="str">
        <f>IFERROR(IF(H44="","0",SUM(H44-G44)),"")</f>
        <v>0</v>
      </c>
      <c r="J44" s="158">
        <f>SUM(I54*60+J54)</f>
        <v>0</v>
      </c>
      <c r="K44" s="37">
        <f ca="1">IF($B$51=31,"HOJE",31)</f>
        <v>31</v>
      </c>
      <c r="L44" s="46"/>
      <c r="M44" s="7"/>
      <c r="N44" s="49" t="str">
        <f ca="1">_xlfn.LET(_xlpm.a,K43,_xlpm.c,M44,_xlpm.x,$X$4,_xlpm.limInf,$B$51,_xlpm.limSup,$C$51,_xlpm.linhaAnt,K44,IF(_xlpm.a="FÉRIAS","FRS",IF(_xlpm.a="FERIADO","FER",IF(_xlpm.a="NTRAB","NTB",IF(AND(_xlpm.a="ATESTADO",_xlpm.c=""),"ATD",IF(_xlpm.c&lt;&gt;"",IF(_xlpm.c&gt;=_xlpm.x,"OK","ANT"),IF(_xlpm.linhaAnt&lt;_xlpm.limInf,"FAL","")))))))</f>
        <v/>
      </c>
      <c r="O44" s="192" t="str">
        <f>IF($N$47&lt;&gt;"SIM","",IFERROR(IF(TRIM(M44&amp;"")="","",_xlfn.LET(_xlpm.v,VALUE(TRIM(M44&amp;"")),_xlpm.alvo,(INT($X$4/100)*60+MOD($X$4,100)),_xlpm.real,(INT(_xlpm.v/100)*60+MOD(_xlpm.v,100)),_xlpm.dif,_xlpm.alvo-_xlpm.real,IF(ABS(_xlpm.dif)&lt;=5,0,_xlpm.dif))*-1),"ER"))</f>
        <v/>
      </c>
      <c r="P44" s="241"/>
      <c r="Q44" s="242"/>
      <c r="R44" s="190"/>
      <c r="S44" s="240" t="str">
        <f t="shared" si="0"/>
        <v/>
      </c>
      <c r="T44" s="233" t="str">
        <f t="shared" si="1"/>
        <v/>
      </c>
      <c r="U44" s="5"/>
      <c r="V44" s="9"/>
      <c r="W44" s="14"/>
      <c r="X44" s="9"/>
      <c r="Y44" s="9"/>
      <c r="Z44" s="9"/>
      <c r="AA44" s="9"/>
      <c r="AB44" s="9"/>
    </row>
    <row r="45" spans="1:28" x14ac:dyDescent="0.25">
      <c r="A45" s="60"/>
      <c r="B45" s="276"/>
      <c r="C45" s="276"/>
      <c r="D45" s="276"/>
      <c r="E45" s="276"/>
      <c r="F45" s="276"/>
      <c r="G45" s="161"/>
      <c r="H45" s="161"/>
      <c r="I45" s="159" t="str">
        <f t="shared" ref="I45:I47" si="2">IF(H45="","0",SUM(H45-G45))</f>
        <v>0</v>
      </c>
      <c r="J45" s="158">
        <f t="shared" ref="J45:J47" si="3">SUM(I55*60+J55)</f>
        <v>0</v>
      </c>
      <c r="K45" s="37" t="str">
        <f ca="1">IF(K44&gt;C53,"",IF(K41="SÁBADO","DOMINGO",IF(K41="DOMINGO","SEGUNDA",IF(K41="SEGUNDA","TERÇA",IF(K41="SEGUNDA","TERÇA",IF(K41="TERÇA","QUARTA",IF(K41="QUARTA","QUINTA",IF(K41="QUINTA","SEXTA",IF(K41="SEXTA","SÁBADO","ERRO")))))))))</f>
        <v>TERÇA</v>
      </c>
      <c r="L45" s="46"/>
      <c r="M45" s="7"/>
      <c r="N45" s="49" t="str">
        <f ca="1">_xlfn.LET(_xlpm.a,K43,_xlpm.c,M45,_xlpm.x,$X$5,_xlpm.y,$Y$5,_xlpm.limInf,$B$51,_xlpm.limSup,$C$51,_xlpm.linhaAnt,K44,IF(_xlpm.a="FÉRIAS","FRS",IF(_xlpm.a="FERIADO","FER",IF(_xlpm.a="NTRAB","NTB",IF(AND(_xlpm.a="ATESTADO",_xlpm.c=""),"ATD",IF(_xlpm.c&lt;&gt;"",IF(_xlpm.c&lt;=_xlpm.x,IF(_xlpm.c&gt;_xlpm.y,"DP","OK"),"ATR"),IF(_xlpm.linhaAnt&lt;_xlpm.limInf,"FAL","")))))))</f>
        <v/>
      </c>
      <c r="O45" s="192" t="str">
        <f>IF($N$47&lt;&gt;"SIM","",IFERROR(IF(TRIM(M45&amp;"")="","",_xlfn.LET(_xlpm.v,VALUE(TRIM(M45&amp;"")),_xlpm.alvo,(INT($Y$5/100)*60+MOD($Y$5,100)),_xlpm.real,(INT(_xlpm.v/100)*60+MOD(_xlpm.v,100)),_xlpm.dif,_xlpm.alvo-_xlpm.real,IF(ABS(_xlpm.dif)&lt;=5,0,_xlpm.dif))),"ER"))</f>
        <v/>
      </c>
      <c r="P45" s="231"/>
      <c r="Q45" s="232"/>
      <c r="R45" s="191"/>
      <c r="S45" s="240" t="str">
        <f t="shared" si="0"/>
        <v/>
      </c>
      <c r="T45" s="233" t="str">
        <f t="shared" si="1"/>
        <v/>
      </c>
      <c r="U45" s="5"/>
      <c r="V45" s="9"/>
      <c r="W45" s="9"/>
      <c r="X45" s="9"/>
      <c r="Y45" s="9"/>
      <c r="Z45" s="9"/>
      <c r="AA45" s="9"/>
      <c r="AB45" s="9"/>
    </row>
    <row r="46" spans="1:28" x14ac:dyDescent="0.25">
      <c r="A46" s="60"/>
      <c r="B46" s="260"/>
      <c r="C46" s="260"/>
      <c r="D46" s="260"/>
      <c r="E46" s="260"/>
      <c r="F46" s="260"/>
      <c r="G46" s="161"/>
      <c r="H46" s="161"/>
      <c r="I46" s="159" t="str">
        <f t="shared" si="2"/>
        <v>0</v>
      </c>
      <c r="J46" s="158">
        <f t="shared" si="3"/>
        <v>0</v>
      </c>
      <c r="K46" s="38"/>
      <c r="L46" s="46"/>
      <c r="M46" s="7"/>
      <c r="N46" s="49" t="str">
        <f ca="1">_xlfn.LET(_xlpm.a,K43,_xlpm.c,M46,_xlpm.x,$X$6,_xlpm.limInf,$B$51,_xlpm.limSup,$C$51,_xlpm.linhaAnt,K44,IF(_xlpm.a="FÉRIAS","FRS",IF(_xlpm.a="FERIADO","FER",IF(_xlpm.a="NTRAB","NTB",IF(AND(_xlpm.a="ATESTADO",_xlpm.c=""),"ATD",IF(_xlpm.c&lt;&gt;"",IF(_xlpm.c&gt;=_xlpm.x,"OK","ANT"),IF(_xlpm.linhaAnt&lt;_xlpm.limInf,"FAL","")))))))</f>
        <v/>
      </c>
      <c r="O46" s="192" t="str">
        <f>IF($N$47&lt;&gt;"SIM","",IFERROR(IF(TRIM(M46&amp;"")="","",_xlfn.LET(_xlpm.v,VALUE(TRIM(M46&amp;"")),_xlpm.alvo,(INT($X$6/100)*60+MOD($X$6,100)),_xlpm.real,(INT(_xlpm.v/100)*60+MOD(_xlpm.v,100)),_xlpm.dif,_xlpm.alvo-_xlpm.real,IF(ABS(_xlpm.dif)&lt;=5,0,_xlpm.dif))*-1),"ER"))</f>
        <v/>
      </c>
      <c r="P46" s="231"/>
      <c r="Q46" s="232"/>
      <c r="R46" s="191"/>
      <c r="S46" s="240" t="str">
        <f t="shared" si="0"/>
        <v/>
      </c>
      <c r="T46" s="233" t="str">
        <f t="shared" si="1"/>
        <v/>
      </c>
      <c r="U46" s="5"/>
      <c r="V46" s="9"/>
      <c r="W46" s="9"/>
      <c r="X46" s="9"/>
      <c r="Y46" s="9"/>
      <c r="Z46" s="9"/>
      <c r="AA46" s="9"/>
      <c r="AB46" s="9"/>
    </row>
    <row r="47" spans="1:28" x14ac:dyDescent="0.25">
      <c r="A47" s="60"/>
      <c r="B47" s="260"/>
      <c r="C47" s="260"/>
      <c r="D47" s="260"/>
      <c r="E47" s="260"/>
      <c r="F47" s="260"/>
      <c r="G47" s="161"/>
      <c r="H47" s="161"/>
      <c r="I47" s="159" t="str">
        <f t="shared" si="2"/>
        <v>0</v>
      </c>
      <c r="J47" s="158">
        <f t="shared" si="3"/>
        <v>0</v>
      </c>
      <c r="K47" s="261" t="s">
        <v>56</v>
      </c>
      <c r="L47" s="261"/>
      <c r="M47" s="261"/>
      <c r="N47" s="66" t="s">
        <v>51</v>
      </c>
      <c r="O47" s="62"/>
      <c r="P47" s="231"/>
      <c r="Q47" s="232"/>
      <c r="R47" s="191"/>
      <c r="S47" s="240" t="str">
        <f t="shared" si="0"/>
        <v/>
      </c>
      <c r="T47" s="233" t="str">
        <f t="shared" si="1"/>
        <v/>
      </c>
      <c r="U47" s="5"/>
      <c r="V47" s="14"/>
      <c r="W47" s="9"/>
      <c r="X47" s="9"/>
      <c r="Y47" s="9"/>
      <c r="Z47" s="9"/>
      <c r="AA47" s="9"/>
      <c r="AB47" s="9"/>
    </row>
    <row r="48" spans="1:28" x14ac:dyDescent="0.25">
      <c r="A48" s="60"/>
      <c r="B48" s="260"/>
      <c r="C48" s="260"/>
      <c r="D48" s="260"/>
      <c r="E48" s="260"/>
      <c r="F48" s="260"/>
      <c r="G48" s="65"/>
      <c r="H48" s="65"/>
      <c r="I48" s="159" t="str">
        <f t="shared" ref="I48:I50" si="4">IF(H48="","0",SUM(H48-G48))</f>
        <v>0</v>
      </c>
      <c r="J48" s="196">
        <f t="shared" ref="J48:J50" si="5">SUM(I58*60+J58)</f>
        <v>0</v>
      </c>
      <c r="K48" s="184" t="s">
        <v>59</v>
      </c>
      <c r="L48" s="262"/>
      <c r="M48" s="263"/>
      <c r="N48" s="177" t="s">
        <v>38</v>
      </c>
      <c r="O48" s="30"/>
      <c r="P48" s="231"/>
      <c r="Q48" s="232"/>
      <c r="R48" s="191"/>
      <c r="S48" s="240" t="str">
        <f t="shared" si="0"/>
        <v/>
      </c>
      <c r="T48" s="233" t="str">
        <f t="shared" si="1"/>
        <v/>
      </c>
      <c r="U48" s="5"/>
      <c r="V48" s="9"/>
      <c r="W48" s="9" t="s">
        <v>50</v>
      </c>
      <c r="X48" s="9"/>
      <c r="Y48" s="9"/>
      <c r="Z48" s="9"/>
      <c r="AA48" s="9"/>
      <c r="AB48" s="9"/>
    </row>
    <row r="49" spans="1:28" x14ac:dyDescent="0.25">
      <c r="A49" s="60"/>
      <c r="B49" s="260"/>
      <c r="C49" s="260"/>
      <c r="D49" s="260"/>
      <c r="E49" s="260"/>
      <c r="F49" s="260"/>
      <c r="G49" s="65"/>
      <c r="H49" s="65"/>
      <c r="I49" s="159" t="str">
        <f t="shared" si="4"/>
        <v>0</v>
      </c>
      <c r="J49" s="196">
        <f t="shared" si="5"/>
        <v>0</v>
      </c>
      <c r="K49" s="184" t="s">
        <v>39</v>
      </c>
      <c r="L49" s="264"/>
      <c r="M49" s="264"/>
      <c r="N49" s="185" t="s">
        <v>38</v>
      </c>
      <c r="O49" s="30"/>
      <c r="P49" s="231"/>
      <c r="Q49" s="232"/>
      <c r="R49" s="191"/>
      <c r="S49" s="240" t="str">
        <f t="shared" si="0"/>
        <v/>
      </c>
      <c r="T49" s="233" t="str">
        <f t="shared" si="1"/>
        <v/>
      </c>
      <c r="U49" s="5"/>
      <c r="V49" s="9"/>
      <c r="W49" s="9" t="s">
        <v>51</v>
      </c>
      <c r="X49" s="279"/>
      <c r="Y49" s="279"/>
      <c r="Z49" s="279"/>
      <c r="AA49" s="279"/>
      <c r="AB49" s="279"/>
    </row>
    <row r="50" spans="1:28" x14ac:dyDescent="0.25">
      <c r="A50" s="60"/>
      <c r="B50" s="260"/>
      <c r="C50" s="260"/>
      <c r="D50" s="260"/>
      <c r="E50" s="260"/>
      <c r="F50" s="260"/>
      <c r="G50" s="161"/>
      <c r="H50" s="161"/>
      <c r="I50" s="159" t="str">
        <f t="shared" si="4"/>
        <v>0</v>
      </c>
      <c r="J50" s="196">
        <f t="shared" si="5"/>
        <v>0</v>
      </c>
      <c r="K50" s="184" t="s">
        <v>40</v>
      </c>
      <c r="L50" s="265">
        <f>SUM(J44:J50)</f>
        <v>0</v>
      </c>
      <c r="M50" s="265"/>
      <c r="N50" s="177" t="s">
        <v>38</v>
      </c>
      <c r="O50" s="9"/>
      <c r="P50" s="231"/>
      <c r="Q50" s="232"/>
      <c r="R50" s="191"/>
      <c r="S50" s="240" t="str">
        <f t="shared" si="0"/>
        <v/>
      </c>
      <c r="T50" s="233" t="str">
        <f t="shared" si="1"/>
        <v/>
      </c>
      <c r="U50" s="5"/>
      <c r="V50" s="14"/>
      <c r="W50" s="9"/>
      <c r="X50" s="9"/>
      <c r="Y50" s="9"/>
      <c r="Z50" s="9"/>
      <c r="AA50" s="9"/>
      <c r="AB50" s="9"/>
    </row>
    <row r="51" spans="1:28" ht="15" customHeight="1" thickBot="1" x14ac:dyDescent="0.3">
      <c r="A51" s="77">
        <f ca="1">TODAY()</f>
        <v>46091</v>
      </c>
      <c r="B51" s="189">
        <f ca="1">IF(OR(A51&gt;CONFIG!E7,A53&gt;B53,C51&lt;C52),"32",B52)</f>
        <v>10</v>
      </c>
      <c r="C51" s="14">
        <f>CONFIG!G7</f>
        <v>2026</v>
      </c>
      <c r="D51" s="43"/>
      <c r="E51" s="33"/>
      <c r="F51" s="174" t="s">
        <v>123</v>
      </c>
      <c r="G51" s="169">
        <f>IFERROR(SUM(I44:I50),"ERRO")</f>
        <v>0</v>
      </c>
      <c r="H51" s="170" t="s">
        <v>125</v>
      </c>
      <c r="I51" s="9"/>
      <c r="J51" s="9"/>
      <c r="K51" s="183" t="s">
        <v>41</v>
      </c>
      <c r="L51" s="266">
        <f>SUM(E3:E42,J3:J42,O3:O46)</f>
        <v>0</v>
      </c>
      <c r="M51" s="266"/>
      <c r="N51" s="178" t="s">
        <v>38</v>
      </c>
      <c r="O51" s="33"/>
      <c r="P51" s="231"/>
      <c r="Q51" s="232"/>
      <c r="R51" s="191"/>
      <c r="S51" s="240" t="str">
        <f t="shared" si="0"/>
        <v/>
      </c>
      <c r="T51" s="233" t="str">
        <f t="shared" si="1"/>
        <v/>
      </c>
      <c r="W51" s="33"/>
    </row>
    <row r="52" spans="1:28" ht="15.75" thickBot="1" x14ac:dyDescent="0.3">
      <c r="A52" s="77">
        <f ca="1">IF(B53&gt;A53,"01/01/2021",A51)</f>
        <v>46091</v>
      </c>
      <c r="B52" s="14">
        <f ca="1">DAY(A52)</f>
        <v>10</v>
      </c>
      <c r="C52" s="14">
        <f ca="1">YEAR(A51)</f>
        <v>2026</v>
      </c>
      <c r="D52" s="43"/>
      <c r="E52" s="33"/>
      <c r="F52" s="175"/>
      <c r="G52" s="172"/>
      <c r="H52" s="170"/>
      <c r="I52" s="9"/>
      <c r="J52" s="9"/>
      <c r="K52" s="179" t="str">
        <f>IF(L52&lt;0,"A PAGAR","SALDO")</f>
        <v>SALDO</v>
      </c>
      <c r="L52" s="267">
        <f>SUM((L48+L50-L49-L51)/60)*-1</f>
        <v>0</v>
      </c>
      <c r="M52" s="267"/>
      <c r="N52" s="180" t="s">
        <v>42</v>
      </c>
      <c r="O52" s="33"/>
      <c r="P52" s="231"/>
      <c r="Q52" s="232"/>
      <c r="R52" s="191"/>
      <c r="S52" s="240" t="str">
        <f t="shared" si="0"/>
        <v/>
      </c>
      <c r="T52" s="233" t="str">
        <f t="shared" si="1"/>
        <v/>
      </c>
    </row>
    <row r="53" spans="1:28" ht="15.75" thickBot="1" x14ac:dyDescent="0.3">
      <c r="A53" s="14" t="str">
        <f ca="1">TEXT(A51,"MM")</f>
        <v>03</v>
      </c>
      <c r="B53" s="14" t="str">
        <f>(CONFIG!D6)</f>
        <v>03</v>
      </c>
      <c r="C53" s="30">
        <f>(CONFIG!B8)</f>
        <v>31</v>
      </c>
      <c r="D53" s="286" t="str">
        <f>TEXT(VALUE(TEXT(X12,"00\:00")), "h:mm") &amp; " - " &amp; TEXT(VALUE(TEXT(X13, "00\:00")), "h:mm") &amp; " / " &amp; TEXT(VALUE(TEXT(X14, "00\:00")), "h:mm") &amp; " - " &amp; TEXT(VALUE(TEXT(X15, "00\:00")), "h:mm")</f>
        <v>8:30 - 12:00 / 13:30 - 17:30</v>
      </c>
      <c r="E53" s="287"/>
      <c r="F53" s="287"/>
      <c r="G53" s="287"/>
      <c r="H53" s="288"/>
      <c r="I53" s="9"/>
      <c r="J53" s="9"/>
      <c r="K53" s="181" t="str">
        <f>IF(L52&lt;0,"TEMPO","TEMPO")</f>
        <v>TEMPO</v>
      </c>
      <c r="L53" s="252" t="str">
        <f>IF(F55&lt;0,TEXT(ABS(F55),"00"),TEXT(F55,"00")) &amp; ":" &amp; IF(H55&lt;0,TEXT(ABS(H55),"00"),TEXT(H55,"00"))</f>
        <v>00:00</v>
      </c>
      <c r="M53" s="252"/>
      <c r="N53" s="182" t="s">
        <v>43</v>
      </c>
      <c r="O53" s="33"/>
      <c r="P53" s="241"/>
      <c r="Q53" s="232"/>
      <c r="R53" s="191"/>
      <c r="S53" s="240" t="str">
        <f t="shared" si="0"/>
        <v/>
      </c>
      <c r="T53" s="233" t="str">
        <f t="shared" si="1"/>
        <v/>
      </c>
    </row>
    <row r="54" spans="1:28" x14ac:dyDescent="0.25">
      <c r="D54" s="4"/>
      <c r="E54" s="9"/>
      <c r="F54" s="9"/>
      <c r="G54" s="9"/>
      <c r="H54" s="9"/>
      <c r="I54" s="195">
        <f>HOUR(I44)</f>
        <v>0</v>
      </c>
      <c r="J54" s="195">
        <f>MINUTE(I44)</f>
        <v>0</v>
      </c>
      <c r="K54" s="14"/>
      <c r="L54" s="33"/>
      <c r="M54" s="33"/>
      <c r="N54" s="33"/>
      <c r="O54" s="33"/>
      <c r="P54" s="243"/>
      <c r="Q54" s="232"/>
      <c r="R54" s="191"/>
      <c r="S54" s="240" t="str">
        <f>IF(R54="","",TEXT(R54,"00""/""00""/""0000"))</f>
        <v/>
      </c>
      <c r="T54" s="233" t="str">
        <f>IF(R54="","",LEFT(S54&amp;"00",2))</f>
        <v/>
      </c>
      <c r="U54" s="9"/>
    </row>
    <row r="55" spans="1:28" x14ac:dyDescent="0.25">
      <c r="D55" s="4"/>
      <c r="E55" s="9"/>
      <c r="F55" s="58">
        <f>TRUNC(L52)</f>
        <v>0</v>
      </c>
      <c r="G55" s="23">
        <f>SUM(L52-F55)</f>
        <v>0</v>
      </c>
      <c r="H55" s="58">
        <f>IF(G55*60&lt;10, ROUND(G55*60,0) + 0, ROUND(G55*60,0))</f>
        <v>0</v>
      </c>
      <c r="I55" s="195">
        <f>HOUR(I45)</f>
        <v>0</v>
      </c>
      <c r="J55" s="195">
        <f>MINUTE(I45)</f>
        <v>0</v>
      </c>
      <c r="K55" s="14"/>
      <c r="L55" s="33"/>
      <c r="M55" s="33"/>
      <c r="N55" s="33"/>
      <c r="O55" s="33"/>
      <c r="P55" s="231"/>
      <c r="Q55" s="232"/>
      <c r="R55" s="191"/>
      <c r="S55" s="240" t="str">
        <f t="shared" ref="S55:S106" si="6">IF(R55="","",TEXT(R55,"00""/""00""/""0000"))</f>
        <v/>
      </c>
      <c r="T55" s="233" t="str">
        <f t="shared" ref="T55:T106" si="7">IF(R55="","",LEFT(S55&amp;"00",2))</f>
        <v/>
      </c>
      <c r="U55" s="9"/>
    </row>
    <row r="56" spans="1:28" x14ac:dyDescent="0.25">
      <c r="D56" s="43"/>
      <c r="E56" s="33"/>
      <c r="F56" s="33"/>
      <c r="G56" s="33"/>
      <c r="H56" s="33"/>
      <c r="I56" s="195">
        <f t="shared" ref="I56:I60" si="8">HOUR(I46)</f>
        <v>0</v>
      </c>
      <c r="J56" s="195">
        <f t="shared" ref="J56:J60" si="9">MINUTE(I46)</f>
        <v>0</v>
      </c>
      <c r="K56" s="14"/>
      <c r="L56" s="33"/>
      <c r="M56" s="33"/>
      <c r="N56" s="33"/>
      <c r="O56" s="33"/>
      <c r="P56" s="231"/>
      <c r="Q56" s="232"/>
      <c r="R56" s="191"/>
      <c r="S56" s="240" t="str">
        <f t="shared" si="6"/>
        <v/>
      </c>
      <c r="T56" s="233" t="str">
        <f t="shared" si="7"/>
        <v/>
      </c>
    </row>
    <row r="57" spans="1:28" x14ac:dyDescent="0.25">
      <c r="D57" s="43"/>
      <c r="E57" s="33"/>
      <c r="F57" s="33"/>
      <c r="G57" s="33"/>
      <c r="H57" s="33"/>
      <c r="I57" s="195">
        <f t="shared" si="8"/>
        <v>0</v>
      </c>
      <c r="J57" s="195">
        <f t="shared" si="9"/>
        <v>0</v>
      </c>
      <c r="K57" s="14"/>
      <c r="L57" s="33"/>
      <c r="M57" s="33"/>
      <c r="N57" s="33"/>
      <c r="O57" s="33"/>
      <c r="P57" s="231"/>
      <c r="Q57" s="232"/>
      <c r="R57" s="191"/>
      <c r="S57" s="240" t="str">
        <f t="shared" si="6"/>
        <v/>
      </c>
      <c r="T57" s="233" t="str">
        <f t="shared" si="7"/>
        <v/>
      </c>
    </row>
    <row r="58" spans="1:28" x14ac:dyDescent="0.25">
      <c r="A58" s="33"/>
      <c r="B58" s="33"/>
      <c r="C58" s="43"/>
      <c r="D58" s="43"/>
      <c r="E58" s="33"/>
      <c r="F58" s="33"/>
      <c r="G58" s="33"/>
      <c r="H58" s="33"/>
      <c r="I58" s="195">
        <f t="shared" si="8"/>
        <v>0</v>
      </c>
      <c r="J58" s="195">
        <f t="shared" si="9"/>
        <v>0</v>
      </c>
      <c r="K58" s="14"/>
      <c r="L58" s="33"/>
      <c r="M58" s="33"/>
      <c r="N58" s="33"/>
      <c r="O58" s="33"/>
      <c r="P58" s="231"/>
      <c r="Q58" s="232"/>
      <c r="R58" s="191"/>
      <c r="S58" s="240" t="str">
        <f t="shared" si="6"/>
        <v/>
      </c>
      <c r="T58" s="233" t="str">
        <f t="shared" si="7"/>
        <v/>
      </c>
    </row>
    <row r="59" spans="1:28" x14ac:dyDescent="0.25">
      <c r="A59" s="33"/>
      <c r="B59" s="33"/>
      <c r="C59" s="43"/>
      <c r="D59" s="43"/>
      <c r="E59" s="33"/>
      <c r="F59" s="33"/>
      <c r="G59" s="33"/>
      <c r="H59" s="33"/>
      <c r="I59" s="195">
        <f t="shared" si="8"/>
        <v>0</v>
      </c>
      <c r="J59" s="195">
        <f t="shared" si="9"/>
        <v>0</v>
      </c>
      <c r="K59" s="14"/>
      <c r="L59" s="33"/>
      <c r="M59" s="33"/>
      <c r="N59" s="33"/>
      <c r="O59" s="33"/>
      <c r="P59" s="231"/>
      <c r="Q59" s="232"/>
      <c r="R59" s="191"/>
      <c r="S59" s="240" t="str">
        <f t="shared" si="6"/>
        <v/>
      </c>
      <c r="T59" s="233" t="str">
        <f t="shared" si="7"/>
        <v/>
      </c>
    </row>
    <row r="60" spans="1:28" x14ac:dyDescent="0.25">
      <c r="A60" s="33"/>
      <c r="B60" s="33"/>
      <c r="C60" s="43"/>
      <c r="D60" s="43"/>
      <c r="E60" s="33"/>
      <c r="F60" s="33"/>
      <c r="G60" s="33"/>
      <c r="H60" s="33"/>
      <c r="I60" s="195">
        <f t="shared" si="8"/>
        <v>0</v>
      </c>
      <c r="J60" s="195">
        <f t="shared" si="9"/>
        <v>0</v>
      </c>
      <c r="K60" s="14"/>
      <c r="L60" s="33"/>
      <c r="M60" s="33"/>
      <c r="N60" s="33"/>
      <c r="O60" s="33"/>
      <c r="P60" s="231"/>
      <c r="Q60" s="232"/>
      <c r="R60" s="191"/>
      <c r="S60" s="240" t="str">
        <f t="shared" si="6"/>
        <v/>
      </c>
      <c r="T60" s="233" t="str">
        <f t="shared" si="7"/>
        <v/>
      </c>
    </row>
    <row r="61" spans="1:28" x14ac:dyDescent="0.25">
      <c r="A61" s="33"/>
      <c r="B61" s="33"/>
      <c r="C61" s="43"/>
      <c r="D61" s="43"/>
      <c r="E61" s="33"/>
      <c r="F61" s="33"/>
      <c r="G61" s="33"/>
      <c r="H61" s="33"/>
      <c r="I61" s="197"/>
      <c r="J61" s="197"/>
      <c r="K61" s="14"/>
      <c r="L61" s="33"/>
      <c r="M61" s="33"/>
      <c r="N61" s="33"/>
      <c r="O61" s="33"/>
      <c r="P61" s="231"/>
      <c r="Q61" s="232"/>
      <c r="R61" s="191"/>
      <c r="S61" s="240" t="str">
        <f t="shared" si="6"/>
        <v/>
      </c>
      <c r="T61" s="233" t="str">
        <f t="shared" si="7"/>
        <v/>
      </c>
    </row>
    <row r="62" spans="1:28" x14ac:dyDescent="0.25">
      <c r="A62" s="33"/>
      <c r="B62" s="33"/>
      <c r="C62" s="43"/>
      <c r="D62" s="43"/>
      <c r="E62" s="33"/>
      <c r="F62" s="33"/>
      <c r="G62" s="33"/>
      <c r="H62" s="33"/>
      <c r="K62" s="9"/>
      <c r="L62" s="33"/>
      <c r="M62" s="33"/>
      <c r="N62" s="33"/>
      <c r="O62" s="33"/>
      <c r="P62" s="231"/>
      <c r="Q62" s="232"/>
      <c r="R62" s="191"/>
      <c r="S62" s="240" t="str">
        <f t="shared" si="6"/>
        <v/>
      </c>
      <c r="T62" s="233" t="str">
        <f t="shared" si="7"/>
        <v/>
      </c>
    </row>
    <row r="63" spans="1:28" x14ac:dyDescent="0.25">
      <c r="A63" s="33"/>
      <c r="B63" s="33"/>
      <c r="C63" s="43"/>
      <c r="D63" s="43"/>
      <c r="E63" s="33"/>
      <c r="F63" s="33"/>
      <c r="G63" s="33"/>
      <c r="H63" s="33"/>
      <c r="I63" s="33"/>
      <c r="J63" s="33"/>
      <c r="K63" s="33"/>
      <c r="L63" s="33"/>
      <c r="M63" s="33"/>
      <c r="N63" s="33"/>
      <c r="O63" s="33"/>
      <c r="P63" s="231"/>
      <c r="Q63" s="232"/>
      <c r="R63" s="191"/>
      <c r="S63" s="240" t="str">
        <f t="shared" si="6"/>
        <v/>
      </c>
      <c r="T63" s="233" t="str">
        <f t="shared" si="7"/>
        <v/>
      </c>
    </row>
    <row r="64" spans="1:28" x14ac:dyDescent="0.25">
      <c r="A64" s="33"/>
      <c r="B64" s="33"/>
      <c r="C64" s="43"/>
      <c r="D64" s="43"/>
      <c r="E64" s="33"/>
      <c r="F64" s="33"/>
      <c r="G64" s="33"/>
      <c r="H64" s="33"/>
      <c r="I64" s="33"/>
      <c r="J64" s="33"/>
      <c r="K64" s="33"/>
      <c r="L64" s="33"/>
      <c r="M64" s="33"/>
      <c r="N64" s="33"/>
      <c r="O64" s="33"/>
      <c r="P64" s="231"/>
      <c r="Q64" s="232"/>
      <c r="R64" s="191"/>
      <c r="S64" s="240" t="str">
        <f t="shared" si="6"/>
        <v/>
      </c>
      <c r="T64" s="233" t="str">
        <f t="shared" si="7"/>
        <v/>
      </c>
    </row>
    <row r="65" spans="1:20" x14ac:dyDescent="0.25">
      <c r="A65" s="33"/>
      <c r="B65" s="33"/>
      <c r="C65" s="43"/>
      <c r="D65" s="43"/>
      <c r="E65" s="33"/>
      <c r="F65" s="33"/>
      <c r="G65" s="33"/>
      <c r="H65" s="33"/>
      <c r="I65" s="33"/>
      <c r="J65" s="33"/>
      <c r="K65" s="33"/>
      <c r="L65" s="33"/>
      <c r="M65" s="33"/>
      <c r="N65" s="33"/>
      <c r="O65" s="33"/>
      <c r="P65" s="231"/>
      <c r="Q65" s="232"/>
      <c r="R65" s="191"/>
      <c r="S65" s="240" t="str">
        <f t="shared" si="6"/>
        <v/>
      </c>
      <c r="T65" s="233" t="str">
        <f t="shared" si="7"/>
        <v/>
      </c>
    </row>
    <row r="66" spans="1:20" x14ac:dyDescent="0.25">
      <c r="A66" s="33"/>
      <c r="B66" s="33"/>
      <c r="C66" s="43"/>
      <c r="D66" s="43"/>
      <c r="E66" s="33"/>
      <c r="F66" s="33"/>
      <c r="G66" s="33"/>
      <c r="H66" s="33"/>
      <c r="I66" s="33"/>
      <c r="J66" s="33"/>
      <c r="K66" s="33"/>
      <c r="L66" s="33"/>
      <c r="M66" s="33"/>
      <c r="N66" s="33"/>
      <c r="O66" s="33"/>
      <c r="P66" s="231"/>
      <c r="Q66" s="232"/>
      <c r="R66" s="191"/>
      <c r="S66" s="240" t="str">
        <f t="shared" si="6"/>
        <v/>
      </c>
      <c r="T66" s="233" t="str">
        <f t="shared" si="7"/>
        <v/>
      </c>
    </row>
    <row r="67" spans="1:20" x14ac:dyDescent="0.25">
      <c r="A67" s="33"/>
      <c r="B67" s="33"/>
      <c r="C67" s="43"/>
      <c r="D67" s="43"/>
      <c r="E67" s="33"/>
      <c r="F67" s="33"/>
      <c r="G67" s="33"/>
      <c r="H67" s="33"/>
      <c r="I67" s="33"/>
      <c r="J67" s="33"/>
      <c r="K67" s="33"/>
      <c r="L67" s="33"/>
      <c r="M67" s="33"/>
      <c r="N67" s="33"/>
      <c r="O67" s="33"/>
      <c r="P67" s="231"/>
      <c r="Q67" s="232"/>
      <c r="R67" s="191"/>
      <c r="S67" s="240" t="str">
        <f t="shared" si="6"/>
        <v/>
      </c>
      <c r="T67" s="233" t="str">
        <f t="shared" si="7"/>
        <v/>
      </c>
    </row>
    <row r="68" spans="1:20" x14ac:dyDescent="0.25">
      <c r="P68" s="231"/>
      <c r="Q68" s="232"/>
      <c r="R68" s="191"/>
      <c r="S68" s="240" t="str">
        <f t="shared" si="6"/>
        <v/>
      </c>
      <c r="T68" s="233" t="str">
        <f t="shared" si="7"/>
        <v/>
      </c>
    </row>
    <row r="69" spans="1:20" x14ac:dyDescent="0.25">
      <c r="P69" s="231"/>
      <c r="Q69" s="232"/>
      <c r="R69" s="191"/>
      <c r="S69" s="240" t="str">
        <f t="shared" si="6"/>
        <v/>
      </c>
      <c r="T69" s="233" t="str">
        <f t="shared" si="7"/>
        <v/>
      </c>
    </row>
    <row r="70" spans="1:20" x14ac:dyDescent="0.25">
      <c r="P70" s="231"/>
      <c r="Q70" s="232"/>
      <c r="R70" s="191"/>
      <c r="S70" s="240" t="str">
        <f t="shared" si="6"/>
        <v/>
      </c>
      <c r="T70" s="233" t="str">
        <f t="shared" si="7"/>
        <v/>
      </c>
    </row>
    <row r="71" spans="1:20" x14ac:dyDescent="0.25">
      <c r="P71" s="231"/>
      <c r="Q71" s="232"/>
      <c r="R71" s="191"/>
      <c r="S71" s="240" t="str">
        <f t="shared" si="6"/>
        <v/>
      </c>
      <c r="T71" s="233" t="str">
        <f t="shared" si="7"/>
        <v/>
      </c>
    </row>
    <row r="72" spans="1:20" x14ac:dyDescent="0.25">
      <c r="P72" s="231"/>
      <c r="Q72" s="232"/>
      <c r="R72" s="191"/>
      <c r="S72" s="240" t="str">
        <f t="shared" si="6"/>
        <v/>
      </c>
      <c r="T72" s="233" t="str">
        <f t="shared" si="7"/>
        <v/>
      </c>
    </row>
    <row r="73" spans="1:20" x14ac:dyDescent="0.25">
      <c r="P73" s="231"/>
      <c r="Q73" s="232"/>
      <c r="R73" s="191"/>
      <c r="S73" s="240" t="str">
        <f t="shared" si="6"/>
        <v/>
      </c>
      <c r="T73" s="233" t="str">
        <f t="shared" si="7"/>
        <v/>
      </c>
    </row>
    <row r="74" spans="1:20" x14ac:dyDescent="0.25">
      <c r="C74" s="1"/>
      <c r="P74" s="231"/>
      <c r="Q74" s="232"/>
      <c r="R74" s="191"/>
      <c r="S74" s="240" t="str">
        <f t="shared" si="6"/>
        <v/>
      </c>
      <c r="T74" s="233" t="str">
        <f t="shared" si="7"/>
        <v/>
      </c>
    </row>
    <row r="75" spans="1:20" x14ac:dyDescent="0.25">
      <c r="C75" s="1"/>
      <c r="P75" s="231"/>
      <c r="Q75" s="232"/>
      <c r="R75" s="191"/>
      <c r="S75" s="240" t="str">
        <f t="shared" si="6"/>
        <v/>
      </c>
      <c r="T75" s="233" t="str">
        <f t="shared" si="7"/>
        <v/>
      </c>
    </row>
    <row r="76" spans="1:20" x14ac:dyDescent="0.25">
      <c r="C76" s="1"/>
      <c r="P76" s="231"/>
      <c r="Q76" s="232"/>
      <c r="R76" s="191"/>
      <c r="S76" s="240" t="str">
        <f t="shared" si="6"/>
        <v/>
      </c>
      <c r="T76" s="233" t="str">
        <f t="shared" si="7"/>
        <v/>
      </c>
    </row>
    <row r="77" spans="1:20" x14ac:dyDescent="0.25">
      <c r="C77" s="1"/>
      <c r="P77" s="231"/>
      <c r="Q77" s="232"/>
      <c r="R77" s="191"/>
      <c r="S77" s="240" t="str">
        <f t="shared" si="6"/>
        <v/>
      </c>
      <c r="T77" s="233" t="str">
        <f t="shared" si="7"/>
        <v/>
      </c>
    </row>
    <row r="78" spans="1:20" x14ac:dyDescent="0.25">
      <c r="C78" s="1"/>
      <c r="P78" s="231"/>
      <c r="Q78" s="232"/>
      <c r="R78" s="191"/>
      <c r="S78" s="240" t="str">
        <f t="shared" si="6"/>
        <v/>
      </c>
      <c r="T78" s="233" t="str">
        <f t="shared" si="7"/>
        <v/>
      </c>
    </row>
    <row r="79" spans="1:20" x14ac:dyDescent="0.25">
      <c r="C79" s="1"/>
      <c r="P79" s="231"/>
      <c r="Q79" s="232"/>
      <c r="R79" s="191"/>
      <c r="S79" s="240" t="str">
        <f t="shared" si="6"/>
        <v/>
      </c>
      <c r="T79" s="233" t="str">
        <f t="shared" si="7"/>
        <v/>
      </c>
    </row>
    <row r="80" spans="1:20" x14ac:dyDescent="0.25">
      <c r="C80" s="1"/>
      <c r="P80" s="231"/>
      <c r="Q80" s="232"/>
      <c r="R80" s="191"/>
      <c r="S80" s="240" t="str">
        <f t="shared" si="6"/>
        <v/>
      </c>
      <c r="T80" s="233" t="str">
        <f t="shared" si="7"/>
        <v/>
      </c>
    </row>
    <row r="81" spans="3:20" x14ac:dyDescent="0.25">
      <c r="C81" s="1"/>
      <c r="P81" s="231"/>
      <c r="Q81" s="232"/>
      <c r="R81" s="191"/>
      <c r="S81" s="240" t="str">
        <f t="shared" si="6"/>
        <v/>
      </c>
      <c r="T81" s="233" t="str">
        <f t="shared" si="7"/>
        <v/>
      </c>
    </row>
    <row r="82" spans="3:20" x14ac:dyDescent="0.25">
      <c r="C82" s="1"/>
      <c r="P82" s="231"/>
      <c r="Q82" s="232"/>
      <c r="R82" s="191"/>
      <c r="S82" s="240" t="str">
        <f t="shared" si="6"/>
        <v/>
      </c>
      <c r="T82" s="233" t="str">
        <f t="shared" si="7"/>
        <v/>
      </c>
    </row>
    <row r="83" spans="3:20" x14ac:dyDescent="0.25">
      <c r="C83" s="1"/>
      <c r="P83" s="231"/>
      <c r="Q83" s="232"/>
      <c r="R83" s="191"/>
      <c r="S83" s="240" t="str">
        <f t="shared" si="6"/>
        <v/>
      </c>
      <c r="T83" s="233" t="str">
        <f t="shared" si="7"/>
        <v/>
      </c>
    </row>
    <row r="84" spans="3:20" x14ac:dyDescent="0.25">
      <c r="C84" s="1"/>
      <c r="P84" s="231"/>
      <c r="Q84" s="232"/>
      <c r="R84" s="191"/>
      <c r="S84" s="240" t="str">
        <f t="shared" si="6"/>
        <v/>
      </c>
      <c r="T84" s="233" t="str">
        <f t="shared" si="7"/>
        <v/>
      </c>
    </row>
    <row r="85" spans="3:20" x14ac:dyDescent="0.25">
      <c r="P85" s="231"/>
      <c r="Q85" s="232"/>
      <c r="R85" s="191"/>
      <c r="S85" s="240" t="str">
        <f t="shared" si="6"/>
        <v/>
      </c>
      <c r="T85" s="233" t="str">
        <f t="shared" si="7"/>
        <v/>
      </c>
    </row>
    <row r="86" spans="3:20" x14ac:dyDescent="0.25">
      <c r="P86" s="231"/>
      <c r="Q86" s="242"/>
      <c r="R86" s="191"/>
      <c r="S86" s="240" t="str">
        <f t="shared" si="6"/>
        <v/>
      </c>
      <c r="T86" s="233" t="str">
        <f t="shared" si="7"/>
        <v/>
      </c>
    </row>
    <row r="87" spans="3:20" x14ac:dyDescent="0.25">
      <c r="P87" s="231"/>
      <c r="Q87" s="232"/>
      <c r="R87" s="191"/>
      <c r="S87" s="240" t="str">
        <f t="shared" si="6"/>
        <v/>
      </c>
      <c r="T87" s="233" t="str">
        <f t="shared" si="7"/>
        <v/>
      </c>
    </row>
    <row r="88" spans="3:20" x14ac:dyDescent="0.25">
      <c r="P88" s="231"/>
      <c r="Q88" s="232"/>
      <c r="R88" s="191"/>
      <c r="S88" s="240" t="str">
        <f t="shared" si="6"/>
        <v/>
      </c>
      <c r="T88" s="233" t="str">
        <f t="shared" si="7"/>
        <v/>
      </c>
    </row>
    <row r="89" spans="3:20" x14ac:dyDescent="0.25">
      <c r="P89" s="231"/>
      <c r="Q89" s="232"/>
      <c r="R89" s="191"/>
      <c r="S89" s="240" t="str">
        <f t="shared" si="6"/>
        <v/>
      </c>
      <c r="T89" s="233" t="str">
        <f t="shared" si="7"/>
        <v/>
      </c>
    </row>
    <row r="90" spans="3:20" x14ac:dyDescent="0.25">
      <c r="P90" s="231"/>
      <c r="Q90" s="232"/>
      <c r="R90" s="191"/>
      <c r="S90" s="240" t="str">
        <f t="shared" si="6"/>
        <v/>
      </c>
      <c r="T90" s="233" t="str">
        <f t="shared" si="7"/>
        <v/>
      </c>
    </row>
    <row r="91" spans="3:20" x14ac:dyDescent="0.25">
      <c r="P91" s="231"/>
      <c r="Q91" s="232"/>
      <c r="R91" s="191"/>
      <c r="S91" s="240" t="str">
        <f t="shared" si="6"/>
        <v/>
      </c>
      <c r="T91" s="233" t="str">
        <f t="shared" si="7"/>
        <v/>
      </c>
    </row>
    <row r="92" spans="3:20" x14ac:dyDescent="0.25">
      <c r="P92" s="231"/>
      <c r="Q92" s="232"/>
      <c r="R92" s="191"/>
      <c r="S92" s="240" t="str">
        <f t="shared" si="6"/>
        <v/>
      </c>
      <c r="T92" s="233" t="str">
        <f t="shared" si="7"/>
        <v/>
      </c>
    </row>
    <row r="93" spans="3:20" x14ac:dyDescent="0.25">
      <c r="P93" s="231"/>
      <c r="Q93" s="232"/>
      <c r="R93" s="191"/>
      <c r="S93" s="240" t="str">
        <f t="shared" si="6"/>
        <v/>
      </c>
      <c r="T93" s="233" t="str">
        <f t="shared" si="7"/>
        <v/>
      </c>
    </row>
    <row r="94" spans="3:20" x14ac:dyDescent="0.25">
      <c r="P94" s="231"/>
      <c r="Q94" s="232"/>
      <c r="R94" s="191"/>
      <c r="S94" s="240" t="str">
        <f t="shared" si="6"/>
        <v/>
      </c>
      <c r="T94" s="233" t="str">
        <f t="shared" si="7"/>
        <v/>
      </c>
    </row>
    <row r="95" spans="3:20" x14ac:dyDescent="0.25">
      <c r="P95" s="231"/>
      <c r="Q95" s="232"/>
      <c r="R95" s="191"/>
      <c r="S95" s="240" t="str">
        <f t="shared" si="6"/>
        <v/>
      </c>
      <c r="T95" s="233" t="str">
        <f t="shared" si="7"/>
        <v/>
      </c>
    </row>
    <row r="96" spans="3:20" x14ac:dyDescent="0.25">
      <c r="P96" s="231"/>
      <c r="Q96" s="232"/>
      <c r="R96" s="191"/>
      <c r="S96" s="240" t="str">
        <f t="shared" si="6"/>
        <v/>
      </c>
      <c r="T96" s="233" t="str">
        <f t="shared" si="7"/>
        <v/>
      </c>
    </row>
    <row r="97" spans="6:20" x14ac:dyDescent="0.25">
      <c r="F97" s="5"/>
      <c r="P97" s="231"/>
      <c r="Q97" s="232"/>
      <c r="R97" s="191"/>
      <c r="S97" s="240" t="str">
        <f t="shared" si="6"/>
        <v/>
      </c>
      <c r="T97" s="233" t="str">
        <f t="shared" si="7"/>
        <v/>
      </c>
    </row>
    <row r="98" spans="6:20" x14ac:dyDescent="0.25">
      <c r="P98" s="231"/>
      <c r="Q98" s="232"/>
      <c r="R98" s="191"/>
      <c r="S98" s="240" t="str">
        <f t="shared" si="6"/>
        <v/>
      </c>
      <c r="T98" s="233" t="str">
        <f t="shared" si="7"/>
        <v/>
      </c>
    </row>
    <row r="99" spans="6:20" x14ac:dyDescent="0.25">
      <c r="P99" s="231"/>
      <c r="Q99" s="232"/>
      <c r="R99" s="191"/>
      <c r="S99" s="240" t="str">
        <f t="shared" si="6"/>
        <v/>
      </c>
      <c r="T99" s="233" t="str">
        <f t="shared" si="7"/>
        <v/>
      </c>
    </row>
    <row r="100" spans="6:20" x14ac:dyDescent="0.25">
      <c r="K100" s="33"/>
      <c r="P100" s="231"/>
      <c r="Q100" s="232"/>
      <c r="R100" s="191"/>
      <c r="S100" s="240" t="str">
        <f t="shared" si="6"/>
        <v/>
      </c>
      <c r="T100" s="233" t="str">
        <f t="shared" si="7"/>
        <v/>
      </c>
    </row>
    <row r="101" spans="6:20" ht="15" customHeight="1" x14ac:dyDescent="0.25">
      <c r="K101" s="63"/>
      <c r="P101" s="231"/>
      <c r="Q101" s="232"/>
      <c r="R101" s="191"/>
      <c r="S101" s="240" t="str">
        <f t="shared" si="6"/>
        <v/>
      </c>
      <c r="T101" s="233" t="str">
        <f t="shared" si="7"/>
        <v/>
      </c>
    </row>
    <row r="102" spans="6:20" x14ac:dyDescent="0.25">
      <c r="K102" s="9" t="s">
        <v>53</v>
      </c>
      <c r="P102" s="231"/>
      <c r="Q102" s="232"/>
      <c r="R102" s="191"/>
      <c r="S102" s="240" t="str">
        <f t="shared" si="6"/>
        <v/>
      </c>
      <c r="T102" s="233" t="str">
        <f t="shared" si="7"/>
        <v/>
      </c>
    </row>
    <row r="103" spans="6:20" ht="15" customHeight="1" x14ac:dyDescent="0.25">
      <c r="K103" s="9" t="s">
        <v>33</v>
      </c>
      <c r="P103" s="231"/>
      <c r="Q103" s="232"/>
      <c r="R103" s="191"/>
      <c r="S103" s="240" t="str">
        <f t="shared" si="6"/>
        <v/>
      </c>
      <c r="T103" s="233" t="str">
        <f t="shared" si="7"/>
        <v/>
      </c>
    </row>
    <row r="104" spans="6:20" x14ac:dyDescent="0.25">
      <c r="K104" s="9" t="s">
        <v>17</v>
      </c>
      <c r="P104" s="231"/>
      <c r="Q104" s="232"/>
      <c r="R104" s="191"/>
      <c r="S104" s="240" t="str">
        <f t="shared" si="6"/>
        <v/>
      </c>
      <c r="T104" s="233" t="str">
        <f t="shared" si="7"/>
        <v/>
      </c>
    </row>
    <row r="105" spans="6:20" x14ac:dyDescent="0.25">
      <c r="K105" s="9" t="s">
        <v>34</v>
      </c>
      <c r="P105" s="231"/>
      <c r="Q105" s="232"/>
      <c r="R105" s="191"/>
      <c r="S105" s="240" t="str">
        <f t="shared" si="6"/>
        <v/>
      </c>
      <c r="T105" s="233" t="str">
        <f t="shared" si="7"/>
        <v/>
      </c>
    </row>
    <row r="106" spans="6:20" x14ac:dyDescent="0.25">
      <c r="K106" s="33"/>
      <c r="P106" s="231"/>
      <c r="Q106" s="232"/>
      <c r="R106" s="191"/>
      <c r="S106" s="240" t="str">
        <f t="shared" si="6"/>
        <v/>
      </c>
      <c r="T106" s="233" t="str">
        <f t="shared" si="7"/>
        <v/>
      </c>
    </row>
    <row r="107" spans="6:20" x14ac:dyDescent="0.25">
      <c r="Q107" s="64"/>
    </row>
    <row r="108" spans="6:20" x14ac:dyDescent="0.25">
      <c r="Q108" s="64"/>
    </row>
    <row r="109" spans="6:20" x14ac:dyDescent="0.25">
      <c r="Q109" s="64"/>
    </row>
    <row r="110" spans="6:20" x14ac:dyDescent="0.25">
      <c r="Q110" s="64"/>
    </row>
    <row r="111" spans="6:20" x14ac:dyDescent="0.25">
      <c r="Q111" s="64"/>
    </row>
    <row r="151" ht="26.25" customHeight="1" x14ac:dyDescent="0.25"/>
    <row r="201" ht="26.25" customHeight="1" x14ac:dyDescent="0.25"/>
    <row r="251" ht="26.25" customHeight="1" x14ac:dyDescent="0.25"/>
    <row r="301" ht="27" customHeight="1" x14ac:dyDescent="0.25"/>
    <row r="351" ht="26.25" customHeight="1" x14ac:dyDescent="0.25"/>
    <row r="401" ht="26.25" customHeight="1" x14ac:dyDescent="0.25"/>
    <row r="451" ht="27" customHeight="1" x14ac:dyDescent="0.25"/>
    <row r="501" ht="27" customHeight="1" x14ac:dyDescent="0.25"/>
    <row r="551" ht="27" customHeight="1" x14ac:dyDescent="0.25"/>
    <row r="601" ht="27" customHeight="1" x14ac:dyDescent="0.25"/>
    <row r="651" ht="27" customHeight="1" x14ac:dyDescent="0.25"/>
  </sheetData>
  <sheetProtection algorithmName="SHA-512" hashValue="eGXCXmtYYmt0FIM5SWaQLy+gDmsv4yB3H7ol9HOHe3QRKIbg4AYfc0Th9ZNgdkThMA29EPhGeLNSMHPCcF/8JQ==" saltValue="Xu53NDQcLF9aAMRloRpcVg==" spinCount="100000" sheet="1" objects="1" scenarios="1"/>
  <sortState xmlns:xlrd2="http://schemas.microsoft.com/office/spreadsheetml/2017/richdata2" ref="P3:R7">
    <sortCondition ref="P3:P7"/>
  </sortState>
  <mergeCells count="34">
    <mergeCell ref="B31:D34"/>
    <mergeCell ref="L33:N34"/>
    <mergeCell ref="L5:N6"/>
    <mergeCell ref="L7:N10"/>
    <mergeCell ref="G17:I18"/>
    <mergeCell ref="G19:I22"/>
    <mergeCell ref="B29:D30"/>
    <mergeCell ref="D53:H53"/>
    <mergeCell ref="B47:F47"/>
    <mergeCell ref="B48:F48"/>
    <mergeCell ref="B49:F49"/>
    <mergeCell ref="B50:F50"/>
    <mergeCell ref="L53:M53"/>
    <mergeCell ref="L48:M48"/>
    <mergeCell ref="L49:M49"/>
    <mergeCell ref="L50:M50"/>
    <mergeCell ref="L51:M51"/>
    <mergeCell ref="L52:M52"/>
    <mergeCell ref="B46:F46"/>
    <mergeCell ref="B45:F45"/>
    <mergeCell ref="X49:AB49"/>
    <mergeCell ref="A1:I1"/>
    <mergeCell ref="K1:L1"/>
    <mergeCell ref="W10:X10"/>
    <mergeCell ref="S1:T1"/>
    <mergeCell ref="P1:Q1"/>
    <mergeCell ref="P2:S2"/>
    <mergeCell ref="M1:N1"/>
    <mergeCell ref="W7:X7"/>
    <mergeCell ref="K47:M47"/>
    <mergeCell ref="L35:N38"/>
    <mergeCell ref="B43:F43"/>
    <mergeCell ref="B44:F44"/>
    <mergeCell ref="B3:D6"/>
  </mergeCells>
  <phoneticPr fontId="19" type="noConversion"/>
  <conditionalFormatting sqref="A1:N1">
    <cfRule type="containsText" dxfId="44448" priority="474775" operator="containsText" text="NTRAB">
      <formula>NOT(ISERROR(SEARCH("NTRAB",A1)))</formula>
    </cfRule>
    <cfRule type="containsText" dxfId="44447" priority="474776" operator="containsText" text="FERIADO">
      <formula>NOT(ISERROR(SEARCH("FERIADO",A1)))</formula>
    </cfRule>
  </conditionalFormatting>
  <conditionalFormatting sqref="P2:T2">
    <cfRule type="expression" dxfId="44446" priority="419891">
      <formula>$P$3=""</formula>
    </cfRule>
  </conditionalFormatting>
  <conditionalFormatting sqref="A2:D2 F2:I2">
    <cfRule type="containsText" dxfId="44445" priority="386244" operator="containsText" text="NTRAB">
      <formula>NOT(ISERROR(SEARCH("NTRAB",A2)))</formula>
    </cfRule>
    <cfRule type="containsText" dxfId="44444" priority="386245" operator="containsText" text="FERIADO">
      <formula>NOT(ISERROR(SEARCH("FERIADO",A2)))</formula>
    </cfRule>
  </conditionalFormatting>
  <conditionalFormatting sqref="A2:D2 F2:I2">
    <cfRule type="beginsWith" dxfId="44443" priority="386241" operator="beginsWith" text="FER">
      <formula>LEFT(A2,LEN("FER"))="FER"</formula>
    </cfRule>
    <cfRule type="beginsWith" dxfId="44442" priority="386242" operator="beginsWith" text="FRS">
      <formula>LEFT(A2,LEN("FRS"))="FRS"</formula>
    </cfRule>
    <cfRule type="containsText" dxfId="44441" priority="386243" operator="containsText" text="FÉRIAS">
      <formula>NOT(ISERROR(SEARCH("FÉRIAS",A2)))</formula>
    </cfRule>
  </conditionalFormatting>
  <conditionalFormatting sqref="A2:D2 F2:I2">
    <cfRule type="beginsWith" dxfId="44440" priority="386238" operator="beginsWith" text="ANT">
      <formula>LEFT(A2,LEN("ANT"))="ANT"</formula>
    </cfRule>
    <cfRule type="beginsWith" dxfId="44439" priority="386239" operator="beginsWith" text="FAL">
      <formula>LEFT(A2,LEN("FAL"))="FAL"</formula>
    </cfRule>
    <cfRule type="beginsWith" dxfId="44438" priority="386240" operator="beginsWith" text="ok">
      <formula>LEFT(A2,LEN("ok"))="ok"</formula>
    </cfRule>
  </conditionalFormatting>
  <conditionalFormatting sqref="A2:D2 F2:I2">
    <cfRule type="beginsWith" dxfId="44437" priority="386237" operator="beginsWith" text="ATR">
      <formula>LEFT(A2,LEN("ATR"))="ATR"</formula>
    </cfRule>
  </conditionalFormatting>
  <conditionalFormatting sqref="K2:N2">
    <cfRule type="containsText" dxfId="44436" priority="386235" operator="containsText" text="NTRAB">
      <formula>NOT(ISERROR(SEARCH("NTRAB",K2)))</formula>
    </cfRule>
    <cfRule type="containsText" dxfId="44435" priority="386236" operator="containsText" text="FERIADO">
      <formula>NOT(ISERROR(SEARCH("FERIADO",K2)))</formula>
    </cfRule>
  </conditionalFormatting>
  <conditionalFormatting sqref="K2:N2">
    <cfRule type="beginsWith" dxfId="44434" priority="386232" operator="beginsWith" text="FER">
      <formula>LEFT(K2,LEN("FER"))="FER"</formula>
    </cfRule>
    <cfRule type="beginsWith" dxfId="44433" priority="386233" operator="beginsWith" text="FRS">
      <formula>LEFT(K2,LEN("FRS"))="FRS"</formula>
    </cfRule>
    <cfRule type="containsText" dxfId="44432" priority="386234" operator="containsText" text="FÉRIAS">
      <formula>NOT(ISERROR(SEARCH("FÉRIAS",K2)))</formula>
    </cfRule>
  </conditionalFormatting>
  <conditionalFormatting sqref="K2:N2">
    <cfRule type="beginsWith" dxfId="44431" priority="386229" operator="beginsWith" text="ANT">
      <formula>LEFT(K2,LEN("ANT"))="ANT"</formula>
    </cfRule>
    <cfRule type="beginsWith" dxfId="44430" priority="386230" operator="beginsWith" text="FAL">
      <formula>LEFT(K2,LEN("FAL"))="FAL"</formula>
    </cfRule>
    <cfRule type="beginsWith" dxfId="44429" priority="386231" operator="beginsWith" text="ok">
      <formula>LEFT(K2,LEN("ok"))="ok"</formula>
    </cfRule>
  </conditionalFormatting>
  <conditionalFormatting sqref="K2:N2">
    <cfRule type="beginsWith" dxfId="44428" priority="386228" operator="beginsWith" text="ATR">
      <formula>LEFT(K2,LEN("ATR"))="ATR"</formula>
    </cfRule>
  </conditionalFormatting>
  <conditionalFormatting sqref="P59:P106 R59:R106">
    <cfRule type="expression" dxfId="44427" priority="383970">
      <formula>$U$54=$U$55</formula>
    </cfRule>
  </conditionalFormatting>
  <conditionalFormatting sqref="P54:P58 R54:T54 R55:R58 S55:T106">
    <cfRule type="expression" dxfId="44426" priority="383969">
      <formula>$U$54=$U$55</formula>
    </cfRule>
  </conditionalFormatting>
  <conditionalFormatting sqref="Q59:Q106">
    <cfRule type="expression" dxfId="44425" priority="383968">
      <formula>$U$54=$U$55</formula>
    </cfRule>
  </conditionalFormatting>
  <conditionalFormatting sqref="Q54:Q58">
    <cfRule type="expression" dxfId="44424" priority="383967">
      <formula>$U$54=$U$55</formula>
    </cfRule>
  </conditionalFormatting>
  <conditionalFormatting sqref="R53:T53">
    <cfRule type="expression" dxfId="44423" priority="383966">
      <formula>$X$56=$Y$56</formula>
    </cfRule>
  </conditionalFormatting>
  <conditionalFormatting sqref="P53">
    <cfRule type="expression" dxfId="44422" priority="383965">
      <formula>$X$56=$Y$56</formula>
    </cfRule>
  </conditionalFormatting>
  <conditionalFormatting sqref="Q53">
    <cfRule type="expression" dxfId="44421" priority="383964">
      <formula>$X$56=$Y$56</formula>
    </cfRule>
  </conditionalFormatting>
  <conditionalFormatting sqref="P3:T53">
    <cfRule type="expression" dxfId="44420" priority="383963">
      <formula>$P$3=""</formula>
    </cfRule>
  </conditionalFormatting>
  <conditionalFormatting sqref="Y2:Y7">
    <cfRule type="beginsWith" dxfId="44419" priority="370514" operator="beginsWith" text="DP">
      <formula>LEFT(Y2,LEN("DP"))="DP"</formula>
    </cfRule>
  </conditionalFormatting>
  <conditionalFormatting sqref="G51">
    <cfRule type="cellIs" dxfId="44418" priority="209691" operator="equal">
      <formula>0</formula>
    </cfRule>
  </conditionalFormatting>
  <conditionalFormatting sqref="H51:H52">
    <cfRule type="expression" dxfId="44417" priority="478010">
      <formula>$G$51=$I$51</formula>
    </cfRule>
  </conditionalFormatting>
  <conditionalFormatting sqref="G52">
    <cfRule type="expression" dxfId="44416" priority="194705">
      <formula>$G$52=0</formula>
    </cfRule>
  </conditionalFormatting>
  <conditionalFormatting sqref="F52">
    <cfRule type="expression" dxfId="44415" priority="194704">
      <formula>$G$52=0</formula>
    </cfRule>
  </conditionalFormatting>
  <conditionalFormatting sqref="F51">
    <cfRule type="expression" dxfId="44414" priority="194703">
      <formula>$G$52=0</formula>
    </cfRule>
  </conditionalFormatting>
  <conditionalFormatting sqref="L52:M52">
    <cfRule type="cellIs" dxfId="44413" priority="136740" operator="lessThan">
      <formula>0</formula>
    </cfRule>
    <cfRule type="cellIs" dxfId="44412" priority="136741" operator="greaterThan">
      <formula>0</formula>
    </cfRule>
  </conditionalFormatting>
  <conditionalFormatting sqref="K52">
    <cfRule type="cellIs" dxfId="44411" priority="136737" operator="equal">
      <formula>"A PAGAR"</formula>
    </cfRule>
    <cfRule type="containsText" dxfId="44410" priority="136738" operator="containsText" text="SALDO">
      <formula>NOT(ISERROR(SEARCH("SALDO",K52)))</formula>
    </cfRule>
    <cfRule type="containsText" dxfId="44409" priority="136739" operator="containsText" text="FALTA">
      <formula>NOT(ISERROR(SEARCH("FALTA",K52)))</formula>
    </cfRule>
  </conditionalFormatting>
  <conditionalFormatting sqref="K52:M53 L51:M51">
    <cfRule type="expression" dxfId="44408" priority="136736">
      <formula>$N$47=$O$47</formula>
    </cfRule>
  </conditionalFormatting>
  <conditionalFormatting sqref="K52:M53 L51:M51">
    <cfRule type="expression" dxfId="44407" priority="136735">
      <formula>$N$47=$W$49</formula>
    </cfRule>
  </conditionalFormatting>
  <conditionalFormatting sqref="N52">
    <cfRule type="expression" dxfId="44406" priority="136733">
      <formula>$L$52&lt;0</formula>
    </cfRule>
    <cfRule type="expression" dxfId="44405" priority="136734">
      <formula>$L$52&gt;0</formula>
    </cfRule>
  </conditionalFormatting>
  <conditionalFormatting sqref="N51:N53">
    <cfRule type="expression" dxfId="44404" priority="136732">
      <formula>$N$47=$W$49</formula>
    </cfRule>
  </conditionalFormatting>
  <conditionalFormatting sqref="L53:M53">
    <cfRule type="expression" dxfId="44403" priority="136731">
      <formula>OR(F55&lt;0,H55&lt;0)</formula>
    </cfRule>
  </conditionalFormatting>
  <conditionalFormatting sqref="K53 N53">
    <cfRule type="expression" dxfId="44402" priority="136730">
      <formula>OR(C55&lt;0,E55&lt;0)</formula>
    </cfRule>
  </conditionalFormatting>
  <conditionalFormatting sqref="K53">
    <cfRule type="expression" dxfId="44401" priority="136729">
      <formula>OR(F55&lt;0,H55&lt;0)</formula>
    </cfRule>
  </conditionalFormatting>
  <conditionalFormatting sqref="K53">
    <cfRule type="containsText" dxfId="44400" priority="136727" operator="containsText" text="SALDO">
      <formula>NOT(ISERROR(SEARCH("SALDO",K53)))</formula>
    </cfRule>
    <cfRule type="containsText" dxfId="44399" priority="136728" operator="containsText" text="FALTA">
      <formula>NOT(ISERROR(SEARCH("FALTA",K53)))</formula>
    </cfRule>
  </conditionalFormatting>
  <conditionalFormatting sqref="K52:K53 L53:N53">
    <cfRule type="expression" dxfId="44398" priority="136726">
      <formula>$N$47="NÃO"</formula>
    </cfRule>
  </conditionalFormatting>
  <conditionalFormatting sqref="L49:M49">
    <cfRule type="cellIs" dxfId="44397" priority="136716" operator="equal">
      <formula>0</formula>
    </cfRule>
    <cfRule type="expression" dxfId="44396" priority="136725">
      <formula>$L$49&lt;0</formula>
    </cfRule>
  </conditionalFormatting>
  <conditionalFormatting sqref="K48:M50">
    <cfRule type="expression" dxfId="44395" priority="136724">
      <formula>$N$47=$O$47</formula>
    </cfRule>
  </conditionalFormatting>
  <conditionalFormatting sqref="K48:M50">
    <cfRule type="expression" dxfId="44394" priority="136723">
      <formula>$N$47=$W$49</formula>
    </cfRule>
  </conditionalFormatting>
  <conditionalFormatting sqref="N48:N50">
    <cfRule type="expression" dxfId="44393" priority="136722">
      <formula>$N$47=$W$49</formula>
    </cfRule>
  </conditionalFormatting>
  <conditionalFormatting sqref="K51">
    <cfRule type="expression" dxfId="44392" priority="136721">
      <formula>$N$47=$O$47</formula>
    </cfRule>
  </conditionalFormatting>
  <conditionalFormatting sqref="K51">
    <cfRule type="expression" dxfId="44391" priority="136720">
      <formula>$N$47=$W$49</formula>
    </cfRule>
  </conditionalFormatting>
  <conditionalFormatting sqref="L50:M50">
    <cfRule type="cellIs" dxfId="44390" priority="136719" operator="equal">
      <formula>0</formula>
    </cfRule>
  </conditionalFormatting>
  <conditionalFormatting sqref="L48:M48">
    <cfRule type="cellIs" dxfId="44389" priority="136717" operator="equal">
      <formula>0</formula>
    </cfRule>
    <cfRule type="cellIs" dxfId="44388" priority="136718" operator="lessThan">
      <formula>0</formula>
    </cfRule>
  </conditionalFormatting>
  <conditionalFormatting sqref="L51:M51">
    <cfRule type="expression" dxfId="44387" priority="136714">
      <formula>AND($L$51=0, $N$47="SIM")</formula>
    </cfRule>
    <cfRule type="expression" dxfId="44386" priority="136715">
      <formula>AND($L$51&lt;0, $N$47="SIM")</formula>
    </cfRule>
  </conditionalFormatting>
  <conditionalFormatting sqref="I48">
    <cfRule type="expression" dxfId="44385" priority="97796">
      <formula>$H$48=""</formula>
    </cfRule>
  </conditionalFormatting>
  <conditionalFormatting sqref="I49">
    <cfRule type="expression" dxfId="44384" priority="97795">
      <formula>$H$49=""</formula>
    </cfRule>
  </conditionalFormatting>
  <conditionalFormatting sqref="I50">
    <cfRule type="expression" dxfId="44383" priority="97794">
      <formula>$H$50=""</formula>
    </cfRule>
  </conditionalFormatting>
  <conditionalFormatting sqref="J2">
    <cfRule type="cellIs" dxfId="44382" priority="43201" operator="equal">
      <formula>"ER"</formula>
    </cfRule>
  </conditionalFormatting>
  <conditionalFormatting sqref="O3">
    <cfRule type="cellIs" dxfId="44381" priority="43097" operator="equal">
      <formula>0</formula>
    </cfRule>
    <cfRule type="expression" dxfId="44380" priority="43098">
      <formula>O3&lt;0</formula>
    </cfRule>
  </conditionalFormatting>
  <conditionalFormatting sqref="O4:O6">
    <cfRule type="expression" dxfId="44379" priority="43095">
      <formula>O4&lt;0</formula>
    </cfRule>
    <cfRule type="cellIs" dxfId="44378" priority="43096" operator="equal">
      <formula>0</formula>
    </cfRule>
  </conditionalFormatting>
  <conditionalFormatting sqref="O7">
    <cfRule type="cellIs" dxfId="44377" priority="43093" operator="equal">
      <formula>0</formula>
    </cfRule>
    <cfRule type="expression" dxfId="44376" priority="43094">
      <formula>O7&lt;0</formula>
    </cfRule>
  </conditionalFormatting>
  <conditionalFormatting sqref="O8:O10">
    <cfRule type="expression" dxfId="44375" priority="43091">
      <formula>O8&lt;0</formula>
    </cfRule>
    <cfRule type="cellIs" dxfId="44374" priority="43092" operator="equal">
      <formula>0</formula>
    </cfRule>
  </conditionalFormatting>
  <conditionalFormatting sqref="O11">
    <cfRule type="cellIs" dxfId="44373" priority="43089" operator="equal">
      <formula>0</formula>
    </cfRule>
    <cfRule type="expression" dxfId="44372" priority="43090">
      <formula>O11&lt;0</formula>
    </cfRule>
  </conditionalFormatting>
  <conditionalFormatting sqref="O12:O14">
    <cfRule type="expression" dxfId="44371" priority="43087">
      <formula>O12&lt;0</formula>
    </cfRule>
    <cfRule type="cellIs" dxfId="44370" priority="43088" operator="equal">
      <formula>0</formula>
    </cfRule>
  </conditionalFormatting>
  <conditionalFormatting sqref="O15">
    <cfRule type="cellIs" dxfId="44369" priority="43085" operator="equal">
      <formula>0</formula>
    </cfRule>
    <cfRule type="expression" dxfId="44368" priority="43086">
      <formula>O15&lt;0</formula>
    </cfRule>
  </conditionalFormatting>
  <conditionalFormatting sqref="O16:O18">
    <cfRule type="expression" dxfId="44367" priority="43083">
      <formula>O16&lt;0</formula>
    </cfRule>
    <cfRule type="cellIs" dxfId="44366" priority="43084" operator="equal">
      <formula>0</formula>
    </cfRule>
  </conditionalFormatting>
  <conditionalFormatting sqref="O19">
    <cfRule type="cellIs" dxfId="44365" priority="43081" operator="equal">
      <formula>0</formula>
    </cfRule>
    <cfRule type="expression" dxfId="44364" priority="43082">
      <formula>O19&lt;0</formula>
    </cfRule>
  </conditionalFormatting>
  <conditionalFormatting sqref="O20:O22">
    <cfRule type="expression" dxfId="44363" priority="43079">
      <formula>O20&lt;0</formula>
    </cfRule>
    <cfRule type="cellIs" dxfId="44362" priority="43080" operator="equal">
      <formula>0</formula>
    </cfRule>
  </conditionalFormatting>
  <conditionalFormatting sqref="O23">
    <cfRule type="cellIs" dxfId="44361" priority="43077" operator="equal">
      <formula>0</formula>
    </cfRule>
    <cfRule type="expression" dxfId="44360" priority="43078">
      <formula>O23&lt;0</formula>
    </cfRule>
  </conditionalFormatting>
  <conditionalFormatting sqref="O24:O26">
    <cfRule type="expression" dxfId="44359" priority="43075">
      <formula>O24&lt;0</formula>
    </cfRule>
    <cfRule type="cellIs" dxfId="44358" priority="43076" operator="equal">
      <formula>0</formula>
    </cfRule>
  </conditionalFormatting>
  <conditionalFormatting sqref="O27">
    <cfRule type="cellIs" dxfId="44357" priority="43073" operator="equal">
      <formula>0</formula>
    </cfRule>
    <cfRule type="expression" dxfId="44356" priority="43074">
      <formula>O27&lt;0</formula>
    </cfRule>
  </conditionalFormatting>
  <conditionalFormatting sqref="O28:O30">
    <cfRule type="expression" dxfId="44355" priority="43071">
      <formula>O28&lt;0</formula>
    </cfRule>
    <cfRule type="cellIs" dxfId="44354" priority="43072" operator="equal">
      <formula>0</formula>
    </cfRule>
  </conditionalFormatting>
  <conditionalFormatting sqref="O31">
    <cfRule type="cellIs" dxfId="44353" priority="43069" operator="equal">
      <formula>0</formula>
    </cfRule>
    <cfRule type="expression" dxfId="44352" priority="43070">
      <formula>O31&lt;0</formula>
    </cfRule>
  </conditionalFormatting>
  <conditionalFormatting sqref="O32:O34">
    <cfRule type="expression" dxfId="44351" priority="43067">
      <formula>O32&lt;0</formula>
    </cfRule>
    <cfRule type="cellIs" dxfId="44350" priority="43068" operator="equal">
      <formula>0</formula>
    </cfRule>
  </conditionalFormatting>
  <conditionalFormatting sqref="O35">
    <cfRule type="cellIs" dxfId="44349" priority="43065" operator="equal">
      <formula>0</formula>
    </cfRule>
    <cfRule type="expression" dxfId="44348" priority="43066">
      <formula>O35&lt;0</formula>
    </cfRule>
  </conditionalFormatting>
  <conditionalFormatting sqref="O36:O38">
    <cfRule type="expression" dxfId="44347" priority="43063">
      <formula>O36&lt;0</formula>
    </cfRule>
    <cfRule type="cellIs" dxfId="44346" priority="43064" operator="equal">
      <formula>0</formula>
    </cfRule>
  </conditionalFormatting>
  <conditionalFormatting sqref="O39">
    <cfRule type="cellIs" dxfId="44345" priority="43061" operator="equal">
      <formula>0</formula>
    </cfRule>
    <cfRule type="expression" dxfId="44344" priority="43062">
      <formula>O39&lt;0</formula>
    </cfRule>
  </conditionalFormatting>
  <conditionalFormatting sqref="O40:O42">
    <cfRule type="expression" dxfId="44343" priority="43059">
      <formula>O40&lt;0</formula>
    </cfRule>
    <cfRule type="cellIs" dxfId="44342" priority="43060" operator="equal">
      <formula>0</formula>
    </cfRule>
  </conditionalFormatting>
  <conditionalFormatting sqref="O43">
    <cfRule type="cellIs" dxfId="44341" priority="43057" operator="equal">
      <formula>0</formula>
    </cfRule>
    <cfRule type="expression" dxfId="44340" priority="43058">
      <formula>O43&lt;0</formula>
    </cfRule>
  </conditionalFormatting>
  <conditionalFormatting sqref="O44:O46">
    <cfRule type="expression" dxfId="44339" priority="43055">
      <formula>O44&lt;0</formula>
    </cfRule>
    <cfRule type="cellIs" dxfId="44338" priority="43056" operator="equal">
      <formula>0</formula>
    </cfRule>
  </conditionalFormatting>
  <conditionalFormatting sqref="O2:O46">
    <cfRule type="cellIs" dxfId="44337" priority="43054" operator="equal">
      <formula>"ER"</formula>
    </cfRule>
  </conditionalFormatting>
  <conditionalFormatting sqref="O3">
    <cfRule type="cellIs" dxfId="44336" priority="43052" operator="equal">
      <formula>0</formula>
    </cfRule>
    <cfRule type="expression" dxfId="44335" priority="43053">
      <formula>O3&lt;0</formula>
    </cfRule>
  </conditionalFormatting>
  <conditionalFormatting sqref="O4:O5">
    <cfRule type="expression" dxfId="44334" priority="43050">
      <formula>O4&lt;0</formula>
    </cfRule>
    <cfRule type="cellIs" dxfId="44333" priority="43051" operator="equal">
      <formula>0</formula>
    </cfRule>
  </conditionalFormatting>
  <conditionalFormatting sqref="O19">
    <cfRule type="cellIs" dxfId="44332" priority="43048" operator="equal">
      <formula>0</formula>
    </cfRule>
    <cfRule type="expression" dxfId="44331" priority="43049">
      <formula>O19&lt;0</formula>
    </cfRule>
  </conditionalFormatting>
  <conditionalFormatting sqref="O20:O22">
    <cfRule type="expression" dxfId="44330" priority="43046">
      <formula>O20&lt;0</formula>
    </cfRule>
    <cfRule type="cellIs" dxfId="44329" priority="43047" operator="equal">
      <formula>0</formula>
    </cfRule>
  </conditionalFormatting>
  <conditionalFormatting sqref="O23">
    <cfRule type="cellIs" dxfId="44328" priority="43044" operator="equal">
      <formula>0</formula>
    </cfRule>
    <cfRule type="expression" dxfId="44327" priority="43045">
      <formula>O23&lt;0</formula>
    </cfRule>
  </conditionalFormatting>
  <conditionalFormatting sqref="O24:O26">
    <cfRule type="expression" dxfId="44326" priority="43042">
      <formula>O24&lt;0</formula>
    </cfRule>
    <cfRule type="cellIs" dxfId="44325" priority="43043" operator="equal">
      <formula>0</formula>
    </cfRule>
  </conditionalFormatting>
  <conditionalFormatting sqref="O27">
    <cfRule type="cellIs" dxfId="44324" priority="43040" operator="equal">
      <formula>0</formula>
    </cfRule>
    <cfRule type="expression" dxfId="44323" priority="43041">
      <formula>O27&lt;0</formula>
    </cfRule>
  </conditionalFormatting>
  <conditionalFormatting sqref="O28:O30">
    <cfRule type="expression" dxfId="44322" priority="43038">
      <formula>O28&lt;0</formula>
    </cfRule>
    <cfRule type="cellIs" dxfId="44321" priority="43039" operator="equal">
      <formula>0</formula>
    </cfRule>
  </conditionalFormatting>
  <conditionalFormatting sqref="O31">
    <cfRule type="cellIs" dxfId="44320" priority="43036" operator="equal">
      <formula>0</formula>
    </cfRule>
    <cfRule type="expression" dxfId="44319" priority="43037">
      <formula>O31&lt;0</formula>
    </cfRule>
  </conditionalFormatting>
  <conditionalFormatting sqref="O32:O34">
    <cfRule type="expression" dxfId="44318" priority="43034">
      <formula>O32&lt;0</formula>
    </cfRule>
    <cfRule type="cellIs" dxfId="44317" priority="43035" operator="equal">
      <formula>0</formula>
    </cfRule>
  </conditionalFormatting>
  <conditionalFormatting sqref="O35">
    <cfRule type="cellIs" dxfId="44316" priority="43032" operator="equal">
      <formula>0</formula>
    </cfRule>
    <cfRule type="expression" dxfId="44315" priority="43033">
      <formula>O35&lt;0</formula>
    </cfRule>
  </conditionalFormatting>
  <conditionalFormatting sqref="O36:O38">
    <cfRule type="expression" dxfId="44314" priority="43030">
      <formula>O36&lt;0</formula>
    </cfRule>
    <cfRule type="cellIs" dxfId="44313" priority="43031" operator="equal">
      <formula>0</formula>
    </cfRule>
  </conditionalFormatting>
  <conditionalFormatting sqref="O39">
    <cfRule type="cellIs" dxfId="44312" priority="43028" operator="equal">
      <formula>0</formula>
    </cfRule>
    <cfRule type="expression" dxfId="44311" priority="43029">
      <formula>O39&lt;0</formula>
    </cfRule>
  </conditionalFormatting>
  <conditionalFormatting sqref="O40:O42">
    <cfRule type="expression" dxfId="44310" priority="43026">
      <formula>O40&lt;0</formula>
    </cfRule>
    <cfRule type="cellIs" dxfId="44309" priority="43027" operator="equal">
      <formula>0</formula>
    </cfRule>
  </conditionalFormatting>
  <conditionalFormatting sqref="O6">
    <cfRule type="expression" dxfId="44308" priority="43024">
      <formula>O6&lt;0</formula>
    </cfRule>
    <cfRule type="cellIs" dxfId="44307" priority="43025" operator="equal">
      <formula>0</formula>
    </cfRule>
  </conditionalFormatting>
  <conditionalFormatting sqref="O11">
    <cfRule type="cellIs" dxfId="44306" priority="43022" operator="equal">
      <formula>0</formula>
    </cfRule>
    <cfRule type="expression" dxfId="44305" priority="43023">
      <formula>O11&lt;0</formula>
    </cfRule>
  </conditionalFormatting>
  <conditionalFormatting sqref="O12:O13">
    <cfRule type="expression" dxfId="44304" priority="43020">
      <formula>O12&lt;0</formula>
    </cfRule>
    <cfRule type="cellIs" dxfId="44303" priority="43021" operator="equal">
      <formula>0</formula>
    </cfRule>
  </conditionalFormatting>
  <conditionalFormatting sqref="O14">
    <cfRule type="expression" dxfId="44302" priority="43018">
      <formula>O14&lt;0</formula>
    </cfRule>
    <cfRule type="cellIs" dxfId="44301" priority="43019" operator="equal">
      <formula>0</formula>
    </cfRule>
  </conditionalFormatting>
  <conditionalFormatting sqref="O15">
    <cfRule type="cellIs" dxfId="44300" priority="43016" operator="equal">
      <formula>0</formula>
    </cfRule>
    <cfRule type="expression" dxfId="44299" priority="43017">
      <formula>O15&lt;0</formula>
    </cfRule>
  </conditionalFormatting>
  <conditionalFormatting sqref="O16:O17">
    <cfRule type="expression" dxfId="44298" priority="43014">
      <formula>O16&lt;0</formula>
    </cfRule>
    <cfRule type="cellIs" dxfId="44297" priority="43015" operator="equal">
      <formula>0</formula>
    </cfRule>
  </conditionalFormatting>
  <conditionalFormatting sqref="O18">
    <cfRule type="expression" dxfId="44296" priority="43012">
      <formula>O18&lt;0</formula>
    </cfRule>
    <cfRule type="cellIs" dxfId="44295" priority="43013" operator="equal">
      <formula>0</formula>
    </cfRule>
  </conditionalFormatting>
  <conditionalFormatting sqref="O7">
    <cfRule type="cellIs" dxfId="44294" priority="43010" operator="equal">
      <formula>0</formula>
    </cfRule>
    <cfRule type="expression" dxfId="44293" priority="43011">
      <formula>O7&lt;0</formula>
    </cfRule>
  </conditionalFormatting>
  <conditionalFormatting sqref="O8:O9">
    <cfRule type="expression" dxfId="44292" priority="43008">
      <formula>O8&lt;0</formula>
    </cfRule>
    <cfRule type="cellIs" dxfId="44291" priority="43009" operator="equal">
      <formula>0</formula>
    </cfRule>
  </conditionalFormatting>
  <conditionalFormatting sqref="O10">
    <cfRule type="expression" dxfId="44290" priority="43006">
      <formula>O10&lt;0</formula>
    </cfRule>
    <cfRule type="cellIs" dxfId="44289" priority="43007" operator="equal">
      <formula>0</formula>
    </cfRule>
  </conditionalFormatting>
  <conditionalFormatting sqref="O7">
    <cfRule type="cellIs" dxfId="44288" priority="43004" operator="equal">
      <formula>0</formula>
    </cfRule>
    <cfRule type="expression" dxfId="44287" priority="43005">
      <formula>O7&lt;0</formula>
    </cfRule>
  </conditionalFormatting>
  <conditionalFormatting sqref="O8:O9">
    <cfRule type="expression" dxfId="44286" priority="43002">
      <formula>O8&lt;0</formula>
    </cfRule>
    <cfRule type="cellIs" dxfId="44285" priority="43003" operator="equal">
      <formula>0</formula>
    </cfRule>
  </conditionalFormatting>
  <conditionalFormatting sqref="O10">
    <cfRule type="expression" dxfId="44284" priority="43000">
      <formula>O10&lt;0</formula>
    </cfRule>
    <cfRule type="cellIs" dxfId="44283" priority="43001" operator="equal">
      <formula>0</formula>
    </cfRule>
  </conditionalFormatting>
  <conditionalFormatting sqref="O11">
    <cfRule type="cellIs" dxfId="44282" priority="42998" operator="equal">
      <formula>0</formula>
    </cfRule>
    <cfRule type="expression" dxfId="44281" priority="42999">
      <formula>O11&lt;0</formula>
    </cfRule>
  </conditionalFormatting>
  <conditionalFormatting sqref="O12:O13">
    <cfRule type="expression" dxfId="44280" priority="42996">
      <formula>O12&lt;0</formula>
    </cfRule>
    <cfRule type="cellIs" dxfId="44279" priority="42997" operator="equal">
      <formula>0</formula>
    </cfRule>
  </conditionalFormatting>
  <conditionalFormatting sqref="O14">
    <cfRule type="expression" dxfId="44278" priority="42994">
      <formula>O14&lt;0</formula>
    </cfRule>
    <cfRule type="cellIs" dxfId="44277" priority="42995" operator="equal">
      <formula>0</formula>
    </cfRule>
  </conditionalFormatting>
  <conditionalFormatting sqref="O15">
    <cfRule type="cellIs" dxfId="44276" priority="42992" operator="equal">
      <formula>0</formula>
    </cfRule>
    <cfRule type="expression" dxfId="44275" priority="42993">
      <formula>O15&lt;0</formula>
    </cfRule>
  </conditionalFormatting>
  <conditionalFormatting sqref="O16:O17">
    <cfRule type="expression" dxfId="44274" priority="42990">
      <formula>O16&lt;0</formula>
    </cfRule>
    <cfRule type="cellIs" dxfId="44273" priority="42991" operator="equal">
      <formula>0</formula>
    </cfRule>
  </conditionalFormatting>
  <conditionalFormatting sqref="O18">
    <cfRule type="expression" dxfId="44272" priority="42988">
      <formula>O18&lt;0</formula>
    </cfRule>
    <cfRule type="cellIs" dxfId="44271" priority="42989" operator="equal">
      <formula>0</formula>
    </cfRule>
  </conditionalFormatting>
  <conditionalFormatting sqref="O19">
    <cfRule type="cellIs" dxfId="44270" priority="42986" operator="equal">
      <formula>0</formula>
    </cfRule>
    <cfRule type="expression" dxfId="44269" priority="42987">
      <formula>O19&lt;0</formula>
    </cfRule>
  </conditionalFormatting>
  <conditionalFormatting sqref="O20:O21">
    <cfRule type="expression" dxfId="44268" priority="42984">
      <formula>O20&lt;0</formula>
    </cfRule>
    <cfRule type="cellIs" dxfId="44267" priority="42985" operator="equal">
      <formula>0</formula>
    </cfRule>
  </conditionalFormatting>
  <conditionalFormatting sqref="O22">
    <cfRule type="expression" dxfId="44266" priority="42982">
      <formula>O22&lt;0</formula>
    </cfRule>
    <cfRule type="cellIs" dxfId="44265" priority="42983" operator="equal">
      <formula>0</formula>
    </cfRule>
  </conditionalFormatting>
  <conditionalFormatting sqref="O23">
    <cfRule type="cellIs" dxfId="44264" priority="42980" operator="equal">
      <formula>0</formula>
    </cfRule>
    <cfRule type="expression" dxfId="44263" priority="42981">
      <formula>O23&lt;0</formula>
    </cfRule>
  </conditionalFormatting>
  <conditionalFormatting sqref="O24:O25">
    <cfRule type="expression" dxfId="44262" priority="42978">
      <formula>O24&lt;0</formula>
    </cfRule>
    <cfRule type="cellIs" dxfId="44261" priority="42979" operator="equal">
      <formula>0</formula>
    </cfRule>
  </conditionalFormatting>
  <conditionalFormatting sqref="O26">
    <cfRule type="expression" dxfId="44260" priority="42976">
      <formula>O26&lt;0</formula>
    </cfRule>
    <cfRule type="cellIs" dxfId="44259" priority="42977" operator="equal">
      <formula>0</formula>
    </cfRule>
  </conditionalFormatting>
  <conditionalFormatting sqref="O27">
    <cfRule type="cellIs" dxfId="44258" priority="42974" operator="equal">
      <formula>0</formula>
    </cfRule>
    <cfRule type="expression" dxfId="44257" priority="42975">
      <formula>O27&lt;0</formula>
    </cfRule>
  </conditionalFormatting>
  <conditionalFormatting sqref="O28:O29">
    <cfRule type="expression" dxfId="44256" priority="42972">
      <formula>O28&lt;0</formula>
    </cfRule>
    <cfRule type="cellIs" dxfId="44255" priority="42973" operator="equal">
      <formula>0</formula>
    </cfRule>
  </conditionalFormatting>
  <conditionalFormatting sqref="O30">
    <cfRule type="expression" dxfId="44254" priority="42970">
      <formula>O30&lt;0</formula>
    </cfRule>
    <cfRule type="cellIs" dxfId="44253" priority="42971" operator="equal">
      <formula>0</formula>
    </cfRule>
  </conditionalFormatting>
  <conditionalFormatting sqref="O31">
    <cfRule type="cellIs" dxfId="44252" priority="42968" operator="equal">
      <formula>0</formula>
    </cfRule>
    <cfRule type="expression" dxfId="44251" priority="42969">
      <formula>O31&lt;0</formula>
    </cfRule>
  </conditionalFormatting>
  <conditionalFormatting sqref="O32:O33">
    <cfRule type="expression" dxfId="44250" priority="42966">
      <formula>O32&lt;0</formula>
    </cfRule>
    <cfRule type="cellIs" dxfId="44249" priority="42967" operator="equal">
      <formula>0</formula>
    </cfRule>
  </conditionalFormatting>
  <conditionalFormatting sqref="O34">
    <cfRule type="expression" dxfId="44248" priority="42964">
      <formula>O34&lt;0</formula>
    </cfRule>
    <cfRule type="cellIs" dxfId="44247" priority="42965" operator="equal">
      <formula>0</formula>
    </cfRule>
  </conditionalFormatting>
  <conditionalFormatting sqref="O35">
    <cfRule type="cellIs" dxfId="44246" priority="42962" operator="equal">
      <formula>0</formula>
    </cfRule>
    <cfRule type="expression" dxfId="44245" priority="42963">
      <formula>O35&lt;0</formula>
    </cfRule>
  </conditionalFormatting>
  <conditionalFormatting sqref="O36:O37">
    <cfRule type="expression" dxfId="44244" priority="42960">
      <formula>O36&lt;0</formula>
    </cfRule>
    <cfRule type="cellIs" dxfId="44243" priority="42961" operator="equal">
      <formula>0</formula>
    </cfRule>
  </conditionalFormatting>
  <conditionalFormatting sqref="O38">
    <cfRule type="expression" dxfId="44242" priority="42958">
      <formula>O38&lt;0</formula>
    </cfRule>
    <cfRule type="cellIs" dxfId="44241" priority="42959" operator="equal">
      <formula>0</formula>
    </cfRule>
  </conditionalFormatting>
  <conditionalFormatting sqref="O39">
    <cfRule type="cellIs" dxfId="44240" priority="42956" operator="equal">
      <formula>0</formula>
    </cfRule>
    <cfRule type="expression" dxfId="44239" priority="42957">
      <formula>O39&lt;0</formula>
    </cfRule>
  </conditionalFormatting>
  <conditionalFormatting sqref="O40:O41">
    <cfRule type="expression" dxfId="44238" priority="42954">
      <formula>O40&lt;0</formula>
    </cfRule>
    <cfRule type="cellIs" dxfId="44237" priority="42955" operator="equal">
      <formula>0</formula>
    </cfRule>
  </conditionalFormatting>
  <conditionalFormatting sqref="O42">
    <cfRule type="expression" dxfId="44236" priority="42952">
      <formula>O42&lt;0</formula>
    </cfRule>
    <cfRule type="cellIs" dxfId="44235" priority="42953" operator="equal">
      <formula>0</formula>
    </cfRule>
  </conditionalFormatting>
  <conditionalFormatting sqref="O43">
    <cfRule type="cellIs" dxfId="44234" priority="42950" operator="equal">
      <formula>0</formula>
    </cfRule>
    <cfRule type="expression" dxfId="44233" priority="42951">
      <formula>O43&lt;0</formula>
    </cfRule>
  </conditionalFormatting>
  <conditionalFormatting sqref="O44:O46">
    <cfRule type="expression" dxfId="44232" priority="42948">
      <formula>O44&lt;0</formula>
    </cfRule>
    <cfRule type="cellIs" dxfId="44231" priority="42949" operator="equal">
      <formula>0</formula>
    </cfRule>
  </conditionalFormatting>
  <conditionalFormatting sqref="O43">
    <cfRule type="cellIs" dxfId="44230" priority="42946" operator="equal">
      <formula>0</formula>
    </cfRule>
    <cfRule type="expression" dxfId="44229" priority="42947">
      <formula>O43&lt;0</formula>
    </cfRule>
  </conditionalFormatting>
  <conditionalFormatting sqref="O44:O46">
    <cfRule type="expression" dxfId="44228" priority="42944">
      <formula>O44&lt;0</formula>
    </cfRule>
    <cfRule type="cellIs" dxfId="44227" priority="42945" operator="equal">
      <formula>0</formula>
    </cfRule>
  </conditionalFormatting>
  <conditionalFormatting sqref="O43">
    <cfRule type="cellIs" dxfId="44226" priority="42942" operator="equal">
      <formula>0</formula>
    </cfRule>
    <cfRule type="expression" dxfId="44225" priority="42943">
      <formula>O43&lt;0</formula>
    </cfRule>
  </conditionalFormatting>
  <conditionalFormatting sqref="O44:O45">
    <cfRule type="expression" dxfId="44224" priority="42940">
      <formula>O44&lt;0</formula>
    </cfRule>
    <cfRule type="cellIs" dxfId="44223" priority="42941" operator="equal">
      <formula>0</formula>
    </cfRule>
  </conditionalFormatting>
  <conditionalFormatting sqref="O46">
    <cfRule type="expression" dxfId="44222" priority="42938">
      <formula>O46&lt;0</formula>
    </cfRule>
    <cfRule type="cellIs" dxfId="44221" priority="42939" operator="equal">
      <formula>0</formula>
    </cfRule>
  </conditionalFormatting>
  <conditionalFormatting sqref="E2">
    <cfRule type="cellIs" dxfId="44220" priority="37240" operator="equal">
      <formula>"ER"</formula>
    </cfRule>
  </conditionalFormatting>
  <conditionalFormatting sqref="A6">
    <cfRule type="containsText" dxfId="44219" priority="2082" operator="containsText" text="NTRAB">
      <formula>NOT(ISERROR(SEARCH("NTRAB",A6)))</formula>
    </cfRule>
    <cfRule type="containsText" dxfId="44218" priority="2083" operator="containsText" text="FERIADO">
      <formula>NOT(ISERROR(SEARCH("FERIADO",A6)))</formula>
    </cfRule>
  </conditionalFormatting>
  <conditionalFormatting sqref="A6">
    <cfRule type="containsText" dxfId="44217" priority="2081" operator="containsText" text="FÉRIAS">
      <formula>NOT(ISERROR(SEARCH("FÉRIAS",A6)))</formula>
    </cfRule>
  </conditionalFormatting>
  <conditionalFormatting sqref="A3">
    <cfRule type="containsText" dxfId="44216" priority="2079" operator="containsText" text="NTRAB">
      <formula>NOT(ISERROR(SEARCH("NTRAB",A3)))</formula>
    </cfRule>
    <cfRule type="containsText" dxfId="44215" priority="2080" operator="containsText" text="FERIADO">
      <formula>NOT(ISERROR(SEARCH("FERIADO",A3)))</formula>
    </cfRule>
  </conditionalFormatting>
  <conditionalFormatting sqref="A3">
    <cfRule type="containsText" dxfId="44214" priority="2078" operator="containsText" text="FÉRIAS">
      <formula>NOT(ISERROR(SEARCH("FÉRIAS",A3)))</formula>
    </cfRule>
  </conditionalFormatting>
  <conditionalFormatting sqref="A3 A6">
    <cfRule type="containsText" dxfId="44213" priority="2077" operator="containsText" text="ATESTADO">
      <formula>NOT(ISERROR(SEARCH("ATESTADO",A3)))</formula>
    </cfRule>
  </conditionalFormatting>
  <conditionalFormatting sqref="A4">
    <cfRule type="containsText" dxfId="44212" priority="2075" operator="containsText" text="NTRAB">
      <formula>NOT(ISERROR(SEARCH("NTRAB",A4)))</formula>
    </cfRule>
    <cfRule type="containsText" dxfId="44211" priority="2076" operator="containsText" text="FERIADO">
      <formula>NOT(ISERROR(SEARCH("FERIADO",A4)))</formula>
    </cfRule>
  </conditionalFormatting>
  <conditionalFormatting sqref="A4">
    <cfRule type="containsText" dxfId="44210" priority="2074" operator="containsText" text="FÉRIAS">
      <formula>NOT(ISERROR(SEARCH("FÉRIAS",A4)))</formula>
    </cfRule>
  </conditionalFormatting>
  <conditionalFormatting sqref="A4">
    <cfRule type="expression" dxfId="44209" priority="2070">
      <formula>A3="FERIADO"</formula>
    </cfRule>
    <cfRule type="expression" dxfId="44208" priority="2071">
      <formula>A3="NTRAB"</formula>
    </cfRule>
    <cfRule type="expression" dxfId="44207" priority="2072">
      <formula>A3="FÉRIAS"</formula>
    </cfRule>
    <cfRule type="expression" dxfId="44206" priority="2073">
      <formula>A3="ATESTADO"</formula>
    </cfRule>
  </conditionalFormatting>
  <conditionalFormatting sqref="A4">
    <cfRule type="containsText" dxfId="44205" priority="2069" operator="containsText" text="ATESTADO">
      <formula>NOT(ISERROR(SEARCH("ATESTADO",A4)))</formula>
    </cfRule>
  </conditionalFormatting>
  <conditionalFormatting sqref="A5">
    <cfRule type="containsText" dxfId="44204" priority="2067" operator="containsText" text="NTRAB">
      <formula>NOT(ISERROR(SEARCH("NTRAB",A5)))</formula>
    </cfRule>
    <cfRule type="containsText" dxfId="44203" priority="2068" operator="containsText" text="FERIADO">
      <formula>NOT(ISERROR(SEARCH("FERIADO",A5)))</formula>
    </cfRule>
  </conditionalFormatting>
  <conditionalFormatting sqref="A5">
    <cfRule type="containsText" dxfId="44202" priority="2066" operator="containsText" text="FÉRIAS">
      <formula>NOT(ISERROR(SEARCH("FÉRIAS",A5)))</formula>
    </cfRule>
  </conditionalFormatting>
  <conditionalFormatting sqref="A5">
    <cfRule type="expression" dxfId="44201" priority="2062">
      <formula>A4="FERIADO"</formula>
    </cfRule>
    <cfRule type="expression" dxfId="44200" priority="2063">
      <formula>A4="NTRAB"</formula>
    </cfRule>
    <cfRule type="expression" dxfId="44199" priority="2064">
      <formula>A4="FÉRIAS"</formula>
    </cfRule>
    <cfRule type="expression" dxfId="44198" priority="2065">
      <formula>A4="ATESTADO"</formula>
    </cfRule>
  </conditionalFormatting>
  <conditionalFormatting sqref="A5">
    <cfRule type="containsText" dxfId="44197" priority="2061" operator="containsText" text="ATESTADO">
      <formula>NOT(ISERROR(SEARCH("ATESTADO",A5)))</formula>
    </cfRule>
  </conditionalFormatting>
  <conditionalFormatting sqref="A5">
    <cfRule type="expression" dxfId="44196" priority="2057">
      <formula>A3="ATESTADO"</formula>
    </cfRule>
    <cfRule type="expression" dxfId="44195" priority="2058">
      <formula>A3="FÉRIAS"</formula>
    </cfRule>
    <cfRule type="expression" dxfId="44194" priority="2059">
      <formula>A3="NTRAB"</formula>
    </cfRule>
    <cfRule type="expression" dxfId="44193" priority="2060">
      <formula>A3="FERIADO"</formula>
    </cfRule>
  </conditionalFormatting>
  <conditionalFormatting sqref="A3:A6">
    <cfRule type="containsText" dxfId="44192" priority="2056" operator="containsText" text="HOJE">
      <formula>NOT(ISERROR(SEARCH("HOJE",A3)))</formula>
    </cfRule>
  </conditionalFormatting>
  <conditionalFormatting sqref="A10">
    <cfRule type="containsText" dxfId="44191" priority="2054" operator="containsText" text="NTRAB">
      <formula>NOT(ISERROR(SEARCH("NTRAB",A10)))</formula>
    </cfRule>
    <cfRule type="containsText" dxfId="44190" priority="2055" operator="containsText" text="FERIADO">
      <formula>NOT(ISERROR(SEARCH("FERIADO",A10)))</formula>
    </cfRule>
  </conditionalFormatting>
  <conditionalFormatting sqref="A10">
    <cfRule type="containsText" dxfId="44189" priority="2053" operator="containsText" text="FÉRIAS">
      <formula>NOT(ISERROR(SEARCH("FÉRIAS",A10)))</formula>
    </cfRule>
  </conditionalFormatting>
  <conditionalFormatting sqref="A7">
    <cfRule type="containsText" dxfId="44188" priority="2051" operator="containsText" text="NTRAB">
      <formula>NOT(ISERROR(SEARCH("NTRAB",A7)))</formula>
    </cfRule>
    <cfRule type="containsText" dxfId="44187" priority="2052" operator="containsText" text="FERIADO">
      <formula>NOT(ISERROR(SEARCH("FERIADO",A7)))</formula>
    </cfRule>
  </conditionalFormatting>
  <conditionalFormatting sqref="A7">
    <cfRule type="containsText" dxfId="44186" priority="2050" operator="containsText" text="FÉRIAS">
      <formula>NOT(ISERROR(SEARCH("FÉRIAS",A7)))</formula>
    </cfRule>
  </conditionalFormatting>
  <conditionalFormatting sqref="A7 A10">
    <cfRule type="containsText" dxfId="44185" priority="2049" operator="containsText" text="ATESTADO">
      <formula>NOT(ISERROR(SEARCH("ATESTADO",A7)))</formula>
    </cfRule>
  </conditionalFormatting>
  <conditionalFormatting sqref="A8">
    <cfRule type="containsText" dxfId="44184" priority="2047" operator="containsText" text="NTRAB">
      <formula>NOT(ISERROR(SEARCH("NTRAB",A8)))</formula>
    </cfRule>
    <cfRule type="containsText" dxfId="44183" priority="2048" operator="containsText" text="FERIADO">
      <formula>NOT(ISERROR(SEARCH("FERIADO",A8)))</formula>
    </cfRule>
  </conditionalFormatting>
  <conditionalFormatting sqref="A8">
    <cfRule type="containsText" dxfId="44182" priority="2046" operator="containsText" text="FÉRIAS">
      <formula>NOT(ISERROR(SEARCH("FÉRIAS",A8)))</formula>
    </cfRule>
  </conditionalFormatting>
  <conditionalFormatting sqref="A8">
    <cfRule type="expression" dxfId="44181" priority="2042">
      <formula>A7="FERIADO"</formula>
    </cfRule>
    <cfRule type="expression" dxfId="44180" priority="2043">
      <formula>A7="NTRAB"</formula>
    </cfRule>
    <cfRule type="expression" dxfId="44179" priority="2044">
      <formula>A7="FÉRIAS"</formula>
    </cfRule>
    <cfRule type="expression" dxfId="44178" priority="2045">
      <formula>A7="ATESTADO"</formula>
    </cfRule>
  </conditionalFormatting>
  <conditionalFormatting sqref="A8">
    <cfRule type="containsText" dxfId="44177" priority="2041" operator="containsText" text="ATESTADO">
      <formula>NOT(ISERROR(SEARCH("ATESTADO",A8)))</formula>
    </cfRule>
  </conditionalFormatting>
  <conditionalFormatting sqref="A9">
    <cfRule type="containsText" dxfId="44176" priority="2039" operator="containsText" text="NTRAB">
      <formula>NOT(ISERROR(SEARCH("NTRAB",A9)))</formula>
    </cfRule>
    <cfRule type="containsText" dxfId="44175" priority="2040" operator="containsText" text="FERIADO">
      <formula>NOT(ISERROR(SEARCH("FERIADO",A9)))</formula>
    </cfRule>
  </conditionalFormatting>
  <conditionalFormatting sqref="A9">
    <cfRule type="containsText" dxfId="44174" priority="2038" operator="containsText" text="FÉRIAS">
      <formula>NOT(ISERROR(SEARCH("FÉRIAS",A9)))</formula>
    </cfRule>
  </conditionalFormatting>
  <conditionalFormatting sqref="A9">
    <cfRule type="expression" dxfId="44173" priority="2034">
      <formula>A8="FERIADO"</formula>
    </cfRule>
    <cfRule type="expression" dxfId="44172" priority="2035">
      <formula>A8="NTRAB"</formula>
    </cfRule>
    <cfRule type="expression" dxfId="44171" priority="2036">
      <formula>A8="FÉRIAS"</formula>
    </cfRule>
    <cfRule type="expression" dxfId="44170" priority="2037">
      <formula>A8="ATESTADO"</formula>
    </cfRule>
  </conditionalFormatting>
  <conditionalFormatting sqref="A9">
    <cfRule type="containsText" dxfId="44169" priority="2033" operator="containsText" text="ATESTADO">
      <formula>NOT(ISERROR(SEARCH("ATESTADO",A9)))</formula>
    </cfRule>
  </conditionalFormatting>
  <conditionalFormatting sqref="A9">
    <cfRule type="expression" dxfId="44168" priority="2029">
      <formula>A7="ATESTADO"</formula>
    </cfRule>
    <cfRule type="expression" dxfId="44167" priority="2030">
      <formula>A7="FÉRIAS"</formula>
    </cfRule>
    <cfRule type="expression" dxfId="44166" priority="2031">
      <formula>A7="NTRAB"</formula>
    </cfRule>
    <cfRule type="expression" dxfId="44165" priority="2032">
      <formula>A7="FERIADO"</formula>
    </cfRule>
  </conditionalFormatting>
  <conditionalFormatting sqref="A7:A10">
    <cfRule type="containsText" dxfId="44164" priority="2028" operator="containsText" text="HOJE">
      <formula>NOT(ISERROR(SEARCH("HOJE",A7)))</formula>
    </cfRule>
  </conditionalFormatting>
  <conditionalFormatting sqref="A14">
    <cfRule type="containsText" dxfId="44163" priority="2026" operator="containsText" text="NTRAB">
      <formula>NOT(ISERROR(SEARCH("NTRAB",A14)))</formula>
    </cfRule>
    <cfRule type="containsText" dxfId="44162" priority="2027" operator="containsText" text="FERIADO">
      <formula>NOT(ISERROR(SEARCH("FERIADO",A14)))</formula>
    </cfRule>
  </conditionalFormatting>
  <conditionalFormatting sqref="A14">
    <cfRule type="containsText" dxfId="44161" priority="2025" operator="containsText" text="FÉRIAS">
      <formula>NOT(ISERROR(SEARCH("FÉRIAS",A14)))</formula>
    </cfRule>
  </conditionalFormatting>
  <conditionalFormatting sqref="A11">
    <cfRule type="containsText" dxfId="44160" priority="2023" operator="containsText" text="NTRAB">
      <formula>NOT(ISERROR(SEARCH("NTRAB",A11)))</formula>
    </cfRule>
    <cfRule type="containsText" dxfId="44159" priority="2024" operator="containsText" text="FERIADO">
      <formula>NOT(ISERROR(SEARCH("FERIADO",A11)))</formula>
    </cfRule>
  </conditionalFormatting>
  <conditionalFormatting sqref="A11">
    <cfRule type="containsText" dxfId="44158" priority="2022" operator="containsText" text="FÉRIAS">
      <formula>NOT(ISERROR(SEARCH("FÉRIAS",A11)))</formula>
    </cfRule>
  </conditionalFormatting>
  <conditionalFormatting sqref="A11 A14">
    <cfRule type="containsText" dxfId="44157" priority="2021" operator="containsText" text="ATESTADO">
      <formula>NOT(ISERROR(SEARCH("ATESTADO",A11)))</formula>
    </cfRule>
  </conditionalFormatting>
  <conditionalFormatting sqref="A12">
    <cfRule type="containsText" dxfId="44156" priority="2019" operator="containsText" text="NTRAB">
      <formula>NOT(ISERROR(SEARCH("NTRAB",A12)))</formula>
    </cfRule>
    <cfRule type="containsText" dxfId="44155" priority="2020" operator="containsText" text="FERIADO">
      <formula>NOT(ISERROR(SEARCH("FERIADO",A12)))</formula>
    </cfRule>
  </conditionalFormatting>
  <conditionalFormatting sqref="A12">
    <cfRule type="containsText" dxfId="44154" priority="2018" operator="containsText" text="FÉRIAS">
      <formula>NOT(ISERROR(SEARCH("FÉRIAS",A12)))</formula>
    </cfRule>
  </conditionalFormatting>
  <conditionalFormatting sqref="A12">
    <cfRule type="expression" dxfId="44153" priority="2014">
      <formula>A11="FERIADO"</formula>
    </cfRule>
    <cfRule type="expression" dxfId="44152" priority="2015">
      <formula>A11="NTRAB"</formula>
    </cfRule>
    <cfRule type="expression" dxfId="44151" priority="2016">
      <formula>A11="FÉRIAS"</formula>
    </cfRule>
    <cfRule type="expression" dxfId="44150" priority="2017">
      <formula>A11="ATESTADO"</formula>
    </cfRule>
  </conditionalFormatting>
  <conditionalFormatting sqref="A12">
    <cfRule type="containsText" dxfId="44149" priority="2013" operator="containsText" text="ATESTADO">
      <formula>NOT(ISERROR(SEARCH("ATESTADO",A12)))</formula>
    </cfRule>
  </conditionalFormatting>
  <conditionalFormatting sqref="A11:A12 A14">
    <cfRule type="containsText" dxfId="44148" priority="2012" operator="containsText" text="HOJE">
      <formula>NOT(ISERROR(SEARCH("HOJE",A11)))</formula>
    </cfRule>
  </conditionalFormatting>
  <conditionalFormatting sqref="A18">
    <cfRule type="containsText" dxfId="44147" priority="2010" operator="containsText" text="NTRAB">
      <formula>NOT(ISERROR(SEARCH("NTRAB",A18)))</formula>
    </cfRule>
    <cfRule type="containsText" dxfId="44146" priority="2011" operator="containsText" text="FERIADO">
      <formula>NOT(ISERROR(SEARCH("FERIADO",A18)))</formula>
    </cfRule>
  </conditionalFormatting>
  <conditionalFormatting sqref="A18">
    <cfRule type="containsText" dxfId="44145" priority="2009" operator="containsText" text="FÉRIAS">
      <formula>NOT(ISERROR(SEARCH("FÉRIAS",A18)))</formula>
    </cfRule>
  </conditionalFormatting>
  <conditionalFormatting sqref="A15">
    <cfRule type="containsText" dxfId="44144" priority="2007" operator="containsText" text="NTRAB">
      <formula>NOT(ISERROR(SEARCH("NTRAB",A15)))</formula>
    </cfRule>
    <cfRule type="containsText" dxfId="44143" priority="2008" operator="containsText" text="FERIADO">
      <formula>NOT(ISERROR(SEARCH("FERIADO",A15)))</formula>
    </cfRule>
  </conditionalFormatting>
  <conditionalFormatting sqref="A15">
    <cfRule type="containsText" dxfId="44142" priority="2006" operator="containsText" text="FÉRIAS">
      <formula>NOT(ISERROR(SEARCH("FÉRIAS",A15)))</formula>
    </cfRule>
  </conditionalFormatting>
  <conditionalFormatting sqref="A15 A18">
    <cfRule type="containsText" dxfId="44141" priority="2005" operator="containsText" text="ATESTADO">
      <formula>NOT(ISERROR(SEARCH("ATESTADO",A15)))</formula>
    </cfRule>
  </conditionalFormatting>
  <conditionalFormatting sqref="A16">
    <cfRule type="containsText" dxfId="44140" priority="2003" operator="containsText" text="NTRAB">
      <formula>NOT(ISERROR(SEARCH("NTRAB",A16)))</formula>
    </cfRule>
    <cfRule type="containsText" dxfId="44139" priority="2004" operator="containsText" text="FERIADO">
      <formula>NOT(ISERROR(SEARCH("FERIADO",A16)))</formula>
    </cfRule>
  </conditionalFormatting>
  <conditionalFormatting sqref="A16">
    <cfRule type="containsText" dxfId="44138" priority="2002" operator="containsText" text="FÉRIAS">
      <formula>NOT(ISERROR(SEARCH("FÉRIAS",A16)))</formula>
    </cfRule>
  </conditionalFormatting>
  <conditionalFormatting sqref="A16">
    <cfRule type="expression" dxfId="44137" priority="1998">
      <formula>A15="FERIADO"</formula>
    </cfRule>
    <cfRule type="expression" dxfId="44136" priority="1999">
      <formula>A15="NTRAB"</formula>
    </cfRule>
    <cfRule type="expression" dxfId="44135" priority="2000">
      <formula>A15="FÉRIAS"</formula>
    </cfRule>
    <cfRule type="expression" dxfId="44134" priority="2001">
      <formula>A15="ATESTADO"</formula>
    </cfRule>
  </conditionalFormatting>
  <conditionalFormatting sqref="A16">
    <cfRule type="containsText" dxfId="44133" priority="1997" operator="containsText" text="ATESTADO">
      <formula>NOT(ISERROR(SEARCH("ATESTADO",A16)))</formula>
    </cfRule>
  </conditionalFormatting>
  <conditionalFormatting sqref="A15:A16 A18">
    <cfRule type="containsText" dxfId="44132" priority="1996" operator="containsText" text="HOJE">
      <formula>NOT(ISERROR(SEARCH("HOJE",A15)))</formula>
    </cfRule>
  </conditionalFormatting>
  <conditionalFormatting sqref="A22">
    <cfRule type="containsText" dxfId="44131" priority="1994" operator="containsText" text="NTRAB">
      <formula>NOT(ISERROR(SEARCH("NTRAB",A22)))</formula>
    </cfRule>
    <cfRule type="containsText" dxfId="44130" priority="1995" operator="containsText" text="FERIADO">
      <formula>NOT(ISERROR(SEARCH("FERIADO",A22)))</formula>
    </cfRule>
  </conditionalFormatting>
  <conditionalFormatting sqref="A22">
    <cfRule type="containsText" dxfId="44129" priority="1993" operator="containsText" text="FÉRIAS">
      <formula>NOT(ISERROR(SEARCH("FÉRIAS",A22)))</formula>
    </cfRule>
  </conditionalFormatting>
  <conditionalFormatting sqref="A19">
    <cfRule type="containsText" dxfId="44128" priority="1991" operator="containsText" text="NTRAB">
      <formula>NOT(ISERROR(SEARCH("NTRAB",A19)))</formula>
    </cfRule>
    <cfRule type="containsText" dxfId="44127" priority="1992" operator="containsText" text="FERIADO">
      <formula>NOT(ISERROR(SEARCH("FERIADO",A19)))</formula>
    </cfRule>
  </conditionalFormatting>
  <conditionalFormatting sqref="A19">
    <cfRule type="containsText" dxfId="44126" priority="1990" operator="containsText" text="FÉRIAS">
      <formula>NOT(ISERROR(SEARCH("FÉRIAS",A19)))</formula>
    </cfRule>
  </conditionalFormatting>
  <conditionalFormatting sqref="A19 A22">
    <cfRule type="containsText" dxfId="44125" priority="1989" operator="containsText" text="ATESTADO">
      <formula>NOT(ISERROR(SEARCH("ATESTADO",A19)))</formula>
    </cfRule>
  </conditionalFormatting>
  <conditionalFormatting sqref="A20">
    <cfRule type="containsText" dxfId="44124" priority="1987" operator="containsText" text="NTRAB">
      <formula>NOT(ISERROR(SEARCH("NTRAB",A20)))</formula>
    </cfRule>
    <cfRule type="containsText" dxfId="44123" priority="1988" operator="containsText" text="FERIADO">
      <formula>NOT(ISERROR(SEARCH("FERIADO",A20)))</formula>
    </cfRule>
  </conditionalFormatting>
  <conditionalFormatting sqref="A20">
    <cfRule type="containsText" dxfId="44122" priority="1986" operator="containsText" text="FÉRIAS">
      <formula>NOT(ISERROR(SEARCH("FÉRIAS",A20)))</formula>
    </cfRule>
  </conditionalFormatting>
  <conditionalFormatting sqref="A20">
    <cfRule type="expression" dxfId="44121" priority="1982">
      <formula>A19="FERIADO"</formula>
    </cfRule>
    <cfRule type="expression" dxfId="44120" priority="1983">
      <formula>A19="NTRAB"</formula>
    </cfRule>
    <cfRule type="expression" dxfId="44119" priority="1984">
      <formula>A19="FÉRIAS"</formula>
    </cfRule>
    <cfRule type="expression" dxfId="44118" priority="1985">
      <formula>A19="ATESTADO"</formula>
    </cfRule>
  </conditionalFormatting>
  <conditionalFormatting sqref="A20">
    <cfRule type="containsText" dxfId="44117" priority="1981" operator="containsText" text="ATESTADO">
      <formula>NOT(ISERROR(SEARCH("ATESTADO",A20)))</formula>
    </cfRule>
  </conditionalFormatting>
  <conditionalFormatting sqref="A19:A20 A22">
    <cfRule type="containsText" dxfId="44116" priority="1980" operator="containsText" text="HOJE">
      <formula>NOT(ISERROR(SEARCH("HOJE",A19)))</formula>
    </cfRule>
  </conditionalFormatting>
  <conditionalFormatting sqref="A26">
    <cfRule type="containsText" dxfId="44115" priority="1978" operator="containsText" text="NTRAB">
      <formula>NOT(ISERROR(SEARCH("NTRAB",A26)))</formula>
    </cfRule>
    <cfRule type="containsText" dxfId="44114" priority="1979" operator="containsText" text="FERIADO">
      <formula>NOT(ISERROR(SEARCH("FERIADO",A26)))</formula>
    </cfRule>
  </conditionalFormatting>
  <conditionalFormatting sqref="A26">
    <cfRule type="containsText" dxfId="44113" priority="1977" operator="containsText" text="FÉRIAS">
      <formula>NOT(ISERROR(SEARCH("FÉRIAS",A26)))</formula>
    </cfRule>
  </conditionalFormatting>
  <conditionalFormatting sqref="A23">
    <cfRule type="containsText" dxfId="44112" priority="1975" operator="containsText" text="NTRAB">
      <formula>NOT(ISERROR(SEARCH("NTRAB",A23)))</formula>
    </cfRule>
    <cfRule type="containsText" dxfId="44111" priority="1976" operator="containsText" text="FERIADO">
      <formula>NOT(ISERROR(SEARCH("FERIADO",A23)))</formula>
    </cfRule>
  </conditionalFormatting>
  <conditionalFormatting sqref="A23">
    <cfRule type="containsText" dxfId="44110" priority="1974" operator="containsText" text="FÉRIAS">
      <formula>NOT(ISERROR(SEARCH("FÉRIAS",A23)))</formula>
    </cfRule>
  </conditionalFormatting>
  <conditionalFormatting sqref="A23 A26">
    <cfRule type="containsText" dxfId="44109" priority="1973" operator="containsText" text="ATESTADO">
      <formula>NOT(ISERROR(SEARCH("ATESTADO",A23)))</formula>
    </cfRule>
  </conditionalFormatting>
  <conditionalFormatting sqref="A24">
    <cfRule type="containsText" dxfId="44108" priority="1971" operator="containsText" text="NTRAB">
      <formula>NOT(ISERROR(SEARCH("NTRAB",A24)))</formula>
    </cfRule>
    <cfRule type="containsText" dxfId="44107" priority="1972" operator="containsText" text="FERIADO">
      <formula>NOT(ISERROR(SEARCH("FERIADO",A24)))</formula>
    </cfRule>
  </conditionalFormatting>
  <conditionalFormatting sqref="A24">
    <cfRule type="containsText" dxfId="44106" priority="1970" operator="containsText" text="FÉRIAS">
      <formula>NOT(ISERROR(SEARCH("FÉRIAS",A24)))</formula>
    </cfRule>
  </conditionalFormatting>
  <conditionalFormatting sqref="A24">
    <cfRule type="expression" dxfId="44105" priority="1966">
      <formula>A23="FERIADO"</formula>
    </cfRule>
    <cfRule type="expression" dxfId="44104" priority="1967">
      <formula>A23="NTRAB"</formula>
    </cfRule>
    <cfRule type="expression" dxfId="44103" priority="1968">
      <formula>A23="FÉRIAS"</formula>
    </cfRule>
    <cfRule type="expression" dxfId="44102" priority="1969">
      <formula>A23="ATESTADO"</formula>
    </cfRule>
  </conditionalFormatting>
  <conditionalFormatting sqref="A24">
    <cfRule type="containsText" dxfId="44101" priority="1965" operator="containsText" text="ATESTADO">
      <formula>NOT(ISERROR(SEARCH("ATESTADO",A24)))</formula>
    </cfRule>
  </conditionalFormatting>
  <conditionalFormatting sqref="A23:A24 A26">
    <cfRule type="containsText" dxfId="44100" priority="1964" operator="containsText" text="HOJE">
      <formula>NOT(ISERROR(SEARCH("HOJE",A23)))</formula>
    </cfRule>
  </conditionalFormatting>
  <conditionalFormatting sqref="A30">
    <cfRule type="containsText" dxfId="44099" priority="1962" operator="containsText" text="NTRAB">
      <formula>NOT(ISERROR(SEARCH("NTRAB",A30)))</formula>
    </cfRule>
    <cfRule type="containsText" dxfId="44098" priority="1963" operator="containsText" text="FERIADO">
      <formula>NOT(ISERROR(SEARCH("FERIADO",A30)))</formula>
    </cfRule>
  </conditionalFormatting>
  <conditionalFormatting sqref="A30">
    <cfRule type="containsText" dxfId="44097" priority="1961" operator="containsText" text="FÉRIAS">
      <formula>NOT(ISERROR(SEARCH("FÉRIAS",A30)))</formula>
    </cfRule>
  </conditionalFormatting>
  <conditionalFormatting sqref="A27">
    <cfRule type="containsText" dxfId="44096" priority="1959" operator="containsText" text="NTRAB">
      <formula>NOT(ISERROR(SEARCH("NTRAB",A27)))</formula>
    </cfRule>
    <cfRule type="containsText" dxfId="44095" priority="1960" operator="containsText" text="FERIADO">
      <formula>NOT(ISERROR(SEARCH("FERIADO",A27)))</formula>
    </cfRule>
  </conditionalFormatting>
  <conditionalFormatting sqref="A27">
    <cfRule type="containsText" dxfId="44094" priority="1958" operator="containsText" text="FÉRIAS">
      <formula>NOT(ISERROR(SEARCH("FÉRIAS",A27)))</formula>
    </cfRule>
  </conditionalFormatting>
  <conditionalFormatting sqref="A27 A30">
    <cfRule type="containsText" dxfId="44093" priority="1957" operator="containsText" text="ATESTADO">
      <formula>NOT(ISERROR(SEARCH("ATESTADO",A27)))</formula>
    </cfRule>
  </conditionalFormatting>
  <conditionalFormatting sqref="A28">
    <cfRule type="containsText" dxfId="44092" priority="1955" operator="containsText" text="NTRAB">
      <formula>NOT(ISERROR(SEARCH("NTRAB",A28)))</formula>
    </cfRule>
    <cfRule type="containsText" dxfId="44091" priority="1956" operator="containsText" text="FERIADO">
      <formula>NOT(ISERROR(SEARCH("FERIADO",A28)))</formula>
    </cfRule>
  </conditionalFormatting>
  <conditionalFormatting sqref="A28">
    <cfRule type="containsText" dxfId="44090" priority="1954" operator="containsText" text="FÉRIAS">
      <formula>NOT(ISERROR(SEARCH("FÉRIAS",A28)))</formula>
    </cfRule>
  </conditionalFormatting>
  <conditionalFormatting sqref="A28">
    <cfRule type="expression" dxfId="44089" priority="1950">
      <formula>A27="FERIADO"</formula>
    </cfRule>
    <cfRule type="expression" dxfId="44088" priority="1951">
      <formula>A27="NTRAB"</formula>
    </cfRule>
    <cfRule type="expression" dxfId="44087" priority="1952">
      <formula>A27="FÉRIAS"</formula>
    </cfRule>
    <cfRule type="expression" dxfId="44086" priority="1953">
      <formula>A27="ATESTADO"</formula>
    </cfRule>
  </conditionalFormatting>
  <conditionalFormatting sqref="A28">
    <cfRule type="containsText" dxfId="44085" priority="1949" operator="containsText" text="ATESTADO">
      <formula>NOT(ISERROR(SEARCH("ATESTADO",A28)))</formula>
    </cfRule>
  </conditionalFormatting>
  <conditionalFormatting sqref="A27:A28 A30">
    <cfRule type="containsText" dxfId="44084" priority="1948" operator="containsText" text="HOJE">
      <formula>NOT(ISERROR(SEARCH("HOJE",A27)))</formula>
    </cfRule>
  </conditionalFormatting>
  <conditionalFormatting sqref="A34">
    <cfRule type="containsText" dxfId="44083" priority="1946" operator="containsText" text="NTRAB">
      <formula>NOT(ISERROR(SEARCH("NTRAB",A34)))</formula>
    </cfRule>
    <cfRule type="containsText" dxfId="44082" priority="1947" operator="containsText" text="FERIADO">
      <formula>NOT(ISERROR(SEARCH("FERIADO",A34)))</formula>
    </cfRule>
  </conditionalFormatting>
  <conditionalFormatting sqref="A34">
    <cfRule type="containsText" dxfId="44081" priority="1945" operator="containsText" text="FÉRIAS">
      <formula>NOT(ISERROR(SEARCH("FÉRIAS",A34)))</formula>
    </cfRule>
  </conditionalFormatting>
  <conditionalFormatting sqref="A31">
    <cfRule type="containsText" dxfId="44080" priority="1943" operator="containsText" text="NTRAB">
      <formula>NOT(ISERROR(SEARCH("NTRAB",A31)))</formula>
    </cfRule>
    <cfRule type="containsText" dxfId="44079" priority="1944" operator="containsText" text="FERIADO">
      <formula>NOT(ISERROR(SEARCH("FERIADO",A31)))</formula>
    </cfRule>
  </conditionalFormatting>
  <conditionalFormatting sqref="A31">
    <cfRule type="containsText" dxfId="44078" priority="1942" operator="containsText" text="FÉRIAS">
      <formula>NOT(ISERROR(SEARCH("FÉRIAS",A31)))</formula>
    </cfRule>
  </conditionalFormatting>
  <conditionalFormatting sqref="A31 A34">
    <cfRule type="containsText" dxfId="44077" priority="1941" operator="containsText" text="ATESTADO">
      <formula>NOT(ISERROR(SEARCH("ATESTADO",A31)))</formula>
    </cfRule>
  </conditionalFormatting>
  <conditionalFormatting sqref="A32">
    <cfRule type="containsText" dxfId="44076" priority="1939" operator="containsText" text="NTRAB">
      <formula>NOT(ISERROR(SEARCH("NTRAB",A32)))</formula>
    </cfRule>
    <cfRule type="containsText" dxfId="44075" priority="1940" operator="containsText" text="FERIADO">
      <formula>NOT(ISERROR(SEARCH("FERIADO",A32)))</formula>
    </cfRule>
  </conditionalFormatting>
  <conditionalFormatting sqref="A32">
    <cfRule type="containsText" dxfId="44074" priority="1938" operator="containsText" text="FÉRIAS">
      <formula>NOT(ISERROR(SEARCH("FÉRIAS",A32)))</formula>
    </cfRule>
  </conditionalFormatting>
  <conditionalFormatting sqref="A32">
    <cfRule type="expression" dxfId="44073" priority="1934">
      <formula>A31="FERIADO"</formula>
    </cfRule>
    <cfRule type="expression" dxfId="44072" priority="1935">
      <formula>A31="NTRAB"</formula>
    </cfRule>
    <cfRule type="expression" dxfId="44071" priority="1936">
      <formula>A31="FÉRIAS"</formula>
    </cfRule>
    <cfRule type="expression" dxfId="44070" priority="1937">
      <formula>A31="ATESTADO"</formula>
    </cfRule>
  </conditionalFormatting>
  <conditionalFormatting sqref="A32">
    <cfRule type="containsText" dxfId="44069" priority="1933" operator="containsText" text="ATESTADO">
      <formula>NOT(ISERROR(SEARCH("ATESTADO",A32)))</formula>
    </cfRule>
  </conditionalFormatting>
  <conditionalFormatting sqref="A31:A32 A34">
    <cfRule type="containsText" dxfId="44068" priority="1932" operator="containsText" text="HOJE">
      <formula>NOT(ISERROR(SEARCH("HOJE",A31)))</formula>
    </cfRule>
  </conditionalFormatting>
  <conditionalFormatting sqref="A38">
    <cfRule type="containsText" dxfId="44067" priority="1930" operator="containsText" text="NTRAB">
      <formula>NOT(ISERROR(SEARCH("NTRAB",A38)))</formula>
    </cfRule>
    <cfRule type="containsText" dxfId="44066" priority="1931" operator="containsText" text="FERIADO">
      <formula>NOT(ISERROR(SEARCH("FERIADO",A38)))</formula>
    </cfRule>
  </conditionalFormatting>
  <conditionalFormatting sqref="A38">
    <cfRule type="containsText" dxfId="44065" priority="1929" operator="containsText" text="FÉRIAS">
      <formula>NOT(ISERROR(SEARCH("FÉRIAS",A38)))</formula>
    </cfRule>
  </conditionalFormatting>
  <conditionalFormatting sqref="A35">
    <cfRule type="containsText" dxfId="44064" priority="1927" operator="containsText" text="NTRAB">
      <formula>NOT(ISERROR(SEARCH("NTRAB",A35)))</formula>
    </cfRule>
    <cfRule type="containsText" dxfId="44063" priority="1928" operator="containsText" text="FERIADO">
      <formula>NOT(ISERROR(SEARCH("FERIADO",A35)))</formula>
    </cfRule>
  </conditionalFormatting>
  <conditionalFormatting sqref="A35">
    <cfRule type="containsText" dxfId="44062" priority="1926" operator="containsText" text="FÉRIAS">
      <formula>NOT(ISERROR(SEARCH("FÉRIAS",A35)))</formula>
    </cfRule>
  </conditionalFormatting>
  <conditionalFormatting sqref="A35 A38">
    <cfRule type="containsText" dxfId="44061" priority="1925" operator="containsText" text="ATESTADO">
      <formula>NOT(ISERROR(SEARCH("ATESTADO",A35)))</formula>
    </cfRule>
  </conditionalFormatting>
  <conditionalFormatting sqref="A36">
    <cfRule type="containsText" dxfId="44060" priority="1923" operator="containsText" text="NTRAB">
      <formula>NOT(ISERROR(SEARCH("NTRAB",A36)))</formula>
    </cfRule>
    <cfRule type="containsText" dxfId="44059" priority="1924" operator="containsText" text="FERIADO">
      <formula>NOT(ISERROR(SEARCH("FERIADO",A36)))</formula>
    </cfRule>
  </conditionalFormatting>
  <conditionalFormatting sqref="A36">
    <cfRule type="containsText" dxfId="44058" priority="1922" operator="containsText" text="FÉRIAS">
      <formula>NOT(ISERROR(SEARCH("FÉRIAS",A36)))</formula>
    </cfRule>
  </conditionalFormatting>
  <conditionalFormatting sqref="A36">
    <cfRule type="expression" dxfId="44057" priority="1918">
      <formula>A35="FERIADO"</formula>
    </cfRule>
    <cfRule type="expression" dxfId="44056" priority="1919">
      <formula>A35="NTRAB"</formula>
    </cfRule>
    <cfRule type="expression" dxfId="44055" priority="1920">
      <formula>A35="FÉRIAS"</formula>
    </cfRule>
    <cfRule type="expression" dxfId="44054" priority="1921">
      <formula>A35="ATESTADO"</formula>
    </cfRule>
  </conditionalFormatting>
  <conditionalFormatting sqref="A36">
    <cfRule type="containsText" dxfId="44053" priority="1917" operator="containsText" text="ATESTADO">
      <formula>NOT(ISERROR(SEARCH("ATESTADO",A36)))</formula>
    </cfRule>
  </conditionalFormatting>
  <conditionalFormatting sqref="A35:A36 A38">
    <cfRule type="containsText" dxfId="44052" priority="1916" operator="containsText" text="HOJE">
      <formula>NOT(ISERROR(SEARCH("HOJE",A35)))</formula>
    </cfRule>
  </conditionalFormatting>
  <conditionalFormatting sqref="A42">
    <cfRule type="containsText" dxfId="44051" priority="1914" operator="containsText" text="NTRAB">
      <formula>NOT(ISERROR(SEARCH("NTRAB",A42)))</formula>
    </cfRule>
    <cfRule type="containsText" dxfId="44050" priority="1915" operator="containsText" text="FERIADO">
      <formula>NOT(ISERROR(SEARCH("FERIADO",A42)))</formula>
    </cfRule>
  </conditionalFormatting>
  <conditionalFormatting sqref="A42">
    <cfRule type="containsText" dxfId="44049" priority="1913" operator="containsText" text="FÉRIAS">
      <formula>NOT(ISERROR(SEARCH("FÉRIAS",A42)))</formula>
    </cfRule>
  </conditionalFormatting>
  <conditionalFormatting sqref="A39">
    <cfRule type="containsText" dxfId="44048" priority="1911" operator="containsText" text="NTRAB">
      <formula>NOT(ISERROR(SEARCH("NTRAB",A39)))</formula>
    </cfRule>
    <cfRule type="containsText" dxfId="44047" priority="1912" operator="containsText" text="FERIADO">
      <formula>NOT(ISERROR(SEARCH("FERIADO",A39)))</formula>
    </cfRule>
  </conditionalFormatting>
  <conditionalFormatting sqref="A39">
    <cfRule type="containsText" dxfId="44046" priority="1910" operator="containsText" text="FÉRIAS">
      <formula>NOT(ISERROR(SEARCH("FÉRIAS",A39)))</formula>
    </cfRule>
  </conditionalFormatting>
  <conditionalFormatting sqref="A39 A42">
    <cfRule type="containsText" dxfId="44045" priority="1909" operator="containsText" text="ATESTADO">
      <formula>NOT(ISERROR(SEARCH("ATESTADO",A39)))</formula>
    </cfRule>
  </conditionalFormatting>
  <conditionalFormatting sqref="A40">
    <cfRule type="containsText" dxfId="44044" priority="1907" operator="containsText" text="NTRAB">
      <formula>NOT(ISERROR(SEARCH("NTRAB",A40)))</formula>
    </cfRule>
    <cfRule type="containsText" dxfId="44043" priority="1908" operator="containsText" text="FERIADO">
      <formula>NOT(ISERROR(SEARCH("FERIADO",A40)))</formula>
    </cfRule>
  </conditionalFormatting>
  <conditionalFormatting sqref="A40">
    <cfRule type="containsText" dxfId="44042" priority="1906" operator="containsText" text="FÉRIAS">
      <formula>NOT(ISERROR(SEARCH("FÉRIAS",A40)))</formula>
    </cfRule>
  </conditionalFormatting>
  <conditionalFormatting sqref="A40">
    <cfRule type="expression" dxfId="44041" priority="1902">
      <formula>A39="FERIADO"</formula>
    </cfRule>
    <cfRule type="expression" dxfId="44040" priority="1903">
      <formula>A39="NTRAB"</formula>
    </cfRule>
    <cfRule type="expression" dxfId="44039" priority="1904">
      <formula>A39="FÉRIAS"</formula>
    </cfRule>
    <cfRule type="expression" dxfId="44038" priority="1905">
      <formula>A39="ATESTADO"</formula>
    </cfRule>
  </conditionalFormatting>
  <conditionalFormatting sqref="A40">
    <cfRule type="containsText" dxfId="44037" priority="1901" operator="containsText" text="ATESTADO">
      <formula>NOT(ISERROR(SEARCH("ATESTADO",A40)))</formula>
    </cfRule>
  </conditionalFormatting>
  <conditionalFormatting sqref="A39:A40 A42">
    <cfRule type="containsText" dxfId="44036" priority="1900" operator="containsText" text="HOJE">
      <formula>NOT(ISERROR(SEARCH("HOJE",A39)))</formula>
    </cfRule>
  </conditionalFormatting>
  <conditionalFormatting sqref="A13">
    <cfRule type="containsText" dxfId="44035" priority="1898" operator="containsText" text="NTRAB">
      <formula>NOT(ISERROR(SEARCH("NTRAB",A13)))</formula>
    </cfRule>
    <cfRule type="containsText" dxfId="44034" priority="1899" operator="containsText" text="FERIADO">
      <formula>NOT(ISERROR(SEARCH("FERIADO",A13)))</formula>
    </cfRule>
  </conditionalFormatting>
  <conditionalFormatting sqref="A13">
    <cfRule type="containsText" dxfId="44033" priority="1897" operator="containsText" text="FÉRIAS">
      <formula>NOT(ISERROR(SEARCH("FÉRIAS",A13)))</formula>
    </cfRule>
  </conditionalFormatting>
  <conditionalFormatting sqref="A13">
    <cfRule type="expression" dxfId="44032" priority="1893">
      <formula>A12="FERIADO"</formula>
    </cfRule>
    <cfRule type="expression" dxfId="44031" priority="1894">
      <formula>A12="NTRAB"</formula>
    </cfRule>
    <cfRule type="expression" dxfId="44030" priority="1895">
      <formula>A12="FÉRIAS"</formula>
    </cfRule>
    <cfRule type="expression" dxfId="44029" priority="1896">
      <formula>A12="ATESTADO"</formula>
    </cfRule>
  </conditionalFormatting>
  <conditionalFormatting sqref="A13">
    <cfRule type="containsText" dxfId="44028" priority="1892" operator="containsText" text="ATESTADO">
      <formula>NOT(ISERROR(SEARCH("ATESTADO",A13)))</formula>
    </cfRule>
  </conditionalFormatting>
  <conditionalFormatting sqref="A13">
    <cfRule type="expression" dxfId="44027" priority="1888">
      <formula>A11="ATESTADO"</formula>
    </cfRule>
    <cfRule type="expression" dxfId="44026" priority="1889">
      <formula>A11="FÉRIAS"</formula>
    </cfRule>
    <cfRule type="expression" dxfId="44025" priority="1890">
      <formula>A11="NTRAB"</formula>
    </cfRule>
    <cfRule type="expression" dxfId="44024" priority="1891">
      <formula>A11="FERIADO"</formula>
    </cfRule>
  </conditionalFormatting>
  <conditionalFormatting sqref="A13">
    <cfRule type="containsText" dxfId="44023" priority="1887" operator="containsText" text="HOJE">
      <formula>NOT(ISERROR(SEARCH("HOJE",A13)))</formula>
    </cfRule>
  </conditionalFormatting>
  <conditionalFormatting sqref="A17">
    <cfRule type="containsText" dxfId="44022" priority="1885" operator="containsText" text="NTRAB">
      <formula>NOT(ISERROR(SEARCH("NTRAB",A17)))</formula>
    </cfRule>
    <cfRule type="containsText" dxfId="44021" priority="1886" operator="containsText" text="FERIADO">
      <formula>NOT(ISERROR(SEARCH("FERIADO",A17)))</formula>
    </cfRule>
  </conditionalFormatting>
  <conditionalFormatting sqref="A17">
    <cfRule type="containsText" dxfId="44020" priority="1884" operator="containsText" text="FÉRIAS">
      <formula>NOT(ISERROR(SEARCH("FÉRIAS",A17)))</formula>
    </cfRule>
  </conditionalFormatting>
  <conditionalFormatting sqref="A17">
    <cfRule type="expression" dxfId="44019" priority="1880">
      <formula>A16="FERIADO"</formula>
    </cfRule>
    <cfRule type="expression" dxfId="44018" priority="1881">
      <formula>A16="NTRAB"</formula>
    </cfRule>
    <cfRule type="expression" dxfId="44017" priority="1882">
      <formula>A16="FÉRIAS"</formula>
    </cfRule>
    <cfRule type="expression" dxfId="44016" priority="1883">
      <formula>A16="ATESTADO"</formula>
    </cfRule>
  </conditionalFormatting>
  <conditionalFormatting sqref="A17">
    <cfRule type="containsText" dxfId="44015" priority="1879" operator="containsText" text="ATESTADO">
      <formula>NOT(ISERROR(SEARCH("ATESTADO",A17)))</formula>
    </cfRule>
  </conditionalFormatting>
  <conditionalFormatting sqref="A17">
    <cfRule type="expression" dxfId="44014" priority="1875">
      <formula>A15="ATESTADO"</formula>
    </cfRule>
    <cfRule type="expression" dxfId="44013" priority="1876">
      <formula>A15="FÉRIAS"</formula>
    </cfRule>
    <cfRule type="expression" dxfId="44012" priority="1877">
      <formula>A15="NTRAB"</formula>
    </cfRule>
    <cfRule type="expression" dxfId="44011" priority="1878">
      <formula>A15="FERIADO"</formula>
    </cfRule>
  </conditionalFormatting>
  <conditionalFormatting sqref="A17">
    <cfRule type="containsText" dxfId="44010" priority="1874" operator="containsText" text="HOJE">
      <formula>NOT(ISERROR(SEARCH("HOJE",A17)))</formula>
    </cfRule>
  </conditionalFormatting>
  <conditionalFormatting sqref="A21">
    <cfRule type="containsText" dxfId="44009" priority="1872" operator="containsText" text="NTRAB">
      <formula>NOT(ISERROR(SEARCH("NTRAB",A21)))</formula>
    </cfRule>
    <cfRule type="containsText" dxfId="44008" priority="1873" operator="containsText" text="FERIADO">
      <formula>NOT(ISERROR(SEARCH("FERIADO",A21)))</formula>
    </cfRule>
  </conditionalFormatting>
  <conditionalFormatting sqref="A21">
    <cfRule type="containsText" dxfId="44007" priority="1871" operator="containsText" text="FÉRIAS">
      <formula>NOT(ISERROR(SEARCH("FÉRIAS",A21)))</formula>
    </cfRule>
  </conditionalFormatting>
  <conditionalFormatting sqref="A21">
    <cfRule type="expression" dxfId="44006" priority="1867">
      <formula>A20="FERIADO"</formula>
    </cfRule>
    <cfRule type="expression" dxfId="44005" priority="1868">
      <formula>A20="NTRAB"</formula>
    </cfRule>
    <cfRule type="expression" dxfId="44004" priority="1869">
      <formula>A20="FÉRIAS"</formula>
    </cfRule>
    <cfRule type="expression" dxfId="44003" priority="1870">
      <formula>A20="ATESTADO"</formula>
    </cfRule>
  </conditionalFormatting>
  <conditionalFormatting sqref="A21">
    <cfRule type="containsText" dxfId="44002" priority="1866" operator="containsText" text="ATESTADO">
      <formula>NOT(ISERROR(SEARCH("ATESTADO",A21)))</formula>
    </cfRule>
  </conditionalFormatting>
  <conditionalFormatting sqref="A21">
    <cfRule type="expression" dxfId="44001" priority="1862">
      <formula>A19="ATESTADO"</formula>
    </cfRule>
    <cfRule type="expression" dxfId="44000" priority="1863">
      <formula>A19="FÉRIAS"</formula>
    </cfRule>
    <cfRule type="expression" dxfId="43999" priority="1864">
      <formula>A19="NTRAB"</formula>
    </cfRule>
    <cfRule type="expression" dxfId="43998" priority="1865">
      <formula>A19="FERIADO"</formula>
    </cfRule>
  </conditionalFormatting>
  <conditionalFormatting sqref="A21">
    <cfRule type="containsText" dxfId="43997" priority="1861" operator="containsText" text="HOJE">
      <formula>NOT(ISERROR(SEARCH("HOJE",A21)))</formula>
    </cfRule>
  </conditionalFormatting>
  <conditionalFormatting sqref="A25">
    <cfRule type="containsText" dxfId="43996" priority="1859" operator="containsText" text="NTRAB">
      <formula>NOT(ISERROR(SEARCH("NTRAB",A25)))</formula>
    </cfRule>
    <cfRule type="containsText" dxfId="43995" priority="1860" operator="containsText" text="FERIADO">
      <formula>NOT(ISERROR(SEARCH("FERIADO",A25)))</formula>
    </cfRule>
  </conditionalFormatting>
  <conditionalFormatting sqref="A25">
    <cfRule type="containsText" dxfId="43994" priority="1858" operator="containsText" text="FÉRIAS">
      <formula>NOT(ISERROR(SEARCH("FÉRIAS",A25)))</formula>
    </cfRule>
  </conditionalFormatting>
  <conditionalFormatting sqref="A25">
    <cfRule type="expression" dxfId="43993" priority="1854">
      <formula>A24="FERIADO"</formula>
    </cfRule>
    <cfRule type="expression" dxfId="43992" priority="1855">
      <formula>A24="NTRAB"</formula>
    </cfRule>
    <cfRule type="expression" dxfId="43991" priority="1856">
      <formula>A24="FÉRIAS"</formula>
    </cfRule>
    <cfRule type="expression" dxfId="43990" priority="1857">
      <formula>A24="ATESTADO"</formula>
    </cfRule>
  </conditionalFormatting>
  <conditionalFormatting sqref="A25">
    <cfRule type="containsText" dxfId="43989" priority="1853" operator="containsText" text="ATESTADO">
      <formula>NOT(ISERROR(SEARCH("ATESTADO",A25)))</formula>
    </cfRule>
  </conditionalFormatting>
  <conditionalFormatting sqref="A25">
    <cfRule type="expression" dxfId="43988" priority="1849">
      <formula>A23="ATESTADO"</formula>
    </cfRule>
    <cfRule type="expression" dxfId="43987" priority="1850">
      <formula>A23="FÉRIAS"</formula>
    </cfRule>
    <cfRule type="expression" dxfId="43986" priority="1851">
      <formula>A23="NTRAB"</formula>
    </cfRule>
    <cfRule type="expression" dxfId="43985" priority="1852">
      <formula>A23="FERIADO"</formula>
    </cfRule>
  </conditionalFormatting>
  <conditionalFormatting sqref="A25">
    <cfRule type="containsText" dxfId="43984" priority="1848" operator="containsText" text="HOJE">
      <formula>NOT(ISERROR(SEARCH("HOJE",A25)))</formula>
    </cfRule>
  </conditionalFormatting>
  <conditionalFormatting sqref="A29">
    <cfRule type="containsText" dxfId="43983" priority="1846" operator="containsText" text="NTRAB">
      <formula>NOT(ISERROR(SEARCH("NTRAB",A29)))</formula>
    </cfRule>
    <cfRule type="containsText" dxfId="43982" priority="1847" operator="containsText" text="FERIADO">
      <formula>NOT(ISERROR(SEARCH("FERIADO",A29)))</formula>
    </cfRule>
  </conditionalFormatting>
  <conditionalFormatting sqref="A29">
    <cfRule type="containsText" dxfId="43981" priority="1845" operator="containsText" text="FÉRIAS">
      <formula>NOT(ISERROR(SEARCH("FÉRIAS",A29)))</formula>
    </cfRule>
  </conditionalFormatting>
  <conditionalFormatting sqref="A29">
    <cfRule type="expression" dxfId="43980" priority="1841">
      <formula>A28="FERIADO"</formula>
    </cfRule>
    <cfRule type="expression" dxfId="43979" priority="1842">
      <formula>A28="NTRAB"</formula>
    </cfRule>
    <cfRule type="expression" dxfId="43978" priority="1843">
      <formula>A28="FÉRIAS"</formula>
    </cfRule>
    <cfRule type="expression" dxfId="43977" priority="1844">
      <formula>A28="ATESTADO"</formula>
    </cfRule>
  </conditionalFormatting>
  <conditionalFormatting sqref="A29">
    <cfRule type="containsText" dxfId="43976" priority="1840" operator="containsText" text="ATESTADO">
      <formula>NOT(ISERROR(SEARCH("ATESTADO",A29)))</formula>
    </cfRule>
  </conditionalFormatting>
  <conditionalFormatting sqref="A29">
    <cfRule type="expression" dxfId="43975" priority="1836">
      <formula>A27="ATESTADO"</formula>
    </cfRule>
    <cfRule type="expression" dxfId="43974" priority="1837">
      <formula>A27="FÉRIAS"</formula>
    </cfRule>
    <cfRule type="expression" dxfId="43973" priority="1838">
      <formula>A27="NTRAB"</formula>
    </cfRule>
    <cfRule type="expression" dxfId="43972" priority="1839">
      <formula>A27="FERIADO"</formula>
    </cfRule>
  </conditionalFormatting>
  <conditionalFormatting sqref="A29">
    <cfRule type="containsText" dxfId="43971" priority="1835" operator="containsText" text="HOJE">
      <formula>NOT(ISERROR(SEARCH("HOJE",A29)))</formula>
    </cfRule>
  </conditionalFormatting>
  <conditionalFormatting sqref="A33">
    <cfRule type="containsText" dxfId="43970" priority="1833" operator="containsText" text="NTRAB">
      <formula>NOT(ISERROR(SEARCH("NTRAB",A33)))</formula>
    </cfRule>
    <cfRule type="containsText" dxfId="43969" priority="1834" operator="containsText" text="FERIADO">
      <formula>NOT(ISERROR(SEARCH("FERIADO",A33)))</formula>
    </cfRule>
  </conditionalFormatting>
  <conditionalFormatting sqref="A33">
    <cfRule type="containsText" dxfId="43968" priority="1832" operator="containsText" text="FÉRIAS">
      <formula>NOT(ISERROR(SEARCH("FÉRIAS",A33)))</formula>
    </cfRule>
  </conditionalFormatting>
  <conditionalFormatting sqref="A33">
    <cfRule type="expression" dxfId="43967" priority="1828">
      <formula>A32="FERIADO"</formula>
    </cfRule>
    <cfRule type="expression" dxfId="43966" priority="1829">
      <formula>A32="NTRAB"</formula>
    </cfRule>
    <cfRule type="expression" dxfId="43965" priority="1830">
      <formula>A32="FÉRIAS"</formula>
    </cfRule>
    <cfRule type="expression" dxfId="43964" priority="1831">
      <formula>A32="ATESTADO"</formula>
    </cfRule>
  </conditionalFormatting>
  <conditionalFormatting sqref="A33">
    <cfRule type="containsText" dxfId="43963" priority="1827" operator="containsText" text="ATESTADO">
      <formula>NOT(ISERROR(SEARCH("ATESTADO",A33)))</formula>
    </cfRule>
  </conditionalFormatting>
  <conditionalFormatting sqref="A33">
    <cfRule type="expression" dxfId="43962" priority="1823">
      <formula>A31="ATESTADO"</formula>
    </cfRule>
    <cfRule type="expression" dxfId="43961" priority="1824">
      <formula>A31="FÉRIAS"</formula>
    </cfRule>
    <cfRule type="expression" dxfId="43960" priority="1825">
      <formula>A31="NTRAB"</formula>
    </cfRule>
    <cfRule type="expression" dxfId="43959" priority="1826">
      <formula>A31="FERIADO"</formula>
    </cfRule>
  </conditionalFormatting>
  <conditionalFormatting sqref="A33">
    <cfRule type="containsText" dxfId="43958" priority="1822" operator="containsText" text="HOJE">
      <formula>NOT(ISERROR(SEARCH("HOJE",A33)))</formula>
    </cfRule>
  </conditionalFormatting>
  <conditionalFormatting sqref="A37">
    <cfRule type="containsText" dxfId="43957" priority="1820" operator="containsText" text="NTRAB">
      <formula>NOT(ISERROR(SEARCH("NTRAB",A37)))</formula>
    </cfRule>
    <cfRule type="containsText" dxfId="43956" priority="1821" operator="containsText" text="FERIADO">
      <formula>NOT(ISERROR(SEARCH("FERIADO",A37)))</formula>
    </cfRule>
  </conditionalFormatting>
  <conditionalFormatting sqref="A37">
    <cfRule type="containsText" dxfId="43955" priority="1819" operator="containsText" text="FÉRIAS">
      <formula>NOT(ISERROR(SEARCH("FÉRIAS",A37)))</formula>
    </cfRule>
  </conditionalFormatting>
  <conditionalFormatting sqref="A37">
    <cfRule type="expression" dxfId="43954" priority="1815">
      <formula>A36="FERIADO"</formula>
    </cfRule>
    <cfRule type="expression" dxfId="43953" priority="1816">
      <formula>A36="NTRAB"</formula>
    </cfRule>
    <cfRule type="expression" dxfId="43952" priority="1817">
      <formula>A36="FÉRIAS"</formula>
    </cfRule>
    <cfRule type="expression" dxfId="43951" priority="1818">
      <formula>A36="ATESTADO"</formula>
    </cfRule>
  </conditionalFormatting>
  <conditionalFormatting sqref="A37">
    <cfRule type="containsText" dxfId="43950" priority="1814" operator="containsText" text="ATESTADO">
      <formula>NOT(ISERROR(SEARCH("ATESTADO",A37)))</formula>
    </cfRule>
  </conditionalFormatting>
  <conditionalFormatting sqref="A37">
    <cfRule type="expression" dxfId="43949" priority="1810">
      <formula>A35="ATESTADO"</formula>
    </cfRule>
    <cfRule type="expression" dxfId="43948" priority="1811">
      <formula>A35="FÉRIAS"</formula>
    </cfRule>
    <cfRule type="expression" dxfId="43947" priority="1812">
      <formula>A35="NTRAB"</formula>
    </cfRule>
    <cfRule type="expression" dxfId="43946" priority="1813">
      <formula>A35="FERIADO"</formula>
    </cfRule>
  </conditionalFormatting>
  <conditionalFormatting sqref="A37">
    <cfRule type="containsText" dxfId="43945" priority="1809" operator="containsText" text="HOJE">
      <formula>NOT(ISERROR(SEARCH("HOJE",A37)))</formula>
    </cfRule>
  </conditionalFormatting>
  <conditionalFormatting sqref="A41">
    <cfRule type="containsText" dxfId="43944" priority="1807" operator="containsText" text="NTRAB">
      <formula>NOT(ISERROR(SEARCH("NTRAB",A41)))</formula>
    </cfRule>
    <cfRule type="containsText" dxfId="43943" priority="1808" operator="containsText" text="FERIADO">
      <formula>NOT(ISERROR(SEARCH("FERIADO",A41)))</formula>
    </cfRule>
  </conditionalFormatting>
  <conditionalFormatting sqref="A41">
    <cfRule type="containsText" dxfId="43942" priority="1806" operator="containsText" text="FÉRIAS">
      <formula>NOT(ISERROR(SEARCH("FÉRIAS",A41)))</formula>
    </cfRule>
  </conditionalFormatting>
  <conditionalFormatting sqref="A41">
    <cfRule type="expression" dxfId="43941" priority="1802">
      <formula>A40="FERIADO"</formula>
    </cfRule>
    <cfRule type="expression" dxfId="43940" priority="1803">
      <formula>A40="NTRAB"</formula>
    </cfRule>
    <cfRule type="expression" dxfId="43939" priority="1804">
      <formula>A40="FÉRIAS"</formula>
    </cfRule>
    <cfRule type="expression" dxfId="43938" priority="1805">
      <formula>A40="ATESTADO"</formula>
    </cfRule>
  </conditionalFormatting>
  <conditionalFormatting sqref="A41">
    <cfRule type="containsText" dxfId="43937" priority="1801" operator="containsText" text="ATESTADO">
      <formula>NOT(ISERROR(SEARCH("ATESTADO",A41)))</formula>
    </cfRule>
  </conditionalFormatting>
  <conditionalFormatting sqref="A41">
    <cfRule type="expression" dxfId="43936" priority="1797">
      <formula>A39="ATESTADO"</formula>
    </cfRule>
    <cfRule type="expression" dxfId="43935" priority="1798">
      <formula>A39="FÉRIAS"</formula>
    </cfRule>
    <cfRule type="expression" dxfId="43934" priority="1799">
      <formula>A39="NTRAB"</formula>
    </cfRule>
    <cfRule type="expression" dxfId="43933" priority="1800">
      <formula>A39="FERIADO"</formula>
    </cfRule>
  </conditionalFormatting>
  <conditionalFormatting sqref="A41">
    <cfRule type="containsText" dxfId="43932" priority="1796" operator="containsText" text="HOJE">
      <formula>NOT(ISERROR(SEARCH("HOJE",A41)))</formula>
    </cfRule>
  </conditionalFormatting>
  <conditionalFormatting sqref="F6">
    <cfRule type="containsText" dxfId="43931" priority="1794" operator="containsText" text="NTRAB">
      <formula>NOT(ISERROR(SEARCH("NTRAB",F6)))</formula>
    </cfRule>
    <cfRule type="containsText" dxfId="43930" priority="1795" operator="containsText" text="FERIADO">
      <formula>NOT(ISERROR(SEARCH("FERIADO",F6)))</formula>
    </cfRule>
  </conditionalFormatting>
  <conditionalFormatting sqref="F6">
    <cfRule type="containsText" dxfId="43929" priority="1793" operator="containsText" text="FÉRIAS">
      <formula>NOT(ISERROR(SEARCH("FÉRIAS",F6)))</formula>
    </cfRule>
  </conditionalFormatting>
  <conditionalFormatting sqref="F3">
    <cfRule type="containsText" dxfId="43928" priority="1791" operator="containsText" text="NTRAB">
      <formula>NOT(ISERROR(SEARCH("NTRAB",F3)))</formula>
    </cfRule>
    <cfRule type="containsText" dxfId="43927" priority="1792" operator="containsText" text="FERIADO">
      <formula>NOT(ISERROR(SEARCH("FERIADO",F3)))</formula>
    </cfRule>
  </conditionalFormatting>
  <conditionalFormatting sqref="F3">
    <cfRule type="containsText" dxfId="43926" priority="1790" operator="containsText" text="FÉRIAS">
      <formula>NOT(ISERROR(SEARCH("FÉRIAS",F3)))</formula>
    </cfRule>
  </conditionalFormatting>
  <conditionalFormatting sqref="F3 F6">
    <cfRule type="containsText" dxfId="43925" priority="1789" operator="containsText" text="ATESTADO">
      <formula>NOT(ISERROR(SEARCH("ATESTADO",F3)))</formula>
    </cfRule>
  </conditionalFormatting>
  <conditionalFormatting sqref="F3 F6">
    <cfRule type="containsText" dxfId="43924" priority="1788" operator="containsText" text="HOJE">
      <formula>NOT(ISERROR(SEARCH("HOJE",F3)))</formula>
    </cfRule>
  </conditionalFormatting>
  <conditionalFormatting sqref="F10">
    <cfRule type="containsText" dxfId="43923" priority="1786" operator="containsText" text="NTRAB">
      <formula>NOT(ISERROR(SEARCH("NTRAB",F10)))</formula>
    </cfRule>
    <cfRule type="containsText" dxfId="43922" priority="1787" operator="containsText" text="FERIADO">
      <formula>NOT(ISERROR(SEARCH("FERIADO",F10)))</formula>
    </cfRule>
  </conditionalFormatting>
  <conditionalFormatting sqref="F10">
    <cfRule type="containsText" dxfId="43921" priority="1785" operator="containsText" text="FÉRIAS">
      <formula>NOT(ISERROR(SEARCH("FÉRIAS",F10)))</formula>
    </cfRule>
  </conditionalFormatting>
  <conditionalFormatting sqref="F7">
    <cfRule type="containsText" dxfId="43920" priority="1783" operator="containsText" text="NTRAB">
      <formula>NOT(ISERROR(SEARCH("NTRAB",F7)))</formula>
    </cfRule>
    <cfRule type="containsText" dxfId="43919" priority="1784" operator="containsText" text="FERIADO">
      <formula>NOT(ISERROR(SEARCH("FERIADO",F7)))</formula>
    </cfRule>
  </conditionalFormatting>
  <conditionalFormatting sqref="F7">
    <cfRule type="containsText" dxfId="43918" priority="1782" operator="containsText" text="FÉRIAS">
      <formula>NOT(ISERROR(SEARCH("FÉRIAS",F7)))</formula>
    </cfRule>
  </conditionalFormatting>
  <conditionalFormatting sqref="F7 F10">
    <cfRule type="containsText" dxfId="43917" priority="1781" operator="containsText" text="ATESTADO">
      <formula>NOT(ISERROR(SEARCH("ATESTADO",F7)))</formula>
    </cfRule>
  </conditionalFormatting>
  <conditionalFormatting sqref="F8">
    <cfRule type="containsText" dxfId="43916" priority="1779" operator="containsText" text="NTRAB">
      <formula>NOT(ISERROR(SEARCH("NTRAB",F8)))</formula>
    </cfRule>
    <cfRule type="containsText" dxfId="43915" priority="1780" operator="containsText" text="FERIADO">
      <formula>NOT(ISERROR(SEARCH("FERIADO",F8)))</formula>
    </cfRule>
  </conditionalFormatting>
  <conditionalFormatting sqref="F8">
    <cfRule type="containsText" dxfId="43914" priority="1778" operator="containsText" text="FÉRIAS">
      <formula>NOT(ISERROR(SEARCH("FÉRIAS",F8)))</formula>
    </cfRule>
  </conditionalFormatting>
  <conditionalFormatting sqref="F8">
    <cfRule type="expression" dxfId="43913" priority="1774">
      <formula>F7="FERIADO"</formula>
    </cfRule>
    <cfRule type="expression" dxfId="43912" priority="1775">
      <formula>F7="NTRAB"</formula>
    </cfRule>
    <cfRule type="expression" dxfId="43911" priority="1776">
      <formula>F7="FÉRIAS"</formula>
    </cfRule>
    <cfRule type="expression" dxfId="43910" priority="1777">
      <formula>F7="ATESTADO"</formula>
    </cfRule>
  </conditionalFormatting>
  <conditionalFormatting sqref="F8">
    <cfRule type="containsText" dxfId="43909" priority="1773" operator="containsText" text="ATESTADO">
      <formula>NOT(ISERROR(SEARCH("ATESTADO",F8)))</formula>
    </cfRule>
  </conditionalFormatting>
  <conditionalFormatting sqref="F9">
    <cfRule type="containsText" dxfId="43908" priority="1771" operator="containsText" text="NTRAB">
      <formula>NOT(ISERROR(SEARCH("NTRAB",F9)))</formula>
    </cfRule>
    <cfRule type="containsText" dxfId="43907" priority="1772" operator="containsText" text="FERIADO">
      <formula>NOT(ISERROR(SEARCH("FERIADO",F9)))</formula>
    </cfRule>
  </conditionalFormatting>
  <conditionalFormatting sqref="F9">
    <cfRule type="containsText" dxfId="43906" priority="1770" operator="containsText" text="FÉRIAS">
      <formula>NOT(ISERROR(SEARCH("FÉRIAS",F9)))</formula>
    </cfRule>
  </conditionalFormatting>
  <conditionalFormatting sqref="F9">
    <cfRule type="expression" dxfId="43905" priority="1766">
      <formula>F8="FERIADO"</formula>
    </cfRule>
    <cfRule type="expression" dxfId="43904" priority="1767">
      <formula>F8="NTRAB"</formula>
    </cfRule>
    <cfRule type="expression" dxfId="43903" priority="1768">
      <formula>F8="FÉRIAS"</formula>
    </cfRule>
    <cfRule type="expression" dxfId="43902" priority="1769">
      <formula>F8="ATESTADO"</formula>
    </cfRule>
  </conditionalFormatting>
  <conditionalFormatting sqref="F9">
    <cfRule type="containsText" dxfId="43901" priority="1765" operator="containsText" text="ATESTADO">
      <formula>NOT(ISERROR(SEARCH("ATESTADO",F9)))</formula>
    </cfRule>
  </conditionalFormatting>
  <conditionalFormatting sqref="F9">
    <cfRule type="expression" dxfId="43900" priority="1761">
      <formula>F7="ATESTADO"</formula>
    </cfRule>
    <cfRule type="expression" dxfId="43899" priority="1762">
      <formula>F7="FÉRIAS"</formula>
    </cfRule>
    <cfRule type="expression" dxfId="43898" priority="1763">
      <formula>F7="NTRAB"</formula>
    </cfRule>
    <cfRule type="expression" dxfId="43897" priority="1764">
      <formula>F7="FERIADO"</formula>
    </cfRule>
  </conditionalFormatting>
  <conditionalFormatting sqref="F7:F10">
    <cfRule type="containsText" dxfId="43896" priority="1760" operator="containsText" text="HOJE">
      <formula>NOT(ISERROR(SEARCH("HOJE",F7)))</formula>
    </cfRule>
  </conditionalFormatting>
  <conditionalFormatting sqref="F14">
    <cfRule type="containsText" dxfId="43895" priority="1758" operator="containsText" text="NTRAB">
      <formula>NOT(ISERROR(SEARCH("NTRAB",F14)))</formula>
    </cfRule>
    <cfRule type="containsText" dxfId="43894" priority="1759" operator="containsText" text="FERIADO">
      <formula>NOT(ISERROR(SEARCH("FERIADO",F14)))</formula>
    </cfRule>
  </conditionalFormatting>
  <conditionalFormatting sqref="F14">
    <cfRule type="containsText" dxfId="43893" priority="1757" operator="containsText" text="FÉRIAS">
      <formula>NOT(ISERROR(SEARCH("FÉRIAS",F14)))</formula>
    </cfRule>
  </conditionalFormatting>
  <conditionalFormatting sqref="F11">
    <cfRule type="containsText" dxfId="43892" priority="1755" operator="containsText" text="NTRAB">
      <formula>NOT(ISERROR(SEARCH("NTRAB",F11)))</formula>
    </cfRule>
    <cfRule type="containsText" dxfId="43891" priority="1756" operator="containsText" text="FERIADO">
      <formula>NOT(ISERROR(SEARCH("FERIADO",F11)))</formula>
    </cfRule>
  </conditionalFormatting>
  <conditionalFormatting sqref="F11">
    <cfRule type="containsText" dxfId="43890" priority="1754" operator="containsText" text="FÉRIAS">
      <formula>NOT(ISERROR(SEARCH("FÉRIAS",F11)))</formula>
    </cfRule>
  </conditionalFormatting>
  <conditionalFormatting sqref="F11 F14">
    <cfRule type="containsText" dxfId="43889" priority="1753" operator="containsText" text="ATESTADO">
      <formula>NOT(ISERROR(SEARCH("ATESTADO",F11)))</formula>
    </cfRule>
  </conditionalFormatting>
  <conditionalFormatting sqref="F12">
    <cfRule type="containsText" dxfId="43888" priority="1751" operator="containsText" text="NTRAB">
      <formula>NOT(ISERROR(SEARCH("NTRAB",F12)))</formula>
    </cfRule>
    <cfRule type="containsText" dxfId="43887" priority="1752" operator="containsText" text="FERIADO">
      <formula>NOT(ISERROR(SEARCH("FERIADO",F12)))</formula>
    </cfRule>
  </conditionalFormatting>
  <conditionalFormatting sqref="F12">
    <cfRule type="containsText" dxfId="43886" priority="1750" operator="containsText" text="FÉRIAS">
      <formula>NOT(ISERROR(SEARCH("FÉRIAS",F12)))</formula>
    </cfRule>
  </conditionalFormatting>
  <conditionalFormatting sqref="F12">
    <cfRule type="expression" dxfId="43885" priority="1746">
      <formula>F11="FERIADO"</formula>
    </cfRule>
    <cfRule type="expression" dxfId="43884" priority="1747">
      <formula>F11="NTRAB"</formula>
    </cfRule>
    <cfRule type="expression" dxfId="43883" priority="1748">
      <formula>F11="FÉRIAS"</formula>
    </cfRule>
    <cfRule type="expression" dxfId="43882" priority="1749">
      <formula>F11="ATESTADO"</formula>
    </cfRule>
  </conditionalFormatting>
  <conditionalFormatting sqref="F12">
    <cfRule type="containsText" dxfId="43881" priority="1745" operator="containsText" text="ATESTADO">
      <formula>NOT(ISERROR(SEARCH("ATESTADO",F12)))</formula>
    </cfRule>
  </conditionalFormatting>
  <conditionalFormatting sqref="F11:F12 F14">
    <cfRule type="containsText" dxfId="43880" priority="1744" operator="containsText" text="HOJE">
      <formula>NOT(ISERROR(SEARCH("HOJE",F11)))</formula>
    </cfRule>
  </conditionalFormatting>
  <conditionalFormatting sqref="F18">
    <cfRule type="containsText" dxfId="43879" priority="1742" operator="containsText" text="NTRAB">
      <formula>NOT(ISERROR(SEARCH("NTRAB",F18)))</formula>
    </cfRule>
    <cfRule type="containsText" dxfId="43878" priority="1743" operator="containsText" text="FERIADO">
      <formula>NOT(ISERROR(SEARCH("FERIADO",F18)))</formula>
    </cfRule>
  </conditionalFormatting>
  <conditionalFormatting sqref="F18">
    <cfRule type="containsText" dxfId="43877" priority="1741" operator="containsText" text="FÉRIAS">
      <formula>NOT(ISERROR(SEARCH("FÉRIAS",F18)))</formula>
    </cfRule>
  </conditionalFormatting>
  <conditionalFormatting sqref="F15">
    <cfRule type="containsText" dxfId="43876" priority="1739" operator="containsText" text="NTRAB">
      <formula>NOT(ISERROR(SEARCH("NTRAB",F15)))</formula>
    </cfRule>
    <cfRule type="containsText" dxfId="43875" priority="1740" operator="containsText" text="FERIADO">
      <formula>NOT(ISERROR(SEARCH("FERIADO",F15)))</formula>
    </cfRule>
  </conditionalFormatting>
  <conditionalFormatting sqref="F15">
    <cfRule type="containsText" dxfId="43874" priority="1738" operator="containsText" text="FÉRIAS">
      <formula>NOT(ISERROR(SEARCH("FÉRIAS",F15)))</formula>
    </cfRule>
  </conditionalFormatting>
  <conditionalFormatting sqref="F15 F18">
    <cfRule type="containsText" dxfId="43873" priority="1737" operator="containsText" text="ATESTADO">
      <formula>NOT(ISERROR(SEARCH("ATESTADO",F15)))</formula>
    </cfRule>
  </conditionalFormatting>
  <conditionalFormatting sqref="F16">
    <cfRule type="containsText" dxfId="43872" priority="1735" operator="containsText" text="NTRAB">
      <formula>NOT(ISERROR(SEARCH("NTRAB",F16)))</formula>
    </cfRule>
    <cfRule type="containsText" dxfId="43871" priority="1736" operator="containsText" text="FERIADO">
      <formula>NOT(ISERROR(SEARCH("FERIADO",F16)))</formula>
    </cfRule>
  </conditionalFormatting>
  <conditionalFormatting sqref="F16">
    <cfRule type="containsText" dxfId="43870" priority="1734" operator="containsText" text="FÉRIAS">
      <formula>NOT(ISERROR(SEARCH("FÉRIAS",F16)))</formula>
    </cfRule>
  </conditionalFormatting>
  <conditionalFormatting sqref="F16">
    <cfRule type="expression" dxfId="43869" priority="1730">
      <formula>F15="FERIADO"</formula>
    </cfRule>
    <cfRule type="expression" dxfId="43868" priority="1731">
      <formula>F15="NTRAB"</formula>
    </cfRule>
    <cfRule type="expression" dxfId="43867" priority="1732">
      <formula>F15="FÉRIAS"</formula>
    </cfRule>
    <cfRule type="expression" dxfId="43866" priority="1733">
      <formula>F15="ATESTADO"</formula>
    </cfRule>
  </conditionalFormatting>
  <conditionalFormatting sqref="F16">
    <cfRule type="containsText" dxfId="43865" priority="1729" operator="containsText" text="ATESTADO">
      <formula>NOT(ISERROR(SEARCH("ATESTADO",F16)))</formula>
    </cfRule>
  </conditionalFormatting>
  <conditionalFormatting sqref="F15:F16 F18">
    <cfRule type="containsText" dxfId="43864" priority="1728" operator="containsText" text="HOJE">
      <formula>NOT(ISERROR(SEARCH("HOJE",F15)))</formula>
    </cfRule>
  </conditionalFormatting>
  <conditionalFormatting sqref="F22">
    <cfRule type="containsText" dxfId="43863" priority="1726" operator="containsText" text="NTRAB">
      <formula>NOT(ISERROR(SEARCH("NTRAB",F22)))</formula>
    </cfRule>
    <cfRule type="containsText" dxfId="43862" priority="1727" operator="containsText" text="FERIADO">
      <formula>NOT(ISERROR(SEARCH("FERIADO",F22)))</formula>
    </cfRule>
  </conditionalFormatting>
  <conditionalFormatting sqref="F22">
    <cfRule type="containsText" dxfId="43861" priority="1725" operator="containsText" text="FÉRIAS">
      <formula>NOT(ISERROR(SEARCH("FÉRIAS",F22)))</formula>
    </cfRule>
  </conditionalFormatting>
  <conditionalFormatting sqref="F19">
    <cfRule type="containsText" dxfId="43860" priority="1723" operator="containsText" text="NTRAB">
      <formula>NOT(ISERROR(SEARCH("NTRAB",F19)))</formula>
    </cfRule>
    <cfRule type="containsText" dxfId="43859" priority="1724" operator="containsText" text="FERIADO">
      <formula>NOT(ISERROR(SEARCH("FERIADO",F19)))</formula>
    </cfRule>
  </conditionalFormatting>
  <conditionalFormatting sqref="F19">
    <cfRule type="containsText" dxfId="43858" priority="1722" operator="containsText" text="FÉRIAS">
      <formula>NOT(ISERROR(SEARCH("FÉRIAS",F19)))</formula>
    </cfRule>
  </conditionalFormatting>
  <conditionalFormatting sqref="F19 F22">
    <cfRule type="containsText" dxfId="43857" priority="1721" operator="containsText" text="ATESTADO">
      <formula>NOT(ISERROR(SEARCH("ATESTADO",F19)))</formula>
    </cfRule>
  </conditionalFormatting>
  <conditionalFormatting sqref="F20">
    <cfRule type="containsText" dxfId="43856" priority="1719" operator="containsText" text="NTRAB">
      <formula>NOT(ISERROR(SEARCH("NTRAB",F20)))</formula>
    </cfRule>
    <cfRule type="containsText" dxfId="43855" priority="1720" operator="containsText" text="FERIADO">
      <formula>NOT(ISERROR(SEARCH("FERIADO",F20)))</formula>
    </cfRule>
  </conditionalFormatting>
  <conditionalFormatting sqref="F20">
    <cfRule type="containsText" dxfId="43854" priority="1718" operator="containsText" text="FÉRIAS">
      <formula>NOT(ISERROR(SEARCH("FÉRIAS",F20)))</formula>
    </cfRule>
  </conditionalFormatting>
  <conditionalFormatting sqref="F20">
    <cfRule type="expression" dxfId="43853" priority="1714">
      <formula>F19="FERIADO"</formula>
    </cfRule>
    <cfRule type="expression" dxfId="43852" priority="1715">
      <formula>F19="NTRAB"</formula>
    </cfRule>
    <cfRule type="expression" dxfId="43851" priority="1716">
      <formula>F19="FÉRIAS"</formula>
    </cfRule>
    <cfRule type="expression" dxfId="43850" priority="1717">
      <formula>F19="ATESTADO"</formula>
    </cfRule>
  </conditionalFormatting>
  <conditionalFormatting sqref="F20">
    <cfRule type="containsText" dxfId="43849" priority="1713" operator="containsText" text="ATESTADO">
      <formula>NOT(ISERROR(SEARCH("ATESTADO",F20)))</formula>
    </cfRule>
  </conditionalFormatting>
  <conditionalFormatting sqref="F19:F20 F22">
    <cfRule type="containsText" dxfId="43848" priority="1712" operator="containsText" text="HOJE">
      <formula>NOT(ISERROR(SEARCH("HOJE",F19)))</formula>
    </cfRule>
  </conditionalFormatting>
  <conditionalFormatting sqref="F26">
    <cfRule type="containsText" dxfId="43847" priority="1710" operator="containsText" text="NTRAB">
      <formula>NOT(ISERROR(SEARCH("NTRAB",F26)))</formula>
    </cfRule>
    <cfRule type="containsText" dxfId="43846" priority="1711" operator="containsText" text="FERIADO">
      <formula>NOT(ISERROR(SEARCH("FERIADO",F26)))</formula>
    </cfRule>
  </conditionalFormatting>
  <conditionalFormatting sqref="F26">
    <cfRule type="containsText" dxfId="43845" priority="1709" operator="containsText" text="FÉRIAS">
      <formula>NOT(ISERROR(SEARCH("FÉRIAS",F26)))</formula>
    </cfRule>
  </conditionalFormatting>
  <conditionalFormatting sqref="F23">
    <cfRule type="containsText" dxfId="43844" priority="1707" operator="containsText" text="NTRAB">
      <formula>NOT(ISERROR(SEARCH("NTRAB",F23)))</formula>
    </cfRule>
    <cfRule type="containsText" dxfId="43843" priority="1708" operator="containsText" text="FERIADO">
      <formula>NOT(ISERROR(SEARCH("FERIADO",F23)))</formula>
    </cfRule>
  </conditionalFormatting>
  <conditionalFormatting sqref="F23">
    <cfRule type="containsText" dxfId="43842" priority="1706" operator="containsText" text="FÉRIAS">
      <formula>NOT(ISERROR(SEARCH("FÉRIAS",F23)))</formula>
    </cfRule>
  </conditionalFormatting>
  <conditionalFormatting sqref="F23 F26">
    <cfRule type="containsText" dxfId="43841" priority="1705" operator="containsText" text="ATESTADO">
      <formula>NOT(ISERROR(SEARCH("ATESTADO",F23)))</formula>
    </cfRule>
  </conditionalFormatting>
  <conditionalFormatting sqref="F24">
    <cfRule type="containsText" dxfId="43840" priority="1703" operator="containsText" text="NTRAB">
      <formula>NOT(ISERROR(SEARCH("NTRAB",F24)))</formula>
    </cfRule>
    <cfRule type="containsText" dxfId="43839" priority="1704" operator="containsText" text="FERIADO">
      <formula>NOT(ISERROR(SEARCH("FERIADO",F24)))</formula>
    </cfRule>
  </conditionalFormatting>
  <conditionalFormatting sqref="F24">
    <cfRule type="containsText" dxfId="43838" priority="1702" operator="containsText" text="FÉRIAS">
      <formula>NOT(ISERROR(SEARCH("FÉRIAS",F24)))</formula>
    </cfRule>
  </conditionalFormatting>
  <conditionalFormatting sqref="F24">
    <cfRule type="expression" dxfId="43837" priority="1698">
      <formula>F23="FERIADO"</formula>
    </cfRule>
    <cfRule type="expression" dxfId="43836" priority="1699">
      <formula>F23="NTRAB"</formula>
    </cfRule>
    <cfRule type="expression" dxfId="43835" priority="1700">
      <formula>F23="FÉRIAS"</formula>
    </cfRule>
    <cfRule type="expression" dxfId="43834" priority="1701">
      <formula>F23="ATESTADO"</formula>
    </cfRule>
  </conditionalFormatting>
  <conditionalFormatting sqref="F24">
    <cfRule type="containsText" dxfId="43833" priority="1697" operator="containsText" text="ATESTADO">
      <formula>NOT(ISERROR(SEARCH("ATESTADO",F24)))</formula>
    </cfRule>
  </conditionalFormatting>
  <conditionalFormatting sqref="F23:F24 F26">
    <cfRule type="containsText" dxfId="43832" priority="1696" operator="containsText" text="HOJE">
      <formula>NOT(ISERROR(SEARCH("HOJE",F23)))</formula>
    </cfRule>
  </conditionalFormatting>
  <conditionalFormatting sqref="F30">
    <cfRule type="containsText" dxfId="43831" priority="1694" operator="containsText" text="NTRAB">
      <formula>NOT(ISERROR(SEARCH("NTRAB",F30)))</formula>
    </cfRule>
    <cfRule type="containsText" dxfId="43830" priority="1695" operator="containsText" text="FERIADO">
      <formula>NOT(ISERROR(SEARCH("FERIADO",F30)))</formula>
    </cfRule>
  </conditionalFormatting>
  <conditionalFormatting sqref="F30">
    <cfRule type="containsText" dxfId="43829" priority="1693" operator="containsText" text="FÉRIAS">
      <formula>NOT(ISERROR(SEARCH("FÉRIAS",F30)))</formula>
    </cfRule>
  </conditionalFormatting>
  <conditionalFormatting sqref="F27">
    <cfRule type="containsText" dxfId="43828" priority="1691" operator="containsText" text="NTRAB">
      <formula>NOT(ISERROR(SEARCH("NTRAB",F27)))</formula>
    </cfRule>
    <cfRule type="containsText" dxfId="43827" priority="1692" operator="containsText" text="FERIADO">
      <formula>NOT(ISERROR(SEARCH("FERIADO",F27)))</formula>
    </cfRule>
  </conditionalFormatting>
  <conditionalFormatting sqref="F27">
    <cfRule type="containsText" dxfId="43826" priority="1690" operator="containsText" text="FÉRIAS">
      <formula>NOT(ISERROR(SEARCH("FÉRIAS",F27)))</formula>
    </cfRule>
  </conditionalFormatting>
  <conditionalFormatting sqref="F27 F30">
    <cfRule type="containsText" dxfId="43825" priority="1689" operator="containsText" text="ATESTADO">
      <formula>NOT(ISERROR(SEARCH("ATESTADO",F27)))</formula>
    </cfRule>
  </conditionalFormatting>
  <conditionalFormatting sqref="F28">
    <cfRule type="containsText" dxfId="43824" priority="1687" operator="containsText" text="NTRAB">
      <formula>NOT(ISERROR(SEARCH("NTRAB",F28)))</formula>
    </cfRule>
    <cfRule type="containsText" dxfId="43823" priority="1688" operator="containsText" text="FERIADO">
      <formula>NOT(ISERROR(SEARCH("FERIADO",F28)))</formula>
    </cfRule>
  </conditionalFormatting>
  <conditionalFormatting sqref="F28">
    <cfRule type="containsText" dxfId="43822" priority="1686" operator="containsText" text="FÉRIAS">
      <formula>NOT(ISERROR(SEARCH("FÉRIAS",F28)))</formula>
    </cfRule>
  </conditionalFormatting>
  <conditionalFormatting sqref="F28">
    <cfRule type="expression" dxfId="43821" priority="1682">
      <formula>F27="FERIADO"</formula>
    </cfRule>
    <cfRule type="expression" dxfId="43820" priority="1683">
      <formula>F27="NTRAB"</formula>
    </cfRule>
    <cfRule type="expression" dxfId="43819" priority="1684">
      <formula>F27="FÉRIAS"</formula>
    </cfRule>
    <cfRule type="expression" dxfId="43818" priority="1685">
      <formula>F27="ATESTADO"</formula>
    </cfRule>
  </conditionalFormatting>
  <conditionalFormatting sqref="F28">
    <cfRule type="containsText" dxfId="43817" priority="1681" operator="containsText" text="ATESTADO">
      <formula>NOT(ISERROR(SEARCH("ATESTADO",F28)))</formula>
    </cfRule>
  </conditionalFormatting>
  <conditionalFormatting sqref="F27:F28 F30">
    <cfRule type="containsText" dxfId="43816" priority="1680" operator="containsText" text="HOJE">
      <formula>NOT(ISERROR(SEARCH("HOJE",F27)))</formula>
    </cfRule>
  </conditionalFormatting>
  <conditionalFormatting sqref="F34">
    <cfRule type="containsText" dxfId="43815" priority="1678" operator="containsText" text="NTRAB">
      <formula>NOT(ISERROR(SEARCH("NTRAB",F34)))</formula>
    </cfRule>
    <cfRule type="containsText" dxfId="43814" priority="1679" operator="containsText" text="FERIADO">
      <formula>NOT(ISERROR(SEARCH("FERIADO",F34)))</formula>
    </cfRule>
  </conditionalFormatting>
  <conditionalFormatting sqref="F34">
    <cfRule type="containsText" dxfId="43813" priority="1677" operator="containsText" text="FÉRIAS">
      <formula>NOT(ISERROR(SEARCH("FÉRIAS",F34)))</formula>
    </cfRule>
  </conditionalFormatting>
  <conditionalFormatting sqref="F31">
    <cfRule type="containsText" dxfId="43812" priority="1675" operator="containsText" text="NTRAB">
      <formula>NOT(ISERROR(SEARCH("NTRAB",F31)))</formula>
    </cfRule>
    <cfRule type="containsText" dxfId="43811" priority="1676" operator="containsText" text="FERIADO">
      <formula>NOT(ISERROR(SEARCH("FERIADO",F31)))</formula>
    </cfRule>
  </conditionalFormatting>
  <conditionalFormatting sqref="F31">
    <cfRule type="containsText" dxfId="43810" priority="1674" operator="containsText" text="FÉRIAS">
      <formula>NOT(ISERROR(SEARCH("FÉRIAS",F31)))</formula>
    </cfRule>
  </conditionalFormatting>
  <conditionalFormatting sqref="F31 F34">
    <cfRule type="containsText" dxfId="43809" priority="1673" operator="containsText" text="ATESTADO">
      <formula>NOT(ISERROR(SEARCH("ATESTADO",F31)))</formula>
    </cfRule>
  </conditionalFormatting>
  <conditionalFormatting sqref="F32">
    <cfRule type="containsText" dxfId="43808" priority="1671" operator="containsText" text="NTRAB">
      <formula>NOT(ISERROR(SEARCH("NTRAB",F32)))</formula>
    </cfRule>
    <cfRule type="containsText" dxfId="43807" priority="1672" operator="containsText" text="FERIADO">
      <formula>NOT(ISERROR(SEARCH("FERIADO",F32)))</formula>
    </cfRule>
  </conditionalFormatting>
  <conditionalFormatting sqref="F32">
    <cfRule type="containsText" dxfId="43806" priority="1670" operator="containsText" text="FÉRIAS">
      <formula>NOT(ISERROR(SEARCH("FÉRIAS",F32)))</formula>
    </cfRule>
  </conditionalFormatting>
  <conditionalFormatting sqref="F32">
    <cfRule type="expression" dxfId="43805" priority="1666">
      <formula>F31="FERIADO"</formula>
    </cfRule>
    <cfRule type="expression" dxfId="43804" priority="1667">
      <formula>F31="NTRAB"</formula>
    </cfRule>
    <cfRule type="expression" dxfId="43803" priority="1668">
      <formula>F31="FÉRIAS"</formula>
    </cfRule>
    <cfRule type="expression" dxfId="43802" priority="1669">
      <formula>F31="ATESTADO"</formula>
    </cfRule>
  </conditionalFormatting>
  <conditionalFormatting sqref="F32">
    <cfRule type="containsText" dxfId="43801" priority="1665" operator="containsText" text="ATESTADO">
      <formula>NOT(ISERROR(SEARCH("ATESTADO",F32)))</formula>
    </cfRule>
  </conditionalFormatting>
  <conditionalFormatting sqref="F31:F32 F34">
    <cfRule type="containsText" dxfId="43800" priority="1664" operator="containsText" text="HOJE">
      <formula>NOT(ISERROR(SEARCH("HOJE",F31)))</formula>
    </cfRule>
  </conditionalFormatting>
  <conditionalFormatting sqref="F38">
    <cfRule type="containsText" dxfId="43799" priority="1662" operator="containsText" text="NTRAB">
      <formula>NOT(ISERROR(SEARCH("NTRAB",F38)))</formula>
    </cfRule>
    <cfRule type="containsText" dxfId="43798" priority="1663" operator="containsText" text="FERIADO">
      <formula>NOT(ISERROR(SEARCH("FERIADO",F38)))</formula>
    </cfRule>
  </conditionalFormatting>
  <conditionalFormatting sqref="F38">
    <cfRule type="containsText" dxfId="43797" priority="1661" operator="containsText" text="FÉRIAS">
      <formula>NOT(ISERROR(SEARCH("FÉRIAS",F38)))</formula>
    </cfRule>
  </conditionalFormatting>
  <conditionalFormatting sqref="F35">
    <cfRule type="containsText" dxfId="43796" priority="1659" operator="containsText" text="NTRAB">
      <formula>NOT(ISERROR(SEARCH("NTRAB",F35)))</formula>
    </cfRule>
    <cfRule type="containsText" dxfId="43795" priority="1660" operator="containsText" text="FERIADO">
      <formula>NOT(ISERROR(SEARCH("FERIADO",F35)))</formula>
    </cfRule>
  </conditionalFormatting>
  <conditionalFormatting sqref="F35">
    <cfRule type="containsText" dxfId="43794" priority="1658" operator="containsText" text="FÉRIAS">
      <formula>NOT(ISERROR(SEARCH("FÉRIAS",F35)))</formula>
    </cfRule>
  </conditionalFormatting>
  <conditionalFormatting sqref="F35 F38">
    <cfRule type="containsText" dxfId="43793" priority="1657" operator="containsText" text="ATESTADO">
      <formula>NOT(ISERROR(SEARCH("ATESTADO",F35)))</formula>
    </cfRule>
  </conditionalFormatting>
  <conditionalFormatting sqref="F36">
    <cfRule type="containsText" dxfId="43792" priority="1655" operator="containsText" text="NTRAB">
      <formula>NOT(ISERROR(SEARCH("NTRAB",F36)))</formula>
    </cfRule>
    <cfRule type="containsText" dxfId="43791" priority="1656" operator="containsText" text="FERIADO">
      <formula>NOT(ISERROR(SEARCH("FERIADO",F36)))</formula>
    </cfRule>
  </conditionalFormatting>
  <conditionalFormatting sqref="F36">
    <cfRule type="containsText" dxfId="43790" priority="1654" operator="containsText" text="FÉRIAS">
      <formula>NOT(ISERROR(SEARCH("FÉRIAS",F36)))</formula>
    </cfRule>
  </conditionalFormatting>
  <conditionalFormatting sqref="F36">
    <cfRule type="expression" dxfId="43789" priority="1650">
      <formula>F35="FERIADO"</formula>
    </cfRule>
    <cfRule type="expression" dxfId="43788" priority="1651">
      <formula>F35="NTRAB"</formula>
    </cfRule>
    <cfRule type="expression" dxfId="43787" priority="1652">
      <formula>F35="FÉRIAS"</formula>
    </cfRule>
    <cfRule type="expression" dxfId="43786" priority="1653">
      <formula>F35="ATESTADO"</formula>
    </cfRule>
  </conditionalFormatting>
  <conditionalFormatting sqref="F36">
    <cfRule type="containsText" dxfId="43785" priority="1649" operator="containsText" text="ATESTADO">
      <formula>NOT(ISERROR(SEARCH("ATESTADO",F36)))</formula>
    </cfRule>
  </conditionalFormatting>
  <conditionalFormatting sqref="F35:F36 F38">
    <cfRule type="containsText" dxfId="43784" priority="1648" operator="containsText" text="HOJE">
      <formula>NOT(ISERROR(SEARCH("HOJE",F35)))</formula>
    </cfRule>
  </conditionalFormatting>
  <conditionalFormatting sqref="F42">
    <cfRule type="containsText" dxfId="43783" priority="1646" operator="containsText" text="NTRAB">
      <formula>NOT(ISERROR(SEARCH("NTRAB",F42)))</formula>
    </cfRule>
    <cfRule type="containsText" dxfId="43782" priority="1647" operator="containsText" text="FERIADO">
      <formula>NOT(ISERROR(SEARCH("FERIADO",F42)))</formula>
    </cfRule>
  </conditionalFormatting>
  <conditionalFormatting sqref="F42">
    <cfRule type="containsText" dxfId="43781" priority="1645" operator="containsText" text="FÉRIAS">
      <formula>NOT(ISERROR(SEARCH("FÉRIAS",F42)))</formula>
    </cfRule>
  </conditionalFormatting>
  <conditionalFormatting sqref="F39">
    <cfRule type="containsText" dxfId="43780" priority="1643" operator="containsText" text="NTRAB">
      <formula>NOT(ISERROR(SEARCH("NTRAB",F39)))</formula>
    </cfRule>
    <cfRule type="containsText" dxfId="43779" priority="1644" operator="containsText" text="FERIADO">
      <formula>NOT(ISERROR(SEARCH("FERIADO",F39)))</formula>
    </cfRule>
  </conditionalFormatting>
  <conditionalFormatting sqref="F39">
    <cfRule type="containsText" dxfId="43778" priority="1642" operator="containsText" text="FÉRIAS">
      <formula>NOT(ISERROR(SEARCH("FÉRIAS",F39)))</formula>
    </cfRule>
  </conditionalFormatting>
  <conditionalFormatting sqref="F39 F42">
    <cfRule type="containsText" dxfId="43777" priority="1641" operator="containsText" text="ATESTADO">
      <formula>NOT(ISERROR(SEARCH("ATESTADO",F39)))</formula>
    </cfRule>
  </conditionalFormatting>
  <conditionalFormatting sqref="F40">
    <cfRule type="containsText" dxfId="43776" priority="1639" operator="containsText" text="NTRAB">
      <formula>NOT(ISERROR(SEARCH("NTRAB",F40)))</formula>
    </cfRule>
    <cfRule type="containsText" dxfId="43775" priority="1640" operator="containsText" text="FERIADO">
      <formula>NOT(ISERROR(SEARCH("FERIADO",F40)))</formula>
    </cfRule>
  </conditionalFormatting>
  <conditionalFormatting sqref="F40">
    <cfRule type="containsText" dxfId="43774" priority="1638" operator="containsText" text="FÉRIAS">
      <formula>NOT(ISERROR(SEARCH("FÉRIAS",F40)))</formula>
    </cfRule>
  </conditionalFormatting>
  <conditionalFormatting sqref="F40">
    <cfRule type="expression" dxfId="43773" priority="1634">
      <formula>F39="FERIADO"</formula>
    </cfRule>
    <cfRule type="expression" dxfId="43772" priority="1635">
      <formula>F39="NTRAB"</formula>
    </cfRule>
    <cfRule type="expression" dxfId="43771" priority="1636">
      <formula>F39="FÉRIAS"</formula>
    </cfRule>
    <cfRule type="expression" dxfId="43770" priority="1637">
      <formula>F39="ATESTADO"</formula>
    </cfRule>
  </conditionalFormatting>
  <conditionalFormatting sqref="F40">
    <cfRule type="containsText" dxfId="43769" priority="1633" operator="containsText" text="ATESTADO">
      <formula>NOT(ISERROR(SEARCH("ATESTADO",F40)))</formula>
    </cfRule>
  </conditionalFormatting>
  <conditionalFormatting sqref="F39:F40 F42">
    <cfRule type="containsText" dxfId="43768" priority="1632" operator="containsText" text="HOJE">
      <formula>NOT(ISERROR(SEARCH("HOJE",F39)))</formula>
    </cfRule>
  </conditionalFormatting>
  <conditionalFormatting sqref="F13">
    <cfRule type="containsText" dxfId="43767" priority="1630" operator="containsText" text="NTRAB">
      <formula>NOT(ISERROR(SEARCH("NTRAB",F13)))</formula>
    </cfRule>
    <cfRule type="containsText" dxfId="43766" priority="1631" operator="containsText" text="FERIADO">
      <formula>NOT(ISERROR(SEARCH("FERIADO",F13)))</formula>
    </cfRule>
  </conditionalFormatting>
  <conditionalFormatting sqref="F13">
    <cfRule type="containsText" dxfId="43765" priority="1629" operator="containsText" text="FÉRIAS">
      <formula>NOT(ISERROR(SEARCH("FÉRIAS",F13)))</formula>
    </cfRule>
  </conditionalFormatting>
  <conditionalFormatting sqref="F13">
    <cfRule type="expression" dxfId="43764" priority="1625">
      <formula>F12="FERIADO"</formula>
    </cfRule>
    <cfRule type="expression" dxfId="43763" priority="1626">
      <formula>F12="NTRAB"</formula>
    </cfRule>
    <cfRule type="expression" dxfId="43762" priority="1627">
      <formula>F12="FÉRIAS"</formula>
    </cfRule>
    <cfRule type="expression" dxfId="43761" priority="1628">
      <formula>F12="ATESTADO"</formula>
    </cfRule>
  </conditionalFormatting>
  <conditionalFormatting sqref="F13">
    <cfRule type="containsText" dxfId="43760" priority="1624" operator="containsText" text="ATESTADO">
      <formula>NOT(ISERROR(SEARCH("ATESTADO",F13)))</formula>
    </cfRule>
  </conditionalFormatting>
  <conditionalFormatting sqref="F13">
    <cfRule type="expression" dxfId="43759" priority="1620">
      <formula>F11="ATESTADO"</formula>
    </cfRule>
    <cfRule type="expression" dxfId="43758" priority="1621">
      <formula>F11="FÉRIAS"</formula>
    </cfRule>
    <cfRule type="expression" dxfId="43757" priority="1622">
      <formula>F11="NTRAB"</formula>
    </cfRule>
    <cfRule type="expression" dxfId="43756" priority="1623">
      <formula>F11="FERIADO"</formula>
    </cfRule>
  </conditionalFormatting>
  <conditionalFormatting sqref="F13">
    <cfRule type="containsText" dxfId="43755" priority="1619" operator="containsText" text="HOJE">
      <formula>NOT(ISERROR(SEARCH("HOJE",F13)))</formula>
    </cfRule>
  </conditionalFormatting>
  <conditionalFormatting sqref="F17">
    <cfRule type="containsText" dxfId="43754" priority="1617" operator="containsText" text="NTRAB">
      <formula>NOT(ISERROR(SEARCH("NTRAB",F17)))</formula>
    </cfRule>
    <cfRule type="containsText" dxfId="43753" priority="1618" operator="containsText" text="FERIADO">
      <formula>NOT(ISERROR(SEARCH("FERIADO",F17)))</formula>
    </cfRule>
  </conditionalFormatting>
  <conditionalFormatting sqref="F17">
    <cfRule type="containsText" dxfId="43752" priority="1616" operator="containsText" text="FÉRIAS">
      <formula>NOT(ISERROR(SEARCH("FÉRIAS",F17)))</formula>
    </cfRule>
  </conditionalFormatting>
  <conditionalFormatting sqref="F17">
    <cfRule type="expression" dxfId="43751" priority="1612">
      <formula>F16="FERIADO"</formula>
    </cfRule>
    <cfRule type="expression" dxfId="43750" priority="1613">
      <formula>F16="NTRAB"</formula>
    </cfRule>
    <cfRule type="expression" dxfId="43749" priority="1614">
      <formula>F16="FÉRIAS"</formula>
    </cfRule>
    <cfRule type="expression" dxfId="43748" priority="1615">
      <formula>F16="ATESTADO"</formula>
    </cfRule>
  </conditionalFormatting>
  <conditionalFormatting sqref="F17">
    <cfRule type="containsText" dxfId="43747" priority="1611" operator="containsText" text="ATESTADO">
      <formula>NOT(ISERROR(SEARCH("ATESTADO",F17)))</formula>
    </cfRule>
  </conditionalFormatting>
  <conditionalFormatting sqref="F17">
    <cfRule type="expression" dxfId="43746" priority="1607">
      <formula>F15="ATESTADO"</formula>
    </cfRule>
    <cfRule type="expression" dxfId="43745" priority="1608">
      <formula>F15="FÉRIAS"</formula>
    </cfRule>
    <cfRule type="expression" dxfId="43744" priority="1609">
      <formula>F15="NTRAB"</formula>
    </cfRule>
    <cfRule type="expression" dxfId="43743" priority="1610">
      <formula>F15="FERIADO"</formula>
    </cfRule>
  </conditionalFormatting>
  <conditionalFormatting sqref="F17">
    <cfRule type="containsText" dxfId="43742" priority="1606" operator="containsText" text="HOJE">
      <formula>NOT(ISERROR(SEARCH("HOJE",F17)))</formula>
    </cfRule>
  </conditionalFormatting>
  <conditionalFormatting sqref="F21">
    <cfRule type="containsText" dxfId="43741" priority="1604" operator="containsText" text="NTRAB">
      <formula>NOT(ISERROR(SEARCH("NTRAB",F21)))</formula>
    </cfRule>
    <cfRule type="containsText" dxfId="43740" priority="1605" operator="containsText" text="FERIADO">
      <formula>NOT(ISERROR(SEARCH("FERIADO",F21)))</formula>
    </cfRule>
  </conditionalFormatting>
  <conditionalFormatting sqref="F21">
    <cfRule type="containsText" dxfId="43739" priority="1603" operator="containsText" text="FÉRIAS">
      <formula>NOT(ISERROR(SEARCH("FÉRIAS",F21)))</formula>
    </cfRule>
  </conditionalFormatting>
  <conditionalFormatting sqref="F21">
    <cfRule type="expression" dxfId="43738" priority="1599">
      <formula>F20="FERIADO"</formula>
    </cfRule>
    <cfRule type="expression" dxfId="43737" priority="1600">
      <formula>F20="NTRAB"</formula>
    </cfRule>
    <cfRule type="expression" dxfId="43736" priority="1601">
      <formula>F20="FÉRIAS"</formula>
    </cfRule>
    <cfRule type="expression" dxfId="43735" priority="1602">
      <formula>F20="ATESTADO"</formula>
    </cfRule>
  </conditionalFormatting>
  <conditionalFormatting sqref="F21">
    <cfRule type="containsText" dxfId="43734" priority="1598" operator="containsText" text="ATESTADO">
      <formula>NOT(ISERROR(SEARCH("ATESTADO",F21)))</formula>
    </cfRule>
  </conditionalFormatting>
  <conditionalFormatting sqref="F21">
    <cfRule type="expression" dxfId="43733" priority="1594">
      <formula>F19="ATESTADO"</formula>
    </cfRule>
    <cfRule type="expression" dxfId="43732" priority="1595">
      <formula>F19="FÉRIAS"</formula>
    </cfRule>
    <cfRule type="expression" dxfId="43731" priority="1596">
      <formula>F19="NTRAB"</formula>
    </cfRule>
    <cfRule type="expression" dxfId="43730" priority="1597">
      <formula>F19="FERIADO"</formula>
    </cfRule>
  </conditionalFormatting>
  <conditionalFormatting sqref="F21">
    <cfRule type="containsText" dxfId="43729" priority="1593" operator="containsText" text="HOJE">
      <formula>NOT(ISERROR(SEARCH("HOJE",F21)))</formula>
    </cfRule>
  </conditionalFormatting>
  <conditionalFormatting sqref="F25">
    <cfRule type="containsText" dxfId="43728" priority="1591" operator="containsText" text="NTRAB">
      <formula>NOT(ISERROR(SEARCH("NTRAB",F25)))</formula>
    </cfRule>
    <cfRule type="containsText" dxfId="43727" priority="1592" operator="containsText" text="FERIADO">
      <formula>NOT(ISERROR(SEARCH("FERIADO",F25)))</formula>
    </cfRule>
  </conditionalFormatting>
  <conditionalFormatting sqref="F25">
    <cfRule type="containsText" dxfId="43726" priority="1590" operator="containsText" text="FÉRIAS">
      <formula>NOT(ISERROR(SEARCH("FÉRIAS",F25)))</formula>
    </cfRule>
  </conditionalFormatting>
  <conditionalFormatting sqref="F25">
    <cfRule type="expression" dxfId="43725" priority="1586">
      <formula>F24="FERIADO"</formula>
    </cfRule>
    <cfRule type="expression" dxfId="43724" priority="1587">
      <formula>F24="NTRAB"</formula>
    </cfRule>
    <cfRule type="expression" dxfId="43723" priority="1588">
      <formula>F24="FÉRIAS"</formula>
    </cfRule>
    <cfRule type="expression" dxfId="43722" priority="1589">
      <formula>F24="ATESTADO"</formula>
    </cfRule>
  </conditionalFormatting>
  <conditionalFormatting sqref="F25">
    <cfRule type="containsText" dxfId="43721" priority="1585" operator="containsText" text="ATESTADO">
      <formula>NOT(ISERROR(SEARCH("ATESTADO",F25)))</formula>
    </cfRule>
  </conditionalFormatting>
  <conditionalFormatting sqref="F25">
    <cfRule type="expression" dxfId="43720" priority="1581">
      <formula>F23="ATESTADO"</formula>
    </cfRule>
    <cfRule type="expression" dxfId="43719" priority="1582">
      <formula>F23="FÉRIAS"</formula>
    </cfRule>
    <cfRule type="expression" dxfId="43718" priority="1583">
      <formula>F23="NTRAB"</formula>
    </cfRule>
    <cfRule type="expression" dxfId="43717" priority="1584">
      <formula>F23="FERIADO"</formula>
    </cfRule>
  </conditionalFormatting>
  <conditionalFormatting sqref="F25">
    <cfRule type="containsText" dxfId="43716" priority="1580" operator="containsText" text="HOJE">
      <formula>NOT(ISERROR(SEARCH("HOJE",F25)))</formula>
    </cfRule>
  </conditionalFormatting>
  <conditionalFormatting sqref="F29">
    <cfRule type="containsText" dxfId="43715" priority="1578" operator="containsText" text="NTRAB">
      <formula>NOT(ISERROR(SEARCH("NTRAB",F29)))</formula>
    </cfRule>
    <cfRule type="containsText" dxfId="43714" priority="1579" operator="containsText" text="FERIADO">
      <formula>NOT(ISERROR(SEARCH("FERIADO",F29)))</formula>
    </cfRule>
  </conditionalFormatting>
  <conditionalFormatting sqref="F29">
    <cfRule type="containsText" dxfId="43713" priority="1577" operator="containsText" text="FÉRIAS">
      <formula>NOT(ISERROR(SEARCH("FÉRIAS",F29)))</formula>
    </cfRule>
  </conditionalFormatting>
  <conditionalFormatting sqref="F29">
    <cfRule type="expression" dxfId="43712" priority="1573">
      <formula>F28="FERIADO"</formula>
    </cfRule>
    <cfRule type="expression" dxfId="43711" priority="1574">
      <formula>F28="NTRAB"</formula>
    </cfRule>
    <cfRule type="expression" dxfId="43710" priority="1575">
      <formula>F28="FÉRIAS"</formula>
    </cfRule>
    <cfRule type="expression" dxfId="43709" priority="1576">
      <formula>F28="ATESTADO"</formula>
    </cfRule>
  </conditionalFormatting>
  <conditionalFormatting sqref="F29">
    <cfRule type="containsText" dxfId="43708" priority="1572" operator="containsText" text="ATESTADO">
      <formula>NOT(ISERROR(SEARCH("ATESTADO",F29)))</formula>
    </cfRule>
  </conditionalFormatting>
  <conditionalFormatting sqref="F29">
    <cfRule type="expression" dxfId="43707" priority="1568">
      <formula>F27="ATESTADO"</formula>
    </cfRule>
    <cfRule type="expression" dxfId="43706" priority="1569">
      <formula>F27="FÉRIAS"</formula>
    </cfRule>
    <cfRule type="expression" dxfId="43705" priority="1570">
      <formula>F27="NTRAB"</formula>
    </cfRule>
    <cfRule type="expression" dxfId="43704" priority="1571">
      <formula>F27="FERIADO"</formula>
    </cfRule>
  </conditionalFormatting>
  <conditionalFormatting sqref="F29">
    <cfRule type="containsText" dxfId="43703" priority="1567" operator="containsText" text="HOJE">
      <formula>NOT(ISERROR(SEARCH("HOJE",F29)))</formula>
    </cfRule>
  </conditionalFormatting>
  <conditionalFormatting sqref="F33">
    <cfRule type="containsText" dxfId="43702" priority="1565" operator="containsText" text="NTRAB">
      <formula>NOT(ISERROR(SEARCH("NTRAB",F33)))</formula>
    </cfRule>
    <cfRule type="containsText" dxfId="43701" priority="1566" operator="containsText" text="FERIADO">
      <formula>NOT(ISERROR(SEARCH("FERIADO",F33)))</formula>
    </cfRule>
  </conditionalFormatting>
  <conditionalFormatting sqref="F33">
    <cfRule type="containsText" dxfId="43700" priority="1564" operator="containsText" text="FÉRIAS">
      <formula>NOT(ISERROR(SEARCH("FÉRIAS",F33)))</formula>
    </cfRule>
  </conditionalFormatting>
  <conditionalFormatting sqref="F33">
    <cfRule type="expression" dxfId="43699" priority="1560">
      <formula>F32="FERIADO"</formula>
    </cfRule>
    <cfRule type="expression" dxfId="43698" priority="1561">
      <formula>F32="NTRAB"</formula>
    </cfRule>
    <cfRule type="expression" dxfId="43697" priority="1562">
      <formula>F32="FÉRIAS"</formula>
    </cfRule>
    <cfRule type="expression" dxfId="43696" priority="1563">
      <formula>F32="ATESTADO"</formula>
    </cfRule>
  </conditionalFormatting>
  <conditionalFormatting sqref="F33">
    <cfRule type="containsText" dxfId="43695" priority="1559" operator="containsText" text="ATESTADO">
      <formula>NOT(ISERROR(SEARCH("ATESTADO",F33)))</formula>
    </cfRule>
  </conditionalFormatting>
  <conditionalFormatting sqref="F33">
    <cfRule type="expression" dxfId="43694" priority="1555">
      <formula>F31="ATESTADO"</formula>
    </cfRule>
    <cfRule type="expression" dxfId="43693" priority="1556">
      <formula>F31="FÉRIAS"</formula>
    </cfRule>
    <cfRule type="expression" dxfId="43692" priority="1557">
      <formula>F31="NTRAB"</formula>
    </cfRule>
    <cfRule type="expression" dxfId="43691" priority="1558">
      <formula>F31="FERIADO"</formula>
    </cfRule>
  </conditionalFormatting>
  <conditionalFormatting sqref="F33">
    <cfRule type="containsText" dxfId="43690" priority="1554" operator="containsText" text="HOJE">
      <formula>NOT(ISERROR(SEARCH("HOJE",F33)))</formula>
    </cfRule>
  </conditionalFormatting>
  <conditionalFormatting sqref="F37">
    <cfRule type="containsText" dxfId="43689" priority="1552" operator="containsText" text="NTRAB">
      <formula>NOT(ISERROR(SEARCH("NTRAB",F37)))</formula>
    </cfRule>
    <cfRule type="containsText" dxfId="43688" priority="1553" operator="containsText" text="FERIADO">
      <formula>NOT(ISERROR(SEARCH("FERIADO",F37)))</formula>
    </cfRule>
  </conditionalFormatting>
  <conditionalFormatting sqref="F37">
    <cfRule type="containsText" dxfId="43687" priority="1551" operator="containsText" text="FÉRIAS">
      <formula>NOT(ISERROR(SEARCH("FÉRIAS",F37)))</formula>
    </cfRule>
  </conditionalFormatting>
  <conditionalFormatting sqref="F37">
    <cfRule type="expression" dxfId="43686" priority="1547">
      <formula>F36="FERIADO"</formula>
    </cfRule>
    <cfRule type="expression" dxfId="43685" priority="1548">
      <formula>F36="NTRAB"</formula>
    </cfRule>
    <cfRule type="expression" dxfId="43684" priority="1549">
      <formula>F36="FÉRIAS"</formula>
    </cfRule>
    <cfRule type="expression" dxfId="43683" priority="1550">
      <formula>F36="ATESTADO"</formula>
    </cfRule>
  </conditionalFormatting>
  <conditionalFormatting sqref="F37">
    <cfRule type="containsText" dxfId="43682" priority="1546" operator="containsText" text="ATESTADO">
      <formula>NOT(ISERROR(SEARCH("ATESTADO",F37)))</formula>
    </cfRule>
  </conditionalFormatting>
  <conditionalFormatting sqref="F37">
    <cfRule type="expression" dxfId="43681" priority="1542">
      <formula>F35="ATESTADO"</formula>
    </cfRule>
    <cfRule type="expression" dxfId="43680" priority="1543">
      <formula>F35="FÉRIAS"</formula>
    </cfRule>
    <cfRule type="expression" dxfId="43679" priority="1544">
      <formula>F35="NTRAB"</formula>
    </cfRule>
    <cfRule type="expression" dxfId="43678" priority="1545">
      <formula>F35="FERIADO"</formula>
    </cfRule>
  </conditionalFormatting>
  <conditionalFormatting sqref="F37">
    <cfRule type="containsText" dxfId="43677" priority="1541" operator="containsText" text="HOJE">
      <formula>NOT(ISERROR(SEARCH("HOJE",F37)))</formula>
    </cfRule>
  </conditionalFormatting>
  <conditionalFormatting sqref="F41">
    <cfRule type="containsText" dxfId="43676" priority="1539" operator="containsText" text="NTRAB">
      <formula>NOT(ISERROR(SEARCH("NTRAB",F41)))</formula>
    </cfRule>
    <cfRule type="containsText" dxfId="43675" priority="1540" operator="containsText" text="FERIADO">
      <formula>NOT(ISERROR(SEARCH("FERIADO",F41)))</formula>
    </cfRule>
  </conditionalFormatting>
  <conditionalFormatting sqref="F41">
    <cfRule type="containsText" dxfId="43674" priority="1538" operator="containsText" text="FÉRIAS">
      <formula>NOT(ISERROR(SEARCH("FÉRIAS",F41)))</formula>
    </cfRule>
  </conditionalFormatting>
  <conditionalFormatting sqref="F41">
    <cfRule type="expression" dxfId="43673" priority="1534">
      <formula>F40="FERIADO"</formula>
    </cfRule>
    <cfRule type="expression" dxfId="43672" priority="1535">
      <formula>F40="NTRAB"</formula>
    </cfRule>
    <cfRule type="expression" dxfId="43671" priority="1536">
      <formula>F40="FÉRIAS"</formula>
    </cfRule>
    <cfRule type="expression" dxfId="43670" priority="1537">
      <formula>F40="ATESTADO"</formula>
    </cfRule>
  </conditionalFormatting>
  <conditionalFormatting sqref="F41">
    <cfRule type="containsText" dxfId="43669" priority="1533" operator="containsText" text="ATESTADO">
      <formula>NOT(ISERROR(SEARCH("ATESTADO",F41)))</formula>
    </cfRule>
  </conditionalFormatting>
  <conditionalFormatting sqref="F41">
    <cfRule type="expression" dxfId="43668" priority="1529">
      <formula>F39="ATESTADO"</formula>
    </cfRule>
    <cfRule type="expression" dxfId="43667" priority="1530">
      <formula>F39="FÉRIAS"</formula>
    </cfRule>
    <cfRule type="expression" dxfId="43666" priority="1531">
      <formula>F39="NTRAB"</formula>
    </cfRule>
    <cfRule type="expression" dxfId="43665" priority="1532">
      <formula>F39="FERIADO"</formula>
    </cfRule>
  </conditionalFormatting>
  <conditionalFormatting sqref="F41">
    <cfRule type="containsText" dxfId="43664" priority="1528" operator="containsText" text="HOJE">
      <formula>NOT(ISERROR(SEARCH("HOJE",F41)))</formula>
    </cfRule>
  </conditionalFormatting>
  <conditionalFormatting sqref="F5">
    <cfRule type="containsText" dxfId="43663" priority="1526" operator="containsText" text="NTRAB">
      <formula>NOT(ISERROR(SEARCH("NTRAB",F5)))</formula>
    </cfRule>
    <cfRule type="containsText" dxfId="43662" priority="1527" operator="containsText" text="FERIADO">
      <formula>NOT(ISERROR(SEARCH("FERIADO",F5)))</formula>
    </cfRule>
  </conditionalFormatting>
  <conditionalFormatting sqref="F5">
    <cfRule type="containsText" dxfId="43661" priority="1525" operator="containsText" text="FÉRIAS">
      <formula>NOT(ISERROR(SEARCH("FÉRIAS",F5)))</formula>
    </cfRule>
  </conditionalFormatting>
  <conditionalFormatting sqref="F5">
    <cfRule type="expression" dxfId="43660" priority="1521">
      <formula>F4="FERIADO"</formula>
    </cfRule>
    <cfRule type="expression" dxfId="43659" priority="1522">
      <formula>F4="NTRAB"</formula>
    </cfRule>
    <cfRule type="expression" dxfId="43658" priority="1523">
      <formula>F4="FÉRIAS"</formula>
    </cfRule>
    <cfRule type="expression" dxfId="43657" priority="1524">
      <formula>F4="ATESTADO"</formula>
    </cfRule>
  </conditionalFormatting>
  <conditionalFormatting sqref="F5">
    <cfRule type="containsText" dxfId="43656" priority="1520" operator="containsText" text="ATESTADO">
      <formula>NOT(ISERROR(SEARCH("ATESTADO",F5)))</formula>
    </cfRule>
  </conditionalFormatting>
  <conditionalFormatting sqref="F5">
    <cfRule type="expression" dxfId="43655" priority="1516">
      <formula>F3="ATESTADO"</formula>
    </cfRule>
    <cfRule type="expression" dxfId="43654" priority="1517">
      <formula>F3="FÉRIAS"</formula>
    </cfRule>
    <cfRule type="expression" dxfId="43653" priority="1518">
      <formula>F3="NTRAB"</formula>
    </cfRule>
    <cfRule type="expression" dxfId="43652" priority="1519">
      <formula>F3="FERIADO"</formula>
    </cfRule>
  </conditionalFormatting>
  <conditionalFormatting sqref="F5">
    <cfRule type="containsText" dxfId="43651" priority="1515" operator="containsText" text="HOJE">
      <formula>NOT(ISERROR(SEARCH("HOJE",F5)))</formula>
    </cfRule>
  </conditionalFormatting>
  <conditionalFormatting sqref="F4">
    <cfRule type="containsText" dxfId="43650" priority="1513" operator="containsText" text="NTRAB">
      <formula>NOT(ISERROR(SEARCH("NTRAB",F4)))</formula>
    </cfRule>
    <cfRule type="containsText" dxfId="43649" priority="1514" operator="containsText" text="FERIADO">
      <formula>NOT(ISERROR(SEARCH("FERIADO",F4)))</formula>
    </cfRule>
  </conditionalFormatting>
  <conditionalFormatting sqref="F4">
    <cfRule type="containsText" dxfId="43648" priority="1512" operator="containsText" text="FÉRIAS">
      <formula>NOT(ISERROR(SEARCH("FÉRIAS",F4)))</formula>
    </cfRule>
  </conditionalFormatting>
  <conditionalFormatting sqref="F4">
    <cfRule type="expression" dxfId="43647" priority="1508">
      <formula>F3="FERIADO"</formula>
    </cfRule>
    <cfRule type="expression" dxfId="43646" priority="1509">
      <formula>F3="NTRAB"</formula>
    </cfRule>
    <cfRule type="expression" dxfId="43645" priority="1510">
      <formula>F3="FÉRIAS"</formula>
    </cfRule>
    <cfRule type="expression" dxfId="43644" priority="1511">
      <formula>F3="ATESTADO"</formula>
    </cfRule>
  </conditionalFormatting>
  <conditionalFormatting sqref="F4">
    <cfRule type="containsText" dxfId="43643" priority="1507" operator="containsText" text="ATESTADO">
      <formula>NOT(ISERROR(SEARCH("ATESTADO",F4)))</formula>
    </cfRule>
  </conditionalFormatting>
  <conditionalFormatting sqref="F4">
    <cfRule type="containsText" dxfId="43642" priority="1506" operator="containsText" text="HOJE">
      <formula>NOT(ISERROR(SEARCH("HOJE",F4)))</formula>
    </cfRule>
  </conditionalFormatting>
  <conditionalFormatting sqref="K6">
    <cfRule type="containsText" dxfId="43641" priority="1504" operator="containsText" text="NTRAB">
      <formula>NOT(ISERROR(SEARCH("NTRAB",K6)))</formula>
    </cfRule>
    <cfRule type="containsText" dxfId="43640" priority="1505" operator="containsText" text="FERIADO">
      <formula>NOT(ISERROR(SEARCH("FERIADO",K6)))</formula>
    </cfRule>
  </conditionalFormatting>
  <conditionalFormatting sqref="K6">
    <cfRule type="containsText" dxfId="43639" priority="1503" operator="containsText" text="FÉRIAS">
      <formula>NOT(ISERROR(SEARCH("FÉRIAS",K6)))</formula>
    </cfRule>
  </conditionalFormatting>
  <conditionalFormatting sqref="K3">
    <cfRule type="containsText" dxfId="43638" priority="1501" operator="containsText" text="NTRAB">
      <formula>NOT(ISERROR(SEARCH("NTRAB",K3)))</formula>
    </cfRule>
    <cfRule type="containsText" dxfId="43637" priority="1502" operator="containsText" text="FERIADO">
      <formula>NOT(ISERROR(SEARCH("FERIADO",K3)))</formula>
    </cfRule>
  </conditionalFormatting>
  <conditionalFormatting sqref="K3">
    <cfRule type="containsText" dxfId="43636" priority="1500" operator="containsText" text="FÉRIAS">
      <formula>NOT(ISERROR(SEARCH("FÉRIAS",K3)))</formula>
    </cfRule>
  </conditionalFormatting>
  <conditionalFormatting sqref="K3 K6">
    <cfRule type="containsText" dxfId="43635" priority="1499" operator="containsText" text="ATESTADO">
      <formula>NOT(ISERROR(SEARCH("ATESTADO",K3)))</formula>
    </cfRule>
  </conditionalFormatting>
  <conditionalFormatting sqref="K3 K6">
    <cfRule type="containsText" dxfId="43634" priority="1498" operator="containsText" text="HOJE">
      <formula>NOT(ISERROR(SEARCH("HOJE",K3)))</formula>
    </cfRule>
  </conditionalFormatting>
  <conditionalFormatting sqref="K10">
    <cfRule type="containsText" dxfId="43633" priority="1496" operator="containsText" text="NTRAB">
      <formula>NOT(ISERROR(SEARCH("NTRAB",K10)))</formula>
    </cfRule>
    <cfRule type="containsText" dxfId="43632" priority="1497" operator="containsText" text="FERIADO">
      <formula>NOT(ISERROR(SEARCH("FERIADO",K10)))</formula>
    </cfRule>
  </conditionalFormatting>
  <conditionalFormatting sqref="K10">
    <cfRule type="containsText" dxfId="43631" priority="1495" operator="containsText" text="FÉRIAS">
      <formula>NOT(ISERROR(SEARCH("FÉRIAS",K10)))</formula>
    </cfRule>
  </conditionalFormatting>
  <conditionalFormatting sqref="K7">
    <cfRule type="containsText" dxfId="43630" priority="1493" operator="containsText" text="NTRAB">
      <formula>NOT(ISERROR(SEARCH("NTRAB",K7)))</formula>
    </cfRule>
    <cfRule type="containsText" dxfId="43629" priority="1494" operator="containsText" text="FERIADO">
      <formula>NOT(ISERROR(SEARCH("FERIADO",K7)))</formula>
    </cfRule>
  </conditionalFormatting>
  <conditionalFormatting sqref="K7">
    <cfRule type="containsText" dxfId="43628" priority="1492" operator="containsText" text="FÉRIAS">
      <formula>NOT(ISERROR(SEARCH("FÉRIAS",K7)))</formula>
    </cfRule>
  </conditionalFormatting>
  <conditionalFormatting sqref="K7 K10">
    <cfRule type="containsText" dxfId="43627" priority="1491" operator="containsText" text="ATESTADO">
      <formula>NOT(ISERROR(SEARCH("ATESTADO",K7)))</formula>
    </cfRule>
  </conditionalFormatting>
  <conditionalFormatting sqref="K8">
    <cfRule type="containsText" dxfId="43626" priority="1489" operator="containsText" text="NTRAB">
      <formula>NOT(ISERROR(SEARCH("NTRAB",K8)))</formula>
    </cfRule>
    <cfRule type="containsText" dxfId="43625" priority="1490" operator="containsText" text="FERIADO">
      <formula>NOT(ISERROR(SEARCH("FERIADO",K8)))</formula>
    </cfRule>
  </conditionalFormatting>
  <conditionalFormatting sqref="K8">
    <cfRule type="containsText" dxfId="43624" priority="1488" operator="containsText" text="FÉRIAS">
      <formula>NOT(ISERROR(SEARCH("FÉRIAS",K8)))</formula>
    </cfRule>
  </conditionalFormatting>
  <conditionalFormatting sqref="K8">
    <cfRule type="expression" dxfId="43623" priority="1484">
      <formula>K7="FERIADO"</formula>
    </cfRule>
    <cfRule type="expression" dxfId="43622" priority="1485">
      <formula>K7="NTRAB"</formula>
    </cfRule>
    <cfRule type="expression" dxfId="43621" priority="1486">
      <formula>K7="FÉRIAS"</formula>
    </cfRule>
    <cfRule type="expression" dxfId="43620" priority="1487">
      <formula>K7="ATESTADO"</formula>
    </cfRule>
  </conditionalFormatting>
  <conditionalFormatting sqref="K8">
    <cfRule type="containsText" dxfId="43619" priority="1483" operator="containsText" text="ATESTADO">
      <formula>NOT(ISERROR(SEARCH("ATESTADO",K8)))</formula>
    </cfRule>
  </conditionalFormatting>
  <conditionalFormatting sqref="K9">
    <cfRule type="containsText" dxfId="43618" priority="1481" operator="containsText" text="NTRAB">
      <formula>NOT(ISERROR(SEARCH("NTRAB",K9)))</formula>
    </cfRule>
    <cfRule type="containsText" dxfId="43617" priority="1482" operator="containsText" text="FERIADO">
      <formula>NOT(ISERROR(SEARCH("FERIADO",K9)))</formula>
    </cfRule>
  </conditionalFormatting>
  <conditionalFormatting sqref="K9">
    <cfRule type="containsText" dxfId="43616" priority="1480" operator="containsText" text="FÉRIAS">
      <formula>NOT(ISERROR(SEARCH("FÉRIAS",K9)))</formula>
    </cfRule>
  </conditionalFormatting>
  <conditionalFormatting sqref="K9">
    <cfRule type="expression" dxfId="43615" priority="1476">
      <formula>K8="FERIADO"</formula>
    </cfRule>
    <cfRule type="expression" dxfId="43614" priority="1477">
      <formula>K8="NTRAB"</formula>
    </cfRule>
    <cfRule type="expression" dxfId="43613" priority="1478">
      <formula>K8="FÉRIAS"</formula>
    </cfRule>
    <cfRule type="expression" dxfId="43612" priority="1479">
      <formula>K8="ATESTADO"</formula>
    </cfRule>
  </conditionalFormatting>
  <conditionalFormatting sqref="K9">
    <cfRule type="containsText" dxfId="43611" priority="1475" operator="containsText" text="ATESTADO">
      <formula>NOT(ISERROR(SEARCH("ATESTADO",K9)))</formula>
    </cfRule>
  </conditionalFormatting>
  <conditionalFormatting sqref="K9">
    <cfRule type="expression" dxfId="43610" priority="1471">
      <formula>K7="ATESTADO"</formula>
    </cfRule>
    <cfRule type="expression" dxfId="43609" priority="1472">
      <formula>K7="FÉRIAS"</formula>
    </cfRule>
    <cfRule type="expression" dxfId="43608" priority="1473">
      <formula>K7="NTRAB"</formula>
    </cfRule>
    <cfRule type="expression" dxfId="43607" priority="1474">
      <formula>K7="FERIADO"</formula>
    </cfRule>
  </conditionalFormatting>
  <conditionalFormatting sqref="K7:K10">
    <cfRule type="containsText" dxfId="43606" priority="1470" operator="containsText" text="HOJE">
      <formula>NOT(ISERROR(SEARCH("HOJE",K7)))</formula>
    </cfRule>
  </conditionalFormatting>
  <conditionalFormatting sqref="K14">
    <cfRule type="containsText" dxfId="43605" priority="1468" operator="containsText" text="NTRAB">
      <formula>NOT(ISERROR(SEARCH("NTRAB",K14)))</formula>
    </cfRule>
    <cfRule type="containsText" dxfId="43604" priority="1469" operator="containsText" text="FERIADO">
      <formula>NOT(ISERROR(SEARCH("FERIADO",K14)))</formula>
    </cfRule>
  </conditionalFormatting>
  <conditionalFormatting sqref="K14">
    <cfRule type="containsText" dxfId="43603" priority="1467" operator="containsText" text="FÉRIAS">
      <formula>NOT(ISERROR(SEARCH("FÉRIAS",K14)))</formula>
    </cfRule>
  </conditionalFormatting>
  <conditionalFormatting sqref="K11">
    <cfRule type="containsText" dxfId="43602" priority="1465" operator="containsText" text="NTRAB">
      <formula>NOT(ISERROR(SEARCH("NTRAB",K11)))</formula>
    </cfRule>
    <cfRule type="containsText" dxfId="43601" priority="1466" operator="containsText" text="FERIADO">
      <formula>NOT(ISERROR(SEARCH("FERIADO",K11)))</formula>
    </cfRule>
  </conditionalFormatting>
  <conditionalFormatting sqref="K11">
    <cfRule type="containsText" dxfId="43600" priority="1464" operator="containsText" text="FÉRIAS">
      <formula>NOT(ISERROR(SEARCH("FÉRIAS",K11)))</formula>
    </cfRule>
  </conditionalFormatting>
  <conditionalFormatting sqref="K11 K14">
    <cfRule type="containsText" dxfId="43599" priority="1463" operator="containsText" text="ATESTADO">
      <formula>NOT(ISERROR(SEARCH("ATESTADO",K11)))</formula>
    </cfRule>
  </conditionalFormatting>
  <conditionalFormatting sqref="K12">
    <cfRule type="containsText" dxfId="43598" priority="1461" operator="containsText" text="NTRAB">
      <formula>NOT(ISERROR(SEARCH("NTRAB",K12)))</formula>
    </cfRule>
    <cfRule type="containsText" dxfId="43597" priority="1462" operator="containsText" text="FERIADO">
      <formula>NOT(ISERROR(SEARCH("FERIADO",K12)))</formula>
    </cfRule>
  </conditionalFormatting>
  <conditionalFormatting sqref="K12">
    <cfRule type="containsText" dxfId="43596" priority="1460" operator="containsText" text="FÉRIAS">
      <formula>NOT(ISERROR(SEARCH("FÉRIAS",K12)))</formula>
    </cfRule>
  </conditionalFormatting>
  <conditionalFormatting sqref="K12">
    <cfRule type="expression" dxfId="43595" priority="1456">
      <formula>K11="FERIADO"</formula>
    </cfRule>
    <cfRule type="expression" dxfId="43594" priority="1457">
      <formula>K11="NTRAB"</formula>
    </cfRule>
    <cfRule type="expression" dxfId="43593" priority="1458">
      <formula>K11="FÉRIAS"</formula>
    </cfRule>
    <cfRule type="expression" dxfId="43592" priority="1459">
      <formula>K11="ATESTADO"</formula>
    </cfRule>
  </conditionalFormatting>
  <conditionalFormatting sqref="K12">
    <cfRule type="containsText" dxfId="43591" priority="1455" operator="containsText" text="ATESTADO">
      <formula>NOT(ISERROR(SEARCH("ATESTADO",K12)))</formula>
    </cfRule>
  </conditionalFormatting>
  <conditionalFormatting sqref="K11:K12 K14">
    <cfRule type="containsText" dxfId="43590" priority="1454" operator="containsText" text="HOJE">
      <formula>NOT(ISERROR(SEARCH("HOJE",K11)))</formula>
    </cfRule>
  </conditionalFormatting>
  <conditionalFormatting sqref="K18">
    <cfRule type="containsText" dxfId="43589" priority="1452" operator="containsText" text="NTRAB">
      <formula>NOT(ISERROR(SEARCH("NTRAB",K18)))</formula>
    </cfRule>
    <cfRule type="containsText" dxfId="43588" priority="1453" operator="containsText" text="FERIADO">
      <formula>NOT(ISERROR(SEARCH("FERIADO",K18)))</formula>
    </cfRule>
  </conditionalFormatting>
  <conditionalFormatting sqref="K18">
    <cfRule type="containsText" dxfId="43587" priority="1451" operator="containsText" text="FÉRIAS">
      <formula>NOT(ISERROR(SEARCH("FÉRIAS",K18)))</formula>
    </cfRule>
  </conditionalFormatting>
  <conditionalFormatting sqref="K15">
    <cfRule type="containsText" dxfId="43586" priority="1449" operator="containsText" text="NTRAB">
      <formula>NOT(ISERROR(SEARCH("NTRAB",K15)))</formula>
    </cfRule>
    <cfRule type="containsText" dxfId="43585" priority="1450" operator="containsText" text="FERIADO">
      <formula>NOT(ISERROR(SEARCH("FERIADO",K15)))</formula>
    </cfRule>
  </conditionalFormatting>
  <conditionalFormatting sqref="K15">
    <cfRule type="containsText" dxfId="43584" priority="1448" operator="containsText" text="FÉRIAS">
      <formula>NOT(ISERROR(SEARCH("FÉRIAS",K15)))</formula>
    </cfRule>
  </conditionalFormatting>
  <conditionalFormatting sqref="K15 K18">
    <cfRule type="containsText" dxfId="43583" priority="1447" operator="containsText" text="ATESTADO">
      <formula>NOT(ISERROR(SEARCH("ATESTADO",K15)))</formula>
    </cfRule>
  </conditionalFormatting>
  <conditionalFormatting sqref="K16">
    <cfRule type="containsText" dxfId="43582" priority="1445" operator="containsText" text="NTRAB">
      <formula>NOT(ISERROR(SEARCH("NTRAB",K16)))</formula>
    </cfRule>
    <cfRule type="containsText" dxfId="43581" priority="1446" operator="containsText" text="FERIADO">
      <formula>NOT(ISERROR(SEARCH("FERIADO",K16)))</formula>
    </cfRule>
  </conditionalFormatting>
  <conditionalFormatting sqref="K16">
    <cfRule type="containsText" dxfId="43580" priority="1444" operator="containsText" text="FÉRIAS">
      <formula>NOT(ISERROR(SEARCH("FÉRIAS",K16)))</formula>
    </cfRule>
  </conditionalFormatting>
  <conditionalFormatting sqref="K16">
    <cfRule type="expression" dxfId="43579" priority="1440">
      <formula>K15="FERIADO"</formula>
    </cfRule>
    <cfRule type="expression" dxfId="43578" priority="1441">
      <formula>K15="NTRAB"</formula>
    </cfRule>
    <cfRule type="expression" dxfId="43577" priority="1442">
      <formula>K15="FÉRIAS"</formula>
    </cfRule>
    <cfRule type="expression" dxfId="43576" priority="1443">
      <formula>K15="ATESTADO"</formula>
    </cfRule>
  </conditionalFormatting>
  <conditionalFormatting sqref="K16">
    <cfRule type="containsText" dxfId="43575" priority="1439" operator="containsText" text="ATESTADO">
      <formula>NOT(ISERROR(SEARCH("ATESTADO",K16)))</formula>
    </cfRule>
  </conditionalFormatting>
  <conditionalFormatting sqref="K15:K16 K18">
    <cfRule type="containsText" dxfId="43574" priority="1438" operator="containsText" text="HOJE">
      <formula>NOT(ISERROR(SEARCH("HOJE",K15)))</formula>
    </cfRule>
  </conditionalFormatting>
  <conditionalFormatting sqref="K22">
    <cfRule type="containsText" dxfId="43573" priority="1436" operator="containsText" text="NTRAB">
      <formula>NOT(ISERROR(SEARCH("NTRAB",K22)))</formula>
    </cfRule>
    <cfRule type="containsText" dxfId="43572" priority="1437" operator="containsText" text="FERIADO">
      <formula>NOT(ISERROR(SEARCH("FERIADO",K22)))</formula>
    </cfRule>
  </conditionalFormatting>
  <conditionalFormatting sqref="K22">
    <cfRule type="containsText" dxfId="43571" priority="1435" operator="containsText" text="FÉRIAS">
      <formula>NOT(ISERROR(SEARCH("FÉRIAS",K22)))</formula>
    </cfRule>
  </conditionalFormatting>
  <conditionalFormatting sqref="K19">
    <cfRule type="containsText" dxfId="43570" priority="1433" operator="containsText" text="NTRAB">
      <formula>NOT(ISERROR(SEARCH("NTRAB",K19)))</formula>
    </cfRule>
    <cfRule type="containsText" dxfId="43569" priority="1434" operator="containsText" text="FERIADO">
      <formula>NOT(ISERROR(SEARCH("FERIADO",K19)))</formula>
    </cfRule>
  </conditionalFormatting>
  <conditionalFormatting sqref="K19">
    <cfRule type="containsText" dxfId="43568" priority="1432" operator="containsText" text="FÉRIAS">
      <formula>NOT(ISERROR(SEARCH("FÉRIAS",K19)))</formula>
    </cfRule>
  </conditionalFormatting>
  <conditionalFormatting sqref="K19 K22">
    <cfRule type="containsText" dxfId="43567" priority="1431" operator="containsText" text="ATESTADO">
      <formula>NOT(ISERROR(SEARCH("ATESTADO",K19)))</formula>
    </cfRule>
  </conditionalFormatting>
  <conditionalFormatting sqref="K20">
    <cfRule type="containsText" dxfId="43566" priority="1429" operator="containsText" text="NTRAB">
      <formula>NOT(ISERROR(SEARCH("NTRAB",K20)))</formula>
    </cfRule>
    <cfRule type="containsText" dxfId="43565" priority="1430" operator="containsText" text="FERIADO">
      <formula>NOT(ISERROR(SEARCH("FERIADO",K20)))</formula>
    </cfRule>
  </conditionalFormatting>
  <conditionalFormatting sqref="K20">
    <cfRule type="containsText" dxfId="43564" priority="1428" operator="containsText" text="FÉRIAS">
      <formula>NOT(ISERROR(SEARCH("FÉRIAS",K20)))</formula>
    </cfRule>
  </conditionalFormatting>
  <conditionalFormatting sqref="K20">
    <cfRule type="expression" dxfId="43563" priority="1424">
      <formula>K19="FERIADO"</formula>
    </cfRule>
    <cfRule type="expression" dxfId="43562" priority="1425">
      <formula>K19="NTRAB"</formula>
    </cfRule>
    <cfRule type="expression" dxfId="43561" priority="1426">
      <formula>K19="FÉRIAS"</formula>
    </cfRule>
    <cfRule type="expression" dxfId="43560" priority="1427">
      <formula>K19="ATESTADO"</formula>
    </cfRule>
  </conditionalFormatting>
  <conditionalFormatting sqref="K20">
    <cfRule type="containsText" dxfId="43559" priority="1423" operator="containsText" text="ATESTADO">
      <formula>NOT(ISERROR(SEARCH("ATESTADO",K20)))</formula>
    </cfRule>
  </conditionalFormatting>
  <conditionalFormatting sqref="K19:K20 K22">
    <cfRule type="containsText" dxfId="43558" priority="1422" operator="containsText" text="HOJE">
      <formula>NOT(ISERROR(SEARCH("HOJE",K19)))</formula>
    </cfRule>
  </conditionalFormatting>
  <conditionalFormatting sqref="K26">
    <cfRule type="containsText" dxfId="43557" priority="1420" operator="containsText" text="NTRAB">
      <formula>NOT(ISERROR(SEARCH("NTRAB",K26)))</formula>
    </cfRule>
    <cfRule type="containsText" dxfId="43556" priority="1421" operator="containsText" text="FERIADO">
      <formula>NOT(ISERROR(SEARCH("FERIADO",K26)))</formula>
    </cfRule>
  </conditionalFormatting>
  <conditionalFormatting sqref="K26">
    <cfRule type="containsText" dxfId="43555" priority="1419" operator="containsText" text="FÉRIAS">
      <formula>NOT(ISERROR(SEARCH("FÉRIAS",K26)))</formula>
    </cfRule>
  </conditionalFormatting>
  <conditionalFormatting sqref="K23">
    <cfRule type="containsText" dxfId="43554" priority="1417" operator="containsText" text="NTRAB">
      <formula>NOT(ISERROR(SEARCH("NTRAB",K23)))</formula>
    </cfRule>
    <cfRule type="containsText" dxfId="43553" priority="1418" operator="containsText" text="FERIADO">
      <formula>NOT(ISERROR(SEARCH("FERIADO",K23)))</formula>
    </cfRule>
  </conditionalFormatting>
  <conditionalFormatting sqref="K23">
    <cfRule type="containsText" dxfId="43552" priority="1416" operator="containsText" text="FÉRIAS">
      <formula>NOT(ISERROR(SEARCH("FÉRIAS",K23)))</formula>
    </cfRule>
  </conditionalFormatting>
  <conditionalFormatting sqref="K23 K26">
    <cfRule type="containsText" dxfId="43551" priority="1415" operator="containsText" text="ATESTADO">
      <formula>NOT(ISERROR(SEARCH("ATESTADO",K23)))</formula>
    </cfRule>
  </conditionalFormatting>
  <conditionalFormatting sqref="K24">
    <cfRule type="containsText" dxfId="43550" priority="1413" operator="containsText" text="NTRAB">
      <formula>NOT(ISERROR(SEARCH("NTRAB",K24)))</formula>
    </cfRule>
    <cfRule type="containsText" dxfId="43549" priority="1414" operator="containsText" text="FERIADO">
      <formula>NOT(ISERROR(SEARCH("FERIADO",K24)))</formula>
    </cfRule>
  </conditionalFormatting>
  <conditionalFormatting sqref="K24">
    <cfRule type="containsText" dxfId="43548" priority="1412" operator="containsText" text="FÉRIAS">
      <formula>NOT(ISERROR(SEARCH("FÉRIAS",K24)))</formula>
    </cfRule>
  </conditionalFormatting>
  <conditionalFormatting sqref="K24">
    <cfRule type="expression" dxfId="43547" priority="1408">
      <formula>K23="FERIADO"</formula>
    </cfRule>
    <cfRule type="expression" dxfId="43546" priority="1409">
      <formula>K23="NTRAB"</formula>
    </cfRule>
    <cfRule type="expression" dxfId="43545" priority="1410">
      <formula>K23="FÉRIAS"</formula>
    </cfRule>
    <cfRule type="expression" dxfId="43544" priority="1411">
      <formula>K23="ATESTADO"</formula>
    </cfRule>
  </conditionalFormatting>
  <conditionalFormatting sqref="K24">
    <cfRule type="containsText" dxfId="43543" priority="1407" operator="containsText" text="ATESTADO">
      <formula>NOT(ISERROR(SEARCH("ATESTADO",K24)))</formula>
    </cfRule>
  </conditionalFormatting>
  <conditionalFormatting sqref="K23:K24 K26">
    <cfRule type="containsText" dxfId="43542" priority="1406" operator="containsText" text="HOJE">
      <formula>NOT(ISERROR(SEARCH("HOJE",K23)))</formula>
    </cfRule>
  </conditionalFormatting>
  <conditionalFormatting sqref="K30">
    <cfRule type="containsText" dxfId="43541" priority="1404" operator="containsText" text="NTRAB">
      <formula>NOT(ISERROR(SEARCH("NTRAB",K30)))</formula>
    </cfRule>
    <cfRule type="containsText" dxfId="43540" priority="1405" operator="containsText" text="FERIADO">
      <formula>NOT(ISERROR(SEARCH("FERIADO",K30)))</formula>
    </cfRule>
  </conditionalFormatting>
  <conditionalFormatting sqref="K30">
    <cfRule type="containsText" dxfId="43539" priority="1403" operator="containsText" text="FÉRIAS">
      <formula>NOT(ISERROR(SEARCH("FÉRIAS",K30)))</formula>
    </cfRule>
  </conditionalFormatting>
  <conditionalFormatting sqref="K27">
    <cfRule type="containsText" dxfId="43538" priority="1401" operator="containsText" text="NTRAB">
      <formula>NOT(ISERROR(SEARCH("NTRAB",K27)))</formula>
    </cfRule>
    <cfRule type="containsText" dxfId="43537" priority="1402" operator="containsText" text="FERIADO">
      <formula>NOT(ISERROR(SEARCH("FERIADO",K27)))</formula>
    </cfRule>
  </conditionalFormatting>
  <conditionalFormatting sqref="K27">
    <cfRule type="containsText" dxfId="43536" priority="1400" operator="containsText" text="FÉRIAS">
      <formula>NOT(ISERROR(SEARCH("FÉRIAS",K27)))</formula>
    </cfRule>
  </conditionalFormatting>
  <conditionalFormatting sqref="K27 K30">
    <cfRule type="containsText" dxfId="43535" priority="1399" operator="containsText" text="ATESTADO">
      <formula>NOT(ISERROR(SEARCH("ATESTADO",K27)))</formula>
    </cfRule>
  </conditionalFormatting>
  <conditionalFormatting sqref="K28">
    <cfRule type="containsText" dxfId="43534" priority="1397" operator="containsText" text="NTRAB">
      <formula>NOT(ISERROR(SEARCH("NTRAB",K28)))</formula>
    </cfRule>
    <cfRule type="containsText" dxfId="43533" priority="1398" operator="containsText" text="FERIADO">
      <formula>NOT(ISERROR(SEARCH("FERIADO",K28)))</formula>
    </cfRule>
  </conditionalFormatting>
  <conditionalFormatting sqref="K28">
    <cfRule type="containsText" dxfId="43532" priority="1396" operator="containsText" text="FÉRIAS">
      <formula>NOT(ISERROR(SEARCH("FÉRIAS",K28)))</formula>
    </cfRule>
  </conditionalFormatting>
  <conditionalFormatting sqref="K28">
    <cfRule type="expression" dxfId="43531" priority="1392">
      <formula>K27="FERIADO"</formula>
    </cfRule>
    <cfRule type="expression" dxfId="43530" priority="1393">
      <formula>K27="NTRAB"</formula>
    </cfRule>
    <cfRule type="expression" dxfId="43529" priority="1394">
      <formula>K27="FÉRIAS"</formula>
    </cfRule>
    <cfRule type="expression" dxfId="43528" priority="1395">
      <formula>K27="ATESTADO"</formula>
    </cfRule>
  </conditionalFormatting>
  <conditionalFormatting sqref="K28">
    <cfRule type="containsText" dxfId="43527" priority="1391" operator="containsText" text="ATESTADO">
      <formula>NOT(ISERROR(SEARCH("ATESTADO",K28)))</formula>
    </cfRule>
  </conditionalFormatting>
  <conditionalFormatting sqref="K27:K28 K30">
    <cfRule type="containsText" dxfId="43526" priority="1390" operator="containsText" text="HOJE">
      <formula>NOT(ISERROR(SEARCH("HOJE",K27)))</formula>
    </cfRule>
  </conditionalFormatting>
  <conditionalFormatting sqref="K31">
    <cfRule type="containsText" dxfId="43525" priority="1388" operator="containsText" text="NTRAB">
      <formula>NOT(ISERROR(SEARCH("NTRAB",K31)))</formula>
    </cfRule>
    <cfRule type="containsText" dxfId="43524" priority="1389" operator="containsText" text="FERIADO">
      <formula>NOT(ISERROR(SEARCH("FERIADO",K31)))</formula>
    </cfRule>
  </conditionalFormatting>
  <conditionalFormatting sqref="K31">
    <cfRule type="containsText" dxfId="43523" priority="1387" operator="containsText" text="FÉRIAS">
      <formula>NOT(ISERROR(SEARCH("FÉRIAS",K31)))</formula>
    </cfRule>
  </conditionalFormatting>
  <conditionalFormatting sqref="K31">
    <cfRule type="containsText" dxfId="43522" priority="1386" operator="containsText" text="ATESTADO">
      <formula>NOT(ISERROR(SEARCH("ATESTADO",K31)))</formula>
    </cfRule>
  </conditionalFormatting>
  <conditionalFormatting sqref="K32">
    <cfRule type="containsText" dxfId="43521" priority="1384" operator="containsText" text="NTRAB">
      <formula>NOT(ISERROR(SEARCH("NTRAB",K32)))</formula>
    </cfRule>
    <cfRule type="containsText" dxfId="43520" priority="1385" operator="containsText" text="FERIADO">
      <formula>NOT(ISERROR(SEARCH("FERIADO",K32)))</formula>
    </cfRule>
  </conditionalFormatting>
  <conditionalFormatting sqref="K32">
    <cfRule type="containsText" dxfId="43519" priority="1383" operator="containsText" text="FÉRIAS">
      <formula>NOT(ISERROR(SEARCH("FÉRIAS",K32)))</formula>
    </cfRule>
  </conditionalFormatting>
  <conditionalFormatting sqref="K32">
    <cfRule type="expression" dxfId="43518" priority="1379">
      <formula>K31="FERIADO"</formula>
    </cfRule>
    <cfRule type="expression" dxfId="43517" priority="1380">
      <formula>K31="NTRAB"</formula>
    </cfRule>
    <cfRule type="expression" dxfId="43516" priority="1381">
      <formula>K31="FÉRIAS"</formula>
    </cfRule>
    <cfRule type="expression" dxfId="43515" priority="1382">
      <formula>K31="ATESTADO"</formula>
    </cfRule>
  </conditionalFormatting>
  <conditionalFormatting sqref="K32">
    <cfRule type="containsText" dxfId="43514" priority="1378" operator="containsText" text="ATESTADO">
      <formula>NOT(ISERROR(SEARCH("ATESTADO",K32)))</formula>
    </cfRule>
  </conditionalFormatting>
  <conditionalFormatting sqref="K31:K32">
    <cfRule type="containsText" dxfId="43513" priority="1377" operator="containsText" text="HOJE">
      <formula>NOT(ISERROR(SEARCH("HOJE",K31)))</formula>
    </cfRule>
  </conditionalFormatting>
  <conditionalFormatting sqref="K13">
    <cfRule type="containsText" dxfId="43512" priority="1375" operator="containsText" text="NTRAB">
      <formula>NOT(ISERROR(SEARCH("NTRAB",K13)))</formula>
    </cfRule>
    <cfRule type="containsText" dxfId="43511" priority="1376" operator="containsText" text="FERIADO">
      <formula>NOT(ISERROR(SEARCH("FERIADO",K13)))</formula>
    </cfRule>
  </conditionalFormatting>
  <conditionalFormatting sqref="K13">
    <cfRule type="containsText" dxfId="43510" priority="1374" operator="containsText" text="FÉRIAS">
      <formula>NOT(ISERROR(SEARCH("FÉRIAS",K13)))</formula>
    </cfRule>
  </conditionalFormatting>
  <conditionalFormatting sqref="K13">
    <cfRule type="expression" dxfId="43509" priority="1370">
      <formula>K12="FERIADO"</formula>
    </cfRule>
    <cfRule type="expression" dxfId="43508" priority="1371">
      <formula>K12="NTRAB"</formula>
    </cfRule>
    <cfRule type="expression" dxfId="43507" priority="1372">
      <formula>K12="FÉRIAS"</formula>
    </cfRule>
    <cfRule type="expression" dxfId="43506" priority="1373">
      <formula>K12="ATESTADO"</formula>
    </cfRule>
  </conditionalFormatting>
  <conditionalFormatting sqref="K13">
    <cfRule type="containsText" dxfId="43505" priority="1369" operator="containsText" text="ATESTADO">
      <formula>NOT(ISERROR(SEARCH("ATESTADO",K13)))</formula>
    </cfRule>
  </conditionalFormatting>
  <conditionalFormatting sqref="K13">
    <cfRule type="expression" dxfId="43504" priority="1365">
      <formula>K11="ATESTADO"</formula>
    </cfRule>
    <cfRule type="expression" dxfId="43503" priority="1366">
      <formula>K11="FÉRIAS"</formula>
    </cfRule>
    <cfRule type="expression" dxfId="43502" priority="1367">
      <formula>K11="NTRAB"</formula>
    </cfRule>
    <cfRule type="expression" dxfId="43501" priority="1368">
      <formula>K11="FERIADO"</formula>
    </cfRule>
  </conditionalFormatting>
  <conditionalFormatting sqref="K13">
    <cfRule type="containsText" dxfId="43500" priority="1364" operator="containsText" text="HOJE">
      <formula>NOT(ISERROR(SEARCH("HOJE",K13)))</formula>
    </cfRule>
  </conditionalFormatting>
  <conditionalFormatting sqref="K17">
    <cfRule type="containsText" dxfId="43499" priority="1362" operator="containsText" text="NTRAB">
      <formula>NOT(ISERROR(SEARCH("NTRAB",K17)))</formula>
    </cfRule>
    <cfRule type="containsText" dxfId="43498" priority="1363" operator="containsText" text="FERIADO">
      <formula>NOT(ISERROR(SEARCH("FERIADO",K17)))</formula>
    </cfRule>
  </conditionalFormatting>
  <conditionalFormatting sqref="K17">
    <cfRule type="containsText" dxfId="43497" priority="1361" operator="containsText" text="FÉRIAS">
      <formula>NOT(ISERROR(SEARCH("FÉRIAS",K17)))</formula>
    </cfRule>
  </conditionalFormatting>
  <conditionalFormatting sqref="K17">
    <cfRule type="expression" dxfId="43496" priority="1357">
      <formula>K16="FERIADO"</formula>
    </cfRule>
    <cfRule type="expression" dxfId="43495" priority="1358">
      <formula>K16="NTRAB"</formula>
    </cfRule>
    <cfRule type="expression" dxfId="43494" priority="1359">
      <formula>K16="FÉRIAS"</formula>
    </cfRule>
    <cfRule type="expression" dxfId="43493" priority="1360">
      <formula>K16="ATESTADO"</formula>
    </cfRule>
  </conditionalFormatting>
  <conditionalFormatting sqref="K17">
    <cfRule type="containsText" dxfId="43492" priority="1356" operator="containsText" text="ATESTADO">
      <formula>NOT(ISERROR(SEARCH("ATESTADO",K17)))</formula>
    </cfRule>
  </conditionalFormatting>
  <conditionalFormatting sqref="K17">
    <cfRule type="expression" dxfId="43491" priority="1352">
      <formula>K15="ATESTADO"</formula>
    </cfRule>
    <cfRule type="expression" dxfId="43490" priority="1353">
      <formula>K15="FÉRIAS"</formula>
    </cfRule>
    <cfRule type="expression" dxfId="43489" priority="1354">
      <formula>K15="NTRAB"</formula>
    </cfRule>
    <cfRule type="expression" dxfId="43488" priority="1355">
      <formula>K15="FERIADO"</formula>
    </cfRule>
  </conditionalFormatting>
  <conditionalFormatting sqref="K17">
    <cfRule type="containsText" dxfId="43487" priority="1351" operator="containsText" text="HOJE">
      <formula>NOT(ISERROR(SEARCH("HOJE",K17)))</formula>
    </cfRule>
  </conditionalFormatting>
  <conditionalFormatting sqref="K21">
    <cfRule type="containsText" dxfId="43486" priority="1349" operator="containsText" text="NTRAB">
      <formula>NOT(ISERROR(SEARCH("NTRAB",K21)))</formula>
    </cfRule>
    <cfRule type="containsText" dxfId="43485" priority="1350" operator="containsText" text="FERIADO">
      <formula>NOT(ISERROR(SEARCH("FERIADO",K21)))</formula>
    </cfRule>
  </conditionalFormatting>
  <conditionalFormatting sqref="K21">
    <cfRule type="containsText" dxfId="43484" priority="1348" operator="containsText" text="FÉRIAS">
      <formula>NOT(ISERROR(SEARCH("FÉRIAS",K21)))</formula>
    </cfRule>
  </conditionalFormatting>
  <conditionalFormatting sqref="K21">
    <cfRule type="expression" dxfId="43483" priority="1344">
      <formula>K20="FERIADO"</formula>
    </cfRule>
    <cfRule type="expression" dxfId="43482" priority="1345">
      <formula>K20="NTRAB"</formula>
    </cfRule>
    <cfRule type="expression" dxfId="43481" priority="1346">
      <formula>K20="FÉRIAS"</formula>
    </cfRule>
    <cfRule type="expression" dxfId="43480" priority="1347">
      <formula>K20="ATESTADO"</formula>
    </cfRule>
  </conditionalFormatting>
  <conditionalFormatting sqref="K21">
    <cfRule type="containsText" dxfId="43479" priority="1343" operator="containsText" text="ATESTADO">
      <formula>NOT(ISERROR(SEARCH("ATESTADO",K21)))</formula>
    </cfRule>
  </conditionalFormatting>
  <conditionalFormatting sqref="K21">
    <cfRule type="expression" dxfId="43478" priority="1339">
      <formula>K19="ATESTADO"</formula>
    </cfRule>
    <cfRule type="expression" dxfId="43477" priority="1340">
      <formula>K19="FÉRIAS"</formula>
    </cfRule>
    <cfRule type="expression" dxfId="43476" priority="1341">
      <formula>K19="NTRAB"</formula>
    </cfRule>
    <cfRule type="expression" dxfId="43475" priority="1342">
      <formula>K19="FERIADO"</formula>
    </cfRule>
  </conditionalFormatting>
  <conditionalFormatting sqref="K21">
    <cfRule type="containsText" dxfId="43474" priority="1338" operator="containsText" text="HOJE">
      <formula>NOT(ISERROR(SEARCH("HOJE",K21)))</formula>
    </cfRule>
  </conditionalFormatting>
  <conditionalFormatting sqref="K25">
    <cfRule type="containsText" dxfId="43473" priority="1336" operator="containsText" text="NTRAB">
      <formula>NOT(ISERROR(SEARCH("NTRAB",K25)))</formula>
    </cfRule>
    <cfRule type="containsText" dxfId="43472" priority="1337" operator="containsText" text="FERIADO">
      <formula>NOT(ISERROR(SEARCH("FERIADO",K25)))</formula>
    </cfRule>
  </conditionalFormatting>
  <conditionalFormatting sqref="K25">
    <cfRule type="containsText" dxfId="43471" priority="1335" operator="containsText" text="FÉRIAS">
      <formula>NOT(ISERROR(SEARCH("FÉRIAS",K25)))</formula>
    </cfRule>
  </conditionalFormatting>
  <conditionalFormatting sqref="K25">
    <cfRule type="expression" dxfId="43470" priority="1331">
      <formula>K24="FERIADO"</formula>
    </cfRule>
    <cfRule type="expression" dxfId="43469" priority="1332">
      <formula>K24="NTRAB"</formula>
    </cfRule>
    <cfRule type="expression" dxfId="43468" priority="1333">
      <formula>K24="FÉRIAS"</formula>
    </cfRule>
    <cfRule type="expression" dxfId="43467" priority="1334">
      <formula>K24="ATESTADO"</formula>
    </cfRule>
  </conditionalFormatting>
  <conditionalFormatting sqref="K25">
    <cfRule type="containsText" dxfId="43466" priority="1330" operator="containsText" text="ATESTADO">
      <formula>NOT(ISERROR(SEARCH("ATESTADO",K25)))</formula>
    </cfRule>
  </conditionalFormatting>
  <conditionalFormatting sqref="K25">
    <cfRule type="expression" dxfId="43465" priority="1326">
      <formula>K23="ATESTADO"</formula>
    </cfRule>
    <cfRule type="expression" dxfId="43464" priority="1327">
      <formula>K23="FÉRIAS"</formula>
    </cfRule>
    <cfRule type="expression" dxfId="43463" priority="1328">
      <formula>K23="NTRAB"</formula>
    </cfRule>
    <cfRule type="expression" dxfId="43462" priority="1329">
      <formula>K23="FERIADO"</formula>
    </cfRule>
  </conditionalFormatting>
  <conditionalFormatting sqref="K25">
    <cfRule type="containsText" dxfId="43461" priority="1325" operator="containsText" text="HOJE">
      <formula>NOT(ISERROR(SEARCH("HOJE",K25)))</formula>
    </cfRule>
  </conditionalFormatting>
  <conditionalFormatting sqref="K29">
    <cfRule type="containsText" dxfId="43460" priority="1323" operator="containsText" text="NTRAB">
      <formula>NOT(ISERROR(SEARCH("NTRAB",K29)))</formula>
    </cfRule>
    <cfRule type="containsText" dxfId="43459" priority="1324" operator="containsText" text="FERIADO">
      <formula>NOT(ISERROR(SEARCH("FERIADO",K29)))</formula>
    </cfRule>
  </conditionalFormatting>
  <conditionalFormatting sqref="K29">
    <cfRule type="containsText" dxfId="43458" priority="1322" operator="containsText" text="FÉRIAS">
      <formula>NOT(ISERROR(SEARCH("FÉRIAS",K29)))</formula>
    </cfRule>
  </conditionalFormatting>
  <conditionalFormatting sqref="K29">
    <cfRule type="expression" dxfId="43457" priority="1318">
      <formula>K28="FERIADO"</formula>
    </cfRule>
    <cfRule type="expression" dxfId="43456" priority="1319">
      <formula>K28="NTRAB"</formula>
    </cfRule>
    <cfRule type="expression" dxfId="43455" priority="1320">
      <formula>K28="FÉRIAS"</formula>
    </cfRule>
    <cfRule type="expression" dxfId="43454" priority="1321">
      <formula>K28="ATESTADO"</formula>
    </cfRule>
  </conditionalFormatting>
  <conditionalFormatting sqref="K29">
    <cfRule type="containsText" dxfId="43453" priority="1317" operator="containsText" text="ATESTADO">
      <formula>NOT(ISERROR(SEARCH("ATESTADO",K29)))</formula>
    </cfRule>
  </conditionalFormatting>
  <conditionalFormatting sqref="K29">
    <cfRule type="expression" dxfId="43452" priority="1313">
      <formula>K27="ATESTADO"</formula>
    </cfRule>
    <cfRule type="expression" dxfId="43451" priority="1314">
      <formula>K27="FÉRIAS"</formula>
    </cfRule>
    <cfRule type="expression" dxfId="43450" priority="1315">
      <formula>K27="NTRAB"</formula>
    </cfRule>
    <cfRule type="expression" dxfId="43449" priority="1316">
      <formula>K27="FERIADO"</formula>
    </cfRule>
  </conditionalFormatting>
  <conditionalFormatting sqref="K29">
    <cfRule type="containsText" dxfId="43448" priority="1312" operator="containsText" text="HOJE">
      <formula>NOT(ISERROR(SEARCH("HOJE",K29)))</formula>
    </cfRule>
  </conditionalFormatting>
  <conditionalFormatting sqref="K33">
    <cfRule type="containsText" dxfId="43447" priority="1310" operator="containsText" text="NTRAB">
      <formula>NOT(ISERROR(SEARCH("NTRAB",K33)))</formula>
    </cfRule>
    <cfRule type="containsText" dxfId="43446" priority="1311" operator="containsText" text="FERIADO">
      <formula>NOT(ISERROR(SEARCH("FERIADO",K33)))</formula>
    </cfRule>
  </conditionalFormatting>
  <conditionalFormatting sqref="K33">
    <cfRule type="containsText" dxfId="43445" priority="1309" operator="containsText" text="FÉRIAS">
      <formula>NOT(ISERROR(SEARCH("FÉRIAS",K33)))</formula>
    </cfRule>
  </conditionalFormatting>
  <conditionalFormatting sqref="K33">
    <cfRule type="expression" dxfId="43444" priority="1305">
      <formula>K32="FERIADO"</formula>
    </cfRule>
    <cfRule type="expression" dxfId="43443" priority="1306">
      <formula>K32="NTRAB"</formula>
    </cfRule>
    <cfRule type="expression" dxfId="43442" priority="1307">
      <formula>K32="FÉRIAS"</formula>
    </cfRule>
    <cfRule type="expression" dxfId="43441" priority="1308">
      <formula>K32="ATESTADO"</formula>
    </cfRule>
  </conditionalFormatting>
  <conditionalFormatting sqref="K33">
    <cfRule type="containsText" dxfId="43440" priority="1304" operator="containsText" text="ATESTADO">
      <formula>NOT(ISERROR(SEARCH("ATESTADO",K33)))</formula>
    </cfRule>
  </conditionalFormatting>
  <conditionalFormatting sqref="K33">
    <cfRule type="expression" dxfId="43439" priority="1300">
      <formula>K31="ATESTADO"</formula>
    </cfRule>
    <cfRule type="expression" dxfId="43438" priority="1301">
      <formula>K31="FÉRIAS"</formula>
    </cfRule>
    <cfRule type="expression" dxfId="43437" priority="1302">
      <formula>K31="NTRAB"</formula>
    </cfRule>
    <cfRule type="expression" dxfId="43436" priority="1303">
      <formula>K31="FERIADO"</formula>
    </cfRule>
  </conditionalFormatting>
  <conditionalFormatting sqref="K33">
    <cfRule type="containsText" dxfId="43435" priority="1299" operator="containsText" text="HOJE">
      <formula>NOT(ISERROR(SEARCH("HOJE",K33)))</formula>
    </cfRule>
  </conditionalFormatting>
  <conditionalFormatting sqref="K5">
    <cfRule type="containsText" dxfId="43434" priority="1297" operator="containsText" text="NTRAB">
      <formula>NOT(ISERROR(SEARCH("NTRAB",K5)))</formula>
    </cfRule>
    <cfRule type="containsText" dxfId="43433" priority="1298" operator="containsText" text="FERIADO">
      <formula>NOT(ISERROR(SEARCH("FERIADO",K5)))</formula>
    </cfRule>
  </conditionalFormatting>
  <conditionalFormatting sqref="K5">
    <cfRule type="containsText" dxfId="43432" priority="1296" operator="containsText" text="FÉRIAS">
      <formula>NOT(ISERROR(SEARCH("FÉRIAS",K5)))</formula>
    </cfRule>
  </conditionalFormatting>
  <conditionalFormatting sqref="K5">
    <cfRule type="expression" dxfId="43431" priority="1292">
      <formula>K4="FERIADO"</formula>
    </cfRule>
    <cfRule type="expression" dxfId="43430" priority="1293">
      <formula>K4="NTRAB"</formula>
    </cfRule>
    <cfRule type="expression" dxfId="43429" priority="1294">
      <formula>K4="FÉRIAS"</formula>
    </cfRule>
    <cfRule type="expression" dxfId="43428" priority="1295">
      <formula>K4="ATESTADO"</formula>
    </cfRule>
  </conditionalFormatting>
  <conditionalFormatting sqref="K5">
    <cfRule type="containsText" dxfId="43427" priority="1291" operator="containsText" text="ATESTADO">
      <formula>NOT(ISERROR(SEARCH("ATESTADO",K5)))</formula>
    </cfRule>
  </conditionalFormatting>
  <conditionalFormatting sqref="K5">
    <cfRule type="expression" dxfId="43426" priority="1287">
      <formula>K3="ATESTADO"</formula>
    </cfRule>
    <cfRule type="expression" dxfId="43425" priority="1288">
      <formula>K3="FÉRIAS"</formula>
    </cfRule>
    <cfRule type="expression" dxfId="43424" priority="1289">
      <formula>K3="NTRAB"</formula>
    </cfRule>
    <cfRule type="expression" dxfId="43423" priority="1290">
      <formula>K3="FERIADO"</formula>
    </cfRule>
  </conditionalFormatting>
  <conditionalFormatting sqref="K5">
    <cfRule type="containsText" dxfId="43422" priority="1286" operator="containsText" text="HOJE">
      <formula>NOT(ISERROR(SEARCH("HOJE",K5)))</formula>
    </cfRule>
  </conditionalFormatting>
  <conditionalFormatting sqref="K4">
    <cfRule type="containsText" dxfId="43421" priority="1284" operator="containsText" text="NTRAB">
      <formula>NOT(ISERROR(SEARCH("NTRAB",K4)))</formula>
    </cfRule>
    <cfRule type="containsText" dxfId="43420" priority="1285" operator="containsText" text="FERIADO">
      <formula>NOT(ISERROR(SEARCH("FERIADO",K4)))</formula>
    </cfRule>
  </conditionalFormatting>
  <conditionalFormatting sqref="K4">
    <cfRule type="containsText" dxfId="43419" priority="1283" operator="containsText" text="FÉRIAS">
      <formula>NOT(ISERROR(SEARCH("FÉRIAS",K4)))</formula>
    </cfRule>
  </conditionalFormatting>
  <conditionalFormatting sqref="K4">
    <cfRule type="expression" dxfId="43418" priority="1279">
      <formula>K3="FERIADO"</formula>
    </cfRule>
    <cfRule type="expression" dxfId="43417" priority="1280">
      <formula>K3="NTRAB"</formula>
    </cfRule>
    <cfRule type="expression" dxfId="43416" priority="1281">
      <formula>K3="FÉRIAS"</formula>
    </cfRule>
    <cfRule type="expression" dxfId="43415" priority="1282">
      <formula>K3="ATESTADO"</formula>
    </cfRule>
  </conditionalFormatting>
  <conditionalFormatting sqref="K4">
    <cfRule type="containsText" dxfId="43414" priority="1278" operator="containsText" text="ATESTADO">
      <formula>NOT(ISERROR(SEARCH("ATESTADO",K4)))</formula>
    </cfRule>
  </conditionalFormatting>
  <conditionalFormatting sqref="K4">
    <cfRule type="containsText" dxfId="43413" priority="1277" operator="containsText" text="HOJE">
      <formula>NOT(ISERROR(SEARCH("HOJE",K4)))</formula>
    </cfRule>
  </conditionalFormatting>
  <conditionalFormatting sqref="K34">
    <cfRule type="expression" dxfId="43412" priority="1276">
      <formula>$C$53&gt;=$K$32</formula>
    </cfRule>
  </conditionalFormatting>
  <conditionalFormatting sqref="B44">
    <cfRule type="cellIs" dxfId="43411" priority="1275" operator="equal">
      <formula>$B$51</formula>
    </cfRule>
  </conditionalFormatting>
  <conditionalFormatting sqref="I44">
    <cfRule type="expression" dxfId="43410" priority="1274">
      <formula>$H$44=""</formula>
    </cfRule>
  </conditionalFormatting>
  <conditionalFormatting sqref="I45">
    <cfRule type="expression" dxfId="43409" priority="1273">
      <formula>$H$45=""</formula>
    </cfRule>
  </conditionalFormatting>
  <conditionalFormatting sqref="I46">
    <cfRule type="expression" dxfId="43408" priority="1272">
      <formula>$H$46=""</formula>
    </cfRule>
  </conditionalFormatting>
  <conditionalFormatting sqref="I47">
    <cfRule type="expression" dxfId="43407" priority="1271">
      <formula>$H$47=""</formula>
    </cfRule>
  </conditionalFormatting>
  <conditionalFormatting sqref="K40">
    <cfRule type="containsText" dxfId="43406" priority="1269" operator="containsText" text="NTRAB">
      <formula>NOT(ISERROR(SEARCH("NTRAB",K40)))</formula>
    </cfRule>
    <cfRule type="containsText" dxfId="43405" priority="1270" operator="containsText" text="FERIADO">
      <formula>NOT(ISERROR(SEARCH("FERIADO",K40)))</formula>
    </cfRule>
  </conditionalFormatting>
  <conditionalFormatting sqref="K40">
    <cfRule type="containsText" dxfId="43404" priority="1268" operator="containsText" text="FÉRIAS">
      <formula>NOT(ISERROR(SEARCH("FÉRIAS",K40)))</formula>
    </cfRule>
  </conditionalFormatting>
  <conditionalFormatting sqref="K36 K38">
    <cfRule type="containsText" dxfId="43403" priority="1266" operator="containsText" text="NTRAB">
      <formula>NOT(ISERROR(SEARCH("NTRAB",K36)))</formula>
    </cfRule>
    <cfRule type="containsText" dxfId="43402" priority="1267" operator="containsText" text="FERIADO">
      <formula>NOT(ISERROR(SEARCH("FERIADO",K36)))</formula>
    </cfRule>
  </conditionalFormatting>
  <conditionalFormatting sqref="K36 K38">
    <cfRule type="containsText" dxfId="43401" priority="1265" operator="containsText" text="FÉRIAS">
      <formula>NOT(ISERROR(SEARCH("FÉRIAS",K36)))</formula>
    </cfRule>
  </conditionalFormatting>
  <conditionalFormatting sqref="K37">
    <cfRule type="containsText" dxfId="43400" priority="1263" operator="containsText" text="NTRAB">
      <formula>NOT(ISERROR(SEARCH("NTRAB",K37)))</formula>
    </cfRule>
    <cfRule type="containsText" dxfId="43399" priority="1264" operator="containsText" text="FERIADO">
      <formula>NOT(ISERROR(SEARCH("FERIADO",K37)))</formula>
    </cfRule>
  </conditionalFormatting>
  <conditionalFormatting sqref="K37">
    <cfRule type="containsText" dxfId="43398" priority="1262" operator="containsText" text="FÉRIAS">
      <formula>NOT(ISERROR(SEARCH("FÉRIAS",K37)))</formula>
    </cfRule>
  </conditionalFormatting>
  <conditionalFormatting sqref="K41">
    <cfRule type="containsText" dxfId="43397" priority="1260" operator="containsText" text="NTRAB">
      <formula>NOT(ISERROR(SEARCH("NTRAB",K41)))</formula>
    </cfRule>
    <cfRule type="containsText" dxfId="43396" priority="1261" operator="containsText" text="FERIADO">
      <formula>NOT(ISERROR(SEARCH("FERIADO",K41)))</formula>
    </cfRule>
  </conditionalFormatting>
  <conditionalFormatting sqref="K41">
    <cfRule type="containsText" dxfId="43395" priority="1259" operator="containsText" text="FÉRIAS">
      <formula>NOT(ISERROR(SEARCH("FÉRIAS",K41)))</formula>
    </cfRule>
  </conditionalFormatting>
  <conditionalFormatting sqref="K40:K41">
    <cfRule type="expression" dxfId="43394" priority="1254">
      <formula>$K$41=""</formula>
    </cfRule>
    <cfRule type="expression" dxfId="43393" priority="1255">
      <formula>$K$39="NTRAB"</formula>
    </cfRule>
    <cfRule type="expression" dxfId="43392" priority="1256">
      <formula>$K$39="ATESTADO"</formula>
    </cfRule>
    <cfRule type="expression" dxfId="43391" priority="1257">
      <formula>$K$39="FÉRIAS"</formula>
    </cfRule>
    <cfRule type="expression" dxfId="43390" priority="1258">
      <formula>$K$39="FERIADO"</formula>
    </cfRule>
  </conditionalFormatting>
  <conditionalFormatting sqref="K42">
    <cfRule type="expression" dxfId="43389" priority="1250">
      <formula>$C$53&gt;=$K$40</formula>
    </cfRule>
    <cfRule type="expression" dxfId="43388" priority="1251">
      <formula>$K$41=""</formula>
    </cfRule>
    <cfRule type="containsText" dxfId="43387" priority="1252" operator="containsText" text="NTRAB">
      <formula>NOT(ISERROR(SEARCH("NTRAB",K42)))</formula>
    </cfRule>
    <cfRule type="containsText" dxfId="43386" priority="1253" operator="containsText" text="FERIADO">
      <formula>NOT(ISERROR(SEARCH("FERIADO",K42)))</formula>
    </cfRule>
  </conditionalFormatting>
  <conditionalFormatting sqref="K42">
    <cfRule type="containsText" dxfId="43385" priority="1249" operator="containsText" text="FÉRIAS">
      <formula>NOT(ISERROR(SEARCH("FÉRIAS",K42)))</formula>
    </cfRule>
  </conditionalFormatting>
  <conditionalFormatting sqref="K36:K38">
    <cfRule type="expression" dxfId="43384" priority="1248">
      <formula>$K$37=""</formula>
    </cfRule>
  </conditionalFormatting>
  <conditionalFormatting sqref="K35">
    <cfRule type="expression" dxfId="43383" priority="1245">
      <formula>$K$37=""</formula>
    </cfRule>
    <cfRule type="containsText" dxfId="43382" priority="1246" operator="containsText" text="NTRAB">
      <formula>NOT(ISERROR(SEARCH("NTRAB",K35)))</formula>
    </cfRule>
    <cfRule type="containsText" dxfId="43381" priority="1247" operator="containsText" text="FERIADO">
      <formula>NOT(ISERROR(SEARCH("FERIADO",K35)))</formula>
    </cfRule>
  </conditionalFormatting>
  <conditionalFormatting sqref="K35">
    <cfRule type="containsText" dxfId="43380" priority="1244" operator="containsText" text="FÉRIAS">
      <formula>NOT(ISERROR(SEARCH("FÉRIAS",K35)))</formula>
    </cfRule>
  </conditionalFormatting>
  <conditionalFormatting sqref="K39">
    <cfRule type="expression" dxfId="43379" priority="1241">
      <formula>$K$41=""</formula>
    </cfRule>
    <cfRule type="containsText" dxfId="43378" priority="1242" operator="containsText" text="NTRAB">
      <formula>NOT(ISERROR(SEARCH("NTRAB",K39)))</formula>
    </cfRule>
    <cfRule type="containsText" dxfId="43377" priority="1243" operator="containsText" text="FERIADO">
      <formula>NOT(ISERROR(SEARCH("FERIADO",K39)))</formula>
    </cfRule>
  </conditionalFormatting>
  <conditionalFormatting sqref="K39">
    <cfRule type="containsText" dxfId="43376" priority="1240" operator="containsText" text="FÉRIAS">
      <formula>NOT(ISERROR(SEARCH("FÉRIAS",K39)))</formula>
    </cfRule>
  </conditionalFormatting>
  <conditionalFormatting sqref="K36:K37">
    <cfRule type="expression" dxfId="43375" priority="1236">
      <formula>$K$35="NTRAB"</formula>
    </cfRule>
    <cfRule type="expression" dxfId="43374" priority="1237">
      <formula>$K$35="ATESTADO"</formula>
    </cfRule>
    <cfRule type="expression" dxfId="43373" priority="1238">
      <formula>$K$35="FÉRIAS"</formula>
    </cfRule>
    <cfRule type="expression" dxfId="43372" priority="1239">
      <formula>$K$35="FERIADO"</formula>
    </cfRule>
  </conditionalFormatting>
  <conditionalFormatting sqref="K35:K42">
    <cfRule type="containsText" dxfId="43371" priority="1235" operator="containsText" text="ATESTADO">
      <formula>NOT(ISERROR(SEARCH("ATESTADO",K35)))</formula>
    </cfRule>
  </conditionalFormatting>
  <conditionalFormatting sqref="K35">
    <cfRule type="containsText" dxfId="43370" priority="1233" operator="containsText" text="NTRAB">
      <formula>NOT(ISERROR(SEARCH("NTRAB",K35)))</formula>
    </cfRule>
    <cfRule type="containsText" dxfId="43369" priority="1234" operator="containsText" text="FERIADO">
      <formula>NOT(ISERROR(SEARCH("FERIADO",K35)))</formula>
    </cfRule>
  </conditionalFormatting>
  <conditionalFormatting sqref="K35">
    <cfRule type="containsText" dxfId="43368" priority="1232" operator="containsText" text="FÉRIAS">
      <formula>NOT(ISERROR(SEARCH("FÉRIAS",K35)))</formula>
    </cfRule>
  </conditionalFormatting>
  <conditionalFormatting sqref="K35">
    <cfRule type="containsText" dxfId="43367" priority="1230" operator="containsText" text="NTRAB">
      <formula>NOT(ISERROR(SEARCH("NTRAB",K35)))</formula>
    </cfRule>
    <cfRule type="containsText" dxfId="43366" priority="1231" operator="containsText" text="FERIADO">
      <formula>NOT(ISERROR(SEARCH("FERIADO",K35)))</formula>
    </cfRule>
  </conditionalFormatting>
  <conditionalFormatting sqref="K35">
    <cfRule type="containsText" dxfId="43365" priority="1229" operator="containsText" text="FÉRIAS">
      <formula>NOT(ISERROR(SEARCH("FÉRIAS",K35)))</formula>
    </cfRule>
  </conditionalFormatting>
  <conditionalFormatting sqref="K39">
    <cfRule type="containsText" dxfId="43364" priority="1227" operator="containsText" text="NTRAB">
      <formula>NOT(ISERROR(SEARCH("NTRAB",K39)))</formula>
    </cfRule>
    <cfRule type="containsText" dxfId="43363" priority="1228" operator="containsText" text="FERIADO">
      <formula>NOT(ISERROR(SEARCH("FERIADO",K39)))</formula>
    </cfRule>
  </conditionalFormatting>
  <conditionalFormatting sqref="K39">
    <cfRule type="containsText" dxfId="43362" priority="1226" operator="containsText" text="FÉRIAS">
      <formula>NOT(ISERROR(SEARCH("FÉRIAS",K39)))</formula>
    </cfRule>
  </conditionalFormatting>
  <conditionalFormatting sqref="K39">
    <cfRule type="containsText" dxfId="43361" priority="1224" operator="containsText" text="NTRAB">
      <formula>NOT(ISERROR(SEARCH("NTRAB",K39)))</formula>
    </cfRule>
    <cfRule type="containsText" dxfId="43360" priority="1225" operator="containsText" text="FERIADO">
      <formula>NOT(ISERROR(SEARCH("FERIADO",K39)))</formula>
    </cfRule>
  </conditionalFormatting>
  <conditionalFormatting sqref="K39">
    <cfRule type="containsText" dxfId="43359" priority="1223" operator="containsText" text="FÉRIAS">
      <formula>NOT(ISERROR(SEARCH("FÉRIAS",K39)))</formula>
    </cfRule>
  </conditionalFormatting>
  <conditionalFormatting sqref="K39">
    <cfRule type="containsText" dxfId="43358" priority="1221" operator="containsText" text="NTRAB">
      <formula>NOT(ISERROR(SEARCH("NTRAB",K39)))</formula>
    </cfRule>
    <cfRule type="containsText" dxfId="43357" priority="1222" operator="containsText" text="FERIADO">
      <formula>NOT(ISERROR(SEARCH("FERIADO",K39)))</formula>
    </cfRule>
  </conditionalFormatting>
  <conditionalFormatting sqref="K39">
    <cfRule type="containsText" dxfId="43356" priority="1220" operator="containsText" text="FÉRIAS">
      <formula>NOT(ISERROR(SEARCH("FÉRIAS",K39)))</formula>
    </cfRule>
  </conditionalFormatting>
  <conditionalFormatting sqref="K35:K42">
    <cfRule type="containsText" dxfId="43355" priority="1219" operator="containsText" text="HOJE">
      <formula>NOT(ISERROR(SEARCH("HOJE",K35)))</formula>
    </cfRule>
  </conditionalFormatting>
  <conditionalFormatting sqref="K44 K46">
    <cfRule type="containsText" dxfId="43354" priority="1217" operator="containsText" text="NTRAB">
      <formula>NOT(ISERROR(SEARCH("NTRAB",K44)))</formula>
    </cfRule>
    <cfRule type="containsText" dxfId="43353" priority="1218" operator="containsText" text="FERIADO">
      <formula>NOT(ISERROR(SEARCH("FERIADO",K44)))</formula>
    </cfRule>
  </conditionalFormatting>
  <conditionalFormatting sqref="K44 K46">
    <cfRule type="containsText" dxfId="43352" priority="1216" operator="containsText" text="FÉRIAS">
      <formula>NOT(ISERROR(SEARCH("FÉRIAS",K44)))</formula>
    </cfRule>
  </conditionalFormatting>
  <conditionalFormatting sqref="K45">
    <cfRule type="containsText" dxfId="43351" priority="1214" operator="containsText" text="NTRAB">
      <formula>NOT(ISERROR(SEARCH("NTRAB",K45)))</formula>
    </cfRule>
    <cfRule type="containsText" dxfId="43350" priority="1215" operator="containsText" text="FERIADO">
      <formula>NOT(ISERROR(SEARCH("FERIADO",K45)))</formula>
    </cfRule>
  </conditionalFormatting>
  <conditionalFormatting sqref="K45">
    <cfRule type="containsText" dxfId="43349" priority="1213" operator="containsText" text="FÉRIAS">
      <formula>NOT(ISERROR(SEARCH("FÉRIAS",K45)))</formula>
    </cfRule>
  </conditionalFormatting>
  <conditionalFormatting sqref="K44:K46">
    <cfRule type="expression" dxfId="43348" priority="1212">
      <formula>$C$53&lt;$K$44</formula>
    </cfRule>
  </conditionalFormatting>
  <conditionalFormatting sqref="K46">
    <cfRule type="expression" dxfId="43347" priority="1211">
      <formula>$C$53&gt;=$K$44</formula>
    </cfRule>
  </conditionalFormatting>
  <conditionalFormatting sqref="K44:K45">
    <cfRule type="expression" dxfId="43346" priority="1207">
      <formula>$K$43="ATESTADO"</formula>
    </cfRule>
    <cfRule type="expression" dxfId="43345" priority="1208">
      <formula>$K$43="NTRAB"</formula>
    </cfRule>
    <cfRule type="expression" dxfId="43344" priority="1209">
      <formula>$K$43="FÉRIAS"</formula>
    </cfRule>
    <cfRule type="expression" dxfId="43343" priority="1210">
      <formula>$K$43="FERIADO"</formula>
    </cfRule>
  </conditionalFormatting>
  <conditionalFormatting sqref="K43">
    <cfRule type="containsText" dxfId="43342" priority="1204" operator="containsText" text="ATESTADO">
      <formula>NOT(ISERROR(SEARCH("ATESTADO",K43)))</formula>
    </cfRule>
    <cfRule type="containsText" dxfId="43341" priority="1205" operator="containsText" text="NTRAB">
      <formula>NOT(ISERROR(SEARCH("NTRAB",K43)))</formula>
    </cfRule>
    <cfRule type="containsText" dxfId="43340" priority="1206" operator="containsText" text="FERIADO">
      <formula>NOT(ISERROR(SEARCH("FERIADO",K43)))</formula>
    </cfRule>
  </conditionalFormatting>
  <conditionalFormatting sqref="K43">
    <cfRule type="containsText" dxfId="43339" priority="1203" operator="containsText" text="FÉRIAS">
      <formula>NOT(ISERROR(SEARCH("FÉRIAS",K43)))</formula>
    </cfRule>
  </conditionalFormatting>
  <conditionalFormatting sqref="K43">
    <cfRule type="expression" dxfId="43338" priority="1202">
      <formula>$C$53&lt;$K$44</formula>
    </cfRule>
  </conditionalFormatting>
  <conditionalFormatting sqref="K43:K46">
    <cfRule type="containsText" dxfId="43337" priority="1201" operator="containsText" text="HOJE">
      <formula>NOT(ISERROR(SEARCH("HOJE",K43)))</formula>
    </cfRule>
  </conditionalFormatting>
  <conditionalFormatting sqref="K47:M47">
    <cfRule type="expression" dxfId="43336" priority="1200">
      <formula>$N$47="NÃO"</formula>
    </cfRule>
  </conditionalFormatting>
  <conditionalFormatting sqref="K38">
    <cfRule type="expression" dxfId="43335" priority="1199">
      <formula>$C$53&gt;=$K$36</formula>
    </cfRule>
  </conditionalFormatting>
  <conditionalFormatting sqref="E3">
    <cfRule type="cellIs" dxfId="43334" priority="1197" operator="equal">
      <formula>0</formula>
    </cfRule>
    <cfRule type="expression" dxfId="43333" priority="1198">
      <formula>E3&lt;0</formula>
    </cfRule>
  </conditionalFormatting>
  <conditionalFormatting sqref="E4:E5">
    <cfRule type="expression" dxfId="43332" priority="1195">
      <formula>E4&lt;0</formula>
    </cfRule>
    <cfRule type="cellIs" dxfId="43331" priority="1196" operator="equal">
      <formula>0</formula>
    </cfRule>
  </conditionalFormatting>
  <conditionalFormatting sqref="E19">
    <cfRule type="cellIs" dxfId="43330" priority="1193" operator="equal">
      <formula>0</formula>
    </cfRule>
    <cfRule type="expression" dxfId="43329" priority="1194">
      <formula>E19&lt;0</formula>
    </cfRule>
  </conditionalFormatting>
  <conditionalFormatting sqref="E20:E22">
    <cfRule type="expression" dxfId="43328" priority="1191">
      <formula>E20&lt;0</formula>
    </cfRule>
    <cfRule type="cellIs" dxfId="43327" priority="1192" operator="equal">
      <formula>0</formula>
    </cfRule>
  </conditionalFormatting>
  <conditionalFormatting sqref="E23">
    <cfRule type="cellIs" dxfId="43326" priority="1189" operator="equal">
      <formula>0</formula>
    </cfRule>
    <cfRule type="expression" dxfId="43325" priority="1190">
      <formula>E23&lt;0</formula>
    </cfRule>
  </conditionalFormatting>
  <conditionalFormatting sqref="E24:E26">
    <cfRule type="expression" dxfId="43324" priority="1187">
      <formula>E24&lt;0</formula>
    </cfRule>
    <cfRule type="cellIs" dxfId="43323" priority="1188" operator="equal">
      <formula>0</formula>
    </cfRule>
  </conditionalFormatting>
  <conditionalFormatting sqref="E27">
    <cfRule type="cellIs" dxfId="43322" priority="1185" operator="equal">
      <formula>0</formula>
    </cfRule>
    <cfRule type="expression" dxfId="43321" priority="1186">
      <formula>E27&lt;0</formula>
    </cfRule>
  </conditionalFormatting>
  <conditionalFormatting sqref="E28:E30">
    <cfRule type="expression" dxfId="43320" priority="1183">
      <formula>E28&lt;0</formula>
    </cfRule>
    <cfRule type="cellIs" dxfId="43319" priority="1184" operator="equal">
      <formula>0</formula>
    </cfRule>
  </conditionalFormatting>
  <conditionalFormatting sqref="E31">
    <cfRule type="cellIs" dxfId="43318" priority="1181" operator="equal">
      <formula>0</formula>
    </cfRule>
    <cfRule type="expression" dxfId="43317" priority="1182">
      <formula>E31&lt;0</formula>
    </cfRule>
  </conditionalFormatting>
  <conditionalFormatting sqref="E32:E34">
    <cfRule type="expression" dxfId="43316" priority="1179">
      <formula>E32&lt;0</formula>
    </cfRule>
    <cfRule type="cellIs" dxfId="43315" priority="1180" operator="equal">
      <formula>0</formula>
    </cfRule>
  </conditionalFormatting>
  <conditionalFormatting sqref="E35">
    <cfRule type="cellIs" dxfId="43314" priority="1177" operator="equal">
      <formula>0</formula>
    </cfRule>
    <cfRule type="expression" dxfId="43313" priority="1178">
      <formula>E35&lt;0</formula>
    </cfRule>
  </conditionalFormatting>
  <conditionalFormatting sqref="E36:E38">
    <cfRule type="expression" dxfId="43312" priority="1175">
      <formula>E36&lt;0</formula>
    </cfRule>
    <cfRule type="cellIs" dxfId="43311" priority="1176" operator="equal">
      <formula>0</formula>
    </cfRule>
  </conditionalFormatting>
  <conditionalFormatting sqref="E39">
    <cfRule type="cellIs" dxfId="43310" priority="1173" operator="equal">
      <formula>0</formula>
    </cfRule>
    <cfRule type="expression" dxfId="43309" priority="1174">
      <formula>E39&lt;0</formula>
    </cfRule>
  </conditionalFormatting>
  <conditionalFormatting sqref="E40:E42">
    <cfRule type="expression" dxfId="43308" priority="1171">
      <formula>E40&lt;0</formula>
    </cfRule>
    <cfRule type="cellIs" dxfId="43307" priority="1172" operator="equal">
      <formula>0</formula>
    </cfRule>
  </conditionalFormatting>
  <conditionalFormatting sqref="E6">
    <cfRule type="expression" dxfId="43306" priority="1169">
      <formula>E6&lt;0</formula>
    </cfRule>
    <cfRule type="cellIs" dxfId="43305" priority="1170" operator="equal">
      <formula>0</formula>
    </cfRule>
  </conditionalFormatting>
  <conditionalFormatting sqref="E11">
    <cfRule type="cellIs" dxfId="43304" priority="1167" operator="equal">
      <formula>0</formula>
    </cfRule>
    <cfRule type="expression" dxfId="43303" priority="1168">
      <formula>E11&lt;0</formula>
    </cfRule>
  </conditionalFormatting>
  <conditionalFormatting sqref="E12:E13">
    <cfRule type="expression" dxfId="43302" priority="1165">
      <formula>E12&lt;0</formula>
    </cfRule>
    <cfRule type="cellIs" dxfId="43301" priority="1166" operator="equal">
      <formula>0</formula>
    </cfRule>
  </conditionalFormatting>
  <conditionalFormatting sqref="E14">
    <cfRule type="expression" dxfId="43300" priority="1163">
      <formula>E14&lt;0</formula>
    </cfRule>
    <cfRule type="cellIs" dxfId="43299" priority="1164" operator="equal">
      <formula>0</formula>
    </cfRule>
  </conditionalFormatting>
  <conditionalFormatting sqref="E15">
    <cfRule type="cellIs" dxfId="43298" priority="1161" operator="equal">
      <formula>0</formula>
    </cfRule>
    <cfRule type="expression" dxfId="43297" priority="1162">
      <formula>E15&lt;0</formula>
    </cfRule>
  </conditionalFormatting>
  <conditionalFormatting sqref="E16:E17">
    <cfRule type="expression" dxfId="43296" priority="1159">
      <formula>E16&lt;0</formula>
    </cfRule>
    <cfRule type="cellIs" dxfId="43295" priority="1160" operator="equal">
      <formula>0</formula>
    </cfRule>
  </conditionalFormatting>
  <conditionalFormatting sqref="E18">
    <cfRule type="expression" dxfId="43294" priority="1157">
      <formula>E18&lt;0</formula>
    </cfRule>
    <cfRule type="cellIs" dxfId="43293" priority="1158" operator="equal">
      <formula>0</formula>
    </cfRule>
  </conditionalFormatting>
  <conditionalFormatting sqref="E7">
    <cfRule type="cellIs" dxfId="43292" priority="1155" operator="equal">
      <formula>0</formula>
    </cfRule>
    <cfRule type="expression" dxfId="43291" priority="1156">
      <formula>E7&lt;0</formula>
    </cfRule>
  </conditionalFormatting>
  <conditionalFormatting sqref="E8:E9">
    <cfRule type="expression" dxfId="43290" priority="1153">
      <formula>E8&lt;0</formula>
    </cfRule>
    <cfRule type="cellIs" dxfId="43289" priority="1154" operator="equal">
      <formula>0</formula>
    </cfRule>
  </conditionalFormatting>
  <conditionalFormatting sqref="E10">
    <cfRule type="expression" dxfId="43288" priority="1151">
      <formula>E10&lt;0</formula>
    </cfRule>
    <cfRule type="cellIs" dxfId="43287" priority="1152" operator="equal">
      <formula>0</formula>
    </cfRule>
  </conditionalFormatting>
  <conditionalFormatting sqref="E3:E42">
    <cfRule type="cellIs" dxfId="43286" priority="1150" operator="equal">
      <formula>"ER"</formula>
    </cfRule>
  </conditionalFormatting>
  <conditionalFormatting sqref="E7">
    <cfRule type="cellIs" dxfId="43285" priority="1148" operator="equal">
      <formula>0</formula>
    </cfRule>
    <cfRule type="expression" dxfId="43284" priority="1149">
      <formula>E7&lt;0</formula>
    </cfRule>
  </conditionalFormatting>
  <conditionalFormatting sqref="E8:E9">
    <cfRule type="expression" dxfId="43283" priority="1146">
      <formula>E8&lt;0</formula>
    </cfRule>
    <cfRule type="cellIs" dxfId="43282" priority="1147" operator="equal">
      <formula>0</formula>
    </cfRule>
  </conditionalFormatting>
  <conditionalFormatting sqref="E10">
    <cfRule type="expression" dxfId="43281" priority="1144">
      <formula>E10&lt;0</formula>
    </cfRule>
    <cfRule type="cellIs" dxfId="43280" priority="1145" operator="equal">
      <formula>0</formula>
    </cfRule>
  </conditionalFormatting>
  <conditionalFormatting sqref="E11">
    <cfRule type="cellIs" dxfId="43279" priority="1142" operator="equal">
      <formula>0</formula>
    </cfRule>
    <cfRule type="expression" dxfId="43278" priority="1143">
      <formula>E11&lt;0</formula>
    </cfRule>
  </conditionalFormatting>
  <conditionalFormatting sqref="E12:E13">
    <cfRule type="expression" dxfId="43277" priority="1140">
      <formula>E12&lt;0</formula>
    </cfRule>
    <cfRule type="cellIs" dxfId="43276" priority="1141" operator="equal">
      <formula>0</formula>
    </cfRule>
  </conditionalFormatting>
  <conditionalFormatting sqref="E14">
    <cfRule type="expression" dxfId="43275" priority="1138">
      <formula>E14&lt;0</formula>
    </cfRule>
    <cfRule type="cellIs" dxfId="43274" priority="1139" operator="equal">
      <formula>0</formula>
    </cfRule>
  </conditionalFormatting>
  <conditionalFormatting sqref="E15">
    <cfRule type="cellIs" dxfId="43273" priority="1136" operator="equal">
      <formula>0</formula>
    </cfRule>
    <cfRule type="expression" dxfId="43272" priority="1137">
      <formula>E15&lt;0</formula>
    </cfRule>
  </conditionalFormatting>
  <conditionalFormatting sqref="E16:E17">
    <cfRule type="expression" dxfId="43271" priority="1134">
      <formula>E16&lt;0</formula>
    </cfRule>
    <cfRule type="cellIs" dxfId="43270" priority="1135" operator="equal">
      <formula>0</formula>
    </cfRule>
  </conditionalFormatting>
  <conditionalFormatting sqref="E18">
    <cfRule type="expression" dxfId="43269" priority="1132">
      <formula>E18&lt;0</formula>
    </cfRule>
    <cfRule type="cellIs" dxfId="43268" priority="1133" operator="equal">
      <formula>0</formula>
    </cfRule>
  </conditionalFormatting>
  <conditionalFormatting sqref="E19">
    <cfRule type="cellIs" dxfId="43267" priority="1130" operator="equal">
      <formula>0</formula>
    </cfRule>
    <cfRule type="expression" dxfId="43266" priority="1131">
      <formula>E19&lt;0</formula>
    </cfRule>
  </conditionalFormatting>
  <conditionalFormatting sqref="E20:E21">
    <cfRule type="expression" dxfId="43265" priority="1128">
      <formula>E20&lt;0</formula>
    </cfRule>
    <cfRule type="cellIs" dxfId="43264" priority="1129" operator="equal">
      <formula>0</formula>
    </cfRule>
  </conditionalFormatting>
  <conditionalFormatting sqref="E22">
    <cfRule type="expression" dxfId="43263" priority="1126">
      <formula>E22&lt;0</formula>
    </cfRule>
    <cfRule type="cellIs" dxfId="43262" priority="1127" operator="equal">
      <formula>0</formula>
    </cfRule>
  </conditionalFormatting>
  <conditionalFormatting sqref="E23">
    <cfRule type="cellIs" dxfId="43261" priority="1124" operator="equal">
      <formula>0</formula>
    </cfRule>
    <cfRule type="expression" dxfId="43260" priority="1125">
      <formula>E23&lt;0</formula>
    </cfRule>
  </conditionalFormatting>
  <conditionalFormatting sqref="E24:E25">
    <cfRule type="expression" dxfId="43259" priority="1122">
      <formula>E24&lt;0</formula>
    </cfRule>
    <cfRule type="cellIs" dxfId="43258" priority="1123" operator="equal">
      <formula>0</formula>
    </cfRule>
  </conditionalFormatting>
  <conditionalFormatting sqref="E26">
    <cfRule type="expression" dxfId="43257" priority="1120">
      <formula>E26&lt;0</formula>
    </cfRule>
    <cfRule type="cellIs" dxfId="43256" priority="1121" operator="equal">
      <formula>0</formula>
    </cfRule>
  </conditionalFormatting>
  <conditionalFormatting sqref="E27">
    <cfRule type="cellIs" dxfId="43255" priority="1118" operator="equal">
      <formula>0</formula>
    </cfRule>
    <cfRule type="expression" dxfId="43254" priority="1119">
      <formula>E27&lt;0</formula>
    </cfRule>
  </conditionalFormatting>
  <conditionalFormatting sqref="E28:E29">
    <cfRule type="expression" dxfId="43253" priority="1116">
      <formula>E28&lt;0</formula>
    </cfRule>
    <cfRule type="cellIs" dxfId="43252" priority="1117" operator="equal">
      <formula>0</formula>
    </cfRule>
  </conditionalFormatting>
  <conditionalFormatting sqref="E30">
    <cfRule type="expression" dxfId="43251" priority="1114">
      <formula>E30&lt;0</formula>
    </cfRule>
    <cfRule type="cellIs" dxfId="43250" priority="1115" operator="equal">
      <formula>0</formula>
    </cfRule>
  </conditionalFormatting>
  <conditionalFormatting sqref="E31">
    <cfRule type="cellIs" dxfId="43249" priority="1112" operator="equal">
      <formula>0</formula>
    </cfRule>
    <cfRule type="expression" dxfId="43248" priority="1113">
      <formula>E31&lt;0</formula>
    </cfRule>
  </conditionalFormatting>
  <conditionalFormatting sqref="E32:E33">
    <cfRule type="expression" dxfId="43247" priority="1110">
      <formula>E32&lt;0</formula>
    </cfRule>
    <cfRule type="cellIs" dxfId="43246" priority="1111" operator="equal">
      <formula>0</formula>
    </cfRule>
  </conditionalFormatting>
  <conditionalFormatting sqref="E34">
    <cfRule type="expression" dxfId="43245" priority="1108">
      <formula>E34&lt;0</formula>
    </cfRule>
    <cfRule type="cellIs" dxfId="43244" priority="1109" operator="equal">
      <formula>0</formula>
    </cfRule>
  </conditionalFormatting>
  <conditionalFormatting sqref="E35">
    <cfRule type="cellIs" dxfId="43243" priority="1106" operator="equal">
      <formula>0</formula>
    </cfRule>
    <cfRule type="expression" dxfId="43242" priority="1107">
      <formula>E35&lt;0</formula>
    </cfRule>
  </conditionalFormatting>
  <conditionalFormatting sqref="E36:E37">
    <cfRule type="expression" dxfId="43241" priority="1104">
      <formula>E36&lt;0</formula>
    </cfRule>
    <cfRule type="cellIs" dxfId="43240" priority="1105" operator="equal">
      <formula>0</formula>
    </cfRule>
  </conditionalFormatting>
  <conditionalFormatting sqref="E38">
    <cfRule type="expression" dxfId="43239" priority="1102">
      <formula>E38&lt;0</formula>
    </cfRule>
    <cfRule type="cellIs" dxfId="43238" priority="1103" operator="equal">
      <formula>0</formula>
    </cfRule>
  </conditionalFormatting>
  <conditionalFormatting sqref="E39">
    <cfRule type="cellIs" dxfId="43237" priority="1100" operator="equal">
      <formula>0</formula>
    </cfRule>
    <cfRule type="expression" dxfId="43236" priority="1101">
      <formula>E39&lt;0</formula>
    </cfRule>
  </conditionalFormatting>
  <conditionalFormatting sqref="E40:E41">
    <cfRule type="expression" dxfId="43235" priority="1098">
      <formula>E40&lt;0</formula>
    </cfRule>
    <cfRule type="cellIs" dxfId="43234" priority="1099" operator="equal">
      <formula>0</formula>
    </cfRule>
  </conditionalFormatting>
  <conditionalFormatting sqref="E42">
    <cfRule type="expression" dxfId="43233" priority="1096">
      <formula>E42&lt;0</formula>
    </cfRule>
    <cfRule type="cellIs" dxfId="43232" priority="1097" operator="equal">
      <formula>0</formula>
    </cfRule>
  </conditionalFormatting>
  <conditionalFormatting sqref="J3">
    <cfRule type="cellIs" dxfId="43231" priority="1094" operator="equal">
      <formula>0</formula>
    </cfRule>
    <cfRule type="expression" dxfId="43230" priority="1095">
      <formula>J3&lt;0</formula>
    </cfRule>
  </conditionalFormatting>
  <conditionalFormatting sqref="J4:J6">
    <cfRule type="expression" dxfId="43229" priority="1092">
      <formula>J4&lt;0</formula>
    </cfRule>
    <cfRule type="cellIs" dxfId="43228" priority="1093" operator="equal">
      <formula>0</formula>
    </cfRule>
  </conditionalFormatting>
  <conditionalFormatting sqref="J7">
    <cfRule type="cellIs" dxfId="43227" priority="1090" operator="equal">
      <formula>0</formula>
    </cfRule>
    <cfRule type="expression" dxfId="43226" priority="1091">
      <formula>J7&lt;0</formula>
    </cfRule>
  </conditionalFormatting>
  <conditionalFormatting sqref="J8:J10">
    <cfRule type="expression" dxfId="43225" priority="1088">
      <formula>J8&lt;0</formula>
    </cfRule>
    <cfRule type="cellIs" dxfId="43224" priority="1089" operator="equal">
      <formula>0</formula>
    </cfRule>
  </conditionalFormatting>
  <conditionalFormatting sqref="J11">
    <cfRule type="cellIs" dxfId="43223" priority="1086" operator="equal">
      <formula>0</formula>
    </cfRule>
    <cfRule type="expression" dxfId="43222" priority="1087">
      <formula>J11&lt;0</formula>
    </cfRule>
  </conditionalFormatting>
  <conditionalFormatting sqref="J12:J14">
    <cfRule type="expression" dxfId="43221" priority="1084">
      <formula>J12&lt;0</formula>
    </cfRule>
    <cfRule type="cellIs" dxfId="43220" priority="1085" operator="equal">
      <formula>0</formula>
    </cfRule>
  </conditionalFormatting>
  <conditionalFormatting sqref="J15">
    <cfRule type="cellIs" dxfId="43219" priority="1082" operator="equal">
      <formula>0</formula>
    </cfRule>
    <cfRule type="expression" dxfId="43218" priority="1083">
      <formula>J15&lt;0</formula>
    </cfRule>
  </conditionalFormatting>
  <conditionalFormatting sqref="J16:J18">
    <cfRule type="expression" dxfId="43217" priority="1080">
      <formula>J16&lt;0</formula>
    </cfRule>
    <cfRule type="cellIs" dxfId="43216" priority="1081" operator="equal">
      <formula>0</formula>
    </cfRule>
  </conditionalFormatting>
  <conditionalFormatting sqref="J19">
    <cfRule type="cellIs" dxfId="43215" priority="1078" operator="equal">
      <formula>0</formula>
    </cfRule>
    <cfRule type="expression" dxfId="43214" priority="1079">
      <formula>J19&lt;0</formula>
    </cfRule>
  </conditionalFormatting>
  <conditionalFormatting sqref="J20:J22">
    <cfRule type="expression" dxfId="43213" priority="1076">
      <formula>J20&lt;0</formula>
    </cfRule>
    <cfRule type="cellIs" dxfId="43212" priority="1077" operator="equal">
      <formula>0</formula>
    </cfRule>
  </conditionalFormatting>
  <conditionalFormatting sqref="J23">
    <cfRule type="cellIs" dxfId="43211" priority="1074" operator="equal">
      <formula>0</formula>
    </cfRule>
    <cfRule type="expression" dxfId="43210" priority="1075">
      <formula>J23&lt;0</formula>
    </cfRule>
  </conditionalFormatting>
  <conditionalFormatting sqref="J24:J26">
    <cfRule type="expression" dxfId="43209" priority="1072">
      <formula>J24&lt;0</formula>
    </cfRule>
    <cfRule type="cellIs" dxfId="43208" priority="1073" operator="equal">
      <formula>0</formula>
    </cfRule>
  </conditionalFormatting>
  <conditionalFormatting sqref="J27">
    <cfRule type="cellIs" dxfId="43207" priority="1070" operator="equal">
      <formula>0</formula>
    </cfRule>
    <cfRule type="expression" dxfId="43206" priority="1071">
      <formula>J27&lt;0</formula>
    </cfRule>
  </conditionalFormatting>
  <conditionalFormatting sqref="J28:J30">
    <cfRule type="expression" dxfId="43205" priority="1068">
      <formula>J28&lt;0</formula>
    </cfRule>
    <cfRule type="cellIs" dxfId="43204" priority="1069" operator="equal">
      <formula>0</formula>
    </cfRule>
  </conditionalFormatting>
  <conditionalFormatting sqref="J31">
    <cfRule type="cellIs" dxfId="43203" priority="1066" operator="equal">
      <formula>0</formula>
    </cfRule>
    <cfRule type="expression" dxfId="43202" priority="1067">
      <formula>J31&lt;0</formula>
    </cfRule>
  </conditionalFormatting>
  <conditionalFormatting sqref="J32:J34">
    <cfRule type="expression" dxfId="43201" priority="1064">
      <formula>J32&lt;0</formula>
    </cfRule>
    <cfRule type="cellIs" dxfId="43200" priority="1065" operator="equal">
      <formula>0</formula>
    </cfRule>
  </conditionalFormatting>
  <conditionalFormatting sqref="J35">
    <cfRule type="cellIs" dxfId="43199" priority="1062" operator="equal">
      <formula>0</formula>
    </cfRule>
    <cfRule type="expression" dxfId="43198" priority="1063">
      <formula>J35&lt;0</formula>
    </cfRule>
  </conditionalFormatting>
  <conditionalFormatting sqref="J36:J38">
    <cfRule type="expression" dxfId="43197" priority="1060">
      <formula>J36&lt;0</formula>
    </cfRule>
    <cfRule type="cellIs" dxfId="43196" priority="1061" operator="equal">
      <formula>0</formula>
    </cfRule>
  </conditionalFormatting>
  <conditionalFormatting sqref="J39">
    <cfRule type="cellIs" dxfId="43195" priority="1058" operator="equal">
      <formula>0</formula>
    </cfRule>
    <cfRule type="expression" dxfId="43194" priority="1059">
      <formula>J39&lt;0</formula>
    </cfRule>
  </conditionalFormatting>
  <conditionalFormatting sqref="J40:J42">
    <cfRule type="expression" dxfId="43193" priority="1056">
      <formula>J40&lt;0</formula>
    </cfRule>
    <cfRule type="cellIs" dxfId="43192" priority="1057" operator="equal">
      <formula>0</formula>
    </cfRule>
  </conditionalFormatting>
  <conditionalFormatting sqref="J3:J42">
    <cfRule type="cellIs" dxfId="43191" priority="1055" operator="equal">
      <formula>"ER"</formula>
    </cfRule>
  </conditionalFormatting>
  <conditionalFormatting sqref="J3">
    <cfRule type="cellIs" dxfId="43190" priority="1053" operator="equal">
      <formula>0</formula>
    </cfRule>
    <cfRule type="expression" dxfId="43189" priority="1054">
      <formula>J3&lt;0</formula>
    </cfRule>
  </conditionalFormatting>
  <conditionalFormatting sqref="J4:J5">
    <cfRule type="expression" dxfId="43188" priority="1051">
      <formula>J4&lt;0</formula>
    </cfRule>
    <cfRule type="cellIs" dxfId="43187" priority="1052" operator="equal">
      <formula>0</formula>
    </cfRule>
  </conditionalFormatting>
  <conditionalFormatting sqref="J19">
    <cfRule type="cellIs" dxfId="43186" priority="1049" operator="equal">
      <formula>0</formula>
    </cfRule>
    <cfRule type="expression" dxfId="43185" priority="1050">
      <formula>J19&lt;0</formula>
    </cfRule>
  </conditionalFormatting>
  <conditionalFormatting sqref="J20:J22">
    <cfRule type="expression" dxfId="43184" priority="1047">
      <formula>J20&lt;0</formula>
    </cfRule>
    <cfRule type="cellIs" dxfId="43183" priority="1048" operator="equal">
      <formula>0</formula>
    </cfRule>
  </conditionalFormatting>
  <conditionalFormatting sqref="J23">
    <cfRule type="cellIs" dxfId="43182" priority="1045" operator="equal">
      <formula>0</formula>
    </cfRule>
    <cfRule type="expression" dxfId="43181" priority="1046">
      <formula>J23&lt;0</formula>
    </cfRule>
  </conditionalFormatting>
  <conditionalFormatting sqref="J24:J26">
    <cfRule type="expression" dxfId="43180" priority="1043">
      <formula>J24&lt;0</formula>
    </cfRule>
    <cfRule type="cellIs" dxfId="43179" priority="1044" operator="equal">
      <formula>0</formula>
    </cfRule>
  </conditionalFormatting>
  <conditionalFormatting sqref="J27">
    <cfRule type="cellIs" dxfId="43178" priority="1041" operator="equal">
      <formula>0</formula>
    </cfRule>
    <cfRule type="expression" dxfId="43177" priority="1042">
      <formula>J27&lt;0</formula>
    </cfRule>
  </conditionalFormatting>
  <conditionalFormatting sqref="J28:J30">
    <cfRule type="expression" dxfId="43176" priority="1039">
      <formula>J28&lt;0</formula>
    </cfRule>
    <cfRule type="cellIs" dxfId="43175" priority="1040" operator="equal">
      <formula>0</formula>
    </cfRule>
  </conditionalFormatting>
  <conditionalFormatting sqref="J31">
    <cfRule type="cellIs" dxfId="43174" priority="1037" operator="equal">
      <formula>0</formula>
    </cfRule>
    <cfRule type="expression" dxfId="43173" priority="1038">
      <formula>J31&lt;0</formula>
    </cfRule>
  </conditionalFormatting>
  <conditionalFormatting sqref="J32:J34">
    <cfRule type="expression" dxfId="43172" priority="1035">
      <formula>J32&lt;0</formula>
    </cfRule>
    <cfRule type="cellIs" dxfId="43171" priority="1036" operator="equal">
      <formula>0</formula>
    </cfRule>
  </conditionalFormatting>
  <conditionalFormatting sqref="J35">
    <cfRule type="cellIs" dxfId="43170" priority="1033" operator="equal">
      <formula>0</formula>
    </cfRule>
    <cfRule type="expression" dxfId="43169" priority="1034">
      <formula>J35&lt;0</formula>
    </cfRule>
  </conditionalFormatting>
  <conditionalFormatting sqref="J36:J38">
    <cfRule type="expression" dxfId="43168" priority="1031">
      <formula>J36&lt;0</formula>
    </cfRule>
    <cfRule type="cellIs" dxfId="43167" priority="1032" operator="equal">
      <formula>0</formula>
    </cfRule>
  </conditionalFormatting>
  <conditionalFormatting sqref="J39">
    <cfRule type="cellIs" dxfId="43166" priority="1029" operator="equal">
      <formula>0</formula>
    </cfRule>
    <cfRule type="expression" dxfId="43165" priority="1030">
      <formula>J39&lt;0</formula>
    </cfRule>
  </conditionalFormatting>
  <conditionalFormatting sqref="J40:J42">
    <cfRule type="expression" dxfId="43164" priority="1027">
      <formula>J40&lt;0</formula>
    </cfRule>
    <cfRule type="cellIs" dxfId="43163" priority="1028" operator="equal">
      <formula>0</formula>
    </cfRule>
  </conditionalFormatting>
  <conditionalFormatting sqref="J6">
    <cfRule type="expression" dxfId="43162" priority="1025">
      <formula>J6&lt;0</formula>
    </cfRule>
    <cfRule type="cellIs" dxfId="43161" priority="1026" operator="equal">
      <formula>0</formula>
    </cfRule>
  </conditionalFormatting>
  <conditionalFormatting sqref="J11">
    <cfRule type="cellIs" dxfId="43160" priority="1023" operator="equal">
      <formula>0</formula>
    </cfRule>
    <cfRule type="expression" dxfId="43159" priority="1024">
      <formula>J11&lt;0</formula>
    </cfRule>
  </conditionalFormatting>
  <conditionalFormatting sqref="J12:J13">
    <cfRule type="expression" dxfId="43158" priority="1021">
      <formula>J12&lt;0</formula>
    </cfRule>
    <cfRule type="cellIs" dxfId="43157" priority="1022" operator="equal">
      <formula>0</formula>
    </cfRule>
  </conditionalFormatting>
  <conditionalFormatting sqref="J14">
    <cfRule type="expression" dxfId="43156" priority="1019">
      <formula>J14&lt;0</formula>
    </cfRule>
    <cfRule type="cellIs" dxfId="43155" priority="1020" operator="equal">
      <formula>0</formula>
    </cfRule>
  </conditionalFormatting>
  <conditionalFormatting sqref="J15">
    <cfRule type="cellIs" dxfId="43154" priority="1017" operator="equal">
      <formula>0</formula>
    </cfRule>
    <cfRule type="expression" dxfId="43153" priority="1018">
      <formula>J15&lt;0</formula>
    </cfRule>
  </conditionalFormatting>
  <conditionalFormatting sqref="J16:J17">
    <cfRule type="expression" dxfId="43152" priority="1015">
      <formula>J16&lt;0</formula>
    </cfRule>
    <cfRule type="cellIs" dxfId="43151" priority="1016" operator="equal">
      <formula>0</formula>
    </cfRule>
  </conditionalFormatting>
  <conditionalFormatting sqref="J18">
    <cfRule type="expression" dxfId="43150" priority="1013">
      <formula>J18&lt;0</formula>
    </cfRule>
    <cfRule type="cellIs" dxfId="43149" priority="1014" operator="equal">
      <formula>0</formula>
    </cfRule>
  </conditionalFormatting>
  <conditionalFormatting sqref="J7">
    <cfRule type="cellIs" dxfId="43148" priority="1011" operator="equal">
      <formula>0</formula>
    </cfRule>
    <cfRule type="expression" dxfId="43147" priority="1012">
      <formula>J7&lt;0</formula>
    </cfRule>
  </conditionalFormatting>
  <conditionalFormatting sqref="J8:J9">
    <cfRule type="expression" dxfId="43146" priority="1009">
      <formula>J8&lt;0</formula>
    </cfRule>
    <cfRule type="cellIs" dxfId="43145" priority="1010" operator="equal">
      <formula>0</formula>
    </cfRule>
  </conditionalFormatting>
  <conditionalFormatting sqref="J10">
    <cfRule type="expression" dxfId="43144" priority="1007">
      <formula>J10&lt;0</formula>
    </cfRule>
    <cfRule type="cellIs" dxfId="43143" priority="1008" operator="equal">
      <formula>0</formula>
    </cfRule>
  </conditionalFormatting>
  <conditionalFormatting sqref="J7">
    <cfRule type="cellIs" dxfId="43142" priority="1005" operator="equal">
      <formula>0</formula>
    </cfRule>
    <cfRule type="expression" dxfId="43141" priority="1006">
      <formula>J7&lt;0</formula>
    </cfRule>
  </conditionalFormatting>
  <conditionalFormatting sqref="J8:J9">
    <cfRule type="expression" dxfId="43140" priority="1003">
      <formula>J8&lt;0</formula>
    </cfRule>
    <cfRule type="cellIs" dxfId="43139" priority="1004" operator="equal">
      <formula>0</formula>
    </cfRule>
  </conditionalFormatting>
  <conditionalFormatting sqref="J10">
    <cfRule type="expression" dxfId="43138" priority="1001">
      <formula>J10&lt;0</formula>
    </cfRule>
    <cfRule type="cellIs" dxfId="43137" priority="1002" operator="equal">
      <formula>0</formula>
    </cfRule>
  </conditionalFormatting>
  <conditionalFormatting sqref="J11">
    <cfRule type="cellIs" dxfId="43136" priority="999" operator="equal">
      <formula>0</formula>
    </cfRule>
    <cfRule type="expression" dxfId="43135" priority="1000">
      <formula>J11&lt;0</formula>
    </cfRule>
  </conditionalFormatting>
  <conditionalFormatting sqref="J12:J13">
    <cfRule type="expression" dxfId="43134" priority="997">
      <formula>J12&lt;0</formula>
    </cfRule>
    <cfRule type="cellIs" dxfId="43133" priority="998" operator="equal">
      <formula>0</formula>
    </cfRule>
  </conditionalFormatting>
  <conditionalFormatting sqref="J14">
    <cfRule type="expression" dxfId="43132" priority="995">
      <formula>J14&lt;0</formula>
    </cfRule>
    <cfRule type="cellIs" dxfId="43131" priority="996" operator="equal">
      <formula>0</formula>
    </cfRule>
  </conditionalFormatting>
  <conditionalFormatting sqref="J15">
    <cfRule type="cellIs" dxfId="43130" priority="993" operator="equal">
      <formula>0</formula>
    </cfRule>
    <cfRule type="expression" dxfId="43129" priority="994">
      <formula>J15&lt;0</formula>
    </cfRule>
  </conditionalFormatting>
  <conditionalFormatting sqref="J16:J17">
    <cfRule type="expression" dxfId="43128" priority="991">
      <formula>J16&lt;0</formula>
    </cfRule>
    <cfRule type="cellIs" dxfId="43127" priority="992" operator="equal">
      <formula>0</formula>
    </cfRule>
  </conditionalFormatting>
  <conditionalFormatting sqref="J18">
    <cfRule type="expression" dxfId="43126" priority="989">
      <formula>J18&lt;0</formula>
    </cfRule>
    <cfRule type="cellIs" dxfId="43125" priority="990" operator="equal">
      <formula>0</formula>
    </cfRule>
  </conditionalFormatting>
  <conditionalFormatting sqref="J19">
    <cfRule type="cellIs" dxfId="43124" priority="987" operator="equal">
      <formula>0</formula>
    </cfRule>
    <cfRule type="expression" dxfId="43123" priority="988">
      <formula>J19&lt;0</formula>
    </cfRule>
  </conditionalFormatting>
  <conditionalFormatting sqref="J20:J21">
    <cfRule type="expression" dxfId="43122" priority="985">
      <formula>J20&lt;0</formula>
    </cfRule>
    <cfRule type="cellIs" dxfId="43121" priority="986" operator="equal">
      <formula>0</formula>
    </cfRule>
  </conditionalFormatting>
  <conditionalFormatting sqref="J22">
    <cfRule type="expression" dxfId="43120" priority="983">
      <formula>J22&lt;0</formula>
    </cfRule>
    <cfRule type="cellIs" dxfId="43119" priority="984" operator="equal">
      <formula>0</formula>
    </cfRule>
  </conditionalFormatting>
  <conditionalFormatting sqref="J23">
    <cfRule type="cellIs" dxfId="43118" priority="981" operator="equal">
      <formula>0</formula>
    </cfRule>
    <cfRule type="expression" dxfId="43117" priority="982">
      <formula>J23&lt;0</formula>
    </cfRule>
  </conditionalFormatting>
  <conditionalFormatting sqref="J24:J25">
    <cfRule type="expression" dxfId="43116" priority="979">
      <formula>J24&lt;0</formula>
    </cfRule>
    <cfRule type="cellIs" dxfId="43115" priority="980" operator="equal">
      <formula>0</formula>
    </cfRule>
  </conditionalFormatting>
  <conditionalFormatting sqref="J26">
    <cfRule type="expression" dxfId="43114" priority="977">
      <formula>J26&lt;0</formula>
    </cfRule>
    <cfRule type="cellIs" dxfId="43113" priority="978" operator="equal">
      <formula>0</formula>
    </cfRule>
  </conditionalFormatting>
  <conditionalFormatting sqref="J27">
    <cfRule type="cellIs" dxfId="43112" priority="975" operator="equal">
      <formula>0</formula>
    </cfRule>
    <cfRule type="expression" dxfId="43111" priority="976">
      <formula>J27&lt;0</formula>
    </cfRule>
  </conditionalFormatting>
  <conditionalFormatting sqref="J28:J29">
    <cfRule type="expression" dxfId="43110" priority="973">
      <formula>J28&lt;0</formula>
    </cfRule>
    <cfRule type="cellIs" dxfId="43109" priority="974" operator="equal">
      <formula>0</formula>
    </cfRule>
  </conditionalFormatting>
  <conditionalFormatting sqref="J30">
    <cfRule type="expression" dxfId="43108" priority="971">
      <formula>J30&lt;0</formula>
    </cfRule>
    <cfRule type="cellIs" dxfId="43107" priority="972" operator="equal">
      <formula>0</formula>
    </cfRule>
  </conditionalFormatting>
  <conditionalFormatting sqref="J31">
    <cfRule type="cellIs" dxfId="43106" priority="969" operator="equal">
      <formula>0</formula>
    </cfRule>
    <cfRule type="expression" dxfId="43105" priority="970">
      <formula>J31&lt;0</formula>
    </cfRule>
  </conditionalFormatting>
  <conditionalFormatting sqref="J32:J33">
    <cfRule type="expression" dxfId="43104" priority="967">
      <formula>J32&lt;0</formula>
    </cfRule>
    <cfRule type="cellIs" dxfId="43103" priority="968" operator="equal">
      <formula>0</formula>
    </cfRule>
  </conditionalFormatting>
  <conditionalFormatting sqref="J34">
    <cfRule type="expression" dxfId="43102" priority="965">
      <formula>J34&lt;0</formula>
    </cfRule>
    <cfRule type="cellIs" dxfId="43101" priority="966" operator="equal">
      <formula>0</formula>
    </cfRule>
  </conditionalFormatting>
  <conditionalFormatting sqref="J35">
    <cfRule type="cellIs" dxfId="43100" priority="963" operator="equal">
      <formula>0</formula>
    </cfRule>
    <cfRule type="expression" dxfId="43099" priority="964">
      <formula>J35&lt;0</formula>
    </cfRule>
  </conditionalFormatting>
  <conditionalFormatting sqref="J36:J37">
    <cfRule type="expression" dxfId="43098" priority="961">
      <formula>J36&lt;0</formula>
    </cfRule>
    <cfRule type="cellIs" dxfId="43097" priority="962" operator="equal">
      <formula>0</formula>
    </cfRule>
  </conditionalFormatting>
  <conditionalFormatting sqref="J38">
    <cfRule type="expression" dxfId="43096" priority="959">
      <formula>J38&lt;0</formula>
    </cfRule>
    <cfRule type="cellIs" dxfId="43095" priority="960" operator="equal">
      <formula>0</formula>
    </cfRule>
  </conditionalFormatting>
  <conditionalFormatting sqref="J39">
    <cfRule type="cellIs" dxfId="43094" priority="957" operator="equal">
      <formula>0</formula>
    </cfRule>
    <cfRule type="expression" dxfId="43093" priority="958">
      <formula>J39&lt;0</formula>
    </cfRule>
  </conditionalFormatting>
  <conditionalFormatting sqref="J40:J41">
    <cfRule type="expression" dxfId="43092" priority="955">
      <formula>J40&lt;0</formula>
    </cfRule>
    <cfRule type="cellIs" dxfId="43091" priority="956" operator="equal">
      <formula>0</formula>
    </cfRule>
  </conditionalFormatting>
  <conditionalFormatting sqref="J42">
    <cfRule type="expression" dxfId="43090" priority="953">
      <formula>J42&lt;0</formula>
    </cfRule>
    <cfRule type="cellIs" dxfId="43089" priority="954" operator="equal">
      <formula>0</formula>
    </cfRule>
  </conditionalFormatting>
  <conditionalFormatting sqref="B3:D6">
    <cfRule type="expression" dxfId="43088" priority="949">
      <formula>A3="FÉRIAS"</formula>
    </cfRule>
    <cfRule type="expression" dxfId="43087" priority="950">
      <formula>A3="FERIADO"</formula>
    </cfRule>
    <cfRule type="expression" dxfId="43086" priority="951">
      <formula>A3="ATESTADO"</formula>
    </cfRule>
    <cfRule type="expression" dxfId="43085" priority="952">
      <formula>A3="NTRAB"</formula>
    </cfRule>
  </conditionalFormatting>
  <conditionalFormatting sqref="D8">
    <cfRule type="beginsWith" dxfId="43084" priority="947" operator="beginsWith" text="FER">
      <formula>LEFT(D8,LEN("FER"))="FER"</formula>
    </cfRule>
    <cfRule type="beginsWith" dxfId="43083" priority="948" operator="beginsWith" text="FRS">
      <formula>LEFT(D8,LEN("FRS"))="FRS"</formula>
    </cfRule>
  </conditionalFormatting>
  <conditionalFormatting sqref="D8">
    <cfRule type="beginsWith" dxfId="43082" priority="946" operator="beginsWith" text="NT">
      <formula>LEFT(D8,LEN("NT"))="NT"</formula>
    </cfRule>
  </conditionalFormatting>
  <conditionalFormatting sqref="D8">
    <cfRule type="beginsWith" dxfId="43081" priority="943" operator="beginsWith" text="ANT">
      <formula>LEFT(D8,LEN("ANT"))="ANT"</formula>
    </cfRule>
    <cfRule type="beginsWith" dxfId="43080" priority="944" operator="beginsWith" text="FAL">
      <formula>LEFT(D8,LEN("FAL"))="FAL"</formula>
    </cfRule>
    <cfRule type="beginsWith" dxfId="43079" priority="945" operator="beginsWith" text="OK">
      <formula>LEFT(D8,LEN("OK"))="OK"</formula>
    </cfRule>
  </conditionalFormatting>
  <conditionalFormatting sqref="D8">
    <cfRule type="beginsWith" dxfId="43078" priority="942" operator="beginsWith" text="ATR">
      <formula>LEFT(D8,LEN("ATR"))="ATR"</formula>
    </cfRule>
  </conditionalFormatting>
  <conditionalFormatting sqref="D8">
    <cfRule type="beginsWith" dxfId="43077" priority="941" operator="beginsWith" text="ATD">
      <formula>LEFT(D8,LEN("ATD"))="ATD"</formula>
    </cfRule>
  </conditionalFormatting>
  <conditionalFormatting sqref="D8">
    <cfRule type="beginsWith" dxfId="43076" priority="940" operator="beginsWith" text="DP">
      <formula>LEFT(D8,LEN("DP"))="DP"</formula>
    </cfRule>
  </conditionalFormatting>
  <conditionalFormatting sqref="D7">
    <cfRule type="beginsWith" dxfId="43075" priority="938" operator="beginsWith" text="FER">
      <formula>LEFT(D7,LEN("FER"))="FER"</formula>
    </cfRule>
    <cfRule type="beginsWith" dxfId="43074" priority="939" operator="beginsWith" text="FRS">
      <formula>LEFT(D7,LEN("FRS"))="FRS"</formula>
    </cfRule>
  </conditionalFormatting>
  <conditionalFormatting sqref="D7">
    <cfRule type="beginsWith" dxfId="43073" priority="937" operator="beginsWith" text="NT">
      <formula>LEFT(D7,LEN("NT"))="NT"</formula>
    </cfRule>
  </conditionalFormatting>
  <conditionalFormatting sqref="D7">
    <cfRule type="beginsWith" dxfId="43072" priority="934" operator="beginsWith" text="ANT">
      <formula>LEFT(D7,LEN("ANT"))="ANT"</formula>
    </cfRule>
    <cfRule type="beginsWith" dxfId="43071" priority="935" operator="beginsWith" text="FAL">
      <formula>LEFT(D7,LEN("FAL"))="FAL"</formula>
    </cfRule>
    <cfRule type="beginsWith" dxfId="43070" priority="936" operator="beginsWith" text="OK">
      <formula>LEFT(D7,LEN("OK"))="OK"</formula>
    </cfRule>
  </conditionalFormatting>
  <conditionalFormatting sqref="D7">
    <cfRule type="beginsWith" dxfId="43069" priority="933" operator="beginsWith" text="ATR">
      <formula>LEFT(D7,LEN("ATR"))="ATR"</formula>
    </cfRule>
  </conditionalFormatting>
  <conditionalFormatting sqref="D7">
    <cfRule type="beginsWith" dxfId="43068" priority="932" operator="beginsWith" text="ATD">
      <formula>LEFT(D7,LEN("ATD"))="ATD"</formula>
    </cfRule>
  </conditionalFormatting>
  <conditionalFormatting sqref="D7">
    <cfRule type="beginsWith" dxfId="43067" priority="931" operator="beginsWith" text="DP">
      <formula>LEFT(D7,LEN("DP"))="DP"</formula>
    </cfRule>
  </conditionalFormatting>
  <conditionalFormatting sqref="D10">
    <cfRule type="beginsWith" dxfId="43066" priority="929" operator="beginsWith" text="FER">
      <formula>LEFT(D10,LEN("FER"))="FER"</formula>
    </cfRule>
    <cfRule type="beginsWith" dxfId="43065" priority="930" operator="beginsWith" text="FRS">
      <formula>LEFT(D10,LEN("FRS"))="FRS"</formula>
    </cfRule>
  </conditionalFormatting>
  <conditionalFormatting sqref="D10">
    <cfRule type="beginsWith" dxfId="43064" priority="928" operator="beginsWith" text="NT">
      <formula>LEFT(D10,LEN("NT"))="NT"</formula>
    </cfRule>
  </conditionalFormatting>
  <conditionalFormatting sqref="D10">
    <cfRule type="beginsWith" dxfId="43063" priority="925" operator="beginsWith" text="ANT">
      <formula>LEFT(D10,LEN("ANT"))="ANT"</formula>
    </cfRule>
    <cfRule type="beginsWith" dxfId="43062" priority="926" operator="beginsWith" text="FAL">
      <formula>LEFT(D10,LEN("FAL"))="FAL"</formula>
    </cfRule>
    <cfRule type="beginsWith" dxfId="43061" priority="927" operator="beginsWith" text="OK">
      <formula>LEFT(D10,LEN("OK"))="OK"</formula>
    </cfRule>
  </conditionalFormatting>
  <conditionalFormatting sqref="D10">
    <cfRule type="beginsWith" dxfId="43060" priority="924" operator="beginsWith" text="ATR">
      <formula>LEFT(D10,LEN("ATR"))="ATR"</formula>
    </cfRule>
  </conditionalFormatting>
  <conditionalFormatting sqref="D10">
    <cfRule type="beginsWith" dxfId="43059" priority="923" operator="beginsWith" text="ATD">
      <formula>LEFT(D10,LEN("ATD"))="ATD"</formula>
    </cfRule>
  </conditionalFormatting>
  <conditionalFormatting sqref="D10">
    <cfRule type="beginsWith" dxfId="43058" priority="922" stopIfTrue="1" operator="beginsWith" text="DP">
      <formula>LEFT(D10,LEN("DP"))="DP"</formula>
    </cfRule>
  </conditionalFormatting>
  <conditionalFormatting sqref="D9">
    <cfRule type="beginsWith" dxfId="43057" priority="920" operator="beginsWith" text="FER">
      <formula>LEFT(D9,LEN("FER"))="FER"</formula>
    </cfRule>
    <cfRule type="beginsWith" dxfId="43056" priority="921" operator="beginsWith" text="FRS">
      <formula>LEFT(D9,LEN("FRS"))="FRS"</formula>
    </cfRule>
  </conditionalFormatting>
  <conditionalFormatting sqref="D9">
    <cfRule type="beginsWith" dxfId="43055" priority="919" operator="beginsWith" text="NT">
      <formula>LEFT(D9,LEN("NT"))="NT"</formula>
    </cfRule>
  </conditionalFormatting>
  <conditionalFormatting sqref="D9">
    <cfRule type="beginsWith" dxfId="43054" priority="916" operator="beginsWith" text="ANT">
      <formula>LEFT(D9,LEN("ANT"))="ANT"</formula>
    </cfRule>
    <cfRule type="beginsWith" dxfId="43053" priority="917" operator="beginsWith" text="FAL">
      <formula>LEFT(D9,LEN("FAL"))="FAL"</formula>
    </cfRule>
    <cfRule type="beginsWith" dxfId="43052" priority="918" operator="beginsWith" text="OK">
      <formula>LEFT(D9,LEN("OK"))="OK"</formula>
    </cfRule>
  </conditionalFormatting>
  <conditionalFormatting sqref="D9">
    <cfRule type="beginsWith" dxfId="43051" priority="915" operator="beginsWith" text="ATR">
      <formula>LEFT(D9,LEN("ATR"))="ATR"</formula>
    </cfRule>
  </conditionalFormatting>
  <conditionalFormatting sqref="D9">
    <cfRule type="beginsWith" dxfId="43050" priority="914" operator="beginsWith" text="ATD">
      <formula>LEFT(D9,LEN("ATD"))="ATD"</formula>
    </cfRule>
  </conditionalFormatting>
  <conditionalFormatting sqref="D9">
    <cfRule type="beginsWith" dxfId="43049" priority="913" operator="beginsWith" text="DP">
      <formula>LEFT(D9,LEN("DP"))="DP"</formula>
    </cfRule>
  </conditionalFormatting>
  <conditionalFormatting sqref="C7:C10">
    <cfRule type="expression" dxfId="43048" priority="912">
      <formula>B7="0"</formula>
    </cfRule>
  </conditionalFormatting>
  <conditionalFormatting sqref="B7:B10">
    <cfRule type="beginsWith" dxfId="43047" priority="911" operator="beginsWith" text="0">
      <formula>LEFT(B7,LEN("0"))="0"</formula>
    </cfRule>
  </conditionalFormatting>
  <conditionalFormatting sqref="D12">
    <cfRule type="beginsWith" dxfId="43046" priority="909" operator="beginsWith" text="FER">
      <formula>LEFT(D12,LEN("FER"))="FER"</formula>
    </cfRule>
    <cfRule type="beginsWith" dxfId="43045" priority="910" operator="beginsWith" text="FRS">
      <formula>LEFT(D12,LEN("FRS"))="FRS"</formula>
    </cfRule>
  </conditionalFormatting>
  <conditionalFormatting sqref="D12">
    <cfRule type="beginsWith" dxfId="43044" priority="908" operator="beginsWith" text="NT">
      <formula>LEFT(D12,LEN("NT"))="NT"</formula>
    </cfRule>
  </conditionalFormatting>
  <conditionalFormatting sqref="D12">
    <cfRule type="beginsWith" dxfId="43043" priority="905" operator="beginsWith" text="ANT">
      <formula>LEFT(D12,LEN("ANT"))="ANT"</formula>
    </cfRule>
    <cfRule type="beginsWith" dxfId="43042" priority="906" operator="beginsWith" text="FAL">
      <formula>LEFT(D12,LEN("FAL"))="FAL"</formula>
    </cfRule>
    <cfRule type="beginsWith" dxfId="43041" priority="907" operator="beginsWith" text="OK">
      <formula>LEFT(D12,LEN("OK"))="OK"</formula>
    </cfRule>
  </conditionalFormatting>
  <conditionalFormatting sqref="D12">
    <cfRule type="beginsWith" dxfId="43040" priority="904" operator="beginsWith" text="ATR">
      <formula>LEFT(D12,LEN("ATR"))="ATR"</formula>
    </cfRule>
  </conditionalFormatting>
  <conditionalFormatting sqref="D12">
    <cfRule type="beginsWith" dxfId="43039" priority="903" operator="beginsWith" text="ATD">
      <formula>LEFT(D12,LEN("ATD"))="ATD"</formula>
    </cfRule>
  </conditionalFormatting>
  <conditionalFormatting sqref="D12">
    <cfRule type="beginsWith" dxfId="43038" priority="902" operator="beginsWith" text="DP">
      <formula>LEFT(D12,LEN("DP"))="DP"</formula>
    </cfRule>
  </conditionalFormatting>
  <conditionalFormatting sqref="D11">
    <cfRule type="beginsWith" dxfId="43037" priority="900" operator="beginsWith" text="FER">
      <formula>LEFT(D11,LEN("FER"))="FER"</formula>
    </cfRule>
    <cfRule type="beginsWith" dxfId="43036" priority="901" operator="beginsWith" text="FRS">
      <formula>LEFT(D11,LEN("FRS"))="FRS"</formula>
    </cfRule>
  </conditionalFormatting>
  <conditionalFormatting sqref="D11">
    <cfRule type="beginsWith" dxfId="43035" priority="899" operator="beginsWith" text="NT">
      <formula>LEFT(D11,LEN("NT"))="NT"</formula>
    </cfRule>
  </conditionalFormatting>
  <conditionalFormatting sqref="D11">
    <cfRule type="beginsWith" dxfId="43034" priority="896" operator="beginsWith" text="ANT">
      <formula>LEFT(D11,LEN("ANT"))="ANT"</formula>
    </cfRule>
    <cfRule type="beginsWith" dxfId="43033" priority="897" operator="beginsWith" text="FAL">
      <formula>LEFT(D11,LEN("FAL"))="FAL"</formula>
    </cfRule>
    <cfRule type="beginsWith" dxfId="43032" priority="898" operator="beginsWith" text="OK">
      <formula>LEFT(D11,LEN("OK"))="OK"</formula>
    </cfRule>
  </conditionalFormatting>
  <conditionalFormatting sqref="D11">
    <cfRule type="beginsWith" dxfId="43031" priority="895" operator="beginsWith" text="ATR">
      <formula>LEFT(D11,LEN("ATR"))="ATR"</formula>
    </cfRule>
  </conditionalFormatting>
  <conditionalFormatting sqref="D11">
    <cfRule type="beginsWith" dxfId="43030" priority="894" operator="beginsWith" text="ATD">
      <formula>LEFT(D11,LEN("ATD"))="ATD"</formula>
    </cfRule>
  </conditionalFormatting>
  <conditionalFormatting sqref="D11">
    <cfRule type="beginsWith" dxfId="43029" priority="893" operator="beginsWith" text="DP">
      <formula>LEFT(D11,LEN("DP"))="DP"</formula>
    </cfRule>
  </conditionalFormatting>
  <conditionalFormatting sqref="D14">
    <cfRule type="beginsWith" dxfId="43028" priority="891" operator="beginsWith" text="FER">
      <formula>LEFT(D14,LEN("FER"))="FER"</formula>
    </cfRule>
    <cfRule type="beginsWith" dxfId="43027" priority="892" operator="beginsWith" text="FRS">
      <formula>LEFT(D14,LEN("FRS"))="FRS"</formula>
    </cfRule>
  </conditionalFormatting>
  <conditionalFormatting sqref="D14">
    <cfRule type="beginsWith" dxfId="43026" priority="890" operator="beginsWith" text="NT">
      <formula>LEFT(D14,LEN("NT"))="NT"</formula>
    </cfRule>
  </conditionalFormatting>
  <conditionalFormatting sqref="D14">
    <cfRule type="beginsWith" dxfId="43025" priority="887" operator="beginsWith" text="ANT">
      <formula>LEFT(D14,LEN("ANT"))="ANT"</formula>
    </cfRule>
    <cfRule type="beginsWith" dxfId="43024" priority="888" operator="beginsWith" text="FAL">
      <formula>LEFT(D14,LEN("FAL"))="FAL"</formula>
    </cfRule>
    <cfRule type="beginsWith" dxfId="43023" priority="889" operator="beginsWith" text="OK">
      <formula>LEFT(D14,LEN("OK"))="OK"</formula>
    </cfRule>
  </conditionalFormatting>
  <conditionalFormatting sqref="D14">
    <cfRule type="beginsWith" dxfId="43022" priority="886" operator="beginsWith" text="ATR">
      <formula>LEFT(D14,LEN("ATR"))="ATR"</formula>
    </cfRule>
  </conditionalFormatting>
  <conditionalFormatting sqref="D14">
    <cfRule type="beginsWith" dxfId="43021" priority="885" operator="beginsWith" text="ATD">
      <formula>LEFT(D14,LEN("ATD"))="ATD"</formula>
    </cfRule>
  </conditionalFormatting>
  <conditionalFormatting sqref="D14">
    <cfRule type="beginsWith" dxfId="43020" priority="884" stopIfTrue="1" operator="beginsWith" text="DP">
      <formula>LEFT(D14,LEN("DP"))="DP"</formula>
    </cfRule>
  </conditionalFormatting>
  <conditionalFormatting sqref="D13">
    <cfRule type="beginsWith" dxfId="43019" priority="882" operator="beginsWith" text="FER">
      <formula>LEFT(D13,LEN("FER"))="FER"</formula>
    </cfRule>
    <cfRule type="beginsWith" dxfId="43018" priority="883" operator="beginsWith" text="FRS">
      <formula>LEFT(D13,LEN("FRS"))="FRS"</formula>
    </cfRule>
  </conditionalFormatting>
  <conditionalFormatting sqref="D13">
    <cfRule type="beginsWith" dxfId="43017" priority="881" operator="beginsWith" text="NT">
      <formula>LEFT(D13,LEN("NT"))="NT"</formula>
    </cfRule>
  </conditionalFormatting>
  <conditionalFormatting sqref="D13">
    <cfRule type="beginsWith" dxfId="43016" priority="878" operator="beginsWith" text="ANT">
      <formula>LEFT(D13,LEN("ANT"))="ANT"</formula>
    </cfRule>
    <cfRule type="beginsWith" dxfId="43015" priority="879" operator="beginsWith" text="FAL">
      <formula>LEFT(D13,LEN("FAL"))="FAL"</formula>
    </cfRule>
    <cfRule type="beginsWith" dxfId="43014" priority="880" operator="beginsWith" text="OK">
      <formula>LEFT(D13,LEN("OK"))="OK"</formula>
    </cfRule>
  </conditionalFormatting>
  <conditionalFormatting sqref="D13">
    <cfRule type="beginsWith" dxfId="43013" priority="877" operator="beginsWith" text="ATR">
      <formula>LEFT(D13,LEN("ATR"))="ATR"</formula>
    </cfRule>
  </conditionalFormatting>
  <conditionalFormatting sqref="D13">
    <cfRule type="beginsWith" dxfId="43012" priority="876" operator="beginsWith" text="ATD">
      <formula>LEFT(D13,LEN("ATD"))="ATD"</formula>
    </cfRule>
  </conditionalFormatting>
  <conditionalFormatting sqref="D13">
    <cfRule type="beginsWith" dxfId="43011" priority="875" operator="beginsWith" text="DP">
      <formula>LEFT(D13,LEN("DP"))="DP"</formula>
    </cfRule>
  </conditionalFormatting>
  <conditionalFormatting sqref="C11:C14">
    <cfRule type="expression" dxfId="43010" priority="874">
      <formula>B11="0"</formula>
    </cfRule>
  </conditionalFormatting>
  <conditionalFormatting sqref="B11:B14">
    <cfRule type="beginsWith" dxfId="43009" priority="873" operator="beginsWith" text="0">
      <formula>LEFT(B11,LEN("0"))="0"</formula>
    </cfRule>
  </conditionalFormatting>
  <conditionalFormatting sqref="D16">
    <cfRule type="beginsWith" dxfId="43008" priority="871" operator="beginsWith" text="FER">
      <formula>LEFT(D16,LEN("FER"))="FER"</formula>
    </cfRule>
    <cfRule type="beginsWith" dxfId="43007" priority="872" operator="beginsWith" text="FRS">
      <formula>LEFT(D16,LEN("FRS"))="FRS"</formula>
    </cfRule>
  </conditionalFormatting>
  <conditionalFormatting sqref="D16">
    <cfRule type="beginsWith" dxfId="43006" priority="870" operator="beginsWith" text="NT">
      <formula>LEFT(D16,LEN("NT"))="NT"</formula>
    </cfRule>
  </conditionalFormatting>
  <conditionalFormatting sqref="D16">
    <cfRule type="beginsWith" dxfId="43005" priority="867" operator="beginsWith" text="ANT">
      <formula>LEFT(D16,LEN("ANT"))="ANT"</formula>
    </cfRule>
    <cfRule type="beginsWith" dxfId="43004" priority="868" operator="beginsWith" text="FAL">
      <formula>LEFT(D16,LEN("FAL"))="FAL"</formula>
    </cfRule>
    <cfRule type="beginsWith" dxfId="43003" priority="869" operator="beginsWith" text="OK">
      <formula>LEFT(D16,LEN("OK"))="OK"</formula>
    </cfRule>
  </conditionalFormatting>
  <conditionalFormatting sqref="D16">
    <cfRule type="beginsWith" dxfId="43002" priority="866" operator="beginsWith" text="ATR">
      <formula>LEFT(D16,LEN("ATR"))="ATR"</formula>
    </cfRule>
  </conditionalFormatting>
  <conditionalFormatting sqref="D16">
    <cfRule type="beginsWith" dxfId="43001" priority="865" operator="beginsWith" text="ATD">
      <formula>LEFT(D16,LEN("ATD"))="ATD"</formula>
    </cfRule>
  </conditionalFormatting>
  <conditionalFormatting sqref="D16">
    <cfRule type="beginsWith" dxfId="43000" priority="864" operator="beginsWith" text="DP">
      <formula>LEFT(D16,LEN("DP"))="DP"</formula>
    </cfRule>
  </conditionalFormatting>
  <conditionalFormatting sqref="D15">
    <cfRule type="beginsWith" dxfId="42999" priority="862" operator="beginsWith" text="FER">
      <formula>LEFT(D15,LEN("FER"))="FER"</formula>
    </cfRule>
    <cfRule type="beginsWith" dxfId="42998" priority="863" operator="beginsWith" text="FRS">
      <formula>LEFT(D15,LEN("FRS"))="FRS"</formula>
    </cfRule>
  </conditionalFormatting>
  <conditionalFormatting sqref="D15">
    <cfRule type="beginsWith" dxfId="42997" priority="861" operator="beginsWith" text="NT">
      <formula>LEFT(D15,LEN("NT"))="NT"</formula>
    </cfRule>
  </conditionalFormatting>
  <conditionalFormatting sqref="D15">
    <cfRule type="beginsWith" dxfId="42996" priority="858" operator="beginsWith" text="ANT">
      <formula>LEFT(D15,LEN("ANT"))="ANT"</formula>
    </cfRule>
    <cfRule type="beginsWith" dxfId="42995" priority="859" operator="beginsWith" text="FAL">
      <formula>LEFT(D15,LEN("FAL"))="FAL"</formula>
    </cfRule>
    <cfRule type="beginsWith" dxfId="42994" priority="860" operator="beginsWith" text="OK">
      <formula>LEFT(D15,LEN("OK"))="OK"</formula>
    </cfRule>
  </conditionalFormatting>
  <conditionalFormatting sqref="D15">
    <cfRule type="beginsWith" dxfId="42993" priority="857" operator="beginsWith" text="ATR">
      <formula>LEFT(D15,LEN("ATR"))="ATR"</formula>
    </cfRule>
  </conditionalFormatting>
  <conditionalFormatting sqref="D15">
    <cfRule type="beginsWith" dxfId="42992" priority="856" operator="beginsWith" text="ATD">
      <formula>LEFT(D15,LEN("ATD"))="ATD"</formula>
    </cfRule>
  </conditionalFormatting>
  <conditionalFormatting sqref="D15">
    <cfRule type="beginsWith" dxfId="42991" priority="855" operator="beginsWith" text="DP">
      <formula>LEFT(D15,LEN("DP"))="DP"</formula>
    </cfRule>
  </conditionalFormatting>
  <conditionalFormatting sqref="D18">
    <cfRule type="beginsWith" dxfId="42990" priority="853" operator="beginsWith" text="FER">
      <formula>LEFT(D18,LEN("FER"))="FER"</formula>
    </cfRule>
    <cfRule type="beginsWith" dxfId="42989" priority="854" operator="beginsWith" text="FRS">
      <formula>LEFT(D18,LEN("FRS"))="FRS"</formula>
    </cfRule>
  </conditionalFormatting>
  <conditionalFormatting sqref="D18">
    <cfRule type="beginsWith" dxfId="42988" priority="852" operator="beginsWith" text="NT">
      <formula>LEFT(D18,LEN("NT"))="NT"</formula>
    </cfRule>
  </conditionalFormatting>
  <conditionalFormatting sqref="D18">
    <cfRule type="beginsWith" dxfId="42987" priority="849" operator="beginsWith" text="ANT">
      <formula>LEFT(D18,LEN("ANT"))="ANT"</formula>
    </cfRule>
    <cfRule type="beginsWith" dxfId="42986" priority="850" operator="beginsWith" text="FAL">
      <formula>LEFT(D18,LEN("FAL"))="FAL"</formula>
    </cfRule>
    <cfRule type="beginsWith" dxfId="42985" priority="851" operator="beginsWith" text="OK">
      <formula>LEFT(D18,LEN("OK"))="OK"</formula>
    </cfRule>
  </conditionalFormatting>
  <conditionalFormatting sqref="D18">
    <cfRule type="beginsWith" dxfId="42984" priority="848" operator="beginsWith" text="ATR">
      <formula>LEFT(D18,LEN("ATR"))="ATR"</formula>
    </cfRule>
  </conditionalFormatting>
  <conditionalFormatting sqref="D18">
    <cfRule type="beginsWith" dxfId="42983" priority="847" operator="beginsWith" text="ATD">
      <formula>LEFT(D18,LEN("ATD"))="ATD"</formula>
    </cfRule>
  </conditionalFormatting>
  <conditionalFormatting sqref="D18">
    <cfRule type="beginsWith" dxfId="42982" priority="846" stopIfTrue="1" operator="beginsWith" text="DP">
      <formula>LEFT(D18,LEN("DP"))="DP"</formula>
    </cfRule>
  </conditionalFormatting>
  <conditionalFormatting sqref="D17">
    <cfRule type="beginsWith" dxfId="42981" priority="844" operator="beginsWith" text="FER">
      <formula>LEFT(D17,LEN("FER"))="FER"</formula>
    </cfRule>
    <cfRule type="beginsWith" dxfId="42980" priority="845" operator="beginsWith" text="FRS">
      <formula>LEFT(D17,LEN("FRS"))="FRS"</formula>
    </cfRule>
  </conditionalFormatting>
  <conditionalFormatting sqref="D17">
    <cfRule type="beginsWith" dxfId="42979" priority="843" operator="beginsWith" text="NT">
      <formula>LEFT(D17,LEN("NT"))="NT"</formula>
    </cfRule>
  </conditionalFormatting>
  <conditionalFormatting sqref="D17">
    <cfRule type="beginsWith" dxfId="42978" priority="840" operator="beginsWith" text="ANT">
      <formula>LEFT(D17,LEN("ANT"))="ANT"</formula>
    </cfRule>
    <cfRule type="beginsWith" dxfId="42977" priority="841" operator="beginsWith" text="FAL">
      <formula>LEFT(D17,LEN("FAL"))="FAL"</formula>
    </cfRule>
    <cfRule type="beginsWith" dxfId="42976" priority="842" operator="beginsWith" text="OK">
      <formula>LEFT(D17,LEN("OK"))="OK"</formula>
    </cfRule>
  </conditionalFormatting>
  <conditionalFormatting sqref="D17">
    <cfRule type="beginsWith" dxfId="42975" priority="839" operator="beginsWith" text="ATR">
      <formula>LEFT(D17,LEN("ATR"))="ATR"</formula>
    </cfRule>
  </conditionalFormatting>
  <conditionalFormatting sqref="D17">
    <cfRule type="beginsWith" dxfId="42974" priority="838" operator="beginsWith" text="ATD">
      <formula>LEFT(D17,LEN("ATD"))="ATD"</formula>
    </cfRule>
  </conditionalFormatting>
  <conditionalFormatting sqref="D17">
    <cfRule type="beginsWith" dxfId="42973" priority="837" operator="beginsWith" text="DP">
      <formula>LEFT(D17,LEN("DP"))="DP"</formula>
    </cfRule>
  </conditionalFormatting>
  <conditionalFormatting sqref="C15:C18">
    <cfRule type="expression" dxfId="42972" priority="836">
      <formula>B15="0"</formula>
    </cfRule>
  </conditionalFormatting>
  <conditionalFormatting sqref="B15:B18">
    <cfRule type="beginsWith" dxfId="42971" priority="835" operator="beginsWith" text="0">
      <formula>LEFT(B15,LEN("0"))="0"</formula>
    </cfRule>
  </conditionalFormatting>
  <conditionalFormatting sqref="D20">
    <cfRule type="beginsWith" dxfId="42970" priority="833" operator="beginsWith" text="FER">
      <formula>LEFT(D20,LEN("FER"))="FER"</formula>
    </cfRule>
    <cfRule type="beginsWith" dxfId="42969" priority="834" operator="beginsWith" text="FRS">
      <formula>LEFT(D20,LEN("FRS"))="FRS"</formula>
    </cfRule>
  </conditionalFormatting>
  <conditionalFormatting sqref="D20">
    <cfRule type="beginsWith" dxfId="42968" priority="832" operator="beginsWith" text="NT">
      <formula>LEFT(D20,LEN("NT"))="NT"</formula>
    </cfRule>
  </conditionalFormatting>
  <conditionalFormatting sqref="D20">
    <cfRule type="beginsWith" dxfId="42967" priority="829" operator="beginsWith" text="ANT">
      <formula>LEFT(D20,LEN("ANT"))="ANT"</formula>
    </cfRule>
    <cfRule type="beginsWith" dxfId="42966" priority="830" operator="beginsWith" text="FAL">
      <formula>LEFT(D20,LEN("FAL"))="FAL"</formula>
    </cfRule>
    <cfRule type="beginsWith" dxfId="42965" priority="831" operator="beginsWith" text="OK">
      <formula>LEFT(D20,LEN("OK"))="OK"</formula>
    </cfRule>
  </conditionalFormatting>
  <conditionalFormatting sqref="D20">
    <cfRule type="beginsWith" dxfId="42964" priority="828" operator="beginsWith" text="ATR">
      <formula>LEFT(D20,LEN("ATR"))="ATR"</formula>
    </cfRule>
  </conditionalFormatting>
  <conditionalFormatting sqref="D20">
    <cfRule type="beginsWith" dxfId="42963" priority="827" operator="beginsWith" text="ATD">
      <formula>LEFT(D20,LEN("ATD"))="ATD"</formula>
    </cfRule>
  </conditionalFormatting>
  <conditionalFormatting sqref="D20">
    <cfRule type="beginsWith" dxfId="42962" priority="826" operator="beginsWith" text="DP">
      <formula>LEFT(D20,LEN("DP"))="DP"</formula>
    </cfRule>
  </conditionalFormatting>
  <conditionalFormatting sqref="D19">
    <cfRule type="beginsWith" dxfId="42961" priority="824" operator="beginsWith" text="FER">
      <formula>LEFT(D19,LEN("FER"))="FER"</formula>
    </cfRule>
    <cfRule type="beginsWith" dxfId="42960" priority="825" operator="beginsWith" text="FRS">
      <formula>LEFT(D19,LEN("FRS"))="FRS"</formula>
    </cfRule>
  </conditionalFormatting>
  <conditionalFormatting sqref="D19">
    <cfRule type="beginsWith" dxfId="42959" priority="823" operator="beginsWith" text="NT">
      <formula>LEFT(D19,LEN("NT"))="NT"</formula>
    </cfRule>
  </conditionalFormatting>
  <conditionalFormatting sqref="D19">
    <cfRule type="beginsWith" dxfId="42958" priority="820" operator="beginsWith" text="ANT">
      <formula>LEFT(D19,LEN("ANT"))="ANT"</formula>
    </cfRule>
    <cfRule type="beginsWith" dxfId="42957" priority="821" operator="beginsWith" text="FAL">
      <formula>LEFT(D19,LEN("FAL"))="FAL"</formula>
    </cfRule>
    <cfRule type="beginsWith" dxfId="42956" priority="822" operator="beginsWith" text="OK">
      <formula>LEFT(D19,LEN("OK"))="OK"</formula>
    </cfRule>
  </conditionalFormatting>
  <conditionalFormatting sqref="D19">
    <cfRule type="beginsWith" dxfId="42955" priority="819" operator="beginsWith" text="ATR">
      <formula>LEFT(D19,LEN("ATR"))="ATR"</formula>
    </cfRule>
  </conditionalFormatting>
  <conditionalFormatting sqref="D19">
    <cfRule type="beginsWith" dxfId="42954" priority="818" operator="beginsWith" text="ATD">
      <formula>LEFT(D19,LEN("ATD"))="ATD"</formula>
    </cfRule>
  </conditionalFormatting>
  <conditionalFormatting sqref="D19">
    <cfRule type="beginsWith" dxfId="42953" priority="817" operator="beginsWith" text="DP">
      <formula>LEFT(D19,LEN("DP"))="DP"</formula>
    </cfRule>
  </conditionalFormatting>
  <conditionalFormatting sqref="D22">
    <cfRule type="beginsWith" dxfId="42952" priority="815" operator="beginsWith" text="FER">
      <formula>LEFT(D22,LEN("FER"))="FER"</formula>
    </cfRule>
    <cfRule type="beginsWith" dxfId="42951" priority="816" operator="beginsWith" text="FRS">
      <formula>LEFT(D22,LEN("FRS"))="FRS"</formula>
    </cfRule>
  </conditionalFormatting>
  <conditionalFormatting sqref="D22">
    <cfRule type="beginsWith" dxfId="42950" priority="814" operator="beginsWith" text="NT">
      <formula>LEFT(D22,LEN("NT"))="NT"</formula>
    </cfRule>
  </conditionalFormatting>
  <conditionalFormatting sqref="D22">
    <cfRule type="beginsWith" dxfId="42949" priority="811" operator="beginsWith" text="ANT">
      <formula>LEFT(D22,LEN("ANT"))="ANT"</formula>
    </cfRule>
    <cfRule type="beginsWith" dxfId="42948" priority="812" operator="beginsWith" text="FAL">
      <formula>LEFT(D22,LEN("FAL"))="FAL"</formula>
    </cfRule>
    <cfRule type="beginsWith" dxfId="42947" priority="813" operator="beginsWith" text="OK">
      <formula>LEFT(D22,LEN("OK"))="OK"</formula>
    </cfRule>
  </conditionalFormatting>
  <conditionalFormatting sqref="D22">
    <cfRule type="beginsWith" dxfId="42946" priority="810" operator="beginsWith" text="ATR">
      <formula>LEFT(D22,LEN("ATR"))="ATR"</formula>
    </cfRule>
  </conditionalFormatting>
  <conditionalFormatting sqref="D22">
    <cfRule type="beginsWith" dxfId="42945" priority="809" operator="beginsWith" text="ATD">
      <formula>LEFT(D22,LEN("ATD"))="ATD"</formula>
    </cfRule>
  </conditionalFormatting>
  <conditionalFormatting sqref="D22">
    <cfRule type="beginsWith" dxfId="42944" priority="808" stopIfTrue="1" operator="beginsWith" text="DP">
      <formula>LEFT(D22,LEN("DP"))="DP"</formula>
    </cfRule>
  </conditionalFormatting>
  <conditionalFormatting sqref="D21">
    <cfRule type="beginsWith" dxfId="42943" priority="806" operator="beginsWith" text="FER">
      <formula>LEFT(D21,LEN("FER"))="FER"</formula>
    </cfRule>
    <cfRule type="beginsWith" dxfId="42942" priority="807" operator="beginsWith" text="FRS">
      <formula>LEFT(D21,LEN("FRS"))="FRS"</formula>
    </cfRule>
  </conditionalFormatting>
  <conditionalFormatting sqref="D21">
    <cfRule type="beginsWith" dxfId="42941" priority="805" operator="beginsWith" text="NT">
      <formula>LEFT(D21,LEN("NT"))="NT"</formula>
    </cfRule>
  </conditionalFormatting>
  <conditionalFormatting sqref="D21">
    <cfRule type="beginsWith" dxfId="42940" priority="802" operator="beginsWith" text="ANT">
      <formula>LEFT(D21,LEN("ANT"))="ANT"</formula>
    </cfRule>
    <cfRule type="beginsWith" dxfId="42939" priority="803" operator="beginsWith" text="FAL">
      <formula>LEFT(D21,LEN("FAL"))="FAL"</formula>
    </cfRule>
    <cfRule type="beginsWith" dxfId="42938" priority="804" operator="beginsWith" text="OK">
      <formula>LEFT(D21,LEN("OK"))="OK"</formula>
    </cfRule>
  </conditionalFormatting>
  <conditionalFormatting sqref="D21">
    <cfRule type="beginsWith" dxfId="42937" priority="801" operator="beginsWith" text="ATR">
      <formula>LEFT(D21,LEN("ATR"))="ATR"</formula>
    </cfRule>
  </conditionalFormatting>
  <conditionalFormatting sqref="D21">
    <cfRule type="beginsWith" dxfId="42936" priority="800" operator="beginsWith" text="ATD">
      <formula>LEFT(D21,LEN("ATD"))="ATD"</formula>
    </cfRule>
  </conditionalFormatting>
  <conditionalFormatting sqref="D21">
    <cfRule type="beginsWith" dxfId="42935" priority="799" operator="beginsWith" text="DP">
      <formula>LEFT(D21,LEN("DP"))="DP"</formula>
    </cfRule>
  </conditionalFormatting>
  <conditionalFormatting sqref="C19:C22">
    <cfRule type="expression" dxfId="42934" priority="798">
      <formula>B19="0"</formula>
    </cfRule>
  </conditionalFormatting>
  <conditionalFormatting sqref="B19:B22">
    <cfRule type="beginsWith" dxfId="42933" priority="797" operator="beginsWith" text="0">
      <formula>LEFT(B19,LEN("0"))="0"</formula>
    </cfRule>
  </conditionalFormatting>
  <conditionalFormatting sqref="D24">
    <cfRule type="beginsWith" dxfId="42932" priority="795" operator="beginsWith" text="FER">
      <formula>LEFT(D24,LEN("FER"))="FER"</formula>
    </cfRule>
    <cfRule type="beginsWith" dxfId="42931" priority="796" operator="beginsWith" text="FRS">
      <formula>LEFT(D24,LEN("FRS"))="FRS"</formula>
    </cfRule>
  </conditionalFormatting>
  <conditionalFormatting sqref="D24">
    <cfRule type="beginsWith" dxfId="42930" priority="794" operator="beginsWith" text="NT">
      <formula>LEFT(D24,LEN("NT"))="NT"</formula>
    </cfRule>
  </conditionalFormatting>
  <conditionalFormatting sqref="D24">
    <cfRule type="beginsWith" dxfId="42929" priority="791" operator="beginsWith" text="ANT">
      <formula>LEFT(D24,LEN("ANT"))="ANT"</formula>
    </cfRule>
    <cfRule type="beginsWith" dxfId="42928" priority="792" operator="beginsWith" text="FAL">
      <formula>LEFT(D24,LEN("FAL"))="FAL"</formula>
    </cfRule>
    <cfRule type="beginsWith" dxfId="42927" priority="793" operator="beginsWith" text="OK">
      <formula>LEFT(D24,LEN("OK"))="OK"</formula>
    </cfRule>
  </conditionalFormatting>
  <conditionalFormatting sqref="D24">
    <cfRule type="beginsWith" dxfId="42926" priority="790" operator="beginsWith" text="ATR">
      <formula>LEFT(D24,LEN("ATR"))="ATR"</formula>
    </cfRule>
  </conditionalFormatting>
  <conditionalFormatting sqref="D24">
    <cfRule type="beginsWith" dxfId="42925" priority="789" operator="beginsWith" text="ATD">
      <formula>LEFT(D24,LEN("ATD"))="ATD"</formula>
    </cfRule>
  </conditionalFormatting>
  <conditionalFormatting sqref="D24">
    <cfRule type="beginsWith" dxfId="42924" priority="788" operator="beginsWith" text="DP">
      <formula>LEFT(D24,LEN("DP"))="DP"</formula>
    </cfRule>
  </conditionalFormatting>
  <conditionalFormatting sqref="D23">
    <cfRule type="beginsWith" dxfId="42923" priority="786" operator="beginsWith" text="FER">
      <formula>LEFT(D23,LEN("FER"))="FER"</formula>
    </cfRule>
    <cfRule type="beginsWith" dxfId="42922" priority="787" operator="beginsWith" text="FRS">
      <formula>LEFT(D23,LEN("FRS"))="FRS"</formula>
    </cfRule>
  </conditionalFormatting>
  <conditionalFormatting sqref="D23">
    <cfRule type="beginsWith" dxfId="42921" priority="785" operator="beginsWith" text="NT">
      <formula>LEFT(D23,LEN("NT"))="NT"</formula>
    </cfRule>
  </conditionalFormatting>
  <conditionalFormatting sqref="D23">
    <cfRule type="beginsWith" dxfId="42920" priority="782" operator="beginsWith" text="ANT">
      <formula>LEFT(D23,LEN("ANT"))="ANT"</formula>
    </cfRule>
    <cfRule type="beginsWith" dxfId="42919" priority="783" operator="beginsWith" text="FAL">
      <formula>LEFT(D23,LEN("FAL"))="FAL"</formula>
    </cfRule>
    <cfRule type="beginsWith" dxfId="42918" priority="784" operator="beginsWith" text="OK">
      <formula>LEFT(D23,LEN("OK"))="OK"</formula>
    </cfRule>
  </conditionalFormatting>
  <conditionalFormatting sqref="D23">
    <cfRule type="beginsWith" dxfId="42917" priority="781" operator="beginsWith" text="ATR">
      <formula>LEFT(D23,LEN("ATR"))="ATR"</formula>
    </cfRule>
  </conditionalFormatting>
  <conditionalFormatting sqref="D23">
    <cfRule type="beginsWith" dxfId="42916" priority="780" operator="beginsWith" text="ATD">
      <formula>LEFT(D23,LEN("ATD"))="ATD"</formula>
    </cfRule>
  </conditionalFormatting>
  <conditionalFormatting sqref="D23">
    <cfRule type="beginsWith" dxfId="42915" priority="779" operator="beginsWith" text="DP">
      <formula>LEFT(D23,LEN("DP"))="DP"</formula>
    </cfRule>
  </conditionalFormatting>
  <conditionalFormatting sqref="D26">
    <cfRule type="beginsWith" dxfId="42914" priority="777" operator="beginsWith" text="FER">
      <formula>LEFT(D26,LEN("FER"))="FER"</formula>
    </cfRule>
    <cfRule type="beginsWith" dxfId="42913" priority="778" operator="beginsWith" text="FRS">
      <formula>LEFT(D26,LEN("FRS"))="FRS"</formula>
    </cfRule>
  </conditionalFormatting>
  <conditionalFormatting sqref="D26">
    <cfRule type="beginsWith" dxfId="42912" priority="776" operator="beginsWith" text="NT">
      <formula>LEFT(D26,LEN("NT"))="NT"</formula>
    </cfRule>
  </conditionalFormatting>
  <conditionalFormatting sqref="D26">
    <cfRule type="beginsWith" dxfId="42911" priority="773" operator="beginsWith" text="ANT">
      <formula>LEFT(D26,LEN("ANT"))="ANT"</formula>
    </cfRule>
    <cfRule type="beginsWith" dxfId="42910" priority="774" operator="beginsWith" text="FAL">
      <formula>LEFT(D26,LEN("FAL"))="FAL"</formula>
    </cfRule>
    <cfRule type="beginsWith" dxfId="42909" priority="775" operator="beginsWith" text="OK">
      <formula>LEFT(D26,LEN("OK"))="OK"</formula>
    </cfRule>
  </conditionalFormatting>
  <conditionalFormatting sqref="D26">
    <cfRule type="beginsWith" dxfId="42908" priority="772" operator="beginsWith" text="ATR">
      <formula>LEFT(D26,LEN("ATR"))="ATR"</formula>
    </cfRule>
  </conditionalFormatting>
  <conditionalFormatting sqref="D26">
    <cfRule type="beginsWith" dxfId="42907" priority="771" operator="beginsWith" text="ATD">
      <formula>LEFT(D26,LEN("ATD"))="ATD"</formula>
    </cfRule>
  </conditionalFormatting>
  <conditionalFormatting sqref="D26">
    <cfRule type="beginsWith" dxfId="42906" priority="770" stopIfTrue="1" operator="beginsWith" text="DP">
      <formula>LEFT(D26,LEN("DP"))="DP"</formula>
    </cfRule>
  </conditionalFormatting>
  <conditionalFormatting sqref="D25">
    <cfRule type="beginsWith" dxfId="42905" priority="768" operator="beginsWith" text="FER">
      <formula>LEFT(D25,LEN("FER"))="FER"</formula>
    </cfRule>
    <cfRule type="beginsWith" dxfId="42904" priority="769" operator="beginsWith" text="FRS">
      <formula>LEFT(D25,LEN("FRS"))="FRS"</formula>
    </cfRule>
  </conditionalFormatting>
  <conditionalFormatting sqref="D25">
    <cfRule type="beginsWith" dxfId="42903" priority="767" operator="beginsWith" text="NT">
      <formula>LEFT(D25,LEN("NT"))="NT"</formula>
    </cfRule>
  </conditionalFormatting>
  <conditionalFormatting sqref="D25">
    <cfRule type="beginsWith" dxfId="42902" priority="764" operator="beginsWith" text="ANT">
      <formula>LEFT(D25,LEN("ANT"))="ANT"</formula>
    </cfRule>
    <cfRule type="beginsWith" dxfId="42901" priority="765" operator="beginsWith" text="FAL">
      <formula>LEFT(D25,LEN("FAL"))="FAL"</formula>
    </cfRule>
    <cfRule type="beginsWith" dxfId="42900" priority="766" operator="beginsWith" text="OK">
      <formula>LEFT(D25,LEN("OK"))="OK"</formula>
    </cfRule>
  </conditionalFormatting>
  <conditionalFormatting sqref="D25">
    <cfRule type="beginsWith" dxfId="42899" priority="763" operator="beginsWith" text="ATR">
      <formula>LEFT(D25,LEN("ATR"))="ATR"</formula>
    </cfRule>
  </conditionalFormatting>
  <conditionalFormatting sqref="D25">
    <cfRule type="beginsWith" dxfId="42898" priority="762" operator="beginsWith" text="ATD">
      <formula>LEFT(D25,LEN("ATD"))="ATD"</formula>
    </cfRule>
  </conditionalFormatting>
  <conditionalFormatting sqref="D25">
    <cfRule type="beginsWith" dxfId="42897" priority="761" operator="beginsWith" text="DP">
      <formula>LEFT(D25,LEN("DP"))="DP"</formula>
    </cfRule>
  </conditionalFormatting>
  <conditionalFormatting sqref="C23:C26">
    <cfRule type="expression" dxfId="42896" priority="760">
      <formula>B23="0"</formula>
    </cfRule>
  </conditionalFormatting>
  <conditionalFormatting sqref="B23:B26">
    <cfRule type="beginsWith" dxfId="42895" priority="759" operator="beginsWith" text="0">
      <formula>LEFT(B23,LEN("0"))="0"</formula>
    </cfRule>
  </conditionalFormatting>
  <conditionalFormatting sqref="B29:D30">
    <cfRule type="expression" dxfId="42894" priority="755">
      <formula>A27="FERIADO"</formula>
    </cfRule>
    <cfRule type="expression" dxfId="42893" priority="756">
      <formula>A27="FÉRIAS"</formula>
    </cfRule>
    <cfRule type="expression" dxfId="42892" priority="757">
      <formula>A27="ATESTADO"</formula>
    </cfRule>
    <cfRule type="expression" dxfId="42891" priority="758">
      <formula>A27="NTRAB"</formula>
    </cfRule>
  </conditionalFormatting>
  <conditionalFormatting sqref="D27">
    <cfRule type="beginsWith" dxfId="42890" priority="752" operator="beginsWith" text="DP">
      <formula>LEFT(D27,LEN("DP"))="DP"</formula>
    </cfRule>
    <cfRule type="beginsWith" dxfId="42889" priority="753" operator="beginsWith" text="FER">
      <formula>LEFT(D27,LEN("FER"))="FER"</formula>
    </cfRule>
    <cfRule type="beginsWith" dxfId="42888" priority="754" operator="beginsWith" text="FRS">
      <formula>LEFT(D27,LEN("FRS"))="FRS"</formula>
    </cfRule>
  </conditionalFormatting>
  <conditionalFormatting sqref="D27">
    <cfRule type="beginsWith" dxfId="42887" priority="751" operator="beginsWith" text="NT">
      <formula>LEFT(D27,LEN("NT"))="NT"</formula>
    </cfRule>
  </conditionalFormatting>
  <conditionalFormatting sqref="D27">
    <cfRule type="beginsWith" dxfId="42886" priority="748" operator="beginsWith" text="ANT">
      <formula>LEFT(D27,LEN("ANT"))="ANT"</formula>
    </cfRule>
    <cfRule type="beginsWith" dxfId="42885" priority="749" operator="beginsWith" text="FAL">
      <formula>LEFT(D27,LEN("FAL"))="FAL"</formula>
    </cfRule>
    <cfRule type="beginsWith" dxfId="42884" priority="750" operator="beginsWith" text="OK">
      <formula>LEFT(D27,LEN("OK"))="OK"</formula>
    </cfRule>
  </conditionalFormatting>
  <conditionalFormatting sqref="D27">
    <cfRule type="beginsWith" dxfId="42883" priority="747" operator="beginsWith" text="ATR">
      <formula>LEFT(D27,LEN("ATR"))="ATR"</formula>
    </cfRule>
  </conditionalFormatting>
  <conditionalFormatting sqref="D27">
    <cfRule type="beginsWith" dxfId="42882" priority="746" operator="beginsWith" text="ATD">
      <formula>LEFT(D27,LEN("ATD"))="ATD"</formula>
    </cfRule>
  </conditionalFormatting>
  <conditionalFormatting sqref="D28">
    <cfRule type="beginsWith" dxfId="42881" priority="744" operator="beginsWith" text="FER">
      <formula>LEFT(D28,LEN("FER"))="FER"</formula>
    </cfRule>
    <cfRule type="beginsWith" dxfId="42880" priority="745" operator="beginsWith" text="FRS">
      <formula>LEFT(D28,LEN("FRS"))="FRS"</formula>
    </cfRule>
  </conditionalFormatting>
  <conditionalFormatting sqref="D28">
    <cfRule type="beginsWith" dxfId="42879" priority="743" operator="beginsWith" text="NT">
      <formula>LEFT(D28,LEN("NT"))="NT"</formula>
    </cfRule>
  </conditionalFormatting>
  <conditionalFormatting sqref="D28">
    <cfRule type="beginsWith" dxfId="42878" priority="740" operator="beginsWith" text="ANT">
      <formula>LEFT(D28,LEN("ANT"))="ANT"</formula>
    </cfRule>
    <cfRule type="beginsWith" dxfId="42877" priority="741" operator="beginsWith" text="FAL">
      <formula>LEFT(D28,LEN("FAL"))="FAL"</formula>
    </cfRule>
    <cfRule type="beginsWith" dxfId="42876" priority="742" operator="beginsWith" text="OK">
      <formula>LEFT(D28,LEN("OK"))="OK"</formula>
    </cfRule>
  </conditionalFormatting>
  <conditionalFormatting sqref="D28">
    <cfRule type="beginsWith" dxfId="42875" priority="739" operator="beginsWith" text="ATR">
      <formula>LEFT(D28,LEN("ATR"))="ATR"</formula>
    </cfRule>
  </conditionalFormatting>
  <conditionalFormatting sqref="D28">
    <cfRule type="beginsWith" dxfId="42874" priority="738" operator="beginsWith" text="ATD">
      <formula>LEFT(D28,LEN("ATD"))="ATD"</formula>
    </cfRule>
  </conditionalFormatting>
  <conditionalFormatting sqref="D28">
    <cfRule type="beginsWith" dxfId="42873" priority="737" stopIfTrue="1" operator="beginsWith" text="DP">
      <formula>LEFT(D28,LEN("DP"))="DP"</formula>
    </cfRule>
  </conditionalFormatting>
  <conditionalFormatting sqref="C27:C28">
    <cfRule type="expression" dxfId="42872" priority="736">
      <formula>B27="0"</formula>
    </cfRule>
  </conditionalFormatting>
  <conditionalFormatting sqref="B27:B28">
    <cfRule type="beginsWith" dxfId="42871" priority="735" operator="beginsWith" text="0">
      <formula>LEFT(B27,LEN("0"))="0"</formula>
    </cfRule>
  </conditionalFormatting>
  <conditionalFormatting sqref="B31:D34">
    <cfRule type="expression" dxfId="42870" priority="731">
      <formula>A31="FÉRIAS"</formula>
    </cfRule>
    <cfRule type="expression" dxfId="42869" priority="732">
      <formula>A31="FERIADO"</formula>
    </cfRule>
    <cfRule type="expression" dxfId="42868" priority="733">
      <formula>A31="ATESTADO"</formula>
    </cfRule>
    <cfRule type="expression" dxfId="42867" priority="734">
      <formula>A31="NTRAB"</formula>
    </cfRule>
  </conditionalFormatting>
  <conditionalFormatting sqref="D36">
    <cfRule type="beginsWith" dxfId="42866" priority="729" operator="beginsWith" text="FER">
      <formula>LEFT(D36,LEN("FER"))="FER"</formula>
    </cfRule>
    <cfRule type="beginsWith" dxfId="42865" priority="730" operator="beginsWith" text="FRS">
      <formula>LEFT(D36,LEN("FRS"))="FRS"</formula>
    </cfRule>
  </conditionalFormatting>
  <conditionalFormatting sqref="D36">
    <cfRule type="beginsWith" dxfId="42864" priority="728" operator="beginsWith" text="NT">
      <formula>LEFT(D36,LEN("NT"))="NT"</formula>
    </cfRule>
  </conditionalFormatting>
  <conditionalFormatting sqref="D36">
    <cfRule type="beginsWith" dxfId="42863" priority="725" operator="beginsWith" text="ANT">
      <formula>LEFT(D36,LEN("ANT"))="ANT"</formula>
    </cfRule>
    <cfRule type="beginsWith" dxfId="42862" priority="726" operator="beginsWith" text="FAL">
      <formula>LEFT(D36,LEN("FAL"))="FAL"</formula>
    </cfRule>
    <cfRule type="beginsWith" dxfId="42861" priority="727" operator="beginsWith" text="OK">
      <formula>LEFT(D36,LEN("OK"))="OK"</formula>
    </cfRule>
  </conditionalFormatting>
  <conditionalFormatting sqref="D36">
    <cfRule type="beginsWith" dxfId="42860" priority="724" operator="beginsWith" text="ATR">
      <formula>LEFT(D36,LEN("ATR"))="ATR"</formula>
    </cfRule>
  </conditionalFormatting>
  <conditionalFormatting sqref="D36">
    <cfRule type="beginsWith" dxfId="42859" priority="723" operator="beginsWith" text="ATD">
      <formula>LEFT(D36,LEN("ATD"))="ATD"</formula>
    </cfRule>
  </conditionalFormatting>
  <conditionalFormatting sqref="D36">
    <cfRule type="beginsWith" dxfId="42858" priority="722" operator="beginsWith" text="DP">
      <formula>LEFT(D36,LEN("DP"))="DP"</formula>
    </cfRule>
  </conditionalFormatting>
  <conditionalFormatting sqref="D35">
    <cfRule type="beginsWith" dxfId="42857" priority="720" operator="beginsWith" text="FER">
      <formula>LEFT(D35,LEN("FER"))="FER"</formula>
    </cfRule>
    <cfRule type="beginsWith" dxfId="42856" priority="721" operator="beginsWith" text="FRS">
      <formula>LEFT(D35,LEN("FRS"))="FRS"</formula>
    </cfRule>
  </conditionalFormatting>
  <conditionalFormatting sqref="D35">
    <cfRule type="beginsWith" dxfId="42855" priority="719" operator="beginsWith" text="NT">
      <formula>LEFT(D35,LEN("NT"))="NT"</formula>
    </cfRule>
  </conditionalFormatting>
  <conditionalFormatting sqref="D35">
    <cfRule type="beginsWith" dxfId="42854" priority="716" operator="beginsWith" text="ANT">
      <formula>LEFT(D35,LEN("ANT"))="ANT"</formula>
    </cfRule>
    <cfRule type="beginsWith" dxfId="42853" priority="717" operator="beginsWith" text="FAL">
      <formula>LEFT(D35,LEN("FAL"))="FAL"</formula>
    </cfRule>
    <cfRule type="beginsWith" dxfId="42852" priority="718" operator="beginsWith" text="OK">
      <formula>LEFT(D35,LEN("OK"))="OK"</formula>
    </cfRule>
  </conditionalFormatting>
  <conditionalFormatting sqref="D35">
    <cfRule type="beginsWith" dxfId="42851" priority="715" operator="beginsWith" text="ATR">
      <formula>LEFT(D35,LEN("ATR"))="ATR"</formula>
    </cfRule>
  </conditionalFormatting>
  <conditionalFormatting sqref="D35">
    <cfRule type="beginsWith" dxfId="42850" priority="714" operator="beginsWith" text="ATD">
      <formula>LEFT(D35,LEN("ATD"))="ATD"</formula>
    </cfRule>
  </conditionalFormatting>
  <conditionalFormatting sqref="D35">
    <cfRule type="beginsWith" dxfId="42849" priority="713" operator="beginsWith" text="DP">
      <formula>LEFT(D35,LEN("DP"))="DP"</formula>
    </cfRule>
  </conditionalFormatting>
  <conditionalFormatting sqref="D38">
    <cfRule type="beginsWith" dxfId="42848" priority="711" operator="beginsWith" text="FER">
      <formula>LEFT(D38,LEN("FER"))="FER"</formula>
    </cfRule>
    <cfRule type="beginsWith" dxfId="42847" priority="712" operator="beginsWith" text="FRS">
      <formula>LEFT(D38,LEN("FRS"))="FRS"</formula>
    </cfRule>
  </conditionalFormatting>
  <conditionalFormatting sqref="D38">
    <cfRule type="beginsWith" dxfId="42846" priority="710" operator="beginsWith" text="NT">
      <formula>LEFT(D38,LEN("NT"))="NT"</formula>
    </cfRule>
  </conditionalFormatting>
  <conditionalFormatting sqref="D38">
    <cfRule type="beginsWith" dxfId="42845" priority="707" operator="beginsWith" text="ANT">
      <formula>LEFT(D38,LEN("ANT"))="ANT"</formula>
    </cfRule>
    <cfRule type="beginsWith" dxfId="42844" priority="708" operator="beginsWith" text="FAL">
      <formula>LEFT(D38,LEN("FAL"))="FAL"</formula>
    </cfRule>
    <cfRule type="beginsWith" dxfId="42843" priority="709" operator="beginsWith" text="OK">
      <formula>LEFT(D38,LEN("OK"))="OK"</formula>
    </cfRule>
  </conditionalFormatting>
  <conditionalFormatting sqref="D38">
    <cfRule type="beginsWith" dxfId="42842" priority="706" operator="beginsWith" text="ATR">
      <formula>LEFT(D38,LEN("ATR"))="ATR"</formula>
    </cfRule>
  </conditionalFormatting>
  <conditionalFormatting sqref="D38">
    <cfRule type="beginsWith" dxfId="42841" priority="705" operator="beginsWith" text="ATD">
      <formula>LEFT(D38,LEN("ATD"))="ATD"</formula>
    </cfRule>
  </conditionalFormatting>
  <conditionalFormatting sqref="D38">
    <cfRule type="beginsWith" dxfId="42840" priority="704" stopIfTrue="1" operator="beginsWith" text="DP">
      <formula>LEFT(D38,LEN("DP"))="DP"</formula>
    </cfRule>
  </conditionalFormatting>
  <conditionalFormatting sqref="D37">
    <cfRule type="beginsWith" dxfId="42839" priority="702" operator="beginsWith" text="FER">
      <formula>LEFT(D37,LEN("FER"))="FER"</formula>
    </cfRule>
    <cfRule type="beginsWith" dxfId="42838" priority="703" operator="beginsWith" text="FRS">
      <formula>LEFT(D37,LEN("FRS"))="FRS"</formula>
    </cfRule>
  </conditionalFormatting>
  <conditionalFormatting sqref="D37">
    <cfRule type="beginsWith" dxfId="42837" priority="701" operator="beginsWith" text="NT">
      <formula>LEFT(D37,LEN("NT"))="NT"</formula>
    </cfRule>
  </conditionalFormatting>
  <conditionalFormatting sqref="D37">
    <cfRule type="beginsWith" dxfId="42836" priority="698" operator="beginsWith" text="ANT">
      <formula>LEFT(D37,LEN("ANT"))="ANT"</formula>
    </cfRule>
    <cfRule type="beginsWith" dxfId="42835" priority="699" operator="beginsWith" text="FAL">
      <formula>LEFT(D37,LEN("FAL"))="FAL"</formula>
    </cfRule>
    <cfRule type="beginsWith" dxfId="42834" priority="700" operator="beginsWith" text="OK">
      <formula>LEFT(D37,LEN("OK"))="OK"</formula>
    </cfRule>
  </conditionalFormatting>
  <conditionalFormatting sqref="D37">
    <cfRule type="beginsWith" dxfId="42833" priority="697" operator="beginsWith" text="ATR">
      <formula>LEFT(D37,LEN("ATR"))="ATR"</formula>
    </cfRule>
  </conditionalFormatting>
  <conditionalFormatting sqref="D37">
    <cfRule type="beginsWith" dxfId="42832" priority="696" operator="beginsWith" text="ATD">
      <formula>LEFT(D37,LEN("ATD"))="ATD"</formula>
    </cfRule>
  </conditionalFormatting>
  <conditionalFormatting sqref="D37">
    <cfRule type="beginsWith" dxfId="42831" priority="695" operator="beginsWith" text="DP">
      <formula>LEFT(D37,LEN("DP"))="DP"</formula>
    </cfRule>
  </conditionalFormatting>
  <conditionalFormatting sqref="C35:C38">
    <cfRule type="expression" dxfId="42830" priority="694">
      <formula>B35="0"</formula>
    </cfRule>
  </conditionalFormatting>
  <conditionalFormatting sqref="B35:B38">
    <cfRule type="beginsWith" dxfId="42829" priority="693" operator="beginsWith" text="0">
      <formula>LEFT(B35,LEN("0"))="0"</formula>
    </cfRule>
  </conditionalFormatting>
  <conditionalFormatting sqref="D40">
    <cfRule type="beginsWith" dxfId="42828" priority="691" operator="beginsWith" text="FER">
      <formula>LEFT(D40,LEN("FER"))="FER"</formula>
    </cfRule>
    <cfRule type="beginsWith" dxfId="42827" priority="692" operator="beginsWith" text="FRS">
      <formula>LEFT(D40,LEN("FRS"))="FRS"</formula>
    </cfRule>
  </conditionalFormatting>
  <conditionalFormatting sqref="D40">
    <cfRule type="beginsWith" dxfId="42826" priority="690" operator="beginsWith" text="NT">
      <formula>LEFT(D40,LEN("NT"))="NT"</formula>
    </cfRule>
  </conditionalFormatting>
  <conditionalFormatting sqref="D40">
    <cfRule type="beginsWith" dxfId="42825" priority="687" operator="beginsWith" text="ANT">
      <formula>LEFT(D40,LEN("ANT"))="ANT"</formula>
    </cfRule>
    <cfRule type="beginsWith" dxfId="42824" priority="688" operator="beginsWith" text="FAL">
      <formula>LEFT(D40,LEN("FAL"))="FAL"</formula>
    </cfRule>
    <cfRule type="beginsWith" dxfId="42823" priority="689" operator="beginsWith" text="OK">
      <formula>LEFT(D40,LEN("OK"))="OK"</formula>
    </cfRule>
  </conditionalFormatting>
  <conditionalFormatting sqref="D40">
    <cfRule type="beginsWith" dxfId="42822" priority="686" operator="beginsWith" text="ATR">
      <formula>LEFT(D40,LEN("ATR"))="ATR"</formula>
    </cfRule>
  </conditionalFormatting>
  <conditionalFormatting sqref="D40">
    <cfRule type="beginsWith" dxfId="42821" priority="685" operator="beginsWith" text="ATD">
      <formula>LEFT(D40,LEN("ATD"))="ATD"</formula>
    </cfRule>
  </conditionalFormatting>
  <conditionalFormatting sqref="D40">
    <cfRule type="beginsWith" dxfId="42820" priority="684" operator="beginsWith" text="DP">
      <formula>LEFT(D40,LEN("DP"))="DP"</formula>
    </cfRule>
  </conditionalFormatting>
  <conditionalFormatting sqref="D39">
    <cfRule type="beginsWith" dxfId="42819" priority="682" operator="beginsWith" text="FER">
      <formula>LEFT(D39,LEN("FER"))="FER"</formula>
    </cfRule>
    <cfRule type="beginsWith" dxfId="42818" priority="683" operator="beginsWith" text="FRS">
      <formula>LEFT(D39,LEN("FRS"))="FRS"</formula>
    </cfRule>
  </conditionalFormatting>
  <conditionalFormatting sqref="D39">
    <cfRule type="beginsWith" dxfId="42817" priority="681" operator="beginsWith" text="NT">
      <formula>LEFT(D39,LEN("NT"))="NT"</formula>
    </cfRule>
  </conditionalFormatting>
  <conditionalFormatting sqref="D39">
    <cfRule type="beginsWith" dxfId="42816" priority="678" operator="beginsWith" text="ANT">
      <formula>LEFT(D39,LEN("ANT"))="ANT"</formula>
    </cfRule>
    <cfRule type="beginsWith" dxfId="42815" priority="679" operator="beginsWith" text="FAL">
      <formula>LEFT(D39,LEN("FAL"))="FAL"</formula>
    </cfRule>
    <cfRule type="beginsWith" dxfId="42814" priority="680" operator="beginsWith" text="OK">
      <formula>LEFT(D39,LEN("OK"))="OK"</formula>
    </cfRule>
  </conditionalFormatting>
  <conditionalFormatting sqref="D39">
    <cfRule type="beginsWith" dxfId="42813" priority="677" operator="beginsWith" text="ATR">
      <formula>LEFT(D39,LEN("ATR"))="ATR"</formula>
    </cfRule>
  </conditionalFormatting>
  <conditionalFormatting sqref="D39">
    <cfRule type="beginsWith" dxfId="42812" priority="676" operator="beginsWith" text="ATD">
      <formula>LEFT(D39,LEN("ATD"))="ATD"</formula>
    </cfRule>
  </conditionalFormatting>
  <conditionalFormatting sqref="D39">
    <cfRule type="beginsWith" dxfId="42811" priority="675" operator="beginsWith" text="DP">
      <formula>LEFT(D39,LEN("DP"))="DP"</formula>
    </cfRule>
  </conditionalFormatting>
  <conditionalFormatting sqref="D42">
    <cfRule type="beginsWith" dxfId="42810" priority="673" operator="beginsWith" text="FER">
      <formula>LEFT(D42,LEN("FER"))="FER"</formula>
    </cfRule>
    <cfRule type="beginsWith" dxfId="42809" priority="674" operator="beginsWith" text="FRS">
      <formula>LEFT(D42,LEN("FRS"))="FRS"</formula>
    </cfRule>
  </conditionalFormatting>
  <conditionalFormatting sqref="D42">
    <cfRule type="beginsWith" dxfId="42808" priority="672" operator="beginsWith" text="NT">
      <formula>LEFT(D42,LEN("NT"))="NT"</formula>
    </cfRule>
  </conditionalFormatting>
  <conditionalFormatting sqref="D42">
    <cfRule type="beginsWith" dxfId="42807" priority="669" operator="beginsWith" text="ANT">
      <formula>LEFT(D42,LEN("ANT"))="ANT"</formula>
    </cfRule>
    <cfRule type="beginsWith" dxfId="42806" priority="670" operator="beginsWith" text="FAL">
      <formula>LEFT(D42,LEN("FAL"))="FAL"</formula>
    </cfRule>
    <cfRule type="beginsWith" dxfId="42805" priority="671" operator="beginsWith" text="OK">
      <formula>LEFT(D42,LEN("OK"))="OK"</formula>
    </cfRule>
  </conditionalFormatting>
  <conditionalFormatting sqref="D42">
    <cfRule type="beginsWith" dxfId="42804" priority="668" operator="beginsWith" text="ATR">
      <formula>LEFT(D42,LEN("ATR"))="ATR"</formula>
    </cfRule>
  </conditionalFormatting>
  <conditionalFormatting sqref="D42">
    <cfRule type="beginsWith" dxfId="42803" priority="667" operator="beginsWith" text="ATD">
      <formula>LEFT(D42,LEN("ATD"))="ATD"</formula>
    </cfRule>
  </conditionalFormatting>
  <conditionalFormatting sqref="D42">
    <cfRule type="beginsWith" dxfId="42802" priority="666" stopIfTrue="1" operator="beginsWith" text="DP">
      <formula>LEFT(D42,LEN("DP"))="DP"</formula>
    </cfRule>
  </conditionalFormatting>
  <conditionalFormatting sqref="D41">
    <cfRule type="beginsWith" dxfId="42801" priority="664" operator="beginsWith" text="FER">
      <formula>LEFT(D41,LEN("FER"))="FER"</formula>
    </cfRule>
    <cfRule type="beginsWith" dxfId="42800" priority="665" operator="beginsWith" text="FRS">
      <formula>LEFT(D41,LEN("FRS"))="FRS"</formula>
    </cfRule>
  </conditionalFormatting>
  <conditionalFormatting sqref="D41">
    <cfRule type="beginsWith" dxfId="42799" priority="663" operator="beginsWith" text="NT">
      <formula>LEFT(D41,LEN("NT"))="NT"</formula>
    </cfRule>
  </conditionalFormatting>
  <conditionalFormatting sqref="D41">
    <cfRule type="beginsWith" dxfId="42798" priority="660" operator="beginsWith" text="ANT">
      <formula>LEFT(D41,LEN("ANT"))="ANT"</formula>
    </cfRule>
    <cfRule type="beginsWith" dxfId="42797" priority="661" operator="beginsWith" text="FAL">
      <formula>LEFT(D41,LEN("FAL"))="FAL"</formula>
    </cfRule>
    <cfRule type="beginsWith" dxfId="42796" priority="662" operator="beginsWith" text="OK">
      <formula>LEFT(D41,LEN("OK"))="OK"</formula>
    </cfRule>
  </conditionalFormatting>
  <conditionalFormatting sqref="D41">
    <cfRule type="beginsWith" dxfId="42795" priority="659" operator="beginsWith" text="ATR">
      <formula>LEFT(D41,LEN("ATR"))="ATR"</formula>
    </cfRule>
  </conditionalFormatting>
  <conditionalFormatting sqref="D41">
    <cfRule type="beginsWith" dxfId="42794" priority="658" operator="beginsWith" text="ATD">
      <formula>LEFT(D41,LEN("ATD"))="ATD"</formula>
    </cfRule>
  </conditionalFormatting>
  <conditionalFormatting sqref="D41">
    <cfRule type="beginsWith" dxfId="42793" priority="657" operator="beginsWith" text="DP">
      <formula>LEFT(D41,LEN("DP"))="DP"</formula>
    </cfRule>
  </conditionalFormatting>
  <conditionalFormatting sqref="C39:C42">
    <cfRule type="expression" dxfId="42792" priority="656">
      <formula>B39="0"</formula>
    </cfRule>
  </conditionalFormatting>
  <conditionalFormatting sqref="B39:B42">
    <cfRule type="beginsWith" dxfId="42791" priority="655" operator="beginsWith" text="0">
      <formula>LEFT(B39,LEN("0"))="0"</formula>
    </cfRule>
  </conditionalFormatting>
  <conditionalFormatting sqref="I4">
    <cfRule type="beginsWith" dxfId="42790" priority="653" operator="beginsWith" text="FER">
      <formula>LEFT(I4,LEN("FER"))="FER"</formula>
    </cfRule>
    <cfRule type="beginsWith" dxfId="42789" priority="654" operator="beginsWith" text="FRS">
      <formula>LEFT(I4,LEN("FRS"))="FRS"</formula>
    </cfRule>
  </conditionalFormatting>
  <conditionalFormatting sqref="I4">
    <cfRule type="beginsWith" dxfId="42788" priority="652" operator="beginsWith" text="NT">
      <formula>LEFT(I4,LEN("NT"))="NT"</formula>
    </cfRule>
  </conditionalFormatting>
  <conditionalFormatting sqref="I4">
    <cfRule type="beginsWith" dxfId="42787" priority="649" operator="beginsWith" text="ANT">
      <formula>LEFT(I4,LEN("ANT"))="ANT"</formula>
    </cfRule>
    <cfRule type="beginsWith" dxfId="42786" priority="650" operator="beginsWith" text="FAL">
      <formula>LEFT(I4,LEN("FAL"))="FAL"</formula>
    </cfRule>
    <cfRule type="beginsWith" dxfId="42785" priority="651" operator="beginsWith" text="OK">
      <formula>LEFT(I4,LEN("OK"))="OK"</formula>
    </cfRule>
  </conditionalFormatting>
  <conditionalFormatting sqref="I4">
    <cfRule type="beginsWith" dxfId="42784" priority="648" operator="beginsWith" text="ATR">
      <formula>LEFT(I4,LEN("ATR"))="ATR"</formula>
    </cfRule>
  </conditionalFormatting>
  <conditionalFormatting sqref="I4">
    <cfRule type="beginsWith" dxfId="42783" priority="647" operator="beginsWith" text="ATD">
      <formula>LEFT(I4,LEN("ATD"))="ATD"</formula>
    </cfRule>
  </conditionalFormatting>
  <conditionalFormatting sqref="I4">
    <cfRule type="beginsWith" dxfId="42782" priority="646" operator="beginsWith" text="DP">
      <formula>LEFT(I4,LEN("DP"))="DP"</formula>
    </cfRule>
  </conditionalFormatting>
  <conditionalFormatting sqref="I3">
    <cfRule type="beginsWith" dxfId="42781" priority="644" operator="beginsWith" text="FER">
      <formula>LEFT(I3,LEN("FER"))="FER"</formula>
    </cfRule>
    <cfRule type="beginsWith" dxfId="42780" priority="645" operator="beginsWith" text="FRS">
      <formula>LEFT(I3,LEN("FRS"))="FRS"</formula>
    </cfRule>
  </conditionalFormatting>
  <conditionalFormatting sqref="I3">
    <cfRule type="beginsWith" dxfId="42779" priority="643" operator="beginsWith" text="NT">
      <formula>LEFT(I3,LEN("NT"))="NT"</formula>
    </cfRule>
  </conditionalFormatting>
  <conditionalFormatting sqref="I3">
    <cfRule type="beginsWith" dxfId="42778" priority="640" operator="beginsWith" text="ANT">
      <formula>LEFT(I3,LEN("ANT"))="ANT"</formula>
    </cfRule>
    <cfRule type="beginsWith" dxfId="42777" priority="641" operator="beginsWith" text="FAL">
      <formula>LEFT(I3,LEN("FAL"))="FAL"</formula>
    </cfRule>
    <cfRule type="beginsWith" dxfId="42776" priority="642" operator="beginsWith" text="OK">
      <formula>LEFT(I3,LEN("OK"))="OK"</formula>
    </cfRule>
  </conditionalFormatting>
  <conditionalFormatting sqref="I3">
    <cfRule type="beginsWith" dxfId="42775" priority="639" operator="beginsWith" text="ATR">
      <formula>LEFT(I3,LEN("ATR"))="ATR"</formula>
    </cfRule>
  </conditionalFormatting>
  <conditionalFormatting sqref="I3">
    <cfRule type="beginsWith" dxfId="42774" priority="638" operator="beginsWith" text="ATD">
      <formula>LEFT(I3,LEN("ATD"))="ATD"</formula>
    </cfRule>
  </conditionalFormatting>
  <conditionalFormatting sqref="I3">
    <cfRule type="beginsWith" dxfId="42773" priority="637" operator="beginsWith" text="DP">
      <formula>LEFT(I3,LEN("DP"))="DP"</formula>
    </cfRule>
  </conditionalFormatting>
  <conditionalFormatting sqref="I6">
    <cfRule type="beginsWith" dxfId="42772" priority="635" operator="beginsWith" text="FER">
      <formula>LEFT(I6,LEN("FER"))="FER"</formula>
    </cfRule>
    <cfRule type="beginsWith" dxfId="42771" priority="636" operator="beginsWith" text="FRS">
      <formula>LEFT(I6,LEN("FRS"))="FRS"</formula>
    </cfRule>
  </conditionalFormatting>
  <conditionalFormatting sqref="I6">
    <cfRule type="beginsWith" dxfId="42770" priority="634" operator="beginsWith" text="NT">
      <formula>LEFT(I6,LEN("NT"))="NT"</formula>
    </cfRule>
  </conditionalFormatting>
  <conditionalFormatting sqref="I6">
    <cfRule type="beginsWith" dxfId="42769" priority="631" operator="beginsWith" text="ANT">
      <formula>LEFT(I6,LEN("ANT"))="ANT"</formula>
    </cfRule>
    <cfRule type="beginsWith" dxfId="42768" priority="632" operator="beginsWith" text="FAL">
      <formula>LEFT(I6,LEN("FAL"))="FAL"</formula>
    </cfRule>
    <cfRule type="beginsWith" dxfId="42767" priority="633" operator="beginsWith" text="OK">
      <formula>LEFT(I6,LEN("OK"))="OK"</formula>
    </cfRule>
  </conditionalFormatting>
  <conditionalFormatting sqref="I6">
    <cfRule type="beginsWith" dxfId="42766" priority="630" operator="beginsWith" text="ATR">
      <formula>LEFT(I6,LEN("ATR"))="ATR"</formula>
    </cfRule>
  </conditionalFormatting>
  <conditionalFormatting sqref="I6">
    <cfRule type="beginsWith" dxfId="42765" priority="629" operator="beginsWith" text="ATD">
      <formula>LEFT(I6,LEN("ATD"))="ATD"</formula>
    </cfRule>
  </conditionalFormatting>
  <conditionalFormatting sqref="I6">
    <cfRule type="beginsWith" dxfId="42764" priority="628" stopIfTrue="1" operator="beginsWith" text="DP">
      <formula>LEFT(I6,LEN("DP"))="DP"</formula>
    </cfRule>
  </conditionalFormatting>
  <conditionalFormatting sqref="I5">
    <cfRule type="beginsWith" dxfId="42763" priority="626" operator="beginsWith" text="FER">
      <formula>LEFT(I5,LEN("FER"))="FER"</formula>
    </cfRule>
    <cfRule type="beginsWith" dxfId="42762" priority="627" operator="beginsWith" text="FRS">
      <formula>LEFT(I5,LEN("FRS"))="FRS"</formula>
    </cfRule>
  </conditionalFormatting>
  <conditionalFormatting sqref="I5">
    <cfRule type="beginsWith" dxfId="42761" priority="625" operator="beginsWith" text="NT">
      <formula>LEFT(I5,LEN("NT"))="NT"</formula>
    </cfRule>
  </conditionalFormatting>
  <conditionalFormatting sqref="I5">
    <cfRule type="beginsWith" dxfId="42760" priority="622" operator="beginsWith" text="ANT">
      <formula>LEFT(I5,LEN("ANT"))="ANT"</formula>
    </cfRule>
    <cfRule type="beginsWith" dxfId="42759" priority="623" operator="beginsWith" text="FAL">
      <formula>LEFT(I5,LEN("FAL"))="FAL"</formula>
    </cfRule>
    <cfRule type="beginsWith" dxfId="42758" priority="624" operator="beginsWith" text="OK">
      <formula>LEFT(I5,LEN("OK"))="OK"</formula>
    </cfRule>
  </conditionalFormatting>
  <conditionalFormatting sqref="I5">
    <cfRule type="beginsWith" dxfId="42757" priority="621" operator="beginsWith" text="ATR">
      <formula>LEFT(I5,LEN("ATR"))="ATR"</formula>
    </cfRule>
  </conditionalFormatting>
  <conditionalFormatting sqref="I5">
    <cfRule type="beginsWith" dxfId="42756" priority="620" operator="beginsWith" text="ATD">
      <formula>LEFT(I5,LEN("ATD"))="ATD"</formula>
    </cfRule>
  </conditionalFormatting>
  <conditionalFormatting sqref="I5">
    <cfRule type="beginsWith" dxfId="42755" priority="619" operator="beginsWith" text="DP">
      <formula>LEFT(I5,LEN("DP"))="DP"</formula>
    </cfRule>
  </conditionalFormatting>
  <conditionalFormatting sqref="H3:H6">
    <cfRule type="expression" dxfId="42754" priority="618">
      <formula>G3="0"</formula>
    </cfRule>
  </conditionalFormatting>
  <conditionalFormatting sqref="G3:G6">
    <cfRule type="beginsWith" dxfId="42753" priority="617" operator="beginsWith" text="0">
      <formula>LEFT(G3,LEN("0"))="0"</formula>
    </cfRule>
  </conditionalFormatting>
  <conditionalFormatting sqref="I8">
    <cfRule type="beginsWith" dxfId="42752" priority="615" operator="beginsWith" text="FER">
      <formula>LEFT(I8,LEN("FER"))="FER"</formula>
    </cfRule>
    <cfRule type="beginsWith" dxfId="42751" priority="616" operator="beginsWith" text="FRS">
      <formula>LEFT(I8,LEN("FRS"))="FRS"</formula>
    </cfRule>
  </conditionalFormatting>
  <conditionalFormatting sqref="I8">
    <cfRule type="beginsWith" dxfId="42750" priority="614" operator="beginsWith" text="NT">
      <formula>LEFT(I8,LEN("NT"))="NT"</formula>
    </cfRule>
  </conditionalFormatting>
  <conditionalFormatting sqref="I8">
    <cfRule type="beginsWith" dxfId="42749" priority="611" operator="beginsWith" text="ANT">
      <formula>LEFT(I8,LEN("ANT"))="ANT"</formula>
    </cfRule>
    <cfRule type="beginsWith" dxfId="42748" priority="612" operator="beginsWith" text="FAL">
      <formula>LEFT(I8,LEN("FAL"))="FAL"</formula>
    </cfRule>
    <cfRule type="beginsWith" dxfId="42747" priority="613" operator="beginsWith" text="OK">
      <formula>LEFT(I8,LEN("OK"))="OK"</formula>
    </cfRule>
  </conditionalFormatting>
  <conditionalFormatting sqref="I8">
    <cfRule type="beginsWith" dxfId="42746" priority="610" operator="beginsWith" text="ATR">
      <formula>LEFT(I8,LEN("ATR"))="ATR"</formula>
    </cfRule>
  </conditionalFormatting>
  <conditionalFormatting sqref="I8">
    <cfRule type="beginsWith" dxfId="42745" priority="609" operator="beginsWith" text="ATD">
      <formula>LEFT(I8,LEN("ATD"))="ATD"</formula>
    </cfRule>
  </conditionalFormatting>
  <conditionalFormatting sqref="I8">
    <cfRule type="beginsWith" dxfId="42744" priority="608" operator="beginsWith" text="DP">
      <formula>LEFT(I8,LEN("DP"))="DP"</formula>
    </cfRule>
  </conditionalFormatting>
  <conditionalFormatting sqref="I7">
    <cfRule type="beginsWith" dxfId="42743" priority="606" operator="beginsWith" text="FER">
      <formula>LEFT(I7,LEN("FER"))="FER"</formula>
    </cfRule>
    <cfRule type="beginsWith" dxfId="42742" priority="607" operator="beginsWith" text="FRS">
      <formula>LEFT(I7,LEN("FRS"))="FRS"</formula>
    </cfRule>
  </conditionalFormatting>
  <conditionalFormatting sqref="I7">
    <cfRule type="beginsWith" dxfId="42741" priority="605" operator="beginsWith" text="NT">
      <formula>LEFT(I7,LEN("NT"))="NT"</formula>
    </cfRule>
  </conditionalFormatting>
  <conditionalFormatting sqref="I7">
    <cfRule type="beginsWith" dxfId="42740" priority="602" operator="beginsWith" text="ANT">
      <formula>LEFT(I7,LEN("ANT"))="ANT"</formula>
    </cfRule>
    <cfRule type="beginsWith" dxfId="42739" priority="603" operator="beginsWith" text="FAL">
      <formula>LEFT(I7,LEN("FAL"))="FAL"</formula>
    </cfRule>
    <cfRule type="beginsWith" dxfId="42738" priority="604" operator="beginsWith" text="OK">
      <formula>LEFT(I7,LEN("OK"))="OK"</formula>
    </cfRule>
  </conditionalFormatting>
  <conditionalFormatting sqref="I7">
    <cfRule type="beginsWith" dxfId="42737" priority="601" operator="beginsWith" text="ATR">
      <formula>LEFT(I7,LEN("ATR"))="ATR"</formula>
    </cfRule>
  </conditionalFormatting>
  <conditionalFormatting sqref="I7">
    <cfRule type="beginsWith" dxfId="42736" priority="600" operator="beginsWith" text="ATD">
      <formula>LEFT(I7,LEN("ATD"))="ATD"</formula>
    </cfRule>
  </conditionalFormatting>
  <conditionalFormatting sqref="I7">
    <cfRule type="beginsWith" dxfId="42735" priority="599" operator="beginsWith" text="DP">
      <formula>LEFT(I7,LEN("DP"))="DP"</formula>
    </cfRule>
  </conditionalFormatting>
  <conditionalFormatting sqref="I10">
    <cfRule type="beginsWith" dxfId="42734" priority="597" operator="beginsWith" text="FER">
      <formula>LEFT(I10,LEN("FER"))="FER"</formula>
    </cfRule>
    <cfRule type="beginsWith" dxfId="42733" priority="598" operator="beginsWith" text="FRS">
      <formula>LEFT(I10,LEN("FRS"))="FRS"</formula>
    </cfRule>
  </conditionalFormatting>
  <conditionalFormatting sqref="I10">
    <cfRule type="beginsWith" dxfId="42732" priority="596" operator="beginsWith" text="NT">
      <formula>LEFT(I10,LEN("NT"))="NT"</formula>
    </cfRule>
  </conditionalFormatting>
  <conditionalFormatting sqref="I10">
    <cfRule type="beginsWith" dxfId="42731" priority="593" operator="beginsWith" text="ANT">
      <formula>LEFT(I10,LEN("ANT"))="ANT"</formula>
    </cfRule>
    <cfRule type="beginsWith" dxfId="42730" priority="594" operator="beginsWith" text="FAL">
      <formula>LEFT(I10,LEN("FAL"))="FAL"</formula>
    </cfRule>
    <cfRule type="beginsWith" dxfId="42729" priority="595" operator="beginsWith" text="OK">
      <formula>LEFT(I10,LEN("OK"))="OK"</formula>
    </cfRule>
  </conditionalFormatting>
  <conditionalFormatting sqref="I10">
    <cfRule type="beginsWith" dxfId="42728" priority="592" operator="beginsWith" text="ATR">
      <formula>LEFT(I10,LEN("ATR"))="ATR"</formula>
    </cfRule>
  </conditionalFormatting>
  <conditionalFormatting sqref="I10">
    <cfRule type="beginsWith" dxfId="42727" priority="591" operator="beginsWith" text="ATD">
      <formula>LEFT(I10,LEN("ATD"))="ATD"</formula>
    </cfRule>
  </conditionalFormatting>
  <conditionalFormatting sqref="I10">
    <cfRule type="beginsWith" dxfId="42726" priority="590" stopIfTrue="1" operator="beginsWith" text="DP">
      <formula>LEFT(I10,LEN("DP"))="DP"</formula>
    </cfRule>
  </conditionalFormatting>
  <conditionalFormatting sqref="I9">
    <cfRule type="beginsWith" dxfId="42725" priority="588" operator="beginsWith" text="FER">
      <formula>LEFT(I9,LEN("FER"))="FER"</formula>
    </cfRule>
    <cfRule type="beginsWith" dxfId="42724" priority="589" operator="beginsWith" text="FRS">
      <formula>LEFT(I9,LEN("FRS"))="FRS"</formula>
    </cfRule>
  </conditionalFormatting>
  <conditionalFormatting sqref="I9">
    <cfRule type="beginsWith" dxfId="42723" priority="587" operator="beginsWith" text="NT">
      <formula>LEFT(I9,LEN("NT"))="NT"</formula>
    </cfRule>
  </conditionalFormatting>
  <conditionalFormatting sqref="I9">
    <cfRule type="beginsWith" dxfId="42722" priority="584" operator="beginsWith" text="ANT">
      <formula>LEFT(I9,LEN("ANT"))="ANT"</formula>
    </cfRule>
    <cfRule type="beginsWith" dxfId="42721" priority="585" operator="beginsWith" text="FAL">
      <formula>LEFT(I9,LEN("FAL"))="FAL"</formula>
    </cfRule>
    <cfRule type="beginsWith" dxfId="42720" priority="586" operator="beginsWith" text="OK">
      <formula>LEFT(I9,LEN("OK"))="OK"</formula>
    </cfRule>
  </conditionalFormatting>
  <conditionalFormatting sqref="I9">
    <cfRule type="beginsWith" dxfId="42719" priority="583" operator="beginsWith" text="ATR">
      <formula>LEFT(I9,LEN("ATR"))="ATR"</formula>
    </cfRule>
  </conditionalFormatting>
  <conditionalFormatting sqref="I9">
    <cfRule type="beginsWith" dxfId="42718" priority="582" operator="beginsWith" text="ATD">
      <formula>LEFT(I9,LEN("ATD"))="ATD"</formula>
    </cfRule>
  </conditionalFormatting>
  <conditionalFormatting sqref="I9">
    <cfRule type="beginsWith" dxfId="42717" priority="581" operator="beginsWith" text="DP">
      <formula>LEFT(I9,LEN("DP"))="DP"</formula>
    </cfRule>
  </conditionalFormatting>
  <conditionalFormatting sqref="H7:H10">
    <cfRule type="expression" dxfId="42716" priority="580">
      <formula>G7="0"</formula>
    </cfRule>
  </conditionalFormatting>
  <conditionalFormatting sqref="G7:G10">
    <cfRule type="beginsWith" dxfId="42715" priority="579" operator="beginsWith" text="0">
      <formula>LEFT(G7,LEN("0"))="0"</formula>
    </cfRule>
  </conditionalFormatting>
  <conditionalFormatting sqref="I12">
    <cfRule type="beginsWith" dxfId="42714" priority="577" operator="beginsWith" text="FER">
      <formula>LEFT(I12,LEN("FER"))="FER"</formula>
    </cfRule>
    <cfRule type="beginsWith" dxfId="42713" priority="578" operator="beginsWith" text="FRS">
      <formula>LEFT(I12,LEN("FRS"))="FRS"</formula>
    </cfRule>
  </conditionalFormatting>
  <conditionalFormatting sqref="I12">
    <cfRule type="beginsWith" dxfId="42712" priority="576" operator="beginsWith" text="NT">
      <formula>LEFT(I12,LEN("NT"))="NT"</formula>
    </cfRule>
  </conditionalFormatting>
  <conditionalFormatting sqref="I12">
    <cfRule type="beginsWith" dxfId="42711" priority="573" operator="beginsWith" text="ANT">
      <formula>LEFT(I12,LEN("ANT"))="ANT"</formula>
    </cfRule>
    <cfRule type="beginsWith" dxfId="42710" priority="574" operator="beginsWith" text="FAL">
      <formula>LEFT(I12,LEN("FAL"))="FAL"</formula>
    </cfRule>
    <cfRule type="beginsWith" dxfId="42709" priority="575" operator="beginsWith" text="OK">
      <formula>LEFT(I12,LEN("OK"))="OK"</formula>
    </cfRule>
  </conditionalFormatting>
  <conditionalFormatting sqref="I12">
    <cfRule type="beginsWith" dxfId="42708" priority="572" operator="beginsWith" text="ATR">
      <formula>LEFT(I12,LEN("ATR"))="ATR"</formula>
    </cfRule>
  </conditionalFormatting>
  <conditionalFormatting sqref="I12">
    <cfRule type="beginsWith" dxfId="42707" priority="571" operator="beginsWith" text="ATD">
      <formula>LEFT(I12,LEN("ATD"))="ATD"</formula>
    </cfRule>
  </conditionalFormatting>
  <conditionalFormatting sqref="I12">
    <cfRule type="beginsWith" dxfId="42706" priority="570" operator="beginsWith" text="DP">
      <formula>LEFT(I12,LEN("DP"))="DP"</formula>
    </cfRule>
  </conditionalFormatting>
  <conditionalFormatting sqref="I11">
    <cfRule type="beginsWith" dxfId="42705" priority="568" operator="beginsWith" text="FER">
      <formula>LEFT(I11,LEN("FER"))="FER"</formula>
    </cfRule>
    <cfRule type="beginsWith" dxfId="42704" priority="569" operator="beginsWith" text="FRS">
      <formula>LEFT(I11,LEN("FRS"))="FRS"</formula>
    </cfRule>
  </conditionalFormatting>
  <conditionalFormatting sqref="I11">
    <cfRule type="beginsWith" dxfId="42703" priority="567" operator="beginsWith" text="NT">
      <formula>LEFT(I11,LEN("NT"))="NT"</formula>
    </cfRule>
  </conditionalFormatting>
  <conditionalFormatting sqref="I11">
    <cfRule type="beginsWith" dxfId="42702" priority="564" operator="beginsWith" text="ANT">
      <formula>LEFT(I11,LEN("ANT"))="ANT"</formula>
    </cfRule>
    <cfRule type="beginsWith" dxfId="42701" priority="565" operator="beginsWith" text="FAL">
      <formula>LEFT(I11,LEN("FAL"))="FAL"</formula>
    </cfRule>
    <cfRule type="beginsWith" dxfId="42700" priority="566" operator="beginsWith" text="OK">
      <formula>LEFT(I11,LEN("OK"))="OK"</formula>
    </cfRule>
  </conditionalFormatting>
  <conditionalFormatting sqref="I11">
    <cfRule type="beginsWith" dxfId="42699" priority="563" operator="beginsWith" text="ATR">
      <formula>LEFT(I11,LEN("ATR"))="ATR"</formula>
    </cfRule>
  </conditionalFormatting>
  <conditionalFormatting sqref="I11">
    <cfRule type="beginsWith" dxfId="42698" priority="562" operator="beginsWith" text="ATD">
      <formula>LEFT(I11,LEN("ATD"))="ATD"</formula>
    </cfRule>
  </conditionalFormatting>
  <conditionalFormatting sqref="I11">
    <cfRule type="beginsWith" dxfId="42697" priority="561" operator="beginsWith" text="DP">
      <formula>LEFT(I11,LEN("DP"))="DP"</formula>
    </cfRule>
  </conditionalFormatting>
  <conditionalFormatting sqref="I14">
    <cfRule type="beginsWith" dxfId="42696" priority="559" operator="beginsWith" text="FER">
      <formula>LEFT(I14,LEN("FER"))="FER"</formula>
    </cfRule>
    <cfRule type="beginsWith" dxfId="42695" priority="560" operator="beginsWith" text="FRS">
      <formula>LEFT(I14,LEN("FRS"))="FRS"</formula>
    </cfRule>
  </conditionalFormatting>
  <conditionalFormatting sqref="I14">
    <cfRule type="beginsWith" dxfId="42694" priority="558" operator="beginsWith" text="NT">
      <formula>LEFT(I14,LEN("NT"))="NT"</formula>
    </cfRule>
  </conditionalFormatting>
  <conditionalFormatting sqref="I14">
    <cfRule type="beginsWith" dxfId="42693" priority="555" operator="beginsWith" text="ANT">
      <formula>LEFT(I14,LEN("ANT"))="ANT"</formula>
    </cfRule>
    <cfRule type="beginsWith" dxfId="42692" priority="556" operator="beginsWith" text="FAL">
      <formula>LEFT(I14,LEN("FAL"))="FAL"</formula>
    </cfRule>
    <cfRule type="beginsWith" dxfId="42691" priority="557" operator="beginsWith" text="OK">
      <formula>LEFT(I14,LEN("OK"))="OK"</formula>
    </cfRule>
  </conditionalFormatting>
  <conditionalFormatting sqref="I14">
    <cfRule type="beginsWith" dxfId="42690" priority="554" operator="beginsWith" text="ATR">
      <formula>LEFT(I14,LEN("ATR"))="ATR"</formula>
    </cfRule>
  </conditionalFormatting>
  <conditionalFormatting sqref="I14">
    <cfRule type="beginsWith" dxfId="42689" priority="553" operator="beginsWith" text="ATD">
      <formula>LEFT(I14,LEN("ATD"))="ATD"</formula>
    </cfRule>
  </conditionalFormatting>
  <conditionalFormatting sqref="I14">
    <cfRule type="beginsWith" dxfId="42688" priority="552" stopIfTrue="1" operator="beginsWith" text="DP">
      <formula>LEFT(I14,LEN("DP"))="DP"</formula>
    </cfRule>
  </conditionalFormatting>
  <conditionalFormatting sqref="I13">
    <cfRule type="beginsWith" dxfId="42687" priority="550" operator="beginsWith" text="FER">
      <formula>LEFT(I13,LEN("FER"))="FER"</formula>
    </cfRule>
    <cfRule type="beginsWith" dxfId="42686" priority="551" operator="beginsWith" text="FRS">
      <formula>LEFT(I13,LEN("FRS"))="FRS"</formula>
    </cfRule>
  </conditionalFormatting>
  <conditionalFormatting sqref="I13">
    <cfRule type="beginsWith" dxfId="42685" priority="549" operator="beginsWith" text="NT">
      <formula>LEFT(I13,LEN("NT"))="NT"</formula>
    </cfRule>
  </conditionalFormatting>
  <conditionalFormatting sqref="I13">
    <cfRule type="beginsWith" dxfId="42684" priority="546" operator="beginsWith" text="ANT">
      <formula>LEFT(I13,LEN("ANT"))="ANT"</formula>
    </cfRule>
    <cfRule type="beginsWith" dxfId="42683" priority="547" operator="beginsWith" text="FAL">
      <formula>LEFT(I13,LEN("FAL"))="FAL"</formula>
    </cfRule>
    <cfRule type="beginsWith" dxfId="42682" priority="548" operator="beginsWith" text="OK">
      <formula>LEFT(I13,LEN("OK"))="OK"</formula>
    </cfRule>
  </conditionalFormatting>
  <conditionalFormatting sqref="I13">
    <cfRule type="beginsWith" dxfId="42681" priority="545" operator="beginsWith" text="ATR">
      <formula>LEFT(I13,LEN("ATR"))="ATR"</formula>
    </cfRule>
  </conditionalFormatting>
  <conditionalFormatting sqref="I13">
    <cfRule type="beginsWith" dxfId="42680" priority="544" operator="beginsWith" text="ATD">
      <formula>LEFT(I13,LEN("ATD"))="ATD"</formula>
    </cfRule>
  </conditionalFormatting>
  <conditionalFormatting sqref="I13">
    <cfRule type="beginsWith" dxfId="42679" priority="543" operator="beginsWith" text="DP">
      <formula>LEFT(I13,LEN("DP"))="DP"</formula>
    </cfRule>
  </conditionalFormatting>
  <conditionalFormatting sqref="H11:H14">
    <cfRule type="expression" dxfId="42678" priority="542">
      <formula>G11="0"</formula>
    </cfRule>
  </conditionalFormatting>
  <conditionalFormatting sqref="G11:G14">
    <cfRule type="beginsWith" dxfId="42677" priority="541" operator="beginsWith" text="0">
      <formula>LEFT(G11,LEN("0"))="0"</formula>
    </cfRule>
  </conditionalFormatting>
  <conditionalFormatting sqref="G17:I18">
    <cfRule type="expression" dxfId="42676" priority="537">
      <formula>F15="FERIADO"</formula>
    </cfRule>
    <cfRule type="expression" dxfId="42675" priority="538">
      <formula>F15="FÉRIAS"</formula>
    </cfRule>
    <cfRule type="expression" dxfId="42674" priority="539">
      <formula>F15="ATESTADO"</formula>
    </cfRule>
    <cfRule type="expression" dxfId="42673" priority="540">
      <formula>F15="NTRAB"</formula>
    </cfRule>
  </conditionalFormatting>
  <conditionalFormatting sqref="I15">
    <cfRule type="beginsWith" dxfId="42672" priority="534" operator="beginsWith" text="DP">
      <formula>LEFT(I15,LEN("DP"))="DP"</formula>
    </cfRule>
    <cfRule type="beginsWith" dxfId="42671" priority="535" operator="beginsWith" text="FER">
      <formula>LEFT(I15,LEN("FER"))="FER"</formula>
    </cfRule>
    <cfRule type="beginsWith" dxfId="42670" priority="536" operator="beginsWith" text="FRS">
      <formula>LEFT(I15,LEN("FRS"))="FRS"</formula>
    </cfRule>
  </conditionalFormatting>
  <conditionalFormatting sqref="I15">
    <cfRule type="beginsWith" dxfId="42669" priority="533" operator="beginsWith" text="NT">
      <formula>LEFT(I15,LEN("NT"))="NT"</formula>
    </cfRule>
  </conditionalFormatting>
  <conditionalFormatting sqref="I15">
    <cfRule type="beginsWith" dxfId="42668" priority="530" operator="beginsWith" text="ANT">
      <formula>LEFT(I15,LEN("ANT"))="ANT"</formula>
    </cfRule>
    <cfRule type="beginsWith" dxfId="42667" priority="531" operator="beginsWith" text="FAL">
      <formula>LEFT(I15,LEN("FAL"))="FAL"</formula>
    </cfRule>
    <cfRule type="beginsWith" dxfId="42666" priority="532" operator="beginsWith" text="OK">
      <formula>LEFT(I15,LEN("OK"))="OK"</formula>
    </cfRule>
  </conditionalFormatting>
  <conditionalFormatting sqref="I15">
    <cfRule type="beginsWith" dxfId="42665" priority="529" operator="beginsWith" text="ATR">
      <formula>LEFT(I15,LEN("ATR"))="ATR"</formula>
    </cfRule>
  </conditionalFormatting>
  <conditionalFormatting sqref="I15">
    <cfRule type="beginsWith" dxfId="42664" priority="528" operator="beginsWith" text="ATD">
      <formula>LEFT(I15,LEN("ATD"))="ATD"</formula>
    </cfRule>
  </conditionalFormatting>
  <conditionalFormatting sqref="I16">
    <cfRule type="beginsWith" dxfId="42663" priority="526" operator="beginsWith" text="FER">
      <formula>LEFT(I16,LEN("FER"))="FER"</formula>
    </cfRule>
    <cfRule type="beginsWith" dxfId="42662" priority="527" operator="beginsWith" text="FRS">
      <formula>LEFT(I16,LEN("FRS"))="FRS"</formula>
    </cfRule>
  </conditionalFormatting>
  <conditionalFormatting sqref="I16">
    <cfRule type="beginsWith" dxfId="42661" priority="525" operator="beginsWith" text="NT">
      <formula>LEFT(I16,LEN("NT"))="NT"</formula>
    </cfRule>
  </conditionalFormatting>
  <conditionalFormatting sqref="I16">
    <cfRule type="beginsWith" dxfId="42660" priority="522" operator="beginsWith" text="ANT">
      <formula>LEFT(I16,LEN("ANT"))="ANT"</formula>
    </cfRule>
    <cfRule type="beginsWith" dxfId="42659" priority="523" operator="beginsWith" text="FAL">
      <formula>LEFT(I16,LEN("FAL"))="FAL"</formula>
    </cfRule>
    <cfRule type="beginsWith" dxfId="42658" priority="524" operator="beginsWith" text="OK">
      <formula>LEFT(I16,LEN("OK"))="OK"</formula>
    </cfRule>
  </conditionalFormatting>
  <conditionalFormatting sqref="I16">
    <cfRule type="beginsWith" dxfId="42657" priority="521" operator="beginsWith" text="ATR">
      <formula>LEFT(I16,LEN("ATR"))="ATR"</formula>
    </cfRule>
  </conditionalFormatting>
  <conditionalFormatting sqref="I16">
    <cfRule type="beginsWith" dxfId="42656" priority="520" operator="beginsWith" text="ATD">
      <formula>LEFT(I16,LEN("ATD"))="ATD"</formula>
    </cfRule>
  </conditionalFormatting>
  <conditionalFormatting sqref="I16">
    <cfRule type="beginsWith" dxfId="42655" priority="519" stopIfTrue="1" operator="beginsWith" text="DP">
      <formula>LEFT(I16,LEN("DP"))="DP"</formula>
    </cfRule>
  </conditionalFormatting>
  <conditionalFormatting sqref="H15:H16">
    <cfRule type="expression" dxfId="42654" priority="518">
      <formula>G15="0"</formula>
    </cfRule>
  </conditionalFormatting>
  <conditionalFormatting sqref="G15:G16">
    <cfRule type="beginsWith" dxfId="42653" priority="517" operator="beginsWith" text="0">
      <formula>LEFT(G15,LEN("0"))="0"</formula>
    </cfRule>
  </conditionalFormatting>
  <conditionalFormatting sqref="G19:I22">
    <cfRule type="expression" dxfId="42652" priority="513">
      <formula>F19="FÉRIAS"</formula>
    </cfRule>
    <cfRule type="expression" dxfId="42651" priority="514">
      <formula>F19="FERIADO"</formula>
    </cfRule>
    <cfRule type="expression" dxfId="42650" priority="515">
      <formula>F19="ATESTADO"</formula>
    </cfRule>
    <cfRule type="expression" dxfId="42649" priority="516">
      <formula>F19="NTRAB"</formula>
    </cfRule>
  </conditionalFormatting>
  <conditionalFormatting sqref="I24">
    <cfRule type="beginsWith" dxfId="42648" priority="511" operator="beginsWith" text="FER">
      <formula>LEFT(I24,LEN("FER"))="FER"</formula>
    </cfRule>
    <cfRule type="beginsWith" dxfId="42647" priority="512" operator="beginsWith" text="FRS">
      <formula>LEFT(I24,LEN("FRS"))="FRS"</formula>
    </cfRule>
  </conditionalFormatting>
  <conditionalFormatting sqref="I24">
    <cfRule type="beginsWith" dxfId="42646" priority="510" operator="beginsWith" text="NT">
      <formula>LEFT(I24,LEN("NT"))="NT"</formula>
    </cfRule>
  </conditionalFormatting>
  <conditionalFormatting sqref="I24">
    <cfRule type="beginsWith" dxfId="42645" priority="507" operator="beginsWith" text="ANT">
      <formula>LEFT(I24,LEN("ANT"))="ANT"</formula>
    </cfRule>
    <cfRule type="beginsWith" dxfId="42644" priority="508" operator="beginsWith" text="FAL">
      <formula>LEFT(I24,LEN("FAL"))="FAL"</formula>
    </cfRule>
    <cfRule type="beginsWith" dxfId="42643" priority="509" operator="beginsWith" text="OK">
      <formula>LEFT(I24,LEN("OK"))="OK"</formula>
    </cfRule>
  </conditionalFormatting>
  <conditionalFormatting sqref="I24">
    <cfRule type="beginsWith" dxfId="42642" priority="506" operator="beginsWith" text="ATR">
      <formula>LEFT(I24,LEN("ATR"))="ATR"</formula>
    </cfRule>
  </conditionalFormatting>
  <conditionalFormatting sqref="I24">
    <cfRule type="beginsWith" dxfId="42641" priority="505" operator="beginsWith" text="ATD">
      <formula>LEFT(I24,LEN("ATD"))="ATD"</formula>
    </cfRule>
  </conditionalFormatting>
  <conditionalFormatting sqref="I24">
    <cfRule type="beginsWith" dxfId="42640" priority="504" operator="beginsWith" text="DP">
      <formula>LEFT(I24,LEN("DP"))="DP"</formula>
    </cfRule>
  </conditionalFormatting>
  <conditionalFormatting sqref="I23">
    <cfRule type="beginsWith" dxfId="42639" priority="502" operator="beginsWith" text="FER">
      <formula>LEFT(I23,LEN("FER"))="FER"</formula>
    </cfRule>
    <cfRule type="beginsWith" dxfId="42638" priority="503" operator="beginsWith" text="FRS">
      <formula>LEFT(I23,LEN("FRS"))="FRS"</formula>
    </cfRule>
  </conditionalFormatting>
  <conditionalFormatting sqref="I23">
    <cfRule type="beginsWith" dxfId="42637" priority="501" operator="beginsWith" text="NT">
      <formula>LEFT(I23,LEN("NT"))="NT"</formula>
    </cfRule>
  </conditionalFormatting>
  <conditionalFormatting sqref="I23">
    <cfRule type="beginsWith" dxfId="42636" priority="498" operator="beginsWith" text="ANT">
      <formula>LEFT(I23,LEN("ANT"))="ANT"</formula>
    </cfRule>
    <cfRule type="beginsWith" dxfId="42635" priority="499" operator="beginsWith" text="FAL">
      <formula>LEFT(I23,LEN("FAL"))="FAL"</formula>
    </cfRule>
    <cfRule type="beginsWith" dxfId="42634" priority="500" operator="beginsWith" text="OK">
      <formula>LEFT(I23,LEN("OK"))="OK"</formula>
    </cfRule>
  </conditionalFormatting>
  <conditionalFormatting sqref="I23">
    <cfRule type="beginsWith" dxfId="42633" priority="497" operator="beginsWith" text="ATR">
      <formula>LEFT(I23,LEN("ATR"))="ATR"</formula>
    </cfRule>
  </conditionalFormatting>
  <conditionalFormatting sqref="I23">
    <cfRule type="beginsWith" dxfId="42632" priority="496" operator="beginsWith" text="ATD">
      <formula>LEFT(I23,LEN("ATD"))="ATD"</formula>
    </cfRule>
  </conditionalFormatting>
  <conditionalFormatting sqref="I23">
    <cfRule type="beginsWith" dxfId="42631" priority="495" operator="beginsWith" text="DP">
      <formula>LEFT(I23,LEN("DP"))="DP"</formula>
    </cfRule>
  </conditionalFormatting>
  <conditionalFormatting sqref="I26">
    <cfRule type="beginsWith" dxfId="42630" priority="493" operator="beginsWith" text="FER">
      <formula>LEFT(I26,LEN("FER"))="FER"</formula>
    </cfRule>
    <cfRule type="beginsWith" dxfId="42629" priority="494" operator="beginsWith" text="FRS">
      <formula>LEFT(I26,LEN("FRS"))="FRS"</formula>
    </cfRule>
  </conditionalFormatting>
  <conditionalFormatting sqref="I26">
    <cfRule type="beginsWith" dxfId="42628" priority="492" operator="beginsWith" text="NT">
      <formula>LEFT(I26,LEN("NT"))="NT"</formula>
    </cfRule>
  </conditionalFormatting>
  <conditionalFormatting sqref="I26">
    <cfRule type="beginsWith" dxfId="42627" priority="489" operator="beginsWith" text="ANT">
      <formula>LEFT(I26,LEN("ANT"))="ANT"</formula>
    </cfRule>
    <cfRule type="beginsWith" dxfId="42626" priority="490" operator="beginsWith" text="FAL">
      <formula>LEFT(I26,LEN("FAL"))="FAL"</formula>
    </cfRule>
    <cfRule type="beginsWith" dxfId="42625" priority="491" operator="beginsWith" text="OK">
      <formula>LEFT(I26,LEN("OK"))="OK"</formula>
    </cfRule>
  </conditionalFormatting>
  <conditionalFormatting sqref="I26">
    <cfRule type="beginsWith" dxfId="42624" priority="488" operator="beginsWith" text="ATR">
      <formula>LEFT(I26,LEN("ATR"))="ATR"</formula>
    </cfRule>
  </conditionalFormatting>
  <conditionalFormatting sqref="I26">
    <cfRule type="beginsWith" dxfId="42623" priority="487" operator="beginsWith" text="ATD">
      <formula>LEFT(I26,LEN("ATD"))="ATD"</formula>
    </cfRule>
  </conditionalFormatting>
  <conditionalFormatting sqref="I26">
    <cfRule type="beginsWith" dxfId="42622" priority="486" stopIfTrue="1" operator="beginsWith" text="DP">
      <formula>LEFT(I26,LEN("DP"))="DP"</formula>
    </cfRule>
  </conditionalFormatting>
  <conditionalFormatting sqref="I25">
    <cfRule type="beginsWith" dxfId="42621" priority="484" operator="beginsWith" text="FER">
      <formula>LEFT(I25,LEN("FER"))="FER"</formula>
    </cfRule>
    <cfRule type="beginsWith" dxfId="42620" priority="485" operator="beginsWith" text="FRS">
      <formula>LEFT(I25,LEN("FRS"))="FRS"</formula>
    </cfRule>
  </conditionalFormatting>
  <conditionalFormatting sqref="I25">
    <cfRule type="beginsWith" dxfId="42619" priority="483" operator="beginsWith" text="NT">
      <formula>LEFT(I25,LEN("NT"))="NT"</formula>
    </cfRule>
  </conditionalFormatting>
  <conditionalFormatting sqref="I25">
    <cfRule type="beginsWith" dxfId="42618" priority="480" operator="beginsWith" text="ANT">
      <formula>LEFT(I25,LEN("ANT"))="ANT"</formula>
    </cfRule>
    <cfRule type="beginsWith" dxfId="42617" priority="481" operator="beginsWith" text="FAL">
      <formula>LEFT(I25,LEN("FAL"))="FAL"</formula>
    </cfRule>
    <cfRule type="beginsWith" dxfId="42616" priority="482" operator="beginsWith" text="OK">
      <formula>LEFT(I25,LEN("OK"))="OK"</formula>
    </cfRule>
  </conditionalFormatting>
  <conditionalFormatting sqref="I25">
    <cfRule type="beginsWith" dxfId="42615" priority="479" operator="beginsWith" text="ATR">
      <formula>LEFT(I25,LEN("ATR"))="ATR"</formula>
    </cfRule>
  </conditionalFormatting>
  <conditionalFormatting sqref="I25">
    <cfRule type="beginsWith" dxfId="42614" priority="478" operator="beginsWith" text="ATD">
      <formula>LEFT(I25,LEN("ATD"))="ATD"</formula>
    </cfRule>
  </conditionalFormatting>
  <conditionalFormatting sqref="I25">
    <cfRule type="beginsWith" dxfId="42613" priority="477" operator="beginsWith" text="DP">
      <formula>LEFT(I25,LEN("DP"))="DP"</formula>
    </cfRule>
  </conditionalFormatting>
  <conditionalFormatting sqref="H23:H26">
    <cfRule type="expression" dxfId="42612" priority="476">
      <formula>G23="0"</formula>
    </cfRule>
  </conditionalFormatting>
  <conditionalFormatting sqref="G23:G26">
    <cfRule type="beginsWith" dxfId="42611" priority="475" operator="beginsWith" text="0">
      <formula>LEFT(G23,LEN("0"))="0"</formula>
    </cfRule>
  </conditionalFormatting>
  <conditionalFormatting sqref="I28">
    <cfRule type="beginsWith" dxfId="42610" priority="473" operator="beginsWith" text="FER">
      <formula>LEFT(I28,LEN("FER"))="FER"</formula>
    </cfRule>
    <cfRule type="beginsWith" dxfId="42609" priority="474" operator="beginsWith" text="FRS">
      <formula>LEFT(I28,LEN("FRS"))="FRS"</formula>
    </cfRule>
  </conditionalFormatting>
  <conditionalFormatting sqref="I28">
    <cfRule type="beginsWith" dxfId="42608" priority="472" operator="beginsWith" text="NT">
      <formula>LEFT(I28,LEN("NT"))="NT"</formula>
    </cfRule>
  </conditionalFormatting>
  <conditionalFormatting sqref="I28">
    <cfRule type="beginsWith" dxfId="42607" priority="469" operator="beginsWith" text="ANT">
      <formula>LEFT(I28,LEN("ANT"))="ANT"</formula>
    </cfRule>
    <cfRule type="beginsWith" dxfId="42606" priority="470" operator="beginsWith" text="FAL">
      <formula>LEFT(I28,LEN("FAL"))="FAL"</formula>
    </cfRule>
    <cfRule type="beginsWith" dxfId="42605" priority="471" operator="beginsWith" text="OK">
      <formula>LEFT(I28,LEN("OK"))="OK"</formula>
    </cfRule>
  </conditionalFormatting>
  <conditionalFormatting sqref="I28">
    <cfRule type="beginsWith" dxfId="42604" priority="468" operator="beginsWith" text="ATR">
      <formula>LEFT(I28,LEN("ATR"))="ATR"</formula>
    </cfRule>
  </conditionalFormatting>
  <conditionalFormatting sqref="I28">
    <cfRule type="beginsWith" dxfId="42603" priority="467" operator="beginsWith" text="ATD">
      <formula>LEFT(I28,LEN("ATD"))="ATD"</formula>
    </cfRule>
  </conditionalFormatting>
  <conditionalFormatting sqref="I28">
    <cfRule type="beginsWith" dxfId="42602" priority="466" operator="beginsWith" text="DP">
      <formula>LEFT(I28,LEN("DP"))="DP"</formula>
    </cfRule>
  </conditionalFormatting>
  <conditionalFormatting sqref="I27">
    <cfRule type="beginsWith" dxfId="42601" priority="464" operator="beginsWith" text="FER">
      <formula>LEFT(I27,LEN("FER"))="FER"</formula>
    </cfRule>
    <cfRule type="beginsWith" dxfId="42600" priority="465" operator="beginsWith" text="FRS">
      <formula>LEFT(I27,LEN("FRS"))="FRS"</formula>
    </cfRule>
  </conditionalFormatting>
  <conditionalFormatting sqref="I27">
    <cfRule type="beginsWith" dxfId="42599" priority="463" operator="beginsWith" text="NT">
      <formula>LEFT(I27,LEN("NT"))="NT"</formula>
    </cfRule>
  </conditionalFormatting>
  <conditionalFormatting sqref="I27">
    <cfRule type="beginsWith" dxfId="42598" priority="460" operator="beginsWith" text="ANT">
      <formula>LEFT(I27,LEN("ANT"))="ANT"</formula>
    </cfRule>
    <cfRule type="beginsWith" dxfId="42597" priority="461" operator="beginsWith" text="FAL">
      <formula>LEFT(I27,LEN("FAL"))="FAL"</formula>
    </cfRule>
    <cfRule type="beginsWith" dxfId="42596" priority="462" operator="beginsWith" text="OK">
      <formula>LEFT(I27,LEN("OK"))="OK"</formula>
    </cfRule>
  </conditionalFormatting>
  <conditionalFormatting sqref="I27">
    <cfRule type="beginsWith" dxfId="42595" priority="459" operator="beginsWith" text="ATR">
      <formula>LEFT(I27,LEN("ATR"))="ATR"</formula>
    </cfRule>
  </conditionalFormatting>
  <conditionalFormatting sqref="I27">
    <cfRule type="beginsWith" dxfId="42594" priority="458" operator="beginsWith" text="ATD">
      <formula>LEFT(I27,LEN("ATD"))="ATD"</formula>
    </cfRule>
  </conditionalFormatting>
  <conditionalFormatting sqref="I27">
    <cfRule type="beginsWith" dxfId="42593" priority="457" operator="beginsWith" text="DP">
      <formula>LEFT(I27,LEN("DP"))="DP"</formula>
    </cfRule>
  </conditionalFormatting>
  <conditionalFormatting sqref="I30">
    <cfRule type="beginsWith" dxfId="42592" priority="455" operator="beginsWith" text="FER">
      <formula>LEFT(I30,LEN("FER"))="FER"</formula>
    </cfRule>
    <cfRule type="beginsWith" dxfId="42591" priority="456" operator="beginsWith" text="FRS">
      <formula>LEFT(I30,LEN("FRS"))="FRS"</formula>
    </cfRule>
  </conditionalFormatting>
  <conditionalFormatting sqref="I30">
    <cfRule type="beginsWith" dxfId="42590" priority="454" operator="beginsWith" text="NT">
      <formula>LEFT(I30,LEN("NT"))="NT"</formula>
    </cfRule>
  </conditionalFormatting>
  <conditionalFormatting sqref="I30">
    <cfRule type="beginsWith" dxfId="42589" priority="451" operator="beginsWith" text="ANT">
      <formula>LEFT(I30,LEN("ANT"))="ANT"</formula>
    </cfRule>
    <cfRule type="beginsWith" dxfId="42588" priority="452" operator="beginsWith" text="FAL">
      <formula>LEFT(I30,LEN("FAL"))="FAL"</formula>
    </cfRule>
    <cfRule type="beginsWith" dxfId="42587" priority="453" operator="beginsWith" text="OK">
      <formula>LEFT(I30,LEN("OK"))="OK"</formula>
    </cfRule>
  </conditionalFormatting>
  <conditionalFormatting sqref="I30">
    <cfRule type="beginsWith" dxfId="42586" priority="450" operator="beginsWith" text="ATR">
      <formula>LEFT(I30,LEN("ATR"))="ATR"</formula>
    </cfRule>
  </conditionalFormatting>
  <conditionalFormatting sqref="I30">
    <cfRule type="beginsWith" dxfId="42585" priority="449" operator="beginsWith" text="ATD">
      <formula>LEFT(I30,LEN("ATD"))="ATD"</formula>
    </cfRule>
  </conditionalFormatting>
  <conditionalFormatting sqref="I30">
    <cfRule type="beginsWith" dxfId="42584" priority="448" stopIfTrue="1" operator="beginsWith" text="DP">
      <formula>LEFT(I30,LEN("DP"))="DP"</formula>
    </cfRule>
  </conditionalFormatting>
  <conditionalFormatting sqref="I29">
    <cfRule type="beginsWith" dxfId="42583" priority="446" operator="beginsWith" text="FER">
      <formula>LEFT(I29,LEN("FER"))="FER"</formula>
    </cfRule>
    <cfRule type="beginsWith" dxfId="42582" priority="447" operator="beginsWith" text="FRS">
      <formula>LEFT(I29,LEN("FRS"))="FRS"</formula>
    </cfRule>
  </conditionalFormatting>
  <conditionalFormatting sqref="I29">
    <cfRule type="beginsWith" dxfId="42581" priority="445" operator="beginsWith" text="NT">
      <formula>LEFT(I29,LEN("NT"))="NT"</formula>
    </cfRule>
  </conditionalFormatting>
  <conditionalFormatting sqref="I29">
    <cfRule type="beginsWith" dxfId="42580" priority="442" operator="beginsWith" text="ANT">
      <formula>LEFT(I29,LEN("ANT"))="ANT"</formula>
    </cfRule>
    <cfRule type="beginsWith" dxfId="42579" priority="443" operator="beginsWith" text="FAL">
      <formula>LEFT(I29,LEN("FAL"))="FAL"</formula>
    </cfRule>
    <cfRule type="beginsWith" dxfId="42578" priority="444" operator="beginsWith" text="OK">
      <formula>LEFT(I29,LEN("OK"))="OK"</formula>
    </cfRule>
  </conditionalFormatting>
  <conditionalFormatting sqref="I29">
    <cfRule type="beginsWith" dxfId="42577" priority="441" operator="beginsWith" text="ATR">
      <formula>LEFT(I29,LEN("ATR"))="ATR"</formula>
    </cfRule>
  </conditionalFormatting>
  <conditionalFormatting sqref="I29">
    <cfRule type="beginsWith" dxfId="42576" priority="440" operator="beginsWith" text="ATD">
      <formula>LEFT(I29,LEN("ATD"))="ATD"</formula>
    </cfRule>
  </conditionalFormatting>
  <conditionalFormatting sqref="I29">
    <cfRule type="beginsWith" dxfId="42575" priority="439" operator="beginsWith" text="DP">
      <formula>LEFT(I29,LEN("DP"))="DP"</formula>
    </cfRule>
  </conditionalFormatting>
  <conditionalFormatting sqref="H27:H30">
    <cfRule type="expression" dxfId="42574" priority="438">
      <formula>G27="0"</formula>
    </cfRule>
  </conditionalFormatting>
  <conditionalFormatting sqref="G27:G30">
    <cfRule type="beginsWith" dxfId="42573" priority="437" operator="beginsWith" text="0">
      <formula>LEFT(G27,LEN("0"))="0"</formula>
    </cfRule>
  </conditionalFormatting>
  <conditionalFormatting sqref="I32">
    <cfRule type="beginsWith" dxfId="42572" priority="435" operator="beginsWith" text="FER">
      <formula>LEFT(I32,LEN("FER"))="FER"</formula>
    </cfRule>
    <cfRule type="beginsWith" dxfId="42571" priority="436" operator="beginsWith" text="FRS">
      <formula>LEFT(I32,LEN("FRS"))="FRS"</formula>
    </cfRule>
  </conditionalFormatting>
  <conditionalFormatting sqref="I32">
    <cfRule type="beginsWith" dxfId="42570" priority="434" operator="beginsWith" text="NT">
      <formula>LEFT(I32,LEN("NT"))="NT"</formula>
    </cfRule>
  </conditionalFormatting>
  <conditionalFormatting sqref="I32">
    <cfRule type="beginsWith" dxfId="42569" priority="431" operator="beginsWith" text="ANT">
      <formula>LEFT(I32,LEN("ANT"))="ANT"</formula>
    </cfRule>
    <cfRule type="beginsWith" dxfId="42568" priority="432" operator="beginsWith" text="FAL">
      <formula>LEFT(I32,LEN("FAL"))="FAL"</formula>
    </cfRule>
    <cfRule type="beginsWith" dxfId="42567" priority="433" operator="beginsWith" text="OK">
      <formula>LEFT(I32,LEN("OK"))="OK"</formula>
    </cfRule>
  </conditionalFormatting>
  <conditionalFormatting sqref="I32">
    <cfRule type="beginsWith" dxfId="42566" priority="430" operator="beginsWith" text="ATR">
      <formula>LEFT(I32,LEN("ATR"))="ATR"</formula>
    </cfRule>
  </conditionalFormatting>
  <conditionalFormatting sqref="I32">
    <cfRule type="beginsWith" dxfId="42565" priority="429" operator="beginsWith" text="ATD">
      <formula>LEFT(I32,LEN("ATD"))="ATD"</formula>
    </cfRule>
  </conditionalFormatting>
  <conditionalFormatting sqref="I32">
    <cfRule type="beginsWith" dxfId="42564" priority="428" operator="beginsWith" text="DP">
      <formula>LEFT(I32,LEN("DP"))="DP"</formula>
    </cfRule>
  </conditionalFormatting>
  <conditionalFormatting sqref="I31">
    <cfRule type="beginsWith" dxfId="42563" priority="426" operator="beginsWith" text="FER">
      <formula>LEFT(I31,LEN("FER"))="FER"</formula>
    </cfRule>
    <cfRule type="beginsWith" dxfId="42562" priority="427" operator="beginsWith" text="FRS">
      <formula>LEFT(I31,LEN("FRS"))="FRS"</formula>
    </cfRule>
  </conditionalFormatting>
  <conditionalFormatting sqref="I31">
    <cfRule type="beginsWith" dxfId="42561" priority="425" operator="beginsWith" text="NT">
      <formula>LEFT(I31,LEN("NT"))="NT"</formula>
    </cfRule>
  </conditionalFormatting>
  <conditionalFormatting sqref="I31">
    <cfRule type="beginsWith" dxfId="42560" priority="422" operator="beginsWith" text="ANT">
      <formula>LEFT(I31,LEN("ANT"))="ANT"</formula>
    </cfRule>
    <cfRule type="beginsWith" dxfId="42559" priority="423" operator="beginsWith" text="FAL">
      <formula>LEFT(I31,LEN("FAL"))="FAL"</formula>
    </cfRule>
    <cfRule type="beginsWith" dxfId="42558" priority="424" operator="beginsWith" text="OK">
      <formula>LEFT(I31,LEN("OK"))="OK"</formula>
    </cfRule>
  </conditionalFormatting>
  <conditionalFormatting sqref="I31">
    <cfRule type="beginsWith" dxfId="42557" priority="421" operator="beginsWith" text="ATR">
      <formula>LEFT(I31,LEN("ATR"))="ATR"</formula>
    </cfRule>
  </conditionalFormatting>
  <conditionalFormatting sqref="I31">
    <cfRule type="beginsWith" dxfId="42556" priority="420" operator="beginsWith" text="ATD">
      <formula>LEFT(I31,LEN("ATD"))="ATD"</formula>
    </cfRule>
  </conditionalFormatting>
  <conditionalFormatting sqref="I31">
    <cfRule type="beginsWith" dxfId="42555" priority="419" operator="beginsWith" text="DP">
      <formula>LEFT(I31,LEN("DP"))="DP"</formula>
    </cfRule>
  </conditionalFormatting>
  <conditionalFormatting sqref="I34">
    <cfRule type="beginsWith" dxfId="42554" priority="417" operator="beginsWith" text="FER">
      <formula>LEFT(I34,LEN("FER"))="FER"</formula>
    </cfRule>
    <cfRule type="beginsWith" dxfId="42553" priority="418" operator="beginsWith" text="FRS">
      <formula>LEFT(I34,LEN("FRS"))="FRS"</formula>
    </cfRule>
  </conditionalFormatting>
  <conditionalFormatting sqref="I34">
    <cfRule type="beginsWith" dxfId="42552" priority="416" operator="beginsWith" text="NT">
      <formula>LEFT(I34,LEN("NT"))="NT"</formula>
    </cfRule>
  </conditionalFormatting>
  <conditionalFormatting sqref="I34">
    <cfRule type="beginsWith" dxfId="42551" priority="413" operator="beginsWith" text="ANT">
      <formula>LEFT(I34,LEN("ANT"))="ANT"</formula>
    </cfRule>
    <cfRule type="beginsWith" dxfId="42550" priority="414" operator="beginsWith" text="FAL">
      <formula>LEFT(I34,LEN("FAL"))="FAL"</formula>
    </cfRule>
    <cfRule type="beginsWith" dxfId="42549" priority="415" operator="beginsWith" text="OK">
      <formula>LEFT(I34,LEN("OK"))="OK"</formula>
    </cfRule>
  </conditionalFormatting>
  <conditionalFormatting sqref="I34">
    <cfRule type="beginsWith" dxfId="42548" priority="412" operator="beginsWith" text="ATR">
      <formula>LEFT(I34,LEN("ATR"))="ATR"</formula>
    </cfRule>
  </conditionalFormatting>
  <conditionalFormatting sqref="I34">
    <cfRule type="beginsWith" dxfId="42547" priority="411" operator="beginsWith" text="ATD">
      <formula>LEFT(I34,LEN("ATD"))="ATD"</formula>
    </cfRule>
  </conditionalFormatting>
  <conditionalFormatting sqref="I34">
    <cfRule type="beginsWith" dxfId="42546" priority="410" stopIfTrue="1" operator="beginsWith" text="DP">
      <formula>LEFT(I34,LEN("DP"))="DP"</formula>
    </cfRule>
  </conditionalFormatting>
  <conditionalFormatting sqref="I33">
    <cfRule type="beginsWith" dxfId="42545" priority="408" operator="beginsWith" text="FER">
      <formula>LEFT(I33,LEN("FER"))="FER"</formula>
    </cfRule>
    <cfRule type="beginsWith" dxfId="42544" priority="409" operator="beginsWith" text="FRS">
      <formula>LEFT(I33,LEN("FRS"))="FRS"</formula>
    </cfRule>
  </conditionalFormatting>
  <conditionalFormatting sqref="I33">
    <cfRule type="beginsWith" dxfId="42543" priority="407" operator="beginsWith" text="NT">
      <formula>LEFT(I33,LEN("NT"))="NT"</formula>
    </cfRule>
  </conditionalFormatting>
  <conditionalFormatting sqref="I33">
    <cfRule type="beginsWith" dxfId="42542" priority="404" operator="beginsWith" text="ANT">
      <formula>LEFT(I33,LEN("ANT"))="ANT"</formula>
    </cfRule>
    <cfRule type="beginsWith" dxfId="42541" priority="405" operator="beginsWith" text="FAL">
      <formula>LEFT(I33,LEN("FAL"))="FAL"</formula>
    </cfRule>
    <cfRule type="beginsWith" dxfId="42540" priority="406" operator="beginsWith" text="OK">
      <formula>LEFT(I33,LEN("OK"))="OK"</formula>
    </cfRule>
  </conditionalFormatting>
  <conditionalFormatting sqref="I33">
    <cfRule type="beginsWith" dxfId="42539" priority="403" operator="beginsWith" text="ATR">
      <formula>LEFT(I33,LEN("ATR"))="ATR"</formula>
    </cfRule>
  </conditionalFormatting>
  <conditionalFormatting sqref="I33">
    <cfRule type="beginsWith" dxfId="42538" priority="402" operator="beginsWith" text="ATD">
      <formula>LEFT(I33,LEN("ATD"))="ATD"</formula>
    </cfRule>
  </conditionalFormatting>
  <conditionalFormatting sqref="I33">
    <cfRule type="beginsWith" dxfId="42537" priority="401" operator="beginsWith" text="DP">
      <formula>LEFT(I33,LEN("DP"))="DP"</formula>
    </cfRule>
  </conditionalFormatting>
  <conditionalFormatting sqref="H31:H34">
    <cfRule type="expression" dxfId="42536" priority="400">
      <formula>G31="0"</formula>
    </cfRule>
  </conditionalFormatting>
  <conditionalFormatting sqref="G31:G34">
    <cfRule type="beginsWith" dxfId="42535" priority="399" operator="beginsWith" text="0">
      <formula>LEFT(G31,LEN("0"))="0"</formula>
    </cfRule>
  </conditionalFormatting>
  <conditionalFormatting sqref="I36">
    <cfRule type="beginsWith" dxfId="42534" priority="397" operator="beginsWith" text="FER">
      <formula>LEFT(I36,LEN("FER"))="FER"</formula>
    </cfRule>
    <cfRule type="beginsWith" dxfId="42533" priority="398" operator="beginsWith" text="FRS">
      <formula>LEFT(I36,LEN("FRS"))="FRS"</formula>
    </cfRule>
  </conditionalFormatting>
  <conditionalFormatting sqref="I36">
    <cfRule type="beginsWith" dxfId="42532" priority="396" operator="beginsWith" text="NT">
      <formula>LEFT(I36,LEN("NT"))="NT"</formula>
    </cfRule>
  </conditionalFormatting>
  <conditionalFormatting sqref="I36">
    <cfRule type="beginsWith" dxfId="42531" priority="393" operator="beginsWith" text="ANT">
      <formula>LEFT(I36,LEN("ANT"))="ANT"</formula>
    </cfRule>
    <cfRule type="beginsWith" dxfId="42530" priority="394" operator="beginsWith" text="FAL">
      <formula>LEFT(I36,LEN("FAL"))="FAL"</formula>
    </cfRule>
    <cfRule type="beginsWith" dxfId="42529" priority="395" operator="beginsWith" text="OK">
      <formula>LEFT(I36,LEN("OK"))="OK"</formula>
    </cfRule>
  </conditionalFormatting>
  <conditionalFormatting sqref="I36">
    <cfRule type="beginsWith" dxfId="42528" priority="392" operator="beginsWith" text="ATR">
      <formula>LEFT(I36,LEN("ATR"))="ATR"</formula>
    </cfRule>
  </conditionalFormatting>
  <conditionalFormatting sqref="I36">
    <cfRule type="beginsWith" dxfId="42527" priority="391" operator="beginsWith" text="ATD">
      <formula>LEFT(I36,LEN("ATD"))="ATD"</formula>
    </cfRule>
  </conditionalFormatting>
  <conditionalFormatting sqref="I36">
    <cfRule type="beginsWith" dxfId="42526" priority="390" operator="beginsWith" text="DP">
      <formula>LEFT(I36,LEN("DP"))="DP"</formula>
    </cfRule>
  </conditionalFormatting>
  <conditionalFormatting sqref="I35">
    <cfRule type="beginsWith" dxfId="42525" priority="388" operator="beginsWith" text="FER">
      <formula>LEFT(I35,LEN("FER"))="FER"</formula>
    </cfRule>
    <cfRule type="beginsWith" dxfId="42524" priority="389" operator="beginsWith" text="FRS">
      <formula>LEFT(I35,LEN("FRS"))="FRS"</formula>
    </cfRule>
  </conditionalFormatting>
  <conditionalFormatting sqref="I35">
    <cfRule type="beginsWith" dxfId="42523" priority="387" operator="beginsWith" text="NT">
      <formula>LEFT(I35,LEN("NT"))="NT"</formula>
    </cfRule>
  </conditionalFormatting>
  <conditionalFormatting sqref="I35">
    <cfRule type="beginsWith" dxfId="42522" priority="384" operator="beginsWith" text="ANT">
      <formula>LEFT(I35,LEN("ANT"))="ANT"</formula>
    </cfRule>
    <cfRule type="beginsWith" dxfId="42521" priority="385" operator="beginsWith" text="FAL">
      <formula>LEFT(I35,LEN("FAL"))="FAL"</formula>
    </cfRule>
    <cfRule type="beginsWith" dxfId="42520" priority="386" operator="beginsWith" text="OK">
      <formula>LEFT(I35,LEN("OK"))="OK"</formula>
    </cfRule>
  </conditionalFormatting>
  <conditionalFormatting sqref="I35">
    <cfRule type="beginsWith" dxfId="42519" priority="383" operator="beginsWith" text="ATR">
      <formula>LEFT(I35,LEN("ATR"))="ATR"</formula>
    </cfRule>
  </conditionalFormatting>
  <conditionalFormatting sqref="I35">
    <cfRule type="beginsWith" dxfId="42518" priority="382" operator="beginsWith" text="ATD">
      <formula>LEFT(I35,LEN("ATD"))="ATD"</formula>
    </cfRule>
  </conditionalFormatting>
  <conditionalFormatting sqref="I35">
    <cfRule type="beginsWith" dxfId="42517" priority="381" operator="beginsWith" text="DP">
      <formula>LEFT(I35,LEN("DP"))="DP"</formula>
    </cfRule>
  </conditionalFormatting>
  <conditionalFormatting sqref="I38">
    <cfRule type="beginsWith" dxfId="42516" priority="379" operator="beginsWith" text="FER">
      <formula>LEFT(I38,LEN("FER"))="FER"</formula>
    </cfRule>
    <cfRule type="beginsWith" dxfId="42515" priority="380" operator="beginsWith" text="FRS">
      <formula>LEFT(I38,LEN("FRS"))="FRS"</formula>
    </cfRule>
  </conditionalFormatting>
  <conditionalFormatting sqref="I38">
    <cfRule type="beginsWith" dxfId="42514" priority="378" operator="beginsWith" text="NT">
      <formula>LEFT(I38,LEN("NT"))="NT"</formula>
    </cfRule>
  </conditionalFormatting>
  <conditionalFormatting sqref="I38">
    <cfRule type="beginsWith" dxfId="42513" priority="375" operator="beginsWith" text="ANT">
      <formula>LEFT(I38,LEN("ANT"))="ANT"</formula>
    </cfRule>
    <cfRule type="beginsWith" dxfId="42512" priority="376" operator="beginsWith" text="FAL">
      <formula>LEFT(I38,LEN("FAL"))="FAL"</formula>
    </cfRule>
    <cfRule type="beginsWith" dxfId="42511" priority="377" operator="beginsWith" text="OK">
      <formula>LEFT(I38,LEN("OK"))="OK"</formula>
    </cfRule>
  </conditionalFormatting>
  <conditionalFormatting sqref="I38">
    <cfRule type="beginsWith" dxfId="42510" priority="374" operator="beginsWith" text="ATR">
      <formula>LEFT(I38,LEN("ATR"))="ATR"</formula>
    </cfRule>
  </conditionalFormatting>
  <conditionalFormatting sqref="I38">
    <cfRule type="beginsWith" dxfId="42509" priority="373" operator="beginsWith" text="ATD">
      <formula>LEFT(I38,LEN("ATD"))="ATD"</formula>
    </cfRule>
  </conditionalFormatting>
  <conditionalFormatting sqref="I38">
    <cfRule type="beginsWith" dxfId="42508" priority="372" stopIfTrue="1" operator="beginsWith" text="DP">
      <formula>LEFT(I38,LEN("DP"))="DP"</formula>
    </cfRule>
  </conditionalFormatting>
  <conditionalFormatting sqref="I37">
    <cfRule type="beginsWith" dxfId="42507" priority="370" operator="beginsWith" text="FER">
      <formula>LEFT(I37,LEN("FER"))="FER"</formula>
    </cfRule>
    <cfRule type="beginsWith" dxfId="42506" priority="371" operator="beginsWith" text="FRS">
      <formula>LEFT(I37,LEN("FRS"))="FRS"</formula>
    </cfRule>
  </conditionalFormatting>
  <conditionalFormatting sqref="I37">
    <cfRule type="beginsWith" dxfId="42505" priority="369" operator="beginsWith" text="NT">
      <formula>LEFT(I37,LEN("NT"))="NT"</formula>
    </cfRule>
  </conditionalFormatting>
  <conditionalFormatting sqref="I37">
    <cfRule type="beginsWith" dxfId="42504" priority="366" operator="beginsWith" text="ANT">
      <formula>LEFT(I37,LEN("ANT"))="ANT"</formula>
    </cfRule>
    <cfRule type="beginsWith" dxfId="42503" priority="367" operator="beginsWith" text="FAL">
      <formula>LEFT(I37,LEN("FAL"))="FAL"</formula>
    </cfRule>
    <cfRule type="beginsWith" dxfId="42502" priority="368" operator="beginsWith" text="OK">
      <formula>LEFT(I37,LEN("OK"))="OK"</formula>
    </cfRule>
  </conditionalFormatting>
  <conditionalFormatting sqref="I37">
    <cfRule type="beginsWith" dxfId="42501" priority="365" operator="beginsWith" text="ATR">
      <formula>LEFT(I37,LEN("ATR"))="ATR"</formula>
    </cfRule>
  </conditionalFormatting>
  <conditionalFormatting sqref="I37">
    <cfRule type="beginsWith" dxfId="42500" priority="364" operator="beginsWith" text="ATD">
      <formula>LEFT(I37,LEN("ATD"))="ATD"</formula>
    </cfRule>
  </conditionalFormatting>
  <conditionalFormatting sqref="I37">
    <cfRule type="beginsWith" dxfId="42499" priority="363" operator="beginsWith" text="DP">
      <formula>LEFT(I37,LEN("DP"))="DP"</formula>
    </cfRule>
  </conditionalFormatting>
  <conditionalFormatting sqref="H35:H38">
    <cfRule type="expression" dxfId="42498" priority="362">
      <formula>G35="0"</formula>
    </cfRule>
  </conditionalFormatting>
  <conditionalFormatting sqref="G35:G38">
    <cfRule type="beginsWith" dxfId="42497" priority="361" operator="beginsWith" text="0">
      <formula>LEFT(G35,LEN("0"))="0"</formula>
    </cfRule>
  </conditionalFormatting>
  <conditionalFormatting sqref="I40">
    <cfRule type="beginsWith" dxfId="42496" priority="359" operator="beginsWith" text="FER">
      <formula>LEFT(I40,LEN("FER"))="FER"</formula>
    </cfRule>
    <cfRule type="beginsWith" dxfId="42495" priority="360" operator="beginsWith" text="FRS">
      <formula>LEFT(I40,LEN("FRS"))="FRS"</formula>
    </cfRule>
  </conditionalFormatting>
  <conditionalFormatting sqref="I40">
    <cfRule type="beginsWith" dxfId="42494" priority="358" operator="beginsWith" text="NT">
      <formula>LEFT(I40,LEN("NT"))="NT"</formula>
    </cfRule>
  </conditionalFormatting>
  <conditionalFormatting sqref="I40">
    <cfRule type="beginsWith" dxfId="42493" priority="355" operator="beginsWith" text="ANT">
      <formula>LEFT(I40,LEN("ANT"))="ANT"</formula>
    </cfRule>
    <cfRule type="beginsWith" dxfId="42492" priority="356" operator="beginsWith" text="FAL">
      <formula>LEFT(I40,LEN("FAL"))="FAL"</formula>
    </cfRule>
    <cfRule type="beginsWith" dxfId="42491" priority="357" operator="beginsWith" text="OK">
      <formula>LEFT(I40,LEN("OK"))="OK"</formula>
    </cfRule>
  </conditionalFormatting>
  <conditionalFormatting sqref="I40">
    <cfRule type="beginsWith" dxfId="42490" priority="354" operator="beginsWith" text="ATR">
      <formula>LEFT(I40,LEN("ATR"))="ATR"</formula>
    </cfRule>
  </conditionalFormatting>
  <conditionalFormatting sqref="I40">
    <cfRule type="beginsWith" dxfId="42489" priority="353" operator="beginsWith" text="ATD">
      <formula>LEFT(I40,LEN("ATD"))="ATD"</formula>
    </cfRule>
  </conditionalFormatting>
  <conditionalFormatting sqref="I40">
    <cfRule type="beginsWith" dxfId="42488" priority="352" operator="beginsWith" text="DP">
      <formula>LEFT(I40,LEN("DP"))="DP"</formula>
    </cfRule>
  </conditionalFormatting>
  <conditionalFormatting sqref="I39">
    <cfRule type="beginsWith" dxfId="42487" priority="350" operator="beginsWith" text="FER">
      <formula>LEFT(I39,LEN("FER"))="FER"</formula>
    </cfRule>
    <cfRule type="beginsWith" dxfId="42486" priority="351" operator="beginsWith" text="FRS">
      <formula>LEFT(I39,LEN("FRS"))="FRS"</formula>
    </cfRule>
  </conditionalFormatting>
  <conditionalFormatting sqref="I39">
    <cfRule type="beginsWith" dxfId="42485" priority="349" operator="beginsWith" text="NT">
      <formula>LEFT(I39,LEN("NT"))="NT"</formula>
    </cfRule>
  </conditionalFormatting>
  <conditionalFormatting sqref="I39">
    <cfRule type="beginsWith" dxfId="42484" priority="346" operator="beginsWith" text="ANT">
      <formula>LEFT(I39,LEN("ANT"))="ANT"</formula>
    </cfRule>
    <cfRule type="beginsWith" dxfId="42483" priority="347" operator="beginsWith" text="FAL">
      <formula>LEFT(I39,LEN("FAL"))="FAL"</formula>
    </cfRule>
    <cfRule type="beginsWith" dxfId="42482" priority="348" operator="beginsWith" text="OK">
      <formula>LEFT(I39,LEN("OK"))="OK"</formula>
    </cfRule>
  </conditionalFormatting>
  <conditionalFormatting sqref="I39">
    <cfRule type="beginsWith" dxfId="42481" priority="345" operator="beginsWith" text="ATR">
      <formula>LEFT(I39,LEN("ATR"))="ATR"</formula>
    </cfRule>
  </conditionalFormatting>
  <conditionalFormatting sqref="I39">
    <cfRule type="beginsWith" dxfId="42480" priority="344" operator="beginsWith" text="ATD">
      <formula>LEFT(I39,LEN("ATD"))="ATD"</formula>
    </cfRule>
  </conditionalFormatting>
  <conditionalFormatting sqref="I39">
    <cfRule type="beginsWith" dxfId="42479" priority="343" operator="beginsWith" text="DP">
      <formula>LEFT(I39,LEN("DP"))="DP"</formula>
    </cfRule>
  </conditionalFormatting>
  <conditionalFormatting sqref="I42">
    <cfRule type="beginsWith" dxfId="42478" priority="341" operator="beginsWith" text="FER">
      <formula>LEFT(I42,LEN("FER"))="FER"</formula>
    </cfRule>
    <cfRule type="beginsWith" dxfId="42477" priority="342" operator="beginsWith" text="FRS">
      <formula>LEFT(I42,LEN("FRS"))="FRS"</formula>
    </cfRule>
  </conditionalFormatting>
  <conditionalFormatting sqref="I42">
    <cfRule type="beginsWith" dxfId="42476" priority="340" operator="beginsWith" text="NT">
      <formula>LEFT(I42,LEN("NT"))="NT"</formula>
    </cfRule>
  </conditionalFormatting>
  <conditionalFormatting sqref="I42">
    <cfRule type="beginsWith" dxfId="42475" priority="337" operator="beginsWith" text="ANT">
      <formula>LEFT(I42,LEN("ANT"))="ANT"</formula>
    </cfRule>
    <cfRule type="beginsWith" dxfId="42474" priority="338" operator="beginsWith" text="FAL">
      <formula>LEFT(I42,LEN("FAL"))="FAL"</formula>
    </cfRule>
    <cfRule type="beginsWith" dxfId="42473" priority="339" operator="beginsWith" text="OK">
      <formula>LEFT(I42,LEN("OK"))="OK"</formula>
    </cfRule>
  </conditionalFormatting>
  <conditionalFormatting sqref="I42">
    <cfRule type="beginsWith" dxfId="42472" priority="336" operator="beginsWith" text="ATR">
      <formula>LEFT(I42,LEN("ATR"))="ATR"</formula>
    </cfRule>
  </conditionalFormatting>
  <conditionalFormatting sqref="I42">
    <cfRule type="beginsWith" dxfId="42471" priority="335" operator="beginsWith" text="ATD">
      <formula>LEFT(I42,LEN("ATD"))="ATD"</formula>
    </cfRule>
  </conditionalFormatting>
  <conditionalFormatting sqref="I42">
    <cfRule type="beginsWith" dxfId="42470" priority="334" stopIfTrue="1" operator="beginsWith" text="DP">
      <formula>LEFT(I42,LEN("DP"))="DP"</formula>
    </cfRule>
  </conditionalFormatting>
  <conditionalFormatting sqref="I41">
    <cfRule type="beginsWith" dxfId="42469" priority="332" operator="beginsWith" text="FER">
      <formula>LEFT(I41,LEN("FER"))="FER"</formula>
    </cfRule>
    <cfRule type="beginsWith" dxfId="42468" priority="333" operator="beginsWith" text="FRS">
      <formula>LEFT(I41,LEN("FRS"))="FRS"</formula>
    </cfRule>
  </conditionalFormatting>
  <conditionalFormatting sqref="I41">
    <cfRule type="beginsWith" dxfId="42467" priority="331" operator="beginsWith" text="NT">
      <formula>LEFT(I41,LEN("NT"))="NT"</formula>
    </cfRule>
  </conditionalFormatting>
  <conditionalFormatting sqref="I41">
    <cfRule type="beginsWith" dxfId="42466" priority="328" operator="beginsWith" text="ANT">
      <formula>LEFT(I41,LEN("ANT"))="ANT"</formula>
    </cfRule>
    <cfRule type="beginsWith" dxfId="42465" priority="329" operator="beginsWith" text="FAL">
      <formula>LEFT(I41,LEN("FAL"))="FAL"</formula>
    </cfRule>
    <cfRule type="beginsWith" dxfId="42464" priority="330" operator="beginsWith" text="OK">
      <formula>LEFT(I41,LEN("OK"))="OK"</formula>
    </cfRule>
  </conditionalFormatting>
  <conditionalFormatting sqref="I41">
    <cfRule type="beginsWith" dxfId="42463" priority="327" operator="beginsWith" text="ATR">
      <formula>LEFT(I41,LEN("ATR"))="ATR"</formula>
    </cfRule>
  </conditionalFormatting>
  <conditionalFormatting sqref="I41">
    <cfRule type="beginsWith" dxfId="42462" priority="326" operator="beginsWith" text="ATD">
      <formula>LEFT(I41,LEN("ATD"))="ATD"</formula>
    </cfRule>
  </conditionalFormatting>
  <conditionalFormatting sqref="I41">
    <cfRule type="beginsWith" dxfId="42461" priority="325" operator="beginsWith" text="DP">
      <formula>LEFT(I41,LEN("DP"))="DP"</formula>
    </cfRule>
  </conditionalFormatting>
  <conditionalFormatting sqref="H39:H42">
    <cfRule type="expression" dxfId="42460" priority="324">
      <formula>G39="0"</formula>
    </cfRule>
  </conditionalFormatting>
  <conditionalFormatting sqref="G39:G42">
    <cfRule type="beginsWith" dxfId="42459" priority="323" operator="beginsWith" text="0">
      <formula>LEFT(G39,LEN("0"))="0"</formula>
    </cfRule>
  </conditionalFormatting>
  <conditionalFormatting sqref="L5:N6">
    <cfRule type="expression" dxfId="42458" priority="319">
      <formula>K3="FERIADO"</formula>
    </cfRule>
    <cfRule type="expression" dxfId="42457" priority="320">
      <formula>K3="FÉRIAS"</formula>
    </cfRule>
    <cfRule type="expression" dxfId="42456" priority="321">
      <formula>K3="ATESTADO"</formula>
    </cfRule>
    <cfRule type="expression" dxfId="42455" priority="322">
      <formula>K3="NTRAB"</formula>
    </cfRule>
  </conditionalFormatting>
  <conditionalFormatting sqref="N3">
    <cfRule type="beginsWith" dxfId="42454" priority="316" operator="beginsWith" text="DP">
      <formula>LEFT(N3,LEN("DP"))="DP"</formula>
    </cfRule>
    <cfRule type="beginsWith" dxfId="42453" priority="317" operator="beginsWith" text="FER">
      <formula>LEFT(N3,LEN("FER"))="FER"</formula>
    </cfRule>
    <cfRule type="beginsWith" dxfId="42452" priority="318" operator="beginsWith" text="FRS">
      <formula>LEFT(N3,LEN("FRS"))="FRS"</formula>
    </cfRule>
  </conditionalFormatting>
  <conditionalFormatting sqref="N3">
    <cfRule type="beginsWith" dxfId="42451" priority="315" operator="beginsWith" text="NT">
      <formula>LEFT(N3,LEN("NT"))="NT"</formula>
    </cfRule>
  </conditionalFormatting>
  <conditionalFormatting sqref="N3">
    <cfRule type="beginsWith" dxfId="42450" priority="312" operator="beginsWith" text="ANT">
      <formula>LEFT(N3,LEN("ANT"))="ANT"</formula>
    </cfRule>
    <cfRule type="beginsWith" dxfId="42449" priority="313" operator="beginsWith" text="FAL">
      <formula>LEFT(N3,LEN("FAL"))="FAL"</formula>
    </cfRule>
    <cfRule type="beginsWith" dxfId="42448" priority="314" operator="beginsWith" text="OK">
      <formula>LEFT(N3,LEN("OK"))="OK"</formula>
    </cfRule>
  </conditionalFormatting>
  <conditionalFormatting sqref="N3">
    <cfRule type="beginsWith" dxfId="42447" priority="311" operator="beginsWith" text="ATR">
      <formula>LEFT(N3,LEN("ATR"))="ATR"</formula>
    </cfRule>
  </conditionalFormatting>
  <conditionalFormatting sqref="N3">
    <cfRule type="beginsWith" dxfId="42446" priority="310" operator="beginsWith" text="ATD">
      <formula>LEFT(N3,LEN("ATD"))="ATD"</formula>
    </cfRule>
  </conditionalFormatting>
  <conditionalFormatting sqref="N4">
    <cfRule type="beginsWith" dxfId="42445" priority="308" operator="beginsWith" text="FER">
      <formula>LEFT(N4,LEN("FER"))="FER"</formula>
    </cfRule>
    <cfRule type="beginsWith" dxfId="42444" priority="309" operator="beginsWith" text="FRS">
      <formula>LEFT(N4,LEN("FRS"))="FRS"</formula>
    </cfRule>
  </conditionalFormatting>
  <conditionalFormatting sqref="N4">
    <cfRule type="beginsWith" dxfId="42443" priority="307" operator="beginsWith" text="NT">
      <formula>LEFT(N4,LEN("NT"))="NT"</formula>
    </cfRule>
  </conditionalFormatting>
  <conditionalFormatting sqref="N4">
    <cfRule type="beginsWith" dxfId="42442" priority="304" operator="beginsWith" text="ANT">
      <formula>LEFT(N4,LEN("ANT"))="ANT"</formula>
    </cfRule>
    <cfRule type="beginsWith" dxfId="42441" priority="305" operator="beginsWith" text="FAL">
      <formula>LEFT(N4,LEN("FAL"))="FAL"</formula>
    </cfRule>
    <cfRule type="beginsWith" dxfId="42440" priority="306" operator="beginsWith" text="OK">
      <formula>LEFT(N4,LEN("OK"))="OK"</formula>
    </cfRule>
  </conditionalFormatting>
  <conditionalFormatting sqref="N4">
    <cfRule type="beginsWith" dxfId="42439" priority="303" operator="beginsWith" text="ATR">
      <formula>LEFT(N4,LEN("ATR"))="ATR"</formula>
    </cfRule>
  </conditionalFormatting>
  <conditionalFormatting sqref="N4">
    <cfRule type="beginsWith" dxfId="42438" priority="302" operator="beginsWith" text="ATD">
      <formula>LEFT(N4,LEN("ATD"))="ATD"</formula>
    </cfRule>
  </conditionalFormatting>
  <conditionalFormatting sqref="N4">
    <cfRule type="beginsWith" dxfId="42437" priority="301" stopIfTrue="1" operator="beginsWith" text="DP">
      <formula>LEFT(N4,LEN("DP"))="DP"</formula>
    </cfRule>
  </conditionalFormatting>
  <conditionalFormatting sqref="M3:M4">
    <cfRule type="expression" dxfId="42436" priority="300">
      <formula>L3="0"</formula>
    </cfRule>
  </conditionalFormatting>
  <conditionalFormatting sqref="L3:L4">
    <cfRule type="beginsWith" dxfId="42435" priority="299" operator="beginsWith" text="0">
      <formula>LEFT(L3,LEN("0"))="0"</formula>
    </cfRule>
  </conditionalFormatting>
  <conditionalFormatting sqref="L7:N10">
    <cfRule type="expression" dxfId="42434" priority="295">
      <formula>K7="FÉRIAS"</formula>
    </cfRule>
    <cfRule type="expression" dxfId="42433" priority="296">
      <formula>K7="FERIADO"</formula>
    </cfRule>
    <cfRule type="expression" dxfId="42432" priority="297">
      <formula>K7="ATESTADO"</formula>
    </cfRule>
    <cfRule type="expression" dxfId="42431" priority="298">
      <formula>K7="NTRAB"</formula>
    </cfRule>
  </conditionalFormatting>
  <conditionalFormatting sqref="N12">
    <cfRule type="beginsWith" dxfId="42430" priority="293" operator="beginsWith" text="FER">
      <formula>LEFT(N12,LEN("FER"))="FER"</formula>
    </cfRule>
    <cfRule type="beginsWith" dxfId="42429" priority="294" operator="beginsWith" text="FRS">
      <formula>LEFT(N12,LEN("FRS"))="FRS"</formula>
    </cfRule>
  </conditionalFormatting>
  <conditionalFormatting sqref="N12">
    <cfRule type="beginsWith" dxfId="42428" priority="292" operator="beginsWith" text="NT">
      <formula>LEFT(N12,LEN("NT"))="NT"</formula>
    </cfRule>
  </conditionalFormatting>
  <conditionalFormatting sqref="N12">
    <cfRule type="beginsWith" dxfId="42427" priority="289" operator="beginsWith" text="ANT">
      <formula>LEFT(N12,LEN("ANT"))="ANT"</formula>
    </cfRule>
    <cfRule type="beginsWith" dxfId="42426" priority="290" operator="beginsWith" text="FAL">
      <formula>LEFT(N12,LEN("FAL"))="FAL"</formula>
    </cfRule>
    <cfRule type="beginsWith" dxfId="42425" priority="291" operator="beginsWith" text="OK">
      <formula>LEFT(N12,LEN("OK"))="OK"</formula>
    </cfRule>
  </conditionalFormatting>
  <conditionalFormatting sqref="N12">
    <cfRule type="beginsWith" dxfId="42424" priority="288" operator="beginsWith" text="ATR">
      <formula>LEFT(N12,LEN("ATR"))="ATR"</formula>
    </cfRule>
  </conditionalFormatting>
  <conditionalFormatting sqref="N12">
    <cfRule type="beginsWith" dxfId="42423" priority="287" operator="beginsWith" text="ATD">
      <formula>LEFT(N12,LEN("ATD"))="ATD"</formula>
    </cfRule>
  </conditionalFormatting>
  <conditionalFormatting sqref="N12">
    <cfRule type="beginsWith" dxfId="42422" priority="286" operator="beginsWith" text="DP">
      <formula>LEFT(N12,LEN("DP"))="DP"</formula>
    </cfRule>
  </conditionalFormatting>
  <conditionalFormatting sqref="N11">
    <cfRule type="beginsWith" dxfId="42421" priority="284" operator="beginsWith" text="FER">
      <formula>LEFT(N11,LEN("FER"))="FER"</formula>
    </cfRule>
    <cfRule type="beginsWith" dxfId="42420" priority="285" operator="beginsWith" text="FRS">
      <formula>LEFT(N11,LEN("FRS"))="FRS"</formula>
    </cfRule>
  </conditionalFormatting>
  <conditionalFormatting sqref="N11">
    <cfRule type="beginsWith" dxfId="42419" priority="283" operator="beginsWith" text="NT">
      <formula>LEFT(N11,LEN("NT"))="NT"</formula>
    </cfRule>
  </conditionalFormatting>
  <conditionalFormatting sqref="N11">
    <cfRule type="beginsWith" dxfId="42418" priority="280" operator="beginsWith" text="ANT">
      <formula>LEFT(N11,LEN("ANT"))="ANT"</formula>
    </cfRule>
    <cfRule type="beginsWith" dxfId="42417" priority="281" operator="beginsWith" text="FAL">
      <formula>LEFT(N11,LEN("FAL"))="FAL"</formula>
    </cfRule>
    <cfRule type="beginsWith" dxfId="42416" priority="282" operator="beginsWith" text="OK">
      <formula>LEFT(N11,LEN("OK"))="OK"</formula>
    </cfRule>
  </conditionalFormatting>
  <conditionalFormatting sqref="N11">
    <cfRule type="beginsWith" dxfId="42415" priority="279" operator="beginsWith" text="ATR">
      <formula>LEFT(N11,LEN("ATR"))="ATR"</formula>
    </cfRule>
  </conditionalFormatting>
  <conditionalFormatting sqref="N11">
    <cfRule type="beginsWith" dxfId="42414" priority="278" operator="beginsWith" text="ATD">
      <formula>LEFT(N11,LEN("ATD"))="ATD"</formula>
    </cfRule>
  </conditionalFormatting>
  <conditionalFormatting sqref="N11">
    <cfRule type="beginsWith" dxfId="42413" priority="277" operator="beginsWith" text="DP">
      <formula>LEFT(N11,LEN("DP"))="DP"</formula>
    </cfRule>
  </conditionalFormatting>
  <conditionalFormatting sqref="N14">
    <cfRule type="beginsWith" dxfId="42412" priority="275" operator="beginsWith" text="FER">
      <formula>LEFT(N14,LEN("FER"))="FER"</formula>
    </cfRule>
    <cfRule type="beginsWith" dxfId="42411" priority="276" operator="beginsWith" text="FRS">
      <formula>LEFT(N14,LEN("FRS"))="FRS"</formula>
    </cfRule>
  </conditionalFormatting>
  <conditionalFormatting sqref="N14">
    <cfRule type="beginsWith" dxfId="42410" priority="274" operator="beginsWith" text="NT">
      <formula>LEFT(N14,LEN("NT"))="NT"</formula>
    </cfRule>
  </conditionalFormatting>
  <conditionalFormatting sqref="N14">
    <cfRule type="beginsWith" dxfId="42409" priority="271" operator="beginsWith" text="ANT">
      <formula>LEFT(N14,LEN("ANT"))="ANT"</formula>
    </cfRule>
    <cfRule type="beginsWith" dxfId="42408" priority="272" operator="beginsWith" text="FAL">
      <formula>LEFT(N14,LEN("FAL"))="FAL"</formula>
    </cfRule>
    <cfRule type="beginsWith" dxfId="42407" priority="273" operator="beginsWith" text="OK">
      <formula>LEFT(N14,LEN("OK"))="OK"</formula>
    </cfRule>
  </conditionalFormatting>
  <conditionalFormatting sqref="N14">
    <cfRule type="beginsWith" dxfId="42406" priority="270" operator="beginsWith" text="ATR">
      <formula>LEFT(N14,LEN("ATR"))="ATR"</formula>
    </cfRule>
  </conditionalFormatting>
  <conditionalFormatting sqref="N14">
    <cfRule type="beginsWith" dxfId="42405" priority="269" operator="beginsWith" text="ATD">
      <formula>LEFT(N14,LEN("ATD"))="ATD"</formula>
    </cfRule>
  </conditionalFormatting>
  <conditionalFormatting sqref="N14">
    <cfRule type="beginsWith" dxfId="42404" priority="268" stopIfTrue="1" operator="beginsWith" text="DP">
      <formula>LEFT(N14,LEN("DP"))="DP"</formula>
    </cfRule>
  </conditionalFormatting>
  <conditionalFormatting sqref="N13">
    <cfRule type="beginsWith" dxfId="42403" priority="266" operator="beginsWith" text="FER">
      <formula>LEFT(N13,LEN("FER"))="FER"</formula>
    </cfRule>
    <cfRule type="beginsWith" dxfId="42402" priority="267" operator="beginsWith" text="FRS">
      <formula>LEFT(N13,LEN("FRS"))="FRS"</formula>
    </cfRule>
  </conditionalFormatting>
  <conditionalFormatting sqref="N13">
    <cfRule type="beginsWith" dxfId="42401" priority="265" operator="beginsWith" text="NT">
      <formula>LEFT(N13,LEN("NT"))="NT"</formula>
    </cfRule>
  </conditionalFormatting>
  <conditionalFormatting sqref="N13">
    <cfRule type="beginsWith" dxfId="42400" priority="262" operator="beginsWith" text="ANT">
      <formula>LEFT(N13,LEN("ANT"))="ANT"</formula>
    </cfRule>
    <cfRule type="beginsWith" dxfId="42399" priority="263" operator="beginsWith" text="FAL">
      <formula>LEFT(N13,LEN("FAL"))="FAL"</formula>
    </cfRule>
    <cfRule type="beginsWith" dxfId="42398" priority="264" operator="beginsWith" text="OK">
      <formula>LEFT(N13,LEN("OK"))="OK"</formula>
    </cfRule>
  </conditionalFormatting>
  <conditionalFormatting sqref="N13">
    <cfRule type="beginsWith" dxfId="42397" priority="261" operator="beginsWith" text="ATR">
      <formula>LEFT(N13,LEN("ATR"))="ATR"</formula>
    </cfRule>
  </conditionalFormatting>
  <conditionalFormatting sqref="N13">
    <cfRule type="beginsWith" dxfId="42396" priority="260" operator="beginsWith" text="ATD">
      <formula>LEFT(N13,LEN("ATD"))="ATD"</formula>
    </cfRule>
  </conditionalFormatting>
  <conditionalFormatting sqref="N13">
    <cfRule type="beginsWith" dxfId="42395" priority="259" operator="beginsWith" text="DP">
      <formula>LEFT(N13,LEN("DP"))="DP"</formula>
    </cfRule>
  </conditionalFormatting>
  <conditionalFormatting sqref="M11:M14">
    <cfRule type="expression" dxfId="42394" priority="258">
      <formula>L11="0"</formula>
    </cfRule>
  </conditionalFormatting>
  <conditionalFormatting sqref="L11:L14">
    <cfRule type="beginsWith" dxfId="42393" priority="257" operator="beginsWith" text="0">
      <formula>LEFT(L11,LEN("0"))="0"</formula>
    </cfRule>
  </conditionalFormatting>
  <conditionalFormatting sqref="N16">
    <cfRule type="beginsWith" dxfId="42392" priority="255" operator="beginsWith" text="FER">
      <formula>LEFT(N16,LEN("FER"))="FER"</formula>
    </cfRule>
    <cfRule type="beginsWith" dxfId="42391" priority="256" operator="beginsWith" text="FRS">
      <formula>LEFT(N16,LEN("FRS"))="FRS"</formula>
    </cfRule>
  </conditionalFormatting>
  <conditionalFormatting sqref="N16">
    <cfRule type="beginsWith" dxfId="42390" priority="254" operator="beginsWith" text="NT">
      <formula>LEFT(N16,LEN("NT"))="NT"</formula>
    </cfRule>
  </conditionalFormatting>
  <conditionalFormatting sqref="N16">
    <cfRule type="beginsWith" dxfId="42389" priority="251" operator="beginsWith" text="ANT">
      <formula>LEFT(N16,LEN("ANT"))="ANT"</formula>
    </cfRule>
    <cfRule type="beginsWith" dxfId="42388" priority="252" operator="beginsWith" text="FAL">
      <formula>LEFT(N16,LEN("FAL"))="FAL"</formula>
    </cfRule>
    <cfRule type="beginsWith" dxfId="42387" priority="253" operator="beginsWith" text="OK">
      <formula>LEFT(N16,LEN("OK"))="OK"</formula>
    </cfRule>
  </conditionalFormatting>
  <conditionalFormatting sqref="N16">
    <cfRule type="beginsWith" dxfId="42386" priority="250" operator="beginsWith" text="ATR">
      <formula>LEFT(N16,LEN("ATR"))="ATR"</formula>
    </cfRule>
  </conditionalFormatting>
  <conditionalFormatting sqref="N16">
    <cfRule type="beginsWith" dxfId="42385" priority="249" operator="beginsWith" text="ATD">
      <formula>LEFT(N16,LEN("ATD"))="ATD"</formula>
    </cfRule>
  </conditionalFormatting>
  <conditionalFormatting sqref="N16">
    <cfRule type="beginsWith" dxfId="42384" priority="248" operator="beginsWith" text="DP">
      <formula>LEFT(N16,LEN("DP"))="DP"</formula>
    </cfRule>
  </conditionalFormatting>
  <conditionalFormatting sqref="N15">
    <cfRule type="beginsWith" dxfId="42383" priority="246" operator="beginsWith" text="FER">
      <formula>LEFT(N15,LEN("FER"))="FER"</formula>
    </cfRule>
    <cfRule type="beginsWith" dxfId="42382" priority="247" operator="beginsWith" text="FRS">
      <formula>LEFT(N15,LEN("FRS"))="FRS"</formula>
    </cfRule>
  </conditionalFormatting>
  <conditionalFormatting sqref="N15">
    <cfRule type="beginsWith" dxfId="42381" priority="245" operator="beginsWith" text="NT">
      <formula>LEFT(N15,LEN("NT"))="NT"</formula>
    </cfRule>
  </conditionalFormatting>
  <conditionalFormatting sqref="N15">
    <cfRule type="beginsWith" dxfId="42380" priority="242" operator="beginsWith" text="ANT">
      <formula>LEFT(N15,LEN("ANT"))="ANT"</formula>
    </cfRule>
    <cfRule type="beginsWith" dxfId="42379" priority="243" operator="beginsWith" text="FAL">
      <formula>LEFT(N15,LEN("FAL"))="FAL"</formula>
    </cfRule>
    <cfRule type="beginsWith" dxfId="42378" priority="244" operator="beginsWith" text="OK">
      <formula>LEFT(N15,LEN("OK"))="OK"</formula>
    </cfRule>
  </conditionalFormatting>
  <conditionalFormatting sqref="N15">
    <cfRule type="beginsWith" dxfId="42377" priority="241" operator="beginsWith" text="ATR">
      <formula>LEFT(N15,LEN("ATR"))="ATR"</formula>
    </cfRule>
  </conditionalFormatting>
  <conditionalFormatting sqref="N15">
    <cfRule type="beginsWith" dxfId="42376" priority="240" operator="beginsWith" text="ATD">
      <formula>LEFT(N15,LEN("ATD"))="ATD"</formula>
    </cfRule>
  </conditionalFormatting>
  <conditionalFormatting sqref="N15">
    <cfRule type="beginsWith" dxfId="42375" priority="239" operator="beginsWith" text="DP">
      <formula>LEFT(N15,LEN("DP"))="DP"</formula>
    </cfRule>
  </conditionalFormatting>
  <conditionalFormatting sqref="N18">
    <cfRule type="beginsWith" dxfId="42374" priority="237" operator="beginsWith" text="FER">
      <formula>LEFT(N18,LEN("FER"))="FER"</formula>
    </cfRule>
    <cfRule type="beginsWith" dxfId="42373" priority="238" operator="beginsWith" text="FRS">
      <formula>LEFT(N18,LEN("FRS"))="FRS"</formula>
    </cfRule>
  </conditionalFormatting>
  <conditionalFormatting sqref="N18">
    <cfRule type="beginsWith" dxfId="42372" priority="236" operator="beginsWith" text="NT">
      <formula>LEFT(N18,LEN("NT"))="NT"</formula>
    </cfRule>
  </conditionalFormatting>
  <conditionalFormatting sqref="N18">
    <cfRule type="beginsWith" dxfId="42371" priority="233" operator="beginsWith" text="ANT">
      <formula>LEFT(N18,LEN("ANT"))="ANT"</formula>
    </cfRule>
    <cfRule type="beginsWith" dxfId="42370" priority="234" operator="beginsWith" text="FAL">
      <formula>LEFT(N18,LEN("FAL"))="FAL"</formula>
    </cfRule>
    <cfRule type="beginsWith" dxfId="42369" priority="235" operator="beginsWith" text="OK">
      <formula>LEFT(N18,LEN("OK"))="OK"</formula>
    </cfRule>
  </conditionalFormatting>
  <conditionalFormatting sqref="N18">
    <cfRule type="beginsWith" dxfId="42368" priority="232" operator="beginsWith" text="ATR">
      <formula>LEFT(N18,LEN("ATR"))="ATR"</formula>
    </cfRule>
  </conditionalFormatting>
  <conditionalFormatting sqref="N18">
    <cfRule type="beginsWith" dxfId="42367" priority="231" operator="beginsWith" text="ATD">
      <formula>LEFT(N18,LEN("ATD"))="ATD"</formula>
    </cfRule>
  </conditionalFormatting>
  <conditionalFormatting sqref="N18">
    <cfRule type="beginsWith" dxfId="42366" priority="230" stopIfTrue="1" operator="beginsWith" text="DP">
      <formula>LEFT(N18,LEN("DP"))="DP"</formula>
    </cfRule>
  </conditionalFormatting>
  <conditionalFormatting sqref="N17">
    <cfRule type="beginsWith" dxfId="42365" priority="228" operator="beginsWith" text="FER">
      <formula>LEFT(N17,LEN("FER"))="FER"</formula>
    </cfRule>
    <cfRule type="beginsWith" dxfId="42364" priority="229" operator="beginsWith" text="FRS">
      <formula>LEFT(N17,LEN("FRS"))="FRS"</formula>
    </cfRule>
  </conditionalFormatting>
  <conditionalFormatting sqref="N17">
    <cfRule type="beginsWith" dxfId="42363" priority="227" operator="beginsWith" text="NT">
      <formula>LEFT(N17,LEN("NT"))="NT"</formula>
    </cfRule>
  </conditionalFormatting>
  <conditionalFormatting sqref="N17">
    <cfRule type="beginsWith" dxfId="42362" priority="224" operator="beginsWith" text="ANT">
      <formula>LEFT(N17,LEN("ANT"))="ANT"</formula>
    </cfRule>
    <cfRule type="beginsWith" dxfId="42361" priority="225" operator="beginsWith" text="FAL">
      <formula>LEFT(N17,LEN("FAL"))="FAL"</formula>
    </cfRule>
    <cfRule type="beginsWith" dxfId="42360" priority="226" operator="beginsWith" text="OK">
      <formula>LEFT(N17,LEN("OK"))="OK"</formula>
    </cfRule>
  </conditionalFormatting>
  <conditionalFormatting sqref="N17">
    <cfRule type="beginsWith" dxfId="42359" priority="223" operator="beginsWith" text="ATR">
      <formula>LEFT(N17,LEN("ATR"))="ATR"</formula>
    </cfRule>
  </conditionalFormatting>
  <conditionalFormatting sqref="N17">
    <cfRule type="beginsWith" dxfId="42358" priority="222" operator="beginsWith" text="ATD">
      <formula>LEFT(N17,LEN("ATD"))="ATD"</formula>
    </cfRule>
  </conditionalFormatting>
  <conditionalFormatting sqref="N17">
    <cfRule type="beginsWith" dxfId="42357" priority="221" operator="beginsWith" text="DP">
      <formula>LEFT(N17,LEN("DP"))="DP"</formula>
    </cfRule>
  </conditionalFormatting>
  <conditionalFormatting sqref="M15:M18">
    <cfRule type="expression" dxfId="42356" priority="220">
      <formula>L15="0"</formula>
    </cfRule>
  </conditionalFormatting>
  <conditionalFormatting sqref="L15:L18">
    <cfRule type="beginsWith" dxfId="42355" priority="219" operator="beginsWith" text="0">
      <formula>LEFT(L15,LEN("0"))="0"</formula>
    </cfRule>
  </conditionalFormatting>
  <conditionalFormatting sqref="N20">
    <cfRule type="beginsWith" dxfId="42354" priority="217" operator="beginsWith" text="FER">
      <formula>LEFT(N20,LEN("FER"))="FER"</formula>
    </cfRule>
    <cfRule type="beginsWith" dxfId="42353" priority="218" operator="beginsWith" text="FRS">
      <formula>LEFT(N20,LEN("FRS"))="FRS"</formula>
    </cfRule>
  </conditionalFormatting>
  <conditionalFormatting sqref="N20">
    <cfRule type="beginsWith" dxfId="42352" priority="216" operator="beginsWith" text="NT">
      <formula>LEFT(N20,LEN("NT"))="NT"</formula>
    </cfRule>
  </conditionalFormatting>
  <conditionalFormatting sqref="N20">
    <cfRule type="beginsWith" dxfId="42351" priority="213" operator="beginsWith" text="ANT">
      <formula>LEFT(N20,LEN("ANT"))="ANT"</formula>
    </cfRule>
    <cfRule type="beginsWith" dxfId="42350" priority="214" operator="beginsWith" text="FAL">
      <formula>LEFT(N20,LEN("FAL"))="FAL"</formula>
    </cfRule>
    <cfRule type="beginsWith" dxfId="42349" priority="215" operator="beginsWith" text="OK">
      <formula>LEFT(N20,LEN("OK"))="OK"</formula>
    </cfRule>
  </conditionalFormatting>
  <conditionalFormatting sqref="N20">
    <cfRule type="beginsWith" dxfId="42348" priority="212" operator="beginsWith" text="ATR">
      <formula>LEFT(N20,LEN("ATR"))="ATR"</formula>
    </cfRule>
  </conditionalFormatting>
  <conditionalFormatting sqref="N20">
    <cfRule type="beginsWith" dxfId="42347" priority="211" operator="beginsWith" text="ATD">
      <formula>LEFT(N20,LEN("ATD"))="ATD"</formula>
    </cfRule>
  </conditionalFormatting>
  <conditionalFormatting sqref="N20">
    <cfRule type="beginsWith" dxfId="42346" priority="210" operator="beginsWith" text="DP">
      <formula>LEFT(N20,LEN("DP"))="DP"</formula>
    </cfRule>
  </conditionalFormatting>
  <conditionalFormatting sqref="N19">
    <cfRule type="beginsWith" dxfId="42345" priority="208" operator="beginsWith" text="FER">
      <formula>LEFT(N19,LEN("FER"))="FER"</formula>
    </cfRule>
    <cfRule type="beginsWith" dxfId="42344" priority="209" operator="beginsWith" text="FRS">
      <formula>LEFT(N19,LEN("FRS"))="FRS"</formula>
    </cfRule>
  </conditionalFormatting>
  <conditionalFormatting sqref="N19">
    <cfRule type="beginsWith" dxfId="42343" priority="207" operator="beginsWith" text="NT">
      <formula>LEFT(N19,LEN("NT"))="NT"</formula>
    </cfRule>
  </conditionalFormatting>
  <conditionalFormatting sqref="N19">
    <cfRule type="beginsWith" dxfId="42342" priority="204" operator="beginsWith" text="ANT">
      <formula>LEFT(N19,LEN("ANT"))="ANT"</formula>
    </cfRule>
    <cfRule type="beginsWith" dxfId="42341" priority="205" operator="beginsWith" text="FAL">
      <formula>LEFT(N19,LEN("FAL"))="FAL"</formula>
    </cfRule>
    <cfRule type="beginsWith" dxfId="42340" priority="206" operator="beginsWith" text="OK">
      <formula>LEFT(N19,LEN("OK"))="OK"</formula>
    </cfRule>
  </conditionalFormatting>
  <conditionalFormatting sqref="N19">
    <cfRule type="beginsWith" dxfId="42339" priority="203" operator="beginsWith" text="ATR">
      <formula>LEFT(N19,LEN("ATR"))="ATR"</formula>
    </cfRule>
  </conditionalFormatting>
  <conditionalFormatting sqref="N19">
    <cfRule type="beginsWith" dxfId="42338" priority="202" operator="beginsWith" text="ATD">
      <formula>LEFT(N19,LEN("ATD"))="ATD"</formula>
    </cfRule>
  </conditionalFormatting>
  <conditionalFormatting sqref="N19">
    <cfRule type="beginsWith" dxfId="42337" priority="201" operator="beginsWith" text="DP">
      <formula>LEFT(N19,LEN("DP"))="DP"</formula>
    </cfRule>
  </conditionalFormatting>
  <conditionalFormatting sqref="N22">
    <cfRule type="beginsWith" dxfId="42336" priority="199" operator="beginsWith" text="FER">
      <formula>LEFT(N22,LEN("FER"))="FER"</formula>
    </cfRule>
    <cfRule type="beginsWith" dxfId="42335" priority="200" operator="beginsWith" text="FRS">
      <formula>LEFT(N22,LEN("FRS"))="FRS"</formula>
    </cfRule>
  </conditionalFormatting>
  <conditionalFormatting sqref="N22">
    <cfRule type="beginsWith" dxfId="42334" priority="198" operator="beginsWith" text="NT">
      <formula>LEFT(N22,LEN("NT"))="NT"</formula>
    </cfRule>
  </conditionalFormatting>
  <conditionalFormatting sqref="N22">
    <cfRule type="beginsWith" dxfId="42333" priority="195" operator="beginsWith" text="ANT">
      <formula>LEFT(N22,LEN("ANT"))="ANT"</formula>
    </cfRule>
    <cfRule type="beginsWith" dxfId="42332" priority="196" operator="beginsWith" text="FAL">
      <formula>LEFT(N22,LEN("FAL"))="FAL"</formula>
    </cfRule>
    <cfRule type="beginsWith" dxfId="42331" priority="197" operator="beginsWith" text="OK">
      <formula>LEFT(N22,LEN("OK"))="OK"</formula>
    </cfRule>
  </conditionalFormatting>
  <conditionalFormatting sqref="N22">
    <cfRule type="beginsWith" dxfId="42330" priority="194" operator="beginsWith" text="ATR">
      <formula>LEFT(N22,LEN("ATR"))="ATR"</formula>
    </cfRule>
  </conditionalFormatting>
  <conditionalFormatting sqref="N22">
    <cfRule type="beginsWith" dxfId="42329" priority="193" operator="beginsWith" text="ATD">
      <formula>LEFT(N22,LEN("ATD"))="ATD"</formula>
    </cfRule>
  </conditionalFormatting>
  <conditionalFormatting sqref="N22">
    <cfRule type="beginsWith" dxfId="42328" priority="192" stopIfTrue="1" operator="beginsWith" text="DP">
      <formula>LEFT(N22,LEN("DP"))="DP"</formula>
    </cfRule>
  </conditionalFormatting>
  <conditionalFormatting sqref="N21">
    <cfRule type="beginsWith" dxfId="42327" priority="190" operator="beginsWith" text="FER">
      <formula>LEFT(N21,LEN("FER"))="FER"</formula>
    </cfRule>
    <cfRule type="beginsWith" dxfId="42326" priority="191" operator="beginsWith" text="FRS">
      <formula>LEFT(N21,LEN("FRS"))="FRS"</formula>
    </cfRule>
  </conditionalFormatting>
  <conditionalFormatting sqref="N21">
    <cfRule type="beginsWith" dxfId="42325" priority="189" operator="beginsWith" text="NT">
      <formula>LEFT(N21,LEN("NT"))="NT"</formula>
    </cfRule>
  </conditionalFormatting>
  <conditionalFormatting sqref="N21">
    <cfRule type="beginsWith" dxfId="42324" priority="186" operator="beginsWith" text="ANT">
      <formula>LEFT(N21,LEN("ANT"))="ANT"</formula>
    </cfRule>
    <cfRule type="beginsWith" dxfId="42323" priority="187" operator="beginsWith" text="FAL">
      <formula>LEFT(N21,LEN("FAL"))="FAL"</formula>
    </cfRule>
    <cfRule type="beginsWith" dxfId="42322" priority="188" operator="beginsWith" text="OK">
      <formula>LEFT(N21,LEN("OK"))="OK"</formula>
    </cfRule>
  </conditionalFormatting>
  <conditionalFormatting sqref="N21">
    <cfRule type="beginsWith" dxfId="42321" priority="185" operator="beginsWith" text="ATR">
      <formula>LEFT(N21,LEN("ATR"))="ATR"</formula>
    </cfRule>
  </conditionalFormatting>
  <conditionalFormatting sqref="N21">
    <cfRule type="beginsWith" dxfId="42320" priority="184" operator="beginsWith" text="ATD">
      <formula>LEFT(N21,LEN("ATD"))="ATD"</formula>
    </cfRule>
  </conditionalFormatting>
  <conditionalFormatting sqref="N21">
    <cfRule type="beginsWith" dxfId="42319" priority="183" operator="beginsWith" text="DP">
      <formula>LEFT(N21,LEN("DP"))="DP"</formula>
    </cfRule>
  </conditionalFormatting>
  <conditionalFormatting sqref="M19:M22">
    <cfRule type="expression" dxfId="42318" priority="182">
      <formula>L19="0"</formula>
    </cfRule>
  </conditionalFormatting>
  <conditionalFormatting sqref="L19:L22">
    <cfRule type="beginsWith" dxfId="42317" priority="181" operator="beginsWith" text="0">
      <formula>LEFT(L19,LEN("0"))="0"</formula>
    </cfRule>
  </conditionalFormatting>
  <conditionalFormatting sqref="N24">
    <cfRule type="beginsWith" dxfId="42316" priority="179" operator="beginsWith" text="FER">
      <formula>LEFT(N24,LEN("FER"))="FER"</formula>
    </cfRule>
    <cfRule type="beginsWith" dxfId="42315" priority="180" operator="beginsWith" text="FRS">
      <formula>LEFT(N24,LEN("FRS"))="FRS"</formula>
    </cfRule>
  </conditionalFormatting>
  <conditionalFormatting sqref="N24">
    <cfRule type="beginsWith" dxfId="42314" priority="178" operator="beginsWith" text="NT">
      <formula>LEFT(N24,LEN("NT"))="NT"</formula>
    </cfRule>
  </conditionalFormatting>
  <conditionalFormatting sqref="N24">
    <cfRule type="beginsWith" dxfId="42313" priority="175" operator="beginsWith" text="ANT">
      <formula>LEFT(N24,LEN("ANT"))="ANT"</formula>
    </cfRule>
    <cfRule type="beginsWith" dxfId="42312" priority="176" operator="beginsWith" text="FAL">
      <formula>LEFT(N24,LEN("FAL"))="FAL"</formula>
    </cfRule>
    <cfRule type="beginsWith" dxfId="42311" priority="177" operator="beginsWith" text="OK">
      <formula>LEFT(N24,LEN("OK"))="OK"</formula>
    </cfRule>
  </conditionalFormatting>
  <conditionalFormatting sqref="N24">
    <cfRule type="beginsWith" dxfId="42310" priority="174" operator="beginsWith" text="ATR">
      <formula>LEFT(N24,LEN("ATR"))="ATR"</formula>
    </cfRule>
  </conditionalFormatting>
  <conditionalFormatting sqref="N24">
    <cfRule type="beginsWith" dxfId="42309" priority="173" operator="beginsWith" text="ATD">
      <formula>LEFT(N24,LEN("ATD"))="ATD"</formula>
    </cfRule>
  </conditionalFormatting>
  <conditionalFormatting sqref="N24">
    <cfRule type="beginsWith" dxfId="42308" priority="172" operator="beginsWith" text="DP">
      <formula>LEFT(N24,LEN("DP"))="DP"</formula>
    </cfRule>
  </conditionalFormatting>
  <conditionalFormatting sqref="N23">
    <cfRule type="beginsWith" dxfId="42307" priority="170" operator="beginsWith" text="FER">
      <formula>LEFT(N23,LEN("FER"))="FER"</formula>
    </cfRule>
    <cfRule type="beginsWith" dxfId="42306" priority="171" operator="beginsWith" text="FRS">
      <formula>LEFT(N23,LEN("FRS"))="FRS"</formula>
    </cfRule>
  </conditionalFormatting>
  <conditionalFormatting sqref="N23">
    <cfRule type="beginsWith" dxfId="42305" priority="169" operator="beginsWith" text="NT">
      <formula>LEFT(N23,LEN("NT"))="NT"</formula>
    </cfRule>
  </conditionalFormatting>
  <conditionalFormatting sqref="N23">
    <cfRule type="beginsWith" dxfId="42304" priority="166" operator="beginsWith" text="ANT">
      <formula>LEFT(N23,LEN("ANT"))="ANT"</formula>
    </cfRule>
    <cfRule type="beginsWith" dxfId="42303" priority="167" operator="beginsWith" text="FAL">
      <formula>LEFT(N23,LEN("FAL"))="FAL"</formula>
    </cfRule>
    <cfRule type="beginsWith" dxfId="42302" priority="168" operator="beginsWith" text="OK">
      <formula>LEFT(N23,LEN("OK"))="OK"</formula>
    </cfRule>
  </conditionalFormatting>
  <conditionalFormatting sqref="N23">
    <cfRule type="beginsWith" dxfId="42301" priority="165" operator="beginsWith" text="ATR">
      <formula>LEFT(N23,LEN("ATR"))="ATR"</formula>
    </cfRule>
  </conditionalFormatting>
  <conditionalFormatting sqref="N23">
    <cfRule type="beginsWith" dxfId="42300" priority="164" operator="beginsWith" text="ATD">
      <formula>LEFT(N23,LEN("ATD"))="ATD"</formula>
    </cfRule>
  </conditionalFormatting>
  <conditionalFormatting sqref="N23">
    <cfRule type="beginsWith" dxfId="42299" priority="163" operator="beginsWith" text="DP">
      <formula>LEFT(N23,LEN("DP"))="DP"</formula>
    </cfRule>
  </conditionalFormatting>
  <conditionalFormatting sqref="N26">
    <cfRule type="beginsWith" dxfId="42298" priority="161" operator="beginsWith" text="FER">
      <formula>LEFT(N26,LEN("FER"))="FER"</formula>
    </cfRule>
    <cfRule type="beginsWith" dxfId="42297" priority="162" operator="beginsWith" text="FRS">
      <formula>LEFT(N26,LEN("FRS"))="FRS"</formula>
    </cfRule>
  </conditionalFormatting>
  <conditionalFormatting sqref="N26">
    <cfRule type="beginsWith" dxfId="42296" priority="160" operator="beginsWith" text="NT">
      <formula>LEFT(N26,LEN("NT"))="NT"</formula>
    </cfRule>
  </conditionalFormatting>
  <conditionalFormatting sqref="N26">
    <cfRule type="beginsWith" dxfId="42295" priority="157" operator="beginsWith" text="ANT">
      <formula>LEFT(N26,LEN("ANT"))="ANT"</formula>
    </cfRule>
    <cfRule type="beginsWith" dxfId="42294" priority="158" operator="beginsWith" text="FAL">
      <formula>LEFT(N26,LEN("FAL"))="FAL"</formula>
    </cfRule>
    <cfRule type="beginsWith" dxfId="42293" priority="159" operator="beginsWith" text="OK">
      <formula>LEFT(N26,LEN("OK"))="OK"</formula>
    </cfRule>
  </conditionalFormatting>
  <conditionalFormatting sqref="N26">
    <cfRule type="beginsWith" dxfId="42292" priority="156" operator="beginsWith" text="ATR">
      <formula>LEFT(N26,LEN("ATR"))="ATR"</formula>
    </cfRule>
  </conditionalFormatting>
  <conditionalFormatting sqref="N26">
    <cfRule type="beginsWith" dxfId="42291" priority="155" operator="beginsWith" text="ATD">
      <formula>LEFT(N26,LEN("ATD"))="ATD"</formula>
    </cfRule>
  </conditionalFormatting>
  <conditionalFormatting sqref="N26">
    <cfRule type="beginsWith" dxfId="42290" priority="154" stopIfTrue="1" operator="beginsWith" text="DP">
      <formula>LEFT(N26,LEN("DP"))="DP"</formula>
    </cfRule>
  </conditionalFormatting>
  <conditionalFormatting sqref="N25">
    <cfRule type="beginsWith" dxfId="42289" priority="152" operator="beginsWith" text="FER">
      <formula>LEFT(N25,LEN("FER"))="FER"</formula>
    </cfRule>
    <cfRule type="beginsWith" dxfId="42288" priority="153" operator="beginsWith" text="FRS">
      <formula>LEFT(N25,LEN("FRS"))="FRS"</formula>
    </cfRule>
  </conditionalFormatting>
  <conditionalFormatting sqref="N25">
    <cfRule type="beginsWith" dxfId="42287" priority="151" operator="beginsWith" text="NT">
      <formula>LEFT(N25,LEN("NT"))="NT"</formula>
    </cfRule>
  </conditionalFormatting>
  <conditionalFormatting sqref="N25">
    <cfRule type="beginsWith" dxfId="42286" priority="148" operator="beginsWith" text="ANT">
      <formula>LEFT(N25,LEN("ANT"))="ANT"</formula>
    </cfRule>
    <cfRule type="beginsWith" dxfId="42285" priority="149" operator="beginsWith" text="FAL">
      <formula>LEFT(N25,LEN("FAL"))="FAL"</formula>
    </cfRule>
    <cfRule type="beginsWith" dxfId="42284" priority="150" operator="beginsWith" text="OK">
      <formula>LEFT(N25,LEN("OK"))="OK"</formula>
    </cfRule>
  </conditionalFormatting>
  <conditionalFormatting sqref="N25">
    <cfRule type="beginsWith" dxfId="42283" priority="147" operator="beginsWith" text="ATR">
      <formula>LEFT(N25,LEN("ATR"))="ATR"</formula>
    </cfRule>
  </conditionalFormatting>
  <conditionalFormatting sqref="N25">
    <cfRule type="beginsWith" dxfId="42282" priority="146" operator="beginsWith" text="ATD">
      <formula>LEFT(N25,LEN("ATD"))="ATD"</formula>
    </cfRule>
  </conditionalFormatting>
  <conditionalFormatting sqref="N25">
    <cfRule type="beginsWith" dxfId="42281" priority="145" operator="beginsWith" text="DP">
      <formula>LEFT(N25,LEN("DP"))="DP"</formula>
    </cfRule>
  </conditionalFormatting>
  <conditionalFormatting sqref="M23:M26">
    <cfRule type="expression" dxfId="42280" priority="144">
      <formula>L23="0"</formula>
    </cfRule>
  </conditionalFormatting>
  <conditionalFormatting sqref="L23:L26">
    <cfRule type="beginsWith" dxfId="42279" priority="143" operator="beginsWith" text="0">
      <formula>LEFT(L23,LEN("0"))="0"</formula>
    </cfRule>
  </conditionalFormatting>
  <conditionalFormatting sqref="N28">
    <cfRule type="beginsWith" dxfId="42278" priority="141" operator="beginsWith" text="FER">
      <formula>LEFT(N28,LEN("FER"))="FER"</formula>
    </cfRule>
    <cfRule type="beginsWith" dxfId="42277" priority="142" operator="beginsWith" text="FRS">
      <formula>LEFT(N28,LEN("FRS"))="FRS"</formula>
    </cfRule>
  </conditionalFormatting>
  <conditionalFormatting sqref="N28">
    <cfRule type="beginsWith" dxfId="42276" priority="140" operator="beginsWith" text="NT">
      <formula>LEFT(N28,LEN("NT"))="NT"</formula>
    </cfRule>
  </conditionalFormatting>
  <conditionalFormatting sqref="N28">
    <cfRule type="beginsWith" dxfId="42275" priority="137" operator="beginsWith" text="ANT">
      <formula>LEFT(N28,LEN("ANT"))="ANT"</formula>
    </cfRule>
    <cfRule type="beginsWith" dxfId="42274" priority="138" operator="beginsWith" text="FAL">
      <formula>LEFT(N28,LEN("FAL"))="FAL"</formula>
    </cfRule>
    <cfRule type="beginsWith" dxfId="42273" priority="139" operator="beginsWith" text="OK">
      <formula>LEFT(N28,LEN("OK"))="OK"</formula>
    </cfRule>
  </conditionalFormatting>
  <conditionalFormatting sqref="N28">
    <cfRule type="beginsWith" dxfId="42272" priority="136" operator="beginsWith" text="ATR">
      <formula>LEFT(N28,LEN("ATR"))="ATR"</formula>
    </cfRule>
  </conditionalFormatting>
  <conditionalFormatting sqref="N28">
    <cfRule type="beginsWith" dxfId="42271" priority="135" operator="beginsWith" text="ATD">
      <formula>LEFT(N28,LEN("ATD"))="ATD"</formula>
    </cfRule>
  </conditionalFormatting>
  <conditionalFormatting sqref="N28">
    <cfRule type="beginsWith" dxfId="42270" priority="134" operator="beginsWith" text="DP">
      <formula>LEFT(N28,LEN("DP"))="DP"</formula>
    </cfRule>
  </conditionalFormatting>
  <conditionalFormatting sqref="N27">
    <cfRule type="beginsWith" dxfId="42269" priority="132" operator="beginsWith" text="FER">
      <formula>LEFT(N27,LEN("FER"))="FER"</formula>
    </cfRule>
    <cfRule type="beginsWith" dxfId="42268" priority="133" operator="beginsWith" text="FRS">
      <formula>LEFT(N27,LEN("FRS"))="FRS"</formula>
    </cfRule>
  </conditionalFormatting>
  <conditionalFormatting sqref="N27">
    <cfRule type="beginsWith" dxfId="42267" priority="131" operator="beginsWith" text="NT">
      <formula>LEFT(N27,LEN("NT"))="NT"</formula>
    </cfRule>
  </conditionalFormatting>
  <conditionalFormatting sqref="N27">
    <cfRule type="beginsWith" dxfId="42266" priority="128" operator="beginsWith" text="ANT">
      <formula>LEFT(N27,LEN("ANT"))="ANT"</formula>
    </cfRule>
    <cfRule type="beginsWith" dxfId="42265" priority="129" operator="beginsWith" text="FAL">
      <formula>LEFT(N27,LEN("FAL"))="FAL"</formula>
    </cfRule>
    <cfRule type="beginsWith" dxfId="42264" priority="130" operator="beginsWith" text="OK">
      <formula>LEFT(N27,LEN("OK"))="OK"</formula>
    </cfRule>
  </conditionalFormatting>
  <conditionalFormatting sqref="N27">
    <cfRule type="beginsWith" dxfId="42263" priority="127" operator="beginsWith" text="ATR">
      <formula>LEFT(N27,LEN("ATR"))="ATR"</formula>
    </cfRule>
  </conditionalFormatting>
  <conditionalFormatting sqref="N27">
    <cfRule type="beginsWith" dxfId="42262" priority="126" operator="beginsWith" text="ATD">
      <formula>LEFT(N27,LEN("ATD"))="ATD"</formula>
    </cfRule>
  </conditionalFormatting>
  <conditionalFormatting sqref="N27">
    <cfRule type="beginsWith" dxfId="42261" priority="125" operator="beginsWith" text="DP">
      <formula>LEFT(N27,LEN("DP"))="DP"</formula>
    </cfRule>
  </conditionalFormatting>
  <conditionalFormatting sqref="N30">
    <cfRule type="beginsWith" dxfId="42260" priority="123" operator="beginsWith" text="FER">
      <formula>LEFT(N30,LEN("FER"))="FER"</formula>
    </cfRule>
    <cfRule type="beginsWith" dxfId="42259" priority="124" operator="beginsWith" text="FRS">
      <formula>LEFT(N30,LEN("FRS"))="FRS"</formula>
    </cfRule>
  </conditionalFormatting>
  <conditionalFormatting sqref="N30">
    <cfRule type="beginsWith" dxfId="42258" priority="122" operator="beginsWith" text="NT">
      <formula>LEFT(N30,LEN("NT"))="NT"</formula>
    </cfRule>
  </conditionalFormatting>
  <conditionalFormatting sqref="N30">
    <cfRule type="beginsWith" dxfId="42257" priority="119" operator="beginsWith" text="ANT">
      <formula>LEFT(N30,LEN("ANT"))="ANT"</formula>
    </cfRule>
    <cfRule type="beginsWith" dxfId="42256" priority="120" operator="beginsWith" text="FAL">
      <formula>LEFT(N30,LEN("FAL"))="FAL"</formula>
    </cfRule>
    <cfRule type="beginsWith" dxfId="42255" priority="121" operator="beginsWith" text="OK">
      <formula>LEFT(N30,LEN("OK"))="OK"</formula>
    </cfRule>
  </conditionalFormatting>
  <conditionalFormatting sqref="N30">
    <cfRule type="beginsWith" dxfId="42254" priority="118" operator="beginsWith" text="ATR">
      <formula>LEFT(N30,LEN("ATR"))="ATR"</formula>
    </cfRule>
  </conditionalFormatting>
  <conditionalFormatting sqref="N30">
    <cfRule type="beginsWith" dxfId="42253" priority="117" operator="beginsWith" text="ATD">
      <formula>LEFT(N30,LEN("ATD"))="ATD"</formula>
    </cfRule>
  </conditionalFormatting>
  <conditionalFormatting sqref="N30">
    <cfRule type="beginsWith" dxfId="42252" priority="116" stopIfTrue="1" operator="beginsWith" text="DP">
      <formula>LEFT(N30,LEN("DP"))="DP"</formula>
    </cfRule>
  </conditionalFormatting>
  <conditionalFormatting sqref="N29">
    <cfRule type="beginsWith" dxfId="42251" priority="114" operator="beginsWith" text="FER">
      <formula>LEFT(N29,LEN("FER"))="FER"</formula>
    </cfRule>
    <cfRule type="beginsWith" dxfId="42250" priority="115" operator="beginsWith" text="FRS">
      <formula>LEFT(N29,LEN("FRS"))="FRS"</formula>
    </cfRule>
  </conditionalFormatting>
  <conditionalFormatting sqref="N29">
    <cfRule type="beginsWith" dxfId="42249" priority="113" operator="beginsWith" text="NT">
      <formula>LEFT(N29,LEN("NT"))="NT"</formula>
    </cfRule>
  </conditionalFormatting>
  <conditionalFormatting sqref="N29">
    <cfRule type="beginsWith" dxfId="42248" priority="110" operator="beginsWith" text="ANT">
      <formula>LEFT(N29,LEN("ANT"))="ANT"</formula>
    </cfRule>
    <cfRule type="beginsWith" dxfId="42247" priority="111" operator="beginsWith" text="FAL">
      <formula>LEFT(N29,LEN("FAL"))="FAL"</formula>
    </cfRule>
    <cfRule type="beginsWith" dxfId="42246" priority="112" operator="beginsWith" text="OK">
      <formula>LEFT(N29,LEN("OK"))="OK"</formula>
    </cfRule>
  </conditionalFormatting>
  <conditionalFormatting sqref="N29">
    <cfRule type="beginsWith" dxfId="42245" priority="109" operator="beginsWith" text="ATR">
      <formula>LEFT(N29,LEN("ATR"))="ATR"</formula>
    </cfRule>
  </conditionalFormatting>
  <conditionalFormatting sqref="N29">
    <cfRule type="beginsWith" dxfId="42244" priority="108" operator="beginsWith" text="ATD">
      <formula>LEFT(N29,LEN("ATD"))="ATD"</formula>
    </cfRule>
  </conditionalFormatting>
  <conditionalFormatting sqref="N29">
    <cfRule type="beginsWith" dxfId="42243" priority="107" operator="beginsWith" text="DP">
      <formula>LEFT(N29,LEN("DP"))="DP"</formula>
    </cfRule>
  </conditionalFormatting>
  <conditionalFormatting sqref="M27:M30">
    <cfRule type="expression" dxfId="42242" priority="106">
      <formula>L27="0"</formula>
    </cfRule>
  </conditionalFormatting>
  <conditionalFormatting sqref="L27:L30">
    <cfRule type="beginsWith" dxfId="42241" priority="105" operator="beginsWith" text="0">
      <formula>LEFT(L27,LEN("0"))="0"</formula>
    </cfRule>
  </conditionalFormatting>
  <conditionalFormatting sqref="L33:N34">
    <cfRule type="expression" dxfId="42240" priority="101">
      <formula>K31="FERIADO"</formula>
    </cfRule>
    <cfRule type="expression" dxfId="42239" priority="102">
      <formula>K31="FÉRIAS"</formula>
    </cfRule>
    <cfRule type="expression" dxfId="42238" priority="103">
      <formula>K31="ATESTADO"</formula>
    </cfRule>
    <cfRule type="expression" dxfId="42237" priority="104">
      <formula>K31="NTRAB"</formula>
    </cfRule>
  </conditionalFormatting>
  <conditionalFormatting sqref="N31">
    <cfRule type="beginsWith" dxfId="42236" priority="98" operator="beginsWith" text="DP">
      <formula>LEFT(N31,LEN("DP"))="DP"</formula>
    </cfRule>
    <cfRule type="beginsWith" dxfId="42235" priority="99" operator="beginsWith" text="FER">
      <formula>LEFT(N31,LEN("FER"))="FER"</formula>
    </cfRule>
    <cfRule type="beginsWith" dxfId="42234" priority="100" operator="beginsWith" text="FRS">
      <formula>LEFT(N31,LEN("FRS"))="FRS"</formula>
    </cfRule>
  </conditionalFormatting>
  <conditionalFormatting sqref="N31">
    <cfRule type="beginsWith" dxfId="42233" priority="97" operator="beginsWith" text="NT">
      <formula>LEFT(N31,LEN("NT"))="NT"</formula>
    </cfRule>
  </conditionalFormatting>
  <conditionalFormatting sqref="N31">
    <cfRule type="beginsWith" dxfId="42232" priority="94" operator="beginsWith" text="ANT">
      <formula>LEFT(N31,LEN("ANT"))="ANT"</formula>
    </cfRule>
    <cfRule type="beginsWith" dxfId="42231" priority="95" operator="beginsWith" text="FAL">
      <formula>LEFT(N31,LEN("FAL"))="FAL"</formula>
    </cfRule>
    <cfRule type="beginsWith" dxfId="42230" priority="96" operator="beginsWith" text="OK">
      <formula>LEFT(N31,LEN("OK"))="OK"</formula>
    </cfRule>
  </conditionalFormatting>
  <conditionalFormatting sqref="N31">
    <cfRule type="beginsWith" dxfId="42229" priority="93" operator="beginsWith" text="ATR">
      <formula>LEFT(N31,LEN("ATR"))="ATR"</formula>
    </cfRule>
  </conditionalFormatting>
  <conditionalFormatting sqref="N31">
    <cfRule type="beginsWith" dxfId="42228" priority="92" operator="beginsWith" text="ATD">
      <formula>LEFT(N31,LEN("ATD"))="ATD"</formula>
    </cfRule>
  </conditionalFormatting>
  <conditionalFormatting sqref="N32">
    <cfRule type="beginsWith" dxfId="42227" priority="90" operator="beginsWith" text="FER">
      <formula>LEFT(N32,LEN("FER"))="FER"</formula>
    </cfRule>
    <cfRule type="beginsWith" dxfId="42226" priority="91" operator="beginsWith" text="FRS">
      <formula>LEFT(N32,LEN("FRS"))="FRS"</formula>
    </cfRule>
  </conditionalFormatting>
  <conditionalFormatting sqref="N32">
    <cfRule type="beginsWith" dxfId="42225" priority="89" operator="beginsWith" text="NT">
      <formula>LEFT(N32,LEN("NT"))="NT"</formula>
    </cfRule>
  </conditionalFormatting>
  <conditionalFormatting sqref="N32">
    <cfRule type="beginsWith" dxfId="42224" priority="86" operator="beginsWith" text="ANT">
      <formula>LEFT(N32,LEN("ANT"))="ANT"</formula>
    </cfRule>
    <cfRule type="beginsWith" dxfId="42223" priority="87" operator="beginsWith" text="FAL">
      <formula>LEFT(N32,LEN("FAL"))="FAL"</formula>
    </cfRule>
    <cfRule type="beginsWith" dxfId="42222" priority="88" operator="beginsWith" text="OK">
      <formula>LEFT(N32,LEN("OK"))="OK"</formula>
    </cfRule>
  </conditionalFormatting>
  <conditionalFormatting sqref="N32">
    <cfRule type="beginsWith" dxfId="42221" priority="85" operator="beginsWith" text="ATR">
      <formula>LEFT(N32,LEN("ATR"))="ATR"</formula>
    </cfRule>
  </conditionalFormatting>
  <conditionalFormatting sqref="N32">
    <cfRule type="beginsWith" dxfId="42220" priority="84" operator="beginsWith" text="ATD">
      <formula>LEFT(N32,LEN("ATD"))="ATD"</formula>
    </cfRule>
  </conditionalFormatting>
  <conditionalFormatting sqref="N32">
    <cfRule type="beginsWith" dxfId="42219" priority="83" stopIfTrue="1" operator="beginsWith" text="DP">
      <formula>LEFT(N32,LEN("DP"))="DP"</formula>
    </cfRule>
  </conditionalFormatting>
  <conditionalFormatting sqref="M31:M32">
    <cfRule type="expression" dxfId="42218" priority="82">
      <formula>L31="0"</formula>
    </cfRule>
  </conditionalFormatting>
  <conditionalFormatting sqref="L31:L32">
    <cfRule type="beginsWith" dxfId="42217" priority="81" operator="beginsWith" text="0">
      <formula>LEFT(L31,LEN("0"))="0"</formula>
    </cfRule>
  </conditionalFormatting>
  <conditionalFormatting sqref="L35:N38">
    <cfRule type="expression" dxfId="42216" priority="77">
      <formula>K35="FÉRIAS"</formula>
    </cfRule>
    <cfRule type="expression" dxfId="42215" priority="78">
      <formula>K35="FERIADO"</formula>
    </cfRule>
    <cfRule type="expression" dxfId="42214" priority="79">
      <formula>K35="ATESTADO"</formula>
    </cfRule>
    <cfRule type="expression" dxfId="42213" priority="80">
      <formula>K35="NTRAB"</formula>
    </cfRule>
  </conditionalFormatting>
  <conditionalFormatting sqref="N40">
    <cfRule type="beginsWith" dxfId="42212" priority="75" operator="beginsWith" text="FER">
      <formula>LEFT(N40,LEN("FER"))="FER"</formula>
    </cfRule>
    <cfRule type="beginsWith" dxfId="42211" priority="76" operator="beginsWith" text="FRS">
      <formula>LEFT(N40,LEN("FRS"))="FRS"</formula>
    </cfRule>
  </conditionalFormatting>
  <conditionalFormatting sqref="N40">
    <cfRule type="beginsWith" dxfId="42210" priority="74" operator="beginsWith" text="NT">
      <formula>LEFT(N40,LEN("NT"))="NT"</formula>
    </cfRule>
  </conditionalFormatting>
  <conditionalFormatting sqref="N40">
    <cfRule type="beginsWith" dxfId="42209" priority="71" operator="beginsWith" text="ANT">
      <formula>LEFT(N40,LEN("ANT"))="ANT"</formula>
    </cfRule>
    <cfRule type="beginsWith" dxfId="42208" priority="72" operator="beginsWith" text="FAL">
      <formula>LEFT(N40,LEN("FAL"))="FAL"</formula>
    </cfRule>
    <cfRule type="beginsWith" dxfId="42207" priority="73" operator="beginsWith" text="OK">
      <formula>LEFT(N40,LEN("OK"))="OK"</formula>
    </cfRule>
  </conditionalFormatting>
  <conditionalFormatting sqref="N40">
    <cfRule type="beginsWith" dxfId="42206" priority="70" operator="beginsWith" text="ATR">
      <formula>LEFT(N40,LEN("ATR"))="ATR"</formula>
    </cfRule>
  </conditionalFormatting>
  <conditionalFormatting sqref="N40">
    <cfRule type="beginsWith" dxfId="42205" priority="69" operator="beginsWith" text="ATD">
      <formula>LEFT(N40,LEN("ATD"))="ATD"</formula>
    </cfRule>
  </conditionalFormatting>
  <conditionalFormatting sqref="N40">
    <cfRule type="beginsWith" dxfId="42204" priority="68" operator="beginsWith" text="DP">
      <formula>LEFT(N40,LEN("DP"))="DP"</formula>
    </cfRule>
  </conditionalFormatting>
  <conditionalFormatting sqref="N39">
    <cfRule type="beginsWith" dxfId="42203" priority="66" operator="beginsWith" text="FER">
      <formula>LEFT(N39,LEN("FER"))="FER"</formula>
    </cfRule>
    <cfRule type="beginsWith" dxfId="42202" priority="67" operator="beginsWith" text="FRS">
      <formula>LEFT(N39,LEN("FRS"))="FRS"</formula>
    </cfRule>
  </conditionalFormatting>
  <conditionalFormatting sqref="N39">
    <cfRule type="beginsWith" dxfId="42201" priority="65" operator="beginsWith" text="NT">
      <formula>LEFT(N39,LEN("NT"))="NT"</formula>
    </cfRule>
  </conditionalFormatting>
  <conditionalFormatting sqref="N39">
    <cfRule type="beginsWith" dxfId="42200" priority="62" operator="beginsWith" text="ANT">
      <formula>LEFT(N39,LEN("ANT"))="ANT"</formula>
    </cfRule>
    <cfRule type="beginsWith" dxfId="42199" priority="63" operator="beginsWith" text="FAL">
      <formula>LEFT(N39,LEN("FAL"))="FAL"</formula>
    </cfRule>
    <cfRule type="beginsWith" dxfId="42198" priority="64" operator="beginsWith" text="OK">
      <formula>LEFT(N39,LEN("OK"))="OK"</formula>
    </cfRule>
  </conditionalFormatting>
  <conditionalFormatting sqref="N39">
    <cfRule type="beginsWith" dxfId="42197" priority="61" operator="beginsWith" text="ATR">
      <formula>LEFT(N39,LEN("ATR"))="ATR"</formula>
    </cfRule>
  </conditionalFormatting>
  <conditionalFormatting sqref="N39">
    <cfRule type="beginsWith" dxfId="42196" priority="60" operator="beginsWith" text="ATD">
      <formula>LEFT(N39,LEN("ATD"))="ATD"</formula>
    </cfRule>
  </conditionalFormatting>
  <conditionalFormatting sqref="N39">
    <cfRule type="beginsWith" dxfId="42195" priority="59" operator="beginsWith" text="DP">
      <formula>LEFT(N39,LEN("DP"))="DP"</formula>
    </cfRule>
  </conditionalFormatting>
  <conditionalFormatting sqref="N42">
    <cfRule type="beginsWith" dxfId="42194" priority="57" operator="beginsWith" text="FER">
      <formula>LEFT(N42,LEN("FER"))="FER"</formula>
    </cfRule>
    <cfRule type="beginsWith" dxfId="42193" priority="58" operator="beginsWith" text="FRS">
      <formula>LEFT(N42,LEN("FRS"))="FRS"</formula>
    </cfRule>
  </conditionalFormatting>
  <conditionalFormatting sqref="N42">
    <cfRule type="beginsWith" dxfId="42192" priority="56" operator="beginsWith" text="NT">
      <formula>LEFT(N42,LEN("NT"))="NT"</formula>
    </cfRule>
  </conditionalFormatting>
  <conditionalFormatting sqref="N42">
    <cfRule type="beginsWith" dxfId="42191" priority="53" operator="beginsWith" text="ANT">
      <formula>LEFT(N42,LEN("ANT"))="ANT"</formula>
    </cfRule>
    <cfRule type="beginsWith" dxfId="42190" priority="54" operator="beginsWith" text="FAL">
      <formula>LEFT(N42,LEN("FAL"))="FAL"</formula>
    </cfRule>
    <cfRule type="beginsWith" dxfId="42189" priority="55" operator="beginsWith" text="OK">
      <formula>LEFT(N42,LEN("OK"))="OK"</formula>
    </cfRule>
  </conditionalFormatting>
  <conditionalFormatting sqref="N42">
    <cfRule type="beginsWith" dxfId="42188" priority="52" operator="beginsWith" text="ATR">
      <formula>LEFT(N42,LEN("ATR"))="ATR"</formula>
    </cfRule>
  </conditionalFormatting>
  <conditionalFormatting sqref="N42">
    <cfRule type="beginsWith" dxfId="42187" priority="51" operator="beginsWith" text="ATD">
      <formula>LEFT(N42,LEN("ATD"))="ATD"</formula>
    </cfRule>
  </conditionalFormatting>
  <conditionalFormatting sqref="N42">
    <cfRule type="beginsWith" dxfId="42186" priority="50" stopIfTrue="1" operator="beginsWith" text="DP">
      <formula>LEFT(N42,LEN("DP"))="DP"</formula>
    </cfRule>
  </conditionalFormatting>
  <conditionalFormatting sqref="N41">
    <cfRule type="beginsWith" dxfId="42185" priority="48" operator="beginsWith" text="FER">
      <formula>LEFT(N41,LEN("FER"))="FER"</formula>
    </cfRule>
    <cfRule type="beginsWith" dxfId="42184" priority="49" operator="beginsWith" text="FRS">
      <formula>LEFT(N41,LEN("FRS"))="FRS"</formula>
    </cfRule>
  </conditionalFormatting>
  <conditionalFormatting sqref="N41">
    <cfRule type="beginsWith" dxfId="42183" priority="47" operator="beginsWith" text="NT">
      <formula>LEFT(N41,LEN("NT"))="NT"</formula>
    </cfRule>
  </conditionalFormatting>
  <conditionalFormatting sqref="N41">
    <cfRule type="beginsWith" dxfId="42182" priority="44" operator="beginsWith" text="ANT">
      <formula>LEFT(N41,LEN("ANT"))="ANT"</formula>
    </cfRule>
    <cfRule type="beginsWith" dxfId="42181" priority="45" operator="beginsWith" text="FAL">
      <formula>LEFT(N41,LEN("FAL"))="FAL"</formula>
    </cfRule>
    <cfRule type="beginsWith" dxfId="42180" priority="46" operator="beginsWith" text="OK">
      <formula>LEFT(N41,LEN("OK"))="OK"</formula>
    </cfRule>
  </conditionalFormatting>
  <conditionalFormatting sqref="N41">
    <cfRule type="beginsWith" dxfId="42179" priority="43" operator="beginsWith" text="ATR">
      <formula>LEFT(N41,LEN("ATR"))="ATR"</formula>
    </cfRule>
  </conditionalFormatting>
  <conditionalFormatting sqref="N41">
    <cfRule type="beginsWith" dxfId="42178" priority="42" operator="beginsWith" text="ATD">
      <formula>LEFT(N41,LEN("ATD"))="ATD"</formula>
    </cfRule>
  </conditionalFormatting>
  <conditionalFormatting sqref="N41">
    <cfRule type="beginsWith" dxfId="42177" priority="41" operator="beginsWith" text="DP">
      <formula>LEFT(N41,LEN("DP"))="DP"</formula>
    </cfRule>
  </conditionalFormatting>
  <conditionalFormatting sqref="M39:M42">
    <cfRule type="expression" dxfId="42176" priority="40">
      <formula>L39="0"</formula>
    </cfRule>
  </conditionalFormatting>
  <conditionalFormatting sqref="L39:L42">
    <cfRule type="beginsWith" dxfId="42175" priority="39" operator="beginsWith" text="0">
      <formula>LEFT(L39,LEN("0"))="0"</formula>
    </cfRule>
  </conditionalFormatting>
  <conditionalFormatting sqref="N44">
    <cfRule type="beginsWith" dxfId="42174" priority="37" operator="beginsWith" text="FER">
      <formula>LEFT(N44,LEN("FER"))="FER"</formula>
    </cfRule>
    <cfRule type="beginsWith" dxfId="42173" priority="38" operator="beginsWith" text="FRS">
      <formula>LEFT(N44,LEN("FRS"))="FRS"</formula>
    </cfRule>
  </conditionalFormatting>
  <conditionalFormatting sqref="N44">
    <cfRule type="beginsWith" dxfId="42172" priority="36" operator="beginsWith" text="NT">
      <formula>LEFT(N44,LEN("NT"))="NT"</formula>
    </cfRule>
  </conditionalFormatting>
  <conditionalFormatting sqref="N44">
    <cfRule type="beginsWith" dxfId="42171" priority="33" operator="beginsWith" text="ANT">
      <formula>LEFT(N44,LEN("ANT"))="ANT"</formula>
    </cfRule>
    <cfRule type="beginsWith" dxfId="42170" priority="34" operator="beginsWith" text="FAL">
      <formula>LEFT(N44,LEN("FAL"))="FAL"</formula>
    </cfRule>
    <cfRule type="beginsWith" dxfId="42169" priority="35" operator="beginsWith" text="OK">
      <formula>LEFT(N44,LEN("OK"))="OK"</formula>
    </cfRule>
  </conditionalFormatting>
  <conditionalFormatting sqref="N44">
    <cfRule type="beginsWith" dxfId="42168" priority="32" operator="beginsWith" text="ATR">
      <formula>LEFT(N44,LEN("ATR"))="ATR"</formula>
    </cfRule>
  </conditionalFormatting>
  <conditionalFormatting sqref="N44">
    <cfRule type="beginsWith" dxfId="42167" priority="31" operator="beginsWith" text="ATD">
      <formula>LEFT(N44,LEN("ATD"))="ATD"</formula>
    </cfRule>
  </conditionalFormatting>
  <conditionalFormatting sqref="N44">
    <cfRule type="beginsWith" dxfId="42166" priority="30" operator="beginsWith" text="DP">
      <formula>LEFT(N44,LEN("DP"))="DP"</formula>
    </cfRule>
  </conditionalFormatting>
  <conditionalFormatting sqref="N43">
    <cfRule type="beginsWith" dxfId="42165" priority="28" operator="beginsWith" text="FER">
      <formula>LEFT(N43,LEN("FER"))="FER"</formula>
    </cfRule>
    <cfRule type="beginsWith" dxfId="42164" priority="29" operator="beginsWith" text="FRS">
      <formula>LEFT(N43,LEN("FRS"))="FRS"</formula>
    </cfRule>
  </conditionalFormatting>
  <conditionalFormatting sqref="N43">
    <cfRule type="beginsWith" dxfId="42163" priority="27" operator="beginsWith" text="NT">
      <formula>LEFT(N43,LEN("NT"))="NT"</formula>
    </cfRule>
  </conditionalFormatting>
  <conditionalFormatting sqref="N43">
    <cfRule type="beginsWith" dxfId="42162" priority="24" operator="beginsWith" text="ANT">
      <formula>LEFT(N43,LEN("ANT"))="ANT"</formula>
    </cfRule>
    <cfRule type="beginsWith" dxfId="42161" priority="25" operator="beginsWith" text="FAL">
      <formula>LEFT(N43,LEN("FAL"))="FAL"</formula>
    </cfRule>
    <cfRule type="beginsWith" dxfId="42160" priority="26" operator="beginsWith" text="OK">
      <formula>LEFT(N43,LEN("OK"))="OK"</formula>
    </cfRule>
  </conditionalFormatting>
  <conditionalFormatting sqref="N43">
    <cfRule type="beginsWith" dxfId="42159" priority="23" operator="beginsWith" text="ATR">
      <formula>LEFT(N43,LEN("ATR"))="ATR"</formula>
    </cfRule>
  </conditionalFormatting>
  <conditionalFormatting sqref="N43">
    <cfRule type="beginsWith" dxfId="42158" priority="22" operator="beginsWith" text="ATD">
      <formula>LEFT(N43,LEN("ATD"))="ATD"</formula>
    </cfRule>
  </conditionalFormatting>
  <conditionalFormatting sqref="N43">
    <cfRule type="beginsWith" dxfId="42157" priority="21" operator="beginsWith" text="DP">
      <formula>LEFT(N43,LEN("DP"))="DP"</formula>
    </cfRule>
  </conditionalFormatting>
  <conditionalFormatting sqref="N46">
    <cfRule type="beginsWith" dxfId="42156" priority="19" operator="beginsWith" text="FER">
      <formula>LEFT(N46,LEN("FER"))="FER"</formula>
    </cfRule>
    <cfRule type="beginsWith" dxfId="42155" priority="20" operator="beginsWith" text="FRS">
      <formula>LEFT(N46,LEN("FRS"))="FRS"</formula>
    </cfRule>
  </conditionalFormatting>
  <conditionalFormatting sqref="N46">
    <cfRule type="beginsWith" dxfId="42154" priority="18" operator="beginsWith" text="NT">
      <formula>LEFT(N46,LEN("NT"))="NT"</formula>
    </cfRule>
  </conditionalFormatting>
  <conditionalFormatting sqref="N46">
    <cfRule type="beginsWith" dxfId="42153" priority="15" operator="beginsWith" text="ANT">
      <formula>LEFT(N46,LEN("ANT"))="ANT"</formula>
    </cfRule>
    <cfRule type="beginsWith" dxfId="42152" priority="16" operator="beginsWith" text="FAL">
      <formula>LEFT(N46,LEN("FAL"))="FAL"</formula>
    </cfRule>
    <cfRule type="beginsWith" dxfId="42151" priority="17" operator="beginsWith" text="OK">
      <formula>LEFT(N46,LEN("OK"))="OK"</formula>
    </cfRule>
  </conditionalFormatting>
  <conditionalFormatting sqref="N46">
    <cfRule type="beginsWith" dxfId="42150" priority="14" operator="beginsWith" text="ATR">
      <formula>LEFT(N46,LEN("ATR"))="ATR"</formula>
    </cfRule>
  </conditionalFormatting>
  <conditionalFormatting sqref="N46">
    <cfRule type="beginsWith" dxfId="42149" priority="13" operator="beginsWith" text="ATD">
      <formula>LEFT(N46,LEN("ATD"))="ATD"</formula>
    </cfRule>
  </conditionalFormatting>
  <conditionalFormatting sqref="N46">
    <cfRule type="beginsWith" dxfId="42148" priority="12" stopIfTrue="1" operator="beginsWith" text="DP">
      <formula>LEFT(N46,LEN("DP"))="DP"</formula>
    </cfRule>
  </conditionalFormatting>
  <conditionalFormatting sqref="N45">
    <cfRule type="beginsWith" dxfId="42147" priority="10" operator="beginsWith" text="FER">
      <formula>LEFT(N45,LEN("FER"))="FER"</formula>
    </cfRule>
    <cfRule type="beginsWith" dxfId="42146" priority="11" operator="beginsWith" text="FRS">
      <formula>LEFT(N45,LEN("FRS"))="FRS"</formula>
    </cfRule>
  </conditionalFormatting>
  <conditionalFormatting sqref="N45">
    <cfRule type="beginsWith" dxfId="42145" priority="9" operator="beginsWith" text="NT">
      <formula>LEFT(N45,LEN("NT"))="NT"</formula>
    </cfRule>
  </conditionalFormatting>
  <conditionalFormatting sqref="N45">
    <cfRule type="beginsWith" dxfId="42144" priority="6" operator="beginsWith" text="ANT">
      <formula>LEFT(N45,LEN("ANT"))="ANT"</formula>
    </cfRule>
    <cfRule type="beginsWith" dxfId="42143" priority="7" operator="beginsWith" text="FAL">
      <formula>LEFT(N45,LEN("FAL"))="FAL"</formula>
    </cfRule>
    <cfRule type="beginsWith" dxfId="42142" priority="8" operator="beginsWith" text="OK">
      <formula>LEFT(N45,LEN("OK"))="OK"</formula>
    </cfRule>
  </conditionalFormatting>
  <conditionalFormatting sqref="N45">
    <cfRule type="beginsWith" dxfId="42141" priority="5" operator="beginsWith" text="ATR">
      <formula>LEFT(N45,LEN("ATR"))="ATR"</formula>
    </cfRule>
  </conditionalFormatting>
  <conditionalFormatting sqref="N45">
    <cfRule type="beginsWith" dxfId="42140" priority="4" operator="beginsWith" text="ATD">
      <formula>LEFT(N45,LEN("ATD"))="ATD"</formula>
    </cfRule>
  </conditionalFormatting>
  <conditionalFormatting sqref="N45">
    <cfRule type="beginsWith" dxfId="42139" priority="3" operator="beginsWith" text="DP">
      <formula>LEFT(N45,LEN("DP"))="DP"</formula>
    </cfRule>
  </conditionalFormatting>
  <conditionalFormatting sqref="M43:M46">
    <cfRule type="expression" dxfId="42138" priority="2">
      <formula>L43="0"</formula>
    </cfRule>
  </conditionalFormatting>
  <conditionalFormatting sqref="L43:L46">
    <cfRule type="beginsWith" dxfId="42137" priority="1" operator="beginsWith" text="0">
      <formula>LEFT(L43,LEN("0"))="0"</formula>
    </cfRule>
  </conditionalFormatting>
  <dataValidations count="2">
    <dataValidation type="list" allowBlank="1" showInputMessage="1" showErrorMessage="1" sqref="N47" xr:uid="{46E4A608-CE4D-43C0-99E8-340E326F289F}">
      <formula1>$W$48:$W$49</formula1>
    </dataValidation>
    <dataValidation type="list" allowBlank="1" showInputMessage="1" showErrorMessage="1" sqref="K3 A39 F19 F31 F7 F15 F23 F3 F11 F27 A35 A19 A31 K27 A7 A15 A23 A3 A11 A27 K11 F39 F35 K19 K31 K7 K15 K23 K39 K35 K43" xr:uid="{7CDDBA2A-2B33-46DD-9488-7602A50AAA24}">
      <formula1>$K$101:$K$105</formula1>
    </dataValidation>
  </dataValidations>
  <pageMargins left="0.43307086614173229" right="3.937007874015748E-2" top="0.35433070866141736" bottom="0.35433070866141736" header="0.31496062992125984" footer="0.31496062992125984"/>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23">
    <tabColor rgb="FF00FF00"/>
  </sheetPr>
  <dimension ref="A1:BN651"/>
  <sheetViews>
    <sheetView showGridLines="0" showRuler="0" showWhiteSpace="0" zoomScale="115" zoomScaleNormal="115" workbookViewId="0">
      <pane ySplit="1" topLeftCell="A2" activePane="bottomLeft" state="frozen"/>
      <selection pane="bottomLeft" sqref="A1:I1"/>
    </sheetView>
  </sheetViews>
  <sheetFormatPr defaultRowHeight="15" x14ac:dyDescent="0.25"/>
  <cols>
    <col min="1" max="1" width="10.85546875" style="1" customWidth="1"/>
    <col min="2" max="2" width="8" style="1" bestFit="1" customWidth="1"/>
    <col min="3" max="3" width="6.140625" style="6" customWidth="1"/>
    <col min="4" max="4" width="4.7109375" style="6" customWidth="1"/>
    <col min="5" max="5" width="2.5703125" style="1" customWidth="1"/>
    <col min="6" max="6" width="10.85546875" style="1" customWidth="1"/>
    <col min="7" max="7" width="8" style="1" bestFit="1" customWidth="1"/>
    <col min="8" max="8" width="6.140625" style="1" customWidth="1"/>
    <col min="9" max="9" width="4.7109375" style="1" customWidth="1"/>
    <col min="10" max="10" width="2.5703125" style="1" customWidth="1"/>
    <col min="11" max="11" width="10.85546875" style="1" customWidth="1"/>
    <col min="12" max="12" width="8" style="1" bestFit="1" customWidth="1"/>
    <col min="13" max="13" width="6.140625" style="1" bestFit="1" customWidth="1"/>
    <col min="14" max="14" width="4.7109375" style="1" customWidth="1"/>
    <col min="15" max="15" width="2.5703125" style="1" customWidth="1"/>
    <col min="16" max="16" width="10.7109375" style="1" bestFit="1" customWidth="1"/>
    <col min="17" max="17" width="5.5703125" style="1" bestFit="1" customWidth="1"/>
    <col min="18" max="18" width="1" style="1" customWidth="1"/>
    <col min="19" max="19" width="10.7109375" style="1" bestFit="1" customWidth="1"/>
    <col min="20" max="20" width="3" style="1" bestFit="1" customWidth="1"/>
    <col min="21" max="21" width="3.42578125" style="1" customWidth="1"/>
    <col min="22" max="22" width="32.28515625" style="1" customWidth="1"/>
    <col min="23" max="23" width="8" style="1" customWidth="1"/>
    <col min="24" max="24" width="6.140625" style="1" customWidth="1"/>
    <col min="25" max="25" width="9.140625" style="9"/>
    <col min="26" max="27" width="9.140625" style="1"/>
    <col min="28" max="28" width="13.42578125" style="1" customWidth="1"/>
    <col min="29" max="29" width="16.140625" style="1" customWidth="1"/>
    <col min="30" max="30" width="12.7109375" style="1" bestFit="1" customWidth="1"/>
    <col min="31" max="16384" width="9.140625" style="1"/>
  </cols>
  <sheetData>
    <row r="1" spans="1:66" ht="30.75" customHeight="1" x14ac:dyDescent="0.25">
      <c r="A1" s="280" t="str">
        <f>IF(DADOS!H12=0, "", DADOS!H12)</f>
        <v>ELIANE DARONCO</v>
      </c>
      <c r="B1" s="280"/>
      <c r="C1" s="280"/>
      <c r="D1" s="280"/>
      <c r="E1" s="280"/>
      <c r="F1" s="280"/>
      <c r="G1" s="280"/>
      <c r="H1" s="280"/>
      <c r="I1" s="280"/>
      <c r="J1" s="15" t="s">
        <v>121</v>
      </c>
      <c r="K1" s="281" t="str">
        <f>CONFIG!G5</f>
        <v>MARÇO</v>
      </c>
      <c r="L1" s="281"/>
      <c r="M1" s="281">
        <f>CONFIG!G7</f>
        <v>2026</v>
      </c>
      <c r="N1" s="281"/>
      <c r="O1" s="10"/>
      <c r="P1" s="290"/>
      <c r="Q1" s="290"/>
      <c r="R1" s="198"/>
      <c r="S1" s="290"/>
      <c r="T1" s="290"/>
      <c r="U1" s="54"/>
      <c r="V1" s="33"/>
      <c r="W1" s="89"/>
      <c r="X1" s="89"/>
      <c r="Z1" s="33"/>
    </row>
    <row r="2" spans="1:66" s="6" customFormat="1" x14ac:dyDescent="0.25">
      <c r="A2" s="2" t="s">
        <v>1</v>
      </c>
      <c r="B2" s="2" t="s">
        <v>0</v>
      </c>
      <c r="C2" s="2" t="s">
        <v>4</v>
      </c>
      <c r="D2" s="2" t="s">
        <v>5</v>
      </c>
      <c r="E2" s="188"/>
      <c r="F2" s="3" t="s">
        <v>1</v>
      </c>
      <c r="G2" s="3" t="s">
        <v>0</v>
      </c>
      <c r="H2" s="3" t="s">
        <v>4</v>
      </c>
      <c r="I2" s="3" t="s">
        <v>5</v>
      </c>
      <c r="J2" s="187"/>
      <c r="K2" s="3" t="s">
        <v>1</v>
      </c>
      <c r="L2" s="2" t="s">
        <v>0</v>
      </c>
      <c r="M2" s="3" t="s">
        <v>4</v>
      </c>
      <c r="N2" s="3" t="s">
        <v>5</v>
      </c>
      <c r="O2" s="4"/>
      <c r="P2" s="285" t="s">
        <v>57</v>
      </c>
      <c r="Q2" s="285"/>
      <c r="R2" s="285"/>
      <c r="S2" s="285"/>
      <c r="T2" s="199" t="s">
        <v>32</v>
      </c>
      <c r="U2" s="1"/>
      <c r="V2" s="1"/>
      <c r="W2" s="9" t="s">
        <v>6</v>
      </c>
      <c r="X2" s="9" t="s">
        <v>4</v>
      </c>
      <c r="Y2" s="9" t="s">
        <v>122</v>
      </c>
      <c r="Z2" s="33"/>
      <c r="AA2" s="1"/>
      <c r="AB2" s="1"/>
      <c r="AC2" s="1"/>
      <c r="AD2" s="1"/>
      <c r="AE2" s="1"/>
      <c r="AF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row>
    <row r="3" spans="1:66" ht="15" customHeight="1" x14ac:dyDescent="0.25">
      <c r="A3" s="11"/>
      <c r="B3" s="256" t="s">
        <v>10</v>
      </c>
      <c r="C3" s="257"/>
      <c r="D3" s="257"/>
      <c r="E3" s="192" t="str">
        <f>IF($N$47&lt;&gt;"SIM","",IFERROR(IF(TRIM(C3&amp;"")="","",_xlfn.LET(_xlpm.v,VALUE(TRIM(C3&amp;"")),_xlpm.alvo,IF(A5="SÁBADO",(INT($Y$8/100)*60+MOD($Y$8,100)),(INT($Y$3/100)*60+MOD($Y$3,100))),_xlpm.real,(INT(_xlpm.v/100)*60+MOD(_xlpm.v,100)),_xlpm.dif,_xlpm.alvo-_xlpm.real,IF(ABS(_xlpm.dif)&lt;=5,0,_xlpm.dif))),"ER"))</f>
        <v/>
      </c>
      <c r="F3" s="11"/>
      <c r="G3" s="46"/>
      <c r="H3" s="7"/>
      <c r="I3" s="49" t="str">
        <f ca="1">_xlfn.LET(_xlpm.a,F3,_xlpm.c,H3,_xlpm.x,$X$3,_xlpm.y,$Y$3,_xlpm.limInf,$B$51,_xlpm.limSup,$C$51,_xlpm.linhaAnt,F4,IF(_xlpm.a="FÉRIAS","FRS",IF(_xlpm.a="FERIADO","FER",IF(_xlpm.a="NTRAB","NTB",IF(AND(_xlpm.a="ATESTADO",_xlpm.c=""),"ATD",IF(_xlpm.c&lt;&gt;"",IF(_xlpm.c&lt;=_xlpm.x,IF(_xlpm.c&gt;_xlpm.y,"DP","OK"),"ATR"),IF(_xlpm.linhaAnt&lt;_xlpm.limInf,"FAL","")))))))</f>
        <v/>
      </c>
      <c r="J3" s="192" t="str">
        <f>IF($N$47&lt;&gt;"SIM","",IFERROR(IF(TRIM(H3&amp;"")="","",_xlfn.LET(_xlpm.v,VALUE(TRIM(H3&amp;"")),_xlpm.alvo,IF(F5="SÁBADO",(INT($Y$8/100)*60+MOD($Y$8,100)),(INT($Y$3/100)*60+MOD($Y$3,100))),_xlpm.real,(INT(_xlpm.v/100)*60+MOD(_xlpm.v,100)),_xlpm.dif,_xlpm.alvo-_xlpm.real,IF(ABS(_xlpm.dif)&lt;=5,0,_xlpm.dif))),"ER"))</f>
        <v/>
      </c>
      <c r="K3" s="11"/>
      <c r="L3" s="46"/>
      <c r="M3" s="7"/>
      <c r="N3" s="49" t="str">
        <f ca="1">_xlfn.LET(_xlpm.a,K3,_xlpm.c,M3,_xlpm.x,$X$8,_xlpm.y,$Y$8,_xlpm.limInf,$B$51,_xlpm.limSup,$C$51,_xlpm.linhaAnt,K4,IF(_xlpm.a="FÉRIAS","FRS",IF(_xlpm.a="NTRAB","NT",IF(AND(_xlpm.a="ATESTADO",_xlpm.c=""),"ATD",IF(_xlpm.a="FERIADO","FER",IF(_xlpm.c&lt;&gt;"",IF(_xlpm.c&lt;=_xlpm.x,IF(_xlpm.c&gt;_xlpm.y,"DP","OK"),"ATR"),IF(_xlpm.linhaAnt&lt;_xlpm.limInf,"FAL","")))))))</f>
        <v/>
      </c>
      <c r="O3" s="192" t="str">
        <f>IF($N$47&lt;&gt;"SIM","",IFERROR(IF(TRIM(M3&amp;"")="","",_xlfn.LET(_xlpm.v,VALUE(TRIM(M3&amp;"")),_xlpm.alvo,IF(K5="SÁBADO",(INT($Y$8/100)*60+MOD($Y$8,100)),(INT($Y$3/100)*60+MOD($Y$3,100))),_xlpm.real,(INT(_xlpm.v/100)*60+MOD(_xlpm.v,100)),_xlpm.dif,_xlpm.alvo-_xlpm.real,IF(ABS(_xlpm.dif)&lt;=5,0,_xlpm.dif))),"ER"))</f>
        <v/>
      </c>
      <c r="P3" s="231"/>
      <c r="Q3" s="232"/>
      <c r="R3" s="190"/>
      <c r="S3" s="240" t="str">
        <f>IF(R3="","",TEXT(R3,"00""/""00""/""0000"))</f>
        <v/>
      </c>
      <c r="T3" s="233" t="str">
        <f>IF(R3="","",LEFT(S3&amp;"00",2))</f>
        <v/>
      </c>
      <c r="W3" s="9" t="s">
        <v>7</v>
      </c>
      <c r="X3" s="35">
        <f>DADOS!K12+5</f>
        <v>805</v>
      </c>
      <c r="Y3" s="35">
        <f>X3-5</f>
        <v>800</v>
      </c>
      <c r="Z3" s="33"/>
    </row>
    <row r="4" spans="1:66" x14ac:dyDescent="0.25">
      <c r="A4" s="41">
        <f ca="1">IF(AND($B$51=1,$A$52&lt;&gt;"01/01/2021"),"HOJE",1)</f>
        <v>1</v>
      </c>
      <c r="B4" s="256"/>
      <c r="C4" s="257"/>
      <c r="D4" s="257"/>
      <c r="E4" s="192" t="str">
        <f>IF($N$47&lt;&gt;"SIM","",IFERROR(IF(TRIM(C4&amp;"")="","",_xlfn.LET(_xlpm.v,VALUE(TRIM(C4&amp;"")),_xlpm.alvo,(INT($X$4/100)*60+MOD($X$4,100)),_xlpm.real,(INT(_xlpm.v/100)*60+MOD(_xlpm.v,100)),_xlpm.dif,_xlpm.alvo-_xlpm.real,IF(ABS(_xlpm.dif)&lt;=5,0,_xlpm.dif))*-1),"ER"))</f>
        <v/>
      </c>
      <c r="F4" s="41">
        <f ca="1">IF($B$51=11,"HOJE",11)</f>
        <v>11</v>
      </c>
      <c r="G4" s="46"/>
      <c r="H4" s="7"/>
      <c r="I4" s="49" t="str">
        <f ca="1">_xlfn.LET(_xlpm.a,F3,_xlpm.c,H4,_xlpm.x,$X$4,_xlpm.limInf,$B$51,_xlpm.limSup,$C$51,_xlpm.linhaAnt,F4,IF(_xlpm.a="FÉRIAS","FRS",IF(_xlpm.a="FERIADO","FER",IF(_xlpm.a="NTRAB","NTB",IF(AND(_xlpm.a="ATESTADO",_xlpm.c=""),"ATD",IF(_xlpm.c&lt;&gt;"",IF(_xlpm.c&gt;=_xlpm.x,"OK","ANT"),IF(_xlpm.linhaAnt&lt;_xlpm.limInf,"FAL","")))))))</f>
        <v/>
      </c>
      <c r="J4" s="192" t="str">
        <f>IF($N$47&lt;&gt;"SIM","",IFERROR(IF(TRIM(H4&amp;"")="","",_xlfn.LET(_xlpm.v,VALUE(TRIM(H4&amp;"")),_xlpm.alvo,(INT($X$4/100)*60+MOD($X$4,100)),_xlpm.real,(INT(_xlpm.v/100)*60+MOD(_xlpm.v,100)),_xlpm.dif,_xlpm.alvo-_xlpm.real,IF(ABS(_xlpm.dif)&lt;=5,0,_xlpm.dif))*-1),"ER"))</f>
        <v/>
      </c>
      <c r="K4" s="41">
        <f ca="1">IF($B$51=21,"HOJE",21)</f>
        <v>21</v>
      </c>
      <c r="L4" s="46"/>
      <c r="M4" s="7"/>
      <c r="N4" s="49" t="str">
        <f ca="1">_xlfn.LET(_xlpm.a,K3,_xlpm.c,M4,_xlpm.x,$X$9,_xlpm.limInf,$B$51,_xlpm.limSup,$C$51,_xlpm.linhaAnt,K4,IF(_xlpm.a="FÉRIAS","FRS",IF(_xlpm.a="NTRAB","NT",IF(AND(_xlpm.a="ATESTADO",_xlpm.c=""),"ATD",IF(_xlpm.a="FERIADO","FER",IF(_xlpm.c&lt;&gt;"",IF(_xlpm.c&gt;=_xlpm.x,"OK","ANT"),IF(_xlpm.linhaAnt&lt;_xlpm.limInf,"FAL","")))))))</f>
        <v/>
      </c>
      <c r="O4" s="192" t="str">
        <f>IF($N$47&lt;&gt;"SIM","",IFERROR(IF(TRIM(M4&amp;"")="","",_xlfn.LET(_xlpm.v,VALUE(TRIM(M4&amp;"")),_xlpm.alvo,(INT($X$4/100)*60+MOD($X$4,100)),_xlpm.real,(INT(_xlpm.v/100)*60+MOD(_xlpm.v,100)),_xlpm.dif,_xlpm.alvo-_xlpm.real,IF(ABS(_xlpm.dif)&lt;=5,0,_xlpm.dif))*-1),"ER"))</f>
        <v/>
      </c>
      <c r="P4" s="231"/>
      <c r="Q4" s="232"/>
      <c r="R4" s="190"/>
      <c r="S4" s="240" t="str">
        <f t="shared" ref="S4:S53" si="0">IF(R4="","",TEXT(R4,"00""/""00""/""0000"))</f>
        <v/>
      </c>
      <c r="T4" s="233" t="str">
        <f t="shared" ref="T4:T53" si="1">IF(R4="","",LEFT(S4&amp;"00",2))</f>
        <v/>
      </c>
      <c r="U4" s="5"/>
      <c r="V4" s="5"/>
      <c r="W4" s="9" t="s">
        <v>2</v>
      </c>
      <c r="X4" s="35">
        <f>DADOS!L12</f>
        <v>1200</v>
      </c>
      <c r="Y4" s="35">
        <f>X4</f>
        <v>1200</v>
      </c>
      <c r="Z4" s="33"/>
    </row>
    <row r="5" spans="1:66" x14ac:dyDescent="0.25">
      <c r="A5" s="41" t="str">
        <f>CONFIG!G3</f>
        <v>DOMINGO</v>
      </c>
      <c r="B5" s="256"/>
      <c r="C5" s="257"/>
      <c r="D5" s="257"/>
      <c r="E5" s="192" t="str">
        <f>IF($N$47&lt;&gt;"SIM","",IFERROR(IF(TRIM(C5&amp;"")="","",_xlfn.LET(_xlpm.v,VALUE(TRIM(C5&amp;"")),_xlpm.alvo,(INT($Y$5/100)*60+MOD($Y$5,100)),_xlpm.real,(INT(_xlpm.v/100)*60+MOD(_xlpm.v,100)),_xlpm.dif,_xlpm.alvo-_xlpm.real,IF(ABS(_xlpm.dif)&lt;=5,0,_xlpm.dif))),"ER"))</f>
        <v/>
      </c>
      <c r="F5" s="41" t="str">
        <f>IF(A41="SÁBADO","DOMINGO",IF(A41="DOMINGO","SEGUNDA",IF(A41="SEGUNDA","TERÇA",IF(A41="SEGUNDA","TERÇA",IF(A41="TERÇA","QUARTA",IF(A41="QUARTA","QUINTA",IF(A41="QUINTA","SEXTA",IF(A41="SEXTA","SÁBADO","ERRO"))))))))</f>
        <v>QUARTA</v>
      </c>
      <c r="G5" s="46"/>
      <c r="H5" s="7"/>
      <c r="I5" s="49" t="str">
        <f ca="1">_xlfn.LET(_xlpm.a,F3,_xlpm.c,H5,_xlpm.x,$X$5,_xlpm.y,$Y$5,_xlpm.limInf,$B$51,_xlpm.limSup,$C$51,_xlpm.linhaAnt,F4,IF(_xlpm.a="FÉRIAS","FRS",IF(_xlpm.a="FERIADO","FER",IF(_xlpm.a="NTRAB","NTB",IF(AND(_xlpm.a="ATESTADO",_xlpm.c=""),"ATD",IF(_xlpm.c&lt;&gt;"",IF(_xlpm.c&lt;=_xlpm.x,IF(_xlpm.c&gt;_xlpm.y,"DP","OK"),"ATR"),IF(_xlpm.linhaAnt&lt;_xlpm.limInf,"FAL","")))))))</f>
        <v/>
      </c>
      <c r="J5" s="192" t="str">
        <f>IF($N$47&lt;&gt;"SIM","",IFERROR(IF(TRIM(H5&amp;"")="","",_xlfn.LET(_xlpm.v,VALUE(TRIM(H5&amp;"")),_xlpm.alvo,(INT($Y$5/100)*60+MOD($Y$5,100)),_xlpm.real,(INT(_xlpm.v/100)*60+MOD(_xlpm.v,100)),_xlpm.dif,_xlpm.alvo-_xlpm.real,IF(ABS(_xlpm.dif)&lt;=5,0,_xlpm.dif))),"ER"))</f>
        <v/>
      </c>
      <c r="K5" s="41" t="str">
        <f>IF(F41="SÁBADO","DOMINGO",IF(F41="DOMINGO","SEGUNDA",IF(F41="SEGUNDA","TERÇA",IF(F41="SEGUNDA","TERÇA",IF(F41="TERÇA","QUARTA",IF(F41="QUARTA","QUINTA",IF(F41="QUINTA","SEXTA",IF(F41="SEXTA","SÁBADO","ERRO"))))))))</f>
        <v>SÁBADO</v>
      </c>
      <c r="L5" s="258" t="s">
        <v>16</v>
      </c>
      <c r="M5" s="259"/>
      <c r="N5" s="259"/>
      <c r="O5" s="192" t="str">
        <f>IF($N$47&lt;&gt;"SIM","",IFERROR(IF(TRIM(M5&amp;"")="","",_xlfn.LET(_xlpm.v,VALUE(TRIM(M5&amp;"")),_xlpm.alvo,(INT($Y$5/100)*60+MOD($Y$5,100)),_xlpm.real,(INT(_xlpm.v/100)*60+MOD(_xlpm.v,100)),_xlpm.dif,_xlpm.alvo-_xlpm.real,IF(ABS(_xlpm.dif)&lt;=5,0,_xlpm.dif))),"ER"))</f>
        <v/>
      </c>
      <c r="P5" s="231"/>
      <c r="Q5" s="232"/>
      <c r="R5" s="190"/>
      <c r="S5" s="240" t="str">
        <f t="shared" si="0"/>
        <v/>
      </c>
      <c r="T5" s="233" t="str">
        <f t="shared" si="1"/>
        <v/>
      </c>
      <c r="U5" s="5"/>
      <c r="V5" s="5"/>
      <c r="W5" s="9" t="s">
        <v>8</v>
      </c>
      <c r="X5" s="35">
        <f>DADOS!M12+5</f>
        <v>1405</v>
      </c>
      <c r="Y5" s="35">
        <f>X5-5</f>
        <v>1400</v>
      </c>
      <c r="Z5" s="33"/>
    </row>
    <row r="6" spans="1:66" x14ac:dyDescent="0.25">
      <c r="A6" s="38"/>
      <c r="B6" s="256"/>
      <c r="C6" s="257"/>
      <c r="D6" s="257"/>
      <c r="E6" s="192" t="str">
        <f>IF($N$47&lt;&gt;"SIM","",IFERROR(IF(TRIM(C6&amp;"")="","",_xlfn.LET(_xlpm.v,VALUE(TRIM(C6&amp;"")),_xlpm.alvo,(INT($X$6/100)*60+MOD($X$6,100)),_xlpm.real,(INT(_xlpm.v/100)*60+MOD(_xlpm.v,100)),_xlpm.dif,_xlpm.alvo-_xlpm.real,IF(ABS(_xlpm.dif)&lt;=5,0,_xlpm.dif))*-1),"ER"))</f>
        <v/>
      </c>
      <c r="F6" s="38"/>
      <c r="G6" s="46"/>
      <c r="H6" s="7"/>
      <c r="I6" s="49" t="str">
        <f ca="1">_xlfn.LET(_xlpm.a,F3,_xlpm.c,H6,_xlpm.x,$X$6,_xlpm.limInf,$B$51,_xlpm.limSup,$C$51,_xlpm.linhaAnt,F4,IF(_xlpm.a="FÉRIAS","FRS",IF(_xlpm.a="FERIADO","FER",IF(_xlpm.a="NTRAB","NTB",IF(AND(_xlpm.a="ATESTADO",_xlpm.c=""),"ATD",IF(_xlpm.c&lt;&gt;"",IF(_xlpm.c&gt;=_xlpm.x,"OK","ANT"),IF(_xlpm.linhaAnt&lt;_xlpm.limInf,"FAL","")))))))</f>
        <v/>
      </c>
      <c r="J6" s="192" t="str">
        <f>IF($N$47&lt;&gt;"SIM","",IFERROR(IF(TRIM(H6&amp;"")="","",_xlfn.LET(_xlpm.v,VALUE(TRIM(H6&amp;"")),_xlpm.alvo,(INT($X$6/100)*60+MOD($X$6,100)),_xlpm.real,(INT(_xlpm.v/100)*60+MOD(_xlpm.v,100)),_xlpm.dif,_xlpm.alvo-_xlpm.real,IF(ABS(_xlpm.dif)&lt;=5,0,_xlpm.dif))*-1),"ER"))</f>
        <v/>
      </c>
      <c r="K6" s="38"/>
      <c r="L6" s="258"/>
      <c r="M6" s="259"/>
      <c r="N6" s="259"/>
      <c r="O6" s="192" t="str">
        <f>IF($N$47&lt;&gt;"SIM","",IFERROR(IF(TRIM(M6&amp;"")="","",_xlfn.LET(_xlpm.v,VALUE(TRIM(M6&amp;"")),_xlpm.alvo,(INT($X$6/100)*60+MOD($X$6,100)),_xlpm.real,(INT(_xlpm.v/100)*60+MOD(_xlpm.v,100)),_xlpm.dif,_xlpm.alvo-_xlpm.real,IF(ABS(_xlpm.dif)&lt;=5,0,_xlpm.dif))*-1),"ER"))</f>
        <v/>
      </c>
      <c r="P6" s="231"/>
      <c r="Q6" s="232"/>
      <c r="R6" s="190"/>
      <c r="S6" s="240" t="str">
        <f t="shared" si="0"/>
        <v/>
      </c>
      <c r="T6" s="233" t="str">
        <f t="shared" si="1"/>
        <v/>
      </c>
      <c r="U6" s="5"/>
      <c r="V6" s="5"/>
      <c r="W6" s="9" t="s">
        <v>3</v>
      </c>
      <c r="X6" s="35">
        <f>DADOS!N12</f>
        <v>1800</v>
      </c>
      <c r="Y6" s="35">
        <f>X6</f>
        <v>1800</v>
      </c>
      <c r="Z6" s="33"/>
    </row>
    <row r="7" spans="1:66" ht="15" customHeight="1" x14ac:dyDescent="0.25">
      <c r="A7" s="12"/>
      <c r="B7" s="47"/>
      <c r="C7" s="48"/>
      <c r="D7" s="50" t="str">
        <f ca="1">_xlfn.LET(_xlpm.a,A7,_xlpm.c,C7,_xlpm.x,$X$3,_xlpm.y,$Y$3,_xlpm.limInf,$B$51,_xlpm.limSup,$C$51,_xlpm.linhaAnt,A8,IF(_xlpm.a="FÉRIAS","FRS",IF(_xlpm.a="FERIADO","FER",IF(_xlpm.a="NTRAB","NTB",IF(AND(_xlpm.a="ATESTADO",_xlpm.c=""),"ATD",IF(_xlpm.c&lt;&gt;"",IF(_xlpm.c&lt;=_xlpm.x,IF(_xlpm.c&gt;_xlpm.y,"DP","OK"),"ATR"),IF(_xlpm.linhaAnt&lt;_xlpm.limInf,"FAL","")))))))</f>
        <v>FAL</v>
      </c>
      <c r="E7" s="192" t="str">
        <f>IF($N$47&lt;&gt;"SIM","",IFERROR(IF(TRIM(C7&amp;"")="","",_xlfn.LET(_xlpm.v,VALUE(TRIM(C7&amp;"")),_xlpm.alvo,IF(A9="SÁBADO",(INT($Y$8/100)*60+MOD($Y$8,100)),(INT($Y$3/100)*60+MOD($Y$3,100))),_xlpm.real,(INT(_xlpm.v/100)*60+MOD(_xlpm.v,100)),_xlpm.dif,_xlpm.alvo-_xlpm.real,IF(ABS(_xlpm.dif)&lt;=5,0,_xlpm.dif))),"ER"))</f>
        <v/>
      </c>
      <c r="F7" s="12"/>
      <c r="G7" s="47"/>
      <c r="H7" s="48"/>
      <c r="I7" s="50" t="str">
        <f ca="1">_xlfn.LET(_xlpm.a,F7,_xlpm.c,H7,_xlpm.x,$X$3,_xlpm.y,$Y$3,_xlpm.limInf,$B$51,_xlpm.limSup,$C$51,_xlpm.linhaAnt,F8,IF(_xlpm.a="FÉRIAS","FRS",IF(_xlpm.a="FERIADO","FER",IF(_xlpm.a="NTRAB","NTB",IF(AND(_xlpm.a="ATESTADO",_xlpm.c=""),"ATD",IF(_xlpm.c&lt;&gt;"",IF(_xlpm.c&lt;=_xlpm.x,IF(_xlpm.c&gt;_xlpm.y,"DP","OK"),"ATR"),IF(_xlpm.linhaAnt&lt;_xlpm.limInf,"FAL","")))))))</f>
        <v/>
      </c>
      <c r="J7" s="192" t="str">
        <f>IF($N$47&lt;&gt;"SIM","",IFERROR(IF(TRIM(H7&amp;"")="","",_xlfn.LET(_xlpm.v,VALUE(TRIM(H7&amp;"")),_xlpm.alvo,IF(F9="SÁBADO",(INT($Y$8/100)*60+MOD($Y$8,100)),(INT($Y$3/100)*60+MOD($Y$3,100))),_xlpm.real,(INT(_xlpm.v/100)*60+MOD(_xlpm.v,100)),_xlpm.dif,_xlpm.alvo-_xlpm.real,IF(ABS(_xlpm.dif)&lt;=5,0,_xlpm.dif))),"ER"))</f>
        <v/>
      </c>
      <c r="K7" s="12"/>
      <c r="L7" s="272" t="s">
        <v>10</v>
      </c>
      <c r="M7" s="273"/>
      <c r="N7" s="273"/>
      <c r="O7" s="192" t="str">
        <f>IF($N$47&lt;&gt;"SIM","",IFERROR(IF(TRIM(M7&amp;"")="","",_xlfn.LET(_xlpm.v,VALUE(TRIM(M7&amp;"")),_xlpm.alvo,IF(K9="SÁBADO",(INT($Y$8/100)*60+MOD($Y$8,100)),(INT($Y$3/100)*60+MOD($Y$3,100))),_xlpm.real,(INT(_xlpm.v/100)*60+MOD(_xlpm.v,100)),_xlpm.dif,_xlpm.alvo-_xlpm.real,IF(ABS(_xlpm.dif)&lt;=5,0,_xlpm.dif))),"ER"))</f>
        <v/>
      </c>
      <c r="P7" s="231"/>
      <c r="Q7" s="232"/>
      <c r="R7" s="190"/>
      <c r="S7" s="240" t="str">
        <f>IF(R7="","",TEXT(R7,"00""/""00""/""0000"))</f>
        <v/>
      </c>
      <c r="T7" s="233" t="str">
        <f t="shared" si="1"/>
        <v/>
      </c>
      <c r="U7" s="5"/>
      <c r="W7" s="269" t="s">
        <v>16</v>
      </c>
      <c r="X7" s="269"/>
      <c r="Y7" s="14"/>
      <c r="Z7" s="33"/>
    </row>
    <row r="8" spans="1:66" x14ac:dyDescent="0.25">
      <c r="A8" s="42">
        <f ca="1">IF($B$51=2,"HOJE",2)</f>
        <v>2</v>
      </c>
      <c r="B8" s="47"/>
      <c r="C8" s="48"/>
      <c r="D8" s="50" t="str">
        <f ca="1">_xlfn.LET(_xlpm.a,A7,_xlpm.c,C8,_xlpm.x,$X$4,_xlpm.limInf,$B$51,_xlpm.limSup,$C$51,_xlpm.linhaAnt,A8,IF(_xlpm.a="FÉRIAS","FRS",IF(_xlpm.a="FERIADO","FER",IF(_xlpm.a="NTRAB","NTB",IF(AND(_xlpm.a="ATESTADO",_xlpm.c=""),"ATD",IF(_xlpm.c&lt;&gt;"",IF(_xlpm.c&gt;=_xlpm.x,"OK","ANT"),IF(_xlpm.linhaAnt&lt;_xlpm.limInf,"FAL","")))))))</f>
        <v>FAL</v>
      </c>
      <c r="E8" s="192" t="str">
        <f>IF($N$47&lt;&gt;"SIM","",IFERROR(IF(TRIM(C8&amp;"")="","",_xlfn.LET(_xlpm.v,VALUE(TRIM(C8&amp;"")),_xlpm.alvo,(INT($X$4/100)*60+MOD($X$4,100)),_xlpm.real,(INT(_xlpm.v/100)*60+MOD(_xlpm.v,100)),_xlpm.dif,_xlpm.alvo-_xlpm.real,IF(ABS(_xlpm.dif)&lt;=5,0,_xlpm.dif))*-1),"ER"))</f>
        <v/>
      </c>
      <c r="F8" s="42">
        <f ca="1">IF($B$51=12,"HOJE",12)</f>
        <v>12</v>
      </c>
      <c r="G8" s="47"/>
      <c r="H8" s="48"/>
      <c r="I8" s="50" t="str">
        <f ca="1">_xlfn.LET(_xlpm.a,F7,_xlpm.c,H8,_xlpm.x,$X$4,_xlpm.limInf,$B$51,_xlpm.limSup,$C$51,_xlpm.linhaAnt,F8,IF(_xlpm.a="FÉRIAS","FRS",IF(_xlpm.a="FERIADO","FER",IF(_xlpm.a="NTRAB","NTB",IF(AND(_xlpm.a="ATESTADO",_xlpm.c=""),"ATD",IF(_xlpm.c&lt;&gt;"",IF(_xlpm.c&gt;=_xlpm.x,"OK","ANT"),IF(_xlpm.linhaAnt&lt;_xlpm.limInf,"FAL","")))))))</f>
        <v/>
      </c>
      <c r="J8" s="192" t="str">
        <f>IF($N$47&lt;&gt;"SIM","",IFERROR(IF(TRIM(H8&amp;"")="","",_xlfn.LET(_xlpm.v,VALUE(TRIM(H8&amp;"")),_xlpm.alvo,(INT($X$4/100)*60+MOD($X$4,100)),_xlpm.real,(INT(_xlpm.v/100)*60+MOD(_xlpm.v,100)),_xlpm.dif,_xlpm.alvo-_xlpm.real,IF(ABS(_xlpm.dif)&lt;=5,0,_xlpm.dif))*-1),"ER"))</f>
        <v/>
      </c>
      <c r="K8" s="42">
        <f ca="1">IF($B$51=22,"HOJE",22)</f>
        <v>22</v>
      </c>
      <c r="L8" s="272"/>
      <c r="M8" s="273"/>
      <c r="N8" s="273"/>
      <c r="O8" s="192" t="str">
        <f>IF($N$47&lt;&gt;"SIM","",IFERROR(IF(TRIM(M8&amp;"")="","",_xlfn.LET(_xlpm.v,VALUE(TRIM(M8&amp;"")),_xlpm.alvo,(INT($X$4/100)*60+MOD($X$4,100)),_xlpm.real,(INT(_xlpm.v/100)*60+MOD(_xlpm.v,100)),_xlpm.dif,_xlpm.alvo-_xlpm.real,IF(ABS(_xlpm.dif)&lt;=5,0,_xlpm.dif))*-1),"ER"))</f>
        <v/>
      </c>
      <c r="P8" s="231"/>
      <c r="Q8" s="232"/>
      <c r="R8" s="190"/>
      <c r="S8" s="240" t="str">
        <f>IF(R8="","",TEXT(R8,"00""/""00""/""0000"))</f>
        <v/>
      </c>
      <c r="T8" s="233" t="str">
        <f t="shared" si="1"/>
        <v/>
      </c>
      <c r="U8" s="5"/>
      <c r="W8" s="9" t="s">
        <v>7</v>
      </c>
      <c r="X8" s="35">
        <f>DADOS!M32+5</f>
        <v>805</v>
      </c>
      <c r="Y8" s="35">
        <f>X8-5</f>
        <v>800</v>
      </c>
      <c r="Z8" s="33"/>
    </row>
    <row r="9" spans="1:66" x14ac:dyDescent="0.25">
      <c r="A9" s="42" t="str">
        <f>IF(A5="SÁBADO","DOMINGO",IF(A5="DOMINGO","SEGUNDA",IF(A5="SEGUNDA","TERÇA",IF(A5="SEGUNDA","TERÇA",IF(A5="TERÇA","QUARTA",IF(A5="QUARTA","QUINTA",IF(A5="QUINTA","SEXTA",IF(A5="SEXTA","SÁBADO","ERRO"))))))))</f>
        <v>SEGUNDA</v>
      </c>
      <c r="B9" s="47"/>
      <c r="C9" s="48"/>
      <c r="D9" s="50" t="str">
        <f ca="1">_xlfn.LET(_xlpm.a,A7,_xlpm.c,C9,_xlpm.x,$X$5,_xlpm.y,$Y$5,_xlpm.limInf,$B$51,_xlpm.limSup,$C$51,_xlpm.linhaAnt,A8,IF(_xlpm.a="FÉRIAS","FRS",IF(_xlpm.a="FERIADO","FER",IF(_xlpm.a="NTRAB","NTB",IF(AND(_xlpm.a="ATESTADO",_xlpm.c=""),"ATD",IF(_xlpm.c&lt;&gt;"",IF(_xlpm.c&lt;=_xlpm.x,IF(_xlpm.c&gt;_xlpm.y,"DP","OK"),"ATR"),IF(_xlpm.linhaAnt&lt;_xlpm.limInf,"FAL","")))))))</f>
        <v>FAL</v>
      </c>
      <c r="E9" s="192" t="str">
        <f>IF($N$47&lt;&gt;"SIM","",IFERROR(IF(TRIM(C9&amp;"")="","",_xlfn.LET(_xlpm.v,VALUE(TRIM(C9&amp;"")),_xlpm.alvo,(INT($Y$5/100)*60+MOD($Y$5,100)),_xlpm.real,(INT(_xlpm.v/100)*60+MOD(_xlpm.v,100)),_xlpm.dif,_xlpm.alvo-_xlpm.real,IF(ABS(_xlpm.dif)&lt;=5,0,_xlpm.dif))),"ER"))</f>
        <v/>
      </c>
      <c r="F9" s="42" t="str">
        <f>IF(F5="SÁBADO","DOMINGO",IF(F5="DOMINGO","SEGUNDA",IF(F5="SEGUNDA","TERÇA",IF(F5="SEGUNDA","TERÇA",IF(F5="TERÇA","QUARTA",IF(F5="QUARTA","QUINTA",IF(F5="QUINTA","SEXTA",IF(F5="SEXTA","SÁBADO","ERRO"))))))))</f>
        <v>QUINTA</v>
      </c>
      <c r="G9" s="47"/>
      <c r="H9" s="48"/>
      <c r="I9" s="50" t="str">
        <f ca="1">_xlfn.LET(_xlpm.a,F7,_xlpm.c,H9,_xlpm.x,$X$5,_xlpm.y,$Y$5,_xlpm.limInf,$B$51,_xlpm.limSup,$C$51,_xlpm.linhaAnt,F8,IF(_xlpm.a="FÉRIAS","FRS",IF(_xlpm.a="FERIADO","FER",IF(_xlpm.a="NTRAB","NTB",IF(AND(_xlpm.a="ATESTADO",_xlpm.c=""),"ATD",IF(_xlpm.c&lt;&gt;"",IF(_xlpm.c&lt;=_xlpm.x,IF(_xlpm.c&gt;_xlpm.y,"DP","OK"),"ATR"),IF(_xlpm.linhaAnt&lt;_xlpm.limInf,"FAL","")))))))</f>
        <v/>
      </c>
      <c r="J9" s="192" t="str">
        <f>IF($N$47&lt;&gt;"SIM","",IFERROR(IF(TRIM(H9&amp;"")="","",_xlfn.LET(_xlpm.v,VALUE(TRIM(H9&amp;"")),_xlpm.alvo,(INT($Y$5/100)*60+MOD($Y$5,100)),_xlpm.real,(INT(_xlpm.v/100)*60+MOD(_xlpm.v,100)),_xlpm.dif,_xlpm.alvo-_xlpm.real,IF(ABS(_xlpm.dif)&lt;=5,0,_xlpm.dif))),"ER"))</f>
        <v/>
      </c>
      <c r="K9" s="42" t="str">
        <f>IF(K5="SÁBADO","DOMINGO",IF(K5="DOMINGO","SEGUNDA",IF(K5="SEGUNDA","TERÇA",IF(K5="SEGUNDA","TERÇA",IF(K5="TERÇA","QUARTA",IF(K5="QUARTA","QUINTA",IF(K5="QUINTA","SEXTA",IF(K5="SEXTA","SÁBADO","ERRO"))))))))</f>
        <v>DOMINGO</v>
      </c>
      <c r="L9" s="272"/>
      <c r="M9" s="273"/>
      <c r="N9" s="273"/>
      <c r="O9" s="192" t="str">
        <f>IF($N$47&lt;&gt;"SIM","",IFERROR(IF(TRIM(M9&amp;"")="","",_xlfn.LET(_xlpm.v,VALUE(TRIM(M9&amp;"")),_xlpm.alvo,(INT($Y$5/100)*60+MOD($Y$5,100)),_xlpm.real,(INT(_xlpm.v/100)*60+MOD(_xlpm.v,100)),_xlpm.dif,_xlpm.alvo-_xlpm.real,IF(ABS(_xlpm.dif)&lt;=5,0,_xlpm.dif))),"ER"))</f>
        <v/>
      </c>
      <c r="P9" s="231"/>
      <c r="Q9" s="232"/>
      <c r="R9" s="190"/>
      <c r="S9" s="240" t="str">
        <f t="shared" si="0"/>
        <v/>
      </c>
      <c r="T9" s="233" t="str">
        <f t="shared" si="1"/>
        <v/>
      </c>
      <c r="U9" s="5"/>
      <c r="W9" s="9" t="s">
        <v>2</v>
      </c>
      <c r="X9" s="35">
        <f>DADOS!N32</f>
        <v>1200</v>
      </c>
      <c r="Y9" s="35">
        <f>X9</f>
        <v>1200</v>
      </c>
      <c r="Z9" s="33"/>
    </row>
    <row r="10" spans="1:66" x14ac:dyDescent="0.25">
      <c r="A10" s="82"/>
      <c r="B10" s="47"/>
      <c r="C10" s="48"/>
      <c r="D10" s="50" t="str">
        <f ca="1">_xlfn.LET(_xlpm.a,A7,_xlpm.c,C10,_xlpm.x,$X$6,_xlpm.limInf,$B$51,_xlpm.limSup,$C$51,_xlpm.linhaAnt,A8,IF(_xlpm.a="FÉRIAS","FRS",IF(_xlpm.a="FERIADO","FER",IF(_xlpm.a="NTRAB","NTB",IF(AND(_xlpm.a="ATESTADO",_xlpm.c=""),"ATD",IF(_xlpm.c&lt;&gt;"",IF(_xlpm.c&gt;=_xlpm.x,"OK","ANT"),IF(_xlpm.linhaAnt&lt;_xlpm.limInf,"FAL","")))))))</f>
        <v>FAL</v>
      </c>
      <c r="E10" s="192" t="str">
        <f>IF($N$47&lt;&gt;"SIM","",IFERROR(IF(TRIM(C10&amp;"")="","",_xlfn.LET(_xlpm.v,VALUE(TRIM(C10&amp;"")),_xlpm.alvo,(INT($X$6/100)*60+MOD($X$6,100)),_xlpm.real,(INT(_xlpm.v/100)*60+MOD(_xlpm.v,100)),_xlpm.dif,_xlpm.alvo-_xlpm.real,IF(ABS(_xlpm.dif)&lt;=5,0,_xlpm.dif))*-1),"ER"))</f>
        <v/>
      </c>
      <c r="F10" s="82"/>
      <c r="G10" s="47"/>
      <c r="H10" s="48"/>
      <c r="I10" s="50" t="str">
        <f ca="1">_xlfn.LET(_xlpm.a,F7,_xlpm.c,H10,_xlpm.x,$X$6,_xlpm.limInf,$B$51,_xlpm.limSup,$C$51,_xlpm.linhaAnt,F8,IF(_xlpm.a="FÉRIAS","FRS",IF(_xlpm.a="FERIADO","FER",IF(_xlpm.a="NTRAB","NTB",IF(AND(_xlpm.a="ATESTADO",_xlpm.c=""),"ATD",IF(_xlpm.c&lt;&gt;"",IF(_xlpm.c&gt;=_xlpm.x,"OK","ANT"),IF(_xlpm.linhaAnt&lt;_xlpm.limInf,"FAL","")))))))</f>
        <v/>
      </c>
      <c r="J10" s="192" t="str">
        <f>IF($N$47&lt;&gt;"SIM","",IFERROR(IF(TRIM(H10&amp;"")="","",_xlfn.LET(_xlpm.v,VALUE(TRIM(H10&amp;"")),_xlpm.alvo,(INT($X$6/100)*60+MOD($X$6,100)),_xlpm.real,(INT(_xlpm.v/100)*60+MOD(_xlpm.v,100)),_xlpm.dif,_xlpm.alvo-_xlpm.real,IF(ABS(_xlpm.dif)&lt;=5,0,_xlpm.dif))*-1),"ER"))</f>
        <v/>
      </c>
      <c r="K10" s="82"/>
      <c r="L10" s="272"/>
      <c r="M10" s="273"/>
      <c r="N10" s="273"/>
      <c r="O10" s="192" t="str">
        <f>IF($N$47&lt;&gt;"SIM","",IFERROR(IF(TRIM(M10&amp;"")="","",_xlfn.LET(_xlpm.v,VALUE(TRIM(M10&amp;"")),_xlpm.alvo,(INT($X$6/100)*60+MOD($X$6,100)),_xlpm.real,(INT(_xlpm.v/100)*60+MOD(_xlpm.v,100)),_xlpm.dif,_xlpm.alvo-_xlpm.real,IF(ABS(_xlpm.dif)&lt;=5,0,_xlpm.dif))*-1),"ER"))</f>
        <v/>
      </c>
      <c r="P10" s="231"/>
      <c r="Q10" s="232"/>
      <c r="R10" s="190"/>
      <c r="S10" s="240" t="str">
        <f t="shared" si="0"/>
        <v/>
      </c>
      <c r="T10" s="233" t="str">
        <f t="shared" si="1"/>
        <v/>
      </c>
      <c r="U10" s="5"/>
      <c r="V10" s="5"/>
      <c r="W10" s="282" t="s">
        <v>49</v>
      </c>
      <c r="X10" s="282"/>
      <c r="Z10" s="33"/>
    </row>
    <row r="11" spans="1:66" ht="15" customHeight="1" x14ac:dyDescent="0.25">
      <c r="A11" s="11"/>
      <c r="B11" s="46"/>
      <c r="C11" s="7"/>
      <c r="D11" s="49" t="str">
        <f ca="1">_xlfn.LET(_xlpm.a,A11,_xlpm.c,C11,_xlpm.x,$X$3,_xlpm.y,$Y$3,_xlpm.limInf,$B$51,_xlpm.limSup,$C$51,_xlpm.linhaAnt,A12,IF(_xlpm.a="FÉRIAS","FRS",IF(_xlpm.a="FERIADO","FER",IF(_xlpm.a="NTRAB","NTB",IF(AND(_xlpm.a="ATESTADO",_xlpm.c=""),"ATD",IF(_xlpm.c&lt;&gt;"",IF(_xlpm.c&lt;=_xlpm.x,IF(_xlpm.c&gt;_xlpm.y,"DP","OK"),"ATR"),IF(_xlpm.linhaAnt&lt;_xlpm.limInf,"FAL","")))))))</f>
        <v>FAL</v>
      </c>
      <c r="E11" s="192" t="str">
        <f>IF($N$47&lt;&gt;"SIM","",IFERROR(IF(TRIM(C11&amp;"")="","",_xlfn.LET(_xlpm.v,VALUE(TRIM(C11&amp;"")),_xlpm.alvo,IF(A13="SÁBADO",(INT($Y$8/100)*60+MOD($Y$8,100)),(INT($Y$3/100)*60+MOD($Y$3,100))),_xlpm.real,(INT(_xlpm.v/100)*60+MOD(_xlpm.v,100)),_xlpm.dif,_xlpm.alvo-_xlpm.real,IF(ABS(_xlpm.dif)&lt;=5,0,_xlpm.dif))),"ER"))</f>
        <v/>
      </c>
      <c r="F11" s="11"/>
      <c r="G11" s="46"/>
      <c r="H11" s="7"/>
      <c r="I11" s="49" t="str">
        <f ca="1">_xlfn.LET(_xlpm.a,F11,_xlpm.c,H11,_xlpm.x,$X$3,_xlpm.y,$Y$3,_xlpm.limInf,$B$51,_xlpm.limSup,$C$51,_xlpm.linhaAnt,F12,IF(_xlpm.a="FÉRIAS","FRS",IF(_xlpm.a="FERIADO","FER",IF(_xlpm.a="NTRAB","NTB",IF(AND(_xlpm.a="ATESTADO",_xlpm.c=""),"ATD",IF(_xlpm.c&lt;&gt;"",IF(_xlpm.c&lt;=_xlpm.x,IF(_xlpm.c&gt;_xlpm.y,"DP","OK"),"ATR"),IF(_xlpm.linhaAnt&lt;_xlpm.limInf,"FAL","")))))))</f>
        <v/>
      </c>
      <c r="J11" s="192" t="str">
        <f>IF($N$47&lt;&gt;"SIM","",IFERROR(IF(TRIM(H11&amp;"")="","",_xlfn.LET(_xlpm.v,VALUE(TRIM(H11&amp;"")),_xlpm.alvo,IF(F13="SÁBADO",(INT($Y$8/100)*60+MOD($Y$8,100)),(INT($Y$3/100)*60+MOD($Y$3,100))),_xlpm.real,(INT(_xlpm.v/100)*60+MOD(_xlpm.v,100)),_xlpm.dif,_xlpm.alvo-_xlpm.real,IF(ABS(_xlpm.dif)&lt;=5,0,_xlpm.dif))),"ER"))</f>
        <v/>
      </c>
      <c r="K11" s="11"/>
      <c r="L11" s="46"/>
      <c r="M11" s="7"/>
      <c r="N11" s="49" t="str">
        <f ca="1">_xlfn.LET(_xlpm.a,K11,_xlpm.c,M11,_xlpm.x,$X$3,_xlpm.y,$Y$3,_xlpm.limInf,$B$51,_xlpm.limSup,$C$51,_xlpm.linhaAnt,K12,IF(_xlpm.a="FÉRIAS","FRS",IF(_xlpm.a="FERIADO","FER",IF(_xlpm.a="NTRAB","NTB",IF(AND(_xlpm.a="ATESTADO",_xlpm.c=""),"ATD",IF(_xlpm.c&lt;&gt;"",IF(_xlpm.c&lt;=_xlpm.x,IF(_xlpm.c&gt;_xlpm.y,"DP","OK"),"ATR"),IF(_xlpm.linhaAnt&lt;_xlpm.limInf,"FAL","")))))))</f>
        <v/>
      </c>
      <c r="O11" s="192" t="str">
        <f>IF($N$47&lt;&gt;"SIM","",IFERROR(IF(TRIM(M11&amp;"")="","",_xlfn.LET(_xlpm.v,VALUE(TRIM(M11&amp;"")),_xlpm.alvo,IF(K13="SÁBADO",(INT($Y$8/100)*60+MOD($Y$8,100)),(INT($Y$3/100)*60+MOD($Y$3,100))),_xlpm.real,(INT(_xlpm.v/100)*60+MOD(_xlpm.v,100)),_xlpm.dif,_xlpm.alvo-_xlpm.real,IF(ABS(_xlpm.dif)&lt;=5,0,_xlpm.dif))),"ER"))</f>
        <v/>
      </c>
      <c r="P11" s="231"/>
      <c r="Q11" s="232"/>
      <c r="R11" s="190"/>
      <c r="S11" s="240" t="str">
        <f t="shared" si="0"/>
        <v/>
      </c>
      <c r="T11" s="233" t="str">
        <f t="shared" si="1"/>
        <v/>
      </c>
      <c r="U11" s="5"/>
      <c r="V11" s="5"/>
      <c r="W11" s="9" t="s">
        <v>6</v>
      </c>
      <c r="X11" s="9" t="s">
        <v>4</v>
      </c>
      <c r="Z11" s="33"/>
    </row>
    <row r="12" spans="1:66" x14ac:dyDescent="0.25">
      <c r="A12" s="41">
        <f ca="1">IF($B$51=3,"HOJE",3)</f>
        <v>3</v>
      </c>
      <c r="B12" s="46"/>
      <c r="C12" s="7"/>
      <c r="D12" s="49" t="str">
        <f ca="1">_xlfn.LET(_xlpm.a,A11,_xlpm.c,C12,_xlpm.x,$X$4,_xlpm.limInf,$B$51,_xlpm.limSup,$C$51,_xlpm.linhaAnt,A12,IF(_xlpm.a="FÉRIAS","FRS",IF(_xlpm.a="FERIADO","FER",IF(_xlpm.a="NTRAB","NTB",IF(AND(_xlpm.a="ATESTADO",_xlpm.c=""),"ATD",IF(_xlpm.c&lt;&gt;"",IF(_xlpm.c&gt;=_xlpm.x,"OK","ANT"),IF(_xlpm.linhaAnt&lt;_xlpm.limInf,"FAL","")))))))</f>
        <v>FAL</v>
      </c>
      <c r="E12" s="192" t="str">
        <f>IF($N$47&lt;&gt;"SIM","",IFERROR(IF(TRIM(C12&amp;"")="","",_xlfn.LET(_xlpm.v,VALUE(TRIM(C12&amp;"")),_xlpm.alvo,(INT($X$4/100)*60+MOD($X$4,100)),_xlpm.real,(INT(_xlpm.v/100)*60+MOD(_xlpm.v,100)),_xlpm.dif,_xlpm.alvo-_xlpm.real,IF(ABS(_xlpm.dif)&lt;=5,0,_xlpm.dif))*-1),"ER"))</f>
        <v/>
      </c>
      <c r="F12" s="41">
        <f ca="1">IF($B$51=13,"HOJE",13)</f>
        <v>13</v>
      </c>
      <c r="G12" s="46"/>
      <c r="H12" s="7"/>
      <c r="I12" s="49" t="str">
        <f ca="1">_xlfn.LET(_xlpm.a,F11,_xlpm.c,H12,_xlpm.x,$X$4,_xlpm.limInf,$B$51,_xlpm.limSup,$C$51,_xlpm.linhaAnt,F12,IF(_xlpm.a="FÉRIAS","FRS",IF(_xlpm.a="FERIADO","FER",IF(_xlpm.a="NTRAB","NTB",IF(AND(_xlpm.a="ATESTADO",_xlpm.c=""),"ATD",IF(_xlpm.c&lt;&gt;"",IF(_xlpm.c&gt;=_xlpm.x,"OK","ANT"),IF(_xlpm.linhaAnt&lt;_xlpm.limInf,"FAL","")))))))</f>
        <v/>
      </c>
      <c r="J12" s="192" t="str">
        <f>IF($N$47&lt;&gt;"SIM","",IFERROR(IF(TRIM(H12&amp;"")="","",_xlfn.LET(_xlpm.v,VALUE(TRIM(H12&amp;"")),_xlpm.alvo,(INT($X$4/100)*60+MOD($X$4,100)),_xlpm.real,(INT(_xlpm.v/100)*60+MOD(_xlpm.v,100)),_xlpm.dif,_xlpm.alvo-_xlpm.real,IF(ABS(_xlpm.dif)&lt;=5,0,_xlpm.dif))*-1),"ER"))</f>
        <v/>
      </c>
      <c r="K12" s="41">
        <f ca="1">IF($B$51=23,"HOJE",23)</f>
        <v>23</v>
      </c>
      <c r="L12" s="46"/>
      <c r="M12" s="7"/>
      <c r="N12" s="49" t="str">
        <f ca="1">_xlfn.LET(_xlpm.a,K11,_xlpm.c,M12,_xlpm.x,$X$4,_xlpm.limInf,$B$51,_xlpm.limSup,$C$51,_xlpm.linhaAnt,K12,IF(_xlpm.a="FÉRIAS","FRS",IF(_xlpm.a="FERIADO","FER",IF(_xlpm.a="NTRAB","NTB",IF(AND(_xlpm.a="ATESTADO",_xlpm.c=""),"ATD",IF(_xlpm.c&lt;&gt;"",IF(_xlpm.c&gt;=_xlpm.x,"OK","ANT"),IF(_xlpm.linhaAnt&lt;_xlpm.limInf,"FAL","")))))))</f>
        <v/>
      </c>
      <c r="O12" s="192" t="str">
        <f>IF($N$47&lt;&gt;"SIM","",IFERROR(IF(TRIM(M12&amp;"")="","",_xlfn.LET(_xlpm.v,VALUE(TRIM(M12&amp;"")),_xlpm.alvo,(INT($X$4/100)*60+MOD($X$4,100)),_xlpm.real,(INT(_xlpm.v/100)*60+MOD(_xlpm.v,100)),_xlpm.dif,_xlpm.alvo-_xlpm.real,IF(ABS(_xlpm.dif)&lt;=5,0,_xlpm.dif))*-1),"ER"))</f>
        <v/>
      </c>
      <c r="P12" s="231"/>
      <c r="Q12" s="232"/>
      <c r="R12" s="190"/>
      <c r="S12" s="240" t="str">
        <f t="shared" si="0"/>
        <v/>
      </c>
      <c r="T12" s="233" t="str">
        <f t="shared" si="1"/>
        <v/>
      </c>
      <c r="U12" s="5"/>
      <c r="V12" s="5"/>
      <c r="W12" s="9" t="s">
        <v>7</v>
      </c>
      <c r="X12" s="59">
        <f>SUM(X3-5)</f>
        <v>800</v>
      </c>
      <c r="Y12" s="14"/>
      <c r="Z12" s="33"/>
    </row>
    <row r="13" spans="1:66" x14ac:dyDescent="0.25">
      <c r="A13" s="41" t="str">
        <f>IF(A9="SÁBADO","DOMINGO",IF(A9="DOMINGO","SEGUNDA",IF(A9="SEGUNDA","TERÇA",IF(A9="SEGUNDA","TERÇA",IF(A9="TERÇA","QUARTA",IF(A9="QUARTA","QUINTA",IF(A9="QUINTA","SEXTA",IF(A9="SEXTA","SÁBADO","ERRO"))))))))</f>
        <v>TERÇA</v>
      </c>
      <c r="B13" s="46"/>
      <c r="C13" s="7"/>
      <c r="D13" s="49" t="str">
        <f ca="1">_xlfn.LET(_xlpm.a,A11,_xlpm.c,C13,_xlpm.x,$X$5,_xlpm.y,$Y$5,_xlpm.limInf,$B$51,_xlpm.limSup,$C$51,_xlpm.linhaAnt,A12,IF(_xlpm.a="FÉRIAS","FRS",IF(_xlpm.a="FERIADO","FER",IF(_xlpm.a="NTRAB","NTB",IF(AND(_xlpm.a="ATESTADO",_xlpm.c=""),"ATD",IF(_xlpm.c&lt;&gt;"",IF(_xlpm.c&lt;=_xlpm.x,IF(_xlpm.c&gt;_xlpm.y,"DP","OK"),"ATR"),IF(_xlpm.linhaAnt&lt;_xlpm.limInf,"FAL","")))))))</f>
        <v>FAL</v>
      </c>
      <c r="E13" s="192" t="str">
        <f>IF($N$47&lt;&gt;"SIM","",IFERROR(IF(TRIM(C13&amp;"")="","",_xlfn.LET(_xlpm.v,VALUE(TRIM(C13&amp;"")),_xlpm.alvo,(INT($Y$5/100)*60+MOD($Y$5,100)),_xlpm.real,(INT(_xlpm.v/100)*60+MOD(_xlpm.v,100)),_xlpm.dif,_xlpm.alvo-_xlpm.real,IF(ABS(_xlpm.dif)&lt;=5,0,_xlpm.dif))),"ER"))</f>
        <v/>
      </c>
      <c r="F13" s="41" t="str">
        <f>IF(F9="SÁBADO","DOMINGO",IF(F9="DOMINGO","SEGUNDA",IF(F9="SEGUNDA","TERÇA",IF(F9="SEGUNDA","TERÇA",IF(F9="TERÇA","QUARTA",IF(F9="QUARTA","QUINTA",IF(F9="QUINTA","SEXTA",IF(F9="SEXTA","SÁBADO","ERRO"))))))))</f>
        <v>SEXTA</v>
      </c>
      <c r="G13" s="46"/>
      <c r="H13" s="7"/>
      <c r="I13" s="49" t="str">
        <f ca="1">_xlfn.LET(_xlpm.a,F11,_xlpm.c,H13,_xlpm.x,$X$5,_xlpm.y,$Y$5,_xlpm.limInf,$B$51,_xlpm.limSup,$C$51,_xlpm.linhaAnt,F12,IF(_xlpm.a="FÉRIAS","FRS",IF(_xlpm.a="FERIADO","FER",IF(_xlpm.a="NTRAB","NTB",IF(AND(_xlpm.a="ATESTADO",_xlpm.c=""),"ATD",IF(_xlpm.c&lt;&gt;"",IF(_xlpm.c&lt;=_xlpm.x,IF(_xlpm.c&gt;_xlpm.y,"DP","OK"),"ATR"),IF(_xlpm.linhaAnt&lt;_xlpm.limInf,"FAL","")))))))</f>
        <v/>
      </c>
      <c r="J13" s="192" t="str">
        <f>IF($N$47&lt;&gt;"SIM","",IFERROR(IF(TRIM(H13&amp;"")="","",_xlfn.LET(_xlpm.v,VALUE(TRIM(H13&amp;"")),_xlpm.alvo,(INT($Y$5/100)*60+MOD($Y$5,100)),_xlpm.real,(INT(_xlpm.v/100)*60+MOD(_xlpm.v,100)),_xlpm.dif,_xlpm.alvo-_xlpm.real,IF(ABS(_xlpm.dif)&lt;=5,0,_xlpm.dif))),"ER"))</f>
        <v/>
      </c>
      <c r="K13" s="41" t="str">
        <f>IF(K9="SÁBADO","DOMINGO",IF(K9="DOMINGO","SEGUNDA",IF(K9="SEGUNDA","TERÇA",IF(K9="SEGUNDA","TERÇA",IF(K9="TERÇA","QUARTA",IF(K9="QUARTA","QUINTA",IF(K9="QUINTA","SEXTA",IF(K9="SEXTA","SÁBADO","ERRO"))))))))</f>
        <v>SEGUNDA</v>
      </c>
      <c r="L13" s="46"/>
      <c r="M13" s="7"/>
      <c r="N13" s="49" t="str">
        <f ca="1">_xlfn.LET(_xlpm.a,K11,_xlpm.c,M13,_xlpm.x,$X$5,_xlpm.y,$Y$5,_xlpm.limInf,$B$51,_xlpm.limSup,$C$51,_xlpm.linhaAnt,K12,IF(_xlpm.a="FÉRIAS","FRS",IF(_xlpm.a="FERIADO","FER",IF(_xlpm.a="NTRAB","NTB",IF(AND(_xlpm.a="ATESTADO",_xlpm.c=""),"ATD",IF(_xlpm.c&lt;&gt;"",IF(_xlpm.c&lt;=_xlpm.x,IF(_xlpm.c&gt;_xlpm.y,"DP","OK"),"ATR"),IF(_xlpm.linhaAnt&lt;_xlpm.limInf,"FAL","")))))))</f>
        <v/>
      </c>
      <c r="O13" s="192" t="str">
        <f>IF($N$47&lt;&gt;"SIM","",IFERROR(IF(TRIM(M13&amp;"")="","",_xlfn.LET(_xlpm.v,VALUE(TRIM(M13&amp;"")),_xlpm.alvo,(INT($Y$5/100)*60+MOD($Y$5,100)),_xlpm.real,(INT(_xlpm.v/100)*60+MOD(_xlpm.v,100)),_xlpm.dif,_xlpm.alvo-_xlpm.real,IF(ABS(_xlpm.dif)&lt;=5,0,_xlpm.dif))),"ER"))</f>
        <v/>
      </c>
      <c r="P13" s="231"/>
      <c r="Q13" s="232"/>
      <c r="R13" s="190"/>
      <c r="S13" s="240" t="str">
        <f t="shared" si="0"/>
        <v/>
      </c>
      <c r="T13" s="233" t="str">
        <f t="shared" si="1"/>
        <v/>
      </c>
      <c r="U13" s="5"/>
      <c r="V13" s="5"/>
      <c r="W13" s="9" t="s">
        <v>2</v>
      </c>
      <c r="X13" s="59">
        <f>X4</f>
        <v>1200</v>
      </c>
      <c r="Y13" s="14"/>
      <c r="Z13" s="33"/>
    </row>
    <row r="14" spans="1:66" x14ac:dyDescent="0.25">
      <c r="A14" s="38"/>
      <c r="B14" s="46"/>
      <c r="C14" s="7"/>
      <c r="D14" s="49" t="str">
        <f ca="1">_xlfn.LET(_xlpm.a,A11,_xlpm.c,C14,_xlpm.x,$X$6,_xlpm.limInf,$B$51,_xlpm.limSup,$C$51,_xlpm.linhaAnt,A12,IF(_xlpm.a="FÉRIAS","FRS",IF(_xlpm.a="FERIADO","FER",IF(_xlpm.a="NTRAB","NTB",IF(AND(_xlpm.a="ATESTADO",_xlpm.c=""),"ATD",IF(_xlpm.c&lt;&gt;"",IF(_xlpm.c&gt;=_xlpm.x,"OK","ANT"),IF(_xlpm.linhaAnt&lt;_xlpm.limInf,"FAL","")))))))</f>
        <v>FAL</v>
      </c>
      <c r="E14" s="192" t="str">
        <f>IF($N$47&lt;&gt;"SIM","",IFERROR(IF(TRIM(C14&amp;"")="","",_xlfn.LET(_xlpm.v,VALUE(TRIM(C14&amp;"")),_xlpm.alvo,(INT($X$6/100)*60+MOD($X$6,100)),_xlpm.real,(INT(_xlpm.v/100)*60+MOD(_xlpm.v,100)),_xlpm.dif,_xlpm.alvo-_xlpm.real,IF(ABS(_xlpm.dif)&lt;=5,0,_xlpm.dif))*-1),"ER"))</f>
        <v/>
      </c>
      <c r="F14" s="38"/>
      <c r="G14" s="46"/>
      <c r="H14" s="7"/>
      <c r="I14" s="49" t="str">
        <f ca="1">_xlfn.LET(_xlpm.a,F11,_xlpm.c,H14,_xlpm.x,$X$6,_xlpm.limInf,$B$51,_xlpm.limSup,$C$51,_xlpm.linhaAnt,F12,IF(_xlpm.a="FÉRIAS","FRS",IF(_xlpm.a="FERIADO","FER",IF(_xlpm.a="NTRAB","NTB",IF(AND(_xlpm.a="ATESTADO",_xlpm.c=""),"ATD",IF(_xlpm.c&lt;&gt;"",IF(_xlpm.c&gt;=_xlpm.x,"OK","ANT"),IF(_xlpm.linhaAnt&lt;_xlpm.limInf,"FAL","")))))))</f>
        <v/>
      </c>
      <c r="J14" s="192" t="str">
        <f>IF($N$47&lt;&gt;"SIM","",IFERROR(IF(TRIM(H14&amp;"")="","",_xlfn.LET(_xlpm.v,VALUE(TRIM(H14&amp;"")),_xlpm.alvo,(INT($X$6/100)*60+MOD($X$6,100)),_xlpm.real,(INT(_xlpm.v/100)*60+MOD(_xlpm.v,100)),_xlpm.dif,_xlpm.alvo-_xlpm.real,IF(ABS(_xlpm.dif)&lt;=5,0,_xlpm.dif))*-1),"ER"))</f>
        <v/>
      </c>
      <c r="K14" s="38"/>
      <c r="L14" s="46"/>
      <c r="M14" s="7"/>
      <c r="N14" s="49" t="str">
        <f ca="1">_xlfn.LET(_xlpm.a,K11,_xlpm.c,M14,_xlpm.x,$X$6,_xlpm.limInf,$B$51,_xlpm.limSup,$C$51,_xlpm.linhaAnt,K12,IF(_xlpm.a="FÉRIAS","FRS",IF(_xlpm.a="FERIADO","FER",IF(_xlpm.a="NTRAB","NTB",IF(AND(_xlpm.a="ATESTADO",_xlpm.c=""),"ATD",IF(_xlpm.c&lt;&gt;"",IF(_xlpm.c&gt;=_xlpm.x,"OK","ANT"),IF(_xlpm.linhaAnt&lt;_xlpm.limInf,"FAL","")))))))</f>
        <v/>
      </c>
      <c r="O14" s="192" t="str">
        <f>IF($N$47&lt;&gt;"SIM","",IFERROR(IF(TRIM(M14&amp;"")="","",_xlfn.LET(_xlpm.v,VALUE(TRIM(M14&amp;"")),_xlpm.alvo,(INT($X$6/100)*60+MOD($X$6,100)),_xlpm.real,(INT(_xlpm.v/100)*60+MOD(_xlpm.v,100)),_xlpm.dif,_xlpm.alvo-_xlpm.real,IF(ABS(_xlpm.dif)&lt;=5,0,_xlpm.dif))*-1),"ER"))</f>
        <v/>
      </c>
      <c r="P14" s="231"/>
      <c r="Q14" s="232"/>
      <c r="R14" s="190"/>
      <c r="S14" s="240" t="str">
        <f t="shared" si="0"/>
        <v/>
      </c>
      <c r="T14" s="233" t="str">
        <f t="shared" si="1"/>
        <v/>
      </c>
      <c r="U14" s="5"/>
      <c r="W14" s="9" t="s">
        <v>8</v>
      </c>
      <c r="X14" s="59">
        <f>SUM(X5-5)</f>
        <v>1400</v>
      </c>
      <c r="Z14" s="33"/>
    </row>
    <row r="15" spans="1:66" ht="15" customHeight="1" x14ac:dyDescent="0.25">
      <c r="A15" s="12"/>
      <c r="B15" s="47"/>
      <c r="C15" s="48"/>
      <c r="D15" s="50" t="str">
        <f ca="1">_xlfn.LET(_xlpm.a,A15,_xlpm.c,C15,_xlpm.x,$X$3,_xlpm.y,$Y$3,_xlpm.limInf,$B$51,_xlpm.limSup,$C$51,_xlpm.linhaAnt,A16,IF(_xlpm.a="FÉRIAS","FRS",IF(_xlpm.a="FERIADO","FER",IF(_xlpm.a="NTRAB","NTB",IF(AND(_xlpm.a="ATESTADO",_xlpm.c=""),"ATD",IF(_xlpm.c&lt;&gt;"",IF(_xlpm.c&lt;=_xlpm.x,IF(_xlpm.c&gt;_xlpm.y,"DP","OK"),"ATR"),IF(_xlpm.linhaAnt&lt;_xlpm.limInf,"FAL","")))))))</f>
        <v>FAL</v>
      </c>
      <c r="E15" s="192" t="str">
        <f>IF($N$47&lt;&gt;"SIM","",IFERROR(IF(TRIM(C15&amp;"")="","",_xlfn.LET(_xlpm.v,VALUE(TRIM(C15&amp;"")),_xlpm.alvo,IF(A17="SÁBADO",(INT($Y$8/100)*60+MOD($Y$8,100)),(INT($Y$3/100)*60+MOD($Y$3,100))),_xlpm.real,(INT(_xlpm.v/100)*60+MOD(_xlpm.v,100)),_xlpm.dif,_xlpm.alvo-_xlpm.real,IF(ABS(_xlpm.dif)&lt;=5,0,_xlpm.dif))),"ER"))</f>
        <v/>
      </c>
      <c r="F15" s="12"/>
      <c r="G15" s="47"/>
      <c r="H15" s="48"/>
      <c r="I15" s="50" t="str">
        <f ca="1">_xlfn.LET(_xlpm.a,F15,_xlpm.c,H15,_xlpm.x,$X$8,_xlpm.y,$Y$8,_xlpm.limInf,$B$51,_xlpm.limSup,$C$51,_xlpm.linhaAnt,F16,IF(_xlpm.a="FÉRIAS","FRS",IF(_xlpm.a="NTRAB","NT",IF(AND(_xlpm.a="ATESTADO",_xlpm.c=""),"ATD",IF(_xlpm.a="FERIADO","FER",IF(_xlpm.c&lt;&gt;"",IF(_xlpm.c&lt;=_xlpm.x,IF(_xlpm.c&gt;_xlpm.y,"DP","OK"),"ATR"),IF(_xlpm.linhaAnt&lt;_xlpm.limInf,"FAL","")))))))</f>
        <v/>
      </c>
      <c r="J15" s="192" t="str">
        <f>IF($N$47&lt;&gt;"SIM","",IFERROR(IF(TRIM(H15&amp;"")="","",_xlfn.LET(_xlpm.v,VALUE(TRIM(H15&amp;"")),_xlpm.alvo,IF(F17="SÁBADO",(INT($Y$8/100)*60+MOD($Y$8,100)),(INT($Y$3/100)*60+MOD($Y$3,100))),_xlpm.real,(INT(_xlpm.v/100)*60+MOD(_xlpm.v,100)),_xlpm.dif,_xlpm.alvo-_xlpm.real,IF(ABS(_xlpm.dif)&lt;=5,0,_xlpm.dif))),"ER"))</f>
        <v/>
      </c>
      <c r="K15" s="12"/>
      <c r="L15" s="47"/>
      <c r="M15" s="48"/>
      <c r="N15" s="50" t="str">
        <f ca="1">_xlfn.LET(_xlpm.a,K15,_xlpm.c,M15,_xlpm.x,$X$3,_xlpm.y,$Y$3,_xlpm.limInf,$B$51,_xlpm.limSup,$C$51,_xlpm.linhaAnt,K16,IF(_xlpm.a="FÉRIAS","FRS",IF(_xlpm.a="FERIADO","FER",IF(_xlpm.a="NTRAB","NTB",IF(AND(_xlpm.a="ATESTADO",_xlpm.c=""),"ATD",IF(_xlpm.c&lt;&gt;"",IF(_xlpm.c&lt;=_xlpm.x,IF(_xlpm.c&gt;_xlpm.y,"DP","OK"),"ATR"),IF(_xlpm.linhaAnt&lt;_xlpm.limInf,"FAL","")))))))</f>
        <v/>
      </c>
      <c r="O15" s="192" t="str">
        <f>IF($N$47&lt;&gt;"SIM","",IFERROR(IF(TRIM(M15&amp;"")="","",_xlfn.LET(_xlpm.v,VALUE(TRIM(M15&amp;"")),_xlpm.alvo,IF(K17="SÁBADO",(INT($Y$8/100)*60+MOD($Y$8,100)),(INT($Y$3/100)*60+MOD($Y$3,100))),_xlpm.real,(INT(_xlpm.v/100)*60+MOD(_xlpm.v,100)),_xlpm.dif,_xlpm.alvo-_xlpm.real,IF(ABS(_xlpm.dif)&lt;=5,0,_xlpm.dif))),"ER"))</f>
        <v/>
      </c>
      <c r="P15" s="231"/>
      <c r="Q15" s="232"/>
      <c r="R15" s="190"/>
      <c r="S15" s="240" t="str">
        <f t="shared" si="0"/>
        <v/>
      </c>
      <c r="T15" s="233" t="str">
        <f t="shared" si="1"/>
        <v/>
      </c>
      <c r="U15" s="5"/>
      <c r="W15" s="9" t="s">
        <v>3</v>
      </c>
      <c r="X15" s="59">
        <f>X6</f>
        <v>1800</v>
      </c>
      <c r="Z15" s="33"/>
    </row>
    <row r="16" spans="1:66" x14ac:dyDescent="0.25">
      <c r="A16" s="42">
        <f ca="1">IF($B$51=4,"HOJE",4)</f>
        <v>4</v>
      </c>
      <c r="B16" s="47"/>
      <c r="C16" s="48"/>
      <c r="D16" s="50" t="str">
        <f ca="1">_xlfn.LET(_xlpm.a,A15,_xlpm.c,C16,_xlpm.x,$X$4,_xlpm.limInf,$B$51,_xlpm.limSup,$C$51,_xlpm.linhaAnt,A16,IF(_xlpm.a="FÉRIAS","FRS",IF(_xlpm.a="FERIADO","FER",IF(_xlpm.a="NTRAB","NTB",IF(AND(_xlpm.a="ATESTADO",_xlpm.c=""),"ATD",IF(_xlpm.c&lt;&gt;"",IF(_xlpm.c&gt;=_xlpm.x,"OK","ANT"),IF(_xlpm.linhaAnt&lt;_xlpm.limInf,"FAL","")))))))</f>
        <v>FAL</v>
      </c>
      <c r="E16" s="192" t="str">
        <f>IF($N$47&lt;&gt;"SIM","",IFERROR(IF(TRIM(C16&amp;"")="","",_xlfn.LET(_xlpm.v,VALUE(TRIM(C16&amp;"")),_xlpm.alvo,(INT($X$4/100)*60+MOD($X$4,100)),_xlpm.real,(INT(_xlpm.v/100)*60+MOD(_xlpm.v,100)),_xlpm.dif,_xlpm.alvo-_xlpm.real,IF(ABS(_xlpm.dif)&lt;=5,0,_xlpm.dif))*-1),"ER"))</f>
        <v/>
      </c>
      <c r="F16" s="42">
        <f ca="1">IF($B$51=14,"HOJE",14)</f>
        <v>14</v>
      </c>
      <c r="G16" s="47"/>
      <c r="H16" s="48"/>
      <c r="I16" s="50" t="str">
        <f ca="1">_xlfn.LET(_xlpm.a,F15,_xlpm.c,H16,_xlpm.x,$X$9,_xlpm.limInf,$B$51,_xlpm.limSup,$C$51,_xlpm.linhaAnt,F16,IF(_xlpm.a="FÉRIAS","FRS",IF(_xlpm.a="NTRAB","NT",IF(AND(_xlpm.a="ATESTADO",_xlpm.c=""),"ATD",IF(_xlpm.a="FERIADO","FER",IF(_xlpm.c&lt;&gt;"",IF(_xlpm.c&gt;=_xlpm.x,"OK","ANT"),IF(_xlpm.linhaAnt&lt;_xlpm.limInf,"FAL","")))))))</f>
        <v/>
      </c>
      <c r="J16" s="192" t="str">
        <f>IF($N$47&lt;&gt;"SIM","",IFERROR(IF(TRIM(H16&amp;"")="","",_xlfn.LET(_xlpm.v,VALUE(TRIM(H16&amp;"")),_xlpm.alvo,(INT($X$4/100)*60+MOD($X$4,100)),_xlpm.real,(INT(_xlpm.v/100)*60+MOD(_xlpm.v,100)),_xlpm.dif,_xlpm.alvo-_xlpm.real,IF(ABS(_xlpm.dif)&lt;=5,0,_xlpm.dif))*-1),"ER"))</f>
        <v/>
      </c>
      <c r="K16" s="42">
        <f ca="1">IF($B$51=24,"HOJE",24)</f>
        <v>24</v>
      </c>
      <c r="L16" s="47"/>
      <c r="M16" s="48"/>
      <c r="N16" s="50" t="str">
        <f ca="1">_xlfn.LET(_xlpm.a,K15,_xlpm.c,M16,_xlpm.x,$X$4,_xlpm.limInf,$B$51,_xlpm.limSup,$C$51,_xlpm.linhaAnt,K16,IF(_xlpm.a="FÉRIAS","FRS",IF(_xlpm.a="FERIADO","FER",IF(_xlpm.a="NTRAB","NTB",IF(AND(_xlpm.a="ATESTADO",_xlpm.c=""),"ATD",IF(_xlpm.c&lt;&gt;"",IF(_xlpm.c&gt;=_xlpm.x,"OK","ANT"),IF(_xlpm.linhaAnt&lt;_xlpm.limInf,"FAL","")))))))</f>
        <v/>
      </c>
      <c r="O16" s="192" t="str">
        <f>IF($N$47&lt;&gt;"SIM","",IFERROR(IF(TRIM(M16&amp;"")="","",_xlfn.LET(_xlpm.v,VALUE(TRIM(M16&amp;"")),_xlpm.alvo,(INT($X$4/100)*60+MOD($X$4,100)),_xlpm.real,(INT(_xlpm.v/100)*60+MOD(_xlpm.v,100)),_xlpm.dif,_xlpm.alvo-_xlpm.real,IF(ABS(_xlpm.dif)&lt;=5,0,_xlpm.dif))*-1),"ER"))</f>
        <v/>
      </c>
      <c r="P16" s="231"/>
      <c r="Q16" s="232"/>
      <c r="R16" s="190"/>
      <c r="S16" s="240" t="str">
        <f t="shared" si="0"/>
        <v/>
      </c>
      <c r="T16" s="233" t="str">
        <f t="shared" si="1"/>
        <v/>
      </c>
      <c r="U16" s="5"/>
      <c r="Y16" s="1"/>
      <c r="Z16" s="33"/>
    </row>
    <row r="17" spans="1:26" x14ac:dyDescent="0.25">
      <c r="A17" s="42" t="str">
        <f>IF(A13="SÁBADO","DOMINGO",IF(A13="DOMINGO","SEGUNDA",IF(A13="SEGUNDA","TERÇA",IF(A13="SEGUNDA","TERÇA",IF(A13="TERÇA","QUARTA",IF(A13="QUARTA","QUINTA",IF(A13="QUINTA","SEXTA",IF(A13="SEXTA","SÁBADO","ERRO"))))))))</f>
        <v>QUARTA</v>
      </c>
      <c r="B17" s="47"/>
      <c r="C17" s="48"/>
      <c r="D17" s="50" t="str">
        <f ca="1">_xlfn.LET(_xlpm.a,A15,_xlpm.c,C17,_xlpm.x,$X$5,_xlpm.y,$Y$5,_xlpm.limInf,$B$51,_xlpm.limSup,$C$51,_xlpm.linhaAnt,A16,IF(_xlpm.a="FÉRIAS","FRS",IF(_xlpm.a="FERIADO","FER",IF(_xlpm.a="NTRAB","NTB",IF(AND(_xlpm.a="ATESTADO",_xlpm.c=""),"ATD",IF(_xlpm.c&lt;&gt;"",IF(_xlpm.c&lt;=_xlpm.x,IF(_xlpm.c&gt;_xlpm.y,"DP","OK"),"ATR"),IF(_xlpm.linhaAnt&lt;_xlpm.limInf,"FAL","")))))))</f>
        <v>FAL</v>
      </c>
      <c r="E17" s="192" t="str">
        <f>IF($N$47&lt;&gt;"SIM","",IFERROR(IF(TRIM(C17&amp;"")="","",_xlfn.LET(_xlpm.v,VALUE(TRIM(C17&amp;"")),_xlpm.alvo,(INT($Y$5/100)*60+MOD($Y$5,100)),_xlpm.real,(INT(_xlpm.v/100)*60+MOD(_xlpm.v,100)),_xlpm.dif,_xlpm.alvo-_xlpm.real,IF(ABS(_xlpm.dif)&lt;=5,0,_xlpm.dif))),"ER"))</f>
        <v/>
      </c>
      <c r="F17" s="42" t="str">
        <f>IF(F13="SÁBADO","DOMINGO",IF(F13="DOMINGO","SEGUNDA",IF(F13="SEGUNDA","TERÇA",IF(F13="SEGUNDA","TERÇA",IF(F13="TERÇA","QUARTA",IF(F13="QUARTA","QUINTA",IF(F13="QUINTA","SEXTA",IF(F13="SEXTA","SÁBADO","ERRO"))))))))</f>
        <v>SÁBADO</v>
      </c>
      <c r="G17" s="277" t="s">
        <v>16</v>
      </c>
      <c r="H17" s="278"/>
      <c r="I17" s="278"/>
      <c r="J17" s="192" t="str">
        <f>IF($N$47&lt;&gt;"SIM","",IFERROR(IF(TRIM(H17&amp;"")="","",_xlfn.LET(_xlpm.v,VALUE(TRIM(H17&amp;"")),_xlpm.alvo,(INT($Y$5/100)*60+MOD($Y$5,100)),_xlpm.real,(INT(_xlpm.v/100)*60+MOD(_xlpm.v,100)),_xlpm.dif,_xlpm.alvo-_xlpm.real,IF(ABS(_xlpm.dif)&lt;=5,0,_xlpm.dif))),"ER"))</f>
        <v/>
      </c>
      <c r="K17" s="42" t="str">
        <f>IF(K13="SÁBADO","DOMINGO",IF(K13="DOMINGO","SEGUNDA",IF(K13="SEGUNDA","TERÇA",IF(K13="SEGUNDA","TERÇA",IF(K13="TERÇA","QUARTA",IF(K13="QUARTA","QUINTA",IF(K13="QUINTA","SEXTA",IF(K13="SEXTA","SÁBADO","ERRO"))))))))</f>
        <v>TERÇA</v>
      </c>
      <c r="L17" s="47"/>
      <c r="M17" s="48"/>
      <c r="N17" s="50" t="str">
        <f ca="1">_xlfn.LET(_xlpm.a,K15,_xlpm.c,M17,_xlpm.x,$X$5,_xlpm.y,$Y$5,_xlpm.limInf,$B$51,_xlpm.limSup,$C$51,_xlpm.linhaAnt,K16,IF(_xlpm.a="FÉRIAS","FRS",IF(_xlpm.a="FERIADO","FER",IF(_xlpm.a="NTRAB","NTB",IF(AND(_xlpm.a="ATESTADO",_xlpm.c=""),"ATD",IF(_xlpm.c&lt;&gt;"",IF(_xlpm.c&lt;=_xlpm.x,IF(_xlpm.c&gt;_xlpm.y,"DP","OK"),"ATR"),IF(_xlpm.linhaAnt&lt;_xlpm.limInf,"FAL","")))))))</f>
        <v/>
      </c>
      <c r="O17" s="192" t="str">
        <f>IF($N$47&lt;&gt;"SIM","",IFERROR(IF(TRIM(M17&amp;"")="","",_xlfn.LET(_xlpm.v,VALUE(TRIM(M17&amp;"")),_xlpm.alvo,(INT($Y$5/100)*60+MOD($Y$5,100)),_xlpm.real,(INT(_xlpm.v/100)*60+MOD(_xlpm.v,100)),_xlpm.dif,_xlpm.alvo-_xlpm.real,IF(ABS(_xlpm.dif)&lt;=5,0,_xlpm.dif))),"ER"))</f>
        <v/>
      </c>
      <c r="P17" s="231"/>
      <c r="Q17" s="232"/>
      <c r="R17" s="190"/>
      <c r="S17" s="240" t="str">
        <f t="shared" si="0"/>
        <v/>
      </c>
      <c r="T17" s="233" t="str">
        <f t="shared" si="1"/>
        <v/>
      </c>
      <c r="U17" s="5"/>
      <c r="Y17" s="1"/>
      <c r="Z17" s="33"/>
    </row>
    <row r="18" spans="1:26" x14ac:dyDescent="0.25">
      <c r="A18" s="82"/>
      <c r="B18" s="47"/>
      <c r="C18" s="48"/>
      <c r="D18" s="50" t="str">
        <f ca="1">_xlfn.LET(_xlpm.a,A15,_xlpm.c,C18,_xlpm.x,$X$6,_xlpm.limInf,$B$51,_xlpm.limSup,$C$51,_xlpm.linhaAnt,A16,IF(_xlpm.a="FÉRIAS","FRS",IF(_xlpm.a="FERIADO","FER",IF(_xlpm.a="NTRAB","NTB",IF(AND(_xlpm.a="ATESTADO",_xlpm.c=""),"ATD",IF(_xlpm.c&lt;&gt;"",IF(_xlpm.c&gt;=_xlpm.x,"OK","ANT"),IF(_xlpm.linhaAnt&lt;_xlpm.limInf,"FAL","")))))))</f>
        <v>FAL</v>
      </c>
      <c r="E18" s="192" t="str">
        <f>IF($N$47&lt;&gt;"SIM","",IFERROR(IF(TRIM(C18&amp;"")="","",_xlfn.LET(_xlpm.v,VALUE(TRIM(C18&amp;"")),_xlpm.alvo,(INT($X$6/100)*60+MOD($X$6,100)),_xlpm.real,(INT(_xlpm.v/100)*60+MOD(_xlpm.v,100)),_xlpm.dif,_xlpm.alvo-_xlpm.real,IF(ABS(_xlpm.dif)&lt;=5,0,_xlpm.dif))*-1),"ER"))</f>
        <v/>
      </c>
      <c r="F18" s="82"/>
      <c r="G18" s="277"/>
      <c r="H18" s="278"/>
      <c r="I18" s="278"/>
      <c r="J18" s="192" t="str">
        <f>IF($N$47&lt;&gt;"SIM","",IFERROR(IF(TRIM(H18&amp;"")="","",_xlfn.LET(_xlpm.v,VALUE(TRIM(H18&amp;"")),_xlpm.alvo,(INT($X$6/100)*60+MOD($X$6,100)),_xlpm.real,(INT(_xlpm.v/100)*60+MOD(_xlpm.v,100)),_xlpm.dif,_xlpm.alvo-_xlpm.real,IF(ABS(_xlpm.dif)&lt;=5,0,_xlpm.dif))*-1),"ER"))</f>
        <v/>
      </c>
      <c r="K18" s="82"/>
      <c r="L18" s="47"/>
      <c r="M18" s="48"/>
      <c r="N18" s="50" t="str">
        <f ca="1">_xlfn.LET(_xlpm.a,K15,_xlpm.c,M18,_xlpm.x,$X$6,_xlpm.limInf,$B$51,_xlpm.limSup,$C$51,_xlpm.linhaAnt,K16,IF(_xlpm.a="FÉRIAS","FRS",IF(_xlpm.a="FERIADO","FER",IF(_xlpm.a="NTRAB","NTB",IF(AND(_xlpm.a="ATESTADO",_xlpm.c=""),"ATD",IF(_xlpm.c&lt;&gt;"",IF(_xlpm.c&gt;=_xlpm.x,"OK","ANT"),IF(_xlpm.linhaAnt&lt;_xlpm.limInf,"FAL","")))))))</f>
        <v/>
      </c>
      <c r="O18" s="192" t="str">
        <f>IF($N$47&lt;&gt;"SIM","",IFERROR(IF(TRIM(M18&amp;"")="","",_xlfn.LET(_xlpm.v,VALUE(TRIM(M18&amp;"")),_xlpm.alvo,(INT($X$6/100)*60+MOD($X$6,100)),_xlpm.real,(INT(_xlpm.v/100)*60+MOD(_xlpm.v,100)),_xlpm.dif,_xlpm.alvo-_xlpm.real,IF(ABS(_xlpm.dif)&lt;=5,0,_xlpm.dif))*-1),"ER"))</f>
        <v/>
      </c>
      <c r="P18" s="231"/>
      <c r="Q18" s="232"/>
      <c r="R18" s="190"/>
      <c r="S18" s="240" t="str">
        <f t="shared" si="0"/>
        <v/>
      </c>
      <c r="T18" s="233" t="str">
        <f t="shared" si="1"/>
        <v/>
      </c>
      <c r="U18" s="5"/>
      <c r="V18" s="5"/>
      <c r="Y18" s="1"/>
      <c r="Z18" s="33"/>
    </row>
    <row r="19" spans="1:26" ht="15" customHeight="1" x14ac:dyDescent="0.25">
      <c r="A19" s="11"/>
      <c r="B19" s="46"/>
      <c r="C19" s="7"/>
      <c r="D19" s="49" t="str">
        <f ca="1">_xlfn.LET(_xlpm.a,A19,_xlpm.c,C19,_xlpm.x,$X$3,_xlpm.y,$Y$3,_xlpm.limInf,$B$51,_xlpm.limSup,$C$51,_xlpm.linhaAnt,A20,IF(_xlpm.a="FÉRIAS","FRS",IF(_xlpm.a="FERIADO","FER",IF(_xlpm.a="NTRAB","NTB",IF(AND(_xlpm.a="ATESTADO",_xlpm.c=""),"ATD",IF(_xlpm.c&lt;&gt;"",IF(_xlpm.c&lt;=_xlpm.x,IF(_xlpm.c&gt;_xlpm.y,"DP","OK"),"ATR"),IF(_xlpm.linhaAnt&lt;_xlpm.limInf,"FAL","")))))))</f>
        <v>FAL</v>
      </c>
      <c r="E19" s="192" t="str">
        <f>IF($N$47&lt;&gt;"SIM","",IFERROR(IF(TRIM(C19&amp;"")="","",_xlfn.LET(_xlpm.v,VALUE(TRIM(C19&amp;"")),_xlpm.alvo,IF(A21="SÁBADO",(INT($Y$8/100)*60+MOD($Y$8,100)),(INT($Y$3/100)*60+MOD($Y$3,100))),_xlpm.real,(INT(_xlpm.v/100)*60+MOD(_xlpm.v,100)),_xlpm.dif,_xlpm.alvo-_xlpm.real,IF(ABS(_xlpm.dif)&lt;=5,0,_xlpm.dif))),"ER"))</f>
        <v/>
      </c>
      <c r="F19" s="11"/>
      <c r="G19" s="256" t="s">
        <v>10</v>
      </c>
      <c r="H19" s="257"/>
      <c r="I19" s="257"/>
      <c r="J19" s="192" t="str">
        <f>IF($N$47&lt;&gt;"SIM","",IFERROR(IF(TRIM(H19&amp;"")="","",_xlfn.LET(_xlpm.v,VALUE(TRIM(H19&amp;"")),_xlpm.alvo,IF(F21="SÁBADO",(INT($Y$8/100)*60+MOD($Y$8,100)),(INT($Y$3/100)*60+MOD($Y$3,100))),_xlpm.real,(INT(_xlpm.v/100)*60+MOD(_xlpm.v,100)),_xlpm.dif,_xlpm.alvo-_xlpm.real,IF(ABS(_xlpm.dif)&lt;=5,0,_xlpm.dif))),"ER"))</f>
        <v/>
      </c>
      <c r="K19" s="11"/>
      <c r="L19" s="46"/>
      <c r="M19" s="7"/>
      <c r="N19" s="49" t="str">
        <f ca="1">_xlfn.LET(_xlpm.a,K19,_xlpm.c,M19,_xlpm.x,$X$3,_xlpm.y,$Y$3,_xlpm.limInf,$B$51,_xlpm.limSup,$C$51,_xlpm.linhaAnt,K20,IF(_xlpm.a="FÉRIAS","FRS",IF(_xlpm.a="FERIADO","FER",IF(_xlpm.a="NTRAB","NTB",IF(AND(_xlpm.a="ATESTADO",_xlpm.c=""),"ATD",IF(_xlpm.c&lt;&gt;"",IF(_xlpm.c&lt;=_xlpm.x,IF(_xlpm.c&gt;_xlpm.y,"DP","OK"),"ATR"),IF(_xlpm.linhaAnt&lt;_xlpm.limInf,"FAL","")))))))</f>
        <v/>
      </c>
      <c r="O19" s="192" t="str">
        <f>IF($N$47&lt;&gt;"SIM","",IFERROR(IF(TRIM(M19&amp;"")="","",_xlfn.LET(_xlpm.v,VALUE(TRIM(M19&amp;"")),_xlpm.alvo,IF(K21="SÁBADO",(INT($Y$8/100)*60+MOD($Y$8,100)),(INT($Y$3/100)*60+MOD($Y$3,100))),_xlpm.real,(INT(_xlpm.v/100)*60+MOD(_xlpm.v,100)),_xlpm.dif,_xlpm.alvo-_xlpm.real,IF(ABS(_xlpm.dif)&lt;=5,0,_xlpm.dif))),"ER"))</f>
        <v/>
      </c>
      <c r="P19" s="231"/>
      <c r="Q19" s="232"/>
      <c r="R19" s="190"/>
      <c r="S19" s="240" t="str">
        <f t="shared" si="0"/>
        <v/>
      </c>
      <c r="T19" s="233" t="str">
        <f t="shared" si="1"/>
        <v/>
      </c>
      <c r="U19" s="5"/>
      <c r="V19" s="5"/>
      <c r="Y19" s="1"/>
      <c r="Z19" s="33"/>
    </row>
    <row r="20" spans="1:26" x14ac:dyDescent="0.25">
      <c r="A20" s="41">
        <f ca="1">IF($B$51=5,"HOJE",5)</f>
        <v>5</v>
      </c>
      <c r="B20" s="46"/>
      <c r="C20" s="7"/>
      <c r="D20" s="49" t="str">
        <f ca="1">_xlfn.LET(_xlpm.a,A19,_xlpm.c,C20,_xlpm.x,$X$4,_xlpm.limInf,$B$51,_xlpm.limSup,$C$51,_xlpm.linhaAnt,A20,IF(_xlpm.a="FÉRIAS","FRS",IF(_xlpm.a="FERIADO","FER",IF(_xlpm.a="NTRAB","NTB",IF(AND(_xlpm.a="ATESTADO",_xlpm.c=""),"ATD",IF(_xlpm.c&lt;&gt;"",IF(_xlpm.c&gt;=_xlpm.x,"OK","ANT"),IF(_xlpm.linhaAnt&lt;_xlpm.limInf,"FAL","")))))))</f>
        <v>FAL</v>
      </c>
      <c r="E20" s="192" t="str">
        <f>IF($N$47&lt;&gt;"SIM","",IFERROR(IF(TRIM(C20&amp;"")="","",_xlfn.LET(_xlpm.v,VALUE(TRIM(C20&amp;"")),_xlpm.alvo,(INT($X$4/100)*60+MOD($X$4,100)),_xlpm.real,(INT(_xlpm.v/100)*60+MOD(_xlpm.v,100)),_xlpm.dif,_xlpm.alvo-_xlpm.real,IF(ABS(_xlpm.dif)&lt;=5,0,_xlpm.dif))*-1),"ER"))</f>
        <v/>
      </c>
      <c r="F20" s="41">
        <f ca="1">IF($B$51=15,"HOJE",15)</f>
        <v>15</v>
      </c>
      <c r="G20" s="256"/>
      <c r="H20" s="257"/>
      <c r="I20" s="257"/>
      <c r="J20" s="192" t="str">
        <f>IF($N$47&lt;&gt;"SIM","",IFERROR(IF(TRIM(H20&amp;"")="","",_xlfn.LET(_xlpm.v,VALUE(TRIM(H20&amp;"")),_xlpm.alvo,(INT($X$4/100)*60+MOD($X$4,100)),_xlpm.real,(INT(_xlpm.v/100)*60+MOD(_xlpm.v,100)),_xlpm.dif,_xlpm.alvo-_xlpm.real,IF(ABS(_xlpm.dif)&lt;=5,0,_xlpm.dif))*-1),"ER"))</f>
        <v/>
      </c>
      <c r="K20" s="41">
        <f ca="1">IF($B$51=25,"HOJE",25)</f>
        <v>25</v>
      </c>
      <c r="L20" s="46"/>
      <c r="M20" s="7"/>
      <c r="N20" s="49" t="str">
        <f ca="1">_xlfn.LET(_xlpm.a,K19,_xlpm.c,M20,_xlpm.x,$X$4,_xlpm.limInf,$B$51,_xlpm.limSup,$C$51,_xlpm.linhaAnt,K20,IF(_xlpm.a="FÉRIAS","FRS",IF(_xlpm.a="FERIADO","FER",IF(_xlpm.a="NTRAB","NTB",IF(AND(_xlpm.a="ATESTADO",_xlpm.c=""),"ATD",IF(_xlpm.c&lt;&gt;"",IF(_xlpm.c&gt;=_xlpm.x,"OK","ANT"),IF(_xlpm.linhaAnt&lt;_xlpm.limInf,"FAL","")))))))</f>
        <v/>
      </c>
      <c r="O20" s="192" t="str">
        <f>IF($N$47&lt;&gt;"SIM","",IFERROR(IF(TRIM(M20&amp;"")="","",_xlfn.LET(_xlpm.v,VALUE(TRIM(M20&amp;"")),_xlpm.alvo,(INT($X$4/100)*60+MOD($X$4,100)),_xlpm.real,(INT(_xlpm.v/100)*60+MOD(_xlpm.v,100)),_xlpm.dif,_xlpm.alvo-_xlpm.real,IF(ABS(_xlpm.dif)&lt;=5,0,_xlpm.dif))*-1),"ER"))</f>
        <v/>
      </c>
      <c r="P20" s="231"/>
      <c r="Q20" s="232"/>
      <c r="R20" s="190"/>
      <c r="S20" s="240" t="str">
        <f t="shared" si="0"/>
        <v/>
      </c>
      <c r="T20" s="233" t="str">
        <f t="shared" si="1"/>
        <v/>
      </c>
      <c r="U20" s="5"/>
      <c r="V20" s="5"/>
      <c r="W20" s="141"/>
      <c r="X20" s="141"/>
      <c r="Y20" s="141"/>
      <c r="Z20" s="33"/>
    </row>
    <row r="21" spans="1:26" x14ac:dyDescent="0.25">
      <c r="A21" s="41" t="str">
        <f>IF(A17="SÁBADO","DOMINGO",IF(A17="DOMINGO","SEGUNDA",IF(A17="SEGUNDA","TERÇA",IF(A17="SEGUNDA","TERÇA",IF(A17="TERÇA","QUARTA",IF(A17="QUARTA","QUINTA",IF(A17="QUINTA","SEXTA",IF(A17="SEXTA","SÁBADO","ERRO"))))))))</f>
        <v>QUINTA</v>
      </c>
      <c r="B21" s="46"/>
      <c r="C21" s="7"/>
      <c r="D21" s="49" t="str">
        <f ca="1">_xlfn.LET(_xlpm.a,A19,_xlpm.c,C21,_xlpm.x,$X$5,_xlpm.y,$Y$5,_xlpm.limInf,$B$51,_xlpm.limSup,$C$51,_xlpm.linhaAnt,A20,IF(_xlpm.a="FÉRIAS","FRS",IF(_xlpm.a="FERIADO","FER",IF(_xlpm.a="NTRAB","NTB",IF(AND(_xlpm.a="ATESTADO",_xlpm.c=""),"ATD",IF(_xlpm.c&lt;&gt;"",IF(_xlpm.c&lt;=_xlpm.x,IF(_xlpm.c&gt;_xlpm.y,"DP","OK"),"ATR"),IF(_xlpm.linhaAnt&lt;_xlpm.limInf,"FAL","")))))))</f>
        <v>FAL</v>
      </c>
      <c r="E21" s="192" t="str">
        <f>IF($N$47&lt;&gt;"SIM","",IFERROR(IF(TRIM(C21&amp;"")="","",_xlfn.LET(_xlpm.v,VALUE(TRIM(C21&amp;"")),_xlpm.alvo,(INT($Y$5/100)*60+MOD($Y$5,100)),_xlpm.real,(INT(_xlpm.v/100)*60+MOD(_xlpm.v,100)),_xlpm.dif,_xlpm.alvo-_xlpm.real,IF(ABS(_xlpm.dif)&lt;=5,0,_xlpm.dif))),"ER"))</f>
        <v/>
      </c>
      <c r="F21" s="41" t="str">
        <f>IF(F17="SÁBADO","DOMINGO",IF(F17="DOMINGO","SEGUNDA",IF(F17="SEGUNDA","TERÇA",IF(F17="SEGUNDA","TERÇA",IF(F17="TERÇA","QUARTA",IF(F17="QUARTA","QUINTA",IF(F17="QUINTA","SEXTA",IF(F17="SEXTA","SÁBADO","ERRO"))))))))</f>
        <v>DOMINGO</v>
      </c>
      <c r="G21" s="256"/>
      <c r="H21" s="257"/>
      <c r="I21" s="257"/>
      <c r="J21" s="192" t="str">
        <f>IF($N$47&lt;&gt;"SIM","",IFERROR(IF(TRIM(H21&amp;"")="","",_xlfn.LET(_xlpm.v,VALUE(TRIM(H21&amp;"")),_xlpm.alvo,(INT($Y$5/100)*60+MOD($Y$5,100)),_xlpm.real,(INT(_xlpm.v/100)*60+MOD(_xlpm.v,100)),_xlpm.dif,_xlpm.alvo-_xlpm.real,IF(ABS(_xlpm.dif)&lt;=5,0,_xlpm.dif))),"ER"))</f>
        <v/>
      </c>
      <c r="K21" s="41" t="str">
        <f>IF(K17="SÁBADO","DOMINGO",IF(K17="DOMINGO","SEGUNDA",IF(K17="SEGUNDA","TERÇA",IF(K17="SEGUNDA","TERÇA",IF(K17="TERÇA","QUARTA",IF(K17="QUARTA","QUINTA",IF(K17="QUINTA","SEXTA",IF(K17="SEXTA","SÁBADO","ERRO"))))))))</f>
        <v>QUARTA</v>
      </c>
      <c r="L21" s="46"/>
      <c r="M21" s="7"/>
      <c r="N21" s="49" t="str">
        <f ca="1">_xlfn.LET(_xlpm.a,K19,_xlpm.c,M21,_xlpm.x,$X$5,_xlpm.y,$Y$5,_xlpm.limInf,$B$51,_xlpm.limSup,$C$51,_xlpm.linhaAnt,K20,IF(_xlpm.a="FÉRIAS","FRS",IF(_xlpm.a="FERIADO","FER",IF(_xlpm.a="NTRAB","NTB",IF(AND(_xlpm.a="ATESTADO",_xlpm.c=""),"ATD",IF(_xlpm.c&lt;&gt;"",IF(_xlpm.c&lt;=_xlpm.x,IF(_xlpm.c&gt;_xlpm.y,"DP","OK"),"ATR"),IF(_xlpm.linhaAnt&lt;_xlpm.limInf,"FAL","")))))))</f>
        <v/>
      </c>
      <c r="O21" s="192" t="str">
        <f>IF($N$47&lt;&gt;"SIM","",IFERROR(IF(TRIM(M21&amp;"")="","",_xlfn.LET(_xlpm.v,VALUE(TRIM(M21&amp;"")),_xlpm.alvo,(INT($Y$5/100)*60+MOD($Y$5,100)),_xlpm.real,(INT(_xlpm.v/100)*60+MOD(_xlpm.v,100)),_xlpm.dif,_xlpm.alvo-_xlpm.real,IF(ABS(_xlpm.dif)&lt;=5,0,_xlpm.dif))),"ER"))</f>
        <v/>
      </c>
      <c r="P21" s="231"/>
      <c r="Q21" s="232"/>
      <c r="R21" s="190"/>
      <c r="S21" s="240" t="str">
        <f t="shared" si="0"/>
        <v/>
      </c>
      <c r="T21" s="233" t="str">
        <f t="shared" si="1"/>
        <v/>
      </c>
      <c r="U21" s="5"/>
      <c r="V21" s="5"/>
      <c r="Z21" s="33"/>
    </row>
    <row r="22" spans="1:26" x14ac:dyDescent="0.25">
      <c r="A22" s="38"/>
      <c r="B22" s="46"/>
      <c r="C22" s="7"/>
      <c r="D22" s="49" t="str">
        <f ca="1">_xlfn.LET(_xlpm.a,A19,_xlpm.c,C22,_xlpm.x,$X$6,_xlpm.limInf,$B$51,_xlpm.limSup,$C$51,_xlpm.linhaAnt,A20,IF(_xlpm.a="FÉRIAS","FRS",IF(_xlpm.a="FERIADO","FER",IF(_xlpm.a="NTRAB","NTB",IF(AND(_xlpm.a="ATESTADO",_xlpm.c=""),"ATD",IF(_xlpm.c&lt;&gt;"",IF(_xlpm.c&gt;=_xlpm.x,"OK","ANT"),IF(_xlpm.linhaAnt&lt;_xlpm.limInf,"FAL","")))))))</f>
        <v>FAL</v>
      </c>
      <c r="E22" s="192" t="str">
        <f>IF($N$47&lt;&gt;"SIM","",IFERROR(IF(TRIM(C22&amp;"")="","",_xlfn.LET(_xlpm.v,VALUE(TRIM(C22&amp;"")),_xlpm.alvo,(INT($X$6/100)*60+MOD($X$6,100)),_xlpm.real,(INT(_xlpm.v/100)*60+MOD(_xlpm.v,100)),_xlpm.dif,_xlpm.alvo-_xlpm.real,IF(ABS(_xlpm.dif)&lt;=5,0,_xlpm.dif))*-1),"ER"))</f>
        <v/>
      </c>
      <c r="F22" s="38"/>
      <c r="G22" s="256"/>
      <c r="H22" s="257"/>
      <c r="I22" s="257"/>
      <c r="J22" s="192" t="str">
        <f>IF($N$47&lt;&gt;"SIM","",IFERROR(IF(TRIM(H22&amp;"")="","",_xlfn.LET(_xlpm.v,VALUE(TRIM(H22&amp;"")),_xlpm.alvo,(INT($X$6/100)*60+MOD($X$6,100)),_xlpm.real,(INT(_xlpm.v/100)*60+MOD(_xlpm.v,100)),_xlpm.dif,_xlpm.alvo-_xlpm.real,IF(ABS(_xlpm.dif)&lt;=5,0,_xlpm.dif))*-1),"ER"))</f>
        <v/>
      </c>
      <c r="K22" s="38"/>
      <c r="L22" s="46"/>
      <c r="M22" s="7"/>
      <c r="N22" s="49" t="str">
        <f ca="1">_xlfn.LET(_xlpm.a,K19,_xlpm.c,M22,_xlpm.x,$X$6,_xlpm.limInf,$B$51,_xlpm.limSup,$C$51,_xlpm.linhaAnt,K20,IF(_xlpm.a="FÉRIAS","FRS",IF(_xlpm.a="FERIADO","FER",IF(_xlpm.a="NTRAB","NTB",IF(AND(_xlpm.a="ATESTADO",_xlpm.c=""),"ATD",IF(_xlpm.c&lt;&gt;"",IF(_xlpm.c&gt;=_xlpm.x,"OK","ANT"),IF(_xlpm.linhaAnt&lt;_xlpm.limInf,"FAL","")))))))</f>
        <v/>
      </c>
      <c r="O22" s="192" t="str">
        <f>IF($N$47&lt;&gt;"SIM","",IFERROR(IF(TRIM(M22&amp;"")="","",_xlfn.LET(_xlpm.v,VALUE(TRIM(M22&amp;"")),_xlpm.alvo,(INT($X$6/100)*60+MOD($X$6,100)),_xlpm.real,(INT(_xlpm.v/100)*60+MOD(_xlpm.v,100)),_xlpm.dif,_xlpm.alvo-_xlpm.real,IF(ABS(_xlpm.dif)&lt;=5,0,_xlpm.dif))*-1),"ER"))</f>
        <v/>
      </c>
      <c r="P22" s="231"/>
      <c r="Q22" s="232"/>
      <c r="R22" s="190"/>
      <c r="S22" s="240" t="str">
        <f t="shared" si="0"/>
        <v/>
      </c>
      <c r="T22" s="233" t="str">
        <f t="shared" si="1"/>
        <v/>
      </c>
      <c r="U22" s="5"/>
      <c r="V22" s="5"/>
      <c r="Z22" s="33"/>
    </row>
    <row r="23" spans="1:26" ht="15" customHeight="1" x14ac:dyDescent="0.25">
      <c r="A23" s="12"/>
      <c r="B23" s="47"/>
      <c r="C23" s="48"/>
      <c r="D23" s="50" t="str">
        <f ca="1">_xlfn.LET(_xlpm.a,A23,_xlpm.c,C23,_xlpm.x,$X$3,_xlpm.y,$Y$3,_xlpm.limInf,$B$51,_xlpm.limSup,$C$51,_xlpm.linhaAnt,A24,IF(_xlpm.a="FÉRIAS","FRS",IF(_xlpm.a="FERIADO","FER",IF(_xlpm.a="NTRAB","NTB",IF(AND(_xlpm.a="ATESTADO",_xlpm.c=""),"ATD",IF(_xlpm.c&lt;&gt;"",IF(_xlpm.c&lt;=_xlpm.x,IF(_xlpm.c&gt;_xlpm.y,"DP","OK"),"ATR"),IF(_xlpm.linhaAnt&lt;_xlpm.limInf,"FAL","")))))))</f>
        <v>FAL</v>
      </c>
      <c r="E23" s="192" t="str">
        <f>IF($N$47&lt;&gt;"SIM","",IFERROR(IF(TRIM(C23&amp;"")="","",_xlfn.LET(_xlpm.v,VALUE(TRIM(C23&amp;"")),_xlpm.alvo,IF(A25="SÁBADO",(INT($Y$8/100)*60+MOD($Y$8,100)),(INT($Y$3/100)*60+MOD($Y$3,100))),_xlpm.real,(INT(_xlpm.v/100)*60+MOD(_xlpm.v,100)),_xlpm.dif,_xlpm.alvo-_xlpm.real,IF(ABS(_xlpm.dif)&lt;=5,0,_xlpm.dif))),"ER"))</f>
        <v/>
      </c>
      <c r="F23" s="12"/>
      <c r="G23" s="47"/>
      <c r="H23" s="48"/>
      <c r="I23" s="50" t="str">
        <f ca="1">_xlfn.LET(_xlpm.a,F23,_xlpm.c,H23,_xlpm.x,$X$3,_xlpm.y,$Y$3,_xlpm.limInf,$B$51,_xlpm.limSup,$C$51,_xlpm.linhaAnt,F24,IF(_xlpm.a="FÉRIAS","FRS",IF(_xlpm.a="FERIADO","FER",IF(_xlpm.a="NTRAB","NTB",IF(AND(_xlpm.a="ATESTADO",_xlpm.c=""),"ATD",IF(_xlpm.c&lt;&gt;"",IF(_xlpm.c&lt;=_xlpm.x,IF(_xlpm.c&gt;_xlpm.y,"DP","OK"),"ATR"),IF(_xlpm.linhaAnt&lt;_xlpm.limInf,"FAL","")))))))</f>
        <v/>
      </c>
      <c r="J23" s="192" t="str">
        <f>IF($N$47&lt;&gt;"SIM","",IFERROR(IF(TRIM(H23&amp;"")="","",_xlfn.LET(_xlpm.v,VALUE(TRIM(H23&amp;"")),_xlpm.alvo,IF(F25="SÁBADO",(INT($Y$8/100)*60+MOD($Y$8,100)),(INT($Y$3/100)*60+MOD($Y$3,100))),_xlpm.real,(INT(_xlpm.v/100)*60+MOD(_xlpm.v,100)),_xlpm.dif,_xlpm.alvo-_xlpm.real,IF(ABS(_xlpm.dif)&lt;=5,0,_xlpm.dif))),"ER"))</f>
        <v/>
      </c>
      <c r="K23" s="12"/>
      <c r="L23" s="47"/>
      <c r="M23" s="48"/>
      <c r="N23" s="50" t="str">
        <f ca="1">_xlfn.LET(_xlpm.a,K23,_xlpm.c,M23,_xlpm.x,$X$3,_xlpm.y,$Y$3,_xlpm.limInf,$B$51,_xlpm.limSup,$C$51,_xlpm.linhaAnt,K24,IF(_xlpm.a="FÉRIAS","FRS",IF(_xlpm.a="FERIADO","FER",IF(_xlpm.a="NTRAB","NTB",IF(AND(_xlpm.a="ATESTADO",_xlpm.c=""),"ATD",IF(_xlpm.c&lt;&gt;"",IF(_xlpm.c&lt;=_xlpm.x,IF(_xlpm.c&gt;_xlpm.y,"DP","OK"),"ATR"),IF(_xlpm.linhaAnt&lt;_xlpm.limInf,"FAL","")))))))</f>
        <v/>
      </c>
      <c r="O23" s="192" t="str">
        <f>IF($N$47&lt;&gt;"SIM","",IFERROR(IF(TRIM(M23&amp;"")="","",_xlfn.LET(_xlpm.v,VALUE(TRIM(M23&amp;"")),_xlpm.alvo,IF(K25="SÁBADO",(INT($Y$8/100)*60+MOD($Y$8,100)),(INT($Y$3/100)*60+MOD($Y$3,100))),_xlpm.real,(INT(_xlpm.v/100)*60+MOD(_xlpm.v,100)),_xlpm.dif,_xlpm.alvo-_xlpm.real,IF(ABS(_xlpm.dif)&lt;=5,0,_xlpm.dif))),"ER"))</f>
        <v/>
      </c>
      <c r="P23" s="231"/>
      <c r="Q23" s="232"/>
      <c r="R23" s="190"/>
      <c r="S23" s="240" t="str">
        <f t="shared" si="0"/>
        <v/>
      </c>
      <c r="T23" s="233" t="str">
        <f t="shared" si="1"/>
        <v/>
      </c>
      <c r="U23" s="5"/>
      <c r="V23" s="5"/>
      <c r="W23" s="33"/>
      <c r="X23" s="33"/>
      <c r="Z23" s="33"/>
    </row>
    <row r="24" spans="1:26" x14ac:dyDescent="0.25">
      <c r="A24" s="42">
        <f ca="1">IF($B$51=6,"HOJE",6)</f>
        <v>6</v>
      </c>
      <c r="B24" s="47"/>
      <c r="C24" s="48"/>
      <c r="D24" s="50" t="str">
        <f ca="1">_xlfn.LET(_xlpm.a,A23,_xlpm.c,C24,_xlpm.x,$X$4,_xlpm.limInf,$B$51,_xlpm.limSup,$C$51,_xlpm.linhaAnt,A24,IF(_xlpm.a="FÉRIAS","FRS",IF(_xlpm.a="FERIADO","FER",IF(_xlpm.a="NTRAB","NTB",IF(AND(_xlpm.a="ATESTADO",_xlpm.c=""),"ATD",IF(_xlpm.c&lt;&gt;"",IF(_xlpm.c&gt;=_xlpm.x,"OK","ANT"),IF(_xlpm.linhaAnt&lt;_xlpm.limInf,"FAL","")))))))</f>
        <v>FAL</v>
      </c>
      <c r="E24" s="192" t="str">
        <f>IF($N$47&lt;&gt;"SIM","",IFERROR(IF(TRIM(C24&amp;"")="","",_xlfn.LET(_xlpm.v,VALUE(TRIM(C24&amp;"")),_xlpm.alvo,(INT($X$4/100)*60+MOD($X$4,100)),_xlpm.real,(INT(_xlpm.v/100)*60+MOD(_xlpm.v,100)),_xlpm.dif,_xlpm.alvo-_xlpm.real,IF(ABS(_xlpm.dif)&lt;=5,0,_xlpm.dif))*-1),"ER"))</f>
        <v/>
      </c>
      <c r="F24" s="42">
        <f ca="1">IF($B$51=16,"HOJE",16)</f>
        <v>16</v>
      </c>
      <c r="G24" s="47"/>
      <c r="H24" s="48"/>
      <c r="I24" s="50" t="str">
        <f ca="1">_xlfn.LET(_xlpm.a,F23,_xlpm.c,H24,_xlpm.x,$X$4,_xlpm.limInf,$B$51,_xlpm.limSup,$C$51,_xlpm.linhaAnt,F24,IF(_xlpm.a="FÉRIAS","FRS",IF(_xlpm.a="FERIADO","FER",IF(_xlpm.a="NTRAB","NTB",IF(AND(_xlpm.a="ATESTADO",_xlpm.c=""),"ATD",IF(_xlpm.c&lt;&gt;"",IF(_xlpm.c&gt;=_xlpm.x,"OK","ANT"),IF(_xlpm.linhaAnt&lt;_xlpm.limInf,"FAL","")))))))</f>
        <v/>
      </c>
      <c r="J24" s="192" t="str">
        <f>IF($N$47&lt;&gt;"SIM","",IFERROR(IF(TRIM(H24&amp;"")="","",_xlfn.LET(_xlpm.v,VALUE(TRIM(H24&amp;"")),_xlpm.alvo,(INT($X$4/100)*60+MOD($X$4,100)),_xlpm.real,(INT(_xlpm.v/100)*60+MOD(_xlpm.v,100)),_xlpm.dif,_xlpm.alvo-_xlpm.real,IF(ABS(_xlpm.dif)&lt;=5,0,_xlpm.dif))*-1),"ER"))</f>
        <v/>
      </c>
      <c r="K24" s="42">
        <f ca="1">IF($B$51=26,"HOJE",26)</f>
        <v>26</v>
      </c>
      <c r="L24" s="47"/>
      <c r="M24" s="48"/>
      <c r="N24" s="50" t="str">
        <f ca="1">_xlfn.LET(_xlpm.a,K23,_xlpm.c,M24,_xlpm.x,$X$4,_xlpm.limInf,$B$51,_xlpm.limSup,$C$51,_xlpm.linhaAnt,K24,IF(_xlpm.a="FÉRIAS","FRS",IF(_xlpm.a="FERIADO","FER",IF(_xlpm.a="NTRAB","NTB",IF(AND(_xlpm.a="ATESTADO",_xlpm.c=""),"ATD",IF(_xlpm.c&lt;&gt;"",IF(_xlpm.c&gt;=_xlpm.x,"OK","ANT"),IF(_xlpm.linhaAnt&lt;_xlpm.limInf,"FAL","")))))))</f>
        <v/>
      </c>
      <c r="O24" s="192" t="str">
        <f>IF($N$47&lt;&gt;"SIM","",IFERROR(IF(TRIM(M24&amp;"")="","",_xlfn.LET(_xlpm.v,VALUE(TRIM(M24&amp;"")),_xlpm.alvo,(INT($X$4/100)*60+MOD($X$4,100)),_xlpm.real,(INT(_xlpm.v/100)*60+MOD(_xlpm.v,100)),_xlpm.dif,_xlpm.alvo-_xlpm.real,IF(ABS(_xlpm.dif)&lt;=5,0,_xlpm.dif))*-1),"ER"))</f>
        <v/>
      </c>
      <c r="P24" s="231"/>
      <c r="Q24" s="232"/>
      <c r="R24" s="190"/>
      <c r="S24" s="240" t="str">
        <f t="shared" si="0"/>
        <v/>
      </c>
      <c r="T24" s="233" t="str">
        <f t="shared" si="1"/>
        <v/>
      </c>
      <c r="U24" s="5"/>
      <c r="V24" s="5"/>
      <c r="W24" s="32"/>
      <c r="X24" s="33"/>
      <c r="Z24" s="33"/>
    </row>
    <row r="25" spans="1:26" x14ac:dyDescent="0.25">
      <c r="A25" s="42" t="str">
        <f>IF(A21="SÁBADO","DOMINGO",IF(A21="DOMINGO","SEGUNDA",IF(A21="SEGUNDA","TERÇA",IF(A21="SEGUNDA","TERÇA",IF(A21="TERÇA","QUARTA",IF(A21="QUARTA","QUINTA",IF(A21="QUINTA","SEXTA",IF(A21="SEXTA","SÁBADO","ERRO"))))))))</f>
        <v>SEXTA</v>
      </c>
      <c r="B25" s="47"/>
      <c r="C25" s="48"/>
      <c r="D25" s="50" t="str">
        <f ca="1">_xlfn.LET(_xlpm.a,A23,_xlpm.c,C25,_xlpm.x,$X$5,_xlpm.y,$Y$5,_xlpm.limInf,$B$51,_xlpm.limSup,$C$51,_xlpm.linhaAnt,A24,IF(_xlpm.a="FÉRIAS","FRS",IF(_xlpm.a="FERIADO","FER",IF(_xlpm.a="NTRAB","NTB",IF(AND(_xlpm.a="ATESTADO",_xlpm.c=""),"ATD",IF(_xlpm.c&lt;&gt;"",IF(_xlpm.c&lt;=_xlpm.x,IF(_xlpm.c&gt;_xlpm.y,"DP","OK"),"ATR"),IF(_xlpm.linhaAnt&lt;_xlpm.limInf,"FAL","")))))))</f>
        <v>FAL</v>
      </c>
      <c r="E25" s="192" t="str">
        <f>IF($N$47&lt;&gt;"SIM","",IFERROR(IF(TRIM(C25&amp;"")="","",_xlfn.LET(_xlpm.v,VALUE(TRIM(C25&amp;"")),_xlpm.alvo,(INT($Y$5/100)*60+MOD($Y$5,100)),_xlpm.real,(INT(_xlpm.v/100)*60+MOD(_xlpm.v,100)),_xlpm.dif,_xlpm.alvo-_xlpm.real,IF(ABS(_xlpm.dif)&lt;=5,0,_xlpm.dif))),"ER"))</f>
        <v/>
      </c>
      <c r="F25" s="42" t="str">
        <f>IF(F21="SÁBADO","DOMINGO",IF(F21="DOMINGO","SEGUNDA",IF(F21="SEGUNDA","TERÇA",IF(F21="SEGUNDA","TERÇA",IF(F21="TERÇA","QUARTA",IF(F21="QUARTA","QUINTA",IF(F21="QUINTA","SEXTA",IF(F21="SEXTA","SÁBADO","ERRO"))))))))</f>
        <v>SEGUNDA</v>
      </c>
      <c r="G25" s="47"/>
      <c r="H25" s="48"/>
      <c r="I25" s="50" t="str">
        <f ca="1">_xlfn.LET(_xlpm.a,F23,_xlpm.c,H25,_xlpm.x,$X$5,_xlpm.y,$Y$5,_xlpm.limInf,$B$51,_xlpm.limSup,$C$51,_xlpm.linhaAnt,F24,IF(_xlpm.a="FÉRIAS","FRS",IF(_xlpm.a="FERIADO","FER",IF(_xlpm.a="NTRAB","NTB",IF(AND(_xlpm.a="ATESTADO",_xlpm.c=""),"ATD",IF(_xlpm.c&lt;&gt;"",IF(_xlpm.c&lt;=_xlpm.x,IF(_xlpm.c&gt;_xlpm.y,"DP","OK"),"ATR"),IF(_xlpm.linhaAnt&lt;_xlpm.limInf,"FAL","")))))))</f>
        <v/>
      </c>
      <c r="J25" s="192" t="str">
        <f>IF($N$47&lt;&gt;"SIM","",IFERROR(IF(TRIM(H25&amp;"")="","",_xlfn.LET(_xlpm.v,VALUE(TRIM(H25&amp;"")),_xlpm.alvo,(INT($Y$5/100)*60+MOD($Y$5,100)),_xlpm.real,(INT(_xlpm.v/100)*60+MOD(_xlpm.v,100)),_xlpm.dif,_xlpm.alvo-_xlpm.real,IF(ABS(_xlpm.dif)&lt;=5,0,_xlpm.dif))),"ER"))</f>
        <v/>
      </c>
      <c r="K25" s="42" t="str">
        <f>IF(K21="SÁBADO","DOMINGO",IF(K21="DOMINGO","SEGUNDA",IF(K21="SEGUNDA","TERÇA",IF(K21="SEGUNDA","TERÇA",IF(K21="TERÇA","QUARTA",IF(K21="QUARTA","QUINTA",IF(K21="QUINTA","SEXTA",IF(K21="SEXTA","SÁBADO","ERRO"))))))))</f>
        <v>QUINTA</v>
      </c>
      <c r="L25" s="47"/>
      <c r="M25" s="48"/>
      <c r="N25" s="50" t="str">
        <f ca="1">_xlfn.LET(_xlpm.a,K23,_xlpm.c,M25,_xlpm.x,$X$5,_xlpm.y,$Y$5,_xlpm.limInf,$B$51,_xlpm.limSup,$C$51,_xlpm.linhaAnt,K24,IF(_xlpm.a="FÉRIAS","FRS",IF(_xlpm.a="FERIADO","FER",IF(_xlpm.a="NTRAB","NTB",IF(AND(_xlpm.a="ATESTADO",_xlpm.c=""),"ATD",IF(_xlpm.c&lt;&gt;"",IF(_xlpm.c&lt;=_xlpm.x,IF(_xlpm.c&gt;_xlpm.y,"DP","OK"),"ATR"),IF(_xlpm.linhaAnt&lt;_xlpm.limInf,"FAL","")))))))</f>
        <v/>
      </c>
      <c r="O25" s="192" t="str">
        <f>IF($N$47&lt;&gt;"SIM","",IFERROR(IF(TRIM(M25&amp;"")="","",_xlfn.LET(_xlpm.v,VALUE(TRIM(M25&amp;"")),_xlpm.alvo,(INT($Y$5/100)*60+MOD($Y$5,100)),_xlpm.real,(INT(_xlpm.v/100)*60+MOD(_xlpm.v,100)),_xlpm.dif,_xlpm.alvo-_xlpm.real,IF(ABS(_xlpm.dif)&lt;=5,0,_xlpm.dif))),"ER"))</f>
        <v/>
      </c>
      <c r="P25" s="231"/>
      <c r="Q25" s="232"/>
      <c r="R25" s="190"/>
      <c r="S25" s="240" t="str">
        <f t="shared" si="0"/>
        <v/>
      </c>
      <c r="T25" s="233" t="str">
        <f t="shared" si="1"/>
        <v/>
      </c>
      <c r="U25" s="5"/>
      <c r="V25" s="5"/>
      <c r="W25" s="32"/>
      <c r="X25" s="33"/>
      <c r="Z25" s="33"/>
    </row>
    <row r="26" spans="1:26" x14ac:dyDescent="0.25">
      <c r="A26" s="82"/>
      <c r="B26" s="47"/>
      <c r="C26" s="48"/>
      <c r="D26" s="50" t="str">
        <f ca="1">_xlfn.LET(_xlpm.a,A23,_xlpm.c,C26,_xlpm.x,$X$6,_xlpm.limInf,$B$51,_xlpm.limSup,$C$51,_xlpm.linhaAnt,A24,IF(_xlpm.a="FÉRIAS","FRS",IF(_xlpm.a="FERIADO","FER",IF(_xlpm.a="NTRAB","NTB",IF(AND(_xlpm.a="ATESTADO",_xlpm.c=""),"ATD",IF(_xlpm.c&lt;&gt;"",IF(_xlpm.c&gt;=_xlpm.x,"OK","ANT"),IF(_xlpm.linhaAnt&lt;_xlpm.limInf,"FAL","")))))))</f>
        <v>FAL</v>
      </c>
      <c r="E26" s="192" t="str">
        <f>IF($N$47&lt;&gt;"SIM","",IFERROR(IF(TRIM(C26&amp;"")="","",_xlfn.LET(_xlpm.v,VALUE(TRIM(C26&amp;"")),_xlpm.alvo,(INT($X$6/100)*60+MOD($X$6,100)),_xlpm.real,(INT(_xlpm.v/100)*60+MOD(_xlpm.v,100)),_xlpm.dif,_xlpm.alvo-_xlpm.real,IF(ABS(_xlpm.dif)&lt;=5,0,_xlpm.dif))*-1),"ER"))</f>
        <v/>
      </c>
      <c r="F26" s="82"/>
      <c r="G26" s="47"/>
      <c r="H26" s="48"/>
      <c r="I26" s="50" t="str">
        <f ca="1">_xlfn.LET(_xlpm.a,F23,_xlpm.c,H26,_xlpm.x,$X$6,_xlpm.limInf,$B$51,_xlpm.limSup,$C$51,_xlpm.linhaAnt,F24,IF(_xlpm.a="FÉRIAS","FRS",IF(_xlpm.a="FERIADO","FER",IF(_xlpm.a="NTRAB","NTB",IF(AND(_xlpm.a="ATESTADO",_xlpm.c=""),"ATD",IF(_xlpm.c&lt;&gt;"",IF(_xlpm.c&gt;=_xlpm.x,"OK","ANT"),IF(_xlpm.linhaAnt&lt;_xlpm.limInf,"FAL","")))))))</f>
        <v/>
      </c>
      <c r="J26" s="192" t="str">
        <f>IF($N$47&lt;&gt;"SIM","",IFERROR(IF(TRIM(H26&amp;"")="","",_xlfn.LET(_xlpm.v,VALUE(TRIM(H26&amp;"")),_xlpm.alvo,(INT($X$6/100)*60+MOD($X$6,100)),_xlpm.real,(INT(_xlpm.v/100)*60+MOD(_xlpm.v,100)),_xlpm.dif,_xlpm.alvo-_xlpm.real,IF(ABS(_xlpm.dif)&lt;=5,0,_xlpm.dif))*-1),"ER"))</f>
        <v/>
      </c>
      <c r="K26" s="82"/>
      <c r="L26" s="47"/>
      <c r="M26" s="48"/>
      <c r="N26" s="50" t="str">
        <f ca="1">_xlfn.LET(_xlpm.a,K23,_xlpm.c,M26,_xlpm.x,$X$6,_xlpm.limInf,$B$51,_xlpm.limSup,$C$51,_xlpm.linhaAnt,K24,IF(_xlpm.a="FÉRIAS","FRS",IF(_xlpm.a="FERIADO","FER",IF(_xlpm.a="NTRAB","NTB",IF(AND(_xlpm.a="ATESTADO",_xlpm.c=""),"ATD",IF(_xlpm.c&lt;&gt;"",IF(_xlpm.c&gt;=_xlpm.x,"OK","ANT"),IF(_xlpm.linhaAnt&lt;_xlpm.limInf,"FAL","")))))))</f>
        <v/>
      </c>
      <c r="O26" s="192" t="str">
        <f>IF($N$47&lt;&gt;"SIM","",IFERROR(IF(TRIM(M26&amp;"")="","",_xlfn.LET(_xlpm.v,VALUE(TRIM(M26&amp;"")),_xlpm.alvo,(INT($X$6/100)*60+MOD($X$6,100)),_xlpm.real,(INT(_xlpm.v/100)*60+MOD(_xlpm.v,100)),_xlpm.dif,_xlpm.alvo-_xlpm.real,IF(ABS(_xlpm.dif)&lt;=5,0,_xlpm.dif))*-1),"ER"))</f>
        <v/>
      </c>
      <c r="P26" s="231"/>
      <c r="Q26" s="232"/>
      <c r="R26" s="190"/>
      <c r="S26" s="240" t="str">
        <f t="shared" si="0"/>
        <v/>
      </c>
      <c r="T26" s="233" t="str">
        <f t="shared" si="1"/>
        <v/>
      </c>
      <c r="U26" s="5"/>
      <c r="V26" s="5"/>
      <c r="W26" s="32"/>
      <c r="X26" s="33"/>
      <c r="Z26" s="33"/>
    </row>
    <row r="27" spans="1:26" ht="15" customHeight="1" x14ac:dyDescent="0.25">
      <c r="A27" s="11"/>
      <c r="B27" s="46"/>
      <c r="C27" s="7"/>
      <c r="D27" s="49" t="str">
        <f ca="1">_xlfn.LET(_xlpm.a,A27,_xlpm.c,C27,_xlpm.x,$X$8,_xlpm.y,$Y$8,_xlpm.limInf,$B$51,_xlpm.limSup,$C$51,_xlpm.linhaAnt,A28,IF(_xlpm.a="FÉRIAS","FRS",IF(_xlpm.a="NTRAB","NT",IF(AND(_xlpm.a="ATESTADO",_xlpm.c=""),"ATD",IF(_xlpm.a="FERIADO","FER",IF(_xlpm.c&lt;&gt;"",IF(_xlpm.c&lt;=_xlpm.x,IF(_xlpm.c&gt;_xlpm.y,"DP","OK"),"ATR"),IF(_xlpm.linhaAnt&lt;_xlpm.limInf,"FAL","")))))))</f>
        <v>FAL</v>
      </c>
      <c r="E27" s="192" t="str">
        <f>IF($N$47&lt;&gt;"SIM","",IFERROR(IF(TRIM(C27&amp;"")="","",_xlfn.LET(_xlpm.v,VALUE(TRIM(C27&amp;"")),_xlpm.alvo,IF(A29="SÁBADO",(INT($Y$8/100)*60+MOD($Y$8,100)),(INT($Y$3/100)*60+MOD($Y$3,100))),_xlpm.real,(INT(_xlpm.v/100)*60+MOD(_xlpm.v,100)),_xlpm.dif,_xlpm.alvo-_xlpm.real,IF(ABS(_xlpm.dif)&lt;=5,0,_xlpm.dif))),"ER"))</f>
        <v/>
      </c>
      <c r="F27" s="11"/>
      <c r="G27" s="46"/>
      <c r="H27" s="7"/>
      <c r="I27" s="49" t="str">
        <f ca="1">_xlfn.LET(_xlpm.a,F27,_xlpm.c,H27,_xlpm.x,$X$3,_xlpm.y,$Y$3,_xlpm.limInf,$B$51,_xlpm.limSup,$C$51,_xlpm.linhaAnt,F28,IF(_xlpm.a="FÉRIAS","FRS",IF(_xlpm.a="FERIADO","FER",IF(_xlpm.a="NTRAB","NTB",IF(AND(_xlpm.a="ATESTADO",_xlpm.c=""),"ATD",IF(_xlpm.c&lt;&gt;"",IF(_xlpm.c&lt;=_xlpm.x,IF(_xlpm.c&gt;_xlpm.y,"DP","OK"),"ATR"),IF(_xlpm.linhaAnt&lt;_xlpm.limInf,"FAL","")))))))</f>
        <v/>
      </c>
      <c r="J27" s="192" t="str">
        <f>IF($N$47&lt;&gt;"SIM","",IFERROR(IF(TRIM(H27&amp;"")="","",_xlfn.LET(_xlpm.v,VALUE(TRIM(H27&amp;"")),_xlpm.alvo,IF(F29="SÁBADO",(INT($Y$8/100)*60+MOD($Y$8,100)),(INT($Y$3/100)*60+MOD($Y$3,100))),_xlpm.real,(INT(_xlpm.v/100)*60+MOD(_xlpm.v,100)),_xlpm.dif,_xlpm.alvo-_xlpm.real,IF(ABS(_xlpm.dif)&lt;=5,0,_xlpm.dif))),"ER"))</f>
        <v/>
      </c>
      <c r="K27" s="11"/>
      <c r="L27" s="46"/>
      <c r="M27" s="7"/>
      <c r="N27" s="49" t="str">
        <f ca="1">_xlfn.LET(_xlpm.a,K27,_xlpm.c,M27,_xlpm.x,$X$3,_xlpm.y,$Y$3,_xlpm.limInf,$B$51,_xlpm.limSup,$C$51,_xlpm.linhaAnt,K28,IF(_xlpm.a="FÉRIAS","FRS",IF(_xlpm.a="FERIADO","FER",IF(_xlpm.a="NTRAB","NTB",IF(AND(_xlpm.a="ATESTADO",_xlpm.c=""),"ATD",IF(_xlpm.c&lt;&gt;"",IF(_xlpm.c&lt;=_xlpm.x,IF(_xlpm.c&gt;_xlpm.y,"DP","OK"),"ATR"),IF(_xlpm.linhaAnt&lt;_xlpm.limInf,"FAL","")))))))</f>
        <v/>
      </c>
      <c r="O27" s="192" t="str">
        <f>IF($N$47&lt;&gt;"SIM","",IFERROR(IF(TRIM(M27&amp;"")="","",_xlfn.LET(_xlpm.v,VALUE(TRIM(M27&amp;"")),_xlpm.alvo,IF(K29="SÁBADO",(INT($Y$8/100)*60+MOD($Y$8,100)),(INT($Y$3/100)*60+MOD($Y$3,100))),_xlpm.real,(INT(_xlpm.v/100)*60+MOD(_xlpm.v,100)),_xlpm.dif,_xlpm.alvo-_xlpm.real,IF(ABS(_xlpm.dif)&lt;=5,0,_xlpm.dif))),"ER"))</f>
        <v/>
      </c>
      <c r="P27" s="231"/>
      <c r="Q27" s="232"/>
      <c r="R27" s="190"/>
      <c r="S27" s="240" t="str">
        <f t="shared" si="0"/>
        <v/>
      </c>
      <c r="T27" s="233" t="str">
        <f t="shared" si="1"/>
        <v/>
      </c>
      <c r="U27" s="5"/>
      <c r="V27" s="5"/>
      <c r="W27" s="32"/>
      <c r="X27" s="33"/>
      <c r="Z27" s="33"/>
    </row>
    <row r="28" spans="1:26" x14ac:dyDescent="0.25">
      <c r="A28" s="41">
        <f ca="1">IF($B$51=7,"HOJE",7)</f>
        <v>7</v>
      </c>
      <c r="B28" s="46"/>
      <c r="C28" s="7"/>
      <c r="D28" s="49" t="str">
        <f ca="1">_xlfn.LET(_xlpm.a,A27,_xlpm.c,C28,_xlpm.x,$X$9,_xlpm.limInf,$B$51,_xlpm.limSup,$C$51,_xlpm.linhaAnt,A28,IF(_xlpm.a="FÉRIAS","FRS",IF(_xlpm.a="NTRAB","NT",IF(AND(_xlpm.a="ATESTADO",_xlpm.c=""),"ATD",IF(_xlpm.a="FERIADO","FER",IF(_xlpm.c&lt;&gt;"",IF(_xlpm.c&gt;=_xlpm.x,"OK","ANT"),IF(_xlpm.linhaAnt&lt;_xlpm.limInf,"FAL","")))))))</f>
        <v>FAL</v>
      </c>
      <c r="E28" s="192" t="str">
        <f>IF($N$47&lt;&gt;"SIM","",IFERROR(IF(TRIM(C28&amp;"")="","",_xlfn.LET(_xlpm.v,VALUE(TRIM(C28&amp;"")),_xlpm.alvo,(INT($X$4/100)*60+MOD($X$4,100)),_xlpm.real,(INT(_xlpm.v/100)*60+MOD(_xlpm.v,100)),_xlpm.dif,_xlpm.alvo-_xlpm.real,IF(ABS(_xlpm.dif)&lt;=5,0,_xlpm.dif))*-1),"ER"))</f>
        <v/>
      </c>
      <c r="F28" s="41">
        <f ca="1">IF($B$51=17,"HOJE",17)</f>
        <v>17</v>
      </c>
      <c r="G28" s="46"/>
      <c r="H28" s="7"/>
      <c r="I28" s="49" t="str">
        <f ca="1">_xlfn.LET(_xlpm.a,F27,_xlpm.c,H28,_xlpm.x,$X$4,_xlpm.limInf,$B$51,_xlpm.limSup,$C$51,_xlpm.linhaAnt,F28,IF(_xlpm.a="FÉRIAS","FRS",IF(_xlpm.a="FERIADO","FER",IF(_xlpm.a="NTRAB","NTB",IF(AND(_xlpm.a="ATESTADO",_xlpm.c=""),"ATD",IF(_xlpm.c&lt;&gt;"",IF(_xlpm.c&gt;=_xlpm.x,"OK","ANT"),IF(_xlpm.linhaAnt&lt;_xlpm.limInf,"FAL","")))))))</f>
        <v/>
      </c>
      <c r="J28" s="192" t="str">
        <f>IF($N$47&lt;&gt;"SIM","",IFERROR(IF(TRIM(H28&amp;"")="","",_xlfn.LET(_xlpm.v,VALUE(TRIM(H28&amp;"")),_xlpm.alvo,(INT($X$4/100)*60+MOD($X$4,100)),_xlpm.real,(INT(_xlpm.v/100)*60+MOD(_xlpm.v,100)),_xlpm.dif,_xlpm.alvo-_xlpm.real,IF(ABS(_xlpm.dif)&lt;=5,0,_xlpm.dif))*-1),"ER"))</f>
        <v/>
      </c>
      <c r="K28" s="41">
        <f ca="1">IF($B$51=27,"HOJE",27)</f>
        <v>27</v>
      </c>
      <c r="L28" s="46"/>
      <c r="M28" s="7"/>
      <c r="N28" s="49" t="str">
        <f ca="1">_xlfn.LET(_xlpm.a,K27,_xlpm.c,M28,_xlpm.x,$X$4,_xlpm.limInf,$B$51,_xlpm.limSup,$C$51,_xlpm.linhaAnt,K28,IF(_xlpm.a="FÉRIAS","FRS",IF(_xlpm.a="FERIADO","FER",IF(_xlpm.a="NTRAB","NTB",IF(AND(_xlpm.a="ATESTADO",_xlpm.c=""),"ATD",IF(_xlpm.c&lt;&gt;"",IF(_xlpm.c&gt;=_xlpm.x,"OK","ANT"),IF(_xlpm.linhaAnt&lt;_xlpm.limInf,"FAL","")))))))</f>
        <v/>
      </c>
      <c r="O28" s="192" t="str">
        <f>IF($N$47&lt;&gt;"SIM","",IFERROR(IF(TRIM(M28&amp;"")="","",_xlfn.LET(_xlpm.v,VALUE(TRIM(M28&amp;"")),_xlpm.alvo,(INT($X$4/100)*60+MOD($X$4,100)),_xlpm.real,(INT(_xlpm.v/100)*60+MOD(_xlpm.v,100)),_xlpm.dif,_xlpm.alvo-_xlpm.real,IF(ABS(_xlpm.dif)&lt;=5,0,_xlpm.dif))*-1),"ER"))</f>
        <v/>
      </c>
      <c r="P28" s="231"/>
      <c r="Q28" s="232"/>
      <c r="R28" s="190"/>
      <c r="S28" s="240" t="str">
        <f t="shared" si="0"/>
        <v/>
      </c>
      <c r="T28" s="233" t="str">
        <f t="shared" si="1"/>
        <v/>
      </c>
      <c r="U28" s="5"/>
      <c r="V28" s="32"/>
      <c r="W28" s="32"/>
      <c r="X28" s="33"/>
      <c r="Z28" s="33"/>
    </row>
    <row r="29" spans="1:26" x14ac:dyDescent="0.25">
      <c r="A29" s="41" t="str">
        <f>IF(A25="SÁBADO","DOMINGO",IF(A25="DOMINGO","SEGUNDA",IF(A25="SEGUNDA","TERÇA",IF(A25="SEGUNDA","TERÇA",IF(A25="TERÇA","QUARTA",IF(A25="QUARTA","QUINTA",IF(A25="QUINTA","SEXTA",IF(A25="SEXTA","SÁBADO","ERRO"))))))))</f>
        <v>SÁBADO</v>
      </c>
      <c r="B29" s="258" t="s">
        <v>16</v>
      </c>
      <c r="C29" s="259"/>
      <c r="D29" s="259"/>
      <c r="E29" s="192" t="str">
        <f>IF($N$47&lt;&gt;"SIM","",IFERROR(IF(TRIM(C29&amp;"")="","",_xlfn.LET(_xlpm.v,VALUE(TRIM(C29&amp;"")),_xlpm.alvo,(INT($Y$5/100)*60+MOD($Y$5,100)),_xlpm.real,(INT(_xlpm.v/100)*60+MOD(_xlpm.v,100)),_xlpm.dif,_xlpm.alvo-_xlpm.real,IF(ABS(_xlpm.dif)&lt;=5,0,_xlpm.dif))),"ER"))</f>
        <v/>
      </c>
      <c r="F29" s="41" t="str">
        <f>IF(F25="SÁBADO","DOMINGO",IF(F25="DOMINGO","SEGUNDA",IF(F25="SEGUNDA","TERÇA",IF(F25="SEGUNDA","TERÇA",IF(F25="TERÇA","QUARTA",IF(F25="QUARTA","QUINTA",IF(F25="QUINTA","SEXTA",IF(F25="SEXTA","SÁBADO","ERRO"))))))))</f>
        <v>TERÇA</v>
      </c>
      <c r="G29" s="46"/>
      <c r="H29" s="7"/>
      <c r="I29" s="49" t="str">
        <f ca="1">_xlfn.LET(_xlpm.a,F27,_xlpm.c,H29,_xlpm.x,$X$5,_xlpm.y,$Y$5,_xlpm.limInf,$B$51,_xlpm.limSup,$C$51,_xlpm.linhaAnt,F28,IF(_xlpm.a="FÉRIAS","FRS",IF(_xlpm.a="FERIADO","FER",IF(_xlpm.a="NTRAB","NTB",IF(AND(_xlpm.a="ATESTADO",_xlpm.c=""),"ATD",IF(_xlpm.c&lt;&gt;"",IF(_xlpm.c&lt;=_xlpm.x,IF(_xlpm.c&gt;_xlpm.y,"DP","OK"),"ATR"),IF(_xlpm.linhaAnt&lt;_xlpm.limInf,"FAL","")))))))</f>
        <v/>
      </c>
      <c r="J29" s="192" t="str">
        <f>IF($N$47&lt;&gt;"SIM","",IFERROR(IF(TRIM(H29&amp;"")="","",_xlfn.LET(_xlpm.v,VALUE(TRIM(H29&amp;"")),_xlpm.alvo,(INT($Y$5/100)*60+MOD($Y$5,100)),_xlpm.real,(INT(_xlpm.v/100)*60+MOD(_xlpm.v,100)),_xlpm.dif,_xlpm.alvo-_xlpm.real,IF(ABS(_xlpm.dif)&lt;=5,0,_xlpm.dif))),"ER"))</f>
        <v/>
      </c>
      <c r="K29" s="41" t="str">
        <f>IF(K25="SÁBADO","DOMINGO",IF(K25="DOMINGO","SEGUNDA",IF(K25="SEGUNDA","TERÇA",IF(K25="SEGUNDA","TERÇA",IF(K25="TERÇA","QUARTA",IF(K25="QUARTA","QUINTA",IF(K25="QUINTA","SEXTA",IF(K25="SEXTA","SÁBADO","ERRO"))))))))</f>
        <v>SEXTA</v>
      </c>
      <c r="L29" s="46"/>
      <c r="M29" s="7"/>
      <c r="N29" s="49" t="str">
        <f ca="1">_xlfn.LET(_xlpm.a,K27,_xlpm.c,M29,_xlpm.x,$X$5,_xlpm.y,$Y$5,_xlpm.limInf,$B$51,_xlpm.limSup,$C$51,_xlpm.linhaAnt,K28,IF(_xlpm.a="FÉRIAS","FRS",IF(_xlpm.a="FERIADO","FER",IF(_xlpm.a="NTRAB","NTB",IF(AND(_xlpm.a="ATESTADO",_xlpm.c=""),"ATD",IF(_xlpm.c&lt;&gt;"",IF(_xlpm.c&lt;=_xlpm.x,IF(_xlpm.c&gt;_xlpm.y,"DP","OK"),"ATR"),IF(_xlpm.linhaAnt&lt;_xlpm.limInf,"FAL","")))))))</f>
        <v/>
      </c>
      <c r="O29" s="192" t="str">
        <f>IF($N$47&lt;&gt;"SIM","",IFERROR(IF(TRIM(M29&amp;"")="","",_xlfn.LET(_xlpm.v,VALUE(TRIM(M29&amp;"")),_xlpm.alvo,(INT($Y$5/100)*60+MOD($Y$5,100)),_xlpm.real,(INT(_xlpm.v/100)*60+MOD(_xlpm.v,100)),_xlpm.dif,_xlpm.alvo-_xlpm.real,IF(ABS(_xlpm.dif)&lt;=5,0,_xlpm.dif))),"ER"))</f>
        <v/>
      </c>
      <c r="P29" s="231"/>
      <c r="Q29" s="232"/>
      <c r="R29" s="190"/>
      <c r="S29" s="240" t="str">
        <f t="shared" si="0"/>
        <v/>
      </c>
      <c r="T29" s="233" t="str">
        <f t="shared" si="1"/>
        <v/>
      </c>
      <c r="U29" s="5"/>
      <c r="V29" s="32"/>
      <c r="W29" s="32"/>
      <c r="X29" s="33"/>
      <c r="Z29" s="33"/>
    </row>
    <row r="30" spans="1:26" x14ac:dyDescent="0.25">
      <c r="A30" s="38"/>
      <c r="B30" s="258"/>
      <c r="C30" s="259"/>
      <c r="D30" s="259"/>
      <c r="E30" s="192" t="str">
        <f>IF($N$47&lt;&gt;"SIM","",IFERROR(IF(TRIM(C30&amp;"")="","",_xlfn.LET(_xlpm.v,VALUE(TRIM(C30&amp;"")),_xlpm.alvo,(INT($X$6/100)*60+MOD($X$6,100)),_xlpm.real,(INT(_xlpm.v/100)*60+MOD(_xlpm.v,100)),_xlpm.dif,_xlpm.alvo-_xlpm.real,IF(ABS(_xlpm.dif)&lt;=5,0,_xlpm.dif))*-1),"ER"))</f>
        <v/>
      </c>
      <c r="F30" s="38"/>
      <c r="G30" s="46"/>
      <c r="H30" s="7"/>
      <c r="I30" s="49" t="str">
        <f ca="1">_xlfn.LET(_xlpm.a,F27,_xlpm.c,H30,_xlpm.x,$X$6,_xlpm.limInf,$B$51,_xlpm.limSup,$C$51,_xlpm.linhaAnt,F28,IF(_xlpm.a="FÉRIAS","FRS",IF(_xlpm.a="FERIADO","FER",IF(_xlpm.a="NTRAB","NTB",IF(AND(_xlpm.a="ATESTADO",_xlpm.c=""),"ATD",IF(_xlpm.c&lt;&gt;"",IF(_xlpm.c&gt;=_xlpm.x,"OK","ANT"),IF(_xlpm.linhaAnt&lt;_xlpm.limInf,"FAL","")))))))</f>
        <v/>
      </c>
      <c r="J30" s="192" t="str">
        <f>IF($N$47&lt;&gt;"SIM","",IFERROR(IF(TRIM(H30&amp;"")="","",_xlfn.LET(_xlpm.v,VALUE(TRIM(H30&amp;"")),_xlpm.alvo,(INT($X$6/100)*60+MOD($X$6,100)),_xlpm.real,(INT(_xlpm.v/100)*60+MOD(_xlpm.v,100)),_xlpm.dif,_xlpm.alvo-_xlpm.real,IF(ABS(_xlpm.dif)&lt;=5,0,_xlpm.dif))*-1),"ER"))</f>
        <v/>
      </c>
      <c r="K30" s="38"/>
      <c r="L30" s="46"/>
      <c r="M30" s="7"/>
      <c r="N30" s="49" t="str">
        <f ca="1">_xlfn.LET(_xlpm.a,K27,_xlpm.c,M30,_xlpm.x,$X$6,_xlpm.limInf,$B$51,_xlpm.limSup,$C$51,_xlpm.linhaAnt,K28,IF(_xlpm.a="FÉRIAS","FRS",IF(_xlpm.a="FERIADO","FER",IF(_xlpm.a="NTRAB","NTB",IF(AND(_xlpm.a="ATESTADO",_xlpm.c=""),"ATD",IF(_xlpm.c&lt;&gt;"",IF(_xlpm.c&gt;=_xlpm.x,"OK","ANT"),IF(_xlpm.linhaAnt&lt;_xlpm.limInf,"FAL","")))))))</f>
        <v/>
      </c>
      <c r="O30" s="192" t="str">
        <f>IF($N$47&lt;&gt;"SIM","",IFERROR(IF(TRIM(M30&amp;"")="","",_xlfn.LET(_xlpm.v,VALUE(TRIM(M30&amp;"")),_xlpm.alvo,(INT($X$6/100)*60+MOD($X$6,100)),_xlpm.real,(INT(_xlpm.v/100)*60+MOD(_xlpm.v,100)),_xlpm.dif,_xlpm.alvo-_xlpm.real,IF(ABS(_xlpm.dif)&lt;=5,0,_xlpm.dif))*-1),"ER"))</f>
        <v/>
      </c>
      <c r="P30" s="231"/>
      <c r="Q30" s="232"/>
      <c r="R30" s="190"/>
      <c r="S30" s="240" t="str">
        <f t="shared" si="0"/>
        <v/>
      </c>
      <c r="T30" s="233" t="str">
        <f t="shared" si="1"/>
        <v/>
      </c>
      <c r="U30" s="5"/>
      <c r="V30" s="32"/>
      <c r="W30" s="32"/>
      <c r="X30" s="33"/>
      <c r="Z30" s="33"/>
    </row>
    <row r="31" spans="1:26" ht="15" customHeight="1" x14ac:dyDescent="0.25">
      <c r="A31" s="12"/>
      <c r="B31" s="272" t="s">
        <v>10</v>
      </c>
      <c r="C31" s="273"/>
      <c r="D31" s="273"/>
      <c r="E31" s="192" t="str">
        <f>IF($N$47&lt;&gt;"SIM","",IFERROR(IF(TRIM(C31&amp;"")="","",_xlfn.LET(_xlpm.v,VALUE(TRIM(C31&amp;"")),_xlpm.alvo,IF(A33="SÁBADO",(INT($Y$8/100)*60+MOD($Y$8,100)),(INT($Y$3/100)*60+MOD($Y$3,100))),_xlpm.real,(INT(_xlpm.v/100)*60+MOD(_xlpm.v,100)),_xlpm.dif,_xlpm.alvo-_xlpm.real,IF(ABS(_xlpm.dif)&lt;=5,0,_xlpm.dif))),"ER"))</f>
        <v/>
      </c>
      <c r="F31" s="12"/>
      <c r="G31" s="47"/>
      <c r="H31" s="48"/>
      <c r="I31" s="50" t="str">
        <f ca="1">_xlfn.LET(_xlpm.a,F31,_xlpm.c,H31,_xlpm.x,$X$3,_xlpm.y,$Y$3,_xlpm.limInf,$B$51,_xlpm.limSup,$C$51,_xlpm.linhaAnt,F32,IF(_xlpm.a="FÉRIAS","FRS",IF(_xlpm.a="FERIADO","FER",IF(_xlpm.a="NTRAB","NTB",IF(AND(_xlpm.a="ATESTADO",_xlpm.c=""),"ATD",IF(_xlpm.c&lt;&gt;"",IF(_xlpm.c&lt;=_xlpm.x,IF(_xlpm.c&gt;_xlpm.y,"DP","OK"),"ATR"),IF(_xlpm.linhaAnt&lt;_xlpm.limInf,"FAL","")))))))</f>
        <v/>
      </c>
      <c r="J31" s="192" t="str">
        <f>IF($N$47&lt;&gt;"SIM","",IFERROR(IF(TRIM(H31&amp;"")="","",_xlfn.LET(_xlpm.v,VALUE(TRIM(H31&amp;"")),_xlpm.alvo,IF(F33="SÁBADO",(INT($Y$8/100)*60+MOD($Y$8,100)),(INT($Y$3/100)*60+MOD($Y$3,100))),_xlpm.real,(INT(_xlpm.v/100)*60+MOD(_xlpm.v,100)),_xlpm.dif,_xlpm.alvo-_xlpm.real,IF(ABS(_xlpm.dif)&lt;=5,0,_xlpm.dif))),"ER"))</f>
        <v/>
      </c>
      <c r="K31" s="12"/>
      <c r="L31" s="47"/>
      <c r="M31" s="48"/>
      <c r="N31" s="50" t="str">
        <f ca="1">_xlfn.LET(_xlpm.a,K31,_xlpm.c,M31,_xlpm.x,$X$8,_xlpm.y,$Y$8,_xlpm.limInf,$B$51,_xlpm.limSup,$C$51,_xlpm.linhaAnt,K32,IF(_xlpm.a="FÉRIAS","FRS",IF(_xlpm.a="NTRAB","NT",IF(AND(_xlpm.a="ATESTADO",_xlpm.c=""),"ATD",IF(_xlpm.a="FERIADO","FER",IF(_xlpm.c&lt;&gt;"",IF(_xlpm.c&lt;=_xlpm.x,IF(_xlpm.c&gt;_xlpm.y,"DP","OK"),"ATR"),IF(_xlpm.linhaAnt&lt;_xlpm.limInf,"FAL","")))))))</f>
        <v/>
      </c>
      <c r="O31" s="192" t="str">
        <f>IF($N$47&lt;&gt;"SIM","",IFERROR(IF(TRIM(M31&amp;"")="","",_xlfn.LET(_xlpm.v,VALUE(TRIM(M31&amp;"")),_xlpm.alvo,IF(K33="SÁBADO",(INT($Y$8/100)*60+MOD($Y$8,100)),(INT($Y$3/100)*60+MOD($Y$3,100))),_xlpm.real,(INT(_xlpm.v/100)*60+MOD(_xlpm.v,100)),_xlpm.dif,_xlpm.alvo-_xlpm.real,IF(ABS(_xlpm.dif)&lt;=5,0,_xlpm.dif))),"ER"))</f>
        <v/>
      </c>
      <c r="P31" s="231"/>
      <c r="Q31" s="232"/>
      <c r="R31" s="190"/>
      <c r="S31" s="240" t="str">
        <f t="shared" si="0"/>
        <v/>
      </c>
      <c r="T31" s="233" t="str">
        <f t="shared" si="1"/>
        <v/>
      </c>
      <c r="U31" s="5"/>
      <c r="V31" s="32"/>
      <c r="W31" s="32"/>
      <c r="X31" s="33"/>
      <c r="Z31" s="33"/>
    </row>
    <row r="32" spans="1:26" x14ac:dyDescent="0.25">
      <c r="A32" s="42">
        <f ca="1">IF($B$51=8,"HOJE",8)</f>
        <v>8</v>
      </c>
      <c r="B32" s="272"/>
      <c r="C32" s="273"/>
      <c r="D32" s="273"/>
      <c r="E32" s="192" t="str">
        <f>IF($N$47&lt;&gt;"SIM","",IFERROR(IF(TRIM(C32&amp;"")="","",_xlfn.LET(_xlpm.v,VALUE(TRIM(C32&amp;"")),_xlpm.alvo,(INT($X$4/100)*60+MOD($X$4,100)),_xlpm.real,(INT(_xlpm.v/100)*60+MOD(_xlpm.v,100)),_xlpm.dif,_xlpm.alvo-_xlpm.real,IF(ABS(_xlpm.dif)&lt;=5,0,_xlpm.dif))*-1),"ER"))</f>
        <v/>
      </c>
      <c r="F32" s="42">
        <f ca="1">IF($B$51=18,"HOJE",18)</f>
        <v>18</v>
      </c>
      <c r="G32" s="47"/>
      <c r="H32" s="48"/>
      <c r="I32" s="50" t="str">
        <f ca="1">_xlfn.LET(_xlpm.a,F31,_xlpm.c,H32,_xlpm.x,$X$4,_xlpm.limInf,$B$51,_xlpm.limSup,$C$51,_xlpm.linhaAnt,F32,IF(_xlpm.a="FÉRIAS","FRS",IF(_xlpm.a="FERIADO","FER",IF(_xlpm.a="NTRAB","NTB",IF(AND(_xlpm.a="ATESTADO",_xlpm.c=""),"ATD",IF(_xlpm.c&lt;&gt;"",IF(_xlpm.c&gt;=_xlpm.x,"OK","ANT"),IF(_xlpm.linhaAnt&lt;_xlpm.limInf,"FAL","")))))))</f>
        <v/>
      </c>
      <c r="J32" s="192" t="str">
        <f>IF($N$47&lt;&gt;"SIM","",IFERROR(IF(TRIM(H32&amp;"")="","",_xlfn.LET(_xlpm.v,VALUE(TRIM(H32&amp;"")),_xlpm.alvo,(INT($X$4/100)*60+MOD($X$4,100)),_xlpm.real,(INT(_xlpm.v/100)*60+MOD(_xlpm.v,100)),_xlpm.dif,_xlpm.alvo-_xlpm.real,IF(ABS(_xlpm.dif)&lt;=5,0,_xlpm.dif))*-1),"ER"))</f>
        <v/>
      </c>
      <c r="K32" s="42">
        <f ca="1">IF($B$51=28,"HOJE",28)</f>
        <v>28</v>
      </c>
      <c r="L32" s="47"/>
      <c r="M32" s="48"/>
      <c r="N32" s="50" t="str">
        <f ca="1">_xlfn.LET(_xlpm.a,K31,_xlpm.c,M32,_xlpm.x,$X$9,_xlpm.limInf,$B$51,_xlpm.limSup,$C$51,_xlpm.linhaAnt,K32,IF(_xlpm.a="FÉRIAS","FRS",IF(_xlpm.a="NTRAB","NT",IF(AND(_xlpm.a="ATESTADO",_xlpm.c=""),"ATD",IF(_xlpm.a="FERIADO","FER",IF(_xlpm.c&lt;&gt;"",IF(_xlpm.c&gt;=_xlpm.x,"OK","ANT"),IF(_xlpm.linhaAnt&lt;_xlpm.limInf,"FAL","")))))))</f>
        <v/>
      </c>
      <c r="O32" s="192" t="str">
        <f>IF($N$47&lt;&gt;"SIM","",IFERROR(IF(TRIM(M32&amp;"")="","",_xlfn.LET(_xlpm.v,VALUE(TRIM(M32&amp;"")),_xlpm.alvo,(INT($X$4/100)*60+MOD($X$4,100)),_xlpm.real,(INT(_xlpm.v/100)*60+MOD(_xlpm.v,100)),_xlpm.dif,_xlpm.alvo-_xlpm.real,IF(ABS(_xlpm.dif)&lt;=5,0,_xlpm.dif))*-1),"ER"))</f>
        <v/>
      </c>
      <c r="P32" s="231"/>
      <c r="Q32" s="232"/>
      <c r="R32" s="190"/>
      <c r="S32" s="240" t="str">
        <f t="shared" si="0"/>
        <v/>
      </c>
      <c r="T32" s="233" t="str">
        <f t="shared" si="1"/>
        <v/>
      </c>
      <c r="U32" s="5"/>
      <c r="V32" s="32"/>
      <c r="W32" s="32"/>
      <c r="X32" s="33"/>
      <c r="Z32" s="33"/>
    </row>
    <row r="33" spans="1:27" x14ac:dyDescent="0.25">
      <c r="A33" s="42" t="str">
        <f>IF(A29="SÁBADO","DOMINGO",IF(A29="DOMINGO","SEGUNDA",IF(A29="SEGUNDA","TERÇA",IF(A29="SEGUNDA","TERÇA",IF(A29="TERÇA","QUARTA",IF(A29="QUARTA","QUINTA",IF(A29="QUINTA","SEXTA",IF(A29="SEXTA","SÁBADO","ERRO"))))))))</f>
        <v>DOMINGO</v>
      </c>
      <c r="B33" s="272"/>
      <c r="C33" s="273"/>
      <c r="D33" s="273"/>
      <c r="E33" s="192" t="str">
        <f>IF($N$47&lt;&gt;"SIM","",IFERROR(IF(TRIM(C33&amp;"")="","",_xlfn.LET(_xlpm.v,VALUE(TRIM(C33&amp;"")),_xlpm.alvo,(INT($Y$5/100)*60+MOD($Y$5,100)),_xlpm.real,(INT(_xlpm.v/100)*60+MOD(_xlpm.v,100)),_xlpm.dif,_xlpm.alvo-_xlpm.real,IF(ABS(_xlpm.dif)&lt;=5,0,_xlpm.dif))),"ER"))</f>
        <v/>
      </c>
      <c r="F33" s="42" t="str">
        <f>IF(F29="SÁBADO","DOMINGO",IF(F29="DOMINGO","SEGUNDA",IF(F29="SEGUNDA","TERÇA",IF(F29="SEGUNDA","TERÇA",IF(F29="TERÇA","QUARTA",IF(F29="QUARTA","QUINTA",IF(F29="QUINTA","SEXTA",IF(F29="SEXTA","SÁBADO","ERRO"))))))))</f>
        <v>QUARTA</v>
      </c>
      <c r="G33" s="47"/>
      <c r="H33" s="48"/>
      <c r="I33" s="50" t="str">
        <f ca="1">_xlfn.LET(_xlpm.a,F31,_xlpm.c,H33,_xlpm.x,$X$5,_xlpm.y,$Y$5,_xlpm.limInf,$B$51,_xlpm.limSup,$C$51,_xlpm.linhaAnt,F32,IF(_xlpm.a="FÉRIAS","FRS",IF(_xlpm.a="FERIADO","FER",IF(_xlpm.a="NTRAB","NTB",IF(AND(_xlpm.a="ATESTADO",_xlpm.c=""),"ATD",IF(_xlpm.c&lt;&gt;"",IF(_xlpm.c&lt;=_xlpm.x,IF(_xlpm.c&gt;_xlpm.y,"DP","OK"),"ATR"),IF(_xlpm.linhaAnt&lt;_xlpm.limInf,"FAL","")))))))</f>
        <v/>
      </c>
      <c r="J33" s="192" t="str">
        <f>IF($N$47&lt;&gt;"SIM","",IFERROR(IF(TRIM(H33&amp;"")="","",_xlfn.LET(_xlpm.v,VALUE(TRIM(H33&amp;"")),_xlpm.alvo,(INT($Y$5/100)*60+MOD($Y$5,100)),_xlpm.real,(INT(_xlpm.v/100)*60+MOD(_xlpm.v,100)),_xlpm.dif,_xlpm.alvo-_xlpm.real,IF(ABS(_xlpm.dif)&lt;=5,0,_xlpm.dif))),"ER"))</f>
        <v/>
      </c>
      <c r="K33" s="42" t="str">
        <f>IF(K29="SÁBADO","DOMINGO",IF(K29="DOMINGO","SEGUNDA",IF(K29="SEGUNDA","TERÇA",IF(K29="SEGUNDA","TERÇA",IF(K29="TERÇA","QUARTA",IF(K29="QUARTA","QUINTA",IF(K29="QUINTA","SEXTA",IF(K29="SEXTA","SÁBADO","ERRO"))))))))</f>
        <v>SÁBADO</v>
      </c>
      <c r="L33" s="277" t="s">
        <v>16</v>
      </c>
      <c r="M33" s="278"/>
      <c r="N33" s="278"/>
      <c r="O33" s="192" t="str">
        <f>IF($N$47&lt;&gt;"SIM","",IFERROR(IF(TRIM(M33&amp;"")="","",_xlfn.LET(_xlpm.v,VALUE(TRIM(M33&amp;"")),_xlpm.alvo,(INT($Y$5/100)*60+MOD($Y$5,100)),_xlpm.real,(INT(_xlpm.v/100)*60+MOD(_xlpm.v,100)),_xlpm.dif,_xlpm.alvo-_xlpm.real,IF(ABS(_xlpm.dif)&lt;=5,0,_xlpm.dif))),"ER"))</f>
        <v/>
      </c>
      <c r="P33" s="231"/>
      <c r="Q33" s="232"/>
      <c r="R33" s="190"/>
      <c r="S33" s="240" t="str">
        <f t="shared" si="0"/>
        <v/>
      </c>
      <c r="T33" s="233" t="str">
        <f t="shared" si="1"/>
        <v/>
      </c>
      <c r="U33" s="5"/>
      <c r="V33" s="32"/>
      <c r="W33" s="32"/>
      <c r="X33" s="33"/>
      <c r="Z33" s="33"/>
    </row>
    <row r="34" spans="1:27" x14ac:dyDescent="0.25">
      <c r="A34" s="82"/>
      <c r="B34" s="272"/>
      <c r="C34" s="273"/>
      <c r="D34" s="273"/>
      <c r="E34" s="192" t="str">
        <f>IF($N$47&lt;&gt;"SIM","",IFERROR(IF(TRIM(C34&amp;"")="","",_xlfn.LET(_xlpm.v,VALUE(TRIM(C34&amp;"")),_xlpm.alvo,(INT($X$6/100)*60+MOD($X$6,100)),_xlpm.real,(INT(_xlpm.v/100)*60+MOD(_xlpm.v,100)),_xlpm.dif,_xlpm.alvo-_xlpm.real,IF(ABS(_xlpm.dif)&lt;=5,0,_xlpm.dif))*-1),"ER"))</f>
        <v/>
      </c>
      <c r="F34" s="82"/>
      <c r="G34" s="47"/>
      <c r="H34" s="48"/>
      <c r="I34" s="50" t="str">
        <f ca="1">_xlfn.LET(_xlpm.a,F31,_xlpm.c,H34,_xlpm.x,$X$6,_xlpm.limInf,$B$51,_xlpm.limSup,$C$51,_xlpm.linhaAnt,F32,IF(_xlpm.a="FÉRIAS","FRS",IF(_xlpm.a="FERIADO","FER",IF(_xlpm.a="NTRAB","NTB",IF(AND(_xlpm.a="ATESTADO",_xlpm.c=""),"ATD",IF(_xlpm.c&lt;&gt;"",IF(_xlpm.c&gt;=_xlpm.x,"OK","ANT"),IF(_xlpm.linhaAnt&lt;_xlpm.limInf,"FAL","")))))))</f>
        <v/>
      </c>
      <c r="J34" s="192" t="str">
        <f>IF($N$47&lt;&gt;"SIM","",IFERROR(IF(TRIM(H34&amp;"")="","",_xlfn.LET(_xlpm.v,VALUE(TRIM(H34&amp;"")),_xlpm.alvo,(INT($X$6/100)*60+MOD($X$6,100)),_xlpm.real,(INT(_xlpm.v/100)*60+MOD(_xlpm.v,100)),_xlpm.dif,_xlpm.alvo-_xlpm.real,IF(ABS(_xlpm.dif)&lt;=5,0,_xlpm.dif))*-1),"ER"))</f>
        <v/>
      </c>
      <c r="K34" s="40" t="b">
        <v>1</v>
      </c>
      <c r="L34" s="277"/>
      <c r="M34" s="278"/>
      <c r="N34" s="278"/>
      <c r="O34" s="192" t="str">
        <f>IF($N$47&lt;&gt;"SIM","",IFERROR(IF(TRIM(M34&amp;"")="","",_xlfn.LET(_xlpm.v,VALUE(TRIM(M34&amp;"")),_xlpm.alvo,(INT($X$6/100)*60+MOD($X$6,100)),_xlpm.real,(INT(_xlpm.v/100)*60+MOD(_xlpm.v,100)),_xlpm.dif,_xlpm.alvo-_xlpm.real,IF(ABS(_xlpm.dif)&lt;=5,0,_xlpm.dif))*-1),"ER"))</f>
        <v/>
      </c>
      <c r="P34" s="231"/>
      <c r="Q34" s="232"/>
      <c r="R34" s="190"/>
      <c r="S34" s="240" t="str">
        <f t="shared" si="0"/>
        <v/>
      </c>
      <c r="T34" s="233" t="str">
        <f t="shared" si="1"/>
        <v/>
      </c>
      <c r="U34" s="5"/>
      <c r="V34" s="32"/>
      <c r="W34" s="32"/>
      <c r="X34" s="33"/>
      <c r="Z34" s="33"/>
    </row>
    <row r="35" spans="1:27" ht="15" customHeight="1" x14ac:dyDescent="0.25">
      <c r="A35" s="11"/>
      <c r="B35" s="46"/>
      <c r="C35" s="7"/>
      <c r="D35" s="49" t="str">
        <f ca="1">_xlfn.LET(_xlpm.a,A35,_xlpm.c,C35,_xlpm.x,$X$3,_xlpm.y,$Y$3,_xlpm.limInf,$B$51,_xlpm.limSup,$C$51,_xlpm.linhaAnt,A36,IF(_xlpm.a="FÉRIAS","FRS",IF(_xlpm.a="FERIADO","FER",IF(_xlpm.a="NTRAB","NTB",IF(AND(_xlpm.a="ATESTADO",_xlpm.c=""),"ATD",IF(_xlpm.c&lt;&gt;"",IF(_xlpm.c&lt;=_xlpm.x,IF(_xlpm.c&gt;_xlpm.y,"DP","OK"),"ATR"),IF(_xlpm.linhaAnt&lt;_xlpm.limInf,"FAL","")))))))</f>
        <v>FAL</v>
      </c>
      <c r="E35" s="192" t="str">
        <f>IF($N$47&lt;&gt;"SIM","",IFERROR(IF(TRIM(C35&amp;"")="","",_xlfn.LET(_xlpm.v,VALUE(TRIM(C35&amp;"")),_xlpm.alvo,IF(A37="SÁBADO",(INT($Y$8/100)*60+MOD($Y$8,100)),(INT($Y$3/100)*60+MOD($Y$3,100))),_xlpm.real,(INT(_xlpm.v/100)*60+MOD(_xlpm.v,100)),_xlpm.dif,_xlpm.alvo-_xlpm.real,IF(ABS(_xlpm.dif)&lt;=5,0,_xlpm.dif))),"ER"))</f>
        <v/>
      </c>
      <c r="F35" s="11"/>
      <c r="G35" s="46"/>
      <c r="H35" s="7"/>
      <c r="I35" s="49" t="str">
        <f ca="1">_xlfn.LET(_xlpm.a,F35,_xlpm.c,H35,_xlpm.x,$X$3,_xlpm.y,$Y$3,_xlpm.limInf,$B$51,_xlpm.limSup,$C$51,_xlpm.linhaAnt,F36,IF(_xlpm.a="FÉRIAS","FRS",IF(_xlpm.a="FERIADO","FER",IF(_xlpm.a="NTRAB","NTB",IF(AND(_xlpm.a="ATESTADO",_xlpm.c=""),"ATD",IF(_xlpm.c&lt;&gt;"",IF(_xlpm.c&lt;=_xlpm.x,IF(_xlpm.c&gt;_xlpm.y,"DP","OK"),"ATR"),IF(_xlpm.linhaAnt&lt;_xlpm.limInf,"FAL","")))))))</f>
        <v/>
      </c>
      <c r="J35" s="192" t="str">
        <f>IF($N$47&lt;&gt;"SIM","",IFERROR(IF(TRIM(H35&amp;"")="","",_xlfn.LET(_xlpm.v,VALUE(TRIM(H35&amp;"")),_xlpm.alvo,IF(F37="SÁBADO",(INT($Y$8/100)*60+MOD($Y$8,100)),(INT($Y$3/100)*60+MOD($Y$3,100))),_xlpm.real,(INT(_xlpm.v/100)*60+MOD(_xlpm.v,100)),_xlpm.dif,_xlpm.alvo-_xlpm.real,IF(ABS(_xlpm.dif)&lt;=5,0,_xlpm.dif))),"ER"))</f>
        <v/>
      </c>
      <c r="K35" s="11"/>
      <c r="L35" s="256" t="s">
        <v>10</v>
      </c>
      <c r="M35" s="257"/>
      <c r="N35" s="257"/>
      <c r="O35" s="192" t="str">
        <f>IF($N$47&lt;&gt;"SIM","",IFERROR(IF(TRIM(M35&amp;"")="","",_xlfn.LET(_xlpm.v,VALUE(TRIM(M35&amp;"")),_xlpm.alvo,IF(K37="SÁBADO",(INT($Y$8/100)*60+MOD($Y$8,100)),(INT($Y$3/100)*60+MOD($Y$3,100))),_xlpm.real,(INT(_xlpm.v/100)*60+MOD(_xlpm.v,100)),_xlpm.dif,_xlpm.alvo-_xlpm.real,IF(ABS(_xlpm.dif)&lt;=5,0,_xlpm.dif))),"ER"))</f>
        <v/>
      </c>
      <c r="P35" s="231"/>
      <c r="Q35" s="232"/>
      <c r="R35" s="190"/>
      <c r="S35" s="240" t="str">
        <f t="shared" si="0"/>
        <v/>
      </c>
      <c r="T35" s="233" t="str">
        <f t="shared" si="1"/>
        <v/>
      </c>
      <c r="U35" s="5"/>
      <c r="V35" s="32"/>
      <c r="W35" s="32"/>
      <c r="X35" s="33"/>
      <c r="Z35" s="33"/>
    </row>
    <row r="36" spans="1:27" x14ac:dyDescent="0.25">
      <c r="A36" s="41">
        <f ca="1">IF($B$51=9,"HOJE",9)</f>
        <v>9</v>
      </c>
      <c r="B36" s="46"/>
      <c r="C36" s="7"/>
      <c r="D36" s="49" t="str">
        <f ca="1">_xlfn.LET(_xlpm.a,A35,_xlpm.c,C36,_xlpm.x,$X$4,_xlpm.limInf,$B$51,_xlpm.limSup,$C$51,_xlpm.linhaAnt,A36,IF(_xlpm.a="FÉRIAS","FRS",IF(_xlpm.a="FERIADO","FER",IF(_xlpm.a="NTRAB","NTB",IF(AND(_xlpm.a="ATESTADO",_xlpm.c=""),"ATD",IF(_xlpm.c&lt;&gt;"",IF(_xlpm.c&gt;=_xlpm.x,"OK","ANT"),IF(_xlpm.linhaAnt&lt;_xlpm.limInf,"FAL","")))))))</f>
        <v>FAL</v>
      </c>
      <c r="E36" s="192" t="str">
        <f>IF($N$47&lt;&gt;"SIM","",IFERROR(IF(TRIM(C36&amp;"")="","",_xlfn.LET(_xlpm.v,VALUE(TRIM(C36&amp;"")),_xlpm.alvo,(INT($X$4/100)*60+MOD($X$4,100)),_xlpm.real,(INT(_xlpm.v/100)*60+MOD(_xlpm.v,100)),_xlpm.dif,_xlpm.alvo-_xlpm.real,IF(ABS(_xlpm.dif)&lt;=5,0,_xlpm.dif))*-1),"ER"))</f>
        <v/>
      </c>
      <c r="F36" s="41">
        <f ca="1">IF($B$51=19,"HOJE",19)</f>
        <v>19</v>
      </c>
      <c r="G36" s="46"/>
      <c r="H36" s="7"/>
      <c r="I36" s="49" t="str">
        <f ca="1">_xlfn.LET(_xlpm.a,F35,_xlpm.c,H36,_xlpm.x,$X$4,_xlpm.limInf,$B$51,_xlpm.limSup,$C$51,_xlpm.linhaAnt,F36,IF(_xlpm.a="FÉRIAS","FRS",IF(_xlpm.a="FERIADO","FER",IF(_xlpm.a="NTRAB","NTB",IF(AND(_xlpm.a="ATESTADO",_xlpm.c=""),"ATD",IF(_xlpm.c&lt;&gt;"",IF(_xlpm.c&gt;=_xlpm.x,"OK","ANT"),IF(_xlpm.linhaAnt&lt;_xlpm.limInf,"FAL","")))))))</f>
        <v/>
      </c>
      <c r="J36" s="192" t="str">
        <f>IF($N$47&lt;&gt;"SIM","",IFERROR(IF(TRIM(H36&amp;"")="","",_xlfn.LET(_xlpm.v,VALUE(TRIM(H36&amp;"")),_xlpm.alvo,(INT($X$4/100)*60+MOD($X$4,100)),_xlpm.real,(INT(_xlpm.v/100)*60+MOD(_xlpm.v,100)),_xlpm.dif,_xlpm.alvo-_xlpm.real,IF(ABS(_xlpm.dif)&lt;=5,0,_xlpm.dif))*-1),"ER"))</f>
        <v/>
      </c>
      <c r="K36" s="37">
        <f ca="1">IF($B$51=29,"HOJE",29)</f>
        <v>29</v>
      </c>
      <c r="L36" s="256"/>
      <c r="M36" s="257"/>
      <c r="N36" s="257"/>
      <c r="O36" s="192" t="str">
        <f>IF($N$47&lt;&gt;"SIM","",IFERROR(IF(TRIM(M36&amp;"")="","",_xlfn.LET(_xlpm.v,VALUE(TRIM(M36&amp;"")),_xlpm.alvo,(INT($X$4/100)*60+MOD($X$4,100)),_xlpm.real,(INT(_xlpm.v/100)*60+MOD(_xlpm.v,100)),_xlpm.dif,_xlpm.alvo-_xlpm.real,IF(ABS(_xlpm.dif)&lt;=5,0,_xlpm.dif))*-1),"ER"))</f>
        <v/>
      </c>
      <c r="P36" s="231"/>
      <c r="Q36" s="232"/>
      <c r="R36" s="190"/>
      <c r="S36" s="240" t="str">
        <f t="shared" si="0"/>
        <v/>
      </c>
      <c r="T36" s="233" t="str">
        <f t="shared" si="1"/>
        <v/>
      </c>
      <c r="U36" s="5"/>
      <c r="V36" s="32"/>
      <c r="W36" s="32"/>
      <c r="X36" s="33"/>
    </row>
    <row r="37" spans="1:27" x14ac:dyDescent="0.25">
      <c r="A37" s="41" t="str">
        <f>IF(A33="SÁBADO","DOMINGO",IF(A33="DOMINGO","SEGUNDA",IF(A33="SEGUNDA","TERÇA",IF(A33="SEGUNDA","TERÇA",IF(A33="TERÇA","QUARTA",IF(A33="QUARTA","QUINTA",IF(A33="QUINTA","SEXTA",IF(A33="SEXTA","SÁBADO","ERRO"))))))))</f>
        <v>SEGUNDA</v>
      </c>
      <c r="B37" s="46"/>
      <c r="C37" s="7"/>
      <c r="D37" s="49" t="str">
        <f ca="1">_xlfn.LET(_xlpm.a,A35,_xlpm.c,C37,_xlpm.x,$X$5,_xlpm.y,$Y$5,_xlpm.limInf,$B$51,_xlpm.limSup,$C$51,_xlpm.linhaAnt,A36,IF(_xlpm.a="FÉRIAS","FRS",IF(_xlpm.a="FERIADO","FER",IF(_xlpm.a="NTRAB","NTB",IF(AND(_xlpm.a="ATESTADO",_xlpm.c=""),"ATD",IF(_xlpm.c&lt;&gt;"",IF(_xlpm.c&lt;=_xlpm.x,IF(_xlpm.c&gt;_xlpm.y,"DP","OK"),"ATR"),IF(_xlpm.linhaAnt&lt;_xlpm.limInf,"FAL","")))))))</f>
        <v>FAL</v>
      </c>
      <c r="E37" s="192" t="str">
        <f>IF($N$47&lt;&gt;"SIM","",IFERROR(IF(TRIM(C37&amp;"")="","",_xlfn.LET(_xlpm.v,VALUE(TRIM(C37&amp;"")),_xlpm.alvo,(INT($Y$5/100)*60+MOD($Y$5,100)),_xlpm.real,(INT(_xlpm.v/100)*60+MOD(_xlpm.v,100)),_xlpm.dif,_xlpm.alvo-_xlpm.real,IF(ABS(_xlpm.dif)&lt;=5,0,_xlpm.dif))),"ER"))</f>
        <v/>
      </c>
      <c r="F37" s="41" t="str">
        <f>IF(F33="SÁBADO","DOMINGO",IF(F33="DOMINGO","SEGUNDA",IF(F33="SEGUNDA","TERÇA",IF(F33="SEGUNDA","TERÇA",IF(F33="TERÇA","QUARTA",IF(F33="QUARTA","QUINTA",IF(F33="QUINTA","SEXTA",IF(F33="SEXTA","SÁBADO","ERRO"))))))))</f>
        <v>QUINTA</v>
      </c>
      <c r="G37" s="46"/>
      <c r="H37" s="7"/>
      <c r="I37" s="49" t="str">
        <f ca="1">_xlfn.LET(_xlpm.a,F35,_xlpm.c,H37,_xlpm.x,$X$5,_xlpm.y,$Y$5,_xlpm.limInf,$B$51,_xlpm.limSup,$C$51,_xlpm.linhaAnt,F36,IF(_xlpm.a="FÉRIAS","FRS",IF(_xlpm.a="FERIADO","FER",IF(_xlpm.a="NTRAB","NTB",IF(AND(_xlpm.a="ATESTADO",_xlpm.c=""),"ATD",IF(_xlpm.c&lt;&gt;"",IF(_xlpm.c&lt;=_xlpm.x,IF(_xlpm.c&gt;_xlpm.y,"DP","OK"),"ATR"),IF(_xlpm.linhaAnt&lt;_xlpm.limInf,"FAL","")))))))</f>
        <v/>
      </c>
      <c r="J37" s="192" t="str">
        <f>IF($N$47&lt;&gt;"SIM","",IFERROR(IF(TRIM(H37&amp;"")="","",_xlfn.LET(_xlpm.v,VALUE(TRIM(H37&amp;"")),_xlpm.alvo,(INT($Y$5/100)*60+MOD($Y$5,100)),_xlpm.real,(INT(_xlpm.v/100)*60+MOD(_xlpm.v,100)),_xlpm.dif,_xlpm.alvo-_xlpm.real,IF(ABS(_xlpm.dif)&lt;=5,0,_xlpm.dif))),"ER"))</f>
        <v/>
      </c>
      <c r="K37" s="37" t="str">
        <f ca="1">IF(K36&gt;C53,"",IF(K33="SÁBADO","DOMINGO",IF(K33="DOMINGO","SEGUNDA",IF(K33="SEGUNDA","TERÇA",IF(K33="SEGUNDA","TERÇA",IF(K33="TERÇA","QUARTA",IF(K33="QUARTA","QUINTA",IF(K33="QUINTA","SEXTA",IF(K33="SEXTA","SÁBADO","ERRO")))))))))</f>
        <v>DOMINGO</v>
      </c>
      <c r="L37" s="256"/>
      <c r="M37" s="257"/>
      <c r="N37" s="257"/>
      <c r="O37" s="192" t="str">
        <f>IF($N$47&lt;&gt;"SIM","",IFERROR(IF(TRIM(M37&amp;"")="","",_xlfn.LET(_xlpm.v,VALUE(TRIM(M37&amp;"")),_xlpm.alvo,(INT($Y$5/100)*60+MOD($Y$5,100)),_xlpm.real,(INT(_xlpm.v/100)*60+MOD(_xlpm.v,100)),_xlpm.dif,_xlpm.alvo-_xlpm.real,IF(ABS(_xlpm.dif)&lt;=5,0,_xlpm.dif))),"ER"))</f>
        <v/>
      </c>
      <c r="P37" s="231"/>
      <c r="Q37" s="232"/>
      <c r="R37" s="190"/>
      <c r="S37" s="240" t="str">
        <f t="shared" si="0"/>
        <v/>
      </c>
      <c r="T37" s="233" t="str">
        <f t="shared" si="1"/>
        <v/>
      </c>
      <c r="U37" s="5"/>
      <c r="V37" s="32"/>
      <c r="W37" s="33"/>
      <c r="X37" s="33"/>
    </row>
    <row r="38" spans="1:27" x14ac:dyDescent="0.25">
      <c r="A38" s="38"/>
      <c r="B38" s="46"/>
      <c r="C38" s="7"/>
      <c r="D38" s="49" t="str">
        <f ca="1">_xlfn.LET(_xlpm.a,A35,_xlpm.c,C38,_xlpm.x,$X$6,_xlpm.limInf,$B$51,_xlpm.limSup,$C$51,_xlpm.linhaAnt,A36,IF(_xlpm.a="FÉRIAS","FRS",IF(_xlpm.a="FERIADO","FER",IF(_xlpm.a="NTRAB","NTB",IF(AND(_xlpm.a="ATESTADO",_xlpm.c=""),"ATD",IF(_xlpm.c&lt;&gt;"",IF(_xlpm.c&gt;=_xlpm.x,"OK","ANT"),IF(_xlpm.linhaAnt&lt;_xlpm.limInf,"FAL","")))))))</f>
        <v>FAL</v>
      </c>
      <c r="E38" s="192" t="str">
        <f>IF($N$47&lt;&gt;"SIM","",IFERROR(IF(TRIM(C38&amp;"")="","",_xlfn.LET(_xlpm.v,VALUE(TRIM(C38&amp;"")),_xlpm.alvo,(INT($X$6/100)*60+MOD($X$6,100)),_xlpm.real,(INT(_xlpm.v/100)*60+MOD(_xlpm.v,100)),_xlpm.dif,_xlpm.alvo-_xlpm.real,IF(ABS(_xlpm.dif)&lt;=5,0,_xlpm.dif))*-1),"ER"))</f>
        <v/>
      </c>
      <c r="F38" s="38"/>
      <c r="G38" s="46"/>
      <c r="H38" s="7"/>
      <c r="I38" s="49" t="str">
        <f ca="1">_xlfn.LET(_xlpm.a,F35,_xlpm.c,H38,_xlpm.x,$X$6,_xlpm.limInf,$B$51,_xlpm.limSup,$C$51,_xlpm.linhaAnt,F36,IF(_xlpm.a="FÉRIAS","FRS",IF(_xlpm.a="FERIADO","FER",IF(_xlpm.a="NTRAB","NTB",IF(AND(_xlpm.a="ATESTADO",_xlpm.c=""),"ATD",IF(_xlpm.c&lt;&gt;"",IF(_xlpm.c&gt;=_xlpm.x,"OK","ANT"),IF(_xlpm.linhaAnt&lt;_xlpm.limInf,"FAL","")))))))</f>
        <v/>
      </c>
      <c r="J38" s="192" t="str">
        <f>IF($N$47&lt;&gt;"SIM","",IFERROR(IF(TRIM(H38&amp;"")="","",_xlfn.LET(_xlpm.v,VALUE(TRIM(H38&amp;"")),_xlpm.alvo,(INT($X$6/100)*60+MOD($X$6,100)),_xlpm.real,(INT(_xlpm.v/100)*60+MOD(_xlpm.v,100)),_xlpm.dif,_xlpm.alvo-_xlpm.real,IF(ABS(_xlpm.dif)&lt;=5,0,_xlpm.dif))*-1),"ER"))</f>
        <v/>
      </c>
      <c r="K38" s="38"/>
      <c r="L38" s="256"/>
      <c r="M38" s="257"/>
      <c r="N38" s="257"/>
      <c r="O38" s="192" t="str">
        <f>IF($N$47&lt;&gt;"SIM","",IFERROR(IF(TRIM(M38&amp;"")="","",_xlfn.LET(_xlpm.v,VALUE(TRIM(M38&amp;"")),_xlpm.alvo,(INT($X$6/100)*60+MOD($X$6,100)),_xlpm.real,(INT(_xlpm.v/100)*60+MOD(_xlpm.v,100)),_xlpm.dif,_xlpm.alvo-_xlpm.real,IF(ABS(_xlpm.dif)&lt;=5,0,_xlpm.dif))*-1),"ER"))</f>
        <v/>
      </c>
      <c r="P38" s="231"/>
      <c r="Q38" s="232"/>
      <c r="R38" s="190"/>
      <c r="S38" s="240" t="str">
        <f t="shared" si="0"/>
        <v/>
      </c>
      <c r="T38" s="233" t="str">
        <f t="shared" si="1"/>
        <v/>
      </c>
      <c r="U38" s="5"/>
      <c r="V38" s="32"/>
      <c r="W38" s="33"/>
      <c r="X38" s="33"/>
    </row>
    <row r="39" spans="1:27" ht="15" customHeight="1" x14ac:dyDescent="0.25">
      <c r="A39" s="12"/>
      <c r="B39" s="47"/>
      <c r="C39" s="48"/>
      <c r="D39" s="50" t="str">
        <f ca="1">_xlfn.LET(_xlpm.a,A39,_xlpm.c,C39,_xlpm.x,$X$3,_xlpm.y,$Y$3,_xlpm.limInf,$B$51,_xlpm.limSup,$C$51,_xlpm.linhaAnt,A40,IF(_xlpm.a="FÉRIAS","FRS",IF(_xlpm.a="FERIADO","FER",IF(_xlpm.a="NTRAB","NTB",IF(AND(_xlpm.a="ATESTADO",_xlpm.c=""),"ATD",IF(_xlpm.c&lt;&gt;"",IF(_xlpm.c&lt;=_xlpm.x,IF(_xlpm.c&gt;_xlpm.y,"DP","OK"),"ATR"),IF(_xlpm.linhaAnt&lt;_xlpm.limInf,"FAL","")))))))</f>
        <v/>
      </c>
      <c r="E39" s="192" t="str">
        <f>IF($N$47&lt;&gt;"SIM","",IFERROR(IF(TRIM(C39&amp;"")="","",_xlfn.LET(_xlpm.v,VALUE(TRIM(C39&amp;"")),_xlpm.alvo,IF(A41="SÁBADO",(INT($Y$8/100)*60+MOD($Y$8,100)),(INT($Y$3/100)*60+MOD($Y$3,100))),_xlpm.real,(INT(_xlpm.v/100)*60+MOD(_xlpm.v,100)),_xlpm.dif,_xlpm.alvo-_xlpm.real,IF(ABS(_xlpm.dif)&lt;=5,0,_xlpm.dif))),"ER"))</f>
        <v/>
      </c>
      <c r="F39" s="12"/>
      <c r="G39" s="47"/>
      <c r="H39" s="48"/>
      <c r="I39" s="50" t="str">
        <f ca="1">_xlfn.LET(_xlpm.a,F39,_xlpm.c,H39,_xlpm.x,$X$3,_xlpm.y,$Y$3,_xlpm.limInf,$B$51,_xlpm.limSup,$C$51,_xlpm.linhaAnt,F40,IF(_xlpm.a="FÉRIAS","FRS",IF(_xlpm.a="FERIADO","FER",IF(_xlpm.a="NTRAB","NTB",IF(AND(_xlpm.a="ATESTADO",_xlpm.c=""),"ATD",IF(_xlpm.c&lt;&gt;"",IF(_xlpm.c&lt;=_xlpm.x,IF(_xlpm.c&gt;_xlpm.y,"DP","OK"),"ATR"),IF(_xlpm.linhaAnt&lt;_xlpm.limInf,"FAL","")))))))</f>
        <v/>
      </c>
      <c r="J39" s="192" t="str">
        <f>IF($N$47&lt;&gt;"SIM","",IFERROR(IF(TRIM(H39&amp;"")="","",_xlfn.LET(_xlpm.v,VALUE(TRIM(H39&amp;"")),_xlpm.alvo,IF(F41="SÁBADO",(INT($Y$8/100)*60+MOD($Y$8,100)),(INT($Y$3/100)*60+MOD($Y$3,100))),_xlpm.real,(INT(_xlpm.v/100)*60+MOD(_xlpm.v,100)),_xlpm.dif,_xlpm.alvo-_xlpm.real,IF(ABS(_xlpm.dif)&lt;=5,0,_xlpm.dif))),"ER"))</f>
        <v/>
      </c>
      <c r="K39" s="12"/>
      <c r="L39" s="47"/>
      <c r="M39" s="48"/>
      <c r="N39" s="50" t="str">
        <f ca="1">_xlfn.LET(_xlpm.a,K39,_xlpm.c,M39,_xlpm.x,$X$3,_xlpm.y,$Y$3,_xlpm.limInf,$B$51,_xlpm.limSup,$C$51,_xlpm.linhaAnt,K40,IF(_xlpm.a="FÉRIAS","FRS",IF(_xlpm.a="FERIADO","FER",IF(_xlpm.a="NTRAB","NTB",IF(AND(_xlpm.a="ATESTADO",_xlpm.c=""),"ATD",IF(_xlpm.c&lt;&gt;"",IF(_xlpm.c&lt;=_xlpm.x,IF(_xlpm.c&gt;_xlpm.y,"DP","OK"),"ATR"),IF(_xlpm.linhaAnt&lt;_xlpm.limInf,"FAL","")))))))</f>
        <v/>
      </c>
      <c r="O39" s="192" t="str">
        <f>IF($N$47&lt;&gt;"SIM","",IFERROR(IF(TRIM(M39&amp;"")="","",_xlfn.LET(_xlpm.v,VALUE(TRIM(M39&amp;"")),_xlpm.alvo,IF(K41="SÁBADO",(INT($Y$8/100)*60+MOD($Y$8,100)),(INT($Y$3/100)*60+MOD($Y$3,100))),_xlpm.real,(INT(_xlpm.v/100)*60+MOD(_xlpm.v,100)),_xlpm.dif,_xlpm.alvo-_xlpm.real,IF(ABS(_xlpm.dif)&lt;=5,0,_xlpm.dif))),"ER"))</f>
        <v/>
      </c>
      <c r="P39" s="231"/>
      <c r="Q39" s="232"/>
      <c r="R39" s="190"/>
      <c r="S39" s="240" t="str">
        <f t="shared" si="0"/>
        <v/>
      </c>
      <c r="T39" s="233" t="str">
        <f t="shared" si="1"/>
        <v/>
      </c>
      <c r="U39" s="5"/>
      <c r="V39" s="32"/>
      <c r="W39" s="33"/>
      <c r="X39" s="33"/>
    </row>
    <row r="40" spans="1:27" x14ac:dyDescent="0.25">
      <c r="A40" s="42" t="str">
        <f ca="1">IF($B$51=10,"HOJE",10)</f>
        <v>HOJE</v>
      </c>
      <c r="B40" s="47"/>
      <c r="C40" s="48"/>
      <c r="D40" s="50" t="str">
        <f ca="1">_xlfn.LET(_xlpm.a,A39,_xlpm.c,C40,_xlpm.x,$X$4,_xlpm.limInf,$B$51,_xlpm.limSup,$C$51,_xlpm.linhaAnt,A40,IF(_xlpm.a="FÉRIAS","FRS",IF(_xlpm.a="FERIADO","FER",IF(_xlpm.a="NTRAB","NTB",IF(AND(_xlpm.a="ATESTADO",_xlpm.c=""),"ATD",IF(_xlpm.c&lt;&gt;"",IF(_xlpm.c&gt;=_xlpm.x,"OK","ANT"),IF(_xlpm.linhaAnt&lt;_xlpm.limInf,"FAL","")))))))</f>
        <v/>
      </c>
      <c r="E40" s="192" t="str">
        <f>IF($N$47&lt;&gt;"SIM","",IFERROR(IF(TRIM(C40&amp;"")="","",_xlfn.LET(_xlpm.v,VALUE(TRIM(C40&amp;"")),_xlpm.alvo,(INT($X$4/100)*60+MOD($X$4,100)),_xlpm.real,(INT(_xlpm.v/100)*60+MOD(_xlpm.v,100)),_xlpm.dif,_xlpm.alvo-_xlpm.real,IF(ABS(_xlpm.dif)&lt;=5,0,_xlpm.dif))*-1),"ER"))</f>
        <v/>
      </c>
      <c r="F40" s="42">
        <f ca="1">IF($B$51=20,"HOJE",20)</f>
        <v>20</v>
      </c>
      <c r="G40" s="47"/>
      <c r="H40" s="48"/>
      <c r="I40" s="50" t="str">
        <f ca="1">_xlfn.LET(_xlpm.a,F39,_xlpm.c,H40,_xlpm.x,$X$4,_xlpm.limInf,$B$51,_xlpm.limSup,$C$51,_xlpm.linhaAnt,F40,IF(_xlpm.a="FÉRIAS","FRS",IF(_xlpm.a="FERIADO","FER",IF(_xlpm.a="NTRAB","NTB",IF(AND(_xlpm.a="ATESTADO",_xlpm.c=""),"ATD",IF(_xlpm.c&lt;&gt;"",IF(_xlpm.c&gt;=_xlpm.x,"OK","ANT"),IF(_xlpm.linhaAnt&lt;_xlpm.limInf,"FAL","")))))))</f>
        <v/>
      </c>
      <c r="J40" s="192" t="str">
        <f>IF($N$47&lt;&gt;"SIM","",IFERROR(IF(TRIM(H40&amp;"")="","",_xlfn.LET(_xlpm.v,VALUE(TRIM(H40&amp;"")),_xlpm.alvo,(INT($X$4/100)*60+MOD($X$4,100)),_xlpm.real,(INT(_xlpm.v/100)*60+MOD(_xlpm.v,100)),_xlpm.dif,_xlpm.alvo-_xlpm.real,IF(ABS(_xlpm.dif)&lt;=5,0,_xlpm.dif))*-1),"ER"))</f>
        <v/>
      </c>
      <c r="K40" s="39">
        <f ca="1">IF($B$51=30,"HOJE",30)</f>
        <v>30</v>
      </c>
      <c r="L40" s="47"/>
      <c r="M40" s="48"/>
      <c r="N40" s="50" t="str">
        <f ca="1">_xlfn.LET(_xlpm.a,K39,_xlpm.c,M40,_xlpm.x,$X$4,_xlpm.limInf,$B$51,_xlpm.limSup,$C$51,_xlpm.linhaAnt,K40,IF(_xlpm.a="FÉRIAS","FRS",IF(_xlpm.a="FERIADO","FER",IF(_xlpm.a="NTRAB","NTB",IF(AND(_xlpm.a="ATESTADO",_xlpm.c=""),"ATD",IF(_xlpm.c&lt;&gt;"",IF(_xlpm.c&gt;=_xlpm.x,"OK","ANT"),IF(_xlpm.linhaAnt&lt;_xlpm.limInf,"FAL","")))))))</f>
        <v/>
      </c>
      <c r="O40" s="192" t="str">
        <f>IF($N$47&lt;&gt;"SIM","",IFERROR(IF(TRIM(M40&amp;"")="","",_xlfn.LET(_xlpm.v,VALUE(TRIM(M40&amp;"")),_xlpm.alvo,(INT($X$4/100)*60+MOD($X$4,100)),_xlpm.real,(INT(_xlpm.v/100)*60+MOD(_xlpm.v,100)),_xlpm.dif,_xlpm.alvo-_xlpm.real,IF(ABS(_xlpm.dif)&lt;=5,0,_xlpm.dif))*-1),"ER"))</f>
        <v/>
      </c>
      <c r="P40" s="231"/>
      <c r="Q40" s="232"/>
      <c r="R40" s="190"/>
      <c r="S40" s="240" t="str">
        <f t="shared" si="0"/>
        <v/>
      </c>
      <c r="T40" s="233" t="str">
        <f t="shared" si="1"/>
        <v/>
      </c>
      <c r="U40" s="5"/>
      <c r="V40" s="32"/>
      <c r="W40" s="33"/>
      <c r="X40" s="33"/>
    </row>
    <row r="41" spans="1:27" x14ac:dyDescent="0.25">
      <c r="A41" s="42" t="str">
        <f>IF(A37="SÁBADO","DOMINGO",IF(A37="DOMINGO","SEGUNDA",IF(A37="SEGUNDA","TERÇA",IF(A37="SEGUNDA","TERÇA",IF(A37="TERÇA","QUARTA",IF(A37="QUARTA","QUINTA",IF(A37="QUINTA","SEXTA",IF(A37="SEXTA","SÁBADO","ERRO"))))))))</f>
        <v>TERÇA</v>
      </c>
      <c r="B41" s="47"/>
      <c r="C41" s="48"/>
      <c r="D41" s="50" t="str">
        <f ca="1">_xlfn.LET(_xlpm.a,A39,_xlpm.c,C41,_xlpm.x,$X$5,_xlpm.y,$Y$5,_xlpm.limInf,$B$51,_xlpm.limSup,$C$51,_xlpm.linhaAnt,A40,IF(_xlpm.a="FÉRIAS","FRS",IF(_xlpm.a="FERIADO","FER",IF(_xlpm.a="NTRAB","NTB",IF(AND(_xlpm.a="ATESTADO",_xlpm.c=""),"ATD",IF(_xlpm.c&lt;&gt;"",IF(_xlpm.c&lt;=_xlpm.x,IF(_xlpm.c&gt;_xlpm.y,"DP","OK"),"ATR"),IF(_xlpm.linhaAnt&lt;_xlpm.limInf,"FAL","")))))))</f>
        <v/>
      </c>
      <c r="E41" s="192" t="str">
        <f>IF($N$47&lt;&gt;"SIM","",IFERROR(IF(TRIM(C41&amp;"")="","",_xlfn.LET(_xlpm.v,VALUE(TRIM(C41&amp;"")),_xlpm.alvo,(INT($Y$5/100)*60+MOD($Y$5,100)),_xlpm.real,(INT(_xlpm.v/100)*60+MOD(_xlpm.v,100)),_xlpm.dif,_xlpm.alvo-_xlpm.real,IF(ABS(_xlpm.dif)&lt;=5,0,_xlpm.dif))),"ER"))</f>
        <v/>
      </c>
      <c r="F41" s="42" t="str">
        <f>IF(F37="SÁBADO","DOMINGO",IF(F37="DOMINGO","SEGUNDA",IF(F37="SEGUNDA","TERÇA",IF(F37="SEGUNDA","TERÇA",IF(F37="TERÇA","QUARTA",IF(F37="QUARTA","QUINTA",IF(F37="QUINTA","SEXTA",IF(F37="SEXTA","SÁBADO","ERRO"))))))))</f>
        <v>SEXTA</v>
      </c>
      <c r="G41" s="47"/>
      <c r="H41" s="48"/>
      <c r="I41" s="50" t="str">
        <f ca="1">_xlfn.LET(_xlpm.a,F39,_xlpm.c,H41,_xlpm.x,$X$5,_xlpm.y,$Y$5,_xlpm.limInf,$B$51,_xlpm.limSup,$C$51,_xlpm.linhaAnt,F40,IF(_xlpm.a="FÉRIAS","FRS",IF(_xlpm.a="FERIADO","FER",IF(_xlpm.a="NTRAB","NTB",IF(AND(_xlpm.a="ATESTADO",_xlpm.c=""),"ATD",IF(_xlpm.c&lt;&gt;"",IF(_xlpm.c&lt;=_xlpm.x,IF(_xlpm.c&gt;_xlpm.y,"DP","OK"),"ATR"),IF(_xlpm.linhaAnt&lt;_xlpm.limInf,"FAL","")))))))</f>
        <v/>
      </c>
      <c r="J41" s="192" t="str">
        <f>IF($N$47&lt;&gt;"SIM","",IFERROR(IF(TRIM(H41&amp;"")="","",_xlfn.LET(_xlpm.v,VALUE(TRIM(H41&amp;"")),_xlpm.alvo,(INT($Y$5/100)*60+MOD($Y$5,100)),_xlpm.real,(INT(_xlpm.v/100)*60+MOD(_xlpm.v,100)),_xlpm.dif,_xlpm.alvo-_xlpm.real,IF(ABS(_xlpm.dif)&lt;=5,0,_xlpm.dif))),"ER"))</f>
        <v/>
      </c>
      <c r="K41" s="42" t="str">
        <f ca="1">IF(K40&gt;C53,"",IF(K37="SÁBADO","DOMINGO",IF(K37="DOMINGO","SEGUNDA",IF(K37="SEGUNDA","TERÇA",IF(K37="SEGUNDA","TERÇA",IF(K37="TERÇA","QUARTA",IF(K37="QUARTA","QUINTA",IF(K37="QUINTA","SEXTA",IF(K37="SEXTA","SÁBADO","ERRO")))))))))</f>
        <v>SEGUNDA</v>
      </c>
      <c r="L41" s="47"/>
      <c r="M41" s="48"/>
      <c r="N41" s="50" t="str">
        <f ca="1">_xlfn.LET(_xlpm.a,K39,_xlpm.c,M41,_xlpm.x,$X$5,_xlpm.y,$Y$5,_xlpm.limInf,$B$51,_xlpm.limSup,$C$51,_xlpm.linhaAnt,K40,IF(_xlpm.a="FÉRIAS","FRS",IF(_xlpm.a="FERIADO","FER",IF(_xlpm.a="NTRAB","NTB",IF(AND(_xlpm.a="ATESTADO",_xlpm.c=""),"ATD",IF(_xlpm.c&lt;&gt;"",IF(_xlpm.c&lt;=_xlpm.x,IF(_xlpm.c&gt;_xlpm.y,"DP","OK"),"ATR"),IF(_xlpm.linhaAnt&lt;_xlpm.limInf,"FAL","")))))))</f>
        <v/>
      </c>
      <c r="O41" s="192" t="str">
        <f>IF($N$47&lt;&gt;"SIM","",IFERROR(IF(TRIM(M41&amp;"")="","",_xlfn.LET(_xlpm.v,VALUE(TRIM(M41&amp;"")),_xlpm.alvo,(INT($Y$5/100)*60+MOD($Y$5,100)),_xlpm.real,(INT(_xlpm.v/100)*60+MOD(_xlpm.v,100)),_xlpm.dif,_xlpm.alvo-_xlpm.real,IF(ABS(_xlpm.dif)&lt;=5,0,_xlpm.dif))),"ER"))</f>
        <v/>
      </c>
      <c r="P41" s="231"/>
      <c r="Q41" s="232"/>
      <c r="R41" s="190"/>
      <c r="S41" s="240" t="str">
        <f t="shared" si="0"/>
        <v/>
      </c>
      <c r="T41" s="233" t="str">
        <f t="shared" si="1"/>
        <v/>
      </c>
      <c r="U41" s="5"/>
      <c r="V41" s="32"/>
      <c r="W41" s="32"/>
      <c r="X41" s="33"/>
    </row>
    <row r="42" spans="1:27" x14ac:dyDescent="0.25">
      <c r="A42" s="82"/>
      <c r="B42" s="47"/>
      <c r="C42" s="48"/>
      <c r="D42" s="50" t="str">
        <f ca="1">_xlfn.LET(_xlpm.a,A39,_xlpm.c,C42,_xlpm.x,$X$6,_xlpm.limInf,$B$51,_xlpm.limSup,$C$51,_xlpm.linhaAnt,A40,IF(_xlpm.a="FÉRIAS","FRS",IF(_xlpm.a="FERIADO","FER",IF(_xlpm.a="NTRAB","NTB",IF(AND(_xlpm.a="ATESTADO",_xlpm.c=""),"ATD",IF(_xlpm.c&lt;&gt;"",IF(_xlpm.c&gt;=_xlpm.x,"OK","ANT"),IF(_xlpm.linhaAnt&lt;_xlpm.limInf,"FAL","")))))))</f>
        <v/>
      </c>
      <c r="E42" s="192" t="str">
        <f>IF($N$47&lt;&gt;"SIM","",IFERROR(IF(TRIM(C42&amp;"")="","",_xlfn.LET(_xlpm.v,VALUE(TRIM(C42&amp;"")),_xlpm.alvo,(INT($X$6/100)*60+MOD($X$6,100)),_xlpm.real,(INT(_xlpm.v/100)*60+MOD(_xlpm.v,100)),_xlpm.dif,_xlpm.alvo-_xlpm.real,IF(ABS(_xlpm.dif)&lt;=5,0,_xlpm.dif))*-1),"ER"))</f>
        <v/>
      </c>
      <c r="F42" s="82"/>
      <c r="G42" s="47"/>
      <c r="H42" s="48"/>
      <c r="I42" s="50" t="str">
        <f ca="1">_xlfn.LET(_xlpm.a,F39,_xlpm.c,H42,_xlpm.x,$X$6,_xlpm.limInf,$B$51,_xlpm.limSup,$C$51,_xlpm.linhaAnt,F40,IF(_xlpm.a="FÉRIAS","FRS",IF(_xlpm.a="FERIADO","FER",IF(_xlpm.a="NTRAB","NTB",IF(AND(_xlpm.a="ATESTADO",_xlpm.c=""),"ATD",IF(_xlpm.c&lt;&gt;"",IF(_xlpm.c&gt;=_xlpm.x,"OK","ANT"),IF(_xlpm.linhaAnt&lt;_xlpm.limInf,"FAL","")))))))</f>
        <v/>
      </c>
      <c r="J42" s="192" t="str">
        <f>IF($N$47&lt;&gt;"SIM","",IFERROR(IF(TRIM(H42&amp;"")="","",_xlfn.LET(_xlpm.v,VALUE(TRIM(H42&amp;"")),_xlpm.alvo,(INT($X$6/100)*60+MOD($X$6,100)),_xlpm.real,(INT(_xlpm.v/100)*60+MOD(_xlpm.v,100)),_xlpm.dif,_xlpm.alvo-_xlpm.real,IF(ABS(_xlpm.dif)&lt;=5,0,_xlpm.dif))*-1),"ER"))</f>
        <v/>
      </c>
      <c r="K42" s="40"/>
      <c r="L42" s="47"/>
      <c r="M42" s="48"/>
      <c r="N42" s="50" t="str">
        <f ca="1">_xlfn.LET(_xlpm.a,K39,_xlpm.c,M42,_xlpm.x,$X$6,_xlpm.limInf,$B$51,_xlpm.limSup,$C$51,_xlpm.linhaAnt,K40,IF(_xlpm.a="FÉRIAS","FRS",IF(_xlpm.a="FERIADO","FER",IF(_xlpm.a="NTRAB","NTB",IF(AND(_xlpm.a="ATESTADO",_xlpm.c=""),"ATD",IF(_xlpm.c&lt;&gt;"",IF(_xlpm.c&gt;=_xlpm.x,"OK","ANT"),IF(_xlpm.linhaAnt&lt;_xlpm.limInf,"FAL","")))))))</f>
        <v/>
      </c>
      <c r="O42" s="192" t="str">
        <f>IF($N$47&lt;&gt;"SIM","",IFERROR(IF(TRIM(M42&amp;"")="","",_xlfn.LET(_xlpm.v,VALUE(TRIM(M42&amp;"")),_xlpm.alvo,(INT($X$6/100)*60+MOD($X$6,100)),_xlpm.real,(INT(_xlpm.v/100)*60+MOD(_xlpm.v,100)),_xlpm.dif,_xlpm.alvo-_xlpm.real,IF(ABS(_xlpm.dif)&lt;=5,0,_xlpm.dif))*-1),"ER"))</f>
        <v/>
      </c>
      <c r="P42" s="231"/>
      <c r="Q42" s="232"/>
      <c r="R42" s="190"/>
      <c r="S42" s="240" t="str">
        <f t="shared" si="0"/>
        <v/>
      </c>
      <c r="T42" s="233" t="str">
        <f t="shared" si="1"/>
        <v/>
      </c>
      <c r="U42" s="5"/>
      <c r="V42" s="32"/>
      <c r="W42" s="33"/>
      <c r="X42" s="33"/>
    </row>
    <row r="43" spans="1:27" ht="15" customHeight="1" x14ac:dyDescent="0.25">
      <c r="A43" s="162" t="s">
        <v>1</v>
      </c>
      <c r="B43" s="274" t="s">
        <v>124</v>
      </c>
      <c r="C43" s="274"/>
      <c r="D43" s="274"/>
      <c r="E43" s="274"/>
      <c r="F43" s="274"/>
      <c r="G43" s="162" t="s">
        <v>126</v>
      </c>
      <c r="H43" s="162" t="s">
        <v>127</v>
      </c>
      <c r="I43" s="26"/>
      <c r="J43" s="193"/>
      <c r="K43" s="11"/>
      <c r="L43" s="46"/>
      <c r="M43" s="7"/>
      <c r="N43" s="49" t="str">
        <f ca="1">_xlfn.LET(_xlpm.a,K43,_xlpm.c,M43,_xlpm.x,$X$3,_xlpm.y,$Y$3,_xlpm.limInf,$B$51,_xlpm.limSup,$C$51,_xlpm.linhaAnt,K44,IF(_xlpm.a="FÉRIAS","FRS",IF(_xlpm.a="FERIADO","FER",IF(_xlpm.a="NTRAB","NTB",IF(AND(_xlpm.a="ATESTADO",_xlpm.c=""),"ATD",IF(_xlpm.c&lt;&gt;"",IF(_xlpm.c&lt;=_xlpm.x,IF(_xlpm.c&gt;_xlpm.y,"DP","OK"),"ATR"),IF(_xlpm.linhaAnt&lt;_xlpm.limInf,"FAL","")))))))</f>
        <v/>
      </c>
      <c r="O43" s="192" t="str">
        <f>IF($N$47&lt;&gt;"SIM","",IFERROR(IF(TRIM(M43&amp;"")="","",_xlfn.LET(_xlpm.v,VALUE(TRIM(M43&amp;"")),_xlpm.alvo,IF(K45="SÁBADO",(INT($Y$8/100)*60+MOD($Y$8,100)),(INT($Y$3/100)*60+MOD($Y$3,100))),_xlpm.real,(INT(_xlpm.v/100)*60+MOD(_xlpm.v,100)),_xlpm.dif,_xlpm.alvo-_xlpm.real,IF(ABS(_xlpm.dif)&lt;=5,0,_xlpm.dif))),"ER"))</f>
        <v/>
      </c>
      <c r="P43" s="231"/>
      <c r="Q43" s="232"/>
      <c r="R43" s="190"/>
      <c r="S43" s="240" t="str">
        <f t="shared" si="0"/>
        <v/>
      </c>
      <c r="T43" s="233" t="str">
        <f t="shared" si="1"/>
        <v/>
      </c>
      <c r="U43" s="5"/>
      <c r="V43" s="33"/>
      <c r="W43" s="33"/>
      <c r="X43" s="33"/>
    </row>
    <row r="44" spans="1:27" x14ac:dyDescent="0.25">
      <c r="A44" s="60"/>
      <c r="B44" s="275"/>
      <c r="C44" s="275"/>
      <c r="D44" s="275"/>
      <c r="E44" s="275"/>
      <c r="F44" s="275"/>
      <c r="G44" s="161"/>
      <c r="H44" s="161"/>
      <c r="I44" s="159" t="str">
        <f>IFERROR(IF(H44="","0",SUM(H44-G44)),"")</f>
        <v>0</v>
      </c>
      <c r="J44" s="158">
        <f>SUM(I54*60+J54)</f>
        <v>0</v>
      </c>
      <c r="K44" s="37">
        <f ca="1">IF($B$51=31,"HOJE",31)</f>
        <v>31</v>
      </c>
      <c r="L44" s="46"/>
      <c r="M44" s="7"/>
      <c r="N44" s="49" t="str">
        <f ca="1">_xlfn.LET(_xlpm.a,K43,_xlpm.c,M44,_xlpm.x,$X$4,_xlpm.limInf,$B$51,_xlpm.limSup,$C$51,_xlpm.linhaAnt,K44,IF(_xlpm.a="FÉRIAS","FRS",IF(_xlpm.a="FERIADO","FER",IF(_xlpm.a="NTRAB","NTB",IF(AND(_xlpm.a="ATESTADO",_xlpm.c=""),"ATD",IF(_xlpm.c&lt;&gt;"",IF(_xlpm.c&gt;=_xlpm.x,"OK","ANT"),IF(_xlpm.linhaAnt&lt;_xlpm.limInf,"FAL","")))))))</f>
        <v/>
      </c>
      <c r="O44" s="192" t="str">
        <f>IF($N$47&lt;&gt;"SIM","",IFERROR(IF(TRIM(M44&amp;"")="","",_xlfn.LET(_xlpm.v,VALUE(TRIM(M44&amp;"")),_xlpm.alvo,(INT($X$4/100)*60+MOD($X$4,100)),_xlpm.real,(INT(_xlpm.v/100)*60+MOD(_xlpm.v,100)),_xlpm.dif,_xlpm.alvo-_xlpm.real,IF(ABS(_xlpm.dif)&lt;=5,0,_xlpm.dif))*-1),"ER"))</f>
        <v/>
      </c>
      <c r="P44" s="241"/>
      <c r="Q44" s="242"/>
      <c r="R44" s="190"/>
      <c r="S44" s="240" t="str">
        <f t="shared" si="0"/>
        <v/>
      </c>
      <c r="T44" s="233" t="str">
        <f t="shared" si="1"/>
        <v/>
      </c>
      <c r="U44" s="5"/>
      <c r="V44" s="33"/>
      <c r="W44" s="289"/>
      <c r="X44" s="289"/>
      <c r="Y44" s="289"/>
      <c r="Z44" s="289"/>
      <c r="AA44" s="289"/>
    </row>
    <row r="45" spans="1:27" x14ac:dyDescent="0.25">
      <c r="A45" s="60"/>
      <c r="B45" s="276"/>
      <c r="C45" s="276"/>
      <c r="D45" s="276"/>
      <c r="E45" s="276"/>
      <c r="F45" s="276"/>
      <c r="G45" s="161"/>
      <c r="H45" s="161"/>
      <c r="I45" s="159" t="str">
        <f t="shared" ref="I45:I47" si="2">IF(H45="","0",SUM(H45-G45))</f>
        <v>0</v>
      </c>
      <c r="J45" s="158">
        <f t="shared" ref="J45:J47" si="3">SUM(I55*60+J55)</f>
        <v>0</v>
      </c>
      <c r="K45" s="37" t="str">
        <f ca="1">IF(K44&gt;C53,"",IF(K41="SÁBADO","DOMINGO",IF(K41="DOMINGO","SEGUNDA",IF(K41="SEGUNDA","TERÇA",IF(K41="SEGUNDA","TERÇA",IF(K41="TERÇA","QUARTA",IF(K41="QUARTA","QUINTA",IF(K41="QUINTA","SEXTA",IF(K41="SEXTA","SÁBADO","ERRO")))))))))</f>
        <v>TERÇA</v>
      </c>
      <c r="L45" s="46"/>
      <c r="M45" s="7"/>
      <c r="N45" s="49" t="str">
        <f ca="1">_xlfn.LET(_xlpm.a,K43,_xlpm.c,M45,_xlpm.x,$X$5,_xlpm.y,$Y$5,_xlpm.limInf,$B$51,_xlpm.limSup,$C$51,_xlpm.linhaAnt,K44,IF(_xlpm.a="FÉRIAS","FRS",IF(_xlpm.a="FERIADO","FER",IF(_xlpm.a="NTRAB","NTB",IF(AND(_xlpm.a="ATESTADO",_xlpm.c=""),"ATD",IF(_xlpm.c&lt;&gt;"",IF(_xlpm.c&lt;=_xlpm.x,IF(_xlpm.c&gt;_xlpm.y,"DP","OK"),"ATR"),IF(_xlpm.linhaAnt&lt;_xlpm.limInf,"FAL","")))))))</f>
        <v/>
      </c>
      <c r="O45" s="192" t="str">
        <f>IF($N$47&lt;&gt;"SIM","",IFERROR(IF(TRIM(M45&amp;"")="","",_xlfn.LET(_xlpm.v,VALUE(TRIM(M45&amp;"")),_xlpm.alvo,(INT($Y$5/100)*60+MOD($Y$5,100)),_xlpm.real,(INT(_xlpm.v/100)*60+MOD(_xlpm.v,100)),_xlpm.dif,_xlpm.alvo-_xlpm.real,IF(ABS(_xlpm.dif)&lt;=5,0,_xlpm.dif))),"ER"))</f>
        <v/>
      </c>
      <c r="P45" s="231"/>
      <c r="Q45" s="232"/>
      <c r="R45" s="191"/>
      <c r="S45" s="240" t="str">
        <f t="shared" si="0"/>
        <v/>
      </c>
      <c r="T45" s="233" t="str">
        <f t="shared" si="1"/>
        <v/>
      </c>
      <c r="U45" s="5"/>
    </row>
    <row r="46" spans="1:27" x14ac:dyDescent="0.25">
      <c r="A46" s="60"/>
      <c r="B46" s="260"/>
      <c r="C46" s="260"/>
      <c r="D46" s="260"/>
      <c r="E46" s="260"/>
      <c r="F46" s="260"/>
      <c r="G46" s="161"/>
      <c r="H46" s="161"/>
      <c r="I46" s="159" t="str">
        <f t="shared" si="2"/>
        <v>0</v>
      </c>
      <c r="J46" s="158">
        <f t="shared" si="3"/>
        <v>0</v>
      </c>
      <c r="K46" s="38"/>
      <c r="L46" s="46"/>
      <c r="M46" s="7"/>
      <c r="N46" s="49" t="str">
        <f ca="1">_xlfn.LET(_xlpm.a,K43,_xlpm.c,M46,_xlpm.x,$X$6,_xlpm.limInf,$B$51,_xlpm.limSup,$C$51,_xlpm.linhaAnt,K44,IF(_xlpm.a="FÉRIAS","FRS",IF(_xlpm.a="FERIADO","FER",IF(_xlpm.a="NTRAB","NTB",IF(AND(_xlpm.a="ATESTADO",_xlpm.c=""),"ATD",IF(_xlpm.c&lt;&gt;"",IF(_xlpm.c&gt;=_xlpm.x,"OK","ANT"),IF(_xlpm.linhaAnt&lt;_xlpm.limInf,"FAL","")))))))</f>
        <v/>
      </c>
      <c r="O46" s="192" t="str">
        <f>IF($N$47&lt;&gt;"SIM","",IFERROR(IF(TRIM(M46&amp;"")="","",_xlfn.LET(_xlpm.v,VALUE(TRIM(M46&amp;"")),_xlpm.alvo,(INT($X$6/100)*60+MOD($X$6,100)),_xlpm.real,(INT(_xlpm.v/100)*60+MOD(_xlpm.v,100)),_xlpm.dif,_xlpm.alvo-_xlpm.real,IF(ABS(_xlpm.dif)&lt;=5,0,_xlpm.dif))*-1),"ER"))</f>
        <v/>
      </c>
      <c r="P46" s="231"/>
      <c r="Q46" s="232"/>
      <c r="R46" s="191"/>
      <c r="S46" s="240" t="str">
        <f t="shared" si="0"/>
        <v/>
      </c>
      <c r="T46" s="233" t="str">
        <f t="shared" si="1"/>
        <v/>
      </c>
      <c r="U46" s="5"/>
    </row>
    <row r="47" spans="1:27" x14ac:dyDescent="0.25">
      <c r="A47" s="60"/>
      <c r="B47" s="260"/>
      <c r="C47" s="260"/>
      <c r="D47" s="260"/>
      <c r="E47" s="260"/>
      <c r="F47" s="260"/>
      <c r="G47" s="161"/>
      <c r="H47" s="161"/>
      <c r="I47" s="159" t="str">
        <f t="shared" si="2"/>
        <v>0</v>
      </c>
      <c r="J47" s="158">
        <f t="shared" si="3"/>
        <v>0</v>
      </c>
      <c r="K47" s="261" t="s">
        <v>56</v>
      </c>
      <c r="L47" s="261"/>
      <c r="M47" s="261"/>
      <c r="N47" s="66" t="s">
        <v>51</v>
      </c>
      <c r="O47" s="62"/>
      <c r="P47" s="231"/>
      <c r="Q47" s="232"/>
      <c r="R47" s="191"/>
      <c r="S47" s="240" t="str">
        <f t="shared" si="0"/>
        <v/>
      </c>
      <c r="T47" s="233" t="str">
        <f t="shared" si="1"/>
        <v/>
      </c>
      <c r="U47" s="5"/>
      <c r="V47" s="5"/>
    </row>
    <row r="48" spans="1:27" x14ac:dyDescent="0.25">
      <c r="A48" s="60"/>
      <c r="B48" s="260"/>
      <c r="C48" s="260"/>
      <c r="D48" s="260"/>
      <c r="E48" s="260"/>
      <c r="F48" s="260"/>
      <c r="G48" s="65"/>
      <c r="H48" s="65"/>
      <c r="I48" s="159" t="str">
        <f t="shared" ref="I48:I50" si="4">IF(H48="","0",SUM(H48-G48))</f>
        <v>0</v>
      </c>
      <c r="J48" s="158">
        <f t="shared" ref="J48:J50" si="5">SUM(I58*60+J58)</f>
        <v>0</v>
      </c>
      <c r="K48" s="184" t="s">
        <v>59</v>
      </c>
      <c r="L48" s="262"/>
      <c r="M48" s="263"/>
      <c r="N48" s="177" t="s">
        <v>38</v>
      </c>
      <c r="O48" s="30"/>
      <c r="P48" s="231"/>
      <c r="Q48" s="232"/>
      <c r="R48" s="191"/>
      <c r="S48" s="240" t="str">
        <f t="shared" si="0"/>
        <v/>
      </c>
      <c r="T48" s="233" t="str">
        <f t="shared" si="1"/>
        <v/>
      </c>
      <c r="U48" s="5"/>
      <c r="W48" s="9" t="s">
        <v>50</v>
      </c>
    </row>
    <row r="49" spans="1:23" x14ac:dyDescent="0.25">
      <c r="A49" s="60"/>
      <c r="B49" s="260"/>
      <c r="C49" s="260"/>
      <c r="D49" s="260"/>
      <c r="E49" s="260"/>
      <c r="F49" s="260"/>
      <c r="G49" s="65"/>
      <c r="H49" s="65"/>
      <c r="I49" s="159" t="str">
        <f t="shared" si="4"/>
        <v>0</v>
      </c>
      <c r="J49" s="158">
        <f t="shared" si="5"/>
        <v>0</v>
      </c>
      <c r="K49" s="184" t="s">
        <v>39</v>
      </c>
      <c r="L49" s="264"/>
      <c r="M49" s="264"/>
      <c r="N49" s="185" t="s">
        <v>38</v>
      </c>
      <c r="O49" s="30"/>
      <c r="P49" s="231"/>
      <c r="Q49" s="232"/>
      <c r="R49" s="191"/>
      <c r="S49" s="240" t="str">
        <f t="shared" si="0"/>
        <v/>
      </c>
      <c r="T49" s="233" t="str">
        <f t="shared" si="1"/>
        <v/>
      </c>
      <c r="U49" s="5"/>
      <c r="W49" s="9" t="s">
        <v>51</v>
      </c>
    </row>
    <row r="50" spans="1:23" x14ac:dyDescent="0.25">
      <c r="A50" s="60"/>
      <c r="B50" s="260"/>
      <c r="C50" s="260"/>
      <c r="D50" s="260"/>
      <c r="E50" s="260"/>
      <c r="F50" s="260"/>
      <c r="G50" s="161"/>
      <c r="H50" s="161"/>
      <c r="I50" s="159" t="str">
        <f t="shared" si="4"/>
        <v>0</v>
      </c>
      <c r="J50" s="158">
        <f t="shared" si="5"/>
        <v>0</v>
      </c>
      <c r="K50" s="184" t="s">
        <v>40</v>
      </c>
      <c r="L50" s="265">
        <f>SUM(J44:J50)</f>
        <v>0</v>
      </c>
      <c r="M50" s="265"/>
      <c r="N50" s="177" t="s">
        <v>38</v>
      </c>
      <c r="O50" s="9"/>
      <c r="P50" s="231"/>
      <c r="Q50" s="232"/>
      <c r="R50" s="191"/>
      <c r="S50" s="240" t="str">
        <f t="shared" si="0"/>
        <v/>
      </c>
      <c r="T50" s="233" t="str">
        <f t="shared" si="1"/>
        <v/>
      </c>
      <c r="U50" s="5"/>
      <c r="V50" s="5"/>
    </row>
    <row r="51" spans="1:23" ht="15" customHeight="1" thickBot="1" x14ac:dyDescent="0.3">
      <c r="A51" s="77">
        <f ca="1">TODAY()</f>
        <v>46091</v>
      </c>
      <c r="B51" s="189">
        <f ca="1">IF(OR(A51&gt;CONFIG!E7,A53&gt;B53,C51&lt;C52),"32",B52)</f>
        <v>10</v>
      </c>
      <c r="C51" s="14">
        <f>CONFIG!G7</f>
        <v>2026</v>
      </c>
      <c r="F51" s="165" t="s">
        <v>123</v>
      </c>
      <c r="G51" s="164">
        <f>IFERROR(SUM(I44:I50),"ERRO")</f>
        <v>0</v>
      </c>
      <c r="H51" s="160" t="s">
        <v>125</v>
      </c>
      <c r="I51" s="9"/>
      <c r="J51" s="9"/>
      <c r="K51" s="183" t="s">
        <v>41</v>
      </c>
      <c r="L51" s="266">
        <f>SUM(E3:E42,J3:J42,O3:O46)</f>
        <v>0</v>
      </c>
      <c r="M51" s="266"/>
      <c r="N51" s="178" t="s">
        <v>38</v>
      </c>
      <c r="O51" s="9"/>
      <c r="P51" s="231"/>
      <c r="Q51" s="232"/>
      <c r="R51" s="191"/>
      <c r="S51" s="240" t="str">
        <f t="shared" si="0"/>
        <v/>
      </c>
      <c r="T51" s="233" t="str">
        <f t="shared" si="1"/>
        <v/>
      </c>
    </row>
    <row r="52" spans="1:23" ht="15.75" thickBot="1" x14ac:dyDescent="0.3">
      <c r="A52" s="77">
        <f ca="1">IF(B53&gt;A53,"01/01/2021",A51)</f>
        <v>46091</v>
      </c>
      <c r="B52" s="14">
        <f ca="1">DAY(A52)</f>
        <v>10</v>
      </c>
      <c r="C52" s="14">
        <f ca="1">YEAR(A51)</f>
        <v>2026</v>
      </c>
      <c r="D52" s="4"/>
      <c r="E52" s="9"/>
      <c r="F52" s="166"/>
      <c r="G52" s="36"/>
      <c r="H52" s="160"/>
      <c r="I52" s="9"/>
      <c r="J52" s="9"/>
      <c r="K52" s="179" t="str">
        <f>IF(L52&lt;0,"A PAGAR","SALDO")</f>
        <v>SALDO</v>
      </c>
      <c r="L52" s="267">
        <f>SUM((L48+L50-L49-L51)/60)*-1</f>
        <v>0</v>
      </c>
      <c r="M52" s="267"/>
      <c r="N52" s="180" t="s">
        <v>42</v>
      </c>
      <c r="O52" s="9"/>
      <c r="P52" s="231"/>
      <c r="Q52" s="232"/>
      <c r="R52" s="191"/>
      <c r="S52" s="240" t="str">
        <f t="shared" si="0"/>
        <v/>
      </c>
      <c r="T52" s="233" t="str">
        <f t="shared" si="1"/>
        <v/>
      </c>
    </row>
    <row r="53" spans="1:23" ht="15.75" thickBot="1" x14ac:dyDescent="0.3">
      <c r="A53" s="14" t="str">
        <f ca="1">TEXT(A51,"MM")</f>
        <v>03</v>
      </c>
      <c r="B53" s="14" t="str">
        <f>(CONFIG!D6)</f>
        <v>03</v>
      </c>
      <c r="C53" s="30">
        <f>(CONFIG!B8)</f>
        <v>31</v>
      </c>
      <c r="D53" s="286" t="str">
        <f>TEXT(VALUE(TEXT(X12, "00\:00")), "h:mm") &amp; " - " &amp; TEXT(VALUE(TEXT(X13, "00\:00")), "h:mm") &amp; " / " &amp; TEXT(VALUE(TEXT(X14, "00\:00")), "h:mm") &amp; " - " &amp; TEXT(VALUE(TEXT(X15, "00\:00")), "h:mm")</f>
        <v>8:00 - 12:00 / 14:00 - 18:00</v>
      </c>
      <c r="E53" s="287"/>
      <c r="F53" s="287"/>
      <c r="G53" s="287"/>
      <c r="H53" s="288"/>
      <c r="I53" s="17"/>
      <c r="J53" s="17"/>
      <c r="K53" s="181" t="str">
        <f>IF(L52&lt;0,"TEMPO","TEMPO")</f>
        <v>TEMPO</v>
      </c>
      <c r="L53" s="252" t="str">
        <f>IF(F55&lt;0,TEXT(ABS(F55),"00"),TEXT(F55,"00")) &amp; ":" &amp; IF(H55&lt;0,TEXT(ABS(H55),"00"),TEXT(H55,"00"))</f>
        <v>00:00</v>
      </c>
      <c r="M53" s="252"/>
      <c r="N53" s="182" t="s">
        <v>43</v>
      </c>
      <c r="O53" s="9"/>
      <c r="P53" s="231"/>
      <c r="Q53" s="232"/>
      <c r="R53" s="191"/>
      <c r="S53" s="240" t="str">
        <f t="shared" si="0"/>
        <v/>
      </c>
      <c r="T53" s="233" t="str">
        <f t="shared" si="1"/>
        <v/>
      </c>
    </row>
    <row r="54" spans="1:23" x14ac:dyDescent="0.25">
      <c r="D54" s="19"/>
      <c r="E54" s="17"/>
      <c r="F54" s="17"/>
      <c r="G54" s="17"/>
      <c r="H54" s="17"/>
      <c r="I54" s="14">
        <f t="shared" ref="I54:I61" si="6">HOUR(I44)</f>
        <v>0</v>
      </c>
      <c r="J54" s="14">
        <f t="shared" ref="J54:J61" si="7">MINUTE(I44)</f>
        <v>0</v>
      </c>
      <c r="K54" s="18"/>
      <c r="L54" s="17"/>
      <c r="M54" s="17"/>
      <c r="N54" s="17"/>
      <c r="O54" s="17"/>
      <c r="P54" s="231"/>
      <c r="Q54" s="232"/>
      <c r="R54" s="191"/>
      <c r="S54" s="240" t="str">
        <f>IF(R54="","",TEXT(R54,"00""/""00""/""0000"))</f>
        <v/>
      </c>
      <c r="T54" s="233" t="str">
        <f>IF(R54="","",LEFT(S54&amp;"00",2))</f>
        <v/>
      </c>
      <c r="U54" s="9"/>
    </row>
    <row r="55" spans="1:23" x14ac:dyDescent="0.25">
      <c r="D55" s="19"/>
      <c r="E55" s="17"/>
      <c r="F55" s="58">
        <f>TRUNC(L52)</f>
        <v>0</v>
      </c>
      <c r="G55" s="23">
        <f>SUM(L52-F55)</f>
        <v>0</v>
      </c>
      <c r="H55" s="58">
        <f>IF(G55*60&lt;10, ROUND(G55*60,0) + 0, ROUND(G55*60,0))</f>
        <v>0</v>
      </c>
      <c r="I55" s="14">
        <f t="shared" si="6"/>
        <v>0</v>
      </c>
      <c r="J55" s="14">
        <f t="shared" si="7"/>
        <v>0</v>
      </c>
      <c r="K55" s="18"/>
      <c r="L55" s="17"/>
      <c r="M55" s="17"/>
      <c r="N55" s="17"/>
      <c r="O55" s="17"/>
      <c r="P55" s="231"/>
      <c r="Q55" s="232"/>
      <c r="R55" s="191"/>
      <c r="S55" s="240" t="str">
        <f t="shared" ref="S55:S106" si="8">IF(R55="","",TEXT(R55,"00""/""00""/""0000"))</f>
        <v/>
      </c>
      <c r="T55" s="233" t="str">
        <f t="shared" ref="T55:T106" si="9">IF(R55="","",LEFT(S55&amp;"00",2))</f>
        <v/>
      </c>
      <c r="U55" s="9"/>
    </row>
    <row r="56" spans="1:23" x14ac:dyDescent="0.25">
      <c r="D56" s="19"/>
      <c r="E56" s="17"/>
      <c r="F56" s="17"/>
      <c r="G56" s="17"/>
      <c r="H56" s="17"/>
      <c r="I56" s="14">
        <f t="shared" si="6"/>
        <v>0</v>
      </c>
      <c r="J56" s="14">
        <f t="shared" si="7"/>
        <v>0</v>
      </c>
      <c r="K56" s="18"/>
      <c r="L56" s="17"/>
      <c r="M56" s="17"/>
      <c r="N56" s="17"/>
      <c r="O56" s="17"/>
      <c r="P56" s="231"/>
      <c r="Q56" s="232"/>
      <c r="R56" s="191"/>
      <c r="S56" s="240" t="str">
        <f t="shared" si="8"/>
        <v/>
      </c>
      <c r="T56" s="233" t="str">
        <f t="shared" si="9"/>
        <v/>
      </c>
    </row>
    <row r="57" spans="1:23" x14ac:dyDescent="0.25">
      <c r="D57" s="19"/>
      <c r="E57" s="17"/>
      <c r="F57" s="17"/>
      <c r="G57" s="17"/>
      <c r="H57" s="17"/>
      <c r="I57" s="14">
        <f t="shared" si="6"/>
        <v>0</v>
      </c>
      <c r="J57" s="14">
        <f t="shared" si="7"/>
        <v>0</v>
      </c>
      <c r="K57" s="18"/>
      <c r="L57" s="17"/>
      <c r="M57" s="17"/>
      <c r="N57" s="17"/>
      <c r="O57" s="17"/>
      <c r="P57" s="231"/>
      <c r="Q57" s="232"/>
      <c r="R57" s="191"/>
      <c r="S57" s="240" t="str">
        <f t="shared" si="8"/>
        <v/>
      </c>
      <c r="T57" s="233" t="str">
        <f t="shared" si="9"/>
        <v/>
      </c>
    </row>
    <row r="58" spans="1:23" x14ac:dyDescent="0.25">
      <c r="A58" s="17"/>
      <c r="B58" s="17"/>
      <c r="C58" s="19"/>
      <c r="D58" s="19"/>
      <c r="E58" s="17"/>
      <c r="F58" s="17"/>
      <c r="G58" s="17"/>
      <c r="H58" s="17"/>
      <c r="I58" s="14">
        <f t="shared" si="6"/>
        <v>0</v>
      </c>
      <c r="J58" s="14">
        <f t="shared" si="7"/>
        <v>0</v>
      </c>
      <c r="K58" s="18"/>
      <c r="L58" s="17"/>
      <c r="M58" s="17"/>
      <c r="N58" s="17"/>
      <c r="O58" s="17"/>
      <c r="P58" s="231"/>
      <c r="Q58" s="232"/>
      <c r="R58" s="191"/>
      <c r="S58" s="240" t="str">
        <f t="shared" si="8"/>
        <v/>
      </c>
      <c r="T58" s="233" t="str">
        <f t="shared" si="9"/>
        <v/>
      </c>
    </row>
    <row r="59" spans="1:23" x14ac:dyDescent="0.25">
      <c r="A59" s="17"/>
      <c r="B59" s="17"/>
      <c r="C59" s="19"/>
      <c r="D59" s="19"/>
      <c r="E59" s="17"/>
      <c r="F59" s="17"/>
      <c r="G59" s="17"/>
      <c r="H59" s="17"/>
      <c r="I59" s="14">
        <f t="shared" si="6"/>
        <v>0</v>
      </c>
      <c r="J59" s="14">
        <f t="shared" si="7"/>
        <v>0</v>
      </c>
      <c r="K59" s="18"/>
      <c r="L59" s="17"/>
      <c r="M59" s="17"/>
      <c r="N59" s="17"/>
      <c r="O59" s="17"/>
      <c r="P59" s="231"/>
      <c r="Q59" s="232"/>
      <c r="R59" s="191"/>
      <c r="S59" s="240" t="str">
        <f t="shared" si="8"/>
        <v/>
      </c>
      <c r="T59" s="233" t="str">
        <f t="shared" si="9"/>
        <v/>
      </c>
    </row>
    <row r="60" spans="1:23" x14ac:dyDescent="0.25">
      <c r="A60" s="17"/>
      <c r="B60" s="17"/>
      <c r="C60" s="19"/>
      <c r="D60" s="19"/>
      <c r="E60" s="17"/>
      <c r="F60" s="17"/>
      <c r="G60" s="17"/>
      <c r="H60" s="17"/>
      <c r="I60" s="14">
        <f t="shared" si="6"/>
        <v>0</v>
      </c>
      <c r="J60" s="14">
        <f t="shared" si="7"/>
        <v>0</v>
      </c>
      <c r="K60" s="18"/>
      <c r="L60" s="17"/>
      <c r="M60" s="17"/>
      <c r="N60" s="17"/>
      <c r="O60" s="17"/>
      <c r="P60" s="231"/>
      <c r="Q60" s="232"/>
      <c r="R60" s="191"/>
      <c r="S60" s="240" t="str">
        <f t="shared" si="8"/>
        <v/>
      </c>
      <c r="T60" s="233" t="str">
        <f t="shared" si="9"/>
        <v/>
      </c>
    </row>
    <row r="61" spans="1:23" x14ac:dyDescent="0.25">
      <c r="A61" s="17"/>
      <c r="B61" s="17"/>
      <c r="C61" s="19"/>
      <c r="D61" s="19"/>
      <c r="E61" s="17"/>
      <c r="F61" s="17"/>
      <c r="G61" s="17"/>
      <c r="H61" s="17"/>
      <c r="I61" s="14">
        <f t="shared" si="6"/>
        <v>0</v>
      </c>
      <c r="J61" s="14">
        <f t="shared" si="7"/>
        <v>0</v>
      </c>
      <c r="K61" s="18"/>
      <c r="L61" s="17"/>
      <c r="M61" s="17"/>
      <c r="N61" s="17"/>
      <c r="O61" s="17"/>
      <c r="P61" s="231"/>
      <c r="Q61" s="232"/>
      <c r="R61" s="191"/>
      <c r="S61" s="240" t="str">
        <f t="shared" si="8"/>
        <v/>
      </c>
      <c r="T61" s="233" t="str">
        <f t="shared" si="9"/>
        <v/>
      </c>
    </row>
    <row r="62" spans="1:23" x14ac:dyDescent="0.25">
      <c r="A62" s="17"/>
      <c r="B62" s="17"/>
      <c r="C62" s="19"/>
      <c r="D62" s="19"/>
      <c r="E62" s="17"/>
      <c r="F62" s="17"/>
      <c r="G62" s="17"/>
      <c r="H62" s="17"/>
      <c r="I62" s="17"/>
      <c r="J62" s="17"/>
      <c r="K62" s="17"/>
      <c r="L62" s="17"/>
      <c r="M62" s="17"/>
      <c r="N62" s="17"/>
      <c r="O62" s="17"/>
      <c r="P62" s="231"/>
      <c r="Q62" s="232"/>
      <c r="R62" s="191"/>
      <c r="S62" s="240" t="str">
        <f t="shared" si="8"/>
        <v/>
      </c>
      <c r="T62" s="233" t="str">
        <f t="shared" si="9"/>
        <v/>
      </c>
    </row>
    <row r="63" spans="1:23" x14ac:dyDescent="0.25">
      <c r="A63" s="17"/>
      <c r="B63" s="17"/>
      <c r="C63" s="19"/>
      <c r="D63" s="19"/>
      <c r="E63" s="17"/>
      <c r="F63" s="17"/>
      <c r="G63" s="17"/>
      <c r="H63" s="17"/>
      <c r="I63" s="17"/>
      <c r="J63" s="17"/>
      <c r="K63" s="17"/>
      <c r="L63" s="17"/>
      <c r="M63" s="17"/>
      <c r="N63" s="17"/>
      <c r="O63" s="17"/>
      <c r="P63" s="231"/>
      <c r="Q63" s="232"/>
      <c r="R63" s="191"/>
      <c r="S63" s="240" t="str">
        <f t="shared" si="8"/>
        <v/>
      </c>
      <c r="T63" s="233" t="str">
        <f t="shared" si="9"/>
        <v/>
      </c>
    </row>
    <row r="64" spans="1:23" x14ac:dyDescent="0.25">
      <c r="A64" s="17"/>
      <c r="B64" s="17"/>
      <c r="C64" s="19"/>
      <c r="D64" s="19"/>
      <c r="E64" s="17"/>
      <c r="F64" s="17"/>
      <c r="G64" s="17"/>
      <c r="H64" s="17"/>
      <c r="I64" s="17"/>
      <c r="J64" s="17"/>
      <c r="K64" s="17"/>
      <c r="N64" s="17"/>
      <c r="O64" s="17"/>
      <c r="P64" s="231"/>
      <c r="Q64" s="232"/>
      <c r="R64" s="191"/>
      <c r="S64" s="240" t="str">
        <f t="shared" si="8"/>
        <v/>
      </c>
      <c r="T64" s="233" t="str">
        <f t="shared" si="9"/>
        <v/>
      </c>
    </row>
    <row r="65" spans="1:20" x14ac:dyDescent="0.25">
      <c r="A65" s="17"/>
      <c r="B65" s="17"/>
      <c r="C65" s="19"/>
      <c r="D65" s="19"/>
      <c r="E65" s="17"/>
      <c r="F65" s="17"/>
      <c r="G65" s="17"/>
      <c r="H65" s="17"/>
      <c r="I65" s="17"/>
      <c r="J65" s="17"/>
      <c r="K65" s="17"/>
      <c r="P65" s="231"/>
      <c r="Q65" s="232"/>
      <c r="R65" s="191"/>
      <c r="S65" s="240" t="str">
        <f t="shared" si="8"/>
        <v/>
      </c>
      <c r="T65" s="233" t="str">
        <f t="shared" si="9"/>
        <v/>
      </c>
    </row>
    <row r="66" spans="1:20" x14ac:dyDescent="0.25">
      <c r="A66" s="17"/>
      <c r="B66" s="17"/>
      <c r="C66" s="19"/>
      <c r="D66" s="19"/>
      <c r="E66" s="17"/>
      <c r="F66" s="17"/>
      <c r="G66" s="17"/>
      <c r="H66" s="17"/>
      <c r="I66" s="17"/>
      <c r="J66" s="17"/>
      <c r="P66" s="231"/>
      <c r="Q66" s="232"/>
      <c r="R66" s="191"/>
      <c r="S66" s="240" t="str">
        <f t="shared" si="8"/>
        <v/>
      </c>
      <c r="T66" s="233" t="str">
        <f t="shared" si="9"/>
        <v/>
      </c>
    </row>
    <row r="67" spans="1:20" x14ac:dyDescent="0.25">
      <c r="P67" s="231"/>
      <c r="Q67" s="232"/>
      <c r="R67" s="191"/>
      <c r="S67" s="240" t="str">
        <f t="shared" si="8"/>
        <v/>
      </c>
      <c r="T67" s="233" t="str">
        <f t="shared" si="9"/>
        <v/>
      </c>
    </row>
    <row r="68" spans="1:20" x14ac:dyDescent="0.25">
      <c r="P68" s="231"/>
      <c r="Q68" s="232"/>
      <c r="R68" s="191"/>
      <c r="S68" s="240" t="str">
        <f t="shared" si="8"/>
        <v/>
      </c>
      <c r="T68" s="233" t="str">
        <f t="shared" si="9"/>
        <v/>
      </c>
    </row>
    <row r="69" spans="1:20" x14ac:dyDescent="0.25">
      <c r="P69" s="231"/>
      <c r="Q69" s="232"/>
      <c r="R69" s="191"/>
      <c r="S69" s="240" t="str">
        <f t="shared" si="8"/>
        <v/>
      </c>
      <c r="T69" s="233" t="str">
        <f t="shared" si="9"/>
        <v/>
      </c>
    </row>
    <row r="70" spans="1:20" x14ac:dyDescent="0.25">
      <c r="P70" s="231"/>
      <c r="Q70" s="232"/>
      <c r="R70" s="191"/>
      <c r="S70" s="240" t="str">
        <f t="shared" si="8"/>
        <v/>
      </c>
      <c r="T70" s="233" t="str">
        <f t="shared" si="9"/>
        <v/>
      </c>
    </row>
    <row r="71" spans="1:20" x14ac:dyDescent="0.25">
      <c r="P71" s="231"/>
      <c r="Q71" s="232"/>
      <c r="R71" s="191"/>
      <c r="S71" s="240" t="str">
        <f t="shared" si="8"/>
        <v/>
      </c>
      <c r="T71" s="233" t="str">
        <f t="shared" si="9"/>
        <v/>
      </c>
    </row>
    <row r="72" spans="1:20" x14ac:dyDescent="0.25">
      <c r="P72" s="231"/>
      <c r="Q72" s="232"/>
      <c r="R72" s="191"/>
      <c r="S72" s="240" t="str">
        <f t="shared" si="8"/>
        <v/>
      </c>
      <c r="T72" s="233" t="str">
        <f t="shared" si="9"/>
        <v/>
      </c>
    </row>
    <row r="73" spans="1:20" x14ac:dyDescent="0.25">
      <c r="P73" s="231"/>
      <c r="Q73" s="232"/>
      <c r="R73" s="191"/>
      <c r="S73" s="240" t="str">
        <f t="shared" si="8"/>
        <v/>
      </c>
      <c r="T73" s="233" t="str">
        <f t="shared" si="9"/>
        <v/>
      </c>
    </row>
    <row r="74" spans="1:20" x14ac:dyDescent="0.25">
      <c r="P74" s="231"/>
      <c r="Q74" s="232"/>
      <c r="R74" s="191"/>
      <c r="S74" s="240" t="str">
        <f t="shared" si="8"/>
        <v/>
      </c>
      <c r="T74" s="233" t="str">
        <f t="shared" si="9"/>
        <v/>
      </c>
    </row>
    <row r="75" spans="1:20" x14ac:dyDescent="0.25">
      <c r="P75" s="231"/>
      <c r="Q75" s="232"/>
      <c r="R75" s="191"/>
      <c r="S75" s="240" t="str">
        <f t="shared" si="8"/>
        <v/>
      </c>
      <c r="T75" s="233" t="str">
        <f t="shared" si="9"/>
        <v/>
      </c>
    </row>
    <row r="76" spans="1:20" x14ac:dyDescent="0.25">
      <c r="P76" s="231"/>
      <c r="Q76" s="232"/>
      <c r="R76" s="191"/>
      <c r="S76" s="240" t="str">
        <f t="shared" si="8"/>
        <v/>
      </c>
      <c r="T76" s="233" t="str">
        <f t="shared" si="9"/>
        <v/>
      </c>
    </row>
    <row r="77" spans="1:20" x14ac:dyDescent="0.25">
      <c r="P77" s="231"/>
      <c r="Q77" s="232"/>
      <c r="R77" s="191"/>
      <c r="S77" s="240" t="str">
        <f t="shared" si="8"/>
        <v/>
      </c>
      <c r="T77" s="233" t="str">
        <f t="shared" si="9"/>
        <v/>
      </c>
    </row>
    <row r="78" spans="1:20" x14ac:dyDescent="0.25">
      <c r="P78" s="231"/>
      <c r="Q78" s="232"/>
      <c r="R78" s="191"/>
      <c r="S78" s="240" t="str">
        <f t="shared" si="8"/>
        <v/>
      </c>
      <c r="T78" s="233" t="str">
        <f t="shared" si="9"/>
        <v/>
      </c>
    </row>
    <row r="79" spans="1:20" x14ac:dyDescent="0.25">
      <c r="P79" s="231"/>
      <c r="Q79" s="232"/>
      <c r="R79" s="191"/>
      <c r="S79" s="240" t="str">
        <f t="shared" si="8"/>
        <v/>
      </c>
      <c r="T79" s="233" t="str">
        <f t="shared" si="9"/>
        <v/>
      </c>
    </row>
    <row r="80" spans="1:20" x14ac:dyDescent="0.25">
      <c r="P80" s="231"/>
      <c r="Q80" s="232"/>
      <c r="R80" s="191"/>
      <c r="S80" s="240" t="str">
        <f t="shared" si="8"/>
        <v/>
      </c>
      <c r="T80" s="233" t="str">
        <f t="shared" si="9"/>
        <v/>
      </c>
    </row>
    <row r="81" spans="16:20" x14ac:dyDescent="0.25">
      <c r="P81" s="231"/>
      <c r="Q81" s="232"/>
      <c r="R81" s="191"/>
      <c r="S81" s="240" t="str">
        <f t="shared" si="8"/>
        <v/>
      </c>
      <c r="T81" s="233" t="str">
        <f t="shared" si="9"/>
        <v/>
      </c>
    </row>
    <row r="82" spans="16:20" x14ac:dyDescent="0.25">
      <c r="P82" s="231"/>
      <c r="Q82" s="232"/>
      <c r="R82" s="191"/>
      <c r="S82" s="240" t="str">
        <f t="shared" si="8"/>
        <v/>
      </c>
      <c r="T82" s="233" t="str">
        <f t="shared" si="9"/>
        <v/>
      </c>
    </row>
    <row r="83" spans="16:20" x14ac:dyDescent="0.25">
      <c r="P83" s="231"/>
      <c r="Q83" s="232"/>
      <c r="R83" s="191"/>
      <c r="S83" s="240" t="str">
        <f t="shared" si="8"/>
        <v/>
      </c>
      <c r="T83" s="233" t="str">
        <f t="shared" si="9"/>
        <v/>
      </c>
    </row>
    <row r="84" spans="16:20" x14ac:dyDescent="0.25">
      <c r="P84" s="231"/>
      <c r="Q84" s="232"/>
      <c r="R84" s="191"/>
      <c r="S84" s="240" t="str">
        <f t="shared" si="8"/>
        <v/>
      </c>
      <c r="T84" s="233" t="str">
        <f t="shared" si="9"/>
        <v/>
      </c>
    </row>
    <row r="85" spans="16:20" x14ac:dyDescent="0.25">
      <c r="P85" s="231"/>
      <c r="Q85" s="232"/>
      <c r="R85" s="191"/>
      <c r="S85" s="240" t="str">
        <f t="shared" si="8"/>
        <v/>
      </c>
      <c r="T85" s="233" t="str">
        <f t="shared" si="9"/>
        <v/>
      </c>
    </row>
    <row r="86" spans="16:20" x14ac:dyDescent="0.25">
      <c r="P86" s="231"/>
      <c r="Q86" s="242"/>
      <c r="R86" s="191"/>
      <c r="S86" s="240" t="str">
        <f t="shared" si="8"/>
        <v/>
      </c>
      <c r="T86" s="233" t="str">
        <f t="shared" si="9"/>
        <v/>
      </c>
    </row>
    <row r="87" spans="16:20" x14ac:dyDescent="0.25">
      <c r="P87" s="231"/>
      <c r="Q87" s="232"/>
      <c r="R87" s="191"/>
      <c r="S87" s="240" t="str">
        <f t="shared" si="8"/>
        <v/>
      </c>
      <c r="T87" s="233" t="str">
        <f t="shared" si="9"/>
        <v/>
      </c>
    </row>
    <row r="88" spans="16:20" x14ac:dyDescent="0.25">
      <c r="P88" s="231"/>
      <c r="Q88" s="232"/>
      <c r="R88" s="191"/>
      <c r="S88" s="240" t="str">
        <f t="shared" si="8"/>
        <v/>
      </c>
      <c r="T88" s="233" t="str">
        <f t="shared" si="9"/>
        <v/>
      </c>
    </row>
    <row r="89" spans="16:20" x14ac:dyDescent="0.25">
      <c r="P89" s="231"/>
      <c r="Q89" s="232"/>
      <c r="R89" s="191"/>
      <c r="S89" s="240" t="str">
        <f t="shared" si="8"/>
        <v/>
      </c>
      <c r="T89" s="233" t="str">
        <f t="shared" si="9"/>
        <v/>
      </c>
    </row>
    <row r="90" spans="16:20" x14ac:dyDescent="0.25">
      <c r="P90" s="231"/>
      <c r="Q90" s="232"/>
      <c r="R90" s="191"/>
      <c r="S90" s="240" t="str">
        <f t="shared" si="8"/>
        <v/>
      </c>
      <c r="T90" s="233" t="str">
        <f t="shared" si="9"/>
        <v/>
      </c>
    </row>
    <row r="91" spans="16:20" x14ac:dyDescent="0.25">
      <c r="P91" s="231"/>
      <c r="Q91" s="232"/>
      <c r="R91" s="191"/>
      <c r="S91" s="240" t="str">
        <f t="shared" si="8"/>
        <v/>
      </c>
      <c r="T91" s="233" t="str">
        <f t="shared" si="9"/>
        <v/>
      </c>
    </row>
    <row r="92" spans="16:20" x14ac:dyDescent="0.25">
      <c r="P92" s="231"/>
      <c r="Q92" s="232"/>
      <c r="R92" s="191"/>
      <c r="S92" s="240" t="str">
        <f t="shared" si="8"/>
        <v/>
      </c>
      <c r="T92" s="233" t="str">
        <f t="shared" si="9"/>
        <v/>
      </c>
    </row>
    <row r="93" spans="16:20" x14ac:dyDescent="0.25">
      <c r="P93" s="231"/>
      <c r="Q93" s="232"/>
      <c r="R93" s="191"/>
      <c r="S93" s="240" t="str">
        <f t="shared" si="8"/>
        <v/>
      </c>
      <c r="T93" s="233" t="str">
        <f t="shared" si="9"/>
        <v/>
      </c>
    </row>
    <row r="94" spans="16:20" x14ac:dyDescent="0.25">
      <c r="P94" s="231"/>
      <c r="Q94" s="232"/>
      <c r="R94" s="191"/>
      <c r="S94" s="240" t="str">
        <f t="shared" si="8"/>
        <v/>
      </c>
      <c r="T94" s="233" t="str">
        <f t="shared" si="9"/>
        <v/>
      </c>
    </row>
    <row r="95" spans="16:20" x14ac:dyDescent="0.25">
      <c r="P95" s="231"/>
      <c r="Q95" s="232"/>
      <c r="R95" s="191"/>
      <c r="S95" s="240" t="str">
        <f t="shared" si="8"/>
        <v/>
      </c>
      <c r="T95" s="233" t="str">
        <f t="shared" si="9"/>
        <v/>
      </c>
    </row>
    <row r="96" spans="16:20" x14ac:dyDescent="0.25">
      <c r="P96" s="231"/>
      <c r="Q96" s="232"/>
      <c r="R96" s="191"/>
      <c r="S96" s="240" t="str">
        <f t="shared" si="8"/>
        <v/>
      </c>
      <c r="T96" s="233" t="str">
        <f t="shared" si="9"/>
        <v/>
      </c>
    </row>
    <row r="97" spans="6:20" x14ac:dyDescent="0.25">
      <c r="F97" s="5"/>
      <c r="P97" s="231"/>
      <c r="Q97" s="232"/>
      <c r="R97" s="191"/>
      <c r="S97" s="240" t="str">
        <f t="shared" si="8"/>
        <v/>
      </c>
      <c r="T97" s="233" t="str">
        <f t="shared" si="9"/>
        <v/>
      </c>
    </row>
    <row r="98" spans="6:20" x14ac:dyDescent="0.25">
      <c r="P98" s="231"/>
      <c r="Q98" s="232"/>
      <c r="R98" s="191"/>
      <c r="S98" s="240" t="str">
        <f t="shared" si="8"/>
        <v/>
      </c>
      <c r="T98" s="233" t="str">
        <f t="shared" si="9"/>
        <v/>
      </c>
    </row>
    <row r="99" spans="6:20" x14ac:dyDescent="0.25">
      <c r="P99" s="231"/>
      <c r="Q99" s="232"/>
      <c r="R99" s="191"/>
      <c r="S99" s="240" t="str">
        <f t="shared" si="8"/>
        <v/>
      </c>
      <c r="T99" s="233" t="str">
        <f t="shared" si="9"/>
        <v/>
      </c>
    </row>
    <row r="100" spans="6:20" x14ac:dyDescent="0.25">
      <c r="P100" s="231"/>
      <c r="Q100" s="232"/>
      <c r="R100" s="191"/>
      <c r="S100" s="240" t="str">
        <f t="shared" si="8"/>
        <v/>
      </c>
      <c r="T100" s="233" t="str">
        <f t="shared" si="9"/>
        <v/>
      </c>
    </row>
    <row r="101" spans="6:20" ht="15" customHeight="1" x14ac:dyDescent="0.25">
      <c r="K101" s="63"/>
      <c r="P101" s="231"/>
      <c r="Q101" s="232"/>
      <c r="R101" s="191"/>
      <c r="S101" s="240" t="str">
        <f t="shared" si="8"/>
        <v/>
      </c>
      <c r="T101" s="233" t="str">
        <f t="shared" si="9"/>
        <v/>
      </c>
    </row>
    <row r="102" spans="6:20" x14ac:dyDescent="0.25">
      <c r="K102" s="9" t="s">
        <v>53</v>
      </c>
      <c r="P102" s="231"/>
      <c r="Q102" s="232"/>
      <c r="R102" s="191"/>
      <c r="S102" s="240" t="str">
        <f t="shared" si="8"/>
        <v/>
      </c>
      <c r="T102" s="233" t="str">
        <f t="shared" si="9"/>
        <v/>
      </c>
    </row>
    <row r="103" spans="6:20" ht="15" customHeight="1" x14ac:dyDescent="0.25">
      <c r="K103" s="9" t="s">
        <v>33</v>
      </c>
      <c r="P103" s="231"/>
      <c r="Q103" s="232"/>
      <c r="R103" s="191"/>
      <c r="S103" s="240" t="str">
        <f t="shared" si="8"/>
        <v/>
      </c>
      <c r="T103" s="233" t="str">
        <f t="shared" si="9"/>
        <v/>
      </c>
    </row>
    <row r="104" spans="6:20" x14ac:dyDescent="0.25">
      <c r="K104" s="9" t="s">
        <v>17</v>
      </c>
      <c r="P104" s="231"/>
      <c r="Q104" s="232"/>
      <c r="R104" s="191"/>
      <c r="S104" s="240" t="str">
        <f t="shared" si="8"/>
        <v/>
      </c>
      <c r="T104" s="233" t="str">
        <f t="shared" si="9"/>
        <v/>
      </c>
    </row>
    <row r="105" spans="6:20" x14ac:dyDescent="0.25">
      <c r="K105" s="9" t="s">
        <v>34</v>
      </c>
      <c r="P105" s="231"/>
      <c r="Q105" s="232"/>
      <c r="R105" s="191"/>
      <c r="S105" s="240" t="str">
        <f t="shared" si="8"/>
        <v/>
      </c>
      <c r="T105" s="233" t="str">
        <f t="shared" si="9"/>
        <v/>
      </c>
    </row>
    <row r="106" spans="6:20" x14ac:dyDescent="0.25">
      <c r="P106" s="231"/>
      <c r="Q106" s="232"/>
      <c r="R106" s="191"/>
      <c r="S106" s="240" t="str">
        <f t="shared" si="8"/>
        <v/>
      </c>
      <c r="T106" s="233" t="str">
        <f t="shared" si="9"/>
        <v/>
      </c>
    </row>
    <row r="107" spans="6:20" x14ac:dyDescent="0.25">
      <c r="Q107" s="64"/>
    </row>
    <row r="108" spans="6:20" x14ac:dyDescent="0.25">
      <c r="Q108" s="64"/>
    </row>
    <row r="109" spans="6:20" x14ac:dyDescent="0.25">
      <c r="Q109" s="64"/>
    </row>
    <row r="110" spans="6:20" x14ac:dyDescent="0.25">
      <c r="Q110" s="64"/>
    </row>
    <row r="111" spans="6:20" x14ac:dyDescent="0.25">
      <c r="Q111" s="64"/>
    </row>
    <row r="151" ht="26.25" customHeight="1" x14ac:dyDescent="0.25"/>
    <row r="201" ht="26.25" customHeight="1" x14ac:dyDescent="0.25"/>
    <row r="251" ht="26.25" customHeight="1" x14ac:dyDescent="0.25"/>
    <row r="301" ht="27" customHeight="1" x14ac:dyDescent="0.25"/>
    <row r="351" ht="26.25" customHeight="1" x14ac:dyDescent="0.25"/>
    <row r="401" ht="26.25" customHeight="1" x14ac:dyDescent="0.25"/>
    <row r="451" ht="27" customHeight="1" x14ac:dyDescent="0.25"/>
    <row r="501" ht="27" customHeight="1" x14ac:dyDescent="0.25"/>
    <row r="551" ht="27" customHeight="1" x14ac:dyDescent="0.25"/>
    <row r="601" ht="27" customHeight="1" x14ac:dyDescent="0.25"/>
    <row r="651" ht="27" customHeight="1" x14ac:dyDescent="0.25"/>
  </sheetData>
  <sheetProtection algorithmName="SHA-512" hashValue="DFCH27/Dm68fzKzpobMGA9hXW8fmxUm/0iCdH4mabho+Pf48GoDAqnjltGT0NJEXjBPj1bgY70c9jEQzSF5S9w==" saltValue="GgOUZHnZbm2C2kIKibbssw==" spinCount="100000" sheet="1" objects="1" scenarios="1"/>
  <sortState xmlns:xlrd2="http://schemas.microsoft.com/office/spreadsheetml/2017/richdata2" ref="P3:R6">
    <sortCondition ref="P3:P6"/>
  </sortState>
  <mergeCells count="34">
    <mergeCell ref="B45:F45"/>
    <mergeCell ref="B46:F46"/>
    <mergeCell ref="B3:D6"/>
    <mergeCell ref="L5:N6"/>
    <mergeCell ref="L7:N10"/>
    <mergeCell ref="G17:I18"/>
    <mergeCell ref="G19:I22"/>
    <mergeCell ref="K47:M47"/>
    <mergeCell ref="L48:M48"/>
    <mergeCell ref="B50:F50"/>
    <mergeCell ref="D53:H53"/>
    <mergeCell ref="B47:F47"/>
    <mergeCell ref="B48:F48"/>
    <mergeCell ref="B49:F49"/>
    <mergeCell ref="L53:M53"/>
    <mergeCell ref="L52:M52"/>
    <mergeCell ref="L50:M50"/>
    <mergeCell ref="L51:M51"/>
    <mergeCell ref="L49:M49"/>
    <mergeCell ref="W44:AA44"/>
    <mergeCell ref="A1:I1"/>
    <mergeCell ref="K1:L1"/>
    <mergeCell ref="S1:T1"/>
    <mergeCell ref="M1:N1"/>
    <mergeCell ref="P1:Q1"/>
    <mergeCell ref="P2:S2"/>
    <mergeCell ref="W7:X7"/>
    <mergeCell ref="B44:F44"/>
    <mergeCell ref="W10:X10"/>
    <mergeCell ref="B43:F43"/>
    <mergeCell ref="L35:N38"/>
    <mergeCell ref="B29:D30"/>
    <mergeCell ref="B31:D34"/>
    <mergeCell ref="L33:N34"/>
  </mergeCells>
  <conditionalFormatting sqref="A1:N1">
    <cfRule type="containsText" dxfId="42136" priority="474886" operator="containsText" text="NTRAB">
      <formula>NOT(ISERROR(SEARCH("NTRAB",A1)))</formula>
    </cfRule>
    <cfRule type="containsText" dxfId="42135" priority="474887" operator="containsText" text="FERIADO">
      <formula>NOT(ISERROR(SEARCH("FERIADO",A1)))</formula>
    </cfRule>
  </conditionalFormatting>
  <conditionalFormatting sqref="P2:T2">
    <cfRule type="expression" dxfId="42134" priority="420372">
      <formula>$P$3=""</formula>
    </cfRule>
  </conditionalFormatting>
  <conditionalFormatting sqref="P59:P106 R59:R106">
    <cfRule type="expression" dxfId="42133" priority="384471">
      <formula>$U$54=$U$55</formula>
    </cfRule>
  </conditionalFormatting>
  <conditionalFormatting sqref="P54:P58 R54:T54 R55:R58 S55:T106">
    <cfRule type="expression" dxfId="42132" priority="384470">
      <formula>$U$54=$U$55</formula>
    </cfRule>
  </conditionalFormatting>
  <conditionalFormatting sqref="Q59:Q106">
    <cfRule type="expression" dxfId="42131" priority="384469">
      <formula>$U$54=$U$55</formula>
    </cfRule>
  </conditionalFormatting>
  <conditionalFormatting sqref="Q54:Q58">
    <cfRule type="expression" dxfId="42130" priority="384468">
      <formula>$U$54=$U$55</formula>
    </cfRule>
  </conditionalFormatting>
  <conditionalFormatting sqref="R53:T53">
    <cfRule type="expression" dxfId="42129" priority="384467">
      <formula>$X$56=$Y$56</formula>
    </cfRule>
  </conditionalFormatting>
  <conditionalFormatting sqref="P53">
    <cfRule type="expression" dxfId="42128" priority="384466">
      <formula>$X$56=$Y$56</formula>
    </cfRule>
  </conditionalFormatting>
  <conditionalFormatting sqref="Q53">
    <cfRule type="expression" dxfId="42127" priority="384465">
      <formula>$X$56=$Y$56</formula>
    </cfRule>
  </conditionalFormatting>
  <conditionalFormatting sqref="P3:T53">
    <cfRule type="expression" dxfId="42126" priority="384464">
      <formula>$P$3=""</formula>
    </cfRule>
  </conditionalFormatting>
  <conditionalFormatting sqref="I48">
    <cfRule type="expression" dxfId="42125" priority="195234">
      <formula>$H$48=""</formula>
    </cfRule>
  </conditionalFormatting>
  <conditionalFormatting sqref="I49">
    <cfRule type="expression" dxfId="42124" priority="195233">
      <formula>$H$49=""</formula>
    </cfRule>
  </conditionalFormatting>
  <conditionalFormatting sqref="I50">
    <cfRule type="expression" dxfId="42123" priority="195232">
      <formula>$H$50=""</formula>
    </cfRule>
  </conditionalFormatting>
  <conditionalFormatting sqref="G51">
    <cfRule type="cellIs" dxfId="42122" priority="195226" operator="equal">
      <formula>0</formula>
    </cfRule>
  </conditionalFormatting>
  <conditionalFormatting sqref="H51:H52">
    <cfRule type="expression" dxfId="42121" priority="195225">
      <formula>$G$51=$I$51</formula>
    </cfRule>
  </conditionalFormatting>
  <conditionalFormatting sqref="G52">
    <cfRule type="expression" dxfId="42120" priority="195224">
      <formula>$G$52=0</formula>
    </cfRule>
  </conditionalFormatting>
  <conditionalFormatting sqref="F52">
    <cfRule type="expression" dxfId="42119" priority="195223">
      <formula>$G$52=0</formula>
    </cfRule>
  </conditionalFormatting>
  <conditionalFormatting sqref="F51">
    <cfRule type="expression" dxfId="42118" priority="195222">
      <formula>$G$52=0</formula>
    </cfRule>
  </conditionalFormatting>
  <conditionalFormatting sqref="L52:M52">
    <cfRule type="cellIs" dxfId="42117" priority="137277" operator="lessThan">
      <formula>0</formula>
    </cfRule>
    <cfRule type="cellIs" dxfId="42116" priority="137278" operator="greaterThan">
      <formula>0</formula>
    </cfRule>
  </conditionalFormatting>
  <conditionalFormatting sqref="K52">
    <cfRule type="cellIs" dxfId="42115" priority="137274" operator="equal">
      <formula>"A PAGAR"</formula>
    </cfRule>
    <cfRule type="containsText" dxfId="42114" priority="137275" operator="containsText" text="SALDO">
      <formula>NOT(ISERROR(SEARCH("SALDO",K52)))</formula>
    </cfRule>
    <cfRule type="containsText" dxfId="42113" priority="137276" operator="containsText" text="FALTA">
      <formula>NOT(ISERROR(SEARCH("FALTA",K52)))</formula>
    </cfRule>
  </conditionalFormatting>
  <conditionalFormatting sqref="K52:M53 L51:M51">
    <cfRule type="expression" dxfId="42112" priority="137273">
      <formula>$N$47=$O$47</formula>
    </cfRule>
  </conditionalFormatting>
  <conditionalFormatting sqref="K52:M53 L51:M51">
    <cfRule type="expression" dxfId="42111" priority="137272">
      <formula>$N$47=$W$49</formula>
    </cfRule>
  </conditionalFormatting>
  <conditionalFormatting sqref="N52">
    <cfRule type="expression" dxfId="42110" priority="137270">
      <formula>$L$52&lt;0</formula>
    </cfRule>
    <cfRule type="expression" dxfId="42109" priority="137271">
      <formula>$L$52&gt;0</formula>
    </cfRule>
  </conditionalFormatting>
  <conditionalFormatting sqref="N51:N53">
    <cfRule type="expression" dxfId="42108" priority="137269">
      <formula>$N$47=$W$49</formula>
    </cfRule>
  </conditionalFormatting>
  <conditionalFormatting sqref="L53:M53">
    <cfRule type="expression" dxfId="42107" priority="137268">
      <formula>OR(F55&lt;0,H55&lt;0)</formula>
    </cfRule>
  </conditionalFormatting>
  <conditionalFormatting sqref="K53 N53">
    <cfRule type="expression" dxfId="42106" priority="137267">
      <formula>OR(C55&lt;0,E55&lt;0)</formula>
    </cfRule>
  </conditionalFormatting>
  <conditionalFormatting sqref="K53">
    <cfRule type="expression" dxfId="42105" priority="137266">
      <formula>OR(F55&lt;0,H55&lt;0)</formula>
    </cfRule>
  </conditionalFormatting>
  <conditionalFormatting sqref="K53">
    <cfRule type="containsText" dxfId="42104" priority="137264" operator="containsText" text="SALDO">
      <formula>NOT(ISERROR(SEARCH("SALDO",K53)))</formula>
    </cfRule>
    <cfRule type="containsText" dxfId="42103" priority="137265" operator="containsText" text="FALTA">
      <formula>NOT(ISERROR(SEARCH("FALTA",K53)))</formula>
    </cfRule>
  </conditionalFormatting>
  <conditionalFormatting sqref="K52:K53 L53:N53">
    <cfRule type="expression" dxfId="42102" priority="137263">
      <formula>$N$47="NÃO"</formula>
    </cfRule>
  </conditionalFormatting>
  <conditionalFormatting sqref="L49:M49">
    <cfRule type="cellIs" dxfId="42101" priority="137253" operator="equal">
      <formula>0</formula>
    </cfRule>
    <cfRule type="expression" dxfId="42100" priority="137262">
      <formula>$L$49&lt;0</formula>
    </cfRule>
  </conditionalFormatting>
  <conditionalFormatting sqref="K48:M50">
    <cfRule type="expression" dxfId="42099" priority="137261">
      <formula>$N$47=$O$47</formula>
    </cfRule>
  </conditionalFormatting>
  <conditionalFormatting sqref="K48:M50">
    <cfRule type="expression" dxfId="42098" priority="137260">
      <formula>$N$47=$W$49</formula>
    </cfRule>
  </conditionalFormatting>
  <conditionalFormatting sqref="N48:N50">
    <cfRule type="expression" dxfId="42097" priority="137259">
      <formula>$N$47=$W$49</formula>
    </cfRule>
  </conditionalFormatting>
  <conditionalFormatting sqref="K51">
    <cfRule type="expression" dxfId="42096" priority="137258">
      <formula>$N$47=$O$47</formula>
    </cfRule>
  </conditionalFormatting>
  <conditionalFormatting sqref="K51">
    <cfRule type="expression" dxfId="42095" priority="137257">
      <formula>$N$47=$W$49</formula>
    </cfRule>
  </conditionalFormatting>
  <conditionalFormatting sqref="L50:M50">
    <cfRule type="cellIs" dxfId="42094" priority="137256" operator="equal">
      <formula>0</formula>
    </cfRule>
  </conditionalFormatting>
  <conditionalFormatting sqref="L48:M48">
    <cfRule type="cellIs" dxfId="42093" priority="137254" operator="equal">
      <formula>0</formula>
    </cfRule>
    <cfRule type="cellIs" dxfId="42092" priority="137255" operator="lessThan">
      <formula>0</formula>
    </cfRule>
  </conditionalFormatting>
  <conditionalFormatting sqref="L51:M51">
    <cfRule type="expression" dxfId="42091" priority="137251">
      <formula>AND($L$51=0, $N$47="SIM")</formula>
    </cfRule>
    <cfRule type="expression" dxfId="42090" priority="137252">
      <formula>AND($L$51&lt;0, $N$47="SIM")</formula>
    </cfRule>
  </conditionalFormatting>
  <conditionalFormatting sqref="A2:D2 F2:I2">
    <cfRule type="containsText" dxfId="42089" priority="43013" operator="containsText" text="NTRAB">
      <formula>NOT(ISERROR(SEARCH("NTRAB",A2)))</formula>
    </cfRule>
    <cfRule type="containsText" dxfId="42088" priority="43014" operator="containsText" text="FERIADO">
      <formula>NOT(ISERROR(SEARCH("FERIADO",A2)))</formula>
    </cfRule>
  </conditionalFormatting>
  <conditionalFormatting sqref="A2:D2 F2:I2">
    <cfRule type="beginsWith" dxfId="42087" priority="43010" operator="beginsWith" text="FER">
      <formula>LEFT(A2,LEN("FER"))="FER"</formula>
    </cfRule>
    <cfRule type="beginsWith" dxfId="42086" priority="43011" operator="beginsWith" text="FRS">
      <formula>LEFT(A2,LEN("FRS"))="FRS"</formula>
    </cfRule>
    <cfRule type="containsText" dxfId="42085" priority="43012" operator="containsText" text="FÉRIAS">
      <formula>NOT(ISERROR(SEARCH("FÉRIAS",A2)))</formula>
    </cfRule>
  </conditionalFormatting>
  <conditionalFormatting sqref="A2:D2 F2:I2">
    <cfRule type="beginsWith" dxfId="42084" priority="43007" operator="beginsWith" text="ANT">
      <formula>LEFT(A2,LEN("ANT"))="ANT"</formula>
    </cfRule>
    <cfRule type="beginsWith" dxfId="42083" priority="43008" operator="beginsWith" text="FAL">
      <formula>LEFT(A2,LEN("FAL"))="FAL"</formula>
    </cfRule>
    <cfRule type="beginsWith" dxfId="42082" priority="43009" operator="beginsWith" text="ok">
      <formula>LEFT(A2,LEN("ok"))="ok"</formula>
    </cfRule>
  </conditionalFormatting>
  <conditionalFormatting sqref="A2:D2 F2:I2">
    <cfRule type="beginsWith" dxfId="42081" priority="43006" operator="beginsWith" text="ATR">
      <formula>LEFT(A2,LEN("ATR"))="ATR"</formula>
    </cfRule>
  </conditionalFormatting>
  <conditionalFormatting sqref="K2:N2">
    <cfRule type="containsText" dxfId="42080" priority="43004" operator="containsText" text="NTRAB">
      <formula>NOT(ISERROR(SEARCH("NTRAB",K2)))</formula>
    </cfRule>
    <cfRule type="containsText" dxfId="42079" priority="43005" operator="containsText" text="FERIADO">
      <formula>NOT(ISERROR(SEARCH("FERIADO",K2)))</formula>
    </cfRule>
  </conditionalFormatting>
  <conditionalFormatting sqref="K2:N2">
    <cfRule type="beginsWith" dxfId="42078" priority="43001" operator="beginsWith" text="FER">
      <formula>LEFT(K2,LEN("FER"))="FER"</formula>
    </cfRule>
    <cfRule type="beginsWith" dxfId="42077" priority="43002" operator="beginsWith" text="FRS">
      <formula>LEFT(K2,LEN("FRS"))="FRS"</formula>
    </cfRule>
    <cfRule type="containsText" dxfId="42076" priority="43003" operator="containsText" text="FÉRIAS">
      <formula>NOT(ISERROR(SEARCH("FÉRIAS",K2)))</formula>
    </cfRule>
  </conditionalFormatting>
  <conditionalFormatting sqref="K2:N2">
    <cfRule type="beginsWith" dxfId="42075" priority="42998" operator="beginsWith" text="ANT">
      <formula>LEFT(K2,LEN("ANT"))="ANT"</formula>
    </cfRule>
    <cfRule type="beginsWith" dxfId="42074" priority="42999" operator="beginsWith" text="FAL">
      <formula>LEFT(K2,LEN("FAL"))="FAL"</formula>
    </cfRule>
    <cfRule type="beginsWith" dxfId="42073" priority="43000" operator="beginsWith" text="ok">
      <formula>LEFT(K2,LEN("ok"))="ok"</formula>
    </cfRule>
  </conditionalFormatting>
  <conditionalFormatting sqref="K2:N2">
    <cfRule type="beginsWith" dxfId="42072" priority="42997" operator="beginsWith" text="ATR">
      <formula>LEFT(K2,LEN("ATR"))="ATR"</formula>
    </cfRule>
  </conditionalFormatting>
  <conditionalFormatting sqref="E2">
    <cfRule type="cellIs" dxfId="42071" priority="42996" operator="equal">
      <formula>"ER"</formula>
    </cfRule>
  </conditionalFormatting>
  <conditionalFormatting sqref="J2">
    <cfRule type="cellIs" dxfId="42070" priority="42995" operator="equal">
      <formula>"ER"</formula>
    </cfRule>
  </conditionalFormatting>
  <conditionalFormatting sqref="O3">
    <cfRule type="cellIs" dxfId="42069" priority="42993" operator="equal">
      <formula>0</formula>
    </cfRule>
    <cfRule type="expression" dxfId="42068" priority="42994">
      <formula>O3&lt;0</formula>
    </cfRule>
  </conditionalFormatting>
  <conditionalFormatting sqref="O4:O6">
    <cfRule type="expression" dxfId="42067" priority="42991">
      <formula>O4&lt;0</formula>
    </cfRule>
    <cfRule type="cellIs" dxfId="42066" priority="42992" operator="equal">
      <formula>0</formula>
    </cfRule>
  </conditionalFormatting>
  <conditionalFormatting sqref="O7">
    <cfRule type="cellIs" dxfId="42065" priority="42989" operator="equal">
      <formula>0</formula>
    </cfRule>
    <cfRule type="expression" dxfId="42064" priority="42990">
      <formula>O7&lt;0</formula>
    </cfRule>
  </conditionalFormatting>
  <conditionalFormatting sqref="O8:O10">
    <cfRule type="expression" dxfId="42063" priority="42987">
      <formula>O8&lt;0</formula>
    </cfRule>
    <cfRule type="cellIs" dxfId="42062" priority="42988" operator="equal">
      <formula>0</formula>
    </cfRule>
  </conditionalFormatting>
  <conditionalFormatting sqref="O11">
    <cfRule type="cellIs" dxfId="42061" priority="42985" operator="equal">
      <formula>0</formula>
    </cfRule>
    <cfRule type="expression" dxfId="42060" priority="42986">
      <formula>O11&lt;0</formula>
    </cfRule>
  </conditionalFormatting>
  <conditionalFormatting sqref="O12:O14">
    <cfRule type="expression" dxfId="42059" priority="42983">
      <formula>O12&lt;0</formula>
    </cfRule>
    <cfRule type="cellIs" dxfId="42058" priority="42984" operator="equal">
      <formula>0</formula>
    </cfRule>
  </conditionalFormatting>
  <conditionalFormatting sqref="O15">
    <cfRule type="cellIs" dxfId="42057" priority="42981" operator="equal">
      <formula>0</formula>
    </cfRule>
    <cfRule type="expression" dxfId="42056" priority="42982">
      <formula>O15&lt;0</formula>
    </cfRule>
  </conditionalFormatting>
  <conditionalFormatting sqref="O16:O18">
    <cfRule type="expression" dxfId="42055" priority="42979">
      <formula>O16&lt;0</formula>
    </cfRule>
    <cfRule type="cellIs" dxfId="42054" priority="42980" operator="equal">
      <formula>0</formula>
    </cfRule>
  </conditionalFormatting>
  <conditionalFormatting sqref="O19">
    <cfRule type="cellIs" dxfId="42053" priority="42977" operator="equal">
      <formula>0</formula>
    </cfRule>
    <cfRule type="expression" dxfId="42052" priority="42978">
      <formula>O19&lt;0</formula>
    </cfRule>
  </conditionalFormatting>
  <conditionalFormatting sqref="O20:O22">
    <cfRule type="expression" dxfId="42051" priority="42975">
      <formula>O20&lt;0</formula>
    </cfRule>
    <cfRule type="cellIs" dxfId="42050" priority="42976" operator="equal">
      <formula>0</formula>
    </cfRule>
  </conditionalFormatting>
  <conditionalFormatting sqref="O23">
    <cfRule type="cellIs" dxfId="42049" priority="42973" operator="equal">
      <formula>0</formula>
    </cfRule>
    <cfRule type="expression" dxfId="42048" priority="42974">
      <formula>O23&lt;0</formula>
    </cfRule>
  </conditionalFormatting>
  <conditionalFormatting sqref="O24:O26">
    <cfRule type="expression" dxfId="42047" priority="42971">
      <formula>O24&lt;0</formula>
    </cfRule>
    <cfRule type="cellIs" dxfId="42046" priority="42972" operator="equal">
      <formula>0</formula>
    </cfRule>
  </conditionalFormatting>
  <conditionalFormatting sqref="O27">
    <cfRule type="cellIs" dxfId="42045" priority="42969" operator="equal">
      <formula>0</formula>
    </cfRule>
    <cfRule type="expression" dxfId="42044" priority="42970">
      <formula>O27&lt;0</formula>
    </cfRule>
  </conditionalFormatting>
  <conditionalFormatting sqref="O28:O30">
    <cfRule type="expression" dxfId="42043" priority="42967">
      <formula>O28&lt;0</formula>
    </cfRule>
    <cfRule type="cellIs" dxfId="42042" priority="42968" operator="equal">
      <formula>0</formula>
    </cfRule>
  </conditionalFormatting>
  <conditionalFormatting sqref="O31">
    <cfRule type="cellIs" dxfId="42041" priority="42965" operator="equal">
      <formula>0</formula>
    </cfRule>
    <cfRule type="expression" dxfId="42040" priority="42966">
      <formula>O31&lt;0</formula>
    </cfRule>
  </conditionalFormatting>
  <conditionalFormatting sqref="O32:O34">
    <cfRule type="expression" dxfId="42039" priority="42963">
      <formula>O32&lt;0</formula>
    </cfRule>
    <cfRule type="cellIs" dxfId="42038" priority="42964" operator="equal">
      <formula>0</formula>
    </cfRule>
  </conditionalFormatting>
  <conditionalFormatting sqref="O35">
    <cfRule type="cellIs" dxfId="42037" priority="42961" operator="equal">
      <formula>0</formula>
    </cfRule>
    <cfRule type="expression" dxfId="42036" priority="42962">
      <formula>O35&lt;0</formula>
    </cfRule>
  </conditionalFormatting>
  <conditionalFormatting sqref="O36:O38">
    <cfRule type="expression" dxfId="42035" priority="42959">
      <formula>O36&lt;0</formula>
    </cfRule>
    <cfRule type="cellIs" dxfId="42034" priority="42960" operator="equal">
      <formula>0</formula>
    </cfRule>
  </conditionalFormatting>
  <conditionalFormatting sqref="O39">
    <cfRule type="cellIs" dxfId="42033" priority="42957" operator="equal">
      <formula>0</formula>
    </cfRule>
    <cfRule type="expression" dxfId="42032" priority="42958">
      <formula>O39&lt;0</formula>
    </cfRule>
  </conditionalFormatting>
  <conditionalFormatting sqref="O40:O42">
    <cfRule type="expression" dxfId="42031" priority="42955">
      <formula>O40&lt;0</formula>
    </cfRule>
    <cfRule type="cellIs" dxfId="42030" priority="42956" operator="equal">
      <formula>0</formula>
    </cfRule>
  </conditionalFormatting>
  <conditionalFormatting sqref="O43">
    <cfRule type="cellIs" dxfId="42029" priority="42953" operator="equal">
      <formula>0</formula>
    </cfRule>
    <cfRule type="expression" dxfId="42028" priority="42954">
      <formula>O43&lt;0</formula>
    </cfRule>
  </conditionalFormatting>
  <conditionalFormatting sqref="O44:O46">
    <cfRule type="expression" dxfId="42027" priority="42951">
      <formula>O44&lt;0</formula>
    </cfRule>
    <cfRule type="cellIs" dxfId="42026" priority="42952" operator="equal">
      <formula>0</formula>
    </cfRule>
  </conditionalFormatting>
  <conditionalFormatting sqref="O2:O46">
    <cfRule type="cellIs" dxfId="42025" priority="42950" operator="equal">
      <formula>"ER"</formula>
    </cfRule>
  </conditionalFormatting>
  <conditionalFormatting sqref="O3">
    <cfRule type="cellIs" dxfId="42024" priority="42948" operator="equal">
      <formula>0</formula>
    </cfRule>
    <cfRule type="expression" dxfId="42023" priority="42949">
      <formula>O3&lt;0</formula>
    </cfRule>
  </conditionalFormatting>
  <conditionalFormatting sqref="O4:O5">
    <cfRule type="expression" dxfId="42022" priority="42946">
      <formula>O4&lt;0</formula>
    </cfRule>
    <cfRule type="cellIs" dxfId="42021" priority="42947" operator="equal">
      <formula>0</formula>
    </cfRule>
  </conditionalFormatting>
  <conditionalFormatting sqref="O19">
    <cfRule type="cellIs" dxfId="42020" priority="42944" operator="equal">
      <formula>0</formula>
    </cfRule>
    <cfRule type="expression" dxfId="42019" priority="42945">
      <formula>O19&lt;0</formula>
    </cfRule>
  </conditionalFormatting>
  <conditionalFormatting sqref="O20:O22">
    <cfRule type="expression" dxfId="42018" priority="42942">
      <formula>O20&lt;0</formula>
    </cfRule>
    <cfRule type="cellIs" dxfId="42017" priority="42943" operator="equal">
      <formula>0</formula>
    </cfRule>
  </conditionalFormatting>
  <conditionalFormatting sqref="O23">
    <cfRule type="cellIs" dxfId="42016" priority="42940" operator="equal">
      <formula>0</formula>
    </cfRule>
    <cfRule type="expression" dxfId="42015" priority="42941">
      <formula>O23&lt;0</formula>
    </cfRule>
  </conditionalFormatting>
  <conditionalFormatting sqref="O24:O26">
    <cfRule type="expression" dxfId="42014" priority="42938">
      <formula>O24&lt;0</formula>
    </cfRule>
    <cfRule type="cellIs" dxfId="42013" priority="42939" operator="equal">
      <formula>0</formula>
    </cfRule>
  </conditionalFormatting>
  <conditionalFormatting sqref="O27">
    <cfRule type="cellIs" dxfId="42012" priority="42936" operator="equal">
      <formula>0</formula>
    </cfRule>
    <cfRule type="expression" dxfId="42011" priority="42937">
      <formula>O27&lt;0</formula>
    </cfRule>
  </conditionalFormatting>
  <conditionalFormatting sqref="O28:O30">
    <cfRule type="expression" dxfId="42010" priority="42934">
      <formula>O28&lt;0</formula>
    </cfRule>
    <cfRule type="cellIs" dxfId="42009" priority="42935" operator="equal">
      <formula>0</formula>
    </cfRule>
  </conditionalFormatting>
  <conditionalFormatting sqref="O31">
    <cfRule type="cellIs" dxfId="42008" priority="42932" operator="equal">
      <formula>0</formula>
    </cfRule>
    <cfRule type="expression" dxfId="42007" priority="42933">
      <formula>O31&lt;0</formula>
    </cfRule>
  </conditionalFormatting>
  <conditionalFormatting sqref="O32:O34">
    <cfRule type="expression" dxfId="42006" priority="42930">
      <formula>O32&lt;0</formula>
    </cfRule>
    <cfRule type="cellIs" dxfId="42005" priority="42931" operator="equal">
      <formula>0</formula>
    </cfRule>
  </conditionalFormatting>
  <conditionalFormatting sqref="O35">
    <cfRule type="cellIs" dxfId="42004" priority="42928" operator="equal">
      <formula>0</formula>
    </cfRule>
    <cfRule type="expression" dxfId="42003" priority="42929">
      <formula>O35&lt;0</formula>
    </cfRule>
  </conditionalFormatting>
  <conditionalFormatting sqref="O36:O38">
    <cfRule type="expression" dxfId="42002" priority="42926">
      <formula>O36&lt;0</formula>
    </cfRule>
    <cfRule type="cellIs" dxfId="42001" priority="42927" operator="equal">
      <formula>0</formula>
    </cfRule>
  </conditionalFormatting>
  <conditionalFormatting sqref="O39">
    <cfRule type="cellIs" dxfId="42000" priority="42924" operator="equal">
      <formula>0</formula>
    </cfRule>
    <cfRule type="expression" dxfId="41999" priority="42925">
      <formula>O39&lt;0</formula>
    </cfRule>
  </conditionalFormatting>
  <conditionalFormatting sqref="O40:O42">
    <cfRule type="expression" dxfId="41998" priority="42922">
      <formula>O40&lt;0</formula>
    </cfRule>
    <cfRule type="cellIs" dxfId="41997" priority="42923" operator="equal">
      <formula>0</formula>
    </cfRule>
  </conditionalFormatting>
  <conditionalFormatting sqref="O6">
    <cfRule type="expression" dxfId="41996" priority="42920">
      <formula>O6&lt;0</formula>
    </cfRule>
    <cfRule type="cellIs" dxfId="41995" priority="42921" operator="equal">
      <formula>0</formula>
    </cfRule>
  </conditionalFormatting>
  <conditionalFormatting sqref="O11">
    <cfRule type="cellIs" dxfId="41994" priority="42918" operator="equal">
      <formula>0</formula>
    </cfRule>
    <cfRule type="expression" dxfId="41993" priority="42919">
      <formula>O11&lt;0</formula>
    </cfRule>
  </conditionalFormatting>
  <conditionalFormatting sqref="O12:O13">
    <cfRule type="expression" dxfId="41992" priority="42916">
      <formula>O12&lt;0</formula>
    </cfRule>
    <cfRule type="cellIs" dxfId="41991" priority="42917" operator="equal">
      <formula>0</formula>
    </cfRule>
  </conditionalFormatting>
  <conditionalFormatting sqref="O14">
    <cfRule type="expression" dxfId="41990" priority="42914">
      <formula>O14&lt;0</formula>
    </cfRule>
    <cfRule type="cellIs" dxfId="41989" priority="42915" operator="equal">
      <formula>0</formula>
    </cfRule>
  </conditionalFormatting>
  <conditionalFormatting sqref="O15">
    <cfRule type="cellIs" dxfId="41988" priority="42912" operator="equal">
      <formula>0</formula>
    </cfRule>
    <cfRule type="expression" dxfId="41987" priority="42913">
      <formula>O15&lt;0</formula>
    </cfRule>
  </conditionalFormatting>
  <conditionalFormatting sqref="O16:O17">
    <cfRule type="expression" dxfId="41986" priority="42910">
      <formula>O16&lt;0</formula>
    </cfRule>
    <cfRule type="cellIs" dxfId="41985" priority="42911" operator="equal">
      <formula>0</formula>
    </cfRule>
  </conditionalFormatting>
  <conditionalFormatting sqref="O18">
    <cfRule type="expression" dxfId="41984" priority="42908">
      <formula>O18&lt;0</formula>
    </cfRule>
    <cfRule type="cellIs" dxfId="41983" priority="42909" operator="equal">
      <formula>0</formula>
    </cfRule>
  </conditionalFormatting>
  <conditionalFormatting sqref="O7">
    <cfRule type="cellIs" dxfId="41982" priority="42906" operator="equal">
      <formula>0</formula>
    </cfRule>
    <cfRule type="expression" dxfId="41981" priority="42907">
      <formula>O7&lt;0</formula>
    </cfRule>
  </conditionalFormatting>
  <conditionalFormatting sqref="O8:O9">
    <cfRule type="expression" dxfId="41980" priority="42904">
      <formula>O8&lt;0</formula>
    </cfRule>
    <cfRule type="cellIs" dxfId="41979" priority="42905" operator="equal">
      <formula>0</formula>
    </cfRule>
  </conditionalFormatting>
  <conditionalFormatting sqref="O10">
    <cfRule type="expression" dxfId="41978" priority="42902">
      <formula>O10&lt;0</formula>
    </cfRule>
    <cfRule type="cellIs" dxfId="41977" priority="42903" operator="equal">
      <formula>0</formula>
    </cfRule>
  </conditionalFormatting>
  <conditionalFormatting sqref="O7">
    <cfRule type="cellIs" dxfId="41976" priority="42900" operator="equal">
      <formula>0</formula>
    </cfRule>
    <cfRule type="expression" dxfId="41975" priority="42901">
      <formula>O7&lt;0</formula>
    </cfRule>
  </conditionalFormatting>
  <conditionalFormatting sqref="O8:O9">
    <cfRule type="expression" dxfId="41974" priority="42898">
      <formula>O8&lt;0</formula>
    </cfRule>
    <cfRule type="cellIs" dxfId="41973" priority="42899" operator="equal">
      <formula>0</formula>
    </cfRule>
  </conditionalFormatting>
  <conditionalFormatting sqref="O10">
    <cfRule type="expression" dxfId="41972" priority="42896">
      <formula>O10&lt;0</formula>
    </cfRule>
    <cfRule type="cellIs" dxfId="41971" priority="42897" operator="equal">
      <formula>0</formula>
    </cfRule>
  </conditionalFormatting>
  <conditionalFormatting sqref="O11">
    <cfRule type="cellIs" dxfId="41970" priority="42894" operator="equal">
      <formula>0</formula>
    </cfRule>
    <cfRule type="expression" dxfId="41969" priority="42895">
      <formula>O11&lt;0</formula>
    </cfRule>
  </conditionalFormatting>
  <conditionalFormatting sqref="O12:O13">
    <cfRule type="expression" dxfId="41968" priority="42892">
      <formula>O12&lt;0</formula>
    </cfRule>
    <cfRule type="cellIs" dxfId="41967" priority="42893" operator="equal">
      <formula>0</formula>
    </cfRule>
  </conditionalFormatting>
  <conditionalFormatting sqref="O14">
    <cfRule type="expression" dxfId="41966" priority="42890">
      <formula>O14&lt;0</formula>
    </cfRule>
    <cfRule type="cellIs" dxfId="41965" priority="42891" operator="equal">
      <formula>0</formula>
    </cfRule>
  </conditionalFormatting>
  <conditionalFormatting sqref="O15">
    <cfRule type="cellIs" dxfId="41964" priority="42888" operator="equal">
      <formula>0</formula>
    </cfRule>
    <cfRule type="expression" dxfId="41963" priority="42889">
      <formula>O15&lt;0</formula>
    </cfRule>
  </conditionalFormatting>
  <conditionalFormatting sqref="O16:O17">
    <cfRule type="expression" dxfId="41962" priority="42886">
      <formula>O16&lt;0</formula>
    </cfRule>
    <cfRule type="cellIs" dxfId="41961" priority="42887" operator="equal">
      <formula>0</formula>
    </cfRule>
  </conditionalFormatting>
  <conditionalFormatting sqref="O18">
    <cfRule type="expression" dxfId="41960" priority="42884">
      <formula>O18&lt;0</formula>
    </cfRule>
    <cfRule type="cellIs" dxfId="41959" priority="42885" operator="equal">
      <formula>0</formula>
    </cfRule>
  </conditionalFormatting>
  <conditionalFormatting sqref="O19">
    <cfRule type="cellIs" dxfId="41958" priority="42882" operator="equal">
      <formula>0</formula>
    </cfRule>
    <cfRule type="expression" dxfId="41957" priority="42883">
      <formula>O19&lt;0</formula>
    </cfRule>
  </conditionalFormatting>
  <conditionalFormatting sqref="O20:O21">
    <cfRule type="expression" dxfId="41956" priority="42880">
      <formula>O20&lt;0</formula>
    </cfRule>
    <cfRule type="cellIs" dxfId="41955" priority="42881" operator="equal">
      <formula>0</formula>
    </cfRule>
  </conditionalFormatting>
  <conditionalFormatting sqref="O22">
    <cfRule type="expression" dxfId="41954" priority="42878">
      <formula>O22&lt;0</formula>
    </cfRule>
    <cfRule type="cellIs" dxfId="41953" priority="42879" operator="equal">
      <formula>0</formula>
    </cfRule>
  </conditionalFormatting>
  <conditionalFormatting sqref="O23">
    <cfRule type="cellIs" dxfId="41952" priority="42876" operator="equal">
      <formula>0</formula>
    </cfRule>
    <cfRule type="expression" dxfId="41951" priority="42877">
      <formula>O23&lt;0</formula>
    </cfRule>
  </conditionalFormatting>
  <conditionalFormatting sqref="O24:O25">
    <cfRule type="expression" dxfId="41950" priority="42874">
      <formula>O24&lt;0</formula>
    </cfRule>
    <cfRule type="cellIs" dxfId="41949" priority="42875" operator="equal">
      <formula>0</formula>
    </cfRule>
  </conditionalFormatting>
  <conditionalFormatting sqref="O26">
    <cfRule type="expression" dxfId="41948" priority="42872">
      <formula>O26&lt;0</formula>
    </cfRule>
    <cfRule type="cellIs" dxfId="41947" priority="42873" operator="equal">
      <formula>0</formula>
    </cfRule>
  </conditionalFormatting>
  <conditionalFormatting sqref="O27">
    <cfRule type="cellIs" dxfId="41946" priority="42870" operator="equal">
      <formula>0</formula>
    </cfRule>
    <cfRule type="expression" dxfId="41945" priority="42871">
      <formula>O27&lt;0</formula>
    </cfRule>
  </conditionalFormatting>
  <conditionalFormatting sqref="O28:O29">
    <cfRule type="expression" dxfId="41944" priority="42868">
      <formula>O28&lt;0</formula>
    </cfRule>
    <cfRule type="cellIs" dxfId="41943" priority="42869" operator="equal">
      <formula>0</formula>
    </cfRule>
  </conditionalFormatting>
  <conditionalFormatting sqref="O30">
    <cfRule type="expression" dxfId="41942" priority="42866">
      <formula>O30&lt;0</formula>
    </cfRule>
    <cfRule type="cellIs" dxfId="41941" priority="42867" operator="equal">
      <formula>0</formula>
    </cfRule>
  </conditionalFormatting>
  <conditionalFormatting sqref="O31">
    <cfRule type="cellIs" dxfId="41940" priority="42864" operator="equal">
      <formula>0</formula>
    </cfRule>
    <cfRule type="expression" dxfId="41939" priority="42865">
      <formula>O31&lt;0</formula>
    </cfRule>
  </conditionalFormatting>
  <conditionalFormatting sqref="O32:O33">
    <cfRule type="expression" dxfId="41938" priority="42862">
      <formula>O32&lt;0</formula>
    </cfRule>
    <cfRule type="cellIs" dxfId="41937" priority="42863" operator="equal">
      <formula>0</formula>
    </cfRule>
  </conditionalFormatting>
  <conditionalFormatting sqref="O34">
    <cfRule type="expression" dxfId="41936" priority="42860">
      <formula>O34&lt;0</formula>
    </cfRule>
    <cfRule type="cellIs" dxfId="41935" priority="42861" operator="equal">
      <formula>0</formula>
    </cfRule>
  </conditionalFormatting>
  <conditionalFormatting sqref="O35">
    <cfRule type="cellIs" dxfId="41934" priority="42858" operator="equal">
      <formula>0</formula>
    </cfRule>
    <cfRule type="expression" dxfId="41933" priority="42859">
      <formula>O35&lt;0</formula>
    </cfRule>
  </conditionalFormatting>
  <conditionalFormatting sqref="O36:O37">
    <cfRule type="expression" dxfId="41932" priority="42856">
      <formula>O36&lt;0</formula>
    </cfRule>
    <cfRule type="cellIs" dxfId="41931" priority="42857" operator="equal">
      <formula>0</formula>
    </cfRule>
  </conditionalFormatting>
  <conditionalFormatting sqref="O38">
    <cfRule type="expression" dxfId="41930" priority="42854">
      <formula>O38&lt;0</formula>
    </cfRule>
    <cfRule type="cellIs" dxfId="41929" priority="42855" operator="equal">
      <formula>0</formula>
    </cfRule>
  </conditionalFormatting>
  <conditionalFormatting sqref="O39">
    <cfRule type="cellIs" dxfId="41928" priority="42852" operator="equal">
      <formula>0</formula>
    </cfRule>
    <cfRule type="expression" dxfId="41927" priority="42853">
      <formula>O39&lt;0</formula>
    </cfRule>
  </conditionalFormatting>
  <conditionalFormatting sqref="O40:O41">
    <cfRule type="expression" dxfId="41926" priority="42850">
      <formula>O40&lt;0</formula>
    </cfRule>
    <cfRule type="cellIs" dxfId="41925" priority="42851" operator="equal">
      <formula>0</formula>
    </cfRule>
  </conditionalFormatting>
  <conditionalFormatting sqref="O42">
    <cfRule type="expression" dxfId="41924" priority="42848">
      <formula>O42&lt;0</formula>
    </cfRule>
    <cfRule type="cellIs" dxfId="41923" priority="42849" operator="equal">
      <formula>0</formula>
    </cfRule>
  </conditionalFormatting>
  <conditionalFormatting sqref="O43">
    <cfRule type="cellIs" dxfId="41922" priority="42846" operator="equal">
      <formula>0</formula>
    </cfRule>
    <cfRule type="expression" dxfId="41921" priority="42847">
      <formula>O43&lt;0</formula>
    </cfRule>
  </conditionalFormatting>
  <conditionalFormatting sqref="O44:O46">
    <cfRule type="expression" dxfId="41920" priority="42844">
      <formula>O44&lt;0</formula>
    </cfRule>
    <cfRule type="cellIs" dxfId="41919" priority="42845" operator="equal">
      <formula>0</formula>
    </cfRule>
  </conditionalFormatting>
  <conditionalFormatting sqref="O43">
    <cfRule type="cellIs" dxfId="41918" priority="42842" operator="equal">
      <formula>0</formula>
    </cfRule>
    <cfRule type="expression" dxfId="41917" priority="42843">
      <formula>O43&lt;0</formula>
    </cfRule>
  </conditionalFormatting>
  <conditionalFormatting sqref="O44:O46">
    <cfRule type="expression" dxfId="41916" priority="42840">
      <formula>O44&lt;0</formula>
    </cfRule>
    <cfRule type="cellIs" dxfId="41915" priority="42841" operator="equal">
      <formula>0</formula>
    </cfRule>
  </conditionalFormatting>
  <conditionalFormatting sqref="O43">
    <cfRule type="cellIs" dxfId="41914" priority="42838" operator="equal">
      <formula>0</formula>
    </cfRule>
    <cfRule type="expression" dxfId="41913" priority="42839">
      <formula>O43&lt;0</formula>
    </cfRule>
  </conditionalFormatting>
  <conditionalFormatting sqref="O44:O45">
    <cfRule type="expression" dxfId="41912" priority="42836">
      <formula>O44&lt;0</formula>
    </cfRule>
    <cfRule type="cellIs" dxfId="41911" priority="42837" operator="equal">
      <formula>0</formula>
    </cfRule>
  </conditionalFormatting>
  <conditionalFormatting sqref="O46">
    <cfRule type="expression" dxfId="41910" priority="42834">
      <formula>O46&lt;0</formula>
    </cfRule>
    <cfRule type="cellIs" dxfId="41909" priority="42835" operator="equal">
      <formula>0</formula>
    </cfRule>
  </conditionalFormatting>
  <conditionalFormatting sqref="Y2">
    <cfRule type="beginsWith" dxfId="41908" priority="20830" operator="beginsWith" text="DP">
      <formula>LEFT(Y2,LEN("DP"))="DP"</formula>
    </cfRule>
  </conditionalFormatting>
  <conditionalFormatting sqref="Y3:Y7">
    <cfRule type="beginsWith" dxfId="41907" priority="20829" operator="beginsWith" text="DP">
      <formula>LEFT(Y3,LEN("DP"))="DP"</formula>
    </cfRule>
  </conditionalFormatting>
  <conditionalFormatting sqref="A6">
    <cfRule type="containsText" dxfId="41906" priority="2082" operator="containsText" text="NTRAB">
      <formula>NOT(ISERROR(SEARCH("NTRAB",A6)))</formula>
    </cfRule>
    <cfRule type="containsText" dxfId="41905" priority="2083" operator="containsText" text="FERIADO">
      <formula>NOT(ISERROR(SEARCH("FERIADO",A6)))</formula>
    </cfRule>
  </conditionalFormatting>
  <conditionalFormatting sqref="A6">
    <cfRule type="containsText" dxfId="41904" priority="2081" operator="containsText" text="FÉRIAS">
      <formula>NOT(ISERROR(SEARCH("FÉRIAS",A6)))</formula>
    </cfRule>
  </conditionalFormatting>
  <conditionalFormatting sqref="A3">
    <cfRule type="containsText" dxfId="41903" priority="2079" operator="containsText" text="NTRAB">
      <formula>NOT(ISERROR(SEARCH("NTRAB",A3)))</formula>
    </cfRule>
    <cfRule type="containsText" dxfId="41902" priority="2080" operator="containsText" text="FERIADO">
      <formula>NOT(ISERROR(SEARCH("FERIADO",A3)))</formula>
    </cfRule>
  </conditionalFormatting>
  <conditionalFormatting sqref="A3">
    <cfRule type="containsText" dxfId="41901" priority="2078" operator="containsText" text="FÉRIAS">
      <formula>NOT(ISERROR(SEARCH("FÉRIAS",A3)))</formula>
    </cfRule>
  </conditionalFormatting>
  <conditionalFormatting sqref="A3 A6">
    <cfRule type="containsText" dxfId="41900" priority="2077" operator="containsText" text="ATESTADO">
      <formula>NOT(ISERROR(SEARCH("ATESTADO",A3)))</formula>
    </cfRule>
  </conditionalFormatting>
  <conditionalFormatting sqref="A4">
    <cfRule type="containsText" dxfId="41899" priority="2075" operator="containsText" text="NTRAB">
      <formula>NOT(ISERROR(SEARCH("NTRAB",A4)))</formula>
    </cfRule>
    <cfRule type="containsText" dxfId="41898" priority="2076" operator="containsText" text="FERIADO">
      <formula>NOT(ISERROR(SEARCH("FERIADO",A4)))</formula>
    </cfRule>
  </conditionalFormatting>
  <conditionalFormatting sqref="A4">
    <cfRule type="containsText" dxfId="41897" priority="2074" operator="containsText" text="FÉRIAS">
      <formula>NOT(ISERROR(SEARCH("FÉRIAS",A4)))</formula>
    </cfRule>
  </conditionalFormatting>
  <conditionalFormatting sqref="A4">
    <cfRule type="expression" dxfId="41896" priority="2070">
      <formula>A3="FERIADO"</formula>
    </cfRule>
    <cfRule type="expression" dxfId="41895" priority="2071">
      <formula>A3="NTRAB"</formula>
    </cfRule>
    <cfRule type="expression" dxfId="41894" priority="2072">
      <formula>A3="FÉRIAS"</formula>
    </cfRule>
    <cfRule type="expression" dxfId="41893" priority="2073">
      <formula>A3="ATESTADO"</formula>
    </cfRule>
  </conditionalFormatting>
  <conditionalFormatting sqref="A4">
    <cfRule type="containsText" dxfId="41892" priority="2069" operator="containsText" text="ATESTADO">
      <formula>NOT(ISERROR(SEARCH("ATESTADO",A4)))</formula>
    </cfRule>
  </conditionalFormatting>
  <conditionalFormatting sqref="A5">
    <cfRule type="containsText" dxfId="41891" priority="2067" operator="containsText" text="NTRAB">
      <formula>NOT(ISERROR(SEARCH("NTRAB",A5)))</formula>
    </cfRule>
    <cfRule type="containsText" dxfId="41890" priority="2068" operator="containsText" text="FERIADO">
      <formula>NOT(ISERROR(SEARCH("FERIADO",A5)))</formula>
    </cfRule>
  </conditionalFormatting>
  <conditionalFormatting sqref="A5">
    <cfRule type="containsText" dxfId="41889" priority="2066" operator="containsText" text="FÉRIAS">
      <formula>NOT(ISERROR(SEARCH("FÉRIAS",A5)))</formula>
    </cfRule>
  </conditionalFormatting>
  <conditionalFormatting sqref="A5">
    <cfRule type="expression" dxfId="41888" priority="2062">
      <formula>A4="FERIADO"</formula>
    </cfRule>
    <cfRule type="expression" dxfId="41887" priority="2063">
      <formula>A4="NTRAB"</formula>
    </cfRule>
    <cfRule type="expression" dxfId="41886" priority="2064">
      <formula>A4="FÉRIAS"</formula>
    </cfRule>
    <cfRule type="expression" dxfId="41885" priority="2065">
      <formula>A4="ATESTADO"</formula>
    </cfRule>
  </conditionalFormatting>
  <conditionalFormatting sqref="A5">
    <cfRule type="containsText" dxfId="41884" priority="2061" operator="containsText" text="ATESTADO">
      <formula>NOT(ISERROR(SEARCH("ATESTADO",A5)))</formula>
    </cfRule>
  </conditionalFormatting>
  <conditionalFormatting sqref="A5">
    <cfRule type="expression" dxfId="41883" priority="2057">
      <formula>A3="ATESTADO"</formula>
    </cfRule>
    <cfRule type="expression" dxfId="41882" priority="2058">
      <formula>A3="FÉRIAS"</formula>
    </cfRule>
    <cfRule type="expression" dxfId="41881" priority="2059">
      <formula>A3="NTRAB"</formula>
    </cfRule>
    <cfRule type="expression" dxfId="41880" priority="2060">
      <formula>A3="FERIADO"</formula>
    </cfRule>
  </conditionalFormatting>
  <conditionalFormatting sqref="A3:A6">
    <cfRule type="containsText" dxfId="41879" priority="2056" operator="containsText" text="HOJE">
      <formula>NOT(ISERROR(SEARCH("HOJE",A3)))</formula>
    </cfRule>
  </conditionalFormatting>
  <conditionalFormatting sqref="A10">
    <cfRule type="containsText" dxfId="41878" priority="2054" operator="containsText" text="NTRAB">
      <formula>NOT(ISERROR(SEARCH("NTRAB",A10)))</formula>
    </cfRule>
    <cfRule type="containsText" dxfId="41877" priority="2055" operator="containsText" text="FERIADO">
      <formula>NOT(ISERROR(SEARCH("FERIADO",A10)))</formula>
    </cfRule>
  </conditionalFormatting>
  <conditionalFormatting sqref="A10">
    <cfRule type="containsText" dxfId="41876" priority="2053" operator="containsText" text="FÉRIAS">
      <formula>NOT(ISERROR(SEARCH("FÉRIAS",A10)))</formula>
    </cfRule>
  </conditionalFormatting>
  <conditionalFormatting sqref="A7">
    <cfRule type="containsText" dxfId="41875" priority="2051" operator="containsText" text="NTRAB">
      <formula>NOT(ISERROR(SEARCH("NTRAB",A7)))</formula>
    </cfRule>
    <cfRule type="containsText" dxfId="41874" priority="2052" operator="containsText" text="FERIADO">
      <formula>NOT(ISERROR(SEARCH("FERIADO",A7)))</formula>
    </cfRule>
  </conditionalFormatting>
  <conditionalFormatting sqref="A7">
    <cfRule type="containsText" dxfId="41873" priority="2050" operator="containsText" text="FÉRIAS">
      <formula>NOT(ISERROR(SEARCH("FÉRIAS",A7)))</formula>
    </cfRule>
  </conditionalFormatting>
  <conditionalFormatting sqref="A7 A10">
    <cfRule type="containsText" dxfId="41872" priority="2049" operator="containsText" text="ATESTADO">
      <formula>NOT(ISERROR(SEARCH("ATESTADO",A7)))</formula>
    </cfRule>
  </conditionalFormatting>
  <conditionalFormatting sqref="A8">
    <cfRule type="containsText" dxfId="41871" priority="2047" operator="containsText" text="NTRAB">
      <formula>NOT(ISERROR(SEARCH("NTRAB",A8)))</formula>
    </cfRule>
    <cfRule type="containsText" dxfId="41870" priority="2048" operator="containsText" text="FERIADO">
      <formula>NOT(ISERROR(SEARCH("FERIADO",A8)))</formula>
    </cfRule>
  </conditionalFormatting>
  <conditionalFormatting sqref="A8">
    <cfRule type="containsText" dxfId="41869" priority="2046" operator="containsText" text="FÉRIAS">
      <formula>NOT(ISERROR(SEARCH("FÉRIAS",A8)))</formula>
    </cfRule>
  </conditionalFormatting>
  <conditionalFormatting sqref="A8">
    <cfRule type="expression" dxfId="41868" priority="2042">
      <formula>A7="FERIADO"</formula>
    </cfRule>
    <cfRule type="expression" dxfId="41867" priority="2043">
      <formula>A7="NTRAB"</formula>
    </cfRule>
    <cfRule type="expression" dxfId="41866" priority="2044">
      <formula>A7="FÉRIAS"</formula>
    </cfRule>
    <cfRule type="expression" dxfId="41865" priority="2045">
      <formula>A7="ATESTADO"</formula>
    </cfRule>
  </conditionalFormatting>
  <conditionalFormatting sqref="A8">
    <cfRule type="containsText" dxfId="41864" priority="2041" operator="containsText" text="ATESTADO">
      <formula>NOT(ISERROR(SEARCH("ATESTADO",A8)))</formula>
    </cfRule>
  </conditionalFormatting>
  <conditionalFormatting sqref="A9">
    <cfRule type="containsText" dxfId="41863" priority="2039" operator="containsText" text="NTRAB">
      <formula>NOT(ISERROR(SEARCH("NTRAB",A9)))</formula>
    </cfRule>
    <cfRule type="containsText" dxfId="41862" priority="2040" operator="containsText" text="FERIADO">
      <formula>NOT(ISERROR(SEARCH("FERIADO",A9)))</formula>
    </cfRule>
  </conditionalFormatting>
  <conditionalFormatting sqref="A9">
    <cfRule type="containsText" dxfId="41861" priority="2038" operator="containsText" text="FÉRIAS">
      <formula>NOT(ISERROR(SEARCH("FÉRIAS",A9)))</formula>
    </cfRule>
  </conditionalFormatting>
  <conditionalFormatting sqref="A9">
    <cfRule type="expression" dxfId="41860" priority="2034">
      <formula>A8="FERIADO"</formula>
    </cfRule>
    <cfRule type="expression" dxfId="41859" priority="2035">
      <formula>A8="NTRAB"</formula>
    </cfRule>
    <cfRule type="expression" dxfId="41858" priority="2036">
      <formula>A8="FÉRIAS"</formula>
    </cfRule>
    <cfRule type="expression" dxfId="41857" priority="2037">
      <formula>A8="ATESTADO"</formula>
    </cfRule>
  </conditionalFormatting>
  <conditionalFormatting sqref="A9">
    <cfRule type="containsText" dxfId="41856" priority="2033" operator="containsText" text="ATESTADO">
      <formula>NOT(ISERROR(SEARCH("ATESTADO",A9)))</formula>
    </cfRule>
  </conditionalFormatting>
  <conditionalFormatting sqref="A9">
    <cfRule type="expression" dxfId="41855" priority="2029">
      <formula>A7="ATESTADO"</formula>
    </cfRule>
    <cfRule type="expression" dxfId="41854" priority="2030">
      <formula>A7="FÉRIAS"</formula>
    </cfRule>
    <cfRule type="expression" dxfId="41853" priority="2031">
      <formula>A7="NTRAB"</formula>
    </cfRule>
    <cfRule type="expression" dxfId="41852" priority="2032">
      <formula>A7="FERIADO"</formula>
    </cfRule>
  </conditionalFormatting>
  <conditionalFormatting sqref="A7:A10">
    <cfRule type="containsText" dxfId="41851" priority="2028" operator="containsText" text="HOJE">
      <formula>NOT(ISERROR(SEARCH("HOJE",A7)))</formula>
    </cfRule>
  </conditionalFormatting>
  <conditionalFormatting sqref="A14">
    <cfRule type="containsText" dxfId="41850" priority="2026" operator="containsText" text="NTRAB">
      <formula>NOT(ISERROR(SEARCH("NTRAB",A14)))</formula>
    </cfRule>
    <cfRule type="containsText" dxfId="41849" priority="2027" operator="containsText" text="FERIADO">
      <formula>NOT(ISERROR(SEARCH("FERIADO",A14)))</formula>
    </cfRule>
  </conditionalFormatting>
  <conditionalFormatting sqref="A14">
    <cfRule type="containsText" dxfId="41848" priority="2025" operator="containsText" text="FÉRIAS">
      <formula>NOT(ISERROR(SEARCH("FÉRIAS",A14)))</formula>
    </cfRule>
  </conditionalFormatting>
  <conditionalFormatting sqref="A11">
    <cfRule type="containsText" dxfId="41847" priority="2023" operator="containsText" text="NTRAB">
      <formula>NOT(ISERROR(SEARCH("NTRAB",A11)))</formula>
    </cfRule>
    <cfRule type="containsText" dxfId="41846" priority="2024" operator="containsText" text="FERIADO">
      <formula>NOT(ISERROR(SEARCH("FERIADO",A11)))</formula>
    </cfRule>
  </conditionalFormatting>
  <conditionalFormatting sqref="A11">
    <cfRule type="containsText" dxfId="41845" priority="2022" operator="containsText" text="FÉRIAS">
      <formula>NOT(ISERROR(SEARCH("FÉRIAS",A11)))</formula>
    </cfRule>
  </conditionalFormatting>
  <conditionalFormatting sqref="A11 A14">
    <cfRule type="containsText" dxfId="41844" priority="2021" operator="containsText" text="ATESTADO">
      <formula>NOT(ISERROR(SEARCH("ATESTADO",A11)))</formula>
    </cfRule>
  </conditionalFormatting>
  <conditionalFormatting sqref="A12">
    <cfRule type="containsText" dxfId="41843" priority="2019" operator="containsText" text="NTRAB">
      <formula>NOT(ISERROR(SEARCH("NTRAB",A12)))</formula>
    </cfRule>
    <cfRule type="containsText" dxfId="41842" priority="2020" operator="containsText" text="FERIADO">
      <formula>NOT(ISERROR(SEARCH("FERIADO",A12)))</formula>
    </cfRule>
  </conditionalFormatting>
  <conditionalFormatting sqref="A12">
    <cfRule type="containsText" dxfId="41841" priority="2018" operator="containsText" text="FÉRIAS">
      <formula>NOT(ISERROR(SEARCH("FÉRIAS",A12)))</formula>
    </cfRule>
  </conditionalFormatting>
  <conditionalFormatting sqref="A12">
    <cfRule type="expression" dxfId="41840" priority="2014">
      <formula>A11="FERIADO"</formula>
    </cfRule>
    <cfRule type="expression" dxfId="41839" priority="2015">
      <formula>A11="NTRAB"</formula>
    </cfRule>
    <cfRule type="expression" dxfId="41838" priority="2016">
      <formula>A11="FÉRIAS"</formula>
    </cfRule>
    <cfRule type="expression" dxfId="41837" priority="2017">
      <formula>A11="ATESTADO"</formula>
    </cfRule>
  </conditionalFormatting>
  <conditionalFormatting sqref="A12">
    <cfRule type="containsText" dxfId="41836" priority="2013" operator="containsText" text="ATESTADO">
      <formula>NOT(ISERROR(SEARCH("ATESTADO",A12)))</formula>
    </cfRule>
  </conditionalFormatting>
  <conditionalFormatting sqref="A11:A12 A14">
    <cfRule type="containsText" dxfId="41835" priority="2012" operator="containsText" text="HOJE">
      <formula>NOT(ISERROR(SEARCH("HOJE",A11)))</formula>
    </cfRule>
  </conditionalFormatting>
  <conditionalFormatting sqref="A18">
    <cfRule type="containsText" dxfId="41834" priority="2010" operator="containsText" text="NTRAB">
      <formula>NOT(ISERROR(SEARCH("NTRAB",A18)))</formula>
    </cfRule>
    <cfRule type="containsText" dxfId="41833" priority="2011" operator="containsText" text="FERIADO">
      <formula>NOT(ISERROR(SEARCH("FERIADO",A18)))</formula>
    </cfRule>
  </conditionalFormatting>
  <conditionalFormatting sqref="A18">
    <cfRule type="containsText" dxfId="41832" priority="2009" operator="containsText" text="FÉRIAS">
      <formula>NOT(ISERROR(SEARCH("FÉRIAS",A18)))</formula>
    </cfRule>
  </conditionalFormatting>
  <conditionalFormatting sqref="A15">
    <cfRule type="containsText" dxfId="41831" priority="2007" operator="containsText" text="NTRAB">
      <formula>NOT(ISERROR(SEARCH("NTRAB",A15)))</formula>
    </cfRule>
    <cfRule type="containsText" dxfId="41830" priority="2008" operator="containsText" text="FERIADO">
      <formula>NOT(ISERROR(SEARCH("FERIADO",A15)))</formula>
    </cfRule>
  </conditionalFormatting>
  <conditionalFormatting sqref="A15">
    <cfRule type="containsText" dxfId="41829" priority="2006" operator="containsText" text="FÉRIAS">
      <formula>NOT(ISERROR(SEARCH("FÉRIAS",A15)))</formula>
    </cfRule>
  </conditionalFormatting>
  <conditionalFormatting sqref="A15 A18">
    <cfRule type="containsText" dxfId="41828" priority="2005" operator="containsText" text="ATESTADO">
      <formula>NOT(ISERROR(SEARCH("ATESTADO",A15)))</formula>
    </cfRule>
  </conditionalFormatting>
  <conditionalFormatting sqref="A16">
    <cfRule type="containsText" dxfId="41827" priority="2003" operator="containsText" text="NTRAB">
      <formula>NOT(ISERROR(SEARCH("NTRAB",A16)))</formula>
    </cfRule>
    <cfRule type="containsText" dxfId="41826" priority="2004" operator="containsText" text="FERIADO">
      <formula>NOT(ISERROR(SEARCH("FERIADO",A16)))</formula>
    </cfRule>
  </conditionalFormatting>
  <conditionalFormatting sqref="A16">
    <cfRule type="containsText" dxfId="41825" priority="2002" operator="containsText" text="FÉRIAS">
      <formula>NOT(ISERROR(SEARCH("FÉRIAS",A16)))</formula>
    </cfRule>
  </conditionalFormatting>
  <conditionalFormatting sqref="A16">
    <cfRule type="expression" dxfId="41824" priority="1998">
      <formula>A15="FERIADO"</formula>
    </cfRule>
    <cfRule type="expression" dxfId="41823" priority="1999">
      <formula>A15="NTRAB"</formula>
    </cfRule>
    <cfRule type="expression" dxfId="41822" priority="2000">
      <formula>A15="FÉRIAS"</formula>
    </cfRule>
    <cfRule type="expression" dxfId="41821" priority="2001">
      <formula>A15="ATESTADO"</formula>
    </cfRule>
  </conditionalFormatting>
  <conditionalFormatting sqref="A16">
    <cfRule type="containsText" dxfId="41820" priority="1997" operator="containsText" text="ATESTADO">
      <formula>NOT(ISERROR(SEARCH("ATESTADO",A16)))</formula>
    </cfRule>
  </conditionalFormatting>
  <conditionalFormatting sqref="A15:A16 A18">
    <cfRule type="containsText" dxfId="41819" priority="1996" operator="containsText" text="HOJE">
      <formula>NOT(ISERROR(SEARCH("HOJE",A15)))</formula>
    </cfRule>
  </conditionalFormatting>
  <conditionalFormatting sqref="A22">
    <cfRule type="containsText" dxfId="41818" priority="1994" operator="containsText" text="NTRAB">
      <formula>NOT(ISERROR(SEARCH("NTRAB",A22)))</formula>
    </cfRule>
    <cfRule type="containsText" dxfId="41817" priority="1995" operator="containsText" text="FERIADO">
      <formula>NOT(ISERROR(SEARCH("FERIADO",A22)))</formula>
    </cfRule>
  </conditionalFormatting>
  <conditionalFormatting sqref="A22">
    <cfRule type="containsText" dxfId="41816" priority="1993" operator="containsText" text="FÉRIAS">
      <formula>NOT(ISERROR(SEARCH("FÉRIAS",A22)))</formula>
    </cfRule>
  </conditionalFormatting>
  <conditionalFormatting sqref="A19">
    <cfRule type="containsText" dxfId="41815" priority="1991" operator="containsText" text="NTRAB">
      <formula>NOT(ISERROR(SEARCH("NTRAB",A19)))</formula>
    </cfRule>
    <cfRule type="containsText" dxfId="41814" priority="1992" operator="containsText" text="FERIADO">
      <formula>NOT(ISERROR(SEARCH("FERIADO",A19)))</formula>
    </cfRule>
  </conditionalFormatting>
  <conditionalFormatting sqref="A19">
    <cfRule type="containsText" dxfId="41813" priority="1990" operator="containsText" text="FÉRIAS">
      <formula>NOT(ISERROR(SEARCH("FÉRIAS",A19)))</formula>
    </cfRule>
  </conditionalFormatting>
  <conditionalFormatting sqref="A19 A22">
    <cfRule type="containsText" dxfId="41812" priority="1989" operator="containsText" text="ATESTADO">
      <formula>NOT(ISERROR(SEARCH("ATESTADO",A19)))</formula>
    </cfRule>
  </conditionalFormatting>
  <conditionalFormatting sqref="A20">
    <cfRule type="containsText" dxfId="41811" priority="1987" operator="containsText" text="NTRAB">
      <formula>NOT(ISERROR(SEARCH("NTRAB",A20)))</formula>
    </cfRule>
    <cfRule type="containsText" dxfId="41810" priority="1988" operator="containsText" text="FERIADO">
      <formula>NOT(ISERROR(SEARCH("FERIADO",A20)))</formula>
    </cfRule>
  </conditionalFormatting>
  <conditionalFormatting sqref="A20">
    <cfRule type="containsText" dxfId="41809" priority="1986" operator="containsText" text="FÉRIAS">
      <formula>NOT(ISERROR(SEARCH("FÉRIAS",A20)))</formula>
    </cfRule>
  </conditionalFormatting>
  <conditionalFormatting sqref="A20">
    <cfRule type="expression" dxfId="41808" priority="1982">
      <formula>A19="FERIADO"</formula>
    </cfRule>
    <cfRule type="expression" dxfId="41807" priority="1983">
      <formula>A19="NTRAB"</formula>
    </cfRule>
    <cfRule type="expression" dxfId="41806" priority="1984">
      <formula>A19="FÉRIAS"</formula>
    </cfRule>
    <cfRule type="expression" dxfId="41805" priority="1985">
      <formula>A19="ATESTADO"</formula>
    </cfRule>
  </conditionalFormatting>
  <conditionalFormatting sqref="A20">
    <cfRule type="containsText" dxfId="41804" priority="1981" operator="containsText" text="ATESTADO">
      <formula>NOT(ISERROR(SEARCH("ATESTADO",A20)))</formula>
    </cfRule>
  </conditionalFormatting>
  <conditionalFormatting sqref="A19:A20 A22">
    <cfRule type="containsText" dxfId="41803" priority="1980" operator="containsText" text="HOJE">
      <formula>NOT(ISERROR(SEARCH("HOJE",A19)))</formula>
    </cfRule>
  </conditionalFormatting>
  <conditionalFormatting sqref="A26">
    <cfRule type="containsText" dxfId="41802" priority="1978" operator="containsText" text="NTRAB">
      <formula>NOT(ISERROR(SEARCH("NTRAB",A26)))</formula>
    </cfRule>
    <cfRule type="containsText" dxfId="41801" priority="1979" operator="containsText" text="FERIADO">
      <formula>NOT(ISERROR(SEARCH("FERIADO",A26)))</formula>
    </cfRule>
  </conditionalFormatting>
  <conditionalFormatting sqref="A26">
    <cfRule type="containsText" dxfId="41800" priority="1977" operator="containsText" text="FÉRIAS">
      <formula>NOT(ISERROR(SEARCH("FÉRIAS",A26)))</formula>
    </cfRule>
  </conditionalFormatting>
  <conditionalFormatting sqref="A23">
    <cfRule type="containsText" dxfId="41799" priority="1975" operator="containsText" text="NTRAB">
      <formula>NOT(ISERROR(SEARCH("NTRAB",A23)))</formula>
    </cfRule>
    <cfRule type="containsText" dxfId="41798" priority="1976" operator="containsText" text="FERIADO">
      <formula>NOT(ISERROR(SEARCH("FERIADO",A23)))</formula>
    </cfRule>
  </conditionalFormatting>
  <conditionalFormatting sqref="A23">
    <cfRule type="containsText" dxfId="41797" priority="1974" operator="containsText" text="FÉRIAS">
      <formula>NOT(ISERROR(SEARCH("FÉRIAS",A23)))</formula>
    </cfRule>
  </conditionalFormatting>
  <conditionalFormatting sqref="A23 A26">
    <cfRule type="containsText" dxfId="41796" priority="1973" operator="containsText" text="ATESTADO">
      <formula>NOT(ISERROR(SEARCH("ATESTADO",A23)))</formula>
    </cfRule>
  </conditionalFormatting>
  <conditionalFormatting sqref="A24">
    <cfRule type="containsText" dxfId="41795" priority="1971" operator="containsText" text="NTRAB">
      <formula>NOT(ISERROR(SEARCH("NTRAB",A24)))</formula>
    </cfRule>
    <cfRule type="containsText" dxfId="41794" priority="1972" operator="containsText" text="FERIADO">
      <formula>NOT(ISERROR(SEARCH("FERIADO",A24)))</formula>
    </cfRule>
  </conditionalFormatting>
  <conditionalFormatting sqref="A24">
    <cfRule type="containsText" dxfId="41793" priority="1970" operator="containsText" text="FÉRIAS">
      <formula>NOT(ISERROR(SEARCH("FÉRIAS",A24)))</formula>
    </cfRule>
  </conditionalFormatting>
  <conditionalFormatting sqref="A24">
    <cfRule type="expression" dxfId="41792" priority="1966">
      <formula>A23="FERIADO"</formula>
    </cfRule>
    <cfRule type="expression" dxfId="41791" priority="1967">
      <formula>A23="NTRAB"</formula>
    </cfRule>
    <cfRule type="expression" dxfId="41790" priority="1968">
      <formula>A23="FÉRIAS"</formula>
    </cfRule>
    <cfRule type="expression" dxfId="41789" priority="1969">
      <formula>A23="ATESTADO"</formula>
    </cfRule>
  </conditionalFormatting>
  <conditionalFormatting sqref="A24">
    <cfRule type="containsText" dxfId="41788" priority="1965" operator="containsText" text="ATESTADO">
      <formula>NOT(ISERROR(SEARCH("ATESTADO",A24)))</formula>
    </cfRule>
  </conditionalFormatting>
  <conditionalFormatting sqref="A23:A24 A26">
    <cfRule type="containsText" dxfId="41787" priority="1964" operator="containsText" text="HOJE">
      <formula>NOT(ISERROR(SEARCH("HOJE",A23)))</formula>
    </cfRule>
  </conditionalFormatting>
  <conditionalFormatting sqref="A30">
    <cfRule type="containsText" dxfId="41786" priority="1962" operator="containsText" text="NTRAB">
      <formula>NOT(ISERROR(SEARCH("NTRAB",A30)))</formula>
    </cfRule>
    <cfRule type="containsText" dxfId="41785" priority="1963" operator="containsText" text="FERIADO">
      <formula>NOT(ISERROR(SEARCH("FERIADO",A30)))</formula>
    </cfRule>
  </conditionalFormatting>
  <conditionalFormatting sqref="A30">
    <cfRule type="containsText" dxfId="41784" priority="1961" operator="containsText" text="FÉRIAS">
      <formula>NOT(ISERROR(SEARCH("FÉRIAS",A30)))</formula>
    </cfRule>
  </conditionalFormatting>
  <conditionalFormatting sqref="A27">
    <cfRule type="containsText" dxfId="41783" priority="1959" operator="containsText" text="NTRAB">
      <formula>NOT(ISERROR(SEARCH("NTRAB",A27)))</formula>
    </cfRule>
    <cfRule type="containsText" dxfId="41782" priority="1960" operator="containsText" text="FERIADO">
      <formula>NOT(ISERROR(SEARCH("FERIADO",A27)))</formula>
    </cfRule>
  </conditionalFormatting>
  <conditionalFormatting sqref="A27">
    <cfRule type="containsText" dxfId="41781" priority="1958" operator="containsText" text="FÉRIAS">
      <formula>NOT(ISERROR(SEARCH("FÉRIAS",A27)))</formula>
    </cfRule>
  </conditionalFormatting>
  <conditionalFormatting sqref="A27 A30">
    <cfRule type="containsText" dxfId="41780" priority="1957" operator="containsText" text="ATESTADO">
      <formula>NOT(ISERROR(SEARCH("ATESTADO",A27)))</formula>
    </cfRule>
  </conditionalFormatting>
  <conditionalFormatting sqref="A28">
    <cfRule type="containsText" dxfId="41779" priority="1955" operator="containsText" text="NTRAB">
      <formula>NOT(ISERROR(SEARCH("NTRAB",A28)))</formula>
    </cfRule>
    <cfRule type="containsText" dxfId="41778" priority="1956" operator="containsText" text="FERIADO">
      <formula>NOT(ISERROR(SEARCH("FERIADO",A28)))</formula>
    </cfRule>
  </conditionalFormatting>
  <conditionalFormatting sqref="A28">
    <cfRule type="containsText" dxfId="41777" priority="1954" operator="containsText" text="FÉRIAS">
      <formula>NOT(ISERROR(SEARCH("FÉRIAS",A28)))</formula>
    </cfRule>
  </conditionalFormatting>
  <conditionalFormatting sqref="A28">
    <cfRule type="expression" dxfId="41776" priority="1950">
      <formula>A27="FERIADO"</formula>
    </cfRule>
    <cfRule type="expression" dxfId="41775" priority="1951">
      <formula>A27="NTRAB"</formula>
    </cfRule>
    <cfRule type="expression" dxfId="41774" priority="1952">
      <formula>A27="FÉRIAS"</formula>
    </cfRule>
    <cfRule type="expression" dxfId="41773" priority="1953">
      <formula>A27="ATESTADO"</formula>
    </cfRule>
  </conditionalFormatting>
  <conditionalFormatting sqref="A28">
    <cfRule type="containsText" dxfId="41772" priority="1949" operator="containsText" text="ATESTADO">
      <formula>NOT(ISERROR(SEARCH("ATESTADO",A28)))</formula>
    </cfRule>
  </conditionalFormatting>
  <conditionalFormatting sqref="A27:A28 A30">
    <cfRule type="containsText" dxfId="41771" priority="1948" operator="containsText" text="HOJE">
      <formula>NOT(ISERROR(SEARCH("HOJE",A27)))</formula>
    </cfRule>
  </conditionalFormatting>
  <conditionalFormatting sqref="A34">
    <cfRule type="containsText" dxfId="41770" priority="1946" operator="containsText" text="NTRAB">
      <formula>NOT(ISERROR(SEARCH("NTRAB",A34)))</formula>
    </cfRule>
    <cfRule type="containsText" dxfId="41769" priority="1947" operator="containsText" text="FERIADO">
      <formula>NOT(ISERROR(SEARCH("FERIADO",A34)))</formula>
    </cfRule>
  </conditionalFormatting>
  <conditionalFormatting sqref="A34">
    <cfRule type="containsText" dxfId="41768" priority="1945" operator="containsText" text="FÉRIAS">
      <formula>NOT(ISERROR(SEARCH("FÉRIAS",A34)))</formula>
    </cfRule>
  </conditionalFormatting>
  <conditionalFormatting sqref="A31">
    <cfRule type="containsText" dxfId="41767" priority="1943" operator="containsText" text="NTRAB">
      <formula>NOT(ISERROR(SEARCH("NTRAB",A31)))</formula>
    </cfRule>
    <cfRule type="containsText" dxfId="41766" priority="1944" operator="containsText" text="FERIADO">
      <formula>NOT(ISERROR(SEARCH("FERIADO",A31)))</formula>
    </cfRule>
  </conditionalFormatting>
  <conditionalFormatting sqref="A31">
    <cfRule type="containsText" dxfId="41765" priority="1942" operator="containsText" text="FÉRIAS">
      <formula>NOT(ISERROR(SEARCH("FÉRIAS",A31)))</formula>
    </cfRule>
  </conditionalFormatting>
  <conditionalFormatting sqref="A31 A34">
    <cfRule type="containsText" dxfId="41764" priority="1941" operator="containsText" text="ATESTADO">
      <formula>NOT(ISERROR(SEARCH("ATESTADO",A31)))</formula>
    </cfRule>
  </conditionalFormatting>
  <conditionalFormatting sqref="A32">
    <cfRule type="containsText" dxfId="41763" priority="1939" operator="containsText" text="NTRAB">
      <formula>NOT(ISERROR(SEARCH("NTRAB",A32)))</formula>
    </cfRule>
    <cfRule type="containsText" dxfId="41762" priority="1940" operator="containsText" text="FERIADO">
      <formula>NOT(ISERROR(SEARCH("FERIADO",A32)))</formula>
    </cfRule>
  </conditionalFormatting>
  <conditionalFormatting sqref="A32">
    <cfRule type="containsText" dxfId="41761" priority="1938" operator="containsText" text="FÉRIAS">
      <formula>NOT(ISERROR(SEARCH("FÉRIAS",A32)))</formula>
    </cfRule>
  </conditionalFormatting>
  <conditionalFormatting sqref="A32">
    <cfRule type="expression" dxfId="41760" priority="1934">
      <formula>A31="FERIADO"</formula>
    </cfRule>
    <cfRule type="expression" dxfId="41759" priority="1935">
      <formula>A31="NTRAB"</formula>
    </cfRule>
    <cfRule type="expression" dxfId="41758" priority="1936">
      <formula>A31="FÉRIAS"</formula>
    </cfRule>
    <cfRule type="expression" dxfId="41757" priority="1937">
      <formula>A31="ATESTADO"</formula>
    </cfRule>
  </conditionalFormatting>
  <conditionalFormatting sqref="A32">
    <cfRule type="containsText" dxfId="41756" priority="1933" operator="containsText" text="ATESTADO">
      <formula>NOT(ISERROR(SEARCH("ATESTADO",A32)))</formula>
    </cfRule>
  </conditionalFormatting>
  <conditionalFormatting sqref="A31:A32 A34">
    <cfRule type="containsText" dxfId="41755" priority="1932" operator="containsText" text="HOJE">
      <formula>NOT(ISERROR(SEARCH("HOJE",A31)))</formula>
    </cfRule>
  </conditionalFormatting>
  <conditionalFormatting sqref="A38">
    <cfRule type="containsText" dxfId="41754" priority="1930" operator="containsText" text="NTRAB">
      <formula>NOT(ISERROR(SEARCH("NTRAB",A38)))</formula>
    </cfRule>
    <cfRule type="containsText" dxfId="41753" priority="1931" operator="containsText" text="FERIADO">
      <formula>NOT(ISERROR(SEARCH("FERIADO",A38)))</formula>
    </cfRule>
  </conditionalFormatting>
  <conditionalFormatting sqref="A38">
    <cfRule type="containsText" dxfId="41752" priority="1929" operator="containsText" text="FÉRIAS">
      <formula>NOT(ISERROR(SEARCH("FÉRIAS",A38)))</formula>
    </cfRule>
  </conditionalFormatting>
  <conditionalFormatting sqref="A35">
    <cfRule type="containsText" dxfId="41751" priority="1927" operator="containsText" text="NTRAB">
      <formula>NOT(ISERROR(SEARCH("NTRAB",A35)))</formula>
    </cfRule>
    <cfRule type="containsText" dxfId="41750" priority="1928" operator="containsText" text="FERIADO">
      <formula>NOT(ISERROR(SEARCH("FERIADO",A35)))</formula>
    </cfRule>
  </conditionalFormatting>
  <conditionalFormatting sqref="A35">
    <cfRule type="containsText" dxfId="41749" priority="1926" operator="containsText" text="FÉRIAS">
      <formula>NOT(ISERROR(SEARCH("FÉRIAS",A35)))</formula>
    </cfRule>
  </conditionalFormatting>
  <conditionalFormatting sqref="A35 A38">
    <cfRule type="containsText" dxfId="41748" priority="1925" operator="containsText" text="ATESTADO">
      <formula>NOT(ISERROR(SEARCH("ATESTADO",A35)))</formula>
    </cfRule>
  </conditionalFormatting>
  <conditionalFormatting sqref="A36">
    <cfRule type="containsText" dxfId="41747" priority="1923" operator="containsText" text="NTRAB">
      <formula>NOT(ISERROR(SEARCH("NTRAB",A36)))</formula>
    </cfRule>
    <cfRule type="containsText" dxfId="41746" priority="1924" operator="containsText" text="FERIADO">
      <formula>NOT(ISERROR(SEARCH("FERIADO",A36)))</formula>
    </cfRule>
  </conditionalFormatting>
  <conditionalFormatting sqref="A36">
    <cfRule type="containsText" dxfId="41745" priority="1922" operator="containsText" text="FÉRIAS">
      <formula>NOT(ISERROR(SEARCH("FÉRIAS",A36)))</formula>
    </cfRule>
  </conditionalFormatting>
  <conditionalFormatting sqref="A36">
    <cfRule type="expression" dxfId="41744" priority="1918">
      <formula>A35="FERIADO"</formula>
    </cfRule>
    <cfRule type="expression" dxfId="41743" priority="1919">
      <formula>A35="NTRAB"</formula>
    </cfRule>
    <cfRule type="expression" dxfId="41742" priority="1920">
      <formula>A35="FÉRIAS"</formula>
    </cfRule>
    <cfRule type="expression" dxfId="41741" priority="1921">
      <formula>A35="ATESTADO"</formula>
    </cfRule>
  </conditionalFormatting>
  <conditionalFormatting sqref="A36">
    <cfRule type="containsText" dxfId="41740" priority="1917" operator="containsText" text="ATESTADO">
      <formula>NOT(ISERROR(SEARCH("ATESTADO",A36)))</formula>
    </cfRule>
  </conditionalFormatting>
  <conditionalFormatting sqref="A35:A36 A38">
    <cfRule type="containsText" dxfId="41739" priority="1916" operator="containsText" text="HOJE">
      <formula>NOT(ISERROR(SEARCH("HOJE",A35)))</formula>
    </cfRule>
  </conditionalFormatting>
  <conditionalFormatting sqref="A42">
    <cfRule type="containsText" dxfId="41738" priority="1914" operator="containsText" text="NTRAB">
      <formula>NOT(ISERROR(SEARCH("NTRAB",A42)))</formula>
    </cfRule>
    <cfRule type="containsText" dxfId="41737" priority="1915" operator="containsText" text="FERIADO">
      <formula>NOT(ISERROR(SEARCH("FERIADO",A42)))</formula>
    </cfRule>
  </conditionalFormatting>
  <conditionalFormatting sqref="A42">
    <cfRule type="containsText" dxfId="41736" priority="1913" operator="containsText" text="FÉRIAS">
      <formula>NOT(ISERROR(SEARCH("FÉRIAS",A42)))</formula>
    </cfRule>
  </conditionalFormatting>
  <conditionalFormatting sqref="A39">
    <cfRule type="containsText" dxfId="41735" priority="1911" operator="containsText" text="NTRAB">
      <formula>NOT(ISERROR(SEARCH("NTRAB",A39)))</formula>
    </cfRule>
    <cfRule type="containsText" dxfId="41734" priority="1912" operator="containsText" text="FERIADO">
      <formula>NOT(ISERROR(SEARCH("FERIADO",A39)))</formula>
    </cfRule>
  </conditionalFormatting>
  <conditionalFormatting sqref="A39">
    <cfRule type="containsText" dxfId="41733" priority="1910" operator="containsText" text="FÉRIAS">
      <formula>NOT(ISERROR(SEARCH("FÉRIAS",A39)))</formula>
    </cfRule>
  </conditionalFormatting>
  <conditionalFormatting sqref="A39 A42">
    <cfRule type="containsText" dxfId="41732" priority="1909" operator="containsText" text="ATESTADO">
      <formula>NOT(ISERROR(SEARCH("ATESTADO",A39)))</formula>
    </cfRule>
  </conditionalFormatting>
  <conditionalFormatting sqref="A40">
    <cfRule type="containsText" dxfId="41731" priority="1907" operator="containsText" text="NTRAB">
      <formula>NOT(ISERROR(SEARCH("NTRAB",A40)))</formula>
    </cfRule>
    <cfRule type="containsText" dxfId="41730" priority="1908" operator="containsText" text="FERIADO">
      <formula>NOT(ISERROR(SEARCH("FERIADO",A40)))</formula>
    </cfRule>
  </conditionalFormatting>
  <conditionalFormatting sqref="A40">
    <cfRule type="containsText" dxfId="41729" priority="1906" operator="containsText" text="FÉRIAS">
      <formula>NOT(ISERROR(SEARCH("FÉRIAS",A40)))</formula>
    </cfRule>
  </conditionalFormatting>
  <conditionalFormatting sqref="A40">
    <cfRule type="expression" dxfId="41728" priority="1902">
      <formula>A39="FERIADO"</formula>
    </cfRule>
    <cfRule type="expression" dxfId="41727" priority="1903">
      <formula>A39="NTRAB"</formula>
    </cfRule>
    <cfRule type="expression" dxfId="41726" priority="1904">
      <formula>A39="FÉRIAS"</formula>
    </cfRule>
    <cfRule type="expression" dxfId="41725" priority="1905">
      <formula>A39="ATESTADO"</formula>
    </cfRule>
  </conditionalFormatting>
  <conditionalFormatting sqref="A40">
    <cfRule type="containsText" dxfId="41724" priority="1901" operator="containsText" text="ATESTADO">
      <formula>NOT(ISERROR(SEARCH("ATESTADO",A40)))</formula>
    </cfRule>
  </conditionalFormatting>
  <conditionalFormatting sqref="A39:A40 A42">
    <cfRule type="containsText" dxfId="41723" priority="1900" operator="containsText" text="HOJE">
      <formula>NOT(ISERROR(SEARCH("HOJE",A39)))</formula>
    </cfRule>
  </conditionalFormatting>
  <conditionalFormatting sqref="A13">
    <cfRule type="containsText" dxfId="41722" priority="1898" operator="containsText" text="NTRAB">
      <formula>NOT(ISERROR(SEARCH("NTRAB",A13)))</formula>
    </cfRule>
    <cfRule type="containsText" dxfId="41721" priority="1899" operator="containsText" text="FERIADO">
      <formula>NOT(ISERROR(SEARCH("FERIADO",A13)))</formula>
    </cfRule>
  </conditionalFormatting>
  <conditionalFormatting sqref="A13">
    <cfRule type="containsText" dxfId="41720" priority="1897" operator="containsText" text="FÉRIAS">
      <formula>NOT(ISERROR(SEARCH("FÉRIAS",A13)))</formula>
    </cfRule>
  </conditionalFormatting>
  <conditionalFormatting sqref="A13">
    <cfRule type="expression" dxfId="41719" priority="1893">
      <formula>A12="FERIADO"</formula>
    </cfRule>
    <cfRule type="expression" dxfId="41718" priority="1894">
      <formula>A12="NTRAB"</formula>
    </cfRule>
    <cfRule type="expression" dxfId="41717" priority="1895">
      <formula>A12="FÉRIAS"</formula>
    </cfRule>
    <cfRule type="expression" dxfId="41716" priority="1896">
      <formula>A12="ATESTADO"</formula>
    </cfRule>
  </conditionalFormatting>
  <conditionalFormatting sqref="A13">
    <cfRule type="containsText" dxfId="41715" priority="1892" operator="containsText" text="ATESTADO">
      <formula>NOT(ISERROR(SEARCH("ATESTADO",A13)))</formula>
    </cfRule>
  </conditionalFormatting>
  <conditionalFormatting sqref="A13">
    <cfRule type="expression" dxfId="41714" priority="1888">
      <formula>A11="ATESTADO"</formula>
    </cfRule>
    <cfRule type="expression" dxfId="41713" priority="1889">
      <formula>A11="FÉRIAS"</formula>
    </cfRule>
    <cfRule type="expression" dxfId="41712" priority="1890">
      <formula>A11="NTRAB"</formula>
    </cfRule>
    <cfRule type="expression" dxfId="41711" priority="1891">
      <formula>A11="FERIADO"</formula>
    </cfRule>
  </conditionalFormatting>
  <conditionalFormatting sqref="A13">
    <cfRule type="containsText" dxfId="41710" priority="1887" operator="containsText" text="HOJE">
      <formula>NOT(ISERROR(SEARCH("HOJE",A13)))</formula>
    </cfRule>
  </conditionalFormatting>
  <conditionalFormatting sqref="A17">
    <cfRule type="containsText" dxfId="41709" priority="1885" operator="containsText" text="NTRAB">
      <formula>NOT(ISERROR(SEARCH("NTRAB",A17)))</formula>
    </cfRule>
    <cfRule type="containsText" dxfId="41708" priority="1886" operator="containsText" text="FERIADO">
      <formula>NOT(ISERROR(SEARCH("FERIADO",A17)))</formula>
    </cfRule>
  </conditionalFormatting>
  <conditionalFormatting sqref="A17">
    <cfRule type="containsText" dxfId="41707" priority="1884" operator="containsText" text="FÉRIAS">
      <formula>NOT(ISERROR(SEARCH("FÉRIAS",A17)))</formula>
    </cfRule>
  </conditionalFormatting>
  <conditionalFormatting sqref="A17">
    <cfRule type="expression" dxfId="41706" priority="1880">
      <formula>A16="FERIADO"</formula>
    </cfRule>
    <cfRule type="expression" dxfId="41705" priority="1881">
      <formula>A16="NTRAB"</formula>
    </cfRule>
    <cfRule type="expression" dxfId="41704" priority="1882">
      <formula>A16="FÉRIAS"</formula>
    </cfRule>
    <cfRule type="expression" dxfId="41703" priority="1883">
      <formula>A16="ATESTADO"</formula>
    </cfRule>
  </conditionalFormatting>
  <conditionalFormatting sqref="A17">
    <cfRule type="containsText" dxfId="41702" priority="1879" operator="containsText" text="ATESTADO">
      <formula>NOT(ISERROR(SEARCH("ATESTADO",A17)))</formula>
    </cfRule>
  </conditionalFormatting>
  <conditionalFormatting sqref="A17">
    <cfRule type="expression" dxfId="41701" priority="1875">
      <formula>A15="ATESTADO"</formula>
    </cfRule>
    <cfRule type="expression" dxfId="41700" priority="1876">
      <formula>A15="FÉRIAS"</formula>
    </cfRule>
    <cfRule type="expression" dxfId="41699" priority="1877">
      <formula>A15="NTRAB"</formula>
    </cfRule>
    <cfRule type="expression" dxfId="41698" priority="1878">
      <formula>A15="FERIADO"</formula>
    </cfRule>
  </conditionalFormatting>
  <conditionalFormatting sqref="A17">
    <cfRule type="containsText" dxfId="41697" priority="1874" operator="containsText" text="HOJE">
      <formula>NOT(ISERROR(SEARCH("HOJE",A17)))</formula>
    </cfRule>
  </conditionalFormatting>
  <conditionalFormatting sqref="A21">
    <cfRule type="containsText" dxfId="41696" priority="1872" operator="containsText" text="NTRAB">
      <formula>NOT(ISERROR(SEARCH("NTRAB",A21)))</formula>
    </cfRule>
    <cfRule type="containsText" dxfId="41695" priority="1873" operator="containsText" text="FERIADO">
      <formula>NOT(ISERROR(SEARCH("FERIADO",A21)))</formula>
    </cfRule>
  </conditionalFormatting>
  <conditionalFormatting sqref="A21">
    <cfRule type="containsText" dxfId="41694" priority="1871" operator="containsText" text="FÉRIAS">
      <formula>NOT(ISERROR(SEARCH("FÉRIAS",A21)))</formula>
    </cfRule>
  </conditionalFormatting>
  <conditionalFormatting sqref="A21">
    <cfRule type="expression" dxfId="41693" priority="1867">
      <formula>A20="FERIADO"</formula>
    </cfRule>
    <cfRule type="expression" dxfId="41692" priority="1868">
      <formula>A20="NTRAB"</formula>
    </cfRule>
    <cfRule type="expression" dxfId="41691" priority="1869">
      <formula>A20="FÉRIAS"</formula>
    </cfRule>
    <cfRule type="expression" dxfId="41690" priority="1870">
      <formula>A20="ATESTADO"</formula>
    </cfRule>
  </conditionalFormatting>
  <conditionalFormatting sqref="A21">
    <cfRule type="containsText" dxfId="41689" priority="1866" operator="containsText" text="ATESTADO">
      <formula>NOT(ISERROR(SEARCH("ATESTADO",A21)))</formula>
    </cfRule>
  </conditionalFormatting>
  <conditionalFormatting sqref="A21">
    <cfRule type="expression" dxfId="41688" priority="1862">
      <formula>A19="ATESTADO"</formula>
    </cfRule>
    <cfRule type="expression" dxfId="41687" priority="1863">
      <formula>A19="FÉRIAS"</formula>
    </cfRule>
    <cfRule type="expression" dxfId="41686" priority="1864">
      <formula>A19="NTRAB"</formula>
    </cfRule>
    <cfRule type="expression" dxfId="41685" priority="1865">
      <formula>A19="FERIADO"</formula>
    </cfRule>
  </conditionalFormatting>
  <conditionalFormatting sqref="A21">
    <cfRule type="containsText" dxfId="41684" priority="1861" operator="containsText" text="HOJE">
      <formula>NOT(ISERROR(SEARCH("HOJE",A21)))</formula>
    </cfRule>
  </conditionalFormatting>
  <conditionalFormatting sqref="A25">
    <cfRule type="containsText" dxfId="41683" priority="1859" operator="containsText" text="NTRAB">
      <formula>NOT(ISERROR(SEARCH("NTRAB",A25)))</formula>
    </cfRule>
    <cfRule type="containsText" dxfId="41682" priority="1860" operator="containsText" text="FERIADO">
      <formula>NOT(ISERROR(SEARCH("FERIADO",A25)))</formula>
    </cfRule>
  </conditionalFormatting>
  <conditionalFormatting sqref="A25">
    <cfRule type="containsText" dxfId="41681" priority="1858" operator="containsText" text="FÉRIAS">
      <formula>NOT(ISERROR(SEARCH("FÉRIAS",A25)))</formula>
    </cfRule>
  </conditionalFormatting>
  <conditionalFormatting sqref="A25">
    <cfRule type="expression" dxfId="41680" priority="1854">
      <formula>A24="FERIADO"</formula>
    </cfRule>
    <cfRule type="expression" dxfId="41679" priority="1855">
      <formula>A24="NTRAB"</formula>
    </cfRule>
    <cfRule type="expression" dxfId="41678" priority="1856">
      <formula>A24="FÉRIAS"</formula>
    </cfRule>
    <cfRule type="expression" dxfId="41677" priority="1857">
      <formula>A24="ATESTADO"</formula>
    </cfRule>
  </conditionalFormatting>
  <conditionalFormatting sqref="A25">
    <cfRule type="containsText" dxfId="41676" priority="1853" operator="containsText" text="ATESTADO">
      <formula>NOT(ISERROR(SEARCH("ATESTADO",A25)))</formula>
    </cfRule>
  </conditionalFormatting>
  <conditionalFormatting sqref="A25">
    <cfRule type="expression" dxfId="41675" priority="1849">
      <formula>A23="ATESTADO"</formula>
    </cfRule>
    <cfRule type="expression" dxfId="41674" priority="1850">
      <formula>A23="FÉRIAS"</formula>
    </cfRule>
    <cfRule type="expression" dxfId="41673" priority="1851">
      <formula>A23="NTRAB"</formula>
    </cfRule>
    <cfRule type="expression" dxfId="41672" priority="1852">
      <formula>A23="FERIADO"</formula>
    </cfRule>
  </conditionalFormatting>
  <conditionalFormatting sqref="A25">
    <cfRule type="containsText" dxfId="41671" priority="1848" operator="containsText" text="HOJE">
      <formula>NOT(ISERROR(SEARCH("HOJE",A25)))</formula>
    </cfRule>
  </conditionalFormatting>
  <conditionalFormatting sqref="A29">
    <cfRule type="containsText" dxfId="41670" priority="1846" operator="containsText" text="NTRAB">
      <formula>NOT(ISERROR(SEARCH("NTRAB",A29)))</formula>
    </cfRule>
    <cfRule type="containsText" dxfId="41669" priority="1847" operator="containsText" text="FERIADO">
      <formula>NOT(ISERROR(SEARCH("FERIADO",A29)))</formula>
    </cfRule>
  </conditionalFormatting>
  <conditionalFormatting sqref="A29">
    <cfRule type="containsText" dxfId="41668" priority="1845" operator="containsText" text="FÉRIAS">
      <formula>NOT(ISERROR(SEARCH("FÉRIAS",A29)))</formula>
    </cfRule>
  </conditionalFormatting>
  <conditionalFormatting sqref="A29">
    <cfRule type="expression" dxfId="41667" priority="1841">
      <formula>A28="FERIADO"</formula>
    </cfRule>
    <cfRule type="expression" dxfId="41666" priority="1842">
      <formula>A28="NTRAB"</formula>
    </cfRule>
    <cfRule type="expression" dxfId="41665" priority="1843">
      <formula>A28="FÉRIAS"</formula>
    </cfRule>
    <cfRule type="expression" dxfId="41664" priority="1844">
      <formula>A28="ATESTADO"</formula>
    </cfRule>
  </conditionalFormatting>
  <conditionalFormatting sqref="A29">
    <cfRule type="containsText" dxfId="41663" priority="1840" operator="containsText" text="ATESTADO">
      <formula>NOT(ISERROR(SEARCH("ATESTADO",A29)))</formula>
    </cfRule>
  </conditionalFormatting>
  <conditionalFormatting sqref="A29">
    <cfRule type="expression" dxfId="41662" priority="1836">
      <formula>A27="ATESTADO"</formula>
    </cfRule>
    <cfRule type="expression" dxfId="41661" priority="1837">
      <formula>A27="FÉRIAS"</formula>
    </cfRule>
    <cfRule type="expression" dxfId="41660" priority="1838">
      <formula>A27="NTRAB"</formula>
    </cfRule>
    <cfRule type="expression" dxfId="41659" priority="1839">
      <formula>A27="FERIADO"</formula>
    </cfRule>
  </conditionalFormatting>
  <conditionalFormatting sqref="A29">
    <cfRule type="containsText" dxfId="41658" priority="1835" operator="containsText" text="HOJE">
      <formula>NOT(ISERROR(SEARCH("HOJE",A29)))</formula>
    </cfRule>
  </conditionalFormatting>
  <conditionalFormatting sqref="A33">
    <cfRule type="containsText" dxfId="41657" priority="1833" operator="containsText" text="NTRAB">
      <formula>NOT(ISERROR(SEARCH("NTRAB",A33)))</formula>
    </cfRule>
    <cfRule type="containsText" dxfId="41656" priority="1834" operator="containsText" text="FERIADO">
      <formula>NOT(ISERROR(SEARCH("FERIADO",A33)))</formula>
    </cfRule>
  </conditionalFormatting>
  <conditionalFormatting sqref="A33">
    <cfRule type="containsText" dxfId="41655" priority="1832" operator="containsText" text="FÉRIAS">
      <formula>NOT(ISERROR(SEARCH("FÉRIAS",A33)))</formula>
    </cfRule>
  </conditionalFormatting>
  <conditionalFormatting sqref="A33">
    <cfRule type="expression" dxfId="41654" priority="1828">
      <formula>A32="FERIADO"</formula>
    </cfRule>
    <cfRule type="expression" dxfId="41653" priority="1829">
      <formula>A32="NTRAB"</formula>
    </cfRule>
    <cfRule type="expression" dxfId="41652" priority="1830">
      <formula>A32="FÉRIAS"</formula>
    </cfRule>
    <cfRule type="expression" dxfId="41651" priority="1831">
      <formula>A32="ATESTADO"</formula>
    </cfRule>
  </conditionalFormatting>
  <conditionalFormatting sqref="A33">
    <cfRule type="containsText" dxfId="41650" priority="1827" operator="containsText" text="ATESTADO">
      <formula>NOT(ISERROR(SEARCH("ATESTADO",A33)))</formula>
    </cfRule>
  </conditionalFormatting>
  <conditionalFormatting sqref="A33">
    <cfRule type="expression" dxfId="41649" priority="1823">
      <formula>A31="ATESTADO"</formula>
    </cfRule>
    <cfRule type="expression" dxfId="41648" priority="1824">
      <formula>A31="FÉRIAS"</formula>
    </cfRule>
    <cfRule type="expression" dxfId="41647" priority="1825">
      <formula>A31="NTRAB"</formula>
    </cfRule>
    <cfRule type="expression" dxfId="41646" priority="1826">
      <formula>A31="FERIADO"</formula>
    </cfRule>
  </conditionalFormatting>
  <conditionalFormatting sqref="A33">
    <cfRule type="containsText" dxfId="41645" priority="1822" operator="containsText" text="HOJE">
      <formula>NOT(ISERROR(SEARCH("HOJE",A33)))</formula>
    </cfRule>
  </conditionalFormatting>
  <conditionalFormatting sqref="A37">
    <cfRule type="containsText" dxfId="41644" priority="1820" operator="containsText" text="NTRAB">
      <formula>NOT(ISERROR(SEARCH("NTRAB",A37)))</formula>
    </cfRule>
    <cfRule type="containsText" dxfId="41643" priority="1821" operator="containsText" text="FERIADO">
      <formula>NOT(ISERROR(SEARCH("FERIADO",A37)))</formula>
    </cfRule>
  </conditionalFormatting>
  <conditionalFormatting sqref="A37">
    <cfRule type="containsText" dxfId="41642" priority="1819" operator="containsText" text="FÉRIAS">
      <formula>NOT(ISERROR(SEARCH("FÉRIAS",A37)))</formula>
    </cfRule>
  </conditionalFormatting>
  <conditionalFormatting sqref="A37">
    <cfRule type="expression" dxfId="41641" priority="1815">
      <formula>A36="FERIADO"</formula>
    </cfRule>
    <cfRule type="expression" dxfId="41640" priority="1816">
      <formula>A36="NTRAB"</formula>
    </cfRule>
    <cfRule type="expression" dxfId="41639" priority="1817">
      <formula>A36="FÉRIAS"</formula>
    </cfRule>
    <cfRule type="expression" dxfId="41638" priority="1818">
      <formula>A36="ATESTADO"</formula>
    </cfRule>
  </conditionalFormatting>
  <conditionalFormatting sqref="A37">
    <cfRule type="containsText" dxfId="41637" priority="1814" operator="containsText" text="ATESTADO">
      <formula>NOT(ISERROR(SEARCH("ATESTADO",A37)))</formula>
    </cfRule>
  </conditionalFormatting>
  <conditionalFormatting sqref="A37">
    <cfRule type="expression" dxfId="41636" priority="1810">
      <formula>A35="ATESTADO"</formula>
    </cfRule>
    <cfRule type="expression" dxfId="41635" priority="1811">
      <formula>A35="FÉRIAS"</formula>
    </cfRule>
    <cfRule type="expression" dxfId="41634" priority="1812">
      <formula>A35="NTRAB"</formula>
    </cfRule>
    <cfRule type="expression" dxfId="41633" priority="1813">
      <formula>A35="FERIADO"</formula>
    </cfRule>
  </conditionalFormatting>
  <conditionalFormatting sqref="A37">
    <cfRule type="containsText" dxfId="41632" priority="1809" operator="containsText" text="HOJE">
      <formula>NOT(ISERROR(SEARCH("HOJE",A37)))</formula>
    </cfRule>
  </conditionalFormatting>
  <conditionalFormatting sqref="A41">
    <cfRule type="containsText" dxfId="41631" priority="1807" operator="containsText" text="NTRAB">
      <formula>NOT(ISERROR(SEARCH("NTRAB",A41)))</formula>
    </cfRule>
    <cfRule type="containsText" dxfId="41630" priority="1808" operator="containsText" text="FERIADO">
      <formula>NOT(ISERROR(SEARCH("FERIADO",A41)))</formula>
    </cfRule>
  </conditionalFormatting>
  <conditionalFormatting sqref="A41">
    <cfRule type="containsText" dxfId="41629" priority="1806" operator="containsText" text="FÉRIAS">
      <formula>NOT(ISERROR(SEARCH("FÉRIAS",A41)))</formula>
    </cfRule>
  </conditionalFormatting>
  <conditionalFormatting sqref="A41">
    <cfRule type="expression" dxfId="41628" priority="1802">
      <formula>A40="FERIADO"</formula>
    </cfRule>
    <cfRule type="expression" dxfId="41627" priority="1803">
      <formula>A40="NTRAB"</formula>
    </cfRule>
    <cfRule type="expression" dxfId="41626" priority="1804">
      <formula>A40="FÉRIAS"</formula>
    </cfRule>
    <cfRule type="expression" dxfId="41625" priority="1805">
      <formula>A40="ATESTADO"</formula>
    </cfRule>
  </conditionalFormatting>
  <conditionalFormatting sqref="A41">
    <cfRule type="containsText" dxfId="41624" priority="1801" operator="containsText" text="ATESTADO">
      <formula>NOT(ISERROR(SEARCH("ATESTADO",A41)))</formula>
    </cfRule>
  </conditionalFormatting>
  <conditionalFormatting sqref="A41">
    <cfRule type="expression" dxfId="41623" priority="1797">
      <formula>A39="ATESTADO"</formula>
    </cfRule>
    <cfRule type="expression" dxfId="41622" priority="1798">
      <formula>A39="FÉRIAS"</formula>
    </cfRule>
    <cfRule type="expression" dxfId="41621" priority="1799">
      <formula>A39="NTRAB"</formula>
    </cfRule>
    <cfRule type="expression" dxfId="41620" priority="1800">
      <formula>A39="FERIADO"</formula>
    </cfRule>
  </conditionalFormatting>
  <conditionalFormatting sqref="A41">
    <cfRule type="containsText" dxfId="41619" priority="1796" operator="containsText" text="HOJE">
      <formula>NOT(ISERROR(SEARCH("HOJE",A41)))</formula>
    </cfRule>
  </conditionalFormatting>
  <conditionalFormatting sqref="F6">
    <cfRule type="containsText" dxfId="41618" priority="1794" operator="containsText" text="NTRAB">
      <formula>NOT(ISERROR(SEARCH("NTRAB",F6)))</formula>
    </cfRule>
    <cfRule type="containsText" dxfId="41617" priority="1795" operator="containsText" text="FERIADO">
      <formula>NOT(ISERROR(SEARCH("FERIADO",F6)))</formula>
    </cfRule>
  </conditionalFormatting>
  <conditionalFormatting sqref="F6">
    <cfRule type="containsText" dxfId="41616" priority="1793" operator="containsText" text="FÉRIAS">
      <formula>NOT(ISERROR(SEARCH("FÉRIAS",F6)))</formula>
    </cfRule>
  </conditionalFormatting>
  <conditionalFormatting sqref="F3">
    <cfRule type="containsText" dxfId="41615" priority="1791" operator="containsText" text="NTRAB">
      <formula>NOT(ISERROR(SEARCH("NTRAB",F3)))</formula>
    </cfRule>
    <cfRule type="containsText" dxfId="41614" priority="1792" operator="containsText" text="FERIADO">
      <formula>NOT(ISERROR(SEARCH("FERIADO",F3)))</formula>
    </cfRule>
  </conditionalFormatting>
  <conditionalFormatting sqref="F3">
    <cfRule type="containsText" dxfId="41613" priority="1790" operator="containsText" text="FÉRIAS">
      <formula>NOT(ISERROR(SEARCH("FÉRIAS",F3)))</formula>
    </cfRule>
  </conditionalFormatting>
  <conditionalFormatting sqref="F3 F6">
    <cfRule type="containsText" dxfId="41612" priority="1789" operator="containsText" text="ATESTADO">
      <formula>NOT(ISERROR(SEARCH("ATESTADO",F3)))</formula>
    </cfRule>
  </conditionalFormatting>
  <conditionalFormatting sqref="F3 F6">
    <cfRule type="containsText" dxfId="41611" priority="1788" operator="containsText" text="HOJE">
      <formula>NOT(ISERROR(SEARCH("HOJE",F3)))</formula>
    </cfRule>
  </conditionalFormatting>
  <conditionalFormatting sqref="F10">
    <cfRule type="containsText" dxfId="41610" priority="1786" operator="containsText" text="NTRAB">
      <formula>NOT(ISERROR(SEARCH("NTRAB",F10)))</formula>
    </cfRule>
    <cfRule type="containsText" dxfId="41609" priority="1787" operator="containsText" text="FERIADO">
      <formula>NOT(ISERROR(SEARCH("FERIADO",F10)))</formula>
    </cfRule>
  </conditionalFormatting>
  <conditionalFormatting sqref="F10">
    <cfRule type="containsText" dxfId="41608" priority="1785" operator="containsText" text="FÉRIAS">
      <formula>NOT(ISERROR(SEARCH("FÉRIAS",F10)))</formula>
    </cfRule>
  </conditionalFormatting>
  <conditionalFormatting sqref="F7">
    <cfRule type="containsText" dxfId="41607" priority="1783" operator="containsText" text="NTRAB">
      <formula>NOT(ISERROR(SEARCH("NTRAB",F7)))</formula>
    </cfRule>
    <cfRule type="containsText" dxfId="41606" priority="1784" operator="containsText" text="FERIADO">
      <formula>NOT(ISERROR(SEARCH("FERIADO",F7)))</formula>
    </cfRule>
  </conditionalFormatting>
  <conditionalFormatting sqref="F7">
    <cfRule type="containsText" dxfId="41605" priority="1782" operator="containsText" text="FÉRIAS">
      <formula>NOT(ISERROR(SEARCH("FÉRIAS",F7)))</formula>
    </cfRule>
  </conditionalFormatting>
  <conditionalFormatting sqref="F7 F10">
    <cfRule type="containsText" dxfId="41604" priority="1781" operator="containsText" text="ATESTADO">
      <formula>NOT(ISERROR(SEARCH("ATESTADO",F7)))</formula>
    </cfRule>
  </conditionalFormatting>
  <conditionalFormatting sqref="F8">
    <cfRule type="containsText" dxfId="41603" priority="1779" operator="containsText" text="NTRAB">
      <formula>NOT(ISERROR(SEARCH("NTRAB",F8)))</formula>
    </cfRule>
    <cfRule type="containsText" dxfId="41602" priority="1780" operator="containsText" text="FERIADO">
      <formula>NOT(ISERROR(SEARCH("FERIADO",F8)))</formula>
    </cfRule>
  </conditionalFormatting>
  <conditionalFormatting sqref="F8">
    <cfRule type="containsText" dxfId="41601" priority="1778" operator="containsText" text="FÉRIAS">
      <formula>NOT(ISERROR(SEARCH("FÉRIAS",F8)))</formula>
    </cfRule>
  </conditionalFormatting>
  <conditionalFormatting sqref="F8">
    <cfRule type="expression" dxfId="41600" priority="1774">
      <formula>F7="FERIADO"</formula>
    </cfRule>
    <cfRule type="expression" dxfId="41599" priority="1775">
      <formula>F7="NTRAB"</formula>
    </cfRule>
    <cfRule type="expression" dxfId="41598" priority="1776">
      <formula>F7="FÉRIAS"</formula>
    </cfRule>
    <cfRule type="expression" dxfId="41597" priority="1777">
      <formula>F7="ATESTADO"</formula>
    </cfRule>
  </conditionalFormatting>
  <conditionalFormatting sqref="F8">
    <cfRule type="containsText" dxfId="41596" priority="1773" operator="containsText" text="ATESTADO">
      <formula>NOT(ISERROR(SEARCH("ATESTADO",F8)))</formula>
    </cfRule>
  </conditionalFormatting>
  <conditionalFormatting sqref="F9">
    <cfRule type="containsText" dxfId="41595" priority="1771" operator="containsText" text="NTRAB">
      <formula>NOT(ISERROR(SEARCH("NTRAB",F9)))</formula>
    </cfRule>
    <cfRule type="containsText" dxfId="41594" priority="1772" operator="containsText" text="FERIADO">
      <formula>NOT(ISERROR(SEARCH("FERIADO",F9)))</formula>
    </cfRule>
  </conditionalFormatting>
  <conditionalFormatting sqref="F9">
    <cfRule type="containsText" dxfId="41593" priority="1770" operator="containsText" text="FÉRIAS">
      <formula>NOT(ISERROR(SEARCH("FÉRIAS",F9)))</formula>
    </cfRule>
  </conditionalFormatting>
  <conditionalFormatting sqref="F9">
    <cfRule type="expression" dxfId="41592" priority="1766">
      <formula>F8="FERIADO"</formula>
    </cfRule>
    <cfRule type="expression" dxfId="41591" priority="1767">
      <formula>F8="NTRAB"</formula>
    </cfRule>
    <cfRule type="expression" dxfId="41590" priority="1768">
      <formula>F8="FÉRIAS"</formula>
    </cfRule>
    <cfRule type="expression" dxfId="41589" priority="1769">
      <formula>F8="ATESTADO"</formula>
    </cfRule>
  </conditionalFormatting>
  <conditionalFormatting sqref="F9">
    <cfRule type="containsText" dxfId="41588" priority="1765" operator="containsText" text="ATESTADO">
      <formula>NOT(ISERROR(SEARCH("ATESTADO",F9)))</formula>
    </cfRule>
  </conditionalFormatting>
  <conditionalFormatting sqref="F9">
    <cfRule type="expression" dxfId="41587" priority="1761">
      <formula>F7="ATESTADO"</formula>
    </cfRule>
    <cfRule type="expression" dxfId="41586" priority="1762">
      <formula>F7="FÉRIAS"</formula>
    </cfRule>
    <cfRule type="expression" dxfId="41585" priority="1763">
      <formula>F7="NTRAB"</formula>
    </cfRule>
    <cfRule type="expression" dxfId="41584" priority="1764">
      <formula>F7="FERIADO"</formula>
    </cfRule>
  </conditionalFormatting>
  <conditionalFormatting sqref="F7:F10">
    <cfRule type="containsText" dxfId="41583" priority="1760" operator="containsText" text="HOJE">
      <formula>NOT(ISERROR(SEARCH("HOJE",F7)))</formula>
    </cfRule>
  </conditionalFormatting>
  <conditionalFormatting sqref="F14">
    <cfRule type="containsText" dxfId="41582" priority="1758" operator="containsText" text="NTRAB">
      <formula>NOT(ISERROR(SEARCH("NTRAB",F14)))</formula>
    </cfRule>
    <cfRule type="containsText" dxfId="41581" priority="1759" operator="containsText" text="FERIADO">
      <formula>NOT(ISERROR(SEARCH("FERIADO",F14)))</formula>
    </cfRule>
  </conditionalFormatting>
  <conditionalFormatting sqref="F14">
    <cfRule type="containsText" dxfId="41580" priority="1757" operator="containsText" text="FÉRIAS">
      <formula>NOT(ISERROR(SEARCH("FÉRIAS",F14)))</formula>
    </cfRule>
  </conditionalFormatting>
  <conditionalFormatting sqref="F11">
    <cfRule type="containsText" dxfId="41579" priority="1755" operator="containsText" text="NTRAB">
      <formula>NOT(ISERROR(SEARCH("NTRAB",F11)))</formula>
    </cfRule>
    <cfRule type="containsText" dxfId="41578" priority="1756" operator="containsText" text="FERIADO">
      <formula>NOT(ISERROR(SEARCH("FERIADO",F11)))</formula>
    </cfRule>
  </conditionalFormatting>
  <conditionalFormatting sqref="F11">
    <cfRule type="containsText" dxfId="41577" priority="1754" operator="containsText" text="FÉRIAS">
      <formula>NOT(ISERROR(SEARCH("FÉRIAS",F11)))</formula>
    </cfRule>
  </conditionalFormatting>
  <conditionalFormatting sqref="F11 F14">
    <cfRule type="containsText" dxfId="41576" priority="1753" operator="containsText" text="ATESTADO">
      <formula>NOT(ISERROR(SEARCH("ATESTADO",F11)))</formula>
    </cfRule>
  </conditionalFormatting>
  <conditionalFormatting sqref="F12">
    <cfRule type="containsText" dxfId="41575" priority="1751" operator="containsText" text="NTRAB">
      <formula>NOT(ISERROR(SEARCH("NTRAB",F12)))</formula>
    </cfRule>
    <cfRule type="containsText" dxfId="41574" priority="1752" operator="containsText" text="FERIADO">
      <formula>NOT(ISERROR(SEARCH("FERIADO",F12)))</formula>
    </cfRule>
  </conditionalFormatting>
  <conditionalFormatting sqref="F12">
    <cfRule type="containsText" dxfId="41573" priority="1750" operator="containsText" text="FÉRIAS">
      <formula>NOT(ISERROR(SEARCH("FÉRIAS",F12)))</formula>
    </cfRule>
  </conditionalFormatting>
  <conditionalFormatting sqref="F12">
    <cfRule type="expression" dxfId="41572" priority="1746">
      <formula>F11="FERIADO"</formula>
    </cfRule>
    <cfRule type="expression" dxfId="41571" priority="1747">
      <formula>F11="NTRAB"</formula>
    </cfRule>
    <cfRule type="expression" dxfId="41570" priority="1748">
      <formula>F11="FÉRIAS"</formula>
    </cfRule>
    <cfRule type="expression" dxfId="41569" priority="1749">
      <formula>F11="ATESTADO"</formula>
    </cfRule>
  </conditionalFormatting>
  <conditionalFormatting sqref="F12">
    <cfRule type="containsText" dxfId="41568" priority="1745" operator="containsText" text="ATESTADO">
      <formula>NOT(ISERROR(SEARCH("ATESTADO",F12)))</formula>
    </cfRule>
  </conditionalFormatting>
  <conditionalFormatting sqref="F11:F12 F14">
    <cfRule type="containsText" dxfId="41567" priority="1744" operator="containsText" text="HOJE">
      <formula>NOT(ISERROR(SEARCH("HOJE",F11)))</formula>
    </cfRule>
  </conditionalFormatting>
  <conditionalFormatting sqref="F18">
    <cfRule type="containsText" dxfId="41566" priority="1742" operator="containsText" text="NTRAB">
      <formula>NOT(ISERROR(SEARCH("NTRAB",F18)))</formula>
    </cfRule>
    <cfRule type="containsText" dxfId="41565" priority="1743" operator="containsText" text="FERIADO">
      <formula>NOT(ISERROR(SEARCH("FERIADO",F18)))</formula>
    </cfRule>
  </conditionalFormatting>
  <conditionalFormatting sqref="F18">
    <cfRule type="containsText" dxfId="41564" priority="1741" operator="containsText" text="FÉRIAS">
      <formula>NOT(ISERROR(SEARCH("FÉRIAS",F18)))</formula>
    </cfRule>
  </conditionalFormatting>
  <conditionalFormatting sqref="F15">
    <cfRule type="containsText" dxfId="41563" priority="1739" operator="containsText" text="NTRAB">
      <formula>NOT(ISERROR(SEARCH("NTRAB",F15)))</formula>
    </cfRule>
    <cfRule type="containsText" dxfId="41562" priority="1740" operator="containsText" text="FERIADO">
      <formula>NOT(ISERROR(SEARCH("FERIADO",F15)))</formula>
    </cfRule>
  </conditionalFormatting>
  <conditionalFormatting sqref="F15">
    <cfRule type="containsText" dxfId="41561" priority="1738" operator="containsText" text="FÉRIAS">
      <formula>NOT(ISERROR(SEARCH("FÉRIAS",F15)))</formula>
    </cfRule>
  </conditionalFormatting>
  <conditionalFormatting sqref="F15 F18">
    <cfRule type="containsText" dxfId="41560" priority="1737" operator="containsText" text="ATESTADO">
      <formula>NOT(ISERROR(SEARCH("ATESTADO",F15)))</formula>
    </cfRule>
  </conditionalFormatting>
  <conditionalFormatting sqref="F16">
    <cfRule type="containsText" dxfId="41559" priority="1735" operator="containsText" text="NTRAB">
      <formula>NOT(ISERROR(SEARCH("NTRAB",F16)))</formula>
    </cfRule>
    <cfRule type="containsText" dxfId="41558" priority="1736" operator="containsText" text="FERIADO">
      <formula>NOT(ISERROR(SEARCH("FERIADO",F16)))</formula>
    </cfRule>
  </conditionalFormatting>
  <conditionalFormatting sqref="F16">
    <cfRule type="containsText" dxfId="41557" priority="1734" operator="containsText" text="FÉRIAS">
      <formula>NOT(ISERROR(SEARCH("FÉRIAS",F16)))</formula>
    </cfRule>
  </conditionalFormatting>
  <conditionalFormatting sqref="F16">
    <cfRule type="expression" dxfId="41556" priority="1730">
      <formula>F15="FERIADO"</formula>
    </cfRule>
    <cfRule type="expression" dxfId="41555" priority="1731">
      <formula>F15="NTRAB"</formula>
    </cfRule>
    <cfRule type="expression" dxfId="41554" priority="1732">
      <formula>F15="FÉRIAS"</formula>
    </cfRule>
    <cfRule type="expression" dxfId="41553" priority="1733">
      <formula>F15="ATESTADO"</formula>
    </cfRule>
  </conditionalFormatting>
  <conditionalFormatting sqref="F16">
    <cfRule type="containsText" dxfId="41552" priority="1729" operator="containsText" text="ATESTADO">
      <formula>NOT(ISERROR(SEARCH("ATESTADO",F16)))</formula>
    </cfRule>
  </conditionalFormatting>
  <conditionalFormatting sqref="F15:F16 F18">
    <cfRule type="containsText" dxfId="41551" priority="1728" operator="containsText" text="HOJE">
      <formula>NOT(ISERROR(SEARCH("HOJE",F15)))</formula>
    </cfRule>
  </conditionalFormatting>
  <conditionalFormatting sqref="F22">
    <cfRule type="containsText" dxfId="41550" priority="1726" operator="containsText" text="NTRAB">
      <formula>NOT(ISERROR(SEARCH("NTRAB",F22)))</formula>
    </cfRule>
    <cfRule type="containsText" dxfId="41549" priority="1727" operator="containsText" text="FERIADO">
      <formula>NOT(ISERROR(SEARCH("FERIADO",F22)))</formula>
    </cfRule>
  </conditionalFormatting>
  <conditionalFormatting sqref="F22">
    <cfRule type="containsText" dxfId="41548" priority="1725" operator="containsText" text="FÉRIAS">
      <formula>NOT(ISERROR(SEARCH("FÉRIAS",F22)))</formula>
    </cfRule>
  </conditionalFormatting>
  <conditionalFormatting sqref="F19">
    <cfRule type="containsText" dxfId="41547" priority="1723" operator="containsText" text="NTRAB">
      <formula>NOT(ISERROR(SEARCH("NTRAB",F19)))</formula>
    </cfRule>
    <cfRule type="containsText" dxfId="41546" priority="1724" operator="containsText" text="FERIADO">
      <formula>NOT(ISERROR(SEARCH("FERIADO",F19)))</formula>
    </cfRule>
  </conditionalFormatting>
  <conditionalFormatting sqref="F19">
    <cfRule type="containsText" dxfId="41545" priority="1722" operator="containsText" text="FÉRIAS">
      <formula>NOT(ISERROR(SEARCH("FÉRIAS",F19)))</formula>
    </cfRule>
  </conditionalFormatting>
  <conditionalFormatting sqref="F19 F22">
    <cfRule type="containsText" dxfId="41544" priority="1721" operator="containsText" text="ATESTADO">
      <formula>NOT(ISERROR(SEARCH("ATESTADO",F19)))</formula>
    </cfRule>
  </conditionalFormatting>
  <conditionalFormatting sqref="F20">
    <cfRule type="containsText" dxfId="41543" priority="1719" operator="containsText" text="NTRAB">
      <formula>NOT(ISERROR(SEARCH("NTRAB",F20)))</formula>
    </cfRule>
    <cfRule type="containsText" dxfId="41542" priority="1720" operator="containsText" text="FERIADO">
      <formula>NOT(ISERROR(SEARCH("FERIADO",F20)))</formula>
    </cfRule>
  </conditionalFormatting>
  <conditionalFormatting sqref="F20">
    <cfRule type="containsText" dxfId="41541" priority="1718" operator="containsText" text="FÉRIAS">
      <formula>NOT(ISERROR(SEARCH("FÉRIAS",F20)))</formula>
    </cfRule>
  </conditionalFormatting>
  <conditionalFormatting sqref="F20">
    <cfRule type="expression" dxfId="41540" priority="1714">
      <formula>F19="FERIADO"</formula>
    </cfRule>
    <cfRule type="expression" dxfId="41539" priority="1715">
      <formula>F19="NTRAB"</formula>
    </cfRule>
    <cfRule type="expression" dxfId="41538" priority="1716">
      <formula>F19="FÉRIAS"</formula>
    </cfRule>
    <cfRule type="expression" dxfId="41537" priority="1717">
      <formula>F19="ATESTADO"</formula>
    </cfRule>
  </conditionalFormatting>
  <conditionalFormatting sqref="F20">
    <cfRule type="containsText" dxfId="41536" priority="1713" operator="containsText" text="ATESTADO">
      <formula>NOT(ISERROR(SEARCH("ATESTADO",F20)))</formula>
    </cfRule>
  </conditionalFormatting>
  <conditionalFormatting sqref="F19:F20 F22">
    <cfRule type="containsText" dxfId="41535" priority="1712" operator="containsText" text="HOJE">
      <formula>NOT(ISERROR(SEARCH("HOJE",F19)))</formula>
    </cfRule>
  </conditionalFormatting>
  <conditionalFormatting sqref="F26">
    <cfRule type="containsText" dxfId="41534" priority="1710" operator="containsText" text="NTRAB">
      <formula>NOT(ISERROR(SEARCH("NTRAB",F26)))</formula>
    </cfRule>
    <cfRule type="containsText" dxfId="41533" priority="1711" operator="containsText" text="FERIADO">
      <formula>NOT(ISERROR(SEARCH("FERIADO",F26)))</formula>
    </cfRule>
  </conditionalFormatting>
  <conditionalFormatting sqref="F26">
    <cfRule type="containsText" dxfId="41532" priority="1709" operator="containsText" text="FÉRIAS">
      <formula>NOT(ISERROR(SEARCH("FÉRIAS",F26)))</formula>
    </cfRule>
  </conditionalFormatting>
  <conditionalFormatting sqref="F23">
    <cfRule type="containsText" dxfId="41531" priority="1707" operator="containsText" text="NTRAB">
      <formula>NOT(ISERROR(SEARCH("NTRAB",F23)))</formula>
    </cfRule>
    <cfRule type="containsText" dxfId="41530" priority="1708" operator="containsText" text="FERIADO">
      <formula>NOT(ISERROR(SEARCH("FERIADO",F23)))</formula>
    </cfRule>
  </conditionalFormatting>
  <conditionalFormatting sqref="F23">
    <cfRule type="containsText" dxfId="41529" priority="1706" operator="containsText" text="FÉRIAS">
      <formula>NOT(ISERROR(SEARCH("FÉRIAS",F23)))</formula>
    </cfRule>
  </conditionalFormatting>
  <conditionalFormatting sqref="F23 F26">
    <cfRule type="containsText" dxfId="41528" priority="1705" operator="containsText" text="ATESTADO">
      <formula>NOT(ISERROR(SEARCH("ATESTADO",F23)))</formula>
    </cfRule>
  </conditionalFormatting>
  <conditionalFormatting sqref="F24">
    <cfRule type="containsText" dxfId="41527" priority="1703" operator="containsText" text="NTRAB">
      <formula>NOT(ISERROR(SEARCH("NTRAB",F24)))</formula>
    </cfRule>
    <cfRule type="containsText" dxfId="41526" priority="1704" operator="containsText" text="FERIADO">
      <formula>NOT(ISERROR(SEARCH("FERIADO",F24)))</formula>
    </cfRule>
  </conditionalFormatting>
  <conditionalFormatting sqref="F24">
    <cfRule type="containsText" dxfId="41525" priority="1702" operator="containsText" text="FÉRIAS">
      <formula>NOT(ISERROR(SEARCH("FÉRIAS",F24)))</formula>
    </cfRule>
  </conditionalFormatting>
  <conditionalFormatting sqref="F24">
    <cfRule type="expression" dxfId="41524" priority="1698">
      <formula>F23="FERIADO"</formula>
    </cfRule>
    <cfRule type="expression" dxfId="41523" priority="1699">
      <formula>F23="NTRAB"</formula>
    </cfRule>
    <cfRule type="expression" dxfId="41522" priority="1700">
      <formula>F23="FÉRIAS"</formula>
    </cfRule>
    <cfRule type="expression" dxfId="41521" priority="1701">
      <formula>F23="ATESTADO"</formula>
    </cfRule>
  </conditionalFormatting>
  <conditionalFormatting sqref="F24">
    <cfRule type="containsText" dxfId="41520" priority="1697" operator="containsText" text="ATESTADO">
      <formula>NOT(ISERROR(SEARCH("ATESTADO",F24)))</formula>
    </cfRule>
  </conditionalFormatting>
  <conditionalFormatting sqref="F23:F24 F26">
    <cfRule type="containsText" dxfId="41519" priority="1696" operator="containsText" text="HOJE">
      <formula>NOT(ISERROR(SEARCH("HOJE",F23)))</formula>
    </cfRule>
  </conditionalFormatting>
  <conditionalFormatting sqref="F30">
    <cfRule type="containsText" dxfId="41518" priority="1694" operator="containsText" text="NTRAB">
      <formula>NOT(ISERROR(SEARCH("NTRAB",F30)))</formula>
    </cfRule>
    <cfRule type="containsText" dxfId="41517" priority="1695" operator="containsText" text="FERIADO">
      <formula>NOT(ISERROR(SEARCH("FERIADO",F30)))</formula>
    </cfRule>
  </conditionalFormatting>
  <conditionalFormatting sqref="F30">
    <cfRule type="containsText" dxfId="41516" priority="1693" operator="containsText" text="FÉRIAS">
      <formula>NOT(ISERROR(SEARCH("FÉRIAS",F30)))</formula>
    </cfRule>
  </conditionalFormatting>
  <conditionalFormatting sqref="F27">
    <cfRule type="containsText" dxfId="41515" priority="1691" operator="containsText" text="NTRAB">
      <formula>NOT(ISERROR(SEARCH("NTRAB",F27)))</formula>
    </cfRule>
    <cfRule type="containsText" dxfId="41514" priority="1692" operator="containsText" text="FERIADO">
      <formula>NOT(ISERROR(SEARCH("FERIADO",F27)))</formula>
    </cfRule>
  </conditionalFormatting>
  <conditionalFormatting sqref="F27">
    <cfRule type="containsText" dxfId="41513" priority="1690" operator="containsText" text="FÉRIAS">
      <formula>NOT(ISERROR(SEARCH("FÉRIAS",F27)))</formula>
    </cfRule>
  </conditionalFormatting>
  <conditionalFormatting sqref="F27 F30">
    <cfRule type="containsText" dxfId="41512" priority="1689" operator="containsText" text="ATESTADO">
      <formula>NOT(ISERROR(SEARCH("ATESTADO",F27)))</formula>
    </cfRule>
  </conditionalFormatting>
  <conditionalFormatting sqref="F28">
    <cfRule type="containsText" dxfId="41511" priority="1687" operator="containsText" text="NTRAB">
      <formula>NOT(ISERROR(SEARCH("NTRAB",F28)))</formula>
    </cfRule>
    <cfRule type="containsText" dxfId="41510" priority="1688" operator="containsText" text="FERIADO">
      <formula>NOT(ISERROR(SEARCH("FERIADO",F28)))</formula>
    </cfRule>
  </conditionalFormatting>
  <conditionalFormatting sqref="F28">
    <cfRule type="containsText" dxfId="41509" priority="1686" operator="containsText" text="FÉRIAS">
      <formula>NOT(ISERROR(SEARCH("FÉRIAS",F28)))</formula>
    </cfRule>
  </conditionalFormatting>
  <conditionalFormatting sqref="F28">
    <cfRule type="expression" dxfId="41508" priority="1682">
      <formula>F27="FERIADO"</formula>
    </cfRule>
    <cfRule type="expression" dxfId="41507" priority="1683">
      <formula>F27="NTRAB"</formula>
    </cfRule>
    <cfRule type="expression" dxfId="41506" priority="1684">
      <formula>F27="FÉRIAS"</formula>
    </cfRule>
    <cfRule type="expression" dxfId="41505" priority="1685">
      <formula>F27="ATESTADO"</formula>
    </cfRule>
  </conditionalFormatting>
  <conditionalFormatting sqref="F28">
    <cfRule type="containsText" dxfId="41504" priority="1681" operator="containsText" text="ATESTADO">
      <formula>NOT(ISERROR(SEARCH("ATESTADO",F28)))</formula>
    </cfRule>
  </conditionalFormatting>
  <conditionalFormatting sqref="F27:F28 F30">
    <cfRule type="containsText" dxfId="41503" priority="1680" operator="containsText" text="HOJE">
      <formula>NOT(ISERROR(SEARCH("HOJE",F27)))</formula>
    </cfRule>
  </conditionalFormatting>
  <conditionalFormatting sqref="F34">
    <cfRule type="containsText" dxfId="41502" priority="1678" operator="containsText" text="NTRAB">
      <formula>NOT(ISERROR(SEARCH("NTRAB",F34)))</formula>
    </cfRule>
    <cfRule type="containsText" dxfId="41501" priority="1679" operator="containsText" text="FERIADO">
      <formula>NOT(ISERROR(SEARCH("FERIADO",F34)))</formula>
    </cfRule>
  </conditionalFormatting>
  <conditionalFormatting sqref="F34">
    <cfRule type="containsText" dxfId="41500" priority="1677" operator="containsText" text="FÉRIAS">
      <formula>NOT(ISERROR(SEARCH("FÉRIAS",F34)))</formula>
    </cfRule>
  </conditionalFormatting>
  <conditionalFormatting sqref="F31">
    <cfRule type="containsText" dxfId="41499" priority="1675" operator="containsText" text="NTRAB">
      <formula>NOT(ISERROR(SEARCH("NTRAB",F31)))</formula>
    </cfRule>
    <cfRule type="containsText" dxfId="41498" priority="1676" operator="containsText" text="FERIADO">
      <formula>NOT(ISERROR(SEARCH("FERIADO",F31)))</formula>
    </cfRule>
  </conditionalFormatting>
  <conditionalFormatting sqref="F31">
    <cfRule type="containsText" dxfId="41497" priority="1674" operator="containsText" text="FÉRIAS">
      <formula>NOT(ISERROR(SEARCH("FÉRIAS",F31)))</formula>
    </cfRule>
  </conditionalFormatting>
  <conditionalFormatting sqref="F31 F34">
    <cfRule type="containsText" dxfId="41496" priority="1673" operator="containsText" text="ATESTADO">
      <formula>NOT(ISERROR(SEARCH("ATESTADO",F31)))</formula>
    </cfRule>
  </conditionalFormatting>
  <conditionalFormatting sqref="F32">
    <cfRule type="containsText" dxfId="41495" priority="1671" operator="containsText" text="NTRAB">
      <formula>NOT(ISERROR(SEARCH("NTRAB",F32)))</formula>
    </cfRule>
    <cfRule type="containsText" dxfId="41494" priority="1672" operator="containsText" text="FERIADO">
      <formula>NOT(ISERROR(SEARCH("FERIADO",F32)))</formula>
    </cfRule>
  </conditionalFormatting>
  <conditionalFormatting sqref="F32">
    <cfRule type="containsText" dxfId="41493" priority="1670" operator="containsText" text="FÉRIAS">
      <formula>NOT(ISERROR(SEARCH("FÉRIAS",F32)))</formula>
    </cfRule>
  </conditionalFormatting>
  <conditionalFormatting sqref="F32">
    <cfRule type="expression" dxfId="41492" priority="1666">
      <formula>F31="FERIADO"</formula>
    </cfRule>
    <cfRule type="expression" dxfId="41491" priority="1667">
      <formula>F31="NTRAB"</formula>
    </cfRule>
    <cfRule type="expression" dxfId="41490" priority="1668">
      <formula>F31="FÉRIAS"</formula>
    </cfRule>
    <cfRule type="expression" dxfId="41489" priority="1669">
      <formula>F31="ATESTADO"</formula>
    </cfRule>
  </conditionalFormatting>
  <conditionalFormatting sqref="F32">
    <cfRule type="containsText" dxfId="41488" priority="1665" operator="containsText" text="ATESTADO">
      <formula>NOT(ISERROR(SEARCH("ATESTADO",F32)))</formula>
    </cfRule>
  </conditionalFormatting>
  <conditionalFormatting sqref="F31:F32 F34">
    <cfRule type="containsText" dxfId="41487" priority="1664" operator="containsText" text="HOJE">
      <formula>NOT(ISERROR(SEARCH("HOJE",F31)))</formula>
    </cfRule>
  </conditionalFormatting>
  <conditionalFormatting sqref="F38">
    <cfRule type="containsText" dxfId="41486" priority="1662" operator="containsText" text="NTRAB">
      <formula>NOT(ISERROR(SEARCH("NTRAB",F38)))</formula>
    </cfRule>
    <cfRule type="containsText" dxfId="41485" priority="1663" operator="containsText" text="FERIADO">
      <formula>NOT(ISERROR(SEARCH("FERIADO",F38)))</formula>
    </cfRule>
  </conditionalFormatting>
  <conditionalFormatting sqref="F38">
    <cfRule type="containsText" dxfId="41484" priority="1661" operator="containsText" text="FÉRIAS">
      <formula>NOT(ISERROR(SEARCH("FÉRIAS",F38)))</formula>
    </cfRule>
  </conditionalFormatting>
  <conditionalFormatting sqref="F35">
    <cfRule type="containsText" dxfId="41483" priority="1659" operator="containsText" text="NTRAB">
      <formula>NOT(ISERROR(SEARCH("NTRAB",F35)))</formula>
    </cfRule>
    <cfRule type="containsText" dxfId="41482" priority="1660" operator="containsText" text="FERIADO">
      <formula>NOT(ISERROR(SEARCH("FERIADO",F35)))</formula>
    </cfRule>
  </conditionalFormatting>
  <conditionalFormatting sqref="F35">
    <cfRule type="containsText" dxfId="41481" priority="1658" operator="containsText" text="FÉRIAS">
      <formula>NOT(ISERROR(SEARCH("FÉRIAS",F35)))</formula>
    </cfRule>
  </conditionalFormatting>
  <conditionalFormatting sqref="F35 F38">
    <cfRule type="containsText" dxfId="41480" priority="1657" operator="containsText" text="ATESTADO">
      <formula>NOT(ISERROR(SEARCH("ATESTADO",F35)))</formula>
    </cfRule>
  </conditionalFormatting>
  <conditionalFormatting sqref="F36">
    <cfRule type="containsText" dxfId="41479" priority="1655" operator="containsText" text="NTRAB">
      <formula>NOT(ISERROR(SEARCH("NTRAB",F36)))</formula>
    </cfRule>
    <cfRule type="containsText" dxfId="41478" priority="1656" operator="containsText" text="FERIADO">
      <formula>NOT(ISERROR(SEARCH("FERIADO",F36)))</formula>
    </cfRule>
  </conditionalFormatting>
  <conditionalFormatting sqref="F36">
    <cfRule type="containsText" dxfId="41477" priority="1654" operator="containsText" text="FÉRIAS">
      <formula>NOT(ISERROR(SEARCH("FÉRIAS",F36)))</formula>
    </cfRule>
  </conditionalFormatting>
  <conditionalFormatting sqref="F36">
    <cfRule type="expression" dxfId="41476" priority="1650">
      <formula>F35="FERIADO"</formula>
    </cfRule>
    <cfRule type="expression" dxfId="41475" priority="1651">
      <formula>F35="NTRAB"</formula>
    </cfRule>
    <cfRule type="expression" dxfId="41474" priority="1652">
      <formula>F35="FÉRIAS"</formula>
    </cfRule>
    <cfRule type="expression" dxfId="41473" priority="1653">
      <formula>F35="ATESTADO"</formula>
    </cfRule>
  </conditionalFormatting>
  <conditionalFormatting sqref="F36">
    <cfRule type="containsText" dxfId="41472" priority="1649" operator="containsText" text="ATESTADO">
      <formula>NOT(ISERROR(SEARCH("ATESTADO",F36)))</formula>
    </cfRule>
  </conditionalFormatting>
  <conditionalFormatting sqref="F35:F36 F38">
    <cfRule type="containsText" dxfId="41471" priority="1648" operator="containsText" text="HOJE">
      <formula>NOT(ISERROR(SEARCH("HOJE",F35)))</formula>
    </cfRule>
  </conditionalFormatting>
  <conditionalFormatting sqref="F42">
    <cfRule type="containsText" dxfId="41470" priority="1646" operator="containsText" text="NTRAB">
      <formula>NOT(ISERROR(SEARCH("NTRAB",F42)))</formula>
    </cfRule>
    <cfRule type="containsText" dxfId="41469" priority="1647" operator="containsText" text="FERIADO">
      <formula>NOT(ISERROR(SEARCH("FERIADO",F42)))</formula>
    </cfRule>
  </conditionalFormatting>
  <conditionalFormatting sqref="F42">
    <cfRule type="containsText" dxfId="41468" priority="1645" operator="containsText" text="FÉRIAS">
      <formula>NOT(ISERROR(SEARCH("FÉRIAS",F42)))</formula>
    </cfRule>
  </conditionalFormatting>
  <conditionalFormatting sqref="F39">
    <cfRule type="containsText" dxfId="41467" priority="1643" operator="containsText" text="NTRAB">
      <formula>NOT(ISERROR(SEARCH("NTRAB",F39)))</formula>
    </cfRule>
    <cfRule type="containsText" dxfId="41466" priority="1644" operator="containsText" text="FERIADO">
      <formula>NOT(ISERROR(SEARCH("FERIADO",F39)))</formula>
    </cfRule>
  </conditionalFormatting>
  <conditionalFormatting sqref="F39">
    <cfRule type="containsText" dxfId="41465" priority="1642" operator="containsText" text="FÉRIAS">
      <formula>NOT(ISERROR(SEARCH("FÉRIAS",F39)))</formula>
    </cfRule>
  </conditionalFormatting>
  <conditionalFormatting sqref="F39 F42">
    <cfRule type="containsText" dxfId="41464" priority="1641" operator="containsText" text="ATESTADO">
      <formula>NOT(ISERROR(SEARCH("ATESTADO",F39)))</formula>
    </cfRule>
  </conditionalFormatting>
  <conditionalFormatting sqref="F40">
    <cfRule type="containsText" dxfId="41463" priority="1639" operator="containsText" text="NTRAB">
      <formula>NOT(ISERROR(SEARCH("NTRAB",F40)))</formula>
    </cfRule>
    <cfRule type="containsText" dxfId="41462" priority="1640" operator="containsText" text="FERIADO">
      <formula>NOT(ISERROR(SEARCH("FERIADO",F40)))</formula>
    </cfRule>
  </conditionalFormatting>
  <conditionalFormatting sqref="F40">
    <cfRule type="containsText" dxfId="41461" priority="1638" operator="containsText" text="FÉRIAS">
      <formula>NOT(ISERROR(SEARCH("FÉRIAS",F40)))</formula>
    </cfRule>
  </conditionalFormatting>
  <conditionalFormatting sqref="F40">
    <cfRule type="expression" dxfId="41460" priority="1634">
      <formula>F39="FERIADO"</formula>
    </cfRule>
    <cfRule type="expression" dxfId="41459" priority="1635">
      <formula>F39="NTRAB"</formula>
    </cfRule>
    <cfRule type="expression" dxfId="41458" priority="1636">
      <formula>F39="FÉRIAS"</formula>
    </cfRule>
    <cfRule type="expression" dxfId="41457" priority="1637">
      <formula>F39="ATESTADO"</formula>
    </cfRule>
  </conditionalFormatting>
  <conditionalFormatting sqref="F40">
    <cfRule type="containsText" dxfId="41456" priority="1633" operator="containsText" text="ATESTADO">
      <formula>NOT(ISERROR(SEARCH("ATESTADO",F40)))</formula>
    </cfRule>
  </conditionalFormatting>
  <conditionalFormatting sqref="F39:F40 F42">
    <cfRule type="containsText" dxfId="41455" priority="1632" operator="containsText" text="HOJE">
      <formula>NOT(ISERROR(SEARCH("HOJE",F39)))</formula>
    </cfRule>
  </conditionalFormatting>
  <conditionalFormatting sqref="F13">
    <cfRule type="containsText" dxfId="41454" priority="1630" operator="containsText" text="NTRAB">
      <formula>NOT(ISERROR(SEARCH("NTRAB",F13)))</formula>
    </cfRule>
    <cfRule type="containsText" dxfId="41453" priority="1631" operator="containsText" text="FERIADO">
      <formula>NOT(ISERROR(SEARCH("FERIADO",F13)))</formula>
    </cfRule>
  </conditionalFormatting>
  <conditionalFormatting sqref="F13">
    <cfRule type="containsText" dxfId="41452" priority="1629" operator="containsText" text="FÉRIAS">
      <formula>NOT(ISERROR(SEARCH("FÉRIAS",F13)))</formula>
    </cfRule>
  </conditionalFormatting>
  <conditionalFormatting sqref="F13">
    <cfRule type="expression" dxfId="41451" priority="1625">
      <formula>F12="FERIADO"</formula>
    </cfRule>
    <cfRule type="expression" dxfId="41450" priority="1626">
      <formula>F12="NTRAB"</formula>
    </cfRule>
    <cfRule type="expression" dxfId="41449" priority="1627">
      <formula>F12="FÉRIAS"</formula>
    </cfRule>
    <cfRule type="expression" dxfId="41448" priority="1628">
      <formula>F12="ATESTADO"</formula>
    </cfRule>
  </conditionalFormatting>
  <conditionalFormatting sqref="F13">
    <cfRule type="containsText" dxfId="41447" priority="1624" operator="containsText" text="ATESTADO">
      <formula>NOT(ISERROR(SEARCH("ATESTADO",F13)))</formula>
    </cfRule>
  </conditionalFormatting>
  <conditionalFormatting sqref="F13">
    <cfRule type="expression" dxfId="41446" priority="1620">
      <formula>F11="ATESTADO"</formula>
    </cfRule>
    <cfRule type="expression" dxfId="41445" priority="1621">
      <formula>F11="FÉRIAS"</formula>
    </cfRule>
    <cfRule type="expression" dxfId="41444" priority="1622">
      <formula>F11="NTRAB"</formula>
    </cfRule>
    <cfRule type="expression" dxfId="41443" priority="1623">
      <formula>F11="FERIADO"</formula>
    </cfRule>
  </conditionalFormatting>
  <conditionalFormatting sqref="F13">
    <cfRule type="containsText" dxfId="41442" priority="1619" operator="containsText" text="HOJE">
      <formula>NOT(ISERROR(SEARCH("HOJE",F13)))</formula>
    </cfRule>
  </conditionalFormatting>
  <conditionalFormatting sqref="F17">
    <cfRule type="containsText" dxfId="41441" priority="1617" operator="containsText" text="NTRAB">
      <formula>NOT(ISERROR(SEARCH("NTRAB",F17)))</formula>
    </cfRule>
    <cfRule type="containsText" dxfId="41440" priority="1618" operator="containsText" text="FERIADO">
      <formula>NOT(ISERROR(SEARCH("FERIADO",F17)))</formula>
    </cfRule>
  </conditionalFormatting>
  <conditionalFormatting sqref="F17">
    <cfRule type="containsText" dxfId="41439" priority="1616" operator="containsText" text="FÉRIAS">
      <formula>NOT(ISERROR(SEARCH("FÉRIAS",F17)))</formula>
    </cfRule>
  </conditionalFormatting>
  <conditionalFormatting sqref="F17">
    <cfRule type="expression" dxfId="41438" priority="1612">
      <formula>F16="FERIADO"</formula>
    </cfRule>
    <cfRule type="expression" dxfId="41437" priority="1613">
      <formula>F16="NTRAB"</formula>
    </cfRule>
    <cfRule type="expression" dxfId="41436" priority="1614">
      <formula>F16="FÉRIAS"</formula>
    </cfRule>
    <cfRule type="expression" dxfId="41435" priority="1615">
      <formula>F16="ATESTADO"</formula>
    </cfRule>
  </conditionalFormatting>
  <conditionalFormatting sqref="F17">
    <cfRule type="containsText" dxfId="41434" priority="1611" operator="containsText" text="ATESTADO">
      <formula>NOT(ISERROR(SEARCH("ATESTADO",F17)))</formula>
    </cfRule>
  </conditionalFormatting>
  <conditionalFormatting sqref="F17">
    <cfRule type="expression" dxfId="41433" priority="1607">
      <formula>F15="ATESTADO"</formula>
    </cfRule>
    <cfRule type="expression" dxfId="41432" priority="1608">
      <formula>F15="FÉRIAS"</formula>
    </cfRule>
    <cfRule type="expression" dxfId="41431" priority="1609">
      <formula>F15="NTRAB"</formula>
    </cfRule>
    <cfRule type="expression" dxfId="41430" priority="1610">
      <formula>F15="FERIADO"</formula>
    </cfRule>
  </conditionalFormatting>
  <conditionalFormatting sqref="F17">
    <cfRule type="containsText" dxfId="41429" priority="1606" operator="containsText" text="HOJE">
      <formula>NOT(ISERROR(SEARCH("HOJE",F17)))</formula>
    </cfRule>
  </conditionalFormatting>
  <conditionalFormatting sqref="F21">
    <cfRule type="containsText" dxfId="41428" priority="1604" operator="containsText" text="NTRAB">
      <formula>NOT(ISERROR(SEARCH("NTRAB",F21)))</formula>
    </cfRule>
    <cfRule type="containsText" dxfId="41427" priority="1605" operator="containsText" text="FERIADO">
      <formula>NOT(ISERROR(SEARCH("FERIADO",F21)))</formula>
    </cfRule>
  </conditionalFormatting>
  <conditionalFormatting sqref="F21">
    <cfRule type="containsText" dxfId="41426" priority="1603" operator="containsText" text="FÉRIAS">
      <formula>NOT(ISERROR(SEARCH("FÉRIAS",F21)))</formula>
    </cfRule>
  </conditionalFormatting>
  <conditionalFormatting sqref="F21">
    <cfRule type="expression" dxfId="41425" priority="1599">
      <formula>F20="FERIADO"</formula>
    </cfRule>
    <cfRule type="expression" dxfId="41424" priority="1600">
      <formula>F20="NTRAB"</formula>
    </cfRule>
    <cfRule type="expression" dxfId="41423" priority="1601">
      <formula>F20="FÉRIAS"</formula>
    </cfRule>
    <cfRule type="expression" dxfId="41422" priority="1602">
      <formula>F20="ATESTADO"</formula>
    </cfRule>
  </conditionalFormatting>
  <conditionalFormatting sqref="F21">
    <cfRule type="containsText" dxfId="41421" priority="1598" operator="containsText" text="ATESTADO">
      <formula>NOT(ISERROR(SEARCH("ATESTADO",F21)))</formula>
    </cfRule>
  </conditionalFormatting>
  <conditionalFormatting sqref="F21">
    <cfRule type="expression" dxfId="41420" priority="1594">
      <formula>F19="ATESTADO"</formula>
    </cfRule>
    <cfRule type="expression" dxfId="41419" priority="1595">
      <formula>F19="FÉRIAS"</formula>
    </cfRule>
    <cfRule type="expression" dxfId="41418" priority="1596">
      <formula>F19="NTRAB"</formula>
    </cfRule>
    <cfRule type="expression" dxfId="41417" priority="1597">
      <formula>F19="FERIADO"</formula>
    </cfRule>
  </conditionalFormatting>
  <conditionalFormatting sqref="F21">
    <cfRule type="containsText" dxfId="41416" priority="1593" operator="containsText" text="HOJE">
      <formula>NOT(ISERROR(SEARCH("HOJE",F21)))</formula>
    </cfRule>
  </conditionalFormatting>
  <conditionalFormatting sqref="F25">
    <cfRule type="containsText" dxfId="41415" priority="1591" operator="containsText" text="NTRAB">
      <formula>NOT(ISERROR(SEARCH("NTRAB",F25)))</formula>
    </cfRule>
    <cfRule type="containsText" dxfId="41414" priority="1592" operator="containsText" text="FERIADO">
      <formula>NOT(ISERROR(SEARCH("FERIADO",F25)))</formula>
    </cfRule>
  </conditionalFormatting>
  <conditionalFormatting sqref="F25">
    <cfRule type="containsText" dxfId="41413" priority="1590" operator="containsText" text="FÉRIAS">
      <formula>NOT(ISERROR(SEARCH("FÉRIAS",F25)))</formula>
    </cfRule>
  </conditionalFormatting>
  <conditionalFormatting sqref="F25">
    <cfRule type="expression" dxfId="41412" priority="1586">
      <formula>F24="FERIADO"</formula>
    </cfRule>
    <cfRule type="expression" dxfId="41411" priority="1587">
      <formula>F24="NTRAB"</formula>
    </cfRule>
    <cfRule type="expression" dxfId="41410" priority="1588">
      <formula>F24="FÉRIAS"</formula>
    </cfRule>
    <cfRule type="expression" dxfId="41409" priority="1589">
      <formula>F24="ATESTADO"</formula>
    </cfRule>
  </conditionalFormatting>
  <conditionalFormatting sqref="F25">
    <cfRule type="containsText" dxfId="41408" priority="1585" operator="containsText" text="ATESTADO">
      <formula>NOT(ISERROR(SEARCH("ATESTADO",F25)))</formula>
    </cfRule>
  </conditionalFormatting>
  <conditionalFormatting sqref="F25">
    <cfRule type="expression" dxfId="41407" priority="1581">
      <formula>F23="ATESTADO"</formula>
    </cfRule>
    <cfRule type="expression" dxfId="41406" priority="1582">
      <formula>F23="FÉRIAS"</formula>
    </cfRule>
    <cfRule type="expression" dxfId="41405" priority="1583">
      <formula>F23="NTRAB"</formula>
    </cfRule>
    <cfRule type="expression" dxfId="41404" priority="1584">
      <formula>F23="FERIADO"</formula>
    </cfRule>
  </conditionalFormatting>
  <conditionalFormatting sqref="F25">
    <cfRule type="containsText" dxfId="41403" priority="1580" operator="containsText" text="HOJE">
      <formula>NOT(ISERROR(SEARCH("HOJE",F25)))</formula>
    </cfRule>
  </conditionalFormatting>
  <conditionalFormatting sqref="F29">
    <cfRule type="containsText" dxfId="41402" priority="1578" operator="containsText" text="NTRAB">
      <formula>NOT(ISERROR(SEARCH("NTRAB",F29)))</formula>
    </cfRule>
    <cfRule type="containsText" dxfId="41401" priority="1579" operator="containsText" text="FERIADO">
      <formula>NOT(ISERROR(SEARCH("FERIADO",F29)))</formula>
    </cfRule>
  </conditionalFormatting>
  <conditionalFormatting sqref="F29">
    <cfRule type="containsText" dxfId="41400" priority="1577" operator="containsText" text="FÉRIAS">
      <formula>NOT(ISERROR(SEARCH("FÉRIAS",F29)))</formula>
    </cfRule>
  </conditionalFormatting>
  <conditionalFormatting sqref="F29">
    <cfRule type="expression" dxfId="41399" priority="1573">
      <formula>F28="FERIADO"</formula>
    </cfRule>
    <cfRule type="expression" dxfId="41398" priority="1574">
      <formula>F28="NTRAB"</formula>
    </cfRule>
    <cfRule type="expression" dxfId="41397" priority="1575">
      <formula>F28="FÉRIAS"</formula>
    </cfRule>
    <cfRule type="expression" dxfId="41396" priority="1576">
      <formula>F28="ATESTADO"</formula>
    </cfRule>
  </conditionalFormatting>
  <conditionalFormatting sqref="F29">
    <cfRule type="containsText" dxfId="41395" priority="1572" operator="containsText" text="ATESTADO">
      <formula>NOT(ISERROR(SEARCH("ATESTADO",F29)))</formula>
    </cfRule>
  </conditionalFormatting>
  <conditionalFormatting sqref="F29">
    <cfRule type="expression" dxfId="41394" priority="1568">
      <formula>F27="ATESTADO"</formula>
    </cfRule>
    <cfRule type="expression" dxfId="41393" priority="1569">
      <formula>F27="FÉRIAS"</formula>
    </cfRule>
    <cfRule type="expression" dxfId="41392" priority="1570">
      <formula>F27="NTRAB"</formula>
    </cfRule>
    <cfRule type="expression" dxfId="41391" priority="1571">
      <formula>F27="FERIADO"</formula>
    </cfRule>
  </conditionalFormatting>
  <conditionalFormatting sqref="F29">
    <cfRule type="containsText" dxfId="41390" priority="1567" operator="containsText" text="HOJE">
      <formula>NOT(ISERROR(SEARCH("HOJE",F29)))</formula>
    </cfRule>
  </conditionalFormatting>
  <conditionalFormatting sqref="F33">
    <cfRule type="containsText" dxfId="41389" priority="1565" operator="containsText" text="NTRAB">
      <formula>NOT(ISERROR(SEARCH("NTRAB",F33)))</formula>
    </cfRule>
    <cfRule type="containsText" dxfId="41388" priority="1566" operator="containsText" text="FERIADO">
      <formula>NOT(ISERROR(SEARCH("FERIADO",F33)))</formula>
    </cfRule>
  </conditionalFormatting>
  <conditionalFormatting sqref="F33">
    <cfRule type="containsText" dxfId="41387" priority="1564" operator="containsText" text="FÉRIAS">
      <formula>NOT(ISERROR(SEARCH("FÉRIAS",F33)))</formula>
    </cfRule>
  </conditionalFormatting>
  <conditionalFormatting sqref="F33">
    <cfRule type="expression" dxfId="41386" priority="1560">
      <formula>F32="FERIADO"</formula>
    </cfRule>
    <cfRule type="expression" dxfId="41385" priority="1561">
      <formula>F32="NTRAB"</formula>
    </cfRule>
    <cfRule type="expression" dxfId="41384" priority="1562">
      <formula>F32="FÉRIAS"</formula>
    </cfRule>
    <cfRule type="expression" dxfId="41383" priority="1563">
      <formula>F32="ATESTADO"</formula>
    </cfRule>
  </conditionalFormatting>
  <conditionalFormatting sqref="F33">
    <cfRule type="containsText" dxfId="41382" priority="1559" operator="containsText" text="ATESTADO">
      <formula>NOT(ISERROR(SEARCH("ATESTADO",F33)))</formula>
    </cfRule>
  </conditionalFormatting>
  <conditionalFormatting sqref="F33">
    <cfRule type="expression" dxfId="41381" priority="1555">
      <formula>F31="ATESTADO"</formula>
    </cfRule>
    <cfRule type="expression" dxfId="41380" priority="1556">
      <formula>F31="FÉRIAS"</formula>
    </cfRule>
    <cfRule type="expression" dxfId="41379" priority="1557">
      <formula>F31="NTRAB"</formula>
    </cfRule>
    <cfRule type="expression" dxfId="41378" priority="1558">
      <formula>F31="FERIADO"</formula>
    </cfRule>
  </conditionalFormatting>
  <conditionalFormatting sqref="F33">
    <cfRule type="containsText" dxfId="41377" priority="1554" operator="containsText" text="HOJE">
      <formula>NOT(ISERROR(SEARCH("HOJE",F33)))</formula>
    </cfRule>
  </conditionalFormatting>
  <conditionalFormatting sqref="F37">
    <cfRule type="containsText" dxfId="41376" priority="1552" operator="containsText" text="NTRAB">
      <formula>NOT(ISERROR(SEARCH("NTRAB",F37)))</formula>
    </cfRule>
    <cfRule type="containsText" dxfId="41375" priority="1553" operator="containsText" text="FERIADO">
      <formula>NOT(ISERROR(SEARCH("FERIADO",F37)))</formula>
    </cfRule>
  </conditionalFormatting>
  <conditionalFormatting sqref="F37">
    <cfRule type="containsText" dxfId="41374" priority="1551" operator="containsText" text="FÉRIAS">
      <formula>NOT(ISERROR(SEARCH("FÉRIAS",F37)))</formula>
    </cfRule>
  </conditionalFormatting>
  <conditionalFormatting sqref="F37">
    <cfRule type="expression" dxfId="41373" priority="1547">
      <formula>F36="FERIADO"</formula>
    </cfRule>
    <cfRule type="expression" dxfId="41372" priority="1548">
      <formula>F36="NTRAB"</formula>
    </cfRule>
    <cfRule type="expression" dxfId="41371" priority="1549">
      <formula>F36="FÉRIAS"</formula>
    </cfRule>
    <cfRule type="expression" dxfId="41370" priority="1550">
      <formula>F36="ATESTADO"</formula>
    </cfRule>
  </conditionalFormatting>
  <conditionalFormatting sqref="F37">
    <cfRule type="containsText" dxfId="41369" priority="1546" operator="containsText" text="ATESTADO">
      <formula>NOT(ISERROR(SEARCH("ATESTADO",F37)))</formula>
    </cfRule>
  </conditionalFormatting>
  <conditionalFormatting sqref="F37">
    <cfRule type="expression" dxfId="41368" priority="1542">
      <formula>F35="ATESTADO"</formula>
    </cfRule>
    <cfRule type="expression" dxfId="41367" priority="1543">
      <formula>F35="FÉRIAS"</formula>
    </cfRule>
    <cfRule type="expression" dxfId="41366" priority="1544">
      <formula>F35="NTRAB"</formula>
    </cfRule>
    <cfRule type="expression" dxfId="41365" priority="1545">
      <formula>F35="FERIADO"</formula>
    </cfRule>
  </conditionalFormatting>
  <conditionalFormatting sqref="F37">
    <cfRule type="containsText" dxfId="41364" priority="1541" operator="containsText" text="HOJE">
      <formula>NOT(ISERROR(SEARCH("HOJE",F37)))</formula>
    </cfRule>
  </conditionalFormatting>
  <conditionalFormatting sqref="F41">
    <cfRule type="containsText" dxfId="41363" priority="1539" operator="containsText" text="NTRAB">
      <formula>NOT(ISERROR(SEARCH("NTRAB",F41)))</formula>
    </cfRule>
    <cfRule type="containsText" dxfId="41362" priority="1540" operator="containsText" text="FERIADO">
      <formula>NOT(ISERROR(SEARCH("FERIADO",F41)))</formula>
    </cfRule>
  </conditionalFormatting>
  <conditionalFormatting sqref="F41">
    <cfRule type="containsText" dxfId="41361" priority="1538" operator="containsText" text="FÉRIAS">
      <formula>NOT(ISERROR(SEARCH("FÉRIAS",F41)))</formula>
    </cfRule>
  </conditionalFormatting>
  <conditionalFormatting sqref="F41">
    <cfRule type="expression" dxfId="41360" priority="1534">
      <formula>F40="FERIADO"</formula>
    </cfRule>
    <cfRule type="expression" dxfId="41359" priority="1535">
      <formula>F40="NTRAB"</formula>
    </cfRule>
    <cfRule type="expression" dxfId="41358" priority="1536">
      <formula>F40="FÉRIAS"</formula>
    </cfRule>
    <cfRule type="expression" dxfId="41357" priority="1537">
      <formula>F40="ATESTADO"</formula>
    </cfRule>
  </conditionalFormatting>
  <conditionalFormatting sqref="F41">
    <cfRule type="containsText" dxfId="41356" priority="1533" operator="containsText" text="ATESTADO">
      <formula>NOT(ISERROR(SEARCH("ATESTADO",F41)))</formula>
    </cfRule>
  </conditionalFormatting>
  <conditionalFormatting sqref="F41">
    <cfRule type="expression" dxfId="41355" priority="1529">
      <formula>F39="ATESTADO"</formula>
    </cfRule>
    <cfRule type="expression" dxfId="41354" priority="1530">
      <formula>F39="FÉRIAS"</formula>
    </cfRule>
    <cfRule type="expression" dxfId="41353" priority="1531">
      <formula>F39="NTRAB"</formula>
    </cfRule>
    <cfRule type="expression" dxfId="41352" priority="1532">
      <formula>F39="FERIADO"</formula>
    </cfRule>
  </conditionalFormatting>
  <conditionalFormatting sqref="F41">
    <cfRule type="containsText" dxfId="41351" priority="1528" operator="containsText" text="HOJE">
      <formula>NOT(ISERROR(SEARCH("HOJE",F41)))</formula>
    </cfRule>
  </conditionalFormatting>
  <conditionalFormatting sqref="F5">
    <cfRule type="containsText" dxfId="41350" priority="1526" operator="containsText" text="NTRAB">
      <formula>NOT(ISERROR(SEARCH("NTRAB",F5)))</formula>
    </cfRule>
    <cfRule type="containsText" dxfId="41349" priority="1527" operator="containsText" text="FERIADO">
      <formula>NOT(ISERROR(SEARCH("FERIADO",F5)))</formula>
    </cfRule>
  </conditionalFormatting>
  <conditionalFormatting sqref="F5">
    <cfRule type="containsText" dxfId="41348" priority="1525" operator="containsText" text="FÉRIAS">
      <formula>NOT(ISERROR(SEARCH("FÉRIAS",F5)))</formula>
    </cfRule>
  </conditionalFormatting>
  <conditionalFormatting sqref="F5">
    <cfRule type="expression" dxfId="41347" priority="1521">
      <formula>F4="FERIADO"</formula>
    </cfRule>
    <cfRule type="expression" dxfId="41346" priority="1522">
      <formula>F4="NTRAB"</formula>
    </cfRule>
    <cfRule type="expression" dxfId="41345" priority="1523">
      <formula>F4="FÉRIAS"</formula>
    </cfRule>
    <cfRule type="expression" dxfId="41344" priority="1524">
      <formula>F4="ATESTADO"</formula>
    </cfRule>
  </conditionalFormatting>
  <conditionalFormatting sqref="F5">
    <cfRule type="containsText" dxfId="41343" priority="1520" operator="containsText" text="ATESTADO">
      <formula>NOT(ISERROR(SEARCH("ATESTADO",F5)))</formula>
    </cfRule>
  </conditionalFormatting>
  <conditionalFormatting sqref="F5">
    <cfRule type="expression" dxfId="41342" priority="1516">
      <formula>F3="ATESTADO"</formula>
    </cfRule>
    <cfRule type="expression" dxfId="41341" priority="1517">
      <formula>F3="FÉRIAS"</formula>
    </cfRule>
    <cfRule type="expression" dxfId="41340" priority="1518">
      <formula>F3="NTRAB"</formula>
    </cfRule>
    <cfRule type="expression" dxfId="41339" priority="1519">
      <formula>F3="FERIADO"</formula>
    </cfRule>
  </conditionalFormatting>
  <conditionalFormatting sqref="F5">
    <cfRule type="containsText" dxfId="41338" priority="1515" operator="containsText" text="HOJE">
      <formula>NOT(ISERROR(SEARCH("HOJE",F5)))</formula>
    </cfRule>
  </conditionalFormatting>
  <conditionalFormatting sqref="F4">
    <cfRule type="containsText" dxfId="41337" priority="1513" operator="containsText" text="NTRAB">
      <formula>NOT(ISERROR(SEARCH("NTRAB",F4)))</formula>
    </cfRule>
    <cfRule type="containsText" dxfId="41336" priority="1514" operator="containsText" text="FERIADO">
      <formula>NOT(ISERROR(SEARCH("FERIADO",F4)))</formula>
    </cfRule>
  </conditionalFormatting>
  <conditionalFormatting sqref="F4">
    <cfRule type="containsText" dxfId="41335" priority="1512" operator="containsText" text="FÉRIAS">
      <formula>NOT(ISERROR(SEARCH("FÉRIAS",F4)))</formula>
    </cfRule>
  </conditionalFormatting>
  <conditionalFormatting sqref="F4">
    <cfRule type="expression" dxfId="41334" priority="1508">
      <formula>F3="FERIADO"</formula>
    </cfRule>
    <cfRule type="expression" dxfId="41333" priority="1509">
      <formula>F3="NTRAB"</formula>
    </cfRule>
    <cfRule type="expression" dxfId="41332" priority="1510">
      <formula>F3="FÉRIAS"</formula>
    </cfRule>
    <cfRule type="expression" dxfId="41331" priority="1511">
      <formula>F3="ATESTADO"</formula>
    </cfRule>
  </conditionalFormatting>
  <conditionalFormatting sqref="F4">
    <cfRule type="containsText" dxfId="41330" priority="1507" operator="containsText" text="ATESTADO">
      <formula>NOT(ISERROR(SEARCH("ATESTADO",F4)))</formula>
    </cfRule>
  </conditionalFormatting>
  <conditionalFormatting sqref="F4">
    <cfRule type="containsText" dxfId="41329" priority="1506" operator="containsText" text="HOJE">
      <formula>NOT(ISERROR(SEARCH("HOJE",F4)))</formula>
    </cfRule>
  </conditionalFormatting>
  <conditionalFormatting sqref="K6">
    <cfRule type="containsText" dxfId="41328" priority="1504" operator="containsText" text="NTRAB">
      <formula>NOT(ISERROR(SEARCH("NTRAB",K6)))</formula>
    </cfRule>
    <cfRule type="containsText" dxfId="41327" priority="1505" operator="containsText" text="FERIADO">
      <formula>NOT(ISERROR(SEARCH("FERIADO",K6)))</formula>
    </cfRule>
  </conditionalFormatting>
  <conditionalFormatting sqref="K6">
    <cfRule type="containsText" dxfId="41326" priority="1503" operator="containsText" text="FÉRIAS">
      <formula>NOT(ISERROR(SEARCH("FÉRIAS",K6)))</formula>
    </cfRule>
  </conditionalFormatting>
  <conditionalFormatting sqref="K3">
    <cfRule type="containsText" dxfId="41325" priority="1501" operator="containsText" text="NTRAB">
      <formula>NOT(ISERROR(SEARCH("NTRAB",K3)))</formula>
    </cfRule>
    <cfRule type="containsText" dxfId="41324" priority="1502" operator="containsText" text="FERIADO">
      <formula>NOT(ISERROR(SEARCH("FERIADO",K3)))</formula>
    </cfRule>
  </conditionalFormatting>
  <conditionalFormatting sqref="K3">
    <cfRule type="containsText" dxfId="41323" priority="1500" operator="containsText" text="FÉRIAS">
      <formula>NOT(ISERROR(SEARCH("FÉRIAS",K3)))</formula>
    </cfRule>
  </conditionalFormatting>
  <conditionalFormatting sqref="K3 K6">
    <cfRule type="containsText" dxfId="41322" priority="1499" operator="containsText" text="ATESTADO">
      <formula>NOT(ISERROR(SEARCH("ATESTADO",K3)))</formula>
    </cfRule>
  </conditionalFormatting>
  <conditionalFormatting sqref="K3 K6">
    <cfRule type="containsText" dxfId="41321" priority="1498" operator="containsText" text="HOJE">
      <formula>NOT(ISERROR(SEARCH("HOJE",K3)))</formula>
    </cfRule>
  </conditionalFormatting>
  <conditionalFormatting sqref="K10">
    <cfRule type="containsText" dxfId="41320" priority="1496" operator="containsText" text="NTRAB">
      <formula>NOT(ISERROR(SEARCH("NTRAB",K10)))</formula>
    </cfRule>
    <cfRule type="containsText" dxfId="41319" priority="1497" operator="containsText" text="FERIADO">
      <formula>NOT(ISERROR(SEARCH("FERIADO",K10)))</formula>
    </cfRule>
  </conditionalFormatting>
  <conditionalFormatting sqref="K10">
    <cfRule type="containsText" dxfId="41318" priority="1495" operator="containsText" text="FÉRIAS">
      <formula>NOT(ISERROR(SEARCH("FÉRIAS",K10)))</formula>
    </cfRule>
  </conditionalFormatting>
  <conditionalFormatting sqref="K7">
    <cfRule type="containsText" dxfId="41317" priority="1493" operator="containsText" text="NTRAB">
      <formula>NOT(ISERROR(SEARCH("NTRAB",K7)))</formula>
    </cfRule>
    <cfRule type="containsText" dxfId="41316" priority="1494" operator="containsText" text="FERIADO">
      <formula>NOT(ISERROR(SEARCH("FERIADO",K7)))</formula>
    </cfRule>
  </conditionalFormatting>
  <conditionalFormatting sqref="K7">
    <cfRule type="containsText" dxfId="41315" priority="1492" operator="containsText" text="FÉRIAS">
      <formula>NOT(ISERROR(SEARCH("FÉRIAS",K7)))</formula>
    </cfRule>
  </conditionalFormatting>
  <conditionalFormatting sqref="K7 K10">
    <cfRule type="containsText" dxfId="41314" priority="1491" operator="containsText" text="ATESTADO">
      <formula>NOT(ISERROR(SEARCH("ATESTADO",K7)))</formula>
    </cfRule>
  </conditionalFormatting>
  <conditionalFormatting sqref="K8">
    <cfRule type="containsText" dxfId="41313" priority="1489" operator="containsText" text="NTRAB">
      <formula>NOT(ISERROR(SEARCH("NTRAB",K8)))</formula>
    </cfRule>
    <cfRule type="containsText" dxfId="41312" priority="1490" operator="containsText" text="FERIADO">
      <formula>NOT(ISERROR(SEARCH("FERIADO",K8)))</formula>
    </cfRule>
  </conditionalFormatting>
  <conditionalFormatting sqref="K8">
    <cfRule type="containsText" dxfId="41311" priority="1488" operator="containsText" text="FÉRIAS">
      <formula>NOT(ISERROR(SEARCH("FÉRIAS",K8)))</formula>
    </cfRule>
  </conditionalFormatting>
  <conditionalFormatting sqref="K8">
    <cfRule type="expression" dxfId="41310" priority="1484">
      <formula>K7="FERIADO"</formula>
    </cfRule>
    <cfRule type="expression" dxfId="41309" priority="1485">
      <formula>K7="NTRAB"</formula>
    </cfRule>
    <cfRule type="expression" dxfId="41308" priority="1486">
      <formula>K7="FÉRIAS"</formula>
    </cfRule>
    <cfRule type="expression" dxfId="41307" priority="1487">
      <formula>K7="ATESTADO"</formula>
    </cfRule>
  </conditionalFormatting>
  <conditionalFormatting sqref="K8">
    <cfRule type="containsText" dxfId="41306" priority="1483" operator="containsText" text="ATESTADO">
      <formula>NOT(ISERROR(SEARCH("ATESTADO",K8)))</formula>
    </cfRule>
  </conditionalFormatting>
  <conditionalFormatting sqref="K9">
    <cfRule type="containsText" dxfId="41305" priority="1481" operator="containsText" text="NTRAB">
      <formula>NOT(ISERROR(SEARCH("NTRAB",K9)))</formula>
    </cfRule>
    <cfRule type="containsText" dxfId="41304" priority="1482" operator="containsText" text="FERIADO">
      <formula>NOT(ISERROR(SEARCH("FERIADO",K9)))</formula>
    </cfRule>
  </conditionalFormatting>
  <conditionalFormatting sqref="K9">
    <cfRule type="containsText" dxfId="41303" priority="1480" operator="containsText" text="FÉRIAS">
      <formula>NOT(ISERROR(SEARCH("FÉRIAS",K9)))</formula>
    </cfRule>
  </conditionalFormatting>
  <conditionalFormatting sqref="K9">
    <cfRule type="expression" dxfId="41302" priority="1476">
      <formula>K8="FERIADO"</formula>
    </cfRule>
    <cfRule type="expression" dxfId="41301" priority="1477">
      <formula>K8="NTRAB"</formula>
    </cfRule>
    <cfRule type="expression" dxfId="41300" priority="1478">
      <formula>K8="FÉRIAS"</formula>
    </cfRule>
    <cfRule type="expression" dxfId="41299" priority="1479">
      <formula>K8="ATESTADO"</formula>
    </cfRule>
  </conditionalFormatting>
  <conditionalFormatting sqref="K9">
    <cfRule type="containsText" dxfId="41298" priority="1475" operator="containsText" text="ATESTADO">
      <formula>NOT(ISERROR(SEARCH("ATESTADO",K9)))</formula>
    </cfRule>
  </conditionalFormatting>
  <conditionalFormatting sqref="K9">
    <cfRule type="expression" dxfId="41297" priority="1471">
      <formula>K7="ATESTADO"</formula>
    </cfRule>
    <cfRule type="expression" dxfId="41296" priority="1472">
      <formula>K7="FÉRIAS"</formula>
    </cfRule>
    <cfRule type="expression" dxfId="41295" priority="1473">
      <formula>K7="NTRAB"</formula>
    </cfRule>
    <cfRule type="expression" dxfId="41294" priority="1474">
      <formula>K7="FERIADO"</formula>
    </cfRule>
  </conditionalFormatting>
  <conditionalFormatting sqref="K7:K10">
    <cfRule type="containsText" dxfId="41293" priority="1470" operator="containsText" text="HOJE">
      <formula>NOT(ISERROR(SEARCH("HOJE",K7)))</formula>
    </cfRule>
  </conditionalFormatting>
  <conditionalFormatting sqref="K14">
    <cfRule type="containsText" dxfId="41292" priority="1468" operator="containsText" text="NTRAB">
      <formula>NOT(ISERROR(SEARCH("NTRAB",K14)))</formula>
    </cfRule>
    <cfRule type="containsText" dxfId="41291" priority="1469" operator="containsText" text="FERIADO">
      <formula>NOT(ISERROR(SEARCH("FERIADO",K14)))</formula>
    </cfRule>
  </conditionalFormatting>
  <conditionalFormatting sqref="K14">
    <cfRule type="containsText" dxfId="41290" priority="1467" operator="containsText" text="FÉRIAS">
      <formula>NOT(ISERROR(SEARCH("FÉRIAS",K14)))</formula>
    </cfRule>
  </conditionalFormatting>
  <conditionalFormatting sqref="K11">
    <cfRule type="containsText" dxfId="41289" priority="1465" operator="containsText" text="NTRAB">
      <formula>NOT(ISERROR(SEARCH("NTRAB",K11)))</formula>
    </cfRule>
    <cfRule type="containsText" dxfId="41288" priority="1466" operator="containsText" text="FERIADO">
      <formula>NOT(ISERROR(SEARCH("FERIADO",K11)))</formula>
    </cfRule>
  </conditionalFormatting>
  <conditionalFormatting sqref="K11">
    <cfRule type="containsText" dxfId="41287" priority="1464" operator="containsText" text="FÉRIAS">
      <formula>NOT(ISERROR(SEARCH("FÉRIAS",K11)))</formula>
    </cfRule>
  </conditionalFormatting>
  <conditionalFormatting sqref="K11 K14">
    <cfRule type="containsText" dxfId="41286" priority="1463" operator="containsText" text="ATESTADO">
      <formula>NOT(ISERROR(SEARCH("ATESTADO",K11)))</formula>
    </cfRule>
  </conditionalFormatting>
  <conditionalFormatting sqref="K12">
    <cfRule type="containsText" dxfId="41285" priority="1461" operator="containsText" text="NTRAB">
      <formula>NOT(ISERROR(SEARCH("NTRAB",K12)))</formula>
    </cfRule>
    <cfRule type="containsText" dxfId="41284" priority="1462" operator="containsText" text="FERIADO">
      <formula>NOT(ISERROR(SEARCH("FERIADO",K12)))</formula>
    </cfRule>
  </conditionalFormatting>
  <conditionalFormatting sqref="K12">
    <cfRule type="containsText" dxfId="41283" priority="1460" operator="containsText" text="FÉRIAS">
      <formula>NOT(ISERROR(SEARCH("FÉRIAS",K12)))</formula>
    </cfRule>
  </conditionalFormatting>
  <conditionalFormatting sqref="K12">
    <cfRule type="expression" dxfId="41282" priority="1456">
      <formula>K11="FERIADO"</formula>
    </cfRule>
    <cfRule type="expression" dxfId="41281" priority="1457">
      <formula>K11="NTRAB"</formula>
    </cfRule>
    <cfRule type="expression" dxfId="41280" priority="1458">
      <formula>K11="FÉRIAS"</formula>
    </cfRule>
    <cfRule type="expression" dxfId="41279" priority="1459">
      <formula>K11="ATESTADO"</formula>
    </cfRule>
  </conditionalFormatting>
  <conditionalFormatting sqref="K12">
    <cfRule type="containsText" dxfId="41278" priority="1455" operator="containsText" text="ATESTADO">
      <formula>NOT(ISERROR(SEARCH("ATESTADO",K12)))</formula>
    </cfRule>
  </conditionalFormatting>
  <conditionalFormatting sqref="K11:K12 K14">
    <cfRule type="containsText" dxfId="41277" priority="1454" operator="containsText" text="HOJE">
      <formula>NOT(ISERROR(SEARCH("HOJE",K11)))</formula>
    </cfRule>
  </conditionalFormatting>
  <conditionalFormatting sqref="K18">
    <cfRule type="containsText" dxfId="41276" priority="1452" operator="containsText" text="NTRAB">
      <formula>NOT(ISERROR(SEARCH("NTRAB",K18)))</formula>
    </cfRule>
    <cfRule type="containsText" dxfId="41275" priority="1453" operator="containsText" text="FERIADO">
      <formula>NOT(ISERROR(SEARCH("FERIADO",K18)))</formula>
    </cfRule>
  </conditionalFormatting>
  <conditionalFormatting sqref="K18">
    <cfRule type="containsText" dxfId="41274" priority="1451" operator="containsText" text="FÉRIAS">
      <formula>NOT(ISERROR(SEARCH("FÉRIAS",K18)))</formula>
    </cfRule>
  </conditionalFormatting>
  <conditionalFormatting sqref="K15">
    <cfRule type="containsText" dxfId="41273" priority="1449" operator="containsText" text="NTRAB">
      <formula>NOT(ISERROR(SEARCH("NTRAB",K15)))</formula>
    </cfRule>
    <cfRule type="containsText" dxfId="41272" priority="1450" operator="containsText" text="FERIADO">
      <formula>NOT(ISERROR(SEARCH("FERIADO",K15)))</formula>
    </cfRule>
  </conditionalFormatting>
  <conditionalFormatting sqref="K15">
    <cfRule type="containsText" dxfId="41271" priority="1448" operator="containsText" text="FÉRIAS">
      <formula>NOT(ISERROR(SEARCH("FÉRIAS",K15)))</formula>
    </cfRule>
  </conditionalFormatting>
  <conditionalFormatting sqref="K15 K18">
    <cfRule type="containsText" dxfId="41270" priority="1447" operator="containsText" text="ATESTADO">
      <formula>NOT(ISERROR(SEARCH("ATESTADO",K15)))</formula>
    </cfRule>
  </conditionalFormatting>
  <conditionalFormatting sqref="K16">
    <cfRule type="containsText" dxfId="41269" priority="1445" operator="containsText" text="NTRAB">
      <formula>NOT(ISERROR(SEARCH("NTRAB",K16)))</formula>
    </cfRule>
    <cfRule type="containsText" dxfId="41268" priority="1446" operator="containsText" text="FERIADO">
      <formula>NOT(ISERROR(SEARCH("FERIADO",K16)))</formula>
    </cfRule>
  </conditionalFormatting>
  <conditionalFormatting sqref="K16">
    <cfRule type="containsText" dxfId="41267" priority="1444" operator="containsText" text="FÉRIAS">
      <formula>NOT(ISERROR(SEARCH("FÉRIAS",K16)))</formula>
    </cfRule>
  </conditionalFormatting>
  <conditionalFormatting sqref="K16">
    <cfRule type="expression" dxfId="41266" priority="1440">
      <formula>K15="FERIADO"</formula>
    </cfRule>
    <cfRule type="expression" dxfId="41265" priority="1441">
      <formula>K15="NTRAB"</formula>
    </cfRule>
    <cfRule type="expression" dxfId="41264" priority="1442">
      <formula>K15="FÉRIAS"</formula>
    </cfRule>
    <cfRule type="expression" dxfId="41263" priority="1443">
      <formula>K15="ATESTADO"</formula>
    </cfRule>
  </conditionalFormatting>
  <conditionalFormatting sqref="K16">
    <cfRule type="containsText" dxfId="41262" priority="1439" operator="containsText" text="ATESTADO">
      <formula>NOT(ISERROR(SEARCH("ATESTADO",K16)))</formula>
    </cfRule>
  </conditionalFormatting>
  <conditionalFormatting sqref="K15:K16 K18">
    <cfRule type="containsText" dxfId="41261" priority="1438" operator="containsText" text="HOJE">
      <formula>NOT(ISERROR(SEARCH("HOJE",K15)))</formula>
    </cfRule>
  </conditionalFormatting>
  <conditionalFormatting sqref="K22">
    <cfRule type="containsText" dxfId="41260" priority="1436" operator="containsText" text="NTRAB">
      <formula>NOT(ISERROR(SEARCH("NTRAB",K22)))</formula>
    </cfRule>
    <cfRule type="containsText" dxfId="41259" priority="1437" operator="containsText" text="FERIADO">
      <formula>NOT(ISERROR(SEARCH("FERIADO",K22)))</formula>
    </cfRule>
  </conditionalFormatting>
  <conditionalFormatting sqref="K22">
    <cfRule type="containsText" dxfId="41258" priority="1435" operator="containsText" text="FÉRIAS">
      <formula>NOT(ISERROR(SEARCH("FÉRIAS",K22)))</formula>
    </cfRule>
  </conditionalFormatting>
  <conditionalFormatting sqref="K19">
    <cfRule type="containsText" dxfId="41257" priority="1433" operator="containsText" text="NTRAB">
      <formula>NOT(ISERROR(SEARCH("NTRAB",K19)))</formula>
    </cfRule>
    <cfRule type="containsText" dxfId="41256" priority="1434" operator="containsText" text="FERIADO">
      <formula>NOT(ISERROR(SEARCH("FERIADO",K19)))</formula>
    </cfRule>
  </conditionalFormatting>
  <conditionalFormatting sqref="K19">
    <cfRule type="containsText" dxfId="41255" priority="1432" operator="containsText" text="FÉRIAS">
      <formula>NOT(ISERROR(SEARCH("FÉRIAS",K19)))</formula>
    </cfRule>
  </conditionalFormatting>
  <conditionalFormatting sqref="K19 K22">
    <cfRule type="containsText" dxfId="41254" priority="1431" operator="containsText" text="ATESTADO">
      <formula>NOT(ISERROR(SEARCH("ATESTADO",K19)))</formula>
    </cfRule>
  </conditionalFormatting>
  <conditionalFormatting sqref="K20">
    <cfRule type="containsText" dxfId="41253" priority="1429" operator="containsText" text="NTRAB">
      <formula>NOT(ISERROR(SEARCH("NTRAB",K20)))</formula>
    </cfRule>
    <cfRule type="containsText" dxfId="41252" priority="1430" operator="containsText" text="FERIADO">
      <formula>NOT(ISERROR(SEARCH("FERIADO",K20)))</formula>
    </cfRule>
  </conditionalFormatting>
  <conditionalFormatting sqref="K20">
    <cfRule type="containsText" dxfId="41251" priority="1428" operator="containsText" text="FÉRIAS">
      <formula>NOT(ISERROR(SEARCH("FÉRIAS",K20)))</formula>
    </cfRule>
  </conditionalFormatting>
  <conditionalFormatting sqref="K20">
    <cfRule type="expression" dxfId="41250" priority="1424">
      <formula>K19="FERIADO"</formula>
    </cfRule>
    <cfRule type="expression" dxfId="41249" priority="1425">
      <formula>K19="NTRAB"</formula>
    </cfRule>
    <cfRule type="expression" dxfId="41248" priority="1426">
      <formula>K19="FÉRIAS"</formula>
    </cfRule>
    <cfRule type="expression" dxfId="41247" priority="1427">
      <formula>K19="ATESTADO"</formula>
    </cfRule>
  </conditionalFormatting>
  <conditionalFormatting sqref="K20">
    <cfRule type="containsText" dxfId="41246" priority="1423" operator="containsText" text="ATESTADO">
      <formula>NOT(ISERROR(SEARCH("ATESTADO",K20)))</formula>
    </cfRule>
  </conditionalFormatting>
  <conditionalFormatting sqref="K19:K20 K22">
    <cfRule type="containsText" dxfId="41245" priority="1422" operator="containsText" text="HOJE">
      <formula>NOT(ISERROR(SEARCH("HOJE",K19)))</formula>
    </cfRule>
  </conditionalFormatting>
  <conditionalFormatting sqref="K26">
    <cfRule type="containsText" dxfId="41244" priority="1420" operator="containsText" text="NTRAB">
      <formula>NOT(ISERROR(SEARCH("NTRAB",K26)))</formula>
    </cfRule>
    <cfRule type="containsText" dxfId="41243" priority="1421" operator="containsText" text="FERIADO">
      <formula>NOT(ISERROR(SEARCH("FERIADO",K26)))</formula>
    </cfRule>
  </conditionalFormatting>
  <conditionalFormatting sqref="K26">
    <cfRule type="containsText" dxfId="41242" priority="1419" operator="containsText" text="FÉRIAS">
      <formula>NOT(ISERROR(SEARCH("FÉRIAS",K26)))</formula>
    </cfRule>
  </conditionalFormatting>
  <conditionalFormatting sqref="K23">
    <cfRule type="containsText" dxfId="41241" priority="1417" operator="containsText" text="NTRAB">
      <formula>NOT(ISERROR(SEARCH("NTRAB",K23)))</formula>
    </cfRule>
    <cfRule type="containsText" dxfId="41240" priority="1418" operator="containsText" text="FERIADO">
      <formula>NOT(ISERROR(SEARCH("FERIADO",K23)))</formula>
    </cfRule>
  </conditionalFormatting>
  <conditionalFormatting sqref="K23">
    <cfRule type="containsText" dxfId="41239" priority="1416" operator="containsText" text="FÉRIAS">
      <formula>NOT(ISERROR(SEARCH("FÉRIAS",K23)))</formula>
    </cfRule>
  </conditionalFormatting>
  <conditionalFormatting sqref="K23 K26">
    <cfRule type="containsText" dxfId="41238" priority="1415" operator="containsText" text="ATESTADO">
      <formula>NOT(ISERROR(SEARCH("ATESTADO",K23)))</formula>
    </cfRule>
  </conditionalFormatting>
  <conditionalFormatting sqref="K24">
    <cfRule type="containsText" dxfId="41237" priority="1413" operator="containsText" text="NTRAB">
      <formula>NOT(ISERROR(SEARCH("NTRAB",K24)))</formula>
    </cfRule>
    <cfRule type="containsText" dxfId="41236" priority="1414" operator="containsText" text="FERIADO">
      <formula>NOT(ISERROR(SEARCH("FERIADO",K24)))</formula>
    </cfRule>
  </conditionalFormatting>
  <conditionalFormatting sqref="K24">
    <cfRule type="containsText" dxfId="41235" priority="1412" operator="containsText" text="FÉRIAS">
      <formula>NOT(ISERROR(SEARCH("FÉRIAS",K24)))</formula>
    </cfRule>
  </conditionalFormatting>
  <conditionalFormatting sqref="K24">
    <cfRule type="expression" dxfId="41234" priority="1408">
      <formula>K23="FERIADO"</formula>
    </cfRule>
    <cfRule type="expression" dxfId="41233" priority="1409">
      <formula>K23="NTRAB"</formula>
    </cfRule>
    <cfRule type="expression" dxfId="41232" priority="1410">
      <formula>K23="FÉRIAS"</formula>
    </cfRule>
    <cfRule type="expression" dxfId="41231" priority="1411">
      <formula>K23="ATESTADO"</formula>
    </cfRule>
  </conditionalFormatting>
  <conditionalFormatting sqref="K24">
    <cfRule type="containsText" dxfId="41230" priority="1407" operator="containsText" text="ATESTADO">
      <formula>NOT(ISERROR(SEARCH("ATESTADO",K24)))</formula>
    </cfRule>
  </conditionalFormatting>
  <conditionalFormatting sqref="K23:K24 K26">
    <cfRule type="containsText" dxfId="41229" priority="1406" operator="containsText" text="HOJE">
      <formula>NOT(ISERROR(SEARCH("HOJE",K23)))</formula>
    </cfRule>
  </conditionalFormatting>
  <conditionalFormatting sqref="K30">
    <cfRule type="containsText" dxfId="41228" priority="1404" operator="containsText" text="NTRAB">
      <formula>NOT(ISERROR(SEARCH("NTRAB",K30)))</formula>
    </cfRule>
    <cfRule type="containsText" dxfId="41227" priority="1405" operator="containsText" text="FERIADO">
      <formula>NOT(ISERROR(SEARCH("FERIADO",K30)))</formula>
    </cfRule>
  </conditionalFormatting>
  <conditionalFormatting sqref="K30">
    <cfRule type="containsText" dxfId="41226" priority="1403" operator="containsText" text="FÉRIAS">
      <formula>NOT(ISERROR(SEARCH("FÉRIAS",K30)))</formula>
    </cfRule>
  </conditionalFormatting>
  <conditionalFormatting sqref="K27">
    <cfRule type="containsText" dxfId="41225" priority="1401" operator="containsText" text="NTRAB">
      <formula>NOT(ISERROR(SEARCH("NTRAB",K27)))</formula>
    </cfRule>
    <cfRule type="containsText" dxfId="41224" priority="1402" operator="containsText" text="FERIADO">
      <formula>NOT(ISERROR(SEARCH("FERIADO",K27)))</formula>
    </cfRule>
  </conditionalFormatting>
  <conditionalFormatting sqref="K27">
    <cfRule type="containsText" dxfId="41223" priority="1400" operator="containsText" text="FÉRIAS">
      <formula>NOT(ISERROR(SEARCH("FÉRIAS",K27)))</formula>
    </cfRule>
  </conditionalFormatting>
  <conditionalFormatting sqref="K27 K30">
    <cfRule type="containsText" dxfId="41222" priority="1399" operator="containsText" text="ATESTADO">
      <formula>NOT(ISERROR(SEARCH("ATESTADO",K27)))</formula>
    </cfRule>
  </conditionalFormatting>
  <conditionalFormatting sqref="K28">
    <cfRule type="containsText" dxfId="41221" priority="1397" operator="containsText" text="NTRAB">
      <formula>NOT(ISERROR(SEARCH("NTRAB",K28)))</formula>
    </cfRule>
    <cfRule type="containsText" dxfId="41220" priority="1398" operator="containsText" text="FERIADO">
      <formula>NOT(ISERROR(SEARCH("FERIADO",K28)))</formula>
    </cfRule>
  </conditionalFormatting>
  <conditionalFormatting sqref="K28">
    <cfRule type="containsText" dxfId="41219" priority="1396" operator="containsText" text="FÉRIAS">
      <formula>NOT(ISERROR(SEARCH("FÉRIAS",K28)))</formula>
    </cfRule>
  </conditionalFormatting>
  <conditionalFormatting sqref="K28">
    <cfRule type="expression" dxfId="41218" priority="1392">
      <formula>K27="FERIADO"</formula>
    </cfRule>
    <cfRule type="expression" dxfId="41217" priority="1393">
      <formula>K27="NTRAB"</formula>
    </cfRule>
    <cfRule type="expression" dxfId="41216" priority="1394">
      <formula>K27="FÉRIAS"</formula>
    </cfRule>
    <cfRule type="expression" dxfId="41215" priority="1395">
      <formula>K27="ATESTADO"</formula>
    </cfRule>
  </conditionalFormatting>
  <conditionalFormatting sqref="K28">
    <cfRule type="containsText" dxfId="41214" priority="1391" operator="containsText" text="ATESTADO">
      <formula>NOT(ISERROR(SEARCH("ATESTADO",K28)))</formula>
    </cfRule>
  </conditionalFormatting>
  <conditionalFormatting sqref="K27:K28 K30">
    <cfRule type="containsText" dxfId="41213" priority="1390" operator="containsText" text="HOJE">
      <formula>NOT(ISERROR(SEARCH("HOJE",K27)))</formula>
    </cfRule>
  </conditionalFormatting>
  <conditionalFormatting sqref="K31">
    <cfRule type="containsText" dxfId="41212" priority="1388" operator="containsText" text="NTRAB">
      <formula>NOT(ISERROR(SEARCH("NTRAB",K31)))</formula>
    </cfRule>
    <cfRule type="containsText" dxfId="41211" priority="1389" operator="containsText" text="FERIADO">
      <formula>NOT(ISERROR(SEARCH("FERIADO",K31)))</formula>
    </cfRule>
  </conditionalFormatting>
  <conditionalFormatting sqref="K31">
    <cfRule type="containsText" dxfId="41210" priority="1387" operator="containsText" text="FÉRIAS">
      <formula>NOT(ISERROR(SEARCH("FÉRIAS",K31)))</formula>
    </cfRule>
  </conditionalFormatting>
  <conditionalFormatting sqref="K31">
    <cfRule type="containsText" dxfId="41209" priority="1386" operator="containsText" text="ATESTADO">
      <formula>NOT(ISERROR(SEARCH("ATESTADO",K31)))</formula>
    </cfRule>
  </conditionalFormatting>
  <conditionalFormatting sqref="K32">
    <cfRule type="containsText" dxfId="41208" priority="1384" operator="containsText" text="NTRAB">
      <formula>NOT(ISERROR(SEARCH("NTRAB",K32)))</formula>
    </cfRule>
    <cfRule type="containsText" dxfId="41207" priority="1385" operator="containsText" text="FERIADO">
      <formula>NOT(ISERROR(SEARCH("FERIADO",K32)))</formula>
    </cfRule>
  </conditionalFormatting>
  <conditionalFormatting sqref="K32">
    <cfRule type="containsText" dxfId="41206" priority="1383" operator="containsText" text="FÉRIAS">
      <formula>NOT(ISERROR(SEARCH("FÉRIAS",K32)))</formula>
    </cfRule>
  </conditionalFormatting>
  <conditionalFormatting sqref="K32">
    <cfRule type="expression" dxfId="41205" priority="1379">
      <formula>K31="FERIADO"</formula>
    </cfRule>
    <cfRule type="expression" dxfId="41204" priority="1380">
      <formula>K31="NTRAB"</formula>
    </cfRule>
    <cfRule type="expression" dxfId="41203" priority="1381">
      <formula>K31="FÉRIAS"</formula>
    </cfRule>
    <cfRule type="expression" dxfId="41202" priority="1382">
      <formula>K31="ATESTADO"</formula>
    </cfRule>
  </conditionalFormatting>
  <conditionalFormatting sqref="K32">
    <cfRule type="containsText" dxfId="41201" priority="1378" operator="containsText" text="ATESTADO">
      <formula>NOT(ISERROR(SEARCH("ATESTADO",K32)))</formula>
    </cfRule>
  </conditionalFormatting>
  <conditionalFormatting sqref="K31:K32">
    <cfRule type="containsText" dxfId="41200" priority="1377" operator="containsText" text="HOJE">
      <formula>NOT(ISERROR(SEARCH("HOJE",K31)))</formula>
    </cfRule>
  </conditionalFormatting>
  <conditionalFormatting sqref="K13">
    <cfRule type="containsText" dxfId="41199" priority="1375" operator="containsText" text="NTRAB">
      <formula>NOT(ISERROR(SEARCH("NTRAB",K13)))</formula>
    </cfRule>
    <cfRule type="containsText" dxfId="41198" priority="1376" operator="containsText" text="FERIADO">
      <formula>NOT(ISERROR(SEARCH("FERIADO",K13)))</formula>
    </cfRule>
  </conditionalFormatting>
  <conditionalFormatting sqref="K13">
    <cfRule type="containsText" dxfId="41197" priority="1374" operator="containsText" text="FÉRIAS">
      <formula>NOT(ISERROR(SEARCH("FÉRIAS",K13)))</formula>
    </cfRule>
  </conditionalFormatting>
  <conditionalFormatting sqref="K13">
    <cfRule type="expression" dxfId="41196" priority="1370">
      <formula>K12="FERIADO"</formula>
    </cfRule>
    <cfRule type="expression" dxfId="41195" priority="1371">
      <formula>K12="NTRAB"</formula>
    </cfRule>
    <cfRule type="expression" dxfId="41194" priority="1372">
      <formula>K12="FÉRIAS"</formula>
    </cfRule>
    <cfRule type="expression" dxfId="41193" priority="1373">
      <formula>K12="ATESTADO"</formula>
    </cfRule>
  </conditionalFormatting>
  <conditionalFormatting sqref="K13">
    <cfRule type="containsText" dxfId="41192" priority="1369" operator="containsText" text="ATESTADO">
      <formula>NOT(ISERROR(SEARCH("ATESTADO",K13)))</formula>
    </cfRule>
  </conditionalFormatting>
  <conditionalFormatting sqref="K13">
    <cfRule type="expression" dxfId="41191" priority="1365">
      <formula>K11="ATESTADO"</formula>
    </cfRule>
    <cfRule type="expression" dxfId="41190" priority="1366">
      <formula>K11="FÉRIAS"</formula>
    </cfRule>
    <cfRule type="expression" dxfId="41189" priority="1367">
      <formula>K11="NTRAB"</formula>
    </cfRule>
    <cfRule type="expression" dxfId="41188" priority="1368">
      <formula>K11="FERIADO"</formula>
    </cfRule>
  </conditionalFormatting>
  <conditionalFormatting sqref="K13">
    <cfRule type="containsText" dxfId="41187" priority="1364" operator="containsText" text="HOJE">
      <formula>NOT(ISERROR(SEARCH("HOJE",K13)))</formula>
    </cfRule>
  </conditionalFormatting>
  <conditionalFormatting sqref="K17">
    <cfRule type="containsText" dxfId="41186" priority="1362" operator="containsText" text="NTRAB">
      <formula>NOT(ISERROR(SEARCH("NTRAB",K17)))</formula>
    </cfRule>
    <cfRule type="containsText" dxfId="41185" priority="1363" operator="containsText" text="FERIADO">
      <formula>NOT(ISERROR(SEARCH("FERIADO",K17)))</formula>
    </cfRule>
  </conditionalFormatting>
  <conditionalFormatting sqref="K17">
    <cfRule type="containsText" dxfId="41184" priority="1361" operator="containsText" text="FÉRIAS">
      <formula>NOT(ISERROR(SEARCH("FÉRIAS",K17)))</formula>
    </cfRule>
  </conditionalFormatting>
  <conditionalFormatting sqref="K17">
    <cfRule type="expression" dxfId="41183" priority="1357">
      <formula>K16="FERIADO"</formula>
    </cfRule>
    <cfRule type="expression" dxfId="41182" priority="1358">
      <formula>K16="NTRAB"</formula>
    </cfRule>
    <cfRule type="expression" dxfId="41181" priority="1359">
      <formula>K16="FÉRIAS"</formula>
    </cfRule>
    <cfRule type="expression" dxfId="41180" priority="1360">
      <formula>K16="ATESTADO"</formula>
    </cfRule>
  </conditionalFormatting>
  <conditionalFormatting sqref="K17">
    <cfRule type="containsText" dxfId="41179" priority="1356" operator="containsText" text="ATESTADO">
      <formula>NOT(ISERROR(SEARCH("ATESTADO",K17)))</formula>
    </cfRule>
  </conditionalFormatting>
  <conditionalFormatting sqref="K17">
    <cfRule type="expression" dxfId="41178" priority="1352">
      <formula>K15="ATESTADO"</formula>
    </cfRule>
    <cfRule type="expression" dxfId="41177" priority="1353">
      <formula>K15="FÉRIAS"</formula>
    </cfRule>
    <cfRule type="expression" dxfId="41176" priority="1354">
      <formula>K15="NTRAB"</formula>
    </cfRule>
    <cfRule type="expression" dxfId="41175" priority="1355">
      <formula>K15="FERIADO"</formula>
    </cfRule>
  </conditionalFormatting>
  <conditionalFormatting sqref="K17">
    <cfRule type="containsText" dxfId="41174" priority="1351" operator="containsText" text="HOJE">
      <formula>NOT(ISERROR(SEARCH("HOJE",K17)))</formula>
    </cfRule>
  </conditionalFormatting>
  <conditionalFormatting sqref="K21">
    <cfRule type="containsText" dxfId="41173" priority="1349" operator="containsText" text="NTRAB">
      <formula>NOT(ISERROR(SEARCH("NTRAB",K21)))</formula>
    </cfRule>
    <cfRule type="containsText" dxfId="41172" priority="1350" operator="containsText" text="FERIADO">
      <formula>NOT(ISERROR(SEARCH("FERIADO",K21)))</formula>
    </cfRule>
  </conditionalFormatting>
  <conditionalFormatting sqref="K21">
    <cfRule type="containsText" dxfId="41171" priority="1348" operator="containsText" text="FÉRIAS">
      <formula>NOT(ISERROR(SEARCH("FÉRIAS",K21)))</formula>
    </cfRule>
  </conditionalFormatting>
  <conditionalFormatting sqref="K21">
    <cfRule type="expression" dxfId="41170" priority="1344">
      <formula>K20="FERIADO"</formula>
    </cfRule>
    <cfRule type="expression" dxfId="41169" priority="1345">
      <formula>K20="NTRAB"</formula>
    </cfRule>
    <cfRule type="expression" dxfId="41168" priority="1346">
      <formula>K20="FÉRIAS"</formula>
    </cfRule>
    <cfRule type="expression" dxfId="41167" priority="1347">
      <formula>K20="ATESTADO"</formula>
    </cfRule>
  </conditionalFormatting>
  <conditionalFormatting sqref="K21">
    <cfRule type="containsText" dxfId="41166" priority="1343" operator="containsText" text="ATESTADO">
      <formula>NOT(ISERROR(SEARCH("ATESTADO",K21)))</formula>
    </cfRule>
  </conditionalFormatting>
  <conditionalFormatting sqref="K21">
    <cfRule type="expression" dxfId="41165" priority="1339">
      <formula>K19="ATESTADO"</formula>
    </cfRule>
    <cfRule type="expression" dxfId="41164" priority="1340">
      <formula>K19="FÉRIAS"</formula>
    </cfRule>
    <cfRule type="expression" dxfId="41163" priority="1341">
      <formula>K19="NTRAB"</formula>
    </cfRule>
    <cfRule type="expression" dxfId="41162" priority="1342">
      <formula>K19="FERIADO"</formula>
    </cfRule>
  </conditionalFormatting>
  <conditionalFormatting sqref="K21">
    <cfRule type="containsText" dxfId="41161" priority="1338" operator="containsText" text="HOJE">
      <formula>NOT(ISERROR(SEARCH("HOJE",K21)))</formula>
    </cfRule>
  </conditionalFormatting>
  <conditionalFormatting sqref="K25">
    <cfRule type="containsText" dxfId="41160" priority="1336" operator="containsText" text="NTRAB">
      <formula>NOT(ISERROR(SEARCH("NTRAB",K25)))</formula>
    </cfRule>
    <cfRule type="containsText" dxfId="41159" priority="1337" operator="containsText" text="FERIADO">
      <formula>NOT(ISERROR(SEARCH("FERIADO",K25)))</formula>
    </cfRule>
  </conditionalFormatting>
  <conditionalFormatting sqref="K25">
    <cfRule type="containsText" dxfId="41158" priority="1335" operator="containsText" text="FÉRIAS">
      <formula>NOT(ISERROR(SEARCH("FÉRIAS",K25)))</formula>
    </cfRule>
  </conditionalFormatting>
  <conditionalFormatting sqref="K25">
    <cfRule type="expression" dxfId="41157" priority="1331">
      <formula>K24="FERIADO"</formula>
    </cfRule>
    <cfRule type="expression" dxfId="41156" priority="1332">
      <formula>K24="NTRAB"</formula>
    </cfRule>
    <cfRule type="expression" dxfId="41155" priority="1333">
      <formula>K24="FÉRIAS"</formula>
    </cfRule>
    <cfRule type="expression" dxfId="41154" priority="1334">
      <formula>K24="ATESTADO"</formula>
    </cfRule>
  </conditionalFormatting>
  <conditionalFormatting sqref="K25">
    <cfRule type="containsText" dxfId="41153" priority="1330" operator="containsText" text="ATESTADO">
      <formula>NOT(ISERROR(SEARCH("ATESTADO",K25)))</formula>
    </cfRule>
  </conditionalFormatting>
  <conditionalFormatting sqref="K25">
    <cfRule type="expression" dxfId="41152" priority="1326">
      <formula>K23="ATESTADO"</formula>
    </cfRule>
    <cfRule type="expression" dxfId="41151" priority="1327">
      <formula>K23="FÉRIAS"</formula>
    </cfRule>
    <cfRule type="expression" dxfId="41150" priority="1328">
      <formula>K23="NTRAB"</formula>
    </cfRule>
    <cfRule type="expression" dxfId="41149" priority="1329">
      <formula>K23="FERIADO"</formula>
    </cfRule>
  </conditionalFormatting>
  <conditionalFormatting sqref="K25">
    <cfRule type="containsText" dxfId="41148" priority="1325" operator="containsText" text="HOJE">
      <formula>NOT(ISERROR(SEARCH("HOJE",K25)))</formula>
    </cfRule>
  </conditionalFormatting>
  <conditionalFormatting sqref="K29">
    <cfRule type="containsText" dxfId="41147" priority="1323" operator="containsText" text="NTRAB">
      <formula>NOT(ISERROR(SEARCH("NTRAB",K29)))</formula>
    </cfRule>
    <cfRule type="containsText" dxfId="41146" priority="1324" operator="containsText" text="FERIADO">
      <formula>NOT(ISERROR(SEARCH("FERIADO",K29)))</formula>
    </cfRule>
  </conditionalFormatting>
  <conditionalFormatting sqref="K29">
    <cfRule type="containsText" dxfId="41145" priority="1322" operator="containsText" text="FÉRIAS">
      <formula>NOT(ISERROR(SEARCH("FÉRIAS",K29)))</formula>
    </cfRule>
  </conditionalFormatting>
  <conditionalFormatting sqref="K29">
    <cfRule type="expression" dxfId="41144" priority="1318">
      <formula>K28="FERIADO"</formula>
    </cfRule>
    <cfRule type="expression" dxfId="41143" priority="1319">
      <formula>K28="NTRAB"</formula>
    </cfRule>
    <cfRule type="expression" dxfId="41142" priority="1320">
      <formula>K28="FÉRIAS"</formula>
    </cfRule>
    <cfRule type="expression" dxfId="41141" priority="1321">
      <formula>K28="ATESTADO"</formula>
    </cfRule>
  </conditionalFormatting>
  <conditionalFormatting sqref="K29">
    <cfRule type="containsText" dxfId="41140" priority="1317" operator="containsText" text="ATESTADO">
      <formula>NOT(ISERROR(SEARCH("ATESTADO",K29)))</formula>
    </cfRule>
  </conditionalFormatting>
  <conditionalFormatting sqref="K29">
    <cfRule type="expression" dxfId="41139" priority="1313">
      <formula>K27="ATESTADO"</formula>
    </cfRule>
    <cfRule type="expression" dxfId="41138" priority="1314">
      <formula>K27="FÉRIAS"</formula>
    </cfRule>
    <cfRule type="expression" dxfId="41137" priority="1315">
      <formula>K27="NTRAB"</formula>
    </cfRule>
    <cfRule type="expression" dxfId="41136" priority="1316">
      <formula>K27="FERIADO"</formula>
    </cfRule>
  </conditionalFormatting>
  <conditionalFormatting sqref="K29">
    <cfRule type="containsText" dxfId="41135" priority="1312" operator="containsText" text="HOJE">
      <formula>NOT(ISERROR(SEARCH("HOJE",K29)))</formula>
    </cfRule>
  </conditionalFormatting>
  <conditionalFormatting sqref="K33">
    <cfRule type="containsText" dxfId="41134" priority="1310" operator="containsText" text="NTRAB">
      <formula>NOT(ISERROR(SEARCH("NTRAB",K33)))</formula>
    </cfRule>
    <cfRule type="containsText" dxfId="41133" priority="1311" operator="containsText" text="FERIADO">
      <formula>NOT(ISERROR(SEARCH("FERIADO",K33)))</formula>
    </cfRule>
  </conditionalFormatting>
  <conditionalFormatting sqref="K33">
    <cfRule type="containsText" dxfId="41132" priority="1309" operator="containsText" text="FÉRIAS">
      <formula>NOT(ISERROR(SEARCH("FÉRIAS",K33)))</formula>
    </cfRule>
  </conditionalFormatting>
  <conditionalFormatting sqref="K33">
    <cfRule type="expression" dxfId="41131" priority="1305">
      <formula>K32="FERIADO"</formula>
    </cfRule>
    <cfRule type="expression" dxfId="41130" priority="1306">
      <formula>K32="NTRAB"</formula>
    </cfRule>
    <cfRule type="expression" dxfId="41129" priority="1307">
      <formula>K32="FÉRIAS"</formula>
    </cfRule>
    <cfRule type="expression" dxfId="41128" priority="1308">
      <formula>K32="ATESTADO"</formula>
    </cfRule>
  </conditionalFormatting>
  <conditionalFormatting sqref="K33">
    <cfRule type="containsText" dxfId="41127" priority="1304" operator="containsText" text="ATESTADO">
      <formula>NOT(ISERROR(SEARCH("ATESTADO",K33)))</formula>
    </cfRule>
  </conditionalFormatting>
  <conditionalFormatting sqref="K33">
    <cfRule type="expression" dxfId="41126" priority="1300">
      <formula>K31="ATESTADO"</formula>
    </cfRule>
    <cfRule type="expression" dxfId="41125" priority="1301">
      <formula>K31="FÉRIAS"</formula>
    </cfRule>
    <cfRule type="expression" dxfId="41124" priority="1302">
      <formula>K31="NTRAB"</formula>
    </cfRule>
    <cfRule type="expression" dxfId="41123" priority="1303">
      <formula>K31="FERIADO"</formula>
    </cfRule>
  </conditionalFormatting>
  <conditionalFormatting sqref="K33">
    <cfRule type="containsText" dxfId="41122" priority="1299" operator="containsText" text="HOJE">
      <formula>NOT(ISERROR(SEARCH("HOJE",K33)))</formula>
    </cfRule>
  </conditionalFormatting>
  <conditionalFormatting sqref="K5">
    <cfRule type="containsText" dxfId="41121" priority="1297" operator="containsText" text="NTRAB">
      <formula>NOT(ISERROR(SEARCH("NTRAB",K5)))</formula>
    </cfRule>
    <cfRule type="containsText" dxfId="41120" priority="1298" operator="containsText" text="FERIADO">
      <formula>NOT(ISERROR(SEARCH("FERIADO",K5)))</formula>
    </cfRule>
  </conditionalFormatting>
  <conditionalFormatting sqref="K5">
    <cfRule type="containsText" dxfId="41119" priority="1296" operator="containsText" text="FÉRIAS">
      <formula>NOT(ISERROR(SEARCH("FÉRIAS",K5)))</formula>
    </cfRule>
  </conditionalFormatting>
  <conditionalFormatting sqref="K5">
    <cfRule type="expression" dxfId="41118" priority="1292">
      <formula>K4="FERIADO"</formula>
    </cfRule>
    <cfRule type="expression" dxfId="41117" priority="1293">
      <formula>K4="NTRAB"</formula>
    </cfRule>
    <cfRule type="expression" dxfId="41116" priority="1294">
      <formula>K4="FÉRIAS"</formula>
    </cfRule>
    <cfRule type="expression" dxfId="41115" priority="1295">
      <formula>K4="ATESTADO"</formula>
    </cfRule>
  </conditionalFormatting>
  <conditionalFormatting sqref="K5">
    <cfRule type="containsText" dxfId="41114" priority="1291" operator="containsText" text="ATESTADO">
      <formula>NOT(ISERROR(SEARCH("ATESTADO",K5)))</formula>
    </cfRule>
  </conditionalFormatting>
  <conditionalFormatting sqref="K5">
    <cfRule type="expression" dxfId="41113" priority="1287">
      <formula>K3="ATESTADO"</formula>
    </cfRule>
    <cfRule type="expression" dxfId="41112" priority="1288">
      <formula>K3="FÉRIAS"</formula>
    </cfRule>
    <cfRule type="expression" dxfId="41111" priority="1289">
      <formula>K3="NTRAB"</formula>
    </cfRule>
    <cfRule type="expression" dxfId="41110" priority="1290">
      <formula>K3="FERIADO"</formula>
    </cfRule>
  </conditionalFormatting>
  <conditionalFormatting sqref="K5">
    <cfRule type="containsText" dxfId="41109" priority="1286" operator="containsText" text="HOJE">
      <formula>NOT(ISERROR(SEARCH("HOJE",K5)))</formula>
    </cfRule>
  </conditionalFormatting>
  <conditionalFormatting sqref="K4">
    <cfRule type="containsText" dxfId="41108" priority="1284" operator="containsText" text="NTRAB">
      <formula>NOT(ISERROR(SEARCH("NTRAB",K4)))</formula>
    </cfRule>
    <cfRule type="containsText" dxfId="41107" priority="1285" operator="containsText" text="FERIADO">
      <formula>NOT(ISERROR(SEARCH("FERIADO",K4)))</formula>
    </cfRule>
  </conditionalFormatting>
  <conditionalFormatting sqref="K4">
    <cfRule type="containsText" dxfId="41106" priority="1283" operator="containsText" text="FÉRIAS">
      <formula>NOT(ISERROR(SEARCH("FÉRIAS",K4)))</formula>
    </cfRule>
  </conditionalFormatting>
  <conditionalFormatting sqref="K4">
    <cfRule type="expression" dxfId="41105" priority="1279">
      <formula>K3="FERIADO"</formula>
    </cfRule>
    <cfRule type="expression" dxfId="41104" priority="1280">
      <formula>K3="NTRAB"</formula>
    </cfRule>
    <cfRule type="expression" dxfId="41103" priority="1281">
      <formula>K3="FÉRIAS"</formula>
    </cfRule>
    <cfRule type="expression" dxfId="41102" priority="1282">
      <formula>K3="ATESTADO"</formula>
    </cfRule>
  </conditionalFormatting>
  <conditionalFormatting sqref="K4">
    <cfRule type="containsText" dxfId="41101" priority="1278" operator="containsText" text="ATESTADO">
      <formula>NOT(ISERROR(SEARCH("ATESTADO",K4)))</formula>
    </cfRule>
  </conditionalFormatting>
  <conditionalFormatting sqref="K4">
    <cfRule type="containsText" dxfId="41100" priority="1277" operator="containsText" text="HOJE">
      <formula>NOT(ISERROR(SEARCH("HOJE",K4)))</formula>
    </cfRule>
  </conditionalFormatting>
  <conditionalFormatting sqref="K34">
    <cfRule type="expression" dxfId="41099" priority="1276">
      <formula>$C$53&gt;=$K$32</formula>
    </cfRule>
  </conditionalFormatting>
  <conditionalFormatting sqref="B44">
    <cfRule type="cellIs" dxfId="41098" priority="1275" operator="equal">
      <formula>$B$51</formula>
    </cfRule>
  </conditionalFormatting>
  <conditionalFormatting sqref="I44">
    <cfRule type="expression" dxfId="41097" priority="1274">
      <formula>$H$44=""</formula>
    </cfRule>
  </conditionalFormatting>
  <conditionalFormatting sqref="I45">
    <cfRule type="expression" dxfId="41096" priority="1273">
      <formula>$H$45=""</formula>
    </cfRule>
  </conditionalFormatting>
  <conditionalFormatting sqref="I46">
    <cfRule type="expression" dxfId="41095" priority="1272">
      <formula>$H$46=""</formula>
    </cfRule>
  </conditionalFormatting>
  <conditionalFormatting sqref="I47">
    <cfRule type="expression" dxfId="41094" priority="1271">
      <formula>$H$47=""</formula>
    </cfRule>
  </conditionalFormatting>
  <conditionalFormatting sqref="K40">
    <cfRule type="containsText" dxfId="41093" priority="1269" operator="containsText" text="NTRAB">
      <formula>NOT(ISERROR(SEARCH("NTRAB",K40)))</formula>
    </cfRule>
    <cfRule type="containsText" dxfId="41092" priority="1270" operator="containsText" text="FERIADO">
      <formula>NOT(ISERROR(SEARCH("FERIADO",K40)))</formula>
    </cfRule>
  </conditionalFormatting>
  <conditionalFormatting sqref="K40">
    <cfRule type="containsText" dxfId="41091" priority="1268" operator="containsText" text="FÉRIAS">
      <formula>NOT(ISERROR(SEARCH("FÉRIAS",K40)))</formula>
    </cfRule>
  </conditionalFormatting>
  <conditionalFormatting sqref="K36 K38">
    <cfRule type="containsText" dxfId="41090" priority="1266" operator="containsText" text="NTRAB">
      <formula>NOT(ISERROR(SEARCH("NTRAB",K36)))</formula>
    </cfRule>
    <cfRule type="containsText" dxfId="41089" priority="1267" operator="containsText" text="FERIADO">
      <formula>NOT(ISERROR(SEARCH("FERIADO",K36)))</formula>
    </cfRule>
  </conditionalFormatting>
  <conditionalFormatting sqref="K36 K38">
    <cfRule type="containsText" dxfId="41088" priority="1265" operator="containsText" text="FÉRIAS">
      <formula>NOT(ISERROR(SEARCH("FÉRIAS",K36)))</formula>
    </cfRule>
  </conditionalFormatting>
  <conditionalFormatting sqref="K37">
    <cfRule type="containsText" dxfId="41087" priority="1263" operator="containsText" text="NTRAB">
      <formula>NOT(ISERROR(SEARCH("NTRAB",K37)))</formula>
    </cfRule>
    <cfRule type="containsText" dxfId="41086" priority="1264" operator="containsText" text="FERIADO">
      <formula>NOT(ISERROR(SEARCH("FERIADO",K37)))</formula>
    </cfRule>
  </conditionalFormatting>
  <conditionalFormatting sqref="K37">
    <cfRule type="containsText" dxfId="41085" priority="1262" operator="containsText" text="FÉRIAS">
      <formula>NOT(ISERROR(SEARCH("FÉRIAS",K37)))</formula>
    </cfRule>
  </conditionalFormatting>
  <conditionalFormatting sqref="K41">
    <cfRule type="containsText" dxfId="41084" priority="1260" operator="containsText" text="NTRAB">
      <formula>NOT(ISERROR(SEARCH("NTRAB",K41)))</formula>
    </cfRule>
    <cfRule type="containsText" dxfId="41083" priority="1261" operator="containsText" text="FERIADO">
      <formula>NOT(ISERROR(SEARCH("FERIADO",K41)))</formula>
    </cfRule>
  </conditionalFormatting>
  <conditionalFormatting sqref="K41">
    <cfRule type="containsText" dxfId="41082" priority="1259" operator="containsText" text="FÉRIAS">
      <formula>NOT(ISERROR(SEARCH("FÉRIAS",K41)))</formula>
    </cfRule>
  </conditionalFormatting>
  <conditionalFormatting sqref="K40:K41">
    <cfRule type="expression" dxfId="41081" priority="1254">
      <formula>$K$41=""</formula>
    </cfRule>
    <cfRule type="expression" dxfId="41080" priority="1255">
      <formula>$K$39="NTRAB"</formula>
    </cfRule>
    <cfRule type="expression" dxfId="41079" priority="1256">
      <formula>$K$39="ATESTADO"</formula>
    </cfRule>
    <cfRule type="expression" dxfId="41078" priority="1257">
      <formula>$K$39="FÉRIAS"</formula>
    </cfRule>
    <cfRule type="expression" dxfId="41077" priority="1258">
      <formula>$K$39="FERIADO"</formula>
    </cfRule>
  </conditionalFormatting>
  <conditionalFormatting sqref="K42">
    <cfRule type="expression" dxfId="41076" priority="1250">
      <formula>$C$53&gt;=$K$40</formula>
    </cfRule>
    <cfRule type="expression" dxfId="41075" priority="1251">
      <formula>$K$41=""</formula>
    </cfRule>
    <cfRule type="containsText" dxfId="41074" priority="1252" operator="containsText" text="NTRAB">
      <formula>NOT(ISERROR(SEARCH("NTRAB",K42)))</formula>
    </cfRule>
    <cfRule type="containsText" dxfId="41073" priority="1253" operator="containsText" text="FERIADO">
      <formula>NOT(ISERROR(SEARCH("FERIADO",K42)))</formula>
    </cfRule>
  </conditionalFormatting>
  <conditionalFormatting sqref="K42">
    <cfRule type="containsText" dxfId="41072" priority="1249" operator="containsText" text="FÉRIAS">
      <formula>NOT(ISERROR(SEARCH("FÉRIAS",K42)))</formula>
    </cfRule>
  </conditionalFormatting>
  <conditionalFormatting sqref="K36:K38">
    <cfRule type="expression" dxfId="41071" priority="1248">
      <formula>$K$37=""</formula>
    </cfRule>
  </conditionalFormatting>
  <conditionalFormatting sqref="K35">
    <cfRule type="expression" dxfId="41070" priority="1245">
      <formula>$K$37=""</formula>
    </cfRule>
    <cfRule type="containsText" dxfId="41069" priority="1246" operator="containsText" text="NTRAB">
      <formula>NOT(ISERROR(SEARCH("NTRAB",K35)))</formula>
    </cfRule>
    <cfRule type="containsText" dxfId="41068" priority="1247" operator="containsText" text="FERIADO">
      <formula>NOT(ISERROR(SEARCH("FERIADO",K35)))</formula>
    </cfRule>
  </conditionalFormatting>
  <conditionalFormatting sqref="K35">
    <cfRule type="containsText" dxfId="41067" priority="1244" operator="containsText" text="FÉRIAS">
      <formula>NOT(ISERROR(SEARCH("FÉRIAS",K35)))</formula>
    </cfRule>
  </conditionalFormatting>
  <conditionalFormatting sqref="K39">
    <cfRule type="expression" dxfId="41066" priority="1241">
      <formula>$K$41=""</formula>
    </cfRule>
    <cfRule type="containsText" dxfId="41065" priority="1242" operator="containsText" text="NTRAB">
      <formula>NOT(ISERROR(SEARCH("NTRAB",K39)))</formula>
    </cfRule>
    <cfRule type="containsText" dxfId="41064" priority="1243" operator="containsText" text="FERIADO">
      <formula>NOT(ISERROR(SEARCH("FERIADO",K39)))</formula>
    </cfRule>
  </conditionalFormatting>
  <conditionalFormatting sqref="K39">
    <cfRule type="containsText" dxfId="41063" priority="1240" operator="containsText" text="FÉRIAS">
      <formula>NOT(ISERROR(SEARCH("FÉRIAS",K39)))</formula>
    </cfRule>
  </conditionalFormatting>
  <conditionalFormatting sqref="K36:K37">
    <cfRule type="expression" dxfId="41062" priority="1236">
      <formula>$K$35="NTRAB"</formula>
    </cfRule>
    <cfRule type="expression" dxfId="41061" priority="1237">
      <formula>$K$35="ATESTADO"</formula>
    </cfRule>
    <cfRule type="expression" dxfId="41060" priority="1238">
      <formula>$K$35="FÉRIAS"</formula>
    </cfRule>
    <cfRule type="expression" dxfId="41059" priority="1239">
      <formula>$K$35="FERIADO"</formula>
    </cfRule>
  </conditionalFormatting>
  <conditionalFormatting sqref="K35:K42">
    <cfRule type="containsText" dxfId="41058" priority="1235" operator="containsText" text="ATESTADO">
      <formula>NOT(ISERROR(SEARCH("ATESTADO",K35)))</formula>
    </cfRule>
  </conditionalFormatting>
  <conditionalFormatting sqref="K35">
    <cfRule type="containsText" dxfId="41057" priority="1233" operator="containsText" text="NTRAB">
      <formula>NOT(ISERROR(SEARCH("NTRAB",K35)))</formula>
    </cfRule>
    <cfRule type="containsText" dxfId="41056" priority="1234" operator="containsText" text="FERIADO">
      <formula>NOT(ISERROR(SEARCH("FERIADO",K35)))</formula>
    </cfRule>
  </conditionalFormatting>
  <conditionalFormatting sqref="K35">
    <cfRule type="containsText" dxfId="41055" priority="1232" operator="containsText" text="FÉRIAS">
      <formula>NOT(ISERROR(SEARCH("FÉRIAS",K35)))</formula>
    </cfRule>
  </conditionalFormatting>
  <conditionalFormatting sqref="K35">
    <cfRule type="containsText" dxfId="41054" priority="1230" operator="containsText" text="NTRAB">
      <formula>NOT(ISERROR(SEARCH("NTRAB",K35)))</formula>
    </cfRule>
    <cfRule type="containsText" dxfId="41053" priority="1231" operator="containsText" text="FERIADO">
      <formula>NOT(ISERROR(SEARCH("FERIADO",K35)))</formula>
    </cfRule>
  </conditionalFormatting>
  <conditionalFormatting sqref="K35">
    <cfRule type="containsText" dxfId="41052" priority="1229" operator="containsText" text="FÉRIAS">
      <formula>NOT(ISERROR(SEARCH("FÉRIAS",K35)))</formula>
    </cfRule>
  </conditionalFormatting>
  <conditionalFormatting sqref="K39">
    <cfRule type="containsText" dxfId="41051" priority="1227" operator="containsText" text="NTRAB">
      <formula>NOT(ISERROR(SEARCH("NTRAB",K39)))</formula>
    </cfRule>
    <cfRule type="containsText" dxfId="41050" priority="1228" operator="containsText" text="FERIADO">
      <formula>NOT(ISERROR(SEARCH("FERIADO",K39)))</formula>
    </cfRule>
  </conditionalFormatting>
  <conditionalFormatting sqref="K39">
    <cfRule type="containsText" dxfId="41049" priority="1226" operator="containsText" text="FÉRIAS">
      <formula>NOT(ISERROR(SEARCH("FÉRIAS",K39)))</formula>
    </cfRule>
  </conditionalFormatting>
  <conditionalFormatting sqref="K39">
    <cfRule type="containsText" dxfId="41048" priority="1224" operator="containsText" text="NTRAB">
      <formula>NOT(ISERROR(SEARCH("NTRAB",K39)))</formula>
    </cfRule>
    <cfRule type="containsText" dxfId="41047" priority="1225" operator="containsText" text="FERIADO">
      <formula>NOT(ISERROR(SEARCH("FERIADO",K39)))</formula>
    </cfRule>
  </conditionalFormatting>
  <conditionalFormatting sqref="K39">
    <cfRule type="containsText" dxfId="41046" priority="1223" operator="containsText" text="FÉRIAS">
      <formula>NOT(ISERROR(SEARCH("FÉRIAS",K39)))</formula>
    </cfRule>
  </conditionalFormatting>
  <conditionalFormatting sqref="K39">
    <cfRule type="containsText" dxfId="41045" priority="1221" operator="containsText" text="NTRAB">
      <formula>NOT(ISERROR(SEARCH("NTRAB",K39)))</formula>
    </cfRule>
    <cfRule type="containsText" dxfId="41044" priority="1222" operator="containsText" text="FERIADO">
      <formula>NOT(ISERROR(SEARCH("FERIADO",K39)))</formula>
    </cfRule>
  </conditionalFormatting>
  <conditionalFormatting sqref="K39">
    <cfRule type="containsText" dxfId="41043" priority="1220" operator="containsText" text="FÉRIAS">
      <formula>NOT(ISERROR(SEARCH("FÉRIAS",K39)))</formula>
    </cfRule>
  </conditionalFormatting>
  <conditionalFormatting sqref="K35:K42">
    <cfRule type="containsText" dxfId="41042" priority="1219" operator="containsText" text="HOJE">
      <formula>NOT(ISERROR(SEARCH("HOJE",K35)))</formula>
    </cfRule>
  </conditionalFormatting>
  <conditionalFormatting sqref="K44 K46">
    <cfRule type="containsText" dxfId="41041" priority="1217" operator="containsText" text="NTRAB">
      <formula>NOT(ISERROR(SEARCH("NTRAB",K44)))</formula>
    </cfRule>
    <cfRule type="containsText" dxfId="41040" priority="1218" operator="containsText" text="FERIADO">
      <formula>NOT(ISERROR(SEARCH("FERIADO",K44)))</formula>
    </cfRule>
  </conditionalFormatting>
  <conditionalFormatting sqref="K44 K46">
    <cfRule type="containsText" dxfId="41039" priority="1216" operator="containsText" text="FÉRIAS">
      <formula>NOT(ISERROR(SEARCH("FÉRIAS",K44)))</formula>
    </cfRule>
  </conditionalFormatting>
  <conditionalFormatting sqref="K45">
    <cfRule type="containsText" dxfId="41038" priority="1214" operator="containsText" text="NTRAB">
      <formula>NOT(ISERROR(SEARCH("NTRAB",K45)))</formula>
    </cfRule>
    <cfRule type="containsText" dxfId="41037" priority="1215" operator="containsText" text="FERIADO">
      <formula>NOT(ISERROR(SEARCH("FERIADO",K45)))</formula>
    </cfRule>
  </conditionalFormatting>
  <conditionalFormatting sqref="K45">
    <cfRule type="containsText" dxfId="41036" priority="1213" operator="containsText" text="FÉRIAS">
      <formula>NOT(ISERROR(SEARCH("FÉRIAS",K45)))</formula>
    </cfRule>
  </conditionalFormatting>
  <conditionalFormatting sqref="K44:K46">
    <cfRule type="expression" dxfId="41035" priority="1212">
      <formula>$C$53&lt;$K$44</formula>
    </cfRule>
  </conditionalFormatting>
  <conditionalFormatting sqref="K46">
    <cfRule type="expression" dxfId="41034" priority="1211">
      <formula>$C$53&gt;=$K$44</formula>
    </cfRule>
  </conditionalFormatting>
  <conditionalFormatting sqref="K44:K45">
    <cfRule type="expression" dxfId="41033" priority="1207">
      <formula>$K$43="ATESTADO"</formula>
    </cfRule>
    <cfRule type="expression" dxfId="41032" priority="1208">
      <formula>$K$43="NTRAB"</formula>
    </cfRule>
    <cfRule type="expression" dxfId="41031" priority="1209">
      <formula>$K$43="FÉRIAS"</formula>
    </cfRule>
    <cfRule type="expression" dxfId="41030" priority="1210">
      <formula>$K$43="FERIADO"</formula>
    </cfRule>
  </conditionalFormatting>
  <conditionalFormatting sqref="K43">
    <cfRule type="containsText" dxfId="41029" priority="1204" operator="containsText" text="ATESTADO">
      <formula>NOT(ISERROR(SEARCH("ATESTADO",K43)))</formula>
    </cfRule>
    <cfRule type="containsText" dxfId="41028" priority="1205" operator="containsText" text="NTRAB">
      <formula>NOT(ISERROR(SEARCH("NTRAB",K43)))</formula>
    </cfRule>
    <cfRule type="containsText" dxfId="41027" priority="1206" operator="containsText" text="FERIADO">
      <formula>NOT(ISERROR(SEARCH("FERIADO",K43)))</formula>
    </cfRule>
  </conditionalFormatting>
  <conditionalFormatting sqref="K43">
    <cfRule type="containsText" dxfId="41026" priority="1203" operator="containsText" text="FÉRIAS">
      <formula>NOT(ISERROR(SEARCH("FÉRIAS",K43)))</formula>
    </cfRule>
  </conditionalFormatting>
  <conditionalFormatting sqref="K43">
    <cfRule type="expression" dxfId="41025" priority="1202">
      <formula>$C$53&lt;$K$44</formula>
    </cfRule>
  </conditionalFormatting>
  <conditionalFormatting sqref="K43:K46">
    <cfRule type="containsText" dxfId="41024" priority="1201" operator="containsText" text="HOJE">
      <formula>NOT(ISERROR(SEARCH("HOJE",K43)))</formula>
    </cfRule>
  </conditionalFormatting>
  <conditionalFormatting sqref="K47:M47">
    <cfRule type="expression" dxfId="41023" priority="1200">
      <formula>$N$47="NÃO"</formula>
    </cfRule>
  </conditionalFormatting>
  <conditionalFormatting sqref="K38">
    <cfRule type="expression" dxfId="41022" priority="1199">
      <formula>$C$53&gt;=$K$36</formula>
    </cfRule>
  </conditionalFormatting>
  <conditionalFormatting sqref="E3">
    <cfRule type="cellIs" dxfId="41021" priority="1197" operator="equal">
      <formula>0</formula>
    </cfRule>
    <cfRule type="expression" dxfId="41020" priority="1198">
      <formula>E3&lt;0</formula>
    </cfRule>
  </conditionalFormatting>
  <conditionalFormatting sqref="E4:E5">
    <cfRule type="expression" dxfId="41019" priority="1195">
      <formula>E4&lt;0</formula>
    </cfRule>
    <cfRule type="cellIs" dxfId="41018" priority="1196" operator="equal">
      <formula>0</formula>
    </cfRule>
  </conditionalFormatting>
  <conditionalFormatting sqref="E19">
    <cfRule type="cellIs" dxfId="41017" priority="1193" operator="equal">
      <formula>0</formula>
    </cfRule>
    <cfRule type="expression" dxfId="41016" priority="1194">
      <formula>E19&lt;0</formula>
    </cfRule>
  </conditionalFormatting>
  <conditionalFormatting sqref="E20:E22">
    <cfRule type="expression" dxfId="41015" priority="1191">
      <formula>E20&lt;0</formula>
    </cfRule>
    <cfRule type="cellIs" dxfId="41014" priority="1192" operator="equal">
      <formula>0</formula>
    </cfRule>
  </conditionalFormatting>
  <conditionalFormatting sqref="E23">
    <cfRule type="cellIs" dxfId="41013" priority="1189" operator="equal">
      <formula>0</formula>
    </cfRule>
    <cfRule type="expression" dxfId="41012" priority="1190">
      <formula>E23&lt;0</formula>
    </cfRule>
  </conditionalFormatting>
  <conditionalFormatting sqref="E24:E26">
    <cfRule type="expression" dxfId="41011" priority="1187">
      <formula>E24&lt;0</formula>
    </cfRule>
    <cfRule type="cellIs" dxfId="41010" priority="1188" operator="equal">
      <formula>0</formula>
    </cfRule>
  </conditionalFormatting>
  <conditionalFormatting sqref="E27">
    <cfRule type="cellIs" dxfId="41009" priority="1185" operator="equal">
      <formula>0</formula>
    </cfRule>
    <cfRule type="expression" dxfId="41008" priority="1186">
      <formula>E27&lt;0</formula>
    </cfRule>
  </conditionalFormatting>
  <conditionalFormatting sqref="E28:E30">
    <cfRule type="expression" dxfId="41007" priority="1183">
      <formula>E28&lt;0</formula>
    </cfRule>
    <cfRule type="cellIs" dxfId="41006" priority="1184" operator="equal">
      <formula>0</formula>
    </cfRule>
  </conditionalFormatting>
  <conditionalFormatting sqref="E31">
    <cfRule type="cellIs" dxfId="41005" priority="1181" operator="equal">
      <formula>0</formula>
    </cfRule>
    <cfRule type="expression" dxfId="41004" priority="1182">
      <formula>E31&lt;0</formula>
    </cfRule>
  </conditionalFormatting>
  <conditionalFormatting sqref="E32:E34">
    <cfRule type="expression" dxfId="41003" priority="1179">
      <formula>E32&lt;0</formula>
    </cfRule>
    <cfRule type="cellIs" dxfId="41002" priority="1180" operator="equal">
      <formula>0</formula>
    </cfRule>
  </conditionalFormatting>
  <conditionalFormatting sqref="E35">
    <cfRule type="cellIs" dxfId="41001" priority="1177" operator="equal">
      <formula>0</formula>
    </cfRule>
    <cfRule type="expression" dxfId="41000" priority="1178">
      <formula>E35&lt;0</formula>
    </cfRule>
  </conditionalFormatting>
  <conditionalFormatting sqref="E36:E38">
    <cfRule type="expression" dxfId="40999" priority="1175">
      <formula>E36&lt;0</formula>
    </cfRule>
    <cfRule type="cellIs" dxfId="40998" priority="1176" operator="equal">
      <formula>0</formula>
    </cfRule>
  </conditionalFormatting>
  <conditionalFormatting sqref="E39">
    <cfRule type="cellIs" dxfId="40997" priority="1173" operator="equal">
      <formula>0</formula>
    </cfRule>
    <cfRule type="expression" dxfId="40996" priority="1174">
      <formula>E39&lt;0</formula>
    </cfRule>
  </conditionalFormatting>
  <conditionalFormatting sqref="E40:E42">
    <cfRule type="expression" dxfId="40995" priority="1171">
      <formula>E40&lt;0</formula>
    </cfRule>
    <cfRule type="cellIs" dxfId="40994" priority="1172" operator="equal">
      <formula>0</formula>
    </cfRule>
  </conditionalFormatting>
  <conditionalFormatting sqref="E6">
    <cfRule type="expression" dxfId="40993" priority="1169">
      <formula>E6&lt;0</formula>
    </cfRule>
    <cfRule type="cellIs" dxfId="40992" priority="1170" operator="equal">
      <formula>0</formula>
    </cfRule>
  </conditionalFormatting>
  <conditionalFormatting sqref="E11">
    <cfRule type="cellIs" dxfId="40991" priority="1167" operator="equal">
      <formula>0</formula>
    </cfRule>
    <cfRule type="expression" dxfId="40990" priority="1168">
      <formula>E11&lt;0</formula>
    </cfRule>
  </conditionalFormatting>
  <conditionalFormatting sqref="E12:E13">
    <cfRule type="expression" dxfId="40989" priority="1165">
      <formula>E12&lt;0</formula>
    </cfRule>
    <cfRule type="cellIs" dxfId="40988" priority="1166" operator="equal">
      <formula>0</formula>
    </cfRule>
  </conditionalFormatting>
  <conditionalFormatting sqref="E14">
    <cfRule type="expression" dxfId="40987" priority="1163">
      <formula>E14&lt;0</formula>
    </cfRule>
    <cfRule type="cellIs" dxfId="40986" priority="1164" operator="equal">
      <formula>0</formula>
    </cfRule>
  </conditionalFormatting>
  <conditionalFormatting sqref="E15">
    <cfRule type="cellIs" dxfId="40985" priority="1161" operator="equal">
      <formula>0</formula>
    </cfRule>
    <cfRule type="expression" dxfId="40984" priority="1162">
      <formula>E15&lt;0</formula>
    </cfRule>
  </conditionalFormatting>
  <conditionalFormatting sqref="E16:E17">
    <cfRule type="expression" dxfId="40983" priority="1159">
      <formula>E16&lt;0</formula>
    </cfRule>
    <cfRule type="cellIs" dxfId="40982" priority="1160" operator="equal">
      <formula>0</formula>
    </cfRule>
  </conditionalFormatting>
  <conditionalFormatting sqref="E18">
    <cfRule type="expression" dxfId="40981" priority="1157">
      <formula>E18&lt;0</formula>
    </cfRule>
    <cfRule type="cellIs" dxfId="40980" priority="1158" operator="equal">
      <formula>0</formula>
    </cfRule>
  </conditionalFormatting>
  <conditionalFormatting sqref="E7">
    <cfRule type="cellIs" dxfId="40979" priority="1155" operator="equal">
      <formula>0</formula>
    </cfRule>
    <cfRule type="expression" dxfId="40978" priority="1156">
      <formula>E7&lt;0</formula>
    </cfRule>
  </conditionalFormatting>
  <conditionalFormatting sqref="E8:E9">
    <cfRule type="expression" dxfId="40977" priority="1153">
      <formula>E8&lt;0</formula>
    </cfRule>
    <cfRule type="cellIs" dxfId="40976" priority="1154" operator="equal">
      <formula>0</formula>
    </cfRule>
  </conditionalFormatting>
  <conditionalFormatting sqref="E10">
    <cfRule type="expression" dxfId="40975" priority="1151">
      <formula>E10&lt;0</formula>
    </cfRule>
    <cfRule type="cellIs" dxfId="40974" priority="1152" operator="equal">
      <formula>0</formula>
    </cfRule>
  </conditionalFormatting>
  <conditionalFormatting sqref="E3:E42">
    <cfRule type="cellIs" dxfId="40973" priority="1150" operator="equal">
      <formula>"ER"</formula>
    </cfRule>
  </conditionalFormatting>
  <conditionalFormatting sqref="E7">
    <cfRule type="cellIs" dxfId="40972" priority="1148" operator="equal">
      <formula>0</formula>
    </cfRule>
    <cfRule type="expression" dxfId="40971" priority="1149">
      <formula>E7&lt;0</formula>
    </cfRule>
  </conditionalFormatting>
  <conditionalFormatting sqref="E8:E9">
    <cfRule type="expression" dxfId="40970" priority="1146">
      <formula>E8&lt;0</formula>
    </cfRule>
    <cfRule type="cellIs" dxfId="40969" priority="1147" operator="equal">
      <formula>0</formula>
    </cfRule>
  </conditionalFormatting>
  <conditionalFormatting sqref="E10">
    <cfRule type="expression" dxfId="40968" priority="1144">
      <formula>E10&lt;0</formula>
    </cfRule>
    <cfRule type="cellIs" dxfId="40967" priority="1145" operator="equal">
      <formula>0</formula>
    </cfRule>
  </conditionalFormatting>
  <conditionalFormatting sqref="E11">
    <cfRule type="cellIs" dxfId="40966" priority="1142" operator="equal">
      <formula>0</formula>
    </cfRule>
    <cfRule type="expression" dxfId="40965" priority="1143">
      <formula>E11&lt;0</formula>
    </cfRule>
  </conditionalFormatting>
  <conditionalFormatting sqref="E12:E13">
    <cfRule type="expression" dxfId="40964" priority="1140">
      <formula>E12&lt;0</formula>
    </cfRule>
    <cfRule type="cellIs" dxfId="40963" priority="1141" operator="equal">
      <formula>0</formula>
    </cfRule>
  </conditionalFormatting>
  <conditionalFormatting sqref="E14">
    <cfRule type="expression" dxfId="40962" priority="1138">
      <formula>E14&lt;0</formula>
    </cfRule>
    <cfRule type="cellIs" dxfId="40961" priority="1139" operator="equal">
      <formula>0</formula>
    </cfRule>
  </conditionalFormatting>
  <conditionalFormatting sqref="E15">
    <cfRule type="cellIs" dxfId="40960" priority="1136" operator="equal">
      <formula>0</formula>
    </cfRule>
    <cfRule type="expression" dxfId="40959" priority="1137">
      <formula>E15&lt;0</formula>
    </cfRule>
  </conditionalFormatting>
  <conditionalFormatting sqref="E16:E17">
    <cfRule type="expression" dxfId="40958" priority="1134">
      <formula>E16&lt;0</formula>
    </cfRule>
    <cfRule type="cellIs" dxfId="40957" priority="1135" operator="equal">
      <formula>0</formula>
    </cfRule>
  </conditionalFormatting>
  <conditionalFormatting sqref="E18">
    <cfRule type="expression" dxfId="40956" priority="1132">
      <formula>E18&lt;0</formula>
    </cfRule>
    <cfRule type="cellIs" dxfId="40955" priority="1133" operator="equal">
      <formula>0</formula>
    </cfRule>
  </conditionalFormatting>
  <conditionalFormatting sqref="E19">
    <cfRule type="cellIs" dxfId="40954" priority="1130" operator="equal">
      <formula>0</formula>
    </cfRule>
    <cfRule type="expression" dxfId="40953" priority="1131">
      <formula>E19&lt;0</formula>
    </cfRule>
  </conditionalFormatting>
  <conditionalFormatting sqref="E20:E21">
    <cfRule type="expression" dxfId="40952" priority="1128">
      <formula>E20&lt;0</formula>
    </cfRule>
    <cfRule type="cellIs" dxfId="40951" priority="1129" operator="equal">
      <formula>0</formula>
    </cfRule>
  </conditionalFormatting>
  <conditionalFormatting sqref="E22">
    <cfRule type="expression" dxfId="40950" priority="1126">
      <formula>E22&lt;0</formula>
    </cfRule>
    <cfRule type="cellIs" dxfId="40949" priority="1127" operator="equal">
      <formula>0</formula>
    </cfRule>
  </conditionalFormatting>
  <conditionalFormatting sqref="E23">
    <cfRule type="cellIs" dxfId="40948" priority="1124" operator="equal">
      <formula>0</formula>
    </cfRule>
    <cfRule type="expression" dxfId="40947" priority="1125">
      <formula>E23&lt;0</formula>
    </cfRule>
  </conditionalFormatting>
  <conditionalFormatting sqref="E24:E25">
    <cfRule type="expression" dxfId="40946" priority="1122">
      <formula>E24&lt;0</formula>
    </cfRule>
    <cfRule type="cellIs" dxfId="40945" priority="1123" operator="equal">
      <formula>0</formula>
    </cfRule>
  </conditionalFormatting>
  <conditionalFormatting sqref="E26">
    <cfRule type="expression" dxfId="40944" priority="1120">
      <formula>E26&lt;0</formula>
    </cfRule>
    <cfRule type="cellIs" dxfId="40943" priority="1121" operator="equal">
      <formula>0</formula>
    </cfRule>
  </conditionalFormatting>
  <conditionalFormatting sqref="E27">
    <cfRule type="cellIs" dxfId="40942" priority="1118" operator="equal">
      <formula>0</formula>
    </cfRule>
    <cfRule type="expression" dxfId="40941" priority="1119">
      <formula>E27&lt;0</formula>
    </cfRule>
  </conditionalFormatting>
  <conditionalFormatting sqref="E28:E29">
    <cfRule type="expression" dxfId="40940" priority="1116">
      <formula>E28&lt;0</formula>
    </cfRule>
    <cfRule type="cellIs" dxfId="40939" priority="1117" operator="equal">
      <formula>0</formula>
    </cfRule>
  </conditionalFormatting>
  <conditionalFormatting sqref="E30">
    <cfRule type="expression" dxfId="40938" priority="1114">
      <formula>E30&lt;0</formula>
    </cfRule>
    <cfRule type="cellIs" dxfId="40937" priority="1115" operator="equal">
      <formula>0</formula>
    </cfRule>
  </conditionalFormatting>
  <conditionalFormatting sqref="E31">
    <cfRule type="cellIs" dxfId="40936" priority="1112" operator="equal">
      <formula>0</formula>
    </cfRule>
    <cfRule type="expression" dxfId="40935" priority="1113">
      <formula>E31&lt;0</formula>
    </cfRule>
  </conditionalFormatting>
  <conditionalFormatting sqref="E32:E33">
    <cfRule type="expression" dxfId="40934" priority="1110">
      <formula>E32&lt;0</formula>
    </cfRule>
    <cfRule type="cellIs" dxfId="40933" priority="1111" operator="equal">
      <formula>0</formula>
    </cfRule>
  </conditionalFormatting>
  <conditionalFormatting sqref="E34">
    <cfRule type="expression" dxfId="40932" priority="1108">
      <formula>E34&lt;0</formula>
    </cfRule>
    <cfRule type="cellIs" dxfId="40931" priority="1109" operator="equal">
      <formula>0</formula>
    </cfRule>
  </conditionalFormatting>
  <conditionalFormatting sqref="E35">
    <cfRule type="cellIs" dxfId="40930" priority="1106" operator="equal">
      <formula>0</formula>
    </cfRule>
    <cfRule type="expression" dxfId="40929" priority="1107">
      <formula>E35&lt;0</formula>
    </cfRule>
  </conditionalFormatting>
  <conditionalFormatting sqref="E36:E37">
    <cfRule type="expression" dxfId="40928" priority="1104">
      <formula>E36&lt;0</formula>
    </cfRule>
    <cfRule type="cellIs" dxfId="40927" priority="1105" operator="equal">
      <formula>0</formula>
    </cfRule>
  </conditionalFormatting>
  <conditionalFormatting sqref="E38">
    <cfRule type="expression" dxfId="40926" priority="1102">
      <formula>E38&lt;0</formula>
    </cfRule>
    <cfRule type="cellIs" dxfId="40925" priority="1103" operator="equal">
      <formula>0</formula>
    </cfRule>
  </conditionalFormatting>
  <conditionalFormatting sqref="E39">
    <cfRule type="cellIs" dxfId="40924" priority="1100" operator="equal">
      <formula>0</formula>
    </cfRule>
    <cfRule type="expression" dxfId="40923" priority="1101">
      <formula>E39&lt;0</formula>
    </cfRule>
  </conditionalFormatting>
  <conditionalFormatting sqref="E40:E41">
    <cfRule type="expression" dxfId="40922" priority="1098">
      <formula>E40&lt;0</formula>
    </cfRule>
    <cfRule type="cellIs" dxfId="40921" priority="1099" operator="equal">
      <formula>0</formula>
    </cfRule>
  </conditionalFormatting>
  <conditionalFormatting sqref="E42">
    <cfRule type="expression" dxfId="40920" priority="1096">
      <formula>E42&lt;0</formula>
    </cfRule>
    <cfRule type="cellIs" dxfId="40919" priority="1097" operator="equal">
      <formula>0</formula>
    </cfRule>
  </conditionalFormatting>
  <conditionalFormatting sqref="J3">
    <cfRule type="cellIs" dxfId="40918" priority="1094" operator="equal">
      <formula>0</formula>
    </cfRule>
    <cfRule type="expression" dxfId="40917" priority="1095">
      <formula>J3&lt;0</formula>
    </cfRule>
  </conditionalFormatting>
  <conditionalFormatting sqref="J4:J6">
    <cfRule type="expression" dxfId="40916" priority="1092">
      <formula>J4&lt;0</formula>
    </cfRule>
    <cfRule type="cellIs" dxfId="40915" priority="1093" operator="equal">
      <formula>0</formula>
    </cfRule>
  </conditionalFormatting>
  <conditionalFormatting sqref="J7">
    <cfRule type="cellIs" dxfId="40914" priority="1090" operator="equal">
      <formula>0</formula>
    </cfRule>
    <cfRule type="expression" dxfId="40913" priority="1091">
      <formula>J7&lt;0</formula>
    </cfRule>
  </conditionalFormatting>
  <conditionalFormatting sqref="J8:J10">
    <cfRule type="expression" dxfId="40912" priority="1088">
      <formula>J8&lt;0</formula>
    </cfRule>
    <cfRule type="cellIs" dxfId="40911" priority="1089" operator="equal">
      <formula>0</formula>
    </cfRule>
  </conditionalFormatting>
  <conditionalFormatting sqref="J11">
    <cfRule type="cellIs" dxfId="40910" priority="1086" operator="equal">
      <formula>0</formula>
    </cfRule>
    <cfRule type="expression" dxfId="40909" priority="1087">
      <formula>J11&lt;0</formula>
    </cfRule>
  </conditionalFormatting>
  <conditionalFormatting sqref="J12:J14">
    <cfRule type="expression" dxfId="40908" priority="1084">
      <formula>J12&lt;0</formula>
    </cfRule>
    <cfRule type="cellIs" dxfId="40907" priority="1085" operator="equal">
      <formula>0</formula>
    </cfRule>
  </conditionalFormatting>
  <conditionalFormatting sqref="J15">
    <cfRule type="cellIs" dxfId="40906" priority="1082" operator="equal">
      <formula>0</formula>
    </cfRule>
    <cfRule type="expression" dxfId="40905" priority="1083">
      <formula>J15&lt;0</formula>
    </cfRule>
  </conditionalFormatting>
  <conditionalFormatting sqref="J16:J18">
    <cfRule type="expression" dxfId="40904" priority="1080">
      <formula>J16&lt;0</formula>
    </cfRule>
    <cfRule type="cellIs" dxfId="40903" priority="1081" operator="equal">
      <formula>0</formula>
    </cfRule>
  </conditionalFormatting>
  <conditionalFormatting sqref="J19">
    <cfRule type="cellIs" dxfId="40902" priority="1078" operator="equal">
      <formula>0</formula>
    </cfRule>
    <cfRule type="expression" dxfId="40901" priority="1079">
      <formula>J19&lt;0</formula>
    </cfRule>
  </conditionalFormatting>
  <conditionalFormatting sqref="J20:J22">
    <cfRule type="expression" dxfId="40900" priority="1076">
      <formula>J20&lt;0</formula>
    </cfRule>
    <cfRule type="cellIs" dxfId="40899" priority="1077" operator="equal">
      <formula>0</formula>
    </cfRule>
  </conditionalFormatting>
  <conditionalFormatting sqref="J23">
    <cfRule type="cellIs" dxfId="40898" priority="1074" operator="equal">
      <formula>0</formula>
    </cfRule>
    <cfRule type="expression" dxfId="40897" priority="1075">
      <formula>J23&lt;0</formula>
    </cfRule>
  </conditionalFormatting>
  <conditionalFormatting sqref="J24:J26">
    <cfRule type="expression" dxfId="40896" priority="1072">
      <formula>J24&lt;0</formula>
    </cfRule>
    <cfRule type="cellIs" dxfId="40895" priority="1073" operator="equal">
      <formula>0</formula>
    </cfRule>
  </conditionalFormatting>
  <conditionalFormatting sqref="J27">
    <cfRule type="cellIs" dxfId="40894" priority="1070" operator="equal">
      <formula>0</formula>
    </cfRule>
    <cfRule type="expression" dxfId="40893" priority="1071">
      <formula>J27&lt;0</formula>
    </cfRule>
  </conditionalFormatting>
  <conditionalFormatting sqref="J28:J30">
    <cfRule type="expression" dxfId="40892" priority="1068">
      <formula>J28&lt;0</formula>
    </cfRule>
    <cfRule type="cellIs" dxfId="40891" priority="1069" operator="equal">
      <formula>0</formula>
    </cfRule>
  </conditionalFormatting>
  <conditionalFormatting sqref="J31">
    <cfRule type="cellIs" dxfId="40890" priority="1066" operator="equal">
      <formula>0</formula>
    </cfRule>
    <cfRule type="expression" dxfId="40889" priority="1067">
      <formula>J31&lt;0</formula>
    </cfRule>
  </conditionalFormatting>
  <conditionalFormatting sqref="J32:J34">
    <cfRule type="expression" dxfId="40888" priority="1064">
      <formula>J32&lt;0</formula>
    </cfRule>
    <cfRule type="cellIs" dxfId="40887" priority="1065" operator="equal">
      <formula>0</formula>
    </cfRule>
  </conditionalFormatting>
  <conditionalFormatting sqref="J35">
    <cfRule type="cellIs" dxfId="40886" priority="1062" operator="equal">
      <formula>0</formula>
    </cfRule>
    <cfRule type="expression" dxfId="40885" priority="1063">
      <formula>J35&lt;0</formula>
    </cfRule>
  </conditionalFormatting>
  <conditionalFormatting sqref="J36:J38">
    <cfRule type="expression" dxfId="40884" priority="1060">
      <formula>J36&lt;0</formula>
    </cfRule>
    <cfRule type="cellIs" dxfId="40883" priority="1061" operator="equal">
      <formula>0</formula>
    </cfRule>
  </conditionalFormatting>
  <conditionalFormatting sqref="J39">
    <cfRule type="cellIs" dxfId="40882" priority="1058" operator="equal">
      <formula>0</formula>
    </cfRule>
    <cfRule type="expression" dxfId="40881" priority="1059">
      <formula>J39&lt;0</formula>
    </cfRule>
  </conditionalFormatting>
  <conditionalFormatting sqref="J40:J42">
    <cfRule type="expression" dxfId="40880" priority="1056">
      <formula>J40&lt;0</formula>
    </cfRule>
    <cfRule type="cellIs" dxfId="40879" priority="1057" operator="equal">
      <formula>0</formula>
    </cfRule>
  </conditionalFormatting>
  <conditionalFormatting sqref="J3:J42">
    <cfRule type="cellIs" dxfId="40878" priority="1055" operator="equal">
      <formula>"ER"</formula>
    </cfRule>
  </conditionalFormatting>
  <conditionalFormatting sqref="J3">
    <cfRule type="cellIs" dxfId="40877" priority="1053" operator="equal">
      <formula>0</formula>
    </cfRule>
    <cfRule type="expression" dxfId="40876" priority="1054">
      <formula>J3&lt;0</formula>
    </cfRule>
  </conditionalFormatting>
  <conditionalFormatting sqref="J4:J5">
    <cfRule type="expression" dxfId="40875" priority="1051">
      <formula>J4&lt;0</formula>
    </cfRule>
    <cfRule type="cellIs" dxfId="40874" priority="1052" operator="equal">
      <formula>0</formula>
    </cfRule>
  </conditionalFormatting>
  <conditionalFormatting sqref="J19">
    <cfRule type="cellIs" dxfId="40873" priority="1049" operator="equal">
      <formula>0</formula>
    </cfRule>
    <cfRule type="expression" dxfId="40872" priority="1050">
      <formula>J19&lt;0</formula>
    </cfRule>
  </conditionalFormatting>
  <conditionalFormatting sqref="J20:J22">
    <cfRule type="expression" dxfId="40871" priority="1047">
      <formula>J20&lt;0</formula>
    </cfRule>
    <cfRule type="cellIs" dxfId="40870" priority="1048" operator="equal">
      <formula>0</formula>
    </cfRule>
  </conditionalFormatting>
  <conditionalFormatting sqref="J23">
    <cfRule type="cellIs" dxfId="40869" priority="1045" operator="equal">
      <formula>0</formula>
    </cfRule>
    <cfRule type="expression" dxfId="40868" priority="1046">
      <formula>J23&lt;0</formula>
    </cfRule>
  </conditionalFormatting>
  <conditionalFormatting sqref="J24:J26">
    <cfRule type="expression" dxfId="40867" priority="1043">
      <formula>J24&lt;0</formula>
    </cfRule>
    <cfRule type="cellIs" dxfId="40866" priority="1044" operator="equal">
      <formula>0</formula>
    </cfRule>
  </conditionalFormatting>
  <conditionalFormatting sqref="J27">
    <cfRule type="cellIs" dxfId="40865" priority="1041" operator="equal">
      <formula>0</formula>
    </cfRule>
    <cfRule type="expression" dxfId="40864" priority="1042">
      <formula>J27&lt;0</formula>
    </cfRule>
  </conditionalFormatting>
  <conditionalFormatting sqref="J28:J30">
    <cfRule type="expression" dxfId="40863" priority="1039">
      <formula>J28&lt;0</formula>
    </cfRule>
    <cfRule type="cellIs" dxfId="40862" priority="1040" operator="equal">
      <formula>0</formula>
    </cfRule>
  </conditionalFormatting>
  <conditionalFormatting sqref="J31">
    <cfRule type="cellIs" dxfId="40861" priority="1037" operator="equal">
      <formula>0</formula>
    </cfRule>
    <cfRule type="expression" dxfId="40860" priority="1038">
      <formula>J31&lt;0</formula>
    </cfRule>
  </conditionalFormatting>
  <conditionalFormatting sqref="J32:J34">
    <cfRule type="expression" dxfId="40859" priority="1035">
      <formula>J32&lt;0</formula>
    </cfRule>
    <cfRule type="cellIs" dxfId="40858" priority="1036" operator="equal">
      <formula>0</formula>
    </cfRule>
  </conditionalFormatting>
  <conditionalFormatting sqref="J35">
    <cfRule type="cellIs" dxfId="40857" priority="1033" operator="equal">
      <formula>0</formula>
    </cfRule>
    <cfRule type="expression" dxfId="40856" priority="1034">
      <formula>J35&lt;0</formula>
    </cfRule>
  </conditionalFormatting>
  <conditionalFormatting sqref="J36:J38">
    <cfRule type="expression" dxfId="40855" priority="1031">
      <formula>J36&lt;0</formula>
    </cfRule>
    <cfRule type="cellIs" dxfId="40854" priority="1032" operator="equal">
      <formula>0</formula>
    </cfRule>
  </conditionalFormatting>
  <conditionalFormatting sqref="J39">
    <cfRule type="cellIs" dxfId="40853" priority="1029" operator="equal">
      <formula>0</formula>
    </cfRule>
    <cfRule type="expression" dxfId="40852" priority="1030">
      <formula>J39&lt;0</formula>
    </cfRule>
  </conditionalFormatting>
  <conditionalFormatting sqref="J40:J42">
    <cfRule type="expression" dxfId="40851" priority="1027">
      <formula>J40&lt;0</formula>
    </cfRule>
    <cfRule type="cellIs" dxfId="40850" priority="1028" operator="equal">
      <formula>0</formula>
    </cfRule>
  </conditionalFormatting>
  <conditionalFormatting sqref="J6">
    <cfRule type="expression" dxfId="40849" priority="1025">
      <formula>J6&lt;0</formula>
    </cfRule>
    <cfRule type="cellIs" dxfId="40848" priority="1026" operator="equal">
      <formula>0</formula>
    </cfRule>
  </conditionalFormatting>
  <conditionalFormatting sqref="J11">
    <cfRule type="cellIs" dxfId="40847" priority="1023" operator="equal">
      <formula>0</formula>
    </cfRule>
    <cfRule type="expression" dxfId="40846" priority="1024">
      <formula>J11&lt;0</formula>
    </cfRule>
  </conditionalFormatting>
  <conditionalFormatting sqref="J12:J13">
    <cfRule type="expression" dxfId="40845" priority="1021">
      <formula>J12&lt;0</formula>
    </cfRule>
    <cfRule type="cellIs" dxfId="40844" priority="1022" operator="equal">
      <formula>0</formula>
    </cfRule>
  </conditionalFormatting>
  <conditionalFormatting sqref="J14">
    <cfRule type="expression" dxfId="40843" priority="1019">
      <formula>J14&lt;0</formula>
    </cfRule>
    <cfRule type="cellIs" dxfId="40842" priority="1020" operator="equal">
      <formula>0</formula>
    </cfRule>
  </conditionalFormatting>
  <conditionalFormatting sqref="J15">
    <cfRule type="cellIs" dxfId="40841" priority="1017" operator="equal">
      <formula>0</formula>
    </cfRule>
    <cfRule type="expression" dxfId="40840" priority="1018">
      <formula>J15&lt;0</formula>
    </cfRule>
  </conditionalFormatting>
  <conditionalFormatting sqref="J16:J17">
    <cfRule type="expression" dxfId="40839" priority="1015">
      <formula>J16&lt;0</formula>
    </cfRule>
    <cfRule type="cellIs" dxfId="40838" priority="1016" operator="equal">
      <formula>0</formula>
    </cfRule>
  </conditionalFormatting>
  <conditionalFormatting sqref="J18">
    <cfRule type="expression" dxfId="40837" priority="1013">
      <formula>J18&lt;0</formula>
    </cfRule>
    <cfRule type="cellIs" dxfId="40836" priority="1014" operator="equal">
      <formula>0</formula>
    </cfRule>
  </conditionalFormatting>
  <conditionalFormatting sqref="J7">
    <cfRule type="cellIs" dxfId="40835" priority="1011" operator="equal">
      <formula>0</formula>
    </cfRule>
    <cfRule type="expression" dxfId="40834" priority="1012">
      <formula>J7&lt;0</formula>
    </cfRule>
  </conditionalFormatting>
  <conditionalFormatting sqref="J8:J9">
    <cfRule type="expression" dxfId="40833" priority="1009">
      <formula>J8&lt;0</formula>
    </cfRule>
    <cfRule type="cellIs" dxfId="40832" priority="1010" operator="equal">
      <formula>0</formula>
    </cfRule>
  </conditionalFormatting>
  <conditionalFormatting sqref="J10">
    <cfRule type="expression" dxfId="40831" priority="1007">
      <formula>J10&lt;0</formula>
    </cfRule>
    <cfRule type="cellIs" dxfId="40830" priority="1008" operator="equal">
      <formula>0</formula>
    </cfRule>
  </conditionalFormatting>
  <conditionalFormatting sqref="J7">
    <cfRule type="cellIs" dxfId="40829" priority="1005" operator="equal">
      <formula>0</formula>
    </cfRule>
    <cfRule type="expression" dxfId="40828" priority="1006">
      <formula>J7&lt;0</formula>
    </cfRule>
  </conditionalFormatting>
  <conditionalFormatting sqref="J8:J9">
    <cfRule type="expression" dxfId="40827" priority="1003">
      <formula>J8&lt;0</formula>
    </cfRule>
    <cfRule type="cellIs" dxfId="40826" priority="1004" operator="equal">
      <formula>0</formula>
    </cfRule>
  </conditionalFormatting>
  <conditionalFormatting sqref="J10">
    <cfRule type="expression" dxfId="40825" priority="1001">
      <formula>J10&lt;0</formula>
    </cfRule>
    <cfRule type="cellIs" dxfId="40824" priority="1002" operator="equal">
      <formula>0</formula>
    </cfRule>
  </conditionalFormatting>
  <conditionalFormatting sqref="J11">
    <cfRule type="cellIs" dxfId="40823" priority="999" operator="equal">
      <formula>0</formula>
    </cfRule>
    <cfRule type="expression" dxfId="40822" priority="1000">
      <formula>J11&lt;0</formula>
    </cfRule>
  </conditionalFormatting>
  <conditionalFormatting sqref="J12:J13">
    <cfRule type="expression" dxfId="40821" priority="997">
      <formula>J12&lt;0</formula>
    </cfRule>
    <cfRule type="cellIs" dxfId="40820" priority="998" operator="equal">
      <formula>0</formula>
    </cfRule>
  </conditionalFormatting>
  <conditionalFormatting sqref="J14">
    <cfRule type="expression" dxfId="40819" priority="995">
      <formula>J14&lt;0</formula>
    </cfRule>
    <cfRule type="cellIs" dxfId="40818" priority="996" operator="equal">
      <formula>0</formula>
    </cfRule>
  </conditionalFormatting>
  <conditionalFormatting sqref="J15">
    <cfRule type="cellIs" dxfId="40817" priority="993" operator="equal">
      <formula>0</formula>
    </cfRule>
    <cfRule type="expression" dxfId="40816" priority="994">
      <formula>J15&lt;0</formula>
    </cfRule>
  </conditionalFormatting>
  <conditionalFormatting sqref="J16:J17">
    <cfRule type="expression" dxfId="40815" priority="991">
      <formula>J16&lt;0</formula>
    </cfRule>
    <cfRule type="cellIs" dxfId="40814" priority="992" operator="equal">
      <formula>0</formula>
    </cfRule>
  </conditionalFormatting>
  <conditionalFormatting sqref="J18">
    <cfRule type="expression" dxfId="40813" priority="989">
      <formula>J18&lt;0</formula>
    </cfRule>
    <cfRule type="cellIs" dxfId="40812" priority="990" operator="equal">
      <formula>0</formula>
    </cfRule>
  </conditionalFormatting>
  <conditionalFormatting sqref="J19">
    <cfRule type="cellIs" dxfId="40811" priority="987" operator="equal">
      <formula>0</formula>
    </cfRule>
    <cfRule type="expression" dxfId="40810" priority="988">
      <formula>J19&lt;0</formula>
    </cfRule>
  </conditionalFormatting>
  <conditionalFormatting sqref="J20:J21">
    <cfRule type="expression" dxfId="40809" priority="985">
      <formula>J20&lt;0</formula>
    </cfRule>
    <cfRule type="cellIs" dxfId="40808" priority="986" operator="equal">
      <formula>0</formula>
    </cfRule>
  </conditionalFormatting>
  <conditionalFormatting sqref="J22">
    <cfRule type="expression" dxfId="40807" priority="983">
      <formula>J22&lt;0</formula>
    </cfRule>
    <cfRule type="cellIs" dxfId="40806" priority="984" operator="equal">
      <formula>0</formula>
    </cfRule>
  </conditionalFormatting>
  <conditionalFormatting sqref="J23">
    <cfRule type="cellIs" dxfId="40805" priority="981" operator="equal">
      <formula>0</formula>
    </cfRule>
    <cfRule type="expression" dxfId="40804" priority="982">
      <formula>J23&lt;0</formula>
    </cfRule>
  </conditionalFormatting>
  <conditionalFormatting sqref="J24:J25">
    <cfRule type="expression" dxfId="40803" priority="979">
      <formula>J24&lt;0</formula>
    </cfRule>
    <cfRule type="cellIs" dxfId="40802" priority="980" operator="equal">
      <formula>0</formula>
    </cfRule>
  </conditionalFormatting>
  <conditionalFormatting sqref="J26">
    <cfRule type="expression" dxfId="40801" priority="977">
      <formula>J26&lt;0</formula>
    </cfRule>
    <cfRule type="cellIs" dxfId="40800" priority="978" operator="equal">
      <formula>0</formula>
    </cfRule>
  </conditionalFormatting>
  <conditionalFormatting sqref="J27">
    <cfRule type="cellIs" dxfId="40799" priority="975" operator="equal">
      <formula>0</formula>
    </cfRule>
    <cfRule type="expression" dxfId="40798" priority="976">
      <formula>J27&lt;0</formula>
    </cfRule>
  </conditionalFormatting>
  <conditionalFormatting sqref="J28:J29">
    <cfRule type="expression" dxfId="40797" priority="973">
      <formula>J28&lt;0</formula>
    </cfRule>
    <cfRule type="cellIs" dxfId="40796" priority="974" operator="equal">
      <formula>0</formula>
    </cfRule>
  </conditionalFormatting>
  <conditionalFormatting sqref="J30">
    <cfRule type="expression" dxfId="40795" priority="971">
      <formula>J30&lt;0</formula>
    </cfRule>
    <cfRule type="cellIs" dxfId="40794" priority="972" operator="equal">
      <formula>0</formula>
    </cfRule>
  </conditionalFormatting>
  <conditionalFormatting sqref="J31">
    <cfRule type="cellIs" dxfId="40793" priority="969" operator="equal">
      <formula>0</formula>
    </cfRule>
    <cfRule type="expression" dxfId="40792" priority="970">
      <formula>J31&lt;0</formula>
    </cfRule>
  </conditionalFormatting>
  <conditionalFormatting sqref="J32:J33">
    <cfRule type="expression" dxfId="40791" priority="967">
      <formula>J32&lt;0</formula>
    </cfRule>
    <cfRule type="cellIs" dxfId="40790" priority="968" operator="equal">
      <formula>0</formula>
    </cfRule>
  </conditionalFormatting>
  <conditionalFormatting sqref="J34">
    <cfRule type="expression" dxfId="40789" priority="965">
      <formula>J34&lt;0</formula>
    </cfRule>
    <cfRule type="cellIs" dxfId="40788" priority="966" operator="equal">
      <formula>0</formula>
    </cfRule>
  </conditionalFormatting>
  <conditionalFormatting sqref="J35">
    <cfRule type="cellIs" dxfId="40787" priority="963" operator="equal">
      <formula>0</formula>
    </cfRule>
    <cfRule type="expression" dxfId="40786" priority="964">
      <formula>J35&lt;0</formula>
    </cfRule>
  </conditionalFormatting>
  <conditionalFormatting sqref="J36:J37">
    <cfRule type="expression" dxfId="40785" priority="961">
      <formula>J36&lt;0</formula>
    </cfRule>
    <cfRule type="cellIs" dxfId="40784" priority="962" operator="equal">
      <formula>0</formula>
    </cfRule>
  </conditionalFormatting>
  <conditionalFormatting sqref="J38">
    <cfRule type="expression" dxfId="40783" priority="959">
      <formula>J38&lt;0</formula>
    </cfRule>
    <cfRule type="cellIs" dxfId="40782" priority="960" operator="equal">
      <formula>0</formula>
    </cfRule>
  </conditionalFormatting>
  <conditionalFormatting sqref="J39">
    <cfRule type="cellIs" dxfId="40781" priority="957" operator="equal">
      <formula>0</formula>
    </cfRule>
    <cfRule type="expression" dxfId="40780" priority="958">
      <formula>J39&lt;0</formula>
    </cfRule>
  </conditionalFormatting>
  <conditionalFormatting sqref="J40:J41">
    <cfRule type="expression" dxfId="40779" priority="955">
      <formula>J40&lt;0</formula>
    </cfRule>
    <cfRule type="cellIs" dxfId="40778" priority="956" operator="equal">
      <formula>0</formula>
    </cfRule>
  </conditionalFormatting>
  <conditionalFormatting sqref="J42">
    <cfRule type="expression" dxfId="40777" priority="953">
      <formula>J42&lt;0</formula>
    </cfRule>
    <cfRule type="cellIs" dxfId="40776" priority="954" operator="equal">
      <formula>0</formula>
    </cfRule>
  </conditionalFormatting>
  <conditionalFormatting sqref="B3:D6">
    <cfRule type="expression" dxfId="40775" priority="949">
      <formula>A3="FÉRIAS"</formula>
    </cfRule>
    <cfRule type="expression" dxfId="40774" priority="950">
      <formula>A3="FERIADO"</formula>
    </cfRule>
    <cfRule type="expression" dxfId="40773" priority="951">
      <formula>A3="ATESTADO"</formula>
    </cfRule>
    <cfRule type="expression" dxfId="40772" priority="952">
      <formula>A3="NTRAB"</formula>
    </cfRule>
  </conditionalFormatting>
  <conditionalFormatting sqref="D8">
    <cfRule type="beginsWith" dxfId="40771" priority="947" operator="beginsWith" text="FER">
      <formula>LEFT(D8,LEN("FER"))="FER"</formula>
    </cfRule>
    <cfRule type="beginsWith" dxfId="40770" priority="948" operator="beginsWith" text="FRS">
      <formula>LEFT(D8,LEN("FRS"))="FRS"</formula>
    </cfRule>
  </conditionalFormatting>
  <conditionalFormatting sqref="D8">
    <cfRule type="beginsWith" dxfId="40769" priority="946" operator="beginsWith" text="NT">
      <formula>LEFT(D8,LEN("NT"))="NT"</formula>
    </cfRule>
  </conditionalFormatting>
  <conditionalFormatting sqref="D8">
    <cfRule type="beginsWith" dxfId="40768" priority="943" operator="beginsWith" text="ANT">
      <formula>LEFT(D8,LEN("ANT"))="ANT"</formula>
    </cfRule>
    <cfRule type="beginsWith" dxfId="40767" priority="944" operator="beginsWith" text="FAL">
      <formula>LEFT(D8,LEN("FAL"))="FAL"</formula>
    </cfRule>
    <cfRule type="beginsWith" dxfId="40766" priority="945" operator="beginsWith" text="OK">
      <formula>LEFT(D8,LEN("OK"))="OK"</formula>
    </cfRule>
  </conditionalFormatting>
  <conditionalFormatting sqref="D8">
    <cfRule type="beginsWith" dxfId="40765" priority="942" operator="beginsWith" text="ATR">
      <formula>LEFT(D8,LEN("ATR"))="ATR"</formula>
    </cfRule>
  </conditionalFormatting>
  <conditionalFormatting sqref="D8">
    <cfRule type="beginsWith" dxfId="40764" priority="941" operator="beginsWith" text="ATD">
      <formula>LEFT(D8,LEN("ATD"))="ATD"</formula>
    </cfRule>
  </conditionalFormatting>
  <conditionalFormatting sqref="D8">
    <cfRule type="beginsWith" dxfId="40763" priority="940" operator="beginsWith" text="DP">
      <formula>LEFT(D8,LEN("DP"))="DP"</formula>
    </cfRule>
  </conditionalFormatting>
  <conditionalFormatting sqref="D7">
    <cfRule type="beginsWith" dxfId="40762" priority="938" operator="beginsWith" text="FER">
      <formula>LEFT(D7,LEN("FER"))="FER"</formula>
    </cfRule>
    <cfRule type="beginsWith" dxfId="40761" priority="939" operator="beginsWith" text="FRS">
      <formula>LEFT(D7,LEN("FRS"))="FRS"</formula>
    </cfRule>
  </conditionalFormatting>
  <conditionalFormatting sqref="D7">
    <cfRule type="beginsWith" dxfId="40760" priority="937" operator="beginsWith" text="NT">
      <formula>LEFT(D7,LEN("NT"))="NT"</formula>
    </cfRule>
  </conditionalFormatting>
  <conditionalFormatting sqref="D7">
    <cfRule type="beginsWith" dxfId="40759" priority="934" operator="beginsWith" text="ANT">
      <formula>LEFT(D7,LEN("ANT"))="ANT"</formula>
    </cfRule>
    <cfRule type="beginsWith" dxfId="40758" priority="935" operator="beginsWith" text="FAL">
      <formula>LEFT(D7,LEN("FAL"))="FAL"</formula>
    </cfRule>
    <cfRule type="beginsWith" dxfId="40757" priority="936" operator="beginsWith" text="OK">
      <formula>LEFT(D7,LEN("OK"))="OK"</formula>
    </cfRule>
  </conditionalFormatting>
  <conditionalFormatting sqref="D7">
    <cfRule type="beginsWith" dxfId="40756" priority="933" operator="beginsWith" text="ATR">
      <formula>LEFT(D7,LEN("ATR"))="ATR"</formula>
    </cfRule>
  </conditionalFormatting>
  <conditionalFormatting sqref="D7">
    <cfRule type="beginsWith" dxfId="40755" priority="932" operator="beginsWith" text="ATD">
      <formula>LEFT(D7,LEN("ATD"))="ATD"</formula>
    </cfRule>
  </conditionalFormatting>
  <conditionalFormatting sqref="D7">
    <cfRule type="beginsWith" dxfId="40754" priority="931" operator="beginsWith" text="DP">
      <formula>LEFT(D7,LEN("DP"))="DP"</formula>
    </cfRule>
  </conditionalFormatting>
  <conditionalFormatting sqref="D10">
    <cfRule type="beginsWith" dxfId="40753" priority="929" operator="beginsWith" text="FER">
      <formula>LEFT(D10,LEN("FER"))="FER"</formula>
    </cfRule>
    <cfRule type="beginsWith" dxfId="40752" priority="930" operator="beginsWith" text="FRS">
      <formula>LEFT(D10,LEN("FRS"))="FRS"</formula>
    </cfRule>
  </conditionalFormatting>
  <conditionalFormatting sqref="D10">
    <cfRule type="beginsWith" dxfId="40751" priority="928" operator="beginsWith" text="NT">
      <formula>LEFT(D10,LEN("NT"))="NT"</formula>
    </cfRule>
  </conditionalFormatting>
  <conditionalFormatting sqref="D10">
    <cfRule type="beginsWith" dxfId="40750" priority="925" operator="beginsWith" text="ANT">
      <formula>LEFT(D10,LEN("ANT"))="ANT"</formula>
    </cfRule>
    <cfRule type="beginsWith" dxfId="40749" priority="926" operator="beginsWith" text="FAL">
      <formula>LEFT(D10,LEN("FAL"))="FAL"</formula>
    </cfRule>
    <cfRule type="beginsWith" dxfId="40748" priority="927" operator="beginsWith" text="OK">
      <formula>LEFT(D10,LEN("OK"))="OK"</formula>
    </cfRule>
  </conditionalFormatting>
  <conditionalFormatting sqref="D10">
    <cfRule type="beginsWith" dxfId="40747" priority="924" operator="beginsWith" text="ATR">
      <formula>LEFT(D10,LEN("ATR"))="ATR"</formula>
    </cfRule>
  </conditionalFormatting>
  <conditionalFormatting sqref="D10">
    <cfRule type="beginsWith" dxfId="40746" priority="923" operator="beginsWith" text="ATD">
      <formula>LEFT(D10,LEN("ATD"))="ATD"</formula>
    </cfRule>
  </conditionalFormatting>
  <conditionalFormatting sqref="D10">
    <cfRule type="beginsWith" dxfId="40745" priority="922" stopIfTrue="1" operator="beginsWith" text="DP">
      <formula>LEFT(D10,LEN("DP"))="DP"</formula>
    </cfRule>
  </conditionalFormatting>
  <conditionalFormatting sqref="D9">
    <cfRule type="beginsWith" dxfId="40744" priority="920" operator="beginsWith" text="FER">
      <formula>LEFT(D9,LEN("FER"))="FER"</formula>
    </cfRule>
    <cfRule type="beginsWith" dxfId="40743" priority="921" operator="beginsWith" text="FRS">
      <formula>LEFT(D9,LEN("FRS"))="FRS"</formula>
    </cfRule>
  </conditionalFormatting>
  <conditionalFormatting sqref="D9">
    <cfRule type="beginsWith" dxfId="40742" priority="919" operator="beginsWith" text="NT">
      <formula>LEFT(D9,LEN("NT"))="NT"</formula>
    </cfRule>
  </conditionalFormatting>
  <conditionalFormatting sqref="D9">
    <cfRule type="beginsWith" dxfId="40741" priority="916" operator="beginsWith" text="ANT">
      <formula>LEFT(D9,LEN("ANT"))="ANT"</formula>
    </cfRule>
    <cfRule type="beginsWith" dxfId="40740" priority="917" operator="beginsWith" text="FAL">
      <formula>LEFT(D9,LEN("FAL"))="FAL"</formula>
    </cfRule>
    <cfRule type="beginsWith" dxfId="40739" priority="918" operator="beginsWith" text="OK">
      <formula>LEFT(D9,LEN("OK"))="OK"</formula>
    </cfRule>
  </conditionalFormatting>
  <conditionalFormatting sqref="D9">
    <cfRule type="beginsWith" dxfId="40738" priority="915" operator="beginsWith" text="ATR">
      <formula>LEFT(D9,LEN("ATR"))="ATR"</formula>
    </cfRule>
  </conditionalFormatting>
  <conditionalFormatting sqref="D9">
    <cfRule type="beginsWith" dxfId="40737" priority="914" operator="beginsWith" text="ATD">
      <formula>LEFT(D9,LEN("ATD"))="ATD"</formula>
    </cfRule>
  </conditionalFormatting>
  <conditionalFormatting sqref="D9">
    <cfRule type="beginsWith" dxfId="40736" priority="913" operator="beginsWith" text="DP">
      <formula>LEFT(D9,LEN("DP"))="DP"</formula>
    </cfRule>
  </conditionalFormatting>
  <conditionalFormatting sqref="C7:C10">
    <cfRule type="expression" dxfId="40735" priority="912">
      <formula>B7="0"</formula>
    </cfRule>
  </conditionalFormatting>
  <conditionalFormatting sqref="B7:B10">
    <cfRule type="beginsWith" dxfId="40734" priority="911" operator="beginsWith" text="0">
      <formula>LEFT(B7,LEN("0"))="0"</formula>
    </cfRule>
  </conditionalFormatting>
  <conditionalFormatting sqref="D12">
    <cfRule type="beginsWith" dxfId="40733" priority="909" operator="beginsWith" text="FER">
      <formula>LEFT(D12,LEN("FER"))="FER"</formula>
    </cfRule>
    <cfRule type="beginsWith" dxfId="40732" priority="910" operator="beginsWith" text="FRS">
      <formula>LEFT(D12,LEN("FRS"))="FRS"</formula>
    </cfRule>
  </conditionalFormatting>
  <conditionalFormatting sqref="D12">
    <cfRule type="beginsWith" dxfId="40731" priority="908" operator="beginsWith" text="NT">
      <formula>LEFT(D12,LEN("NT"))="NT"</formula>
    </cfRule>
  </conditionalFormatting>
  <conditionalFormatting sqref="D12">
    <cfRule type="beginsWith" dxfId="40730" priority="905" operator="beginsWith" text="ANT">
      <formula>LEFT(D12,LEN("ANT"))="ANT"</formula>
    </cfRule>
    <cfRule type="beginsWith" dxfId="40729" priority="906" operator="beginsWith" text="FAL">
      <formula>LEFT(D12,LEN("FAL"))="FAL"</formula>
    </cfRule>
    <cfRule type="beginsWith" dxfId="40728" priority="907" operator="beginsWith" text="OK">
      <formula>LEFT(D12,LEN("OK"))="OK"</formula>
    </cfRule>
  </conditionalFormatting>
  <conditionalFormatting sqref="D12">
    <cfRule type="beginsWith" dxfId="40727" priority="904" operator="beginsWith" text="ATR">
      <formula>LEFT(D12,LEN("ATR"))="ATR"</formula>
    </cfRule>
  </conditionalFormatting>
  <conditionalFormatting sqref="D12">
    <cfRule type="beginsWith" dxfId="40726" priority="903" operator="beginsWith" text="ATD">
      <formula>LEFT(D12,LEN("ATD"))="ATD"</formula>
    </cfRule>
  </conditionalFormatting>
  <conditionalFormatting sqref="D12">
    <cfRule type="beginsWith" dxfId="40725" priority="902" operator="beginsWith" text="DP">
      <formula>LEFT(D12,LEN("DP"))="DP"</formula>
    </cfRule>
  </conditionalFormatting>
  <conditionalFormatting sqref="D11">
    <cfRule type="beginsWith" dxfId="40724" priority="900" operator="beginsWith" text="FER">
      <formula>LEFT(D11,LEN("FER"))="FER"</formula>
    </cfRule>
    <cfRule type="beginsWith" dxfId="40723" priority="901" operator="beginsWith" text="FRS">
      <formula>LEFT(D11,LEN("FRS"))="FRS"</formula>
    </cfRule>
  </conditionalFormatting>
  <conditionalFormatting sqref="D11">
    <cfRule type="beginsWith" dxfId="40722" priority="899" operator="beginsWith" text="NT">
      <formula>LEFT(D11,LEN("NT"))="NT"</formula>
    </cfRule>
  </conditionalFormatting>
  <conditionalFormatting sqref="D11">
    <cfRule type="beginsWith" dxfId="40721" priority="896" operator="beginsWith" text="ANT">
      <formula>LEFT(D11,LEN("ANT"))="ANT"</formula>
    </cfRule>
    <cfRule type="beginsWith" dxfId="40720" priority="897" operator="beginsWith" text="FAL">
      <formula>LEFT(D11,LEN("FAL"))="FAL"</formula>
    </cfRule>
    <cfRule type="beginsWith" dxfId="40719" priority="898" operator="beginsWith" text="OK">
      <formula>LEFT(D11,LEN("OK"))="OK"</formula>
    </cfRule>
  </conditionalFormatting>
  <conditionalFormatting sqref="D11">
    <cfRule type="beginsWith" dxfId="40718" priority="895" operator="beginsWith" text="ATR">
      <formula>LEFT(D11,LEN("ATR"))="ATR"</formula>
    </cfRule>
  </conditionalFormatting>
  <conditionalFormatting sqref="D11">
    <cfRule type="beginsWith" dxfId="40717" priority="894" operator="beginsWith" text="ATD">
      <formula>LEFT(D11,LEN("ATD"))="ATD"</formula>
    </cfRule>
  </conditionalFormatting>
  <conditionalFormatting sqref="D11">
    <cfRule type="beginsWith" dxfId="40716" priority="893" operator="beginsWith" text="DP">
      <formula>LEFT(D11,LEN("DP"))="DP"</formula>
    </cfRule>
  </conditionalFormatting>
  <conditionalFormatting sqref="D14">
    <cfRule type="beginsWith" dxfId="40715" priority="891" operator="beginsWith" text="FER">
      <formula>LEFT(D14,LEN("FER"))="FER"</formula>
    </cfRule>
    <cfRule type="beginsWith" dxfId="40714" priority="892" operator="beginsWith" text="FRS">
      <formula>LEFT(D14,LEN("FRS"))="FRS"</formula>
    </cfRule>
  </conditionalFormatting>
  <conditionalFormatting sqref="D14">
    <cfRule type="beginsWith" dxfId="40713" priority="890" operator="beginsWith" text="NT">
      <formula>LEFT(D14,LEN("NT"))="NT"</formula>
    </cfRule>
  </conditionalFormatting>
  <conditionalFormatting sqref="D14">
    <cfRule type="beginsWith" dxfId="40712" priority="887" operator="beginsWith" text="ANT">
      <formula>LEFT(D14,LEN("ANT"))="ANT"</formula>
    </cfRule>
    <cfRule type="beginsWith" dxfId="40711" priority="888" operator="beginsWith" text="FAL">
      <formula>LEFT(D14,LEN("FAL"))="FAL"</formula>
    </cfRule>
    <cfRule type="beginsWith" dxfId="40710" priority="889" operator="beginsWith" text="OK">
      <formula>LEFT(D14,LEN("OK"))="OK"</formula>
    </cfRule>
  </conditionalFormatting>
  <conditionalFormatting sqref="D14">
    <cfRule type="beginsWith" dxfId="40709" priority="886" operator="beginsWith" text="ATR">
      <formula>LEFT(D14,LEN("ATR"))="ATR"</formula>
    </cfRule>
  </conditionalFormatting>
  <conditionalFormatting sqref="D14">
    <cfRule type="beginsWith" dxfId="40708" priority="885" operator="beginsWith" text="ATD">
      <formula>LEFT(D14,LEN("ATD"))="ATD"</formula>
    </cfRule>
  </conditionalFormatting>
  <conditionalFormatting sqref="D14">
    <cfRule type="beginsWith" dxfId="40707" priority="884" stopIfTrue="1" operator="beginsWith" text="DP">
      <formula>LEFT(D14,LEN("DP"))="DP"</formula>
    </cfRule>
  </conditionalFormatting>
  <conditionalFormatting sqref="D13">
    <cfRule type="beginsWith" dxfId="40706" priority="882" operator="beginsWith" text="FER">
      <formula>LEFT(D13,LEN("FER"))="FER"</formula>
    </cfRule>
    <cfRule type="beginsWith" dxfId="40705" priority="883" operator="beginsWith" text="FRS">
      <formula>LEFT(D13,LEN("FRS"))="FRS"</formula>
    </cfRule>
  </conditionalFormatting>
  <conditionalFormatting sqref="D13">
    <cfRule type="beginsWith" dxfId="40704" priority="881" operator="beginsWith" text="NT">
      <formula>LEFT(D13,LEN("NT"))="NT"</formula>
    </cfRule>
  </conditionalFormatting>
  <conditionalFormatting sqref="D13">
    <cfRule type="beginsWith" dxfId="40703" priority="878" operator="beginsWith" text="ANT">
      <formula>LEFT(D13,LEN("ANT"))="ANT"</formula>
    </cfRule>
    <cfRule type="beginsWith" dxfId="40702" priority="879" operator="beginsWith" text="FAL">
      <formula>LEFT(D13,LEN("FAL"))="FAL"</formula>
    </cfRule>
    <cfRule type="beginsWith" dxfId="40701" priority="880" operator="beginsWith" text="OK">
      <formula>LEFT(D13,LEN("OK"))="OK"</formula>
    </cfRule>
  </conditionalFormatting>
  <conditionalFormatting sqref="D13">
    <cfRule type="beginsWith" dxfId="40700" priority="877" operator="beginsWith" text="ATR">
      <formula>LEFT(D13,LEN("ATR"))="ATR"</formula>
    </cfRule>
  </conditionalFormatting>
  <conditionalFormatting sqref="D13">
    <cfRule type="beginsWith" dxfId="40699" priority="876" operator="beginsWith" text="ATD">
      <formula>LEFT(D13,LEN("ATD"))="ATD"</formula>
    </cfRule>
  </conditionalFormatting>
  <conditionalFormatting sqref="D13">
    <cfRule type="beginsWith" dxfId="40698" priority="875" operator="beginsWith" text="DP">
      <formula>LEFT(D13,LEN("DP"))="DP"</formula>
    </cfRule>
  </conditionalFormatting>
  <conditionalFormatting sqref="C11:C14">
    <cfRule type="expression" dxfId="40697" priority="874">
      <formula>B11="0"</formula>
    </cfRule>
  </conditionalFormatting>
  <conditionalFormatting sqref="B11:B14">
    <cfRule type="beginsWith" dxfId="40696" priority="873" operator="beginsWith" text="0">
      <formula>LEFT(B11,LEN("0"))="0"</formula>
    </cfRule>
  </conditionalFormatting>
  <conditionalFormatting sqref="D16">
    <cfRule type="beginsWith" dxfId="40695" priority="871" operator="beginsWith" text="FER">
      <formula>LEFT(D16,LEN("FER"))="FER"</formula>
    </cfRule>
    <cfRule type="beginsWith" dxfId="40694" priority="872" operator="beginsWith" text="FRS">
      <formula>LEFT(D16,LEN("FRS"))="FRS"</formula>
    </cfRule>
  </conditionalFormatting>
  <conditionalFormatting sqref="D16">
    <cfRule type="beginsWith" dxfId="40693" priority="870" operator="beginsWith" text="NT">
      <formula>LEFT(D16,LEN("NT"))="NT"</formula>
    </cfRule>
  </conditionalFormatting>
  <conditionalFormatting sqref="D16">
    <cfRule type="beginsWith" dxfId="40692" priority="867" operator="beginsWith" text="ANT">
      <formula>LEFT(D16,LEN("ANT"))="ANT"</formula>
    </cfRule>
    <cfRule type="beginsWith" dxfId="40691" priority="868" operator="beginsWith" text="FAL">
      <formula>LEFT(D16,LEN("FAL"))="FAL"</formula>
    </cfRule>
    <cfRule type="beginsWith" dxfId="40690" priority="869" operator="beginsWith" text="OK">
      <formula>LEFT(D16,LEN("OK"))="OK"</formula>
    </cfRule>
  </conditionalFormatting>
  <conditionalFormatting sqref="D16">
    <cfRule type="beginsWith" dxfId="40689" priority="866" operator="beginsWith" text="ATR">
      <formula>LEFT(D16,LEN("ATR"))="ATR"</formula>
    </cfRule>
  </conditionalFormatting>
  <conditionalFormatting sqref="D16">
    <cfRule type="beginsWith" dxfId="40688" priority="865" operator="beginsWith" text="ATD">
      <formula>LEFT(D16,LEN("ATD"))="ATD"</formula>
    </cfRule>
  </conditionalFormatting>
  <conditionalFormatting sqref="D16">
    <cfRule type="beginsWith" dxfId="40687" priority="864" operator="beginsWith" text="DP">
      <formula>LEFT(D16,LEN("DP"))="DP"</formula>
    </cfRule>
  </conditionalFormatting>
  <conditionalFormatting sqref="D15">
    <cfRule type="beginsWith" dxfId="40686" priority="862" operator="beginsWith" text="FER">
      <formula>LEFT(D15,LEN("FER"))="FER"</formula>
    </cfRule>
    <cfRule type="beginsWith" dxfId="40685" priority="863" operator="beginsWith" text="FRS">
      <formula>LEFT(D15,LEN("FRS"))="FRS"</formula>
    </cfRule>
  </conditionalFormatting>
  <conditionalFormatting sqref="D15">
    <cfRule type="beginsWith" dxfId="40684" priority="861" operator="beginsWith" text="NT">
      <formula>LEFT(D15,LEN("NT"))="NT"</formula>
    </cfRule>
  </conditionalFormatting>
  <conditionalFormatting sqref="D15">
    <cfRule type="beginsWith" dxfId="40683" priority="858" operator="beginsWith" text="ANT">
      <formula>LEFT(D15,LEN("ANT"))="ANT"</formula>
    </cfRule>
    <cfRule type="beginsWith" dxfId="40682" priority="859" operator="beginsWith" text="FAL">
      <formula>LEFT(D15,LEN("FAL"))="FAL"</formula>
    </cfRule>
    <cfRule type="beginsWith" dxfId="40681" priority="860" operator="beginsWith" text="OK">
      <formula>LEFT(D15,LEN("OK"))="OK"</formula>
    </cfRule>
  </conditionalFormatting>
  <conditionalFormatting sqref="D15">
    <cfRule type="beginsWith" dxfId="40680" priority="857" operator="beginsWith" text="ATR">
      <formula>LEFT(D15,LEN("ATR"))="ATR"</formula>
    </cfRule>
  </conditionalFormatting>
  <conditionalFormatting sqref="D15">
    <cfRule type="beginsWith" dxfId="40679" priority="856" operator="beginsWith" text="ATD">
      <formula>LEFT(D15,LEN("ATD"))="ATD"</formula>
    </cfRule>
  </conditionalFormatting>
  <conditionalFormatting sqref="D15">
    <cfRule type="beginsWith" dxfId="40678" priority="855" operator="beginsWith" text="DP">
      <formula>LEFT(D15,LEN("DP"))="DP"</formula>
    </cfRule>
  </conditionalFormatting>
  <conditionalFormatting sqref="D18">
    <cfRule type="beginsWith" dxfId="40677" priority="853" operator="beginsWith" text="FER">
      <formula>LEFT(D18,LEN("FER"))="FER"</formula>
    </cfRule>
    <cfRule type="beginsWith" dxfId="40676" priority="854" operator="beginsWith" text="FRS">
      <formula>LEFT(D18,LEN("FRS"))="FRS"</formula>
    </cfRule>
  </conditionalFormatting>
  <conditionalFormatting sqref="D18">
    <cfRule type="beginsWith" dxfId="40675" priority="852" operator="beginsWith" text="NT">
      <formula>LEFT(D18,LEN("NT"))="NT"</formula>
    </cfRule>
  </conditionalFormatting>
  <conditionalFormatting sqref="D18">
    <cfRule type="beginsWith" dxfId="40674" priority="849" operator="beginsWith" text="ANT">
      <formula>LEFT(D18,LEN("ANT"))="ANT"</formula>
    </cfRule>
    <cfRule type="beginsWith" dxfId="40673" priority="850" operator="beginsWith" text="FAL">
      <formula>LEFT(D18,LEN("FAL"))="FAL"</formula>
    </cfRule>
    <cfRule type="beginsWith" dxfId="40672" priority="851" operator="beginsWith" text="OK">
      <formula>LEFT(D18,LEN("OK"))="OK"</formula>
    </cfRule>
  </conditionalFormatting>
  <conditionalFormatting sqref="D18">
    <cfRule type="beginsWith" dxfId="40671" priority="848" operator="beginsWith" text="ATR">
      <formula>LEFT(D18,LEN("ATR"))="ATR"</formula>
    </cfRule>
  </conditionalFormatting>
  <conditionalFormatting sqref="D18">
    <cfRule type="beginsWith" dxfId="40670" priority="847" operator="beginsWith" text="ATD">
      <formula>LEFT(D18,LEN("ATD"))="ATD"</formula>
    </cfRule>
  </conditionalFormatting>
  <conditionalFormatting sqref="D18">
    <cfRule type="beginsWith" dxfId="40669" priority="846" stopIfTrue="1" operator="beginsWith" text="DP">
      <formula>LEFT(D18,LEN("DP"))="DP"</formula>
    </cfRule>
  </conditionalFormatting>
  <conditionalFormatting sqref="D17">
    <cfRule type="beginsWith" dxfId="40668" priority="844" operator="beginsWith" text="FER">
      <formula>LEFT(D17,LEN("FER"))="FER"</formula>
    </cfRule>
    <cfRule type="beginsWith" dxfId="40667" priority="845" operator="beginsWith" text="FRS">
      <formula>LEFT(D17,LEN("FRS"))="FRS"</formula>
    </cfRule>
  </conditionalFormatting>
  <conditionalFormatting sqref="D17">
    <cfRule type="beginsWith" dxfId="40666" priority="843" operator="beginsWith" text="NT">
      <formula>LEFT(D17,LEN("NT"))="NT"</formula>
    </cfRule>
  </conditionalFormatting>
  <conditionalFormatting sqref="D17">
    <cfRule type="beginsWith" dxfId="40665" priority="840" operator="beginsWith" text="ANT">
      <formula>LEFT(D17,LEN("ANT"))="ANT"</formula>
    </cfRule>
    <cfRule type="beginsWith" dxfId="40664" priority="841" operator="beginsWith" text="FAL">
      <formula>LEFT(D17,LEN("FAL"))="FAL"</formula>
    </cfRule>
    <cfRule type="beginsWith" dxfId="40663" priority="842" operator="beginsWith" text="OK">
      <formula>LEFT(D17,LEN("OK"))="OK"</formula>
    </cfRule>
  </conditionalFormatting>
  <conditionalFormatting sqref="D17">
    <cfRule type="beginsWith" dxfId="40662" priority="839" operator="beginsWith" text="ATR">
      <formula>LEFT(D17,LEN("ATR"))="ATR"</formula>
    </cfRule>
  </conditionalFormatting>
  <conditionalFormatting sqref="D17">
    <cfRule type="beginsWith" dxfId="40661" priority="838" operator="beginsWith" text="ATD">
      <formula>LEFT(D17,LEN("ATD"))="ATD"</formula>
    </cfRule>
  </conditionalFormatting>
  <conditionalFormatting sqref="D17">
    <cfRule type="beginsWith" dxfId="40660" priority="837" operator="beginsWith" text="DP">
      <formula>LEFT(D17,LEN("DP"))="DP"</formula>
    </cfRule>
  </conditionalFormatting>
  <conditionalFormatting sqref="C15:C18">
    <cfRule type="expression" dxfId="40659" priority="836">
      <formula>B15="0"</formula>
    </cfRule>
  </conditionalFormatting>
  <conditionalFormatting sqref="B15:B18">
    <cfRule type="beginsWith" dxfId="40658" priority="835" operator="beginsWith" text="0">
      <formula>LEFT(B15,LEN("0"))="0"</formula>
    </cfRule>
  </conditionalFormatting>
  <conditionalFormatting sqref="D20">
    <cfRule type="beginsWith" dxfId="40657" priority="833" operator="beginsWith" text="FER">
      <formula>LEFT(D20,LEN("FER"))="FER"</formula>
    </cfRule>
    <cfRule type="beginsWith" dxfId="40656" priority="834" operator="beginsWith" text="FRS">
      <formula>LEFT(D20,LEN("FRS"))="FRS"</formula>
    </cfRule>
  </conditionalFormatting>
  <conditionalFormatting sqref="D20">
    <cfRule type="beginsWith" dxfId="40655" priority="832" operator="beginsWith" text="NT">
      <formula>LEFT(D20,LEN("NT"))="NT"</formula>
    </cfRule>
  </conditionalFormatting>
  <conditionalFormatting sqref="D20">
    <cfRule type="beginsWith" dxfId="40654" priority="829" operator="beginsWith" text="ANT">
      <formula>LEFT(D20,LEN("ANT"))="ANT"</formula>
    </cfRule>
    <cfRule type="beginsWith" dxfId="40653" priority="830" operator="beginsWith" text="FAL">
      <formula>LEFT(D20,LEN("FAL"))="FAL"</formula>
    </cfRule>
    <cfRule type="beginsWith" dxfId="40652" priority="831" operator="beginsWith" text="OK">
      <formula>LEFT(D20,LEN("OK"))="OK"</formula>
    </cfRule>
  </conditionalFormatting>
  <conditionalFormatting sqref="D20">
    <cfRule type="beginsWith" dxfId="40651" priority="828" operator="beginsWith" text="ATR">
      <formula>LEFT(D20,LEN("ATR"))="ATR"</formula>
    </cfRule>
  </conditionalFormatting>
  <conditionalFormatting sqref="D20">
    <cfRule type="beginsWith" dxfId="40650" priority="827" operator="beginsWith" text="ATD">
      <formula>LEFT(D20,LEN("ATD"))="ATD"</formula>
    </cfRule>
  </conditionalFormatting>
  <conditionalFormatting sqref="D20">
    <cfRule type="beginsWith" dxfId="40649" priority="826" operator="beginsWith" text="DP">
      <formula>LEFT(D20,LEN("DP"))="DP"</formula>
    </cfRule>
  </conditionalFormatting>
  <conditionalFormatting sqref="D19">
    <cfRule type="beginsWith" dxfId="40648" priority="824" operator="beginsWith" text="FER">
      <formula>LEFT(D19,LEN("FER"))="FER"</formula>
    </cfRule>
    <cfRule type="beginsWith" dxfId="40647" priority="825" operator="beginsWith" text="FRS">
      <formula>LEFT(D19,LEN("FRS"))="FRS"</formula>
    </cfRule>
  </conditionalFormatting>
  <conditionalFormatting sqref="D19">
    <cfRule type="beginsWith" dxfId="40646" priority="823" operator="beginsWith" text="NT">
      <formula>LEFT(D19,LEN("NT"))="NT"</formula>
    </cfRule>
  </conditionalFormatting>
  <conditionalFormatting sqref="D19">
    <cfRule type="beginsWith" dxfId="40645" priority="820" operator="beginsWith" text="ANT">
      <formula>LEFT(D19,LEN("ANT"))="ANT"</formula>
    </cfRule>
    <cfRule type="beginsWith" dxfId="40644" priority="821" operator="beginsWith" text="FAL">
      <formula>LEFT(D19,LEN("FAL"))="FAL"</formula>
    </cfRule>
    <cfRule type="beginsWith" dxfId="40643" priority="822" operator="beginsWith" text="OK">
      <formula>LEFT(D19,LEN("OK"))="OK"</formula>
    </cfRule>
  </conditionalFormatting>
  <conditionalFormatting sqref="D19">
    <cfRule type="beginsWith" dxfId="40642" priority="819" operator="beginsWith" text="ATR">
      <formula>LEFT(D19,LEN("ATR"))="ATR"</formula>
    </cfRule>
  </conditionalFormatting>
  <conditionalFormatting sqref="D19">
    <cfRule type="beginsWith" dxfId="40641" priority="818" operator="beginsWith" text="ATD">
      <formula>LEFT(D19,LEN("ATD"))="ATD"</formula>
    </cfRule>
  </conditionalFormatting>
  <conditionalFormatting sqref="D19">
    <cfRule type="beginsWith" dxfId="40640" priority="817" operator="beginsWith" text="DP">
      <formula>LEFT(D19,LEN("DP"))="DP"</formula>
    </cfRule>
  </conditionalFormatting>
  <conditionalFormatting sqref="D22">
    <cfRule type="beginsWith" dxfId="40639" priority="815" operator="beginsWith" text="FER">
      <formula>LEFT(D22,LEN("FER"))="FER"</formula>
    </cfRule>
    <cfRule type="beginsWith" dxfId="40638" priority="816" operator="beginsWith" text="FRS">
      <formula>LEFT(D22,LEN("FRS"))="FRS"</formula>
    </cfRule>
  </conditionalFormatting>
  <conditionalFormatting sqref="D22">
    <cfRule type="beginsWith" dxfId="40637" priority="814" operator="beginsWith" text="NT">
      <formula>LEFT(D22,LEN("NT"))="NT"</formula>
    </cfRule>
  </conditionalFormatting>
  <conditionalFormatting sqref="D22">
    <cfRule type="beginsWith" dxfId="40636" priority="811" operator="beginsWith" text="ANT">
      <formula>LEFT(D22,LEN("ANT"))="ANT"</formula>
    </cfRule>
    <cfRule type="beginsWith" dxfId="40635" priority="812" operator="beginsWith" text="FAL">
      <formula>LEFT(D22,LEN("FAL"))="FAL"</formula>
    </cfRule>
    <cfRule type="beginsWith" dxfId="40634" priority="813" operator="beginsWith" text="OK">
      <formula>LEFT(D22,LEN("OK"))="OK"</formula>
    </cfRule>
  </conditionalFormatting>
  <conditionalFormatting sqref="D22">
    <cfRule type="beginsWith" dxfId="40633" priority="810" operator="beginsWith" text="ATR">
      <formula>LEFT(D22,LEN("ATR"))="ATR"</formula>
    </cfRule>
  </conditionalFormatting>
  <conditionalFormatting sqref="D22">
    <cfRule type="beginsWith" dxfId="40632" priority="809" operator="beginsWith" text="ATD">
      <formula>LEFT(D22,LEN("ATD"))="ATD"</formula>
    </cfRule>
  </conditionalFormatting>
  <conditionalFormatting sqref="D22">
    <cfRule type="beginsWith" dxfId="40631" priority="808" stopIfTrue="1" operator="beginsWith" text="DP">
      <formula>LEFT(D22,LEN("DP"))="DP"</formula>
    </cfRule>
  </conditionalFormatting>
  <conditionalFormatting sqref="D21">
    <cfRule type="beginsWith" dxfId="40630" priority="806" operator="beginsWith" text="FER">
      <formula>LEFT(D21,LEN("FER"))="FER"</formula>
    </cfRule>
    <cfRule type="beginsWith" dxfId="40629" priority="807" operator="beginsWith" text="FRS">
      <formula>LEFT(D21,LEN("FRS"))="FRS"</formula>
    </cfRule>
  </conditionalFormatting>
  <conditionalFormatting sqref="D21">
    <cfRule type="beginsWith" dxfId="40628" priority="805" operator="beginsWith" text="NT">
      <formula>LEFT(D21,LEN("NT"))="NT"</formula>
    </cfRule>
  </conditionalFormatting>
  <conditionalFormatting sqref="D21">
    <cfRule type="beginsWith" dxfId="40627" priority="802" operator="beginsWith" text="ANT">
      <formula>LEFT(D21,LEN("ANT"))="ANT"</formula>
    </cfRule>
    <cfRule type="beginsWith" dxfId="40626" priority="803" operator="beginsWith" text="FAL">
      <formula>LEFT(D21,LEN("FAL"))="FAL"</formula>
    </cfRule>
    <cfRule type="beginsWith" dxfId="40625" priority="804" operator="beginsWith" text="OK">
      <formula>LEFT(D21,LEN("OK"))="OK"</formula>
    </cfRule>
  </conditionalFormatting>
  <conditionalFormatting sqref="D21">
    <cfRule type="beginsWith" dxfId="40624" priority="801" operator="beginsWith" text="ATR">
      <formula>LEFT(D21,LEN("ATR"))="ATR"</formula>
    </cfRule>
  </conditionalFormatting>
  <conditionalFormatting sqref="D21">
    <cfRule type="beginsWith" dxfId="40623" priority="800" operator="beginsWith" text="ATD">
      <formula>LEFT(D21,LEN("ATD"))="ATD"</formula>
    </cfRule>
  </conditionalFormatting>
  <conditionalFormatting sqref="D21">
    <cfRule type="beginsWith" dxfId="40622" priority="799" operator="beginsWith" text="DP">
      <formula>LEFT(D21,LEN("DP"))="DP"</formula>
    </cfRule>
  </conditionalFormatting>
  <conditionalFormatting sqref="C19:C22">
    <cfRule type="expression" dxfId="40621" priority="798">
      <formula>B19="0"</formula>
    </cfRule>
  </conditionalFormatting>
  <conditionalFormatting sqref="B19:B22">
    <cfRule type="beginsWith" dxfId="40620" priority="797" operator="beginsWith" text="0">
      <formula>LEFT(B19,LEN("0"))="0"</formula>
    </cfRule>
  </conditionalFormatting>
  <conditionalFormatting sqref="D24">
    <cfRule type="beginsWith" dxfId="40619" priority="795" operator="beginsWith" text="FER">
      <formula>LEFT(D24,LEN("FER"))="FER"</formula>
    </cfRule>
    <cfRule type="beginsWith" dxfId="40618" priority="796" operator="beginsWith" text="FRS">
      <formula>LEFT(D24,LEN("FRS"))="FRS"</formula>
    </cfRule>
  </conditionalFormatting>
  <conditionalFormatting sqref="D24">
    <cfRule type="beginsWith" dxfId="40617" priority="794" operator="beginsWith" text="NT">
      <formula>LEFT(D24,LEN("NT"))="NT"</formula>
    </cfRule>
  </conditionalFormatting>
  <conditionalFormatting sqref="D24">
    <cfRule type="beginsWith" dxfId="40616" priority="791" operator="beginsWith" text="ANT">
      <formula>LEFT(D24,LEN("ANT"))="ANT"</formula>
    </cfRule>
    <cfRule type="beginsWith" dxfId="40615" priority="792" operator="beginsWith" text="FAL">
      <formula>LEFT(D24,LEN("FAL"))="FAL"</formula>
    </cfRule>
    <cfRule type="beginsWith" dxfId="40614" priority="793" operator="beginsWith" text="OK">
      <formula>LEFT(D24,LEN("OK"))="OK"</formula>
    </cfRule>
  </conditionalFormatting>
  <conditionalFormatting sqref="D24">
    <cfRule type="beginsWith" dxfId="40613" priority="790" operator="beginsWith" text="ATR">
      <formula>LEFT(D24,LEN("ATR"))="ATR"</formula>
    </cfRule>
  </conditionalFormatting>
  <conditionalFormatting sqref="D24">
    <cfRule type="beginsWith" dxfId="40612" priority="789" operator="beginsWith" text="ATD">
      <formula>LEFT(D24,LEN("ATD"))="ATD"</formula>
    </cfRule>
  </conditionalFormatting>
  <conditionalFormatting sqref="D24">
    <cfRule type="beginsWith" dxfId="40611" priority="788" operator="beginsWith" text="DP">
      <formula>LEFT(D24,LEN("DP"))="DP"</formula>
    </cfRule>
  </conditionalFormatting>
  <conditionalFormatting sqref="D23">
    <cfRule type="beginsWith" dxfId="40610" priority="786" operator="beginsWith" text="FER">
      <formula>LEFT(D23,LEN("FER"))="FER"</formula>
    </cfRule>
    <cfRule type="beginsWith" dxfId="40609" priority="787" operator="beginsWith" text="FRS">
      <formula>LEFT(D23,LEN("FRS"))="FRS"</formula>
    </cfRule>
  </conditionalFormatting>
  <conditionalFormatting sqref="D23">
    <cfRule type="beginsWith" dxfId="40608" priority="785" operator="beginsWith" text="NT">
      <formula>LEFT(D23,LEN("NT"))="NT"</formula>
    </cfRule>
  </conditionalFormatting>
  <conditionalFormatting sqref="D23">
    <cfRule type="beginsWith" dxfId="40607" priority="782" operator="beginsWith" text="ANT">
      <formula>LEFT(D23,LEN("ANT"))="ANT"</formula>
    </cfRule>
    <cfRule type="beginsWith" dxfId="40606" priority="783" operator="beginsWith" text="FAL">
      <formula>LEFT(D23,LEN("FAL"))="FAL"</formula>
    </cfRule>
    <cfRule type="beginsWith" dxfId="40605" priority="784" operator="beginsWith" text="OK">
      <formula>LEFT(D23,LEN("OK"))="OK"</formula>
    </cfRule>
  </conditionalFormatting>
  <conditionalFormatting sqref="D23">
    <cfRule type="beginsWith" dxfId="40604" priority="781" operator="beginsWith" text="ATR">
      <formula>LEFT(D23,LEN("ATR"))="ATR"</formula>
    </cfRule>
  </conditionalFormatting>
  <conditionalFormatting sqref="D23">
    <cfRule type="beginsWith" dxfId="40603" priority="780" operator="beginsWith" text="ATD">
      <formula>LEFT(D23,LEN("ATD"))="ATD"</formula>
    </cfRule>
  </conditionalFormatting>
  <conditionalFormatting sqref="D23">
    <cfRule type="beginsWith" dxfId="40602" priority="779" operator="beginsWith" text="DP">
      <formula>LEFT(D23,LEN("DP"))="DP"</formula>
    </cfRule>
  </conditionalFormatting>
  <conditionalFormatting sqref="D26">
    <cfRule type="beginsWith" dxfId="40601" priority="777" operator="beginsWith" text="FER">
      <formula>LEFT(D26,LEN("FER"))="FER"</formula>
    </cfRule>
    <cfRule type="beginsWith" dxfId="40600" priority="778" operator="beginsWith" text="FRS">
      <formula>LEFT(D26,LEN("FRS"))="FRS"</formula>
    </cfRule>
  </conditionalFormatting>
  <conditionalFormatting sqref="D26">
    <cfRule type="beginsWith" dxfId="40599" priority="776" operator="beginsWith" text="NT">
      <formula>LEFT(D26,LEN("NT"))="NT"</formula>
    </cfRule>
  </conditionalFormatting>
  <conditionalFormatting sqref="D26">
    <cfRule type="beginsWith" dxfId="40598" priority="773" operator="beginsWith" text="ANT">
      <formula>LEFT(D26,LEN("ANT"))="ANT"</formula>
    </cfRule>
    <cfRule type="beginsWith" dxfId="40597" priority="774" operator="beginsWith" text="FAL">
      <formula>LEFT(D26,LEN("FAL"))="FAL"</formula>
    </cfRule>
    <cfRule type="beginsWith" dxfId="40596" priority="775" operator="beginsWith" text="OK">
      <formula>LEFT(D26,LEN("OK"))="OK"</formula>
    </cfRule>
  </conditionalFormatting>
  <conditionalFormatting sqref="D26">
    <cfRule type="beginsWith" dxfId="40595" priority="772" operator="beginsWith" text="ATR">
      <formula>LEFT(D26,LEN("ATR"))="ATR"</formula>
    </cfRule>
  </conditionalFormatting>
  <conditionalFormatting sqref="D26">
    <cfRule type="beginsWith" dxfId="40594" priority="771" operator="beginsWith" text="ATD">
      <formula>LEFT(D26,LEN("ATD"))="ATD"</formula>
    </cfRule>
  </conditionalFormatting>
  <conditionalFormatting sqref="D26">
    <cfRule type="beginsWith" dxfId="40593" priority="770" stopIfTrue="1" operator="beginsWith" text="DP">
      <formula>LEFT(D26,LEN("DP"))="DP"</formula>
    </cfRule>
  </conditionalFormatting>
  <conditionalFormatting sqref="D25">
    <cfRule type="beginsWith" dxfId="40592" priority="768" operator="beginsWith" text="FER">
      <formula>LEFT(D25,LEN("FER"))="FER"</formula>
    </cfRule>
    <cfRule type="beginsWith" dxfId="40591" priority="769" operator="beginsWith" text="FRS">
      <formula>LEFT(D25,LEN("FRS"))="FRS"</formula>
    </cfRule>
  </conditionalFormatting>
  <conditionalFormatting sqref="D25">
    <cfRule type="beginsWith" dxfId="40590" priority="767" operator="beginsWith" text="NT">
      <formula>LEFT(D25,LEN("NT"))="NT"</formula>
    </cfRule>
  </conditionalFormatting>
  <conditionalFormatting sqref="D25">
    <cfRule type="beginsWith" dxfId="40589" priority="764" operator="beginsWith" text="ANT">
      <formula>LEFT(D25,LEN("ANT"))="ANT"</formula>
    </cfRule>
    <cfRule type="beginsWith" dxfId="40588" priority="765" operator="beginsWith" text="FAL">
      <formula>LEFT(D25,LEN("FAL"))="FAL"</formula>
    </cfRule>
    <cfRule type="beginsWith" dxfId="40587" priority="766" operator="beginsWith" text="OK">
      <formula>LEFT(D25,LEN("OK"))="OK"</formula>
    </cfRule>
  </conditionalFormatting>
  <conditionalFormatting sqref="D25">
    <cfRule type="beginsWith" dxfId="40586" priority="763" operator="beginsWith" text="ATR">
      <formula>LEFT(D25,LEN("ATR"))="ATR"</formula>
    </cfRule>
  </conditionalFormatting>
  <conditionalFormatting sqref="D25">
    <cfRule type="beginsWith" dxfId="40585" priority="762" operator="beginsWith" text="ATD">
      <formula>LEFT(D25,LEN("ATD"))="ATD"</formula>
    </cfRule>
  </conditionalFormatting>
  <conditionalFormatting sqref="D25">
    <cfRule type="beginsWith" dxfId="40584" priority="761" operator="beginsWith" text="DP">
      <formula>LEFT(D25,LEN("DP"))="DP"</formula>
    </cfRule>
  </conditionalFormatting>
  <conditionalFormatting sqref="C23:C26">
    <cfRule type="expression" dxfId="40583" priority="760">
      <formula>B23="0"</formula>
    </cfRule>
  </conditionalFormatting>
  <conditionalFormatting sqref="B23:B26">
    <cfRule type="beginsWith" dxfId="40582" priority="759" operator="beginsWith" text="0">
      <formula>LEFT(B23,LEN("0"))="0"</formula>
    </cfRule>
  </conditionalFormatting>
  <conditionalFormatting sqref="B29:D30">
    <cfRule type="expression" dxfId="40581" priority="755">
      <formula>A27="FERIADO"</formula>
    </cfRule>
    <cfRule type="expression" dxfId="40580" priority="756">
      <formula>A27="FÉRIAS"</formula>
    </cfRule>
    <cfRule type="expression" dxfId="40579" priority="757">
      <formula>A27="ATESTADO"</formula>
    </cfRule>
    <cfRule type="expression" dxfId="40578" priority="758">
      <formula>A27="NTRAB"</formula>
    </cfRule>
  </conditionalFormatting>
  <conditionalFormatting sqref="D27">
    <cfRule type="beginsWith" dxfId="40577" priority="752" operator="beginsWith" text="DP">
      <formula>LEFT(D27,LEN("DP"))="DP"</formula>
    </cfRule>
    <cfRule type="beginsWith" dxfId="40576" priority="753" operator="beginsWith" text="FER">
      <formula>LEFT(D27,LEN("FER"))="FER"</formula>
    </cfRule>
    <cfRule type="beginsWith" dxfId="40575" priority="754" operator="beginsWith" text="FRS">
      <formula>LEFT(D27,LEN("FRS"))="FRS"</formula>
    </cfRule>
  </conditionalFormatting>
  <conditionalFormatting sqref="D27">
    <cfRule type="beginsWith" dxfId="40574" priority="751" operator="beginsWith" text="NT">
      <formula>LEFT(D27,LEN("NT"))="NT"</formula>
    </cfRule>
  </conditionalFormatting>
  <conditionalFormatting sqref="D27">
    <cfRule type="beginsWith" dxfId="40573" priority="748" operator="beginsWith" text="ANT">
      <formula>LEFT(D27,LEN("ANT"))="ANT"</formula>
    </cfRule>
    <cfRule type="beginsWith" dxfId="40572" priority="749" operator="beginsWith" text="FAL">
      <formula>LEFT(D27,LEN("FAL"))="FAL"</formula>
    </cfRule>
    <cfRule type="beginsWith" dxfId="40571" priority="750" operator="beginsWith" text="OK">
      <formula>LEFT(D27,LEN("OK"))="OK"</formula>
    </cfRule>
  </conditionalFormatting>
  <conditionalFormatting sqref="D27">
    <cfRule type="beginsWith" dxfId="40570" priority="747" operator="beginsWith" text="ATR">
      <formula>LEFT(D27,LEN("ATR"))="ATR"</formula>
    </cfRule>
  </conditionalFormatting>
  <conditionalFormatting sqref="D27">
    <cfRule type="beginsWith" dxfId="40569" priority="746" operator="beginsWith" text="ATD">
      <formula>LEFT(D27,LEN("ATD"))="ATD"</formula>
    </cfRule>
  </conditionalFormatting>
  <conditionalFormatting sqref="D28">
    <cfRule type="beginsWith" dxfId="40568" priority="744" operator="beginsWith" text="FER">
      <formula>LEFT(D28,LEN("FER"))="FER"</formula>
    </cfRule>
    <cfRule type="beginsWith" dxfId="40567" priority="745" operator="beginsWith" text="FRS">
      <formula>LEFT(D28,LEN("FRS"))="FRS"</formula>
    </cfRule>
  </conditionalFormatting>
  <conditionalFormatting sqref="D28">
    <cfRule type="beginsWith" dxfId="40566" priority="743" operator="beginsWith" text="NT">
      <formula>LEFT(D28,LEN("NT"))="NT"</formula>
    </cfRule>
  </conditionalFormatting>
  <conditionalFormatting sqref="D28">
    <cfRule type="beginsWith" dxfId="40565" priority="740" operator="beginsWith" text="ANT">
      <formula>LEFT(D28,LEN("ANT"))="ANT"</formula>
    </cfRule>
    <cfRule type="beginsWith" dxfId="40564" priority="741" operator="beginsWith" text="FAL">
      <formula>LEFT(D28,LEN("FAL"))="FAL"</formula>
    </cfRule>
    <cfRule type="beginsWith" dxfId="40563" priority="742" operator="beginsWith" text="OK">
      <formula>LEFT(D28,LEN("OK"))="OK"</formula>
    </cfRule>
  </conditionalFormatting>
  <conditionalFormatting sqref="D28">
    <cfRule type="beginsWith" dxfId="40562" priority="739" operator="beginsWith" text="ATR">
      <formula>LEFT(D28,LEN("ATR"))="ATR"</formula>
    </cfRule>
  </conditionalFormatting>
  <conditionalFormatting sqref="D28">
    <cfRule type="beginsWith" dxfId="40561" priority="738" operator="beginsWith" text="ATD">
      <formula>LEFT(D28,LEN("ATD"))="ATD"</formula>
    </cfRule>
  </conditionalFormatting>
  <conditionalFormatting sqref="D28">
    <cfRule type="beginsWith" dxfId="40560" priority="737" stopIfTrue="1" operator="beginsWith" text="DP">
      <formula>LEFT(D28,LEN("DP"))="DP"</formula>
    </cfRule>
  </conditionalFormatting>
  <conditionalFormatting sqref="C27:C28">
    <cfRule type="expression" dxfId="40559" priority="736">
      <formula>B27="0"</formula>
    </cfRule>
  </conditionalFormatting>
  <conditionalFormatting sqref="B27:B28">
    <cfRule type="beginsWith" dxfId="40558" priority="735" operator="beginsWith" text="0">
      <formula>LEFT(B27,LEN("0"))="0"</formula>
    </cfRule>
  </conditionalFormatting>
  <conditionalFormatting sqref="B31:D34">
    <cfRule type="expression" dxfId="40557" priority="731">
      <formula>A31="FÉRIAS"</formula>
    </cfRule>
    <cfRule type="expression" dxfId="40556" priority="732">
      <formula>A31="FERIADO"</formula>
    </cfRule>
    <cfRule type="expression" dxfId="40555" priority="733">
      <formula>A31="ATESTADO"</formula>
    </cfRule>
    <cfRule type="expression" dxfId="40554" priority="734">
      <formula>A31="NTRAB"</formula>
    </cfRule>
  </conditionalFormatting>
  <conditionalFormatting sqref="D36">
    <cfRule type="beginsWith" dxfId="40553" priority="729" operator="beginsWith" text="FER">
      <formula>LEFT(D36,LEN("FER"))="FER"</formula>
    </cfRule>
    <cfRule type="beginsWith" dxfId="40552" priority="730" operator="beginsWith" text="FRS">
      <formula>LEFT(D36,LEN("FRS"))="FRS"</formula>
    </cfRule>
  </conditionalFormatting>
  <conditionalFormatting sqref="D36">
    <cfRule type="beginsWith" dxfId="40551" priority="728" operator="beginsWith" text="NT">
      <formula>LEFT(D36,LEN("NT"))="NT"</formula>
    </cfRule>
  </conditionalFormatting>
  <conditionalFormatting sqref="D36">
    <cfRule type="beginsWith" dxfId="40550" priority="725" operator="beginsWith" text="ANT">
      <formula>LEFT(D36,LEN("ANT"))="ANT"</formula>
    </cfRule>
    <cfRule type="beginsWith" dxfId="40549" priority="726" operator="beginsWith" text="FAL">
      <formula>LEFT(D36,LEN("FAL"))="FAL"</formula>
    </cfRule>
    <cfRule type="beginsWith" dxfId="40548" priority="727" operator="beginsWith" text="OK">
      <formula>LEFT(D36,LEN("OK"))="OK"</formula>
    </cfRule>
  </conditionalFormatting>
  <conditionalFormatting sqref="D36">
    <cfRule type="beginsWith" dxfId="40547" priority="724" operator="beginsWith" text="ATR">
      <formula>LEFT(D36,LEN("ATR"))="ATR"</formula>
    </cfRule>
  </conditionalFormatting>
  <conditionalFormatting sqref="D36">
    <cfRule type="beginsWith" dxfId="40546" priority="723" operator="beginsWith" text="ATD">
      <formula>LEFT(D36,LEN("ATD"))="ATD"</formula>
    </cfRule>
  </conditionalFormatting>
  <conditionalFormatting sqref="D36">
    <cfRule type="beginsWith" dxfId="40545" priority="722" operator="beginsWith" text="DP">
      <formula>LEFT(D36,LEN("DP"))="DP"</formula>
    </cfRule>
  </conditionalFormatting>
  <conditionalFormatting sqref="D35">
    <cfRule type="beginsWith" dxfId="40544" priority="720" operator="beginsWith" text="FER">
      <formula>LEFT(D35,LEN("FER"))="FER"</formula>
    </cfRule>
    <cfRule type="beginsWith" dxfId="40543" priority="721" operator="beginsWith" text="FRS">
      <formula>LEFT(D35,LEN("FRS"))="FRS"</formula>
    </cfRule>
  </conditionalFormatting>
  <conditionalFormatting sqref="D35">
    <cfRule type="beginsWith" dxfId="40542" priority="719" operator="beginsWith" text="NT">
      <formula>LEFT(D35,LEN("NT"))="NT"</formula>
    </cfRule>
  </conditionalFormatting>
  <conditionalFormatting sqref="D35">
    <cfRule type="beginsWith" dxfId="40541" priority="716" operator="beginsWith" text="ANT">
      <formula>LEFT(D35,LEN("ANT"))="ANT"</formula>
    </cfRule>
    <cfRule type="beginsWith" dxfId="40540" priority="717" operator="beginsWith" text="FAL">
      <formula>LEFT(D35,LEN("FAL"))="FAL"</formula>
    </cfRule>
    <cfRule type="beginsWith" dxfId="40539" priority="718" operator="beginsWith" text="OK">
      <formula>LEFT(D35,LEN("OK"))="OK"</formula>
    </cfRule>
  </conditionalFormatting>
  <conditionalFormatting sqref="D35">
    <cfRule type="beginsWith" dxfId="40538" priority="715" operator="beginsWith" text="ATR">
      <formula>LEFT(D35,LEN("ATR"))="ATR"</formula>
    </cfRule>
  </conditionalFormatting>
  <conditionalFormatting sqref="D35">
    <cfRule type="beginsWith" dxfId="40537" priority="714" operator="beginsWith" text="ATD">
      <formula>LEFT(D35,LEN("ATD"))="ATD"</formula>
    </cfRule>
  </conditionalFormatting>
  <conditionalFormatting sqref="D35">
    <cfRule type="beginsWith" dxfId="40536" priority="713" operator="beginsWith" text="DP">
      <formula>LEFT(D35,LEN("DP"))="DP"</formula>
    </cfRule>
  </conditionalFormatting>
  <conditionalFormatting sqref="D38">
    <cfRule type="beginsWith" dxfId="40535" priority="711" operator="beginsWith" text="FER">
      <formula>LEFT(D38,LEN("FER"))="FER"</formula>
    </cfRule>
    <cfRule type="beginsWith" dxfId="40534" priority="712" operator="beginsWith" text="FRS">
      <formula>LEFT(D38,LEN("FRS"))="FRS"</formula>
    </cfRule>
  </conditionalFormatting>
  <conditionalFormatting sqref="D38">
    <cfRule type="beginsWith" dxfId="40533" priority="710" operator="beginsWith" text="NT">
      <formula>LEFT(D38,LEN("NT"))="NT"</formula>
    </cfRule>
  </conditionalFormatting>
  <conditionalFormatting sqref="D38">
    <cfRule type="beginsWith" dxfId="40532" priority="707" operator="beginsWith" text="ANT">
      <formula>LEFT(D38,LEN("ANT"))="ANT"</formula>
    </cfRule>
    <cfRule type="beginsWith" dxfId="40531" priority="708" operator="beginsWith" text="FAL">
      <formula>LEFT(D38,LEN("FAL"))="FAL"</formula>
    </cfRule>
    <cfRule type="beginsWith" dxfId="40530" priority="709" operator="beginsWith" text="OK">
      <formula>LEFT(D38,LEN("OK"))="OK"</formula>
    </cfRule>
  </conditionalFormatting>
  <conditionalFormatting sqref="D38">
    <cfRule type="beginsWith" dxfId="40529" priority="706" operator="beginsWith" text="ATR">
      <formula>LEFT(D38,LEN("ATR"))="ATR"</formula>
    </cfRule>
  </conditionalFormatting>
  <conditionalFormatting sqref="D38">
    <cfRule type="beginsWith" dxfId="40528" priority="705" operator="beginsWith" text="ATD">
      <formula>LEFT(D38,LEN("ATD"))="ATD"</formula>
    </cfRule>
  </conditionalFormatting>
  <conditionalFormatting sqref="D38">
    <cfRule type="beginsWith" dxfId="40527" priority="704" stopIfTrue="1" operator="beginsWith" text="DP">
      <formula>LEFT(D38,LEN("DP"))="DP"</formula>
    </cfRule>
  </conditionalFormatting>
  <conditionalFormatting sqref="D37">
    <cfRule type="beginsWith" dxfId="40526" priority="702" operator="beginsWith" text="FER">
      <formula>LEFT(D37,LEN("FER"))="FER"</formula>
    </cfRule>
    <cfRule type="beginsWith" dxfId="40525" priority="703" operator="beginsWith" text="FRS">
      <formula>LEFT(D37,LEN("FRS"))="FRS"</formula>
    </cfRule>
  </conditionalFormatting>
  <conditionalFormatting sqref="D37">
    <cfRule type="beginsWith" dxfId="40524" priority="701" operator="beginsWith" text="NT">
      <formula>LEFT(D37,LEN("NT"))="NT"</formula>
    </cfRule>
  </conditionalFormatting>
  <conditionalFormatting sqref="D37">
    <cfRule type="beginsWith" dxfId="40523" priority="698" operator="beginsWith" text="ANT">
      <formula>LEFT(D37,LEN("ANT"))="ANT"</formula>
    </cfRule>
    <cfRule type="beginsWith" dxfId="40522" priority="699" operator="beginsWith" text="FAL">
      <formula>LEFT(D37,LEN("FAL"))="FAL"</formula>
    </cfRule>
    <cfRule type="beginsWith" dxfId="40521" priority="700" operator="beginsWith" text="OK">
      <formula>LEFT(D37,LEN("OK"))="OK"</formula>
    </cfRule>
  </conditionalFormatting>
  <conditionalFormatting sqref="D37">
    <cfRule type="beginsWith" dxfId="40520" priority="697" operator="beginsWith" text="ATR">
      <formula>LEFT(D37,LEN("ATR"))="ATR"</formula>
    </cfRule>
  </conditionalFormatting>
  <conditionalFormatting sqref="D37">
    <cfRule type="beginsWith" dxfId="40519" priority="696" operator="beginsWith" text="ATD">
      <formula>LEFT(D37,LEN("ATD"))="ATD"</formula>
    </cfRule>
  </conditionalFormatting>
  <conditionalFormatting sqref="D37">
    <cfRule type="beginsWith" dxfId="40518" priority="695" operator="beginsWith" text="DP">
      <formula>LEFT(D37,LEN("DP"))="DP"</formula>
    </cfRule>
  </conditionalFormatting>
  <conditionalFormatting sqref="C35:C38">
    <cfRule type="expression" dxfId="40517" priority="694">
      <formula>B35="0"</formula>
    </cfRule>
  </conditionalFormatting>
  <conditionalFormatting sqref="B35:B38">
    <cfRule type="beginsWith" dxfId="40516" priority="693" operator="beginsWith" text="0">
      <formula>LEFT(B35,LEN("0"))="0"</formula>
    </cfRule>
  </conditionalFormatting>
  <conditionalFormatting sqref="D40">
    <cfRule type="beginsWith" dxfId="40515" priority="691" operator="beginsWith" text="FER">
      <formula>LEFT(D40,LEN("FER"))="FER"</formula>
    </cfRule>
    <cfRule type="beginsWith" dxfId="40514" priority="692" operator="beginsWith" text="FRS">
      <formula>LEFT(D40,LEN("FRS"))="FRS"</formula>
    </cfRule>
  </conditionalFormatting>
  <conditionalFormatting sqref="D40">
    <cfRule type="beginsWith" dxfId="40513" priority="690" operator="beginsWith" text="NT">
      <formula>LEFT(D40,LEN("NT"))="NT"</formula>
    </cfRule>
  </conditionalFormatting>
  <conditionalFormatting sqref="D40">
    <cfRule type="beginsWith" dxfId="40512" priority="687" operator="beginsWith" text="ANT">
      <formula>LEFT(D40,LEN("ANT"))="ANT"</formula>
    </cfRule>
    <cfRule type="beginsWith" dxfId="40511" priority="688" operator="beginsWith" text="FAL">
      <formula>LEFT(D40,LEN("FAL"))="FAL"</formula>
    </cfRule>
    <cfRule type="beginsWith" dxfId="40510" priority="689" operator="beginsWith" text="OK">
      <formula>LEFT(D40,LEN("OK"))="OK"</formula>
    </cfRule>
  </conditionalFormatting>
  <conditionalFormatting sqref="D40">
    <cfRule type="beginsWith" dxfId="40509" priority="686" operator="beginsWith" text="ATR">
      <formula>LEFT(D40,LEN("ATR"))="ATR"</formula>
    </cfRule>
  </conditionalFormatting>
  <conditionalFormatting sqref="D40">
    <cfRule type="beginsWith" dxfId="40508" priority="685" operator="beginsWith" text="ATD">
      <formula>LEFT(D40,LEN("ATD"))="ATD"</formula>
    </cfRule>
  </conditionalFormatting>
  <conditionalFormatting sqref="D40">
    <cfRule type="beginsWith" dxfId="40507" priority="684" operator="beginsWith" text="DP">
      <formula>LEFT(D40,LEN("DP"))="DP"</formula>
    </cfRule>
  </conditionalFormatting>
  <conditionalFormatting sqref="D39">
    <cfRule type="beginsWith" dxfId="40506" priority="682" operator="beginsWith" text="FER">
      <formula>LEFT(D39,LEN("FER"))="FER"</formula>
    </cfRule>
    <cfRule type="beginsWith" dxfId="40505" priority="683" operator="beginsWith" text="FRS">
      <formula>LEFT(D39,LEN("FRS"))="FRS"</formula>
    </cfRule>
  </conditionalFormatting>
  <conditionalFormatting sqref="D39">
    <cfRule type="beginsWith" dxfId="40504" priority="681" operator="beginsWith" text="NT">
      <formula>LEFT(D39,LEN("NT"))="NT"</formula>
    </cfRule>
  </conditionalFormatting>
  <conditionalFormatting sqref="D39">
    <cfRule type="beginsWith" dxfId="40503" priority="678" operator="beginsWith" text="ANT">
      <formula>LEFT(D39,LEN("ANT"))="ANT"</formula>
    </cfRule>
    <cfRule type="beginsWith" dxfId="40502" priority="679" operator="beginsWith" text="FAL">
      <formula>LEFT(D39,LEN("FAL"))="FAL"</formula>
    </cfRule>
    <cfRule type="beginsWith" dxfId="40501" priority="680" operator="beginsWith" text="OK">
      <formula>LEFT(D39,LEN("OK"))="OK"</formula>
    </cfRule>
  </conditionalFormatting>
  <conditionalFormatting sqref="D39">
    <cfRule type="beginsWith" dxfId="40500" priority="677" operator="beginsWith" text="ATR">
      <formula>LEFT(D39,LEN("ATR"))="ATR"</formula>
    </cfRule>
  </conditionalFormatting>
  <conditionalFormatting sqref="D39">
    <cfRule type="beginsWith" dxfId="40499" priority="676" operator="beginsWith" text="ATD">
      <formula>LEFT(D39,LEN("ATD"))="ATD"</formula>
    </cfRule>
  </conditionalFormatting>
  <conditionalFormatting sqref="D39">
    <cfRule type="beginsWith" dxfId="40498" priority="675" operator="beginsWith" text="DP">
      <formula>LEFT(D39,LEN("DP"))="DP"</formula>
    </cfRule>
  </conditionalFormatting>
  <conditionalFormatting sqref="D42">
    <cfRule type="beginsWith" dxfId="40497" priority="673" operator="beginsWith" text="FER">
      <formula>LEFT(D42,LEN("FER"))="FER"</formula>
    </cfRule>
    <cfRule type="beginsWith" dxfId="40496" priority="674" operator="beginsWith" text="FRS">
      <formula>LEFT(D42,LEN("FRS"))="FRS"</formula>
    </cfRule>
  </conditionalFormatting>
  <conditionalFormatting sqref="D42">
    <cfRule type="beginsWith" dxfId="40495" priority="672" operator="beginsWith" text="NT">
      <formula>LEFT(D42,LEN("NT"))="NT"</formula>
    </cfRule>
  </conditionalFormatting>
  <conditionalFormatting sqref="D42">
    <cfRule type="beginsWith" dxfId="40494" priority="669" operator="beginsWith" text="ANT">
      <formula>LEFT(D42,LEN("ANT"))="ANT"</formula>
    </cfRule>
    <cfRule type="beginsWith" dxfId="40493" priority="670" operator="beginsWith" text="FAL">
      <formula>LEFT(D42,LEN("FAL"))="FAL"</formula>
    </cfRule>
    <cfRule type="beginsWith" dxfId="40492" priority="671" operator="beginsWith" text="OK">
      <formula>LEFT(D42,LEN("OK"))="OK"</formula>
    </cfRule>
  </conditionalFormatting>
  <conditionalFormatting sqref="D42">
    <cfRule type="beginsWith" dxfId="40491" priority="668" operator="beginsWith" text="ATR">
      <formula>LEFT(D42,LEN("ATR"))="ATR"</formula>
    </cfRule>
  </conditionalFormatting>
  <conditionalFormatting sqref="D42">
    <cfRule type="beginsWith" dxfId="40490" priority="667" operator="beginsWith" text="ATD">
      <formula>LEFT(D42,LEN("ATD"))="ATD"</formula>
    </cfRule>
  </conditionalFormatting>
  <conditionalFormatting sqref="D42">
    <cfRule type="beginsWith" dxfId="40489" priority="666" stopIfTrue="1" operator="beginsWith" text="DP">
      <formula>LEFT(D42,LEN("DP"))="DP"</formula>
    </cfRule>
  </conditionalFormatting>
  <conditionalFormatting sqref="D41">
    <cfRule type="beginsWith" dxfId="40488" priority="664" operator="beginsWith" text="FER">
      <formula>LEFT(D41,LEN("FER"))="FER"</formula>
    </cfRule>
    <cfRule type="beginsWith" dxfId="40487" priority="665" operator="beginsWith" text="FRS">
      <formula>LEFT(D41,LEN("FRS"))="FRS"</formula>
    </cfRule>
  </conditionalFormatting>
  <conditionalFormatting sqref="D41">
    <cfRule type="beginsWith" dxfId="40486" priority="663" operator="beginsWith" text="NT">
      <formula>LEFT(D41,LEN("NT"))="NT"</formula>
    </cfRule>
  </conditionalFormatting>
  <conditionalFormatting sqref="D41">
    <cfRule type="beginsWith" dxfId="40485" priority="660" operator="beginsWith" text="ANT">
      <formula>LEFT(D41,LEN("ANT"))="ANT"</formula>
    </cfRule>
    <cfRule type="beginsWith" dxfId="40484" priority="661" operator="beginsWith" text="FAL">
      <formula>LEFT(D41,LEN("FAL"))="FAL"</formula>
    </cfRule>
    <cfRule type="beginsWith" dxfId="40483" priority="662" operator="beginsWith" text="OK">
      <formula>LEFT(D41,LEN("OK"))="OK"</formula>
    </cfRule>
  </conditionalFormatting>
  <conditionalFormatting sqref="D41">
    <cfRule type="beginsWith" dxfId="40482" priority="659" operator="beginsWith" text="ATR">
      <formula>LEFT(D41,LEN("ATR"))="ATR"</formula>
    </cfRule>
  </conditionalFormatting>
  <conditionalFormatting sqref="D41">
    <cfRule type="beginsWith" dxfId="40481" priority="658" operator="beginsWith" text="ATD">
      <formula>LEFT(D41,LEN("ATD"))="ATD"</formula>
    </cfRule>
  </conditionalFormatting>
  <conditionalFormatting sqref="D41">
    <cfRule type="beginsWith" dxfId="40480" priority="657" operator="beginsWith" text="DP">
      <formula>LEFT(D41,LEN("DP"))="DP"</formula>
    </cfRule>
  </conditionalFormatting>
  <conditionalFormatting sqref="C39:C42">
    <cfRule type="expression" dxfId="40479" priority="656">
      <formula>B39="0"</formula>
    </cfRule>
  </conditionalFormatting>
  <conditionalFormatting sqref="B39:B42">
    <cfRule type="beginsWith" dxfId="40478" priority="655" operator="beginsWith" text="0">
      <formula>LEFT(B39,LEN("0"))="0"</formula>
    </cfRule>
  </conditionalFormatting>
  <conditionalFormatting sqref="I4">
    <cfRule type="beginsWith" dxfId="40477" priority="653" operator="beginsWith" text="FER">
      <formula>LEFT(I4,LEN("FER"))="FER"</formula>
    </cfRule>
    <cfRule type="beginsWith" dxfId="40476" priority="654" operator="beginsWith" text="FRS">
      <formula>LEFT(I4,LEN("FRS"))="FRS"</formula>
    </cfRule>
  </conditionalFormatting>
  <conditionalFormatting sqref="I4">
    <cfRule type="beginsWith" dxfId="40475" priority="652" operator="beginsWith" text="NT">
      <formula>LEFT(I4,LEN("NT"))="NT"</formula>
    </cfRule>
  </conditionalFormatting>
  <conditionalFormatting sqref="I4">
    <cfRule type="beginsWith" dxfId="40474" priority="649" operator="beginsWith" text="ANT">
      <formula>LEFT(I4,LEN("ANT"))="ANT"</formula>
    </cfRule>
    <cfRule type="beginsWith" dxfId="40473" priority="650" operator="beginsWith" text="FAL">
      <formula>LEFT(I4,LEN("FAL"))="FAL"</formula>
    </cfRule>
    <cfRule type="beginsWith" dxfId="40472" priority="651" operator="beginsWith" text="OK">
      <formula>LEFT(I4,LEN("OK"))="OK"</formula>
    </cfRule>
  </conditionalFormatting>
  <conditionalFormatting sqref="I4">
    <cfRule type="beginsWith" dxfId="40471" priority="648" operator="beginsWith" text="ATR">
      <formula>LEFT(I4,LEN("ATR"))="ATR"</formula>
    </cfRule>
  </conditionalFormatting>
  <conditionalFormatting sqref="I4">
    <cfRule type="beginsWith" dxfId="40470" priority="647" operator="beginsWith" text="ATD">
      <formula>LEFT(I4,LEN("ATD"))="ATD"</formula>
    </cfRule>
  </conditionalFormatting>
  <conditionalFormatting sqref="I4">
    <cfRule type="beginsWith" dxfId="40469" priority="646" operator="beginsWith" text="DP">
      <formula>LEFT(I4,LEN("DP"))="DP"</formula>
    </cfRule>
  </conditionalFormatting>
  <conditionalFormatting sqref="I3">
    <cfRule type="beginsWith" dxfId="40468" priority="644" operator="beginsWith" text="FER">
      <formula>LEFT(I3,LEN("FER"))="FER"</formula>
    </cfRule>
    <cfRule type="beginsWith" dxfId="40467" priority="645" operator="beginsWith" text="FRS">
      <formula>LEFT(I3,LEN("FRS"))="FRS"</formula>
    </cfRule>
  </conditionalFormatting>
  <conditionalFormatting sqref="I3">
    <cfRule type="beginsWith" dxfId="40466" priority="643" operator="beginsWith" text="NT">
      <formula>LEFT(I3,LEN("NT"))="NT"</formula>
    </cfRule>
  </conditionalFormatting>
  <conditionalFormatting sqref="I3">
    <cfRule type="beginsWith" dxfId="40465" priority="640" operator="beginsWith" text="ANT">
      <formula>LEFT(I3,LEN("ANT"))="ANT"</formula>
    </cfRule>
    <cfRule type="beginsWith" dxfId="40464" priority="641" operator="beginsWith" text="FAL">
      <formula>LEFT(I3,LEN("FAL"))="FAL"</formula>
    </cfRule>
    <cfRule type="beginsWith" dxfId="40463" priority="642" operator="beginsWith" text="OK">
      <formula>LEFT(I3,LEN("OK"))="OK"</formula>
    </cfRule>
  </conditionalFormatting>
  <conditionalFormatting sqref="I3">
    <cfRule type="beginsWith" dxfId="40462" priority="639" operator="beginsWith" text="ATR">
      <formula>LEFT(I3,LEN("ATR"))="ATR"</formula>
    </cfRule>
  </conditionalFormatting>
  <conditionalFormatting sqref="I3">
    <cfRule type="beginsWith" dxfId="40461" priority="638" operator="beginsWith" text="ATD">
      <formula>LEFT(I3,LEN("ATD"))="ATD"</formula>
    </cfRule>
  </conditionalFormatting>
  <conditionalFormatting sqref="I3">
    <cfRule type="beginsWith" dxfId="40460" priority="637" operator="beginsWith" text="DP">
      <formula>LEFT(I3,LEN("DP"))="DP"</formula>
    </cfRule>
  </conditionalFormatting>
  <conditionalFormatting sqref="I6">
    <cfRule type="beginsWith" dxfId="40459" priority="635" operator="beginsWith" text="FER">
      <formula>LEFT(I6,LEN("FER"))="FER"</formula>
    </cfRule>
    <cfRule type="beginsWith" dxfId="40458" priority="636" operator="beginsWith" text="FRS">
      <formula>LEFT(I6,LEN("FRS"))="FRS"</formula>
    </cfRule>
  </conditionalFormatting>
  <conditionalFormatting sqref="I6">
    <cfRule type="beginsWith" dxfId="40457" priority="634" operator="beginsWith" text="NT">
      <formula>LEFT(I6,LEN("NT"))="NT"</formula>
    </cfRule>
  </conditionalFormatting>
  <conditionalFormatting sqref="I6">
    <cfRule type="beginsWith" dxfId="40456" priority="631" operator="beginsWith" text="ANT">
      <formula>LEFT(I6,LEN("ANT"))="ANT"</formula>
    </cfRule>
    <cfRule type="beginsWith" dxfId="40455" priority="632" operator="beginsWith" text="FAL">
      <formula>LEFT(I6,LEN("FAL"))="FAL"</formula>
    </cfRule>
    <cfRule type="beginsWith" dxfId="40454" priority="633" operator="beginsWith" text="OK">
      <formula>LEFT(I6,LEN("OK"))="OK"</formula>
    </cfRule>
  </conditionalFormatting>
  <conditionalFormatting sqref="I6">
    <cfRule type="beginsWith" dxfId="40453" priority="630" operator="beginsWith" text="ATR">
      <formula>LEFT(I6,LEN("ATR"))="ATR"</formula>
    </cfRule>
  </conditionalFormatting>
  <conditionalFormatting sqref="I6">
    <cfRule type="beginsWith" dxfId="40452" priority="629" operator="beginsWith" text="ATD">
      <formula>LEFT(I6,LEN("ATD"))="ATD"</formula>
    </cfRule>
  </conditionalFormatting>
  <conditionalFormatting sqref="I6">
    <cfRule type="beginsWith" dxfId="40451" priority="628" stopIfTrue="1" operator="beginsWith" text="DP">
      <formula>LEFT(I6,LEN("DP"))="DP"</formula>
    </cfRule>
  </conditionalFormatting>
  <conditionalFormatting sqref="I5">
    <cfRule type="beginsWith" dxfId="40450" priority="626" operator="beginsWith" text="FER">
      <formula>LEFT(I5,LEN("FER"))="FER"</formula>
    </cfRule>
    <cfRule type="beginsWith" dxfId="40449" priority="627" operator="beginsWith" text="FRS">
      <formula>LEFT(I5,LEN("FRS"))="FRS"</formula>
    </cfRule>
  </conditionalFormatting>
  <conditionalFormatting sqref="I5">
    <cfRule type="beginsWith" dxfId="40448" priority="625" operator="beginsWith" text="NT">
      <formula>LEFT(I5,LEN("NT"))="NT"</formula>
    </cfRule>
  </conditionalFormatting>
  <conditionalFormatting sqref="I5">
    <cfRule type="beginsWith" dxfId="40447" priority="622" operator="beginsWith" text="ANT">
      <formula>LEFT(I5,LEN("ANT"))="ANT"</formula>
    </cfRule>
    <cfRule type="beginsWith" dxfId="40446" priority="623" operator="beginsWith" text="FAL">
      <formula>LEFT(I5,LEN("FAL"))="FAL"</formula>
    </cfRule>
    <cfRule type="beginsWith" dxfId="40445" priority="624" operator="beginsWith" text="OK">
      <formula>LEFT(I5,LEN("OK"))="OK"</formula>
    </cfRule>
  </conditionalFormatting>
  <conditionalFormatting sqref="I5">
    <cfRule type="beginsWith" dxfId="40444" priority="621" operator="beginsWith" text="ATR">
      <formula>LEFT(I5,LEN("ATR"))="ATR"</formula>
    </cfRule>
  </conditionalFormatting>
  <conditionalFormatting sqref="I5">
    <cfRule type="beginsWith" dxfId="40443" priority="620" operator="beginsWith" text="ATD">
      <formula>LEFT(I5,LEN("ATD"))="ATD"</formula>
    </cfRule>
  </conditionalFormatting>
  <conditionalFormatting sqref="I5">
    <cfRule type="beginsWith" dxfId="40442" priority="619" operator="beginsWith" text="DP">
      <formula>LEFT(I5,LEN("DP"))="DP"</formula>
    </cfRule>
  </conditionalFormatting>
  <conditionalFormatting sqref="H3:H6">
    <cfRule type="expression" dxfId="40441" priority="618">
      <formula>G3="0"</formula>
    </cfRule>
  </conditionalFormatting>
  <conditionalFormatting sqref="G3:G6">
    <cfRule type="beginsWith" dxfId="40440" priority="617" operator="beginsWith" text="0">
      <formula>LEFT(G3,LEN("0"))="0"</formula>
    </cfRule>
  </conditionalFormatting>
  <conditionalFormatting sqref="I8">
    <cfRule type="beginsWith" dxfId="40439" priority="615" operator="beginsWith" text="FER">
      <formula>LEFT(I8,LEN("FER"))="FER"</formula>
    </cfRule>
    <cfRule type="beginsWith" dxfId="40438" priority="616" operator="beginsWith" text="FRS">
      <formula>LEFT(I8,LEN("FRS"))="FRS"</formula>
    </cfRule>
  </conditionalFormatting>
  <conditionalFormatting sqref="I8">
    <cfRule type="beginsWith" dxfId="40437" priority="614" operator="beginsWith" text="NT">
      <formula>LEFT(I8,LEN("NT"))="NT"</formula>
    </cfRule>
  </conditionalFormatting>
  <conditionalFormatting sqref="I8">
    <cfRule type="beginsWith" dxfId="40436" priority="611" operator="beginsWith" text="ANT">
      <formula>LEFT(I8,LEN("ANT"))="ANT"</formula>
    </cfRule>
    <cfRule type="beginsWith" dxfId="40435" priority="612" operator="beginsWith" text="FAL">
      <formula>LEFT(I8,LEN("FAL"))="FAL"</formula>
    </cfRule>
    <cfRule type="beginsWith" dxfId="40434" priority="613" operator="beginsWith" text="OK">
      <formula>LEFT(I8,LEN("OK"))="OK"</formula>
    </cfRule>
  </conditionalFormatting>
  <conditionalFormatting sqref="I8">
    <cfRule type="beginsWith" dxfId="40433" priority="610" operator="beginsWith" text="ATR">
      <formula>LEFT(I8,LEN("ATR"))="ATR"</formula>
    </cfRule>
  </conditionalFormatting>
  <conditionalFormatting sqref="I8">
    <cfRule type="beginsWith" dxfId="40432" priority="609" operator="beginsWith" text="ATD">
      <formula>LEFT(I8,LEN("ATD"))="ATD"</formula>
    </cfRule>
  </conditionalFormatting>
  <conditionalFormatting sqref="I8">
    <cfRule type="beginsWith" dxfId="40431" priority="608" operator="beginsWith" text="DP">
      <formula>LEFT(I8,LEN("DP"))="DP"</formula>
    </cfRule>
  </conditionalFormatting>
  <conditionalFormatting sqref="I7">
    <cfRule type="beginsWith" dxfId="40430" priority="606" operator="beginsWith" text="FER">
      <formula>LEFT(I7,LEN("FER"))="FER"</formula>
    </cfRule>
    <cfRule type="beginsWith" dxfId="40429" priority="607" operator="beginsWith" text="FRS">
      <formula>LEFT(I7,LEN("FRS"))="FRS"</formula>
    </cfRule>
  </conditionalFormatting>
  <conditionalFormatting sqref="I7">
    <cfRule type="beginsWith" dxfId="40428" priority="605" operator="beginsWith" text="NT">
      <formula>LEFT(I7,LEN("NT"))="NT"</formula>
    </cfRule>
  </conditionalFormatting>
  <conditionalFormatting sqref="I7">
    <cfRule type="beginsWith" dxfId="40427" priority="602" operator="beginsWith" text="ANT">
      <formula>LEFT(I7,LEN("ANT"))="ANT"</formula>
    </cfRule>
    <cfRule type="beginsWith" dxfId="40426" priority="603" operator="beginsWith" text="FAL">
      <formula>LEFT(I7,LEN("FAL"))="FAL"</formula>
    </cfRule>
    <cfRule type="beginsWith" dxfId="40425" priority="604" operator="beginsWith" text="OK">
      <formula>LEFT(I7,LEN("OK"))="OK"</formula>
    </cfRule>
  </conditionalFormatting>
  <conditionalFormatting sqref="I7">
    <cfRule type="beginsWith" dxfId="40424" priority="601" operator="beginsWith" text="ATR">
      <formula>LEFT(I7,LEN("ATR"))="ATR"</formula>
    </cfRule>
  </conditionalFormatting>
  <conditionalFormatting sqref="I7">
    <cfRule type="beginsWith" dxfId="40423" priority="600" operator="beginsWith" text="ATD">
      <formula>LEFT(I7,LEN("ATD"))="ATD"</formula>
    </cfRule>
  </conditionalFormatting>
  <conditionalFormatting sqref="I7">
    <cfRule type="beginsWith" dxfId="40422" priority="599" operator="beginsWith" text="DP">
      <formula>LEFT(I7,LEN("DP"))="DP"</formula>
    </cfRule>
  </conditionalFormatting>
  <conditionalFormatting sqref="I10">
    <cfRule type="beginsWith" dxfId="40421" priority="597" operator="beginsWith" text="FER">
      <formula>LEFT(I10,LEN("FER"))="FER"</formula>
    </cfRule>
    <cfRule type="beginsWith" dxfId="40420" priority="598" operator="beginsWith" text="FRS">
      <formula>LEFT(I10,LEN("FRS"))="FRS"</formula>
    </cfRule>
  </conditionalFormatting>
  <conditionalFormatting sqref="I10">
    <cfRule type="beginsWith" dxfId="40419" priority="596" operator="beginsWith" text="NT">
      <formula>LEFT(I10,LEN("NT"))="NT"</formula>
    </cfRule>
  </conditionalFormatting>
  <conditionalFormatting sqref="I10">
    <cfRule type="beginsWith" dxfId="40418" priority="593" operator="beginsWith" text="ANT">
      <formula>LEFT(I10,LEN("ANT"))="ANT"</formula>
    </cfRule>
    <cfRule type="beginsWith" dxfId="40417" priority="594" operator="beginsWith" text="FAL">
      <formula>LEFT(I10,LEN("FAL"))="FAL"</formula>
    </cfRule>
    <cfRule type="beginsWith" dxfId="40416" priority="595" operator="beginsWith" text="OK">
      <formula>LEFT(I10,LEN("OK"))="OK"</formula>
    </cfRule>
  </conditionalFormatting>
  <conditionalFormatting sqref="I10">
    <cfRule type="beginsWith" dxfId="40415" priority="592" operator="beginsWith" text="ATR">
      <formula>LEFT(I10,LEN("ATR"))="ATR"</formula>
    </cfRule>
  </conditionalFormatting>
  <conditionalFormatting sqref="I10">
    <cfRule type="beginsWith" dxfId="40414" priority="591" operator="beginsWith" text="ATD">
      <formula>LEFT(I10,LEN("ATD"))="ATD"</formula>
    </cfRule>
  </conditionalFormatting>
  <conditionalFormatting sqref="I10">
    <cfRule type="beginsWith" dxfId="40413" priority="590" stopIfTrue="1" operator="beginsWith" text="DP">
      <formula>LEFT(I10,LEN("DP"))="DP"</formula>
    </cfRule>
  </conditionalFormatting>
  <conditionalFormatting sqref="I9">
    <cfRule type="beginsWith" dxfId="40412" priority="588" operator="beginsWith" text="FER">
      <formula>LEFT(I9,LEN("FER"))="FER"</formula>
    </cfRule>
    <cfRule type="beginsWith" dxfId="40411" priority="589" operator="beginsWith" text="FRS">
      <formula>LEFT(I9,LEN("FRS"))="FRS"</formula>
    </cfRule>
  </conditionalFormatting>
  <conditionalFormatting sqref="I9">
    <cfRule type="beginsWith" dxfId="40410" priority="587" operator="beginsWith" text="NT">
      <formula>LEFT(I9,LEN("NT"))="NT"</formula>
    </cfRule>
  </conditionalFormatting>
  <conditionalFormatting sqref="I9">
    <cfRule type="beginsWith" dxfId="40409" priority="584" operator="beginsWith" text="ANT">
      <formula>LEFT(I9,LEN("ANT"))="ANT"</formula>
    </cfRule>
    <cfRule type="beginsWith" dxfId="40408" priority="585" operator="beginsWith" text="FAL">
      <formula>LEFT(I9,LEN("FAL"))="FAL"</formula>
    </cfRule>
    <cfRule type="beginsWith" dxfId="40407" priority="586" operator="beginsWith" text="OK">
      <formula>LEFT(I9,LEN("OK"))="OK"</formula>
    </cfRule>
  </conditionalFormatting>
  <conditionalFormatting sqref="I9">
    <cfRule type="beginsWith" dxfId="40406" priority="583" operator="beginsWith" text="ATR">
      <formula>LEFT(I9,LEN("ATR"))="ATR"</formula>
    </cfRule>
  </conditionalFormatting>
  <conditionalFormatting sqref="I9">
    <cfRule type="beginsWith" dxfId="40405" priority="582" operator="beginsWith" text="ATD">
      <formula>LEFT(I9,LEN("ATD"))="ATD"</formula>
    </cfRule>
  </conditionalFormatting>
  <conditionalFormatting sqref="I9">
    <cfRule type="beginsWith" dxfId="40404" priority="581" operator="beginsWith" text="DP">
      <formula>LEFT(I9,LEN("DP"))="DP"</formula>
    </cfRule>
  </conditionalFormatting>
  <conditionalFormatting sqref="H7:H10">
    <cfRule type="expression" dxfId="40403" priority="580">
      <formula>G7="0"</formula>
    </cfRule>
  </conditionalFormatting>
  <conditionalFormatting sqref="G7:G10">
    <cfRule type="beginsWith" dxfId="40402" priority="579" operator="beginsWith" text="0">
      <formula>LEFT(G7,LEN("0"))="0"</formula>
    </cfRule>
  </conditionalFormatting>
  <conditionalFormatting sqref="I12">
    <cfRule type="beginsWith" dxfId="40401" priority="577" operator="beginsWith" text="FER">
      <formula>LEFT(I12,LEN("FER"))="FER"</formula>
    </cfRule>
    <cfRule type="beginsWith" dxfId="40400" priority="578" operator="beginsWith" text="FRS">
      <formula>LEFT(I12,LEN("FRS"))="FRS"</formula>
    </cfRule>
  </conditionalFormatting>
  <conditionalFormatting sqref="I12">
    <cfRule type="beginsWith" dxfId="40399" priority="576" operator="beginsWith" text="NT">
      <formula>LEFT(I12,LEN("NT"))="NT"</formula>
    </cfRule>
  </conditionalFormatting>
  <conditionalFormatting sqref="I12">
    <cfRule type="beginsWith" dxfId="40398" priority="573" operator="beginsWith" text="ANT">
      <formula>LEFT(I12,LEN("ANT"))="ANT"</formula>
    </cfRule>
    <cfRule type="beginsWith" dxfId="40397" priority="574" operator="beginsWith" text="FAL">
      <formula>LEFT(I12,LEN("FAL"))="FAL"</formula>
    </cfRule>
    <cfRule type="beginsWith" dxfId="40396" priority="575" operator="beginsWith" text="OK">
      <formula>LEFT(I12,LEN("OK"))="OK"</formula>
    </cfRule>
  </conditionalFormatting>
  <conditionalFormatting sqref="I12">
    <cfRule type="beginsWith" dxfId="40395" priority="572" operator="beginsWith" text="ATR">
      <formula>LEFT(I12,LEN("ATR"))="ATR"</formula>
    </cfRule>
  </conditionalFormatting>
  <conditionalFormatting sqref="I12">
    <cfRule type="beginsWith" dxfId="40394" priority="571" operator="beginsWith" text="ATD">
      <formula>LEFT(I12,LEN("ATD"))="ATD"</formula>
    </cfRule>
  </conditionalFormatting>
  <conditionalFormatting sqref="I12">
    <cfRule type="beginsWith" dxfId="40393" priority="570" operator="beginsWith" text="DP">
      <formula>LEFT(I12,LEN("DP"))="DP"</formula>
    </cfRule>
  </conditionalFormatting>
  <conditionalFormatting sqref="I11">
    <cfRule type="beginsWith" dxfId="40392" priority="568" operator="beginsWith" text="FER">
      <formula>LEFT(I11,LEN("FER"))="FER"</formula>
    </cfRule>
    <cfRule type="beginsWith" dxfId="40391" priority="569" operator="beginsWith" text="FRS">
      <formula>LEFT(I11,LEN("FRS"))="FRS"</formula>
    </cfRule>
  </conditionalFormatting>
  <conditionalFormatting sqref="I11">
    <cfRule type="beginsWith" dxfId="40390" priority="567" operator="beginsWith" text="NT">
      <formula>LEFT(I11,LEN("NT"))="NT"</formula>
    </cfRule>
  </conditionalFormatting>
  <conditionalFormatting sqref="I11">
    <cfRule type="beginsWith" dxfId="40389" priority="564" operator="beginsWith" text="ANT">
      <formula>LEFT(I11,LEN("ANT"))="ANT"</formula>
    </cfRule>
    <cfRule type="beginsWith" dxfId="40388" priority="565" operator="beginsWith" text="FAL">
      <formula>LEFT(I11,LEN("FAL"))="FAL"</formula>
    </cfRule>
    <cfRule type="beginsWith" dxfId="40387" priority="566" operator="beginsWith" text="OK">
      <formula>LEFT(I11,LEN("OK"))="OK"</formula>
    </cfRule>
  </conditionalFormatting>
  <conditionalFormatting sqref="I11">
    <cfRule type="beginsWith" dxfId="40386" priority="563" operator="beginsWith" text="ATR">
      <formula>LEFT(I11,LEN("ATR"))="ATR"</formula>
    </cfRule>
  </conditionalFormatting>
  <conditionalFormatting sqref="I11">
    <cfRule type="beginsWith" dxfId="40385" priority="562" operator="beginsWith" text="ATD">
      <formula>LEFT(I11,LEN("ATD"))="ATD"</formula>
    </cfRule>
  </conditionalFormatting>
  <conditionalFormatting sqref="I11">
    <cfRule type="beginsWith" dxfId="40384" priority="561" operator="beginsWith" text="DP">
      <formula>LEFT(I11,LEN("DP"))="DP"</formula>
    </cfRule>
  </conditionalFormatting>
  <conditionalFormatting sqref="I14">
    <cfRule type="beginsWith" dxfId="40383" priority="559" operator="beginsWith" text="FER">
      <formula>LEFT(I14,LEN("FER"))="FER"</formula>
    </cfRule>
    <cfRule type="beginsWith" dxfId="40382" priority="560" operator="beginsWith" text="FRS">
      <formula>LEFT(I14,LEN("FRS"))="FRS"</formula>
    </cfRule>
  </conditionalFormatting>
  <conditionalFormatting sqref="I14">
    <cfRule type="beginsWith" dxfId="40381" priority="558" operator="beginsWith" text="NT">
      <formula>LEFT(I14,LEN("NT"))="NT"</formula>
    </cfRule>
  </conditionalFormatting>
  <conditionalFormatting sqref="I14">
    <cfRule type="beginsWith" dxfId="40380" priority="555" operator="beginsWith" text="ANT">
      <formula>LEFT(I14,LEN("ANT"))="ANT"</formula>
    </cfRule>
    <cfRule type="beginsWith" dxfId="40379" priority="556" operator="beginsWith" text="FAL">
      <formula>LEFT(I14,LEN("FAL"))="FAL"</formula>
    </cfRule>
    <cfRule type="beginsWith" dxfId="40378" priority="557" operator="beginsWith" text="OK">
      <formula>LEFT(I14,LEN("OK"))="OK"</formula>
    </cfRule>
  </conditionalFormatting>
  <conditionalFormatting sqref="I14">
    <cfRule type="beginsWith" dxfId="40377" priority="554" operator="beginsWith" text="ATR">
      <formula>LEFT(I14,LEN("ATR"))="ATR"</formula>
    </cfRule>
  </conditionalFormatting>
  <conditionalFormatting sqref="I14">
    <cfRule type="beginsWith" dxfId="40376" priority="553" operator="beginsWith" text="ATD">
      <formula>LEFT(I14,LEN("ATD"))="ATD"</formula>
    </cfRule>
  </conditionalFormatting>
  <conditionalFormatting sqref="I14">
    <cfRule type="beginsWith" dxfId="40375" priority="552" stopIfTrue="1" operator="beginsWith" text="DP">
      <formula>LEFT(I14,LEN("DP"))="DP"</formula>
    </cfRule>
  </conditionalFormatting>
  <conditionalFormatting sqref="I13">
    <cfRule type="beginsWith" dxfId="40374" priority="550" operator="beginsWith" text="FER">
      <formula>LEFT(I13,LEN("FER"))="FER"</formula>
    </cfRule>
    <cfRule type="beginsWith" dxfId="40373" priority="551" operator="beginsWith" text="FRS">
      <formula>LEFT(I13,LEN("FRS"))="FRS"</formula>
    </cfRule>
  </conditionalFormatting>
  <conditionalFormatting sqref="I13">
    <cfRule type="beginsWith" dxfId="40372" priority="549" operator="beginsWith" text="NT">
      <formula>LEFT(I13,LEN("NT"))="NT"</formula>
    </cfRule>
  </conditionalFormatting>
  <conditionalFormatting sqref="I13">
    <cfRule type="beginsWith" dxfId="40371" priority="546" operator="beginsWith" text="ANT">
      <formula>LEFT(I13,LEN("ANT"))="ANT"</formula>
    </cfRule>
    <cfRule type="beginsWith" dxfId="40370" priority="547" operator="beginsWith" text="FAL">
      <formula>LEFT(I13,LEN("FAL"))="FAL"</formula>
    </cfRule>
    <cfRule type="beginsWith" dxfId="40369" priority="548" operator="beginsWith" text="OK">
      <formula>LEFT(I13,LEN("OK"))="OK"</formula>
    </cfRule>
  </conditionalFormatting>
  <conditionalFormatting sqref="I13">
    <cfRule type="beginsWith" dxfId="40368" priority="545" operator="beginsWith" text="ATR">
      <formula>LEFT(I13,LEN("ATR"))="ATR"</formula>
    </cfRule>
  </conditionalFormatting>
  <conditionalFormatting sqref="I13">
    <cfRule type="beginsWith" dxfId="40367" priority="544" operator="beginsWith" text="ATD">
      <formula>LEFT(I13,LEN("ATD"))="ATD"</formula>
    </cfRule>
  </conditionalFormatting>
  <conditionalFormatting sqref="I13">
    <cfRule type="beginsWith" dxfId="40366" priority="543" operator="beginsWith" text="DP">
      <formula>LEFT(I13,LEN("DP"))="DP"</formula>
    </cfRule>
  </conditionalFormatting>
  <conditionalFormatting sqref="H11:H14">
    <cfRule type="expression" dxfId="40365" priority="542">
      <formula>G11="0"</formula>
    </cfRule>
  </conditionalFormatting>
  <conditionalFormatting sqref="G11:G14">
    <cfRule type="beginsWith" dxfId="40364" priority="541" operator="beginsWith" text="0">
      <formula>LEFT(G11,LEN("0"))="0"</formula>
    </cfRule>
  </conditionalFormatting>
  <conditionalFormatting sqref="G17:I18">
    <cfRule type="expression" dxfId="40363" priority="537">
      <formula>F15="FERIADO"</formula>
    </cfRule>
    <cfRule type="expression" dxfId="40362" priority="538">
      <formula>F15="FÉRIAS"</formula>
    </cfRule>
    <cfRule type="expression" dxfId="40361" priority="539">
      <formula>F15="ATESTADO"</formula>
    </cfRule>
    <cfRule type="expression" dxfId="40360" priority="540">
      <formula>F15="NTRAB"</formula>
    </cfRule>
  </conditionalFormatting>
  <conditionalFormatting sqref="I15">
    <cfRule type="beginsWith" dxfId="40359" priority="534" operator="beginsWith" text="DP">
      <formula>LEFT(I15,LEN("DP"))="DP"</formula>
    </cfRule>
    <cfRule type="beginsWith" dxfId="40358" priority="535" operator="beginsWith" text="FER">
      <formula>LEFT(I15,LEN("FER"))="FER"</formula>
    </cfRule>
    <cfRule type="beginsWith" dxfId="40357" priority="536" operator="beginsWith" text="FRS">
      <formula>LEFT(I15,LEN("FRS"))="FRS"</formula>
    </cfRule>
  </conditionalFormatting>
  <conditionalFormatting sqref="I15">
    <cfRule type="beginsWith" dxfId="40356" priority="533" operator="beginsWith" text="NT">
      <formula>LEFT(I15,LEN("NT"))="NT"</formula>
    </cfRule>
  </conditionalFormatting>
  <conditionalFormatting sqref="I15">
    <cfRule type="beginsWith" dxfId="40355" priority="530" operator="beginsWith" text="ANT">
      <formula>LEFT(I15,LEN("ANT"))="ANT"</formula>
    </cfRule>
    <cfRule type="beginsWith" dxfId="40354" priority="531" operator="beginsWith" text="FAL">
      <formula>LEFT(I15,LEN("FAL"))="FAL"</formula>
    </cfRule>
    <cfRule type="beginsWith" dxfId="40353" priority="532" operator="beginsWith" text="OK">
      <formula>LEFT(I15,LEN("OK"))="OK"</formula>
    </cfRule>
  </conditionalFormatting>
  <conditionalFormatting sqref="I15">
    <cfRule type="beginsWith" dxfId="40352" priority="529" operator="beginsWith" text="ATR">
      <formula>LEFT(I15,LEN("ATR"))="ATR"</formula>
    </cfRule>
  </conditionalFormatting>
  <conditionalFormatting sqref="I15">
    <cfRule type="beginsWith" dxfId="40351" priority="528" operator="beginsWith" text="ATD">
      <formula>LEFT(I15,LEN("ATD"))="ATD"</formula>
    </cfRule>
  </conditionalFormatting>
  <conditionalFormatting sqref="I16">
    <cfRule type="beginsWith" dxfId="40350" priority="526" operator="beginsWith" text="FER">
      <formula>LEFT(I16,LEN("FER"))="FER"</formula>
    </cfRule>
    <cfRule type="beginsWith" dxfId="40349" priority="527" operator="beginsWith" text="FRS">
      <formula>LEFT(I16,LEN("FRS"))="FRS"</formula>
    </cfRule>
  </conditionalFormatting>
  <conditionalFormatting sqref="I16">
    <cfRule type="beginsWith" dxfId="40348" priority="525" operator="beginsWith" text="NT">
      <formula>LEFT(I16,LEN("NT"))="NT"</formula>
    </cfRule>
  </conditionalFormatting>
  <conditionalFormatting sqref="I16">
    <cfRule type="beginsWith" dxfId="40347" priority="522" operator="beginsWith" text="ANT">
      <formula>LEFT(I16,LEN("ANT"))="ANT"</formula>
    </cfRule>
    <cfRule type="beginsWith" dxfId="40346" priority="523" operator="beginsWith" text="FAL">
      <formula>LEFT(I16,LEN("FAL"))="FAL"</formula>
    </cfRule>
    <cfRule type="beginsWith" dxfId="40345" priority="524" operator="beginsWith" text="OK">
      <formula>LEFT(I16,LEN("OK"))="OK"</formula>
    </cfRule>
  </conditionalFormatting>
  <conditionalFormatting sqref="I16">
    <cfRule type="beginsWith" dxfId="40344" priority="521" operator="beginsWith" text="ATR">
      <formula>LEFT(I16,LEN("ATR"))="ATR"</formula>
    </cfRule>
  </conditionalFormatting>
  <conditionalFormatting sqref="I16">
    <cfRule type="beginsWith" dxfId="40343" priority="520" operator="beginsWith" text="ATD">
      <formula>LEFT(I16,LEN("ATD"))="ATD"</formula>
    </cfRule>
  </conditionalFormatting>
  <conditionalFormatting sqref="I16">
    <cfRule type="beginsWith" dxfId="40342" priority="519" stopIfTrue="1" operator="beginsWith" text="DP">
      <formula>LEFT(I16,LEN("DP"))="DP"</formula>
    </cfRule>
  </conditionalFormatting>
  <conditionalFormatting sqref="H15:H16">
    <cfRule type="expression" dxfId="40341" priority="518">
      <formula>G15="0"</formula>
    </cfRule>
  </conditionalFormatting>
  <conditionalFormatting sqref="G15:G16">
    <cfRule type="beginsWith" dxfId="40340" priority="517" operator="beginsWith" text="0">
      <formula>LEFT(G15,LEN("0"))="0"</formula>
    </cfRule>
  </conditionalFormatting>
  <conditionalFormatting sqref="G19:I22">
    <cfRule type="expression" dxfId="40339" priority="513">
      <formula>F19="FÉRIAS"</formula>
    </cfRule>
    <cfRule type="expression" dxfId="40338" priority="514">
      <formula>F19="FERIADO"</formula>
    </cfRule>
    <cfRule type="expression" dxfId="40337" priority="515">
      <formula>F19="ATESTADO"</formula>
    </cfRule>
    <cfRule type="expression" dxfId="40336" priority="516">
      <formula>F19="NTRAB"</formula>
    </cfRule>
  </conditionalFormatting>
  <conditionalFormatting sqref="I24">
    <cfRule type="beginsWith" dxfId="40335" priority="511" operator="beginsWith" text="FER">
      <formula>LEFT(I24,LEN("FER"))="FER"</formula>
    </cfRule>
    <cfRule type="beginsWith" dxfId="40334" priority="512" operator="beginsWith" text="FRS">
      <formula>LEFT(I24,LEN("FRS"))="FRS"</formula>
    </cfRule>
  </conditionalFormatting>
  <conditionalFormatting sqref="I24">
    <cfRule type="beginsWith" dxfId="40333" priority="510" operator="beginsWith" text="NT">
      <formula>LEFT(I24,LEN("NT"))="NT"</formula>
    </cfRule>
  </conditionalFormatting>
  <conditionalFormatting sqref="I24">
    <cfRule type="beginsWith" dxfId="40332" priority="507" operator="beginsWith" text="ANT">
      <formula>LEFT(I24,LEN("ANT"))="ANT"</formula>
    </cfRule>
    <cfRule type="beginsWith" dxfId="40331" priority="508" operator="beginsWith" text="FAL">
      <formula>LEFT(I24,LEN("FAL"))="FAL"</formula>
    </cfRule>
    <cfRule type="beginsWith" dxfId="40330" priority="509" operator="beginsWith" text="OK">
      <formula>LEFT(I24,LEN("OK"))="OK"</formula>
    </cfRule>
  </conditionalFormatting>
  <conditionalFormatting sqref="I24">
    <cfRule type="beginsWith" dxfId="40329" priority="506" operator="beginsWith" text="ATR">
      <formula>LEFT(I24,LEN("ATR"))="ATR"</formula>
    </cfRule>
  </conditionalFormatting>
  <conditionalFormatting sqref="I24">
    <cfRule type="beginsWith" dxfId="40328" priority="505" operator="beginsWith" text="ATD">
      <formula>LEFT(I24,LEN("ATD"))="ATD"</formula>
    </cfRule>
  </conditionalFormatting>
  <conditionalFormatting sqref="I24">
    <cfRule type="beginsWith" dxfId="40327" priority="504" operator="beginsWith" text="DP">
      <formula>LEFT(I24,LEN("DP"))="DP"</formula>
    </cfRule>
  </conditionalFormatting>
  <conditionalFormatting sqref="I23">
    <cfRule type="beginsWith" dxfId="40326" priority="502" operator="beginsWith" text="FER">
      <formula>LEFT(I23,LEN("FER"))="FER"</formula>
    </cfRule>
    <cfRule type="beginsWith" dxfId="40325" priority="503" operator="beginsWith" text="FRS">
      <formula>LEFT(I23,LEN("FRS"))="FRS"</formula>
    </cfRule>
  </conditionalFormatting>
  <conditionalFormatting sqref="I23">
    <cfRule type="beginsWith" dxfId="40324" priority="501" operator="beginsWith" text="NT">
      <formula>LEFT(I23,LEN("NT"))="NT"</formula>
    </cfRule>
  </conditionalFormatting>
  <conditionalFormatting sqref="I23">
    <cfRule type="beginsWith" dxfId="40323" priority="498" operator="beginsWith" text="ANT">
      <formula>LEFT(I23,LEN("ANT"))="ANT"</formula>
    </cfRule>
    <cfRule type="beginsWith" dxfId="40322" priority="499" operator="beginsWith" text="FAL">
      <formula>LEFT(I23,LEN("FAL"))="FAL"</formula>
    </cfRule>
    <cfRule type="beginsWith" dxfId="40321" priority="500" operator="beginsWith" text="OK">
      <formula>LEFT(I23,LEN("OK"))="OK"</formula>
    </cfRule>
  </conditionalFormatting>
  <conditionalFormatting sqref="I23">
    <cfRule type="beginsWith" dxfId="40320" priority="497" operator="beginsWith" text="ATR">
      <formula>LEFT(I23,LEN("ATR"))="ATR"</formula>
    </cfRule>
  </conditionalFormatting>
  <conditionalFormatting sqref="I23">
    <cfRule type="beginsWith" dxfId="40319" priority="496" operator="beginsWith" text="ATD">
      <formula>LEFT(I23,LEN("ATD"))="ATD"</formula>
    </cfRule>
  </conditionalFormatting>
  <conditionalFormatting sqref="I23">
    <cfRule type="beginsWith" dxfId="40318" priority="495" operator="beginsWith" text="DP">
      <formula>LEFT(I23,LEN("DP"))="DP"</formula>
    </cfRule>
  </conditionalFormatting>
  <conditionalFormatting sqref="I26">
    <cfRule type="beginsWith" dxfId="40317" priority="493" operator="beginsWith" text="FER">
      <formula>LEFT(I26,LEN("FER"))="FER"</formula>
    </cfRule>
    <cfRule type="beginsWith" dxfId="40316" priority="494" operator="beginsWith" text="FRS">
      <formula>LEFT(I26,LEN("FRS"))="FRS"</formula>
    </cfRule>
  </conditionalFormatting>
  <conditionalFormatting sqref="I26">
    <cfRule type="beginsWith" dxfId="40315" priority="492" operator="beginsWith" text="NT">
      <formula>LEFT(I26,LEN("NT"))="NT"</formula>
    </cfRule>
  </conditionalFormatting>
  <conditionalFormatting sqref="I26">
    <cfRule type="beginsWith" dxfId="40314" priority="489" operator="beginsWith" text="ANT">
      <formula>LEFT(I26,LEN("ANT"))="ANT"</formula>
    </cfRule>
    <cfRule type="beginsWith" dxfId="40313" priority="490" operator="beginsWith" text="FAL">
      <formula>LEFT(I26,LEN("FAL"))="FAL"</formula>
    </cfRule>
    <cfRule type="beginsWith" dxfId="40312" priority="491" operator="beginsWith" text="OK">
      <formula>LEFT(I26,LEN("OK"))="OK"</formula>
    </cfRule>
  </conditionalFormatting>
  <conditionalFormatting sqref="I26">
    <cfRule type="beginsWith" dxfId="40311" priority="488" operator="beginsWith" text="ATR">
      <formula>LEFT(I26,LEN("ATR"))="ATR"</formula>
    </cfRule>
  </conditionalFormatting>
  <conditionalFormatting sqref="I26">
    <cfRule type="beginsWith" dxfId="40310" priority="487" operator="beginsWith" text="ATD">
      <formula>LEFT(I26,LEN("ATD"))="ATD"</formula>
    </cfRule>
  </conditionalFormatting>
  <conditionalFormatting sqref="I26">
    <cfRule type="beginsWith" dxfId="40309" priority="486" stopIfTrue="1" operator="beginsWith" text="DP">
      <formula>LEFT(I26,LEN("DP"))="DP"</formula>
    </cfRule>
  </conditionalFormatting>
  <conditionalFormatting sqref="I25">
    <cfRule type="beginsWith" dxfId="40308" priority="484" operator="beginsWith" text="FER">
      <formula>LEFT(I25,LEN("FER"))="FER"</formula>
    </cfRule>
    <cfRule type="beginsWith" dxfId="40307" priority="485" operator="beginsWith" text="FRS">
      <formula>LEFT(I25,LEN("FRS"))="FRS"</formula>
    </cfRule>
  </conditionalFormatting>
  <conditionalFormatting sqref="I25">
    <cfRule type="beginsWith" dxfId="40306" priority="483" operator="beginsWith" text="NT">
      <formula>LEFT(I25,LEN("NT"))="NT"</formula>
    </cfRule>
  </conditionalFormatting>
  <conditionalFormatting sqref="I25">
    <cfRule type="beginsWith" dxfId="40305" priority="480" operator="beginsWith" text="ANT">
      <formula>LEFT(I25,LEN("ANT"))="ANT"</formula>
    </cfRule>
    <cfRule type="beginsWith" dxfId="40304" priority="481" operator="beginsWith" text="FAL">
      <formula>LEFT(I25,LEN("FAL"))="FAL"</formula>
    </cfRule>
    <cfRule type="beginsWith" dxfId="40303" priority="482" operator="beginsWith" text="OK">
      <formula>LEFT(I25,LEN("OK"))="OK"</formula>
    </cfRule>
  </conditionalFormatting>
  <conditionalFormatting sqref="I25">
    <cfRule type="beginsWith" dxfId="40302" priority="479" operator="beginsWith" text="ATR">
      <formula>LEFT(I25,LEN("ATR"))="ATR"</formula>
    </cfRule>
  </conditionalFormatting>
  <conditionalFormatting sqref="I25">
    <cfRule type="beginsWith" dxfId="40301" priority="478" operator="beginsWith" text="ATD">
      <formula>LEFT(I25,LEN("ATD"))="ATD"</formula>
    </cfRule>
  </conditionalFormatting>
  <conditionalFormatting sqref="I25">
    <cfRule type="beginsWith" dxfId="40300" priority="477" operator="beginsWith" text="DP">
      <formula>LEFT(I25,LEN("DP"))="DP"</formula>
    </cfRule>
  </conditionalFormatting>
  <conditionalFormatting sqref="H23:H26">
    <cfRule type="expression" dxfId="40299" priority="476">
      <formula>G23="0"</formula>
    </cfRule>
  </conditionalFormatting>
  <conditionalFormatting sqref="G23:G26">
    <cfRule type="beginsWith" dxfId="40298" priority="475" operator="beginsWith" text="0">
      <formula>LEFT(G23,LEN("0"))="0"</formula>
    </cfRule>
  </conditionalFormatting>
  <conditionalFormatting sqref="I28">
    <cfRule type="beginsWith" dxfId="40297" priority="473" operator="beginsWith" text="FER">
      <formula>LEFT(I28,LEN("FER"))="FER"</formula>
    </cfRule>
    <cfRule type="beginsWith" dxfId="40296" priority="474" operator="beginsWith" text="FRS">
      <formula>LEFT(I28,LEN("FRS"))="FRS"</formula>
    </cfRule>
  </conditionalFormatting>
  <conditionalFormatting sqref="I28">
    <cfRule type="beginsWith" dxfId="40295" priority="472" operator="beginsWith" text="NT">
      <formula>LEFT(I28,LEN("NT"))="NT"</formula>
    </cfRule>
  </conditionalFormatting>
  <conditionalFormatting sqref="I28">
    <cfRule type="beginsWith" dxfId="40294" priority="469" operator="beginsWith" text="ANT">
      <formula>LEFT(I28,LEN("ANT"))="ANT"</formula>
    </cfRule>
    <cfRule type="beginsWith" dxfId="40293" priority="470" operator="beginsWith" text="FAL">
      <formula>LEFT(I28,LEN("FAL"))="FAL"</formula>
    </cfRule>
    <cfRule type="beginsWith" dxfId="40292" priority="471" operator="beginsWith" text="OK">
      <formula>LEFT(I28,LEN("OK"))="OK"</formula>
    </cfRule>
  </conditionalFormatting>
  <conditionalFormatting sqref="I28">
    <cfRule type="beginsWith" dxfId="40291" priority="468" operator="beginsWith" text="ATR">
      <formula>LEFT(I28,LEN("ATR"))="ATR"</formula>
    </cfRule>
  </conditionalFormatting>
  <conditionalFormatting sqref="I28">
    <cfRule type="beginsWith" dxfId="40290" priority="467" operator="beginsWith" text="ATD">
      <formula>LEFT(I28,LEN("ATD"))="ATD"</formula>
    </cfRule>
  </conditionalFormatting>
  <conditionalFormatting sqref="I28">
    <cfRule type="beginsWith" dxfId="40289" priority="466" operator="beginsWith" text="DP">
      <formula>LEFT(I28,LEN("DP"))="DP"</formula>
    </cfRule>
  </conditionalFormatting>
  <conditionalFormatting sqref="I27">
    <cfRule type="beginsWith" dxfId="40288" priority="464" operator="beginsWith" text="FER">
      <formula>LEFT(I27,LEN("FER"))="FER"</formula>
    </cfRule>
    <cfRule type="beginsWith" dxfId="40287" priority="465" operator="beginsWith" text="FRS">
      <formula>LEFT(I27,LEN("FRS"))="FRS"</formula>
    </cfRule>
  </conditionalFormatting>
  <conditionalFormatting sqref="I27">
    <cfRule type="beginsWith" dxfId="40286" priority="463" operator="beginsWith" text="NT">
      <formula>LEFT(I27,LEN("NT"))="NT"</formula>
    </cfRule>
  </conditionalFormatting>
  <conditionalFormatting sqref="I27">
    <cfRule type="beginsWith" dxfId="40285" priority="460" operator="beginsWith" text="ANT">
      <formula>LEFT(I27,LEN("ANT"))="ANT"</formula>
    </cfRule>
    <cfRule type="beginsWith" dxfId="40284" priority="461" operator="beginsWith" text="FAL">
      <formula>LEFT(I27,LEN("FAL"))="FAL"</formula>
    </cfRule>
    <cfRule type="beginsWith" dxfId="40283" priority="462" operator="beginsWith" text="OK">
      <formula>LEFT(I27,LEN("OK"))="OK"</formula>
    </cfRule>
  </conditionalFormatting>
  <conditionalFormatting sqref="I27">
    <cfRule type="beginsWith" dxfId="40282" priority="459" operator="beginsWith" text="ATR">
      <formula>LEFT(I27,LEN("ATR"))="ATR"</formula>
    </cfRule>
  </conditionalFormatting>
  <conditionalFormatting sqref="I27">
    <cfRule type="beginsWith" dxfId="40281" priority="458" operator="beginsWith" text="ATD">
      <formula>LEFT(I27,LEN("ATD"))="ATD"</formula>
    </cfRule>
  </conditionalFormatting>
  <conditionalFormatting sqref="I27">
    <cfRule type="beginsWith" dxfId="40280" priority="457" operator="beginsWith" text="DP">
      <formula>LEFT(I27,LEN("DP"))="DP"</formula>
    </cfRule>
  </conditionalFormatting>
  <conditionalFormatting sqref="I30">
    <cfRule type="beginsWith" dxfId="40279" priority="455" operator="beginsWith" text="FER">
      <formula>LEFT(I30,LEN("FER"))="FER"</formula>
    </cfRule>
    <cfRule type="beginsWith" dxfId="40278" priority="456" operator="beginsWith" text="FRS">
      <formula>LEFT(I30,LEN("FRS"))="FRS"</formula>
    </cfRule>
  </conditionalFormatting>
  <conditionalFormatting sqref="I30">
    <cfRule type="beginsWith" dxfId="40277" priority="454" operator="beginsWith" text="NT">
      <formula>LEFT(I30,LEN("NT"))="NT"</formula>
    </cfRule>
  </conditionalFormatting>
  <conditionalFormatting sqref="I30">
    <cfRule type="beginsWith" dxfId="40276" priority="451" operator="beginsWith" text="ANT">
      <formula>LEFT(I30,LEN("ANT"))="ANT"</formula>
    </cfRule>
    <cfRule type="beginsWith" dxfId="40275" priority="452" operator="beginsWith" text="FAL">
      <formula>LEFT(I30,LEN("FAL"))="FAL"</formula>
    </cfRule>
    <cfRule type="beginsWith" dxfId="40274" priority="453" operator="beginsWith" text="OK">
      <formula>LEFT(I30,LEN("OK"))="OK"</formula>
    </cfRule>
  </conditionalFormatting>
  <conditionalFormatting sqref="I30">
    <cfRule type="beginsWith" dxfId="40273" priority="450" operator="beginsWith" text="ATR">
      <formula>LEFT(I30,LEN("ATR"))="ATR"</formula>
    </cfRule>
  </conditionalFormatting>
  <conditionalFormatting sqref="I30">
    <cfRule type="beginsWith" dxfId="40272" priority="449" operator="beginsWith" text="ATD">
      <formula>LEFT(I30,LEN("ATD"))="ATD"</formula>
    </cfRule>
  </conditionalFormatting>
  <conditionalFormatting sqref="I30">
    <cfRule type="beginsWith" dxfId="40271" priority="448" stopIfTrue="1" operator="beginsWith" text="DP">
      <formula>LEFT(I30,LEN("DP"))="DP"</formula>
    </cfRule>
  </conditionalFormatting>
  <conditionalFormatting sqref="I29">
    <cfRule type="beginsWith" dxfId="40270" priority="446" operator="beginsWith" text="FER">
      <formula>LEFT(I29,LEN("FER"))="FER"</formula>
    </cfRule>
    <cfRule type="beginsWith" dxfId="40269" priority="447" operator="beginsWith" text="FRS">
      <formula>LEFT(I29,LEN("FRS"))="FRS"</formula>
    </cfRule>
  </conditionalFormatting>
  <conditionalFormatting sqref="I29">
    <cfRule type="beginsWith" dxfId="40268" priority="445" operator="beginsWith" text="NT">
      <formula>LEFT(I29,LEN("NT"))="NT"</formula>
    </cfRule>
  </conditionalFormatting>
  <conditionalFormatting sqref="I29">
    <cfRule type="beginsWith" dxfId="40267" priority="442" operator="beginsWith" text="ANT">
      <formula>LEFT(I29,LEN("ANT"))="ANT"</formula>
    </cfRule>
    <cfRule type="beginsWith" dxfId="40266" priority="443" operator="beginsWith" text="FAL">
      <formula>LEFT(I29,LEN("FAL"))="FAL"</formula>
    </cfRule>
    <cfRule type="beginsWith" dxfId="40265" priority="444" operator="beginsWith" text="OK">
      <formula>LEFT(I29,LEN("OK"))="OK"</formula>
    </cfRule>
  </conditionalFormatting>
  <conditionalFormatting sqref="I29">
    <cfRule type="beginsWith" dxfId="40264" priority="441" operator="beginsWith" text="ATR">
      <formula>LEFT(I29,LEN("ATR"))="ATR"</formula>
    </cfRule>
  </conditionalFormatting>
  <conditionalFormatting sqref="I29">
    <cfRule type="beginsWith" dxfId="40263" priority="440" operator="beginsWith" text="ATD">
      <formula>LEFT(I29,LEN("ATD"))="ATD"</formula>
    </cfRule>
  </conditionalFormatting>
  <conditionalFormatting sqref="I29">
    <cfRule type="beginsWith" dxfId="40262" priority="439" operator="beginsWith" text="DP">
      <formula>LEFT(I29,LEN("DP"))="DP"</formula>
    </cfRule>
  </conditionalFormatting>
  <conditionalFormatting sqref="H27:H30">
    <cfRule type="expression" dxfId="40261" priority="438">
      <formula>G27="0"</formula>
    </cfRule>
  </conditionalFormatting>
  <conditionalFormatting sqref="G27:G30">
    <cfRule type="beginsWith" dxfId="40260" priority="437" operator="beginsWith" text="0">
      <formula>LEFT(G27,LEN("0"))="0"</formula>
    </cfRule>
  </conditionalFormatting>
  <conditionalFormatting sqref="I32">
    <cfRule type="beginsWith" dxfId="40259" priority="435" operator="beginsWith" text="FER">
      <formula>LEFT(I32,LEN("FER"))="FER"</formula>
    </cfRule>
    <cfRule type="beginsWith" dxfId="40258" priority="436" operator="beginsWith" text="FRS">
      <formula>LEFT(I32,LEN("FRS"))="FRS"</formula>
    </cfRule>
  </conditionalFormatting>
  <conditionalFormatting sqref="I32">
    <cfRule type="beginsWith" dxfId="40257" priority="434" operator="beginsWith" text="NT">
      <formula>LEFT(I32,LEN("NT"))="NT"</formula>
    </cfRule>
  </conditionalFormatting>
  <conditionalFormatting sqref="I32">
    <cfRule type="beginsWith" dxfId="40256" priority="431" operator="beginsWith" text="ANT">
      <formula>LEFT(I32,LEN("ANT"))="ANT"</formula>
    </cfRule>
    <cfRule type="beginsWith" dxfId="40255" priority="432" operator="beginsWith" text="FAL">
      <formula>LEFT(I32,LEN("FAL"))="FAL"</formula>
    </cfRule>
    <cfRule type="beginsWith" dxfId="40254" priority="433" operator="beginsWith" text="OK">
      <formula>LEFT(I32,LEN("OK"))="OK"</formula>
    </cfRule>
  </conditionalFormatting>
  <conditionalFormatting sqref="I32">
    <cfRule type="beginsWith" dxfId="40253" priority="430" operator="beginsWith" text="ATR">
      <formula>LEFT(I32,LEN("ATR"))="ATR"</formula>
    </cfRule>
  </conditionalFormatting>
  <conditionalFormatting sqref="I32">
    <cfRule type="beginsWith" dxfId="40252" priority="429" operator="beginsWith" text="ATD">
      <formula>LEFT(I32,LEN("ATD"))="ATD"</formula>
    </cfRule>
  </conditionalFormatting>
  <conditionalFormatting sqref="I32">
    <cfRule type="beginsWith" dxfId="40251" priority="428" operator="beginsWith" text="DP">
      <formula>LEFT(I32,LEN("DP"))="DP"</formula>
    </cfRule>
  </conditionalFormatting>
  <conditionalFormatting sqref="I31">
    <cfRule type="beginsWith" dxfId="40250" priority="426" operator="beginsWith" text="FER">
      <formula>LEFT(I31,LEN("FER"))="FER"</formula>
    </cfRule>
    <cfRule type="beginsWith" dxfId="40249" priority="427" operator="beginsWith" text="FRS">
      <formula>LEFT(I31,LEN("FRS"))="FRS"</formula>
    </cfRule>
  </conditionalFormatting>
  <conditionalFormatting sqref="I31">
    <cfRule type="beginsWith" dxfId="40248" priority="425" operator="beginsWith" text="NT">
      <formula>LEFT(I31,LEN("NT"))="NT"</formula>
    </cfRule>
  </conditionalFormatting>
  <conditionalFormatting sqref="I31">
    <cfRule type="beginsWith" dxfId="40247" priority="422" operator="beginsWith" text="ANT">
      <formula>LEFT(I31,LEN("ANT"))="ANT"</formula>
    </cfRule>
    <cfRule type="beginsWith" dxfId="40246" priority="423" operator="beginsWith" text="FAL">
      <formula>LEFT(I31,LEN("FAL"))="FAL"</formula>
    </cfRule>
    <cfRule type="beginsWith" dxfId="40245" priority="424" operator="beginsWith" text="OK">
      <formula>LEFT(I31,LEN("OK"))="OK"</formula>
    </cfRule>
  </conditionalFormatting>
  <conditionalFormatting sqref="I31">
    <cfRule type="beginsWith" dxfId="40244" priority="421" operator="beginsWith" text="ATR">
      <formula>LEFT(I31,LEN("ATR"))="ATR"</formula>
    </cfRule>
  </conditionalFormatting>
  <conditionalFormatting sqref="I31">
    <cfRule type="beginsWith" dxfId="40243" priority="420" operator="beginsWith" text="ATD">
      <formula>LEFT(I31,LEN("ATD"))="ATD"</formula>
    </cfRule>
  </conditionalFormatting>
  <conditionalFormatting sqref="I31">
    <cfRule type="beginsWith" dxfId="40242" priority="419" operator="beginsWith" text="DP">
      <formula>LEFT(I31,LEN("DP"))="DP"</formula>
    </cfRule>
  </conditionalFormatting>
  <conditionalFormatting sqref="I34">
    <cfRule type="beginsWith" dxfId="40241" priority="417" operator="beginsWith" text="FER">
      <formula>LEFT(I34,LEN("FER"))="FER"</formula>
    </cfRule>
    <cfRule type="beginsWith" dxfId="40240" priority="418" operator="beginsWith" text="FRS">
      <formula>LEFT(I34,LEN("FRS"))="FRS"</formula>
    </cfRule>
  </conditionalFormatting>
  <conditionalFormatting sqref="I34">
    <cfRule type="beginsWith" dxfId="40239" priority="416" operator="beginsWith" text="NT">
      <formula>LEFT(I34,LEN("NT"))="NT"</formula>
    </cfRule>
  </conditionalFormatting>
  <conditionalFormatting sqref="I34">
    <cfRule type="beginsWith" dxfId="40238" priority="413" operator="beginsWith" text="ANT">
      <formula>LEFT(I34,LEN("ANT"))="ANT"</formula>
    </cfRule>
    <cfRule type="beginsWith" dxfId="40237" priority="414" operator="beginsWith" text="FAL">
      <formula>LEFT(I34,LEN("FAL"))="FAL"</formula>
    </cfRule>
    <cfRule type="beginsWith" dxfId="40236" priority="415" operator="beginsWith" text="OK">
      <formula>LEFT(I34,LEN("OK"))="OK"</formula>
    </cfRule>
  </conditionalFormatting>
  <conditionalFormatting sqref="I34">
    <cfRule type="beginsWith" dxfId="40235" priority="412" operator="beginsWith" text="ATR">
      <formula>LEFT(I34,LEN("ATR"))="ATR"</formula>
    </cfRule>
  </conditionalFormatting>
  <conditionalFormatting sqref="I34">
    <cfRule type="beginsWith" dxfId="40234" priority="411" operator="beginsWith" text="ATD">
      <formula>LEFT(I34,LEN("ATD"))="ATD"</formula>
    </cfRule>
  </conditionalFormatting>
  <conditionalFormatting sqref="I34">
    <cfRule type="beginsWith" dxfId="40233" priority="410" stopIfTrue="1" operator="beginsWith" text="DP">
      <formula>LEFT(I34,LEN("DP"))="DP"</formula>
    </cfRule>
  </conditionalFormatting>
  <conditionalFormatting sqref="I33">
    <cfRule type="beginsWith" dxfId="40232" priority="408" operator="beginsWith" text="FER">
      <formula>LEFT(I33,LEN("FER"))="FER"</formula>
    </cfRule>
    <cfRule type="beginsWith" dxfId="40231" priority="409" operator="beginsWith" text="FRS">
      <formula>LEFT(I33,LEN("FRS"))="FRS"</formula>
    </cfRule>
  </conditionalFormatting>
  <conditionalFormatting sqref="I33">
    <cfRule type="beginsWith" dxfId="40230" priority="407" operator="beginsWith" text="NT">
      <formula>LEFT(I33,LEN("NT"))="NT"</formula>
    </cfRule>
  </conditionalFormatting>
  <conditionalFormatting sqref="I33">
    <cfRule type="beginsWith" dxfId="40229" priority="404" operator="beginsWith" text="ANT">
      <formula>LEFT(I33,LEN("ANT"))="ANT"</formula>
    </cfRule>
    <cfRule type="beginsWith" dxfId="40228" priority="405" operator="beginsWith" text="FAL">
      <formula>LEFT(I33,LEN("FAL"))="FAL"</formula>
    </cfRule>
    <cfRule type="beginsWith" dxfId="40227" priority="406" operator="beginsWith" text="OK">
      <formula>LEFT(I33,LEN("OK"))="OK"</formula>
    </cfRule>
  </conditionalFormatting>
  <conditionalFormatting sqref="I33">
    <cfRule type="beginsWith" dxfId="40226" priority="403" operator="beginsWith" text="ATR">
      <formula>LEFT(I33,LEN("ATR"))="ATR"</formula>
    </cfRule>
  </conditionalFormatting>
  <conditionalFormatting sqref="I33">
    <cfRule type="beginsWith" dxfId="40225" priority="402" operator="beginsWith" text="ATD">
      <formula>LEFT(I33,LEN("ATD"))="ATD"</formula>
    </cfRule>
  </conditionalFormatting>
  <conditionalFormatting sqref="I33">
    <cfRule type="beginsWith" dxfId="40224" priority="401" operator="beginsWith" text="DP">
      <formula>LEFT(I33,LEN("DP"))="DP"</formula>
    </cfRule>
  </conditionalFormatting>
  <conditionalFormatting sqref="H31:H34">
    <cfRule type="expression" dxfId="40223" priority="400">
      <formula>G31="0"</formula>
    </cfRule>
  </conditionalFormatting>
  <conditionalFormatting sqref="G31:G34">
    <cfRule type="beginsWith" dxfId="40222" priority="399" operator="beginsWith" text="0">
      <formula>LEFT(G31,LEN("0"))="0"</formula>
    </cfRule>
  </conditionalFormatting>
  <conditionalFormatting sqref="I36">
    <cfRule type="beginsWith" dxfId="40221" priority="397" operator="beginsWith" text="FER">
      <formula>LEFT(I36,LEN("FER"))="FER"</formula>
    </cfRule>
    <cfRule type="beginsWith" dxfId="40220" priority="398" operator="beginsWith" text="FRS">
      <formula>LEFT(I36,LEN("FRS"))="FRS"</formula>
    </cfRule>
  </conditionalFormatting>
  <conditionalFormatting sqref="I36">
    <cfRule type="beginsWith" dxfId="40219" priority="396" operator="beginsWith" text="NT">
      <formula>LEFT(I36,LEN("NT"))="NT"</formula>
    </cfRule>
  </conditionalFormatting>
  <conditionalFormatting sqref="I36">
    <cfRule type="beginsWith" dxfId="40218" priority="393" operator="beginsWith" text="ANT">
      <formula>LEFT(I36,LEN("ANT"))="ANT"</formula>
    </cfRule>
    <cfRule type="beginsWith" dxfId="40217" priority="394" operator="beginsWith" text="FAL">
      <formula>LEFT(I36,LEN("FAL"))="FAL"</formula>
    </cfRule>
    <cfRule type="beginsWith" dxfId="40216" priority="395" operator="beginsWith" text="OK">
      <formula>LEFT(I36,LEN("OK"))="OK"</formula>
    </cfRule>
  </conditionalFormatting>
  <conditionalFormatting sqref="I36">
    <cfRule type="beginsWith" dxfId="40215" priority="392" operator="beginsWith" text="ATR">
      <formula>LEFT(I36,LEN("ATR"))="ATR"</formula>
    </cfRule>
  </conditionalFormatting>
  <conditionalFormatting sqref="I36">
    <cfRule type="beginsWith" dxfId="40214" priority="391" operator="beginsWith" text="ATD">
      <formula>LEFT(I36,LEN("ATD"))="ATD"</formula>
    </cfRule>
  </conditionalFormatting>
  <conditionalFormatting sqref="I36">
    <cfRule type="beginsWith" dxfId="40213" priority="390" operator="beginsWith" text="DP">
      <formula>LEFT(I36,LEN("DP"))="DP"</formula>
    </cfRule>
  </conditionalFormatting>
  <conditionalFormatting sqref="I35">
    <cfRule type="beginsWith" dxfId="40212" priority="388" operator="beginsWith" text="FER">
      <formula>LEFT(I35,LEN("FER"))="FER"</formula>
    </cfRule>
    <cfRule type="beginsWith" dxfId="40211" priority="389" operator="beginsWith" text="FRS">
      <formula>LEFT(I35,LEN("FRS"))="FRS"</formula>
    </cfRule>
  </conditionalFormatting>
  <conditionalFormatting sqref="I35">
    <cfRule type="beginsWith" dxfId="40210" priority="387" operator="beginsWith" text="NT">
      <formula>LEFT(I35,LEN("NT"))="NT"</formula>
    </cfRule>
  </conditionalFormatting>
  <conditionalFormatting sqref="I35">
    <cfRule type="beginsWith" dxfId="40209" priority="384" operator="beginsWith" text="ANT">
      <formula>LEFT(I35,LEN("ANT"))="ANT"</formula>
    </cfRule>
    <cfRule type="beginsWith" dxfId="40208" priority="385" operator="beginsWith" text="FAL">
      <formula>LEFT(I35,LEN("FAL"))="FAL"</formula>
    </cfRule>
    <cfRule type="beginsWith" dxfId="40207" priority="386" operator="beginsWith" text="OK">
      <formula>LEFT(I35,LEN("OK"))="OK"</formula>
    </cfRule>
  </conditionalFormatting>
  <conditionalFormatting sqref="I35">
    <cfRule type="beginsWith" dxfId="40206" priority="383" operator="beginsWith" text="ATR">
      <formula>LEFT(I35,LEN("ATR"))="ATR"</formula>
    </cfRule>
  </conditionalFormatting>
  <conditionalFormatting sqref="I35">
    <cfRule type="beginsWith" dxfId="40205" priority="382" operator="beginsWith" text="ATD">
      <formula>LEFT(I35,LEN("ATD"))="ATD"</formula>
    </cfRule>
  </conditionalFormatting>
  <conditionalFormatting sqref="I35">
    <cfRule type="beginsWith" dxfId="40204" priority="381" operator="beginsWith" text="DP">
      <formula>LEFT(I35,LEN("DP"))="DP"</formula>
    </cfRule>
  </conditionalFormatting>
  <conditionalFormatting sqref="I38">
    <cfRule type="beginsWith" dxfId="40203" priority="379" operator="beginsWith" text="FER">
      <formula>LEFT(I38,LEN("FER"))="FER"</formula>
    </cfRule>
    <cfRule type="beginsWith" dxfId="40202" priority="380" operator="beginsWith" text="FRS">
      <formula>LEFT(I38,LEN("FRS"))="FRS"</formula>
    </cfRule>
  </conditionalFormatting>
  <conditionalFormatting sqref="I38">
    <cfRule type="beginsWith" dxfId="40201" priority="378" operator="beginsWith" text="NT">
      <formula>LEFT(I38,LEN("NT"))="NT"</formula>
    </cfRule>
  </conditionalFormatting>
  <conditionalFormatting sqref="I38">
    <cfRule type="beginsWith" dxfId="40200" priority="375" operator="beginsWith" text="ANT">
      <formula>LEFT(I38,LEN("ANT"))="ANT"</formula>
    </cfRule>
    <cfRule type="beginsWith" dxfId="40199" priority="376" operator="beginsWith" text="FAL">
      <formula>LEFT(I38,LEN("FAL"))="FAL"</formula>
    </cfRule>
    <cfRule type="beginsWith" dxfId="40198" priority="377" operator="beginsWith" text="OK">
      <formula>LEFT(I38,LEN("OK"))="OK"</formula>
    </cfRule>
  </conditionalFormatting>
  <conditionalFormatting sqref="I38">
    <cfRule type="beginsWith" dxfId="40197" priority="374" operator="beginsWith" text="ATR">
      <formula>LEFT(I38,LEN("ATR"))="ATR"</formula>
    </cfRule>
  </conditionalFormatting>
  <conditionalFormatting sqref="I38">
    <cfRule type="beginsWith" dxfId="40196" priority="373" operator="beginsWith" text="ATD">
      <formula>LEFT(I38,LEN("ATD"))="ATD"</formula>
    </cfRule>
  </conditionalFormatting>
  <conditionalFormatting sqref="I38">
    <cfRule type="beginsWith" dxfId="40195" priority="372" stopIfTrue="1" operator="beginsWith" text="DP">
      <formula>LEFT(I38,LEN("DP"))="DP"</formula>
    </cfRule>
  </conditionalFormatting>
  <conditionalFormatting sqref="I37">
    <cfRule type="beginsWith" dxfId="40194" priority="370" operator="beginsWith" text="FER">
      <formula>LEFT(I37,LEN("FER"))="FER"</formula>
    </cfRule>
    <cfRule type="beginsWith" dxfId="40193" priority="371" operator="beginsWith" text="FRS">
      <formula>LEFT(I37,LEN("FRS"))="FRS"</formula>
    </cfRule>
  </conditionalFormatting>
  <conditionalFormatting sqref="I37">
    <cfRule type="beginsWith" dxfId="40192" priority="369" operator="beginsWith" text="NT">
      <formula>LEFT(I37,LEN("NT"))="NT"</formula>
    </cfRule>
  </conditionalFormatting>
  <conditionalFormatting sqref="I37">
    <cfRule type="beginsWith" dxfId="40191" priority="366" operator="beginsWith" text="ANT">
      <formula>LEFT(I37,LEN("ANT"))="ANT"</formula>
    </cfRule>
    <cfRule type="beginsWith" dxfId="40190" priority="367" operator="beginsWith" text="FAL">
      <formula>LEFT(I37,LEN("FAL"))="FAL"</formula>
    </cfRule>
    <cfRule type="beginsWith" dxfId="40189" priority="368" operator="beginsWith" text="OK">
      <formula>LEFT(I37,LEN("OK"))="OK"</formula>
    </cfRule>
  </conditionalFormatting>
  <conditionalFormatting sqref="I37">
    <cfRule type="beginsWith" dxfId="40188" priority="365" operator="beginsWith" text="ATR">
      <formula>LEFT(I37,LEN("ATR"))="ATR"</formula>
    </cfRule>
  </conditionalFormatting>
  <conditionalFormatting sqref="I37">
    <cfRule type="beginsWith" dxfId="40187" priority="364" operator="beginsWith" text="ATD">
      <formula>LEFT(I37,LEN("ATD"))="ATD"</formula>
    </cfRule>
  </conditionalFormatting>
  <conditionalFormatting sqref="I37">
    <cfRule type="beginsWith" dxfId="40186" priority="363" operator="beginsWith" text="DP">
      <formula>LEFT(I37,LEN("DP"))="DP"</formula>
    </cfRule>
  </conditionalFormatting>
  <conditionalFormatting sqref="H35:H38">
    <cfRule type="expression" dxfId="40185" priority="362">
      <formula>G35="0"</formula>
    </cfRule>
  </conditionalFormatting>
  <conditionalFormatting sqref="G35:G38">
    <cfRule type="beginsWith" dxfId="40184" priority="361" operator="beginsWith" text="0">
      <formula>LEFT(G35,LEN("0"))="0"</formula>
    </cfRule>
  </conditionalFormatting>
  <conditionalFormatting sqref="I40">
    <cfRule type="beginsWith" dxfId="40183" priority="359" operator="beginsWith" text="FER">
      <formula>LEFT(I40,LEN("FER"))="FER"</formula>
    </cfRule>
    <cfRule type="beginsWith" dxfId="40182" priority="360" operator="beginsWith" text="FRS">
      <formula>LEFT(I40,LEN("FRS"))="FRS"</formula>
    </cfRule>
  </conditionalFormatting>
  <conditionalFormatting sqref="I40">
    <cfRule type="beginsWith" dxfId="40181" priority="358" operator="beginsWith" text="NT">
      <formula>LEFT(I40,LEN("NT"))="NT"</formula>
    </cfRule>
  </conditionalFormatting>
  <conditionalFormatting sqref="I40">
    <cfRule type="beginsWith" dxfId="40180" priority="355" operator="beginsWith" text="ANT">
      <formula>LEFT(I40,LEN("ANT"))="ANT"</formula>
    </cfRule>
    <cfRule type="beginsWith" dxfId="40179" priority="356" operator="beginsWith" text="FAL">
      <formula>LEFT(I40,LEN("FAL"))="FAL"</formula>
    </cfRule>
    <cfRule type="beginsWith" dxfId="40178" priority="357" operator="beginsWith" text="OK">
      <formula>LEFT(I40,LEN("OK"))="OK"</formula>
    </cfRule>
  </conditionalFormatting>
  <conditionalFormatting sqref="I40">
    <cfRule type="beginsWith" dxfId="40177" priority="354" operator="beginsWith" text="ATR">
      <formula>LEFT(I40,LEN("ATR"))="ATR"</formula>
    </cfRule>
  </conditionalFormatting>
  <conditionalFormatting sqref="I40">
    <cfRule type="beginsWith" dxfId="40176" priority="353" operator="beginsWith" text="ATD">
      <formula>LEFT(I40,LEN("ATD"))="ATD"</formula>
    </cfRule>
  </conditionalFormatting>
  <conditionalFormatting sqref="I40">
    <cfRule type="beginsWith" dxfId="40175" priority="352" operator="beginsWith" text="DP">
      <formula>LEFT(I40,LEN("DP"))="DP"</formula>
    </cfRule>
  </conditionalFormatting>
  <conditionalFormatting sqref="I39">
    <cfRule type="beginsWith" dxfId="40174" priority="350" operator="beginsWith" text="FER">
      <formula>LEFT(I39,LEN("FER"))="FER"</formula>
    </cfRule>
    <cfRule type="beginsWith" dxfId="40173" priority="351" operator="beginsWith" text="FRS">
      <formula>LEFT(I39,LEN("FRS"))="FRS"</formula>
    </cfRule>
  </conditionalFormatting>
  <conditionalFormatting sqref="I39">
    <cfRule type="beginsWith" dxfId="40172" priority="349" operator="beginsWith" text="NT">
      <formula>LEFT(I39,LEN("NT"))="NT"</formula>
    </cfRule>
  </conditionalFormatting>
  <conditionalFormatting sqref="I39">
    <cfRule type="beginsWith" dxfId="40171" priority="346" operator="beginsWith" text="ANT">
      <formula>LEFT(I39,LEN("ANT"))="ANT"</formula>
    </cfRule>
    <cfRule type="beginsWith" dxfId="40170" priority="347" operator="beginsWith" text="FAL">
      <formula>LEFT(I39,LEN("FAL"))="FAL"</formula>
    </cfRule>
    <cfRule type="beginsWith" dxfId="40169" priority="348" operator="beginsWith" text="OK">
      <formula>LEFT(I39,LEN("OK"))="OK"</formula>
    </cfRule>
  </conditionalFormatting>
  <conditionalFormatting sqref="I39">
    <cfRule type="beginsWith" dxfId="40168" priority="345" operator="beginsWith" text="ATR">
      <formula>LEFT(I39,LEN("ATR"))="ATR"</formula>
    </cfRule>
  </conditionalFormatting>
  <conditionalFormatting sqref="I39">
    <cfRule type="beginsWith" dxfId="40167" priority="344" operator="beginsWith" text="ATD">
      <formula>LEFT(I39,LEN("ATD"))="ATD"</formula>
    </cfRule>
  </conditionalFormatting>
  <conditionalFormatting sqref="I39">
    <cfRule type="beginsWith" dxfId="40166" priority="343" operator="beginsWith" text="DP">
      <formula>LEFT(I39,LEN("DP"))="DP"</formula>
    </cfRule>
  </conditionalFormatting>
  <conditionalFormatting sqref="I42">
    <cfRule type="beginsWith" dxfId="40165" priority="341" operator="beginsWith" text="FER">
      <formula>LEFT(I42,LEN("FER"))="FER"</formula>
    </cfRule>
    <cfRule type="beginsWith" dxfId="40164" priority="342" operator="beginsWith" text="FRS">
      <formula>LEFT(I42,LEN("FRS"))="FRS"</formula>
    </cfRule>
  </conditionalFormatting>
  <conditionalFormatting sqref="I42">
    <cfRule type="beginsWith" dxfId="40163" priority="340" operator="beginsWith" text="NT">
      <formula>LEFT(I42,LEN("NT"))="NT"</formula>
    </cfRule>
  </conditionalFormatting>
  <conditionalFormatting sqref="I42">
    <cfRule type="beginsWith" dxfId="40162" priority="337" operator="beginsWith" text="ANT">
      <formula>LEFT(I42,LEN("ANT"))="ANT"</formula>
    </cfRule>
    <cfRule type="beginsWith" dxfId="40161" priority="338" operator="beginsWith" text="FAL">
      <formula>LEFT(I42,LEN("FAL"))="FAL"</formula>
    </cfRule>
    <cfRule type="beginsWith" dxfId="40160" priority="339" operator="beginsWith" text="OK">
      <formula>LEFT(I42,LEN("OK"))="OK"</formula>
    </cfRule>
  </conditionalFormatting>
  <conditionalFormatting sqref="I42">
    <cfRule type="beginsWith" dxfId="40159" priority="336" operator="beginsWith" text="ATR">
      <formula>LEFT(I42,LEN("ATR"))="ATR"</formula>
    </cfRule>
  </conditionalFormatting>
  <conditionalFormatting sqref="I42">
    <cfRule type="beginsWith" dxfId="40158" priority="335" operator="beginsWith" text="ATD">
      <formula>LEFT(I42,LEN("ATD"))="ATD"</formula>
    </cfRule>
  </conditionalFormatting>
  <conditionalFormatting sqref="I42">
    <cfRule type="beginsWith" dxfId="40157" priority="334" stopIfTrue="1" operator="beginsWith" text="DP">
      <formula>LEFT(I42,LEN("DP"))="DP"</formula>
    </cfRule>
  </conditionalFormatting>
  <conditionalFormatting sqref="I41">
    <cfRule type="beginsWith" dxfId="40156" priority="332" operator="beginsWith" text="FER">
      <formula>LEFT(I41,LEN("FER"))="FER"</formula>
    </cfRule>
    <cfRule type="beginsWith" dxfId="40155" priority="333" operator="beginsWith" text="FRS">
      <formula>LEFT(I41,LEN("FRS"))="FRS"</formula>
    </cfRule>
  </conditionalFormatting>
  <conditionalFormatting sqref="I41">
    <cfRule type="beginsWith" dxfId="40154" priority="331" operator="beginsWith" text="NT">
      <formula>LEFT(I41,LEN("NT"))="NT"</formula>
    </cfRule>
  </conditionalFormatting>
  <conditionalFormatting sqref="I41">
    <cfRule type="beginsWith" dxfId="40153" priority="328" operator="beginsWith" text="ANT">
      <formula>LEFT(I41,LEN("ANT"))="ANT"</formula>
    </cfRule>
    <cfRule type="beginsWith" dxfId="40152" priority="329" operator="beginsWith" text="FAL">
      <formula>LEFT(I41,LEN("FAL"))="FAL"</formula>
    </cfRule>
    <cfRule type="beginsWith" dxfId="40151" priority="330" operator="beginsWith" text="OK">
      <formula>LEFT(I41,LEN("OK"))="OK"</formula>
    </cfRule>
  </conditionalFormatting>
  <conditionalFormatting sqref="I41">
    <cfRule type="beginsWith" dxfId="40150" priority="327" operator="beginsWith" text="ATR">
      <formula>LEFT(I41,LEN("ATR"))="ATR"</formula>
    </cfRule>
  </conditionalFormatting>
  <conditionalFormatting sqref="I41">
    <cfRule type="beginsWith" dxfId="40149" priority="326" operator="beginsWith" text="ATD">
      <formula>LEFT(I41,LEN("ATD"))="ATD"</formula>
    </cfRule>
  </conditionalFormatting>
  <conditionalFormatting sqref="I41">
    <cfRule type="beginsWith" dxfId="40148" priority="325" operator="beginsWith" text="DP">
      <formula>LEFT(I41,LEN("DP"))="DP"</formula>
    </cfRule>
  </conditionalFormatting>
  <conditionalFormatting sqref="H39:H42">
    <cfRule type="expression" dxfId="40147" priority="324">
      <formula>G39="0"</formula>
    </cfRule>
  </conditionalFormatting>
  <conditionalFormatting sqref="G39:G42">
    <cfRule type="beginsWith" dxfId="40146" priority="323" operator="beginsWith" text="0">
      <formula>LEFT(G39,LEN("0"))="0"</formula>
    </cfRule>
  </conditionalFormatting>
  <conditionalFormatting sqref="L5:N6">
    <cfRule type="expression" dxfId="40145" priority="319">
      <formula>K3="FERIADO"</formula>
    </cfRule>
    <cfRule type="expression" dxfId="40144" priority="320">
      <formula>K3="FÉRIAS"</formula>
    </cfRule>
    <cfRule type="expression" dxfId="40143" priority="321">
      <formula>K3="ATESTADO"</formula>
    </cfRule>
    <cfRule type="expression" dxfId="40142" priority="322">
      <formula>K3="NTRAB"</formula>
    </cfRule>
  </conditionalFormatting>
  <conditionalFormatting sqref="N3">
    <cfRule type="beginsWith" dxfId="40141" priority="316" operator="beginsWith" text="DP">
      <formula>LEFT(N3,LEN("DP"))="DP"</formula>
    </cfRule>
    <cfRule type="beginsWith" dxfId="40140" priority="317" operator="beginsWith" text="FER">
      <formula>LEFT(N3,LEN("FER"))="FER"</formula>
    </cfRule>
    <cfRule type="beginsWith" dxfId="40139" priority="318" operator="beginsWith" text="FRS">
      <formula>LEFT(N3,LEN("FRS"))="FRS"</formula>
    </cfRule>
  </conditionalFormatting>
  <conditionalFormatting sqref="N3">
    <cfRule type="beginsWith" dxfId="40138" priority="315" operator="beginsWith" text="NT">
      <formula>LEFT(N3,LEN("NT"))="NT"</formula>
    </cfRule>
  </conditionalFormatting>
  <conditionalFormatting sqref="N3">
    <cfRule type="beginsWith" dxfId="40137" priority="312" operator="beginsWith" text="ANT">
      <formula>LEFT(N3,LEN("ANT"))="ANT"</formula>
    </cfRule>
    <cfRule type="beginsWith" dxfId="40136" priority="313" operator="beginsWith" text="FAL">
      <formula>LEFT(N3,LEN("FAL"))="FAL"</formula>
    </cfRule>
    <cfRule type="beginsWith" dxfId="40135" priority="314" operator="beginsWith" text="OK">
      <formula>LEFT(N3,LEN("OK"))="OK"</formula>
    </cfRule>
  </conditionalFormatting>
  <conditionalFormatting sqref="N3">
    <cfRule type="beginsWith" dxfId="40134" priority="311" operator="beginsWith" text="ATR">
      <formula>LEFT(N3,LEN("ATR"))="ATR"</formula>
    </cfRule>
  </conditionalFormatting>
  <conditionalFormatting sqref="N3">
    <cfRule type="beginsWith" dxfId="40133" priority="310" operator="beginsWith" text="ATD">
      <formula>LEFT(N3,LEN("ATD"))="ATD"</formula>
    </cfRule>
  </conditionalFormatting>
  <conditionalFormatting sqref="N4">
    <cfRule type="beginsWith" dxfId="40132" priority="308" operator="beginsWith" text="FER">
      <formula>LEFT(N4,LEN("FER"))="FER"</formula>
    </cfRule>
    <cfRule type="beginsWith" dxfId="40131" priority="309" operator="beginsWith" text="FRS">
      <formula>LEFT(N4,LEN("FRS"))="FRS"</formula>
    </cfRule>
  </conditionalFormatting>
  <conditionalFormatting sqref="N4">
    <cfRule type="beginsWith" dxfId="40130" priority="307" operator="beginsWith" text="NT">
      <formula>LEFT(N4,LEN("NT"))="NT"</formula>
    </cfRule>
  </conditionalFormatting>
  <conditionalFormatting sqref="N4">
    <cfRule type="beginsWith" dxfId="40129" priority="304" operator="beginsWith" text="ANT">
      <formula>LEFT(N4,LEN("ANT"))="ANT"</formula>
    </cfRule>
    <cfRule type="beginsWith" dxfId="40128" priority="305" operator="beginsWith" text="FAL">
      <formula>LEFT(N4,LEN("FAL"))="FAL"</formula>
    </cfRule>
    <cfRule type="beginsWith" dxfId="40127" priority="306" operator="beginsWith" text="OK">
      <formula>LEFT(N4,LEN("OK"))="OK"</formula>
    </cfRule>
  </conditionalFormatting>
  <conditionalFormatting sqref="N4">
    <cfRule type="beginsWith" dxfId="40126" priority="303" operator="beginsWith" text="ATR">
      <formula>LEFT(N4,LEN("ATR"))="ATR"</formula>
    </cfRule>
  </conditionalFormatting>
  <conditionalFormatting sqref="N4">
    <cfRule type="beginsWith" dxfId="40125" priority="302" operator="beginsWith" text="ATD">
      <formula>LEFT(N4,LEN("ATD"))="ATD"</formula>
    </cfRule>
  </conditionalFormatting>
  <conditionalFormatting sqref="N4">
    <cfRule type="beginsWith" dxfId="40124" priority="301" stopIfTrue="1" operator="beginsWith" text="DP">
      <formula>LEFT(N4,LEN("DP"))="DP"</formula>
    </cfRule>
  </conditionalFormatting>
  <conditionalFormatting sqref="M3:M4">
    <cfRule type="expression" dxfId="40123" priority="300">
      <formula>L3="0"</formula>
    </cfRule>
  </conditionalFormatting>
  <conditionalFormatting sqref="L3:L4">
    <cfRule type="beginsWith" dxfId="40122" priority="299" operator="beginsWith" text="0">
      <formula>LEFT(L3,LEN("0"))="0"</formula>
    </cfRule>
  </conditionalFormatting>
  <conditionalFormatting sqref="L7:N10">
    <cfRule type="expression" dxfId="40121" priority="295">
      <formula>K7="FÉRIAS"</formula>
    </cfRule>
    <cfRule type="expression" dxfId="40120" priority="296">
      <formula>K7="FERIADO"</formula>
    </cfRule>
    <cfRule type="expression" dxfId="40119" priority="297">
      <formula>K7="ATESTADO"</formula>
    </cfRule>
    <cfRule type="expression" dxfId="40118" priority="298">
      <formula>K7="NTRAB"</formula>
    </cfRule>
  </conditionalFormatting>
  <conditionalFormatting sqref="N12">
    <cfRule type="beginsWith" dxfId="40117" priority="293" operator="beginsWith" text="FER">
      <formula>LEFT(N12,LEN("FER"))="FER"</formula>
    </cfRule>
    <cfRule type="beginsWith" dxfId="40116" priority="294" operator="beginsWith" text="FRS">
      <formula>LEFT(N12,LEN("FRS"))="FRS"</formula>
    </cfRule>
  </conditionalFormatting>
  <conditionalFormatting sqref="N12">
    <cfRule type="beginsWith" dxfId="40115" priority="292" operator="beginsWith" text="NT">
      <formula>LEFT(N12,LEN("NT"))="NT"</formula>
    </cfRule>
  </conditionalFormatting>
  <conditionalFormatting sqref="N12">
    <cfRule type="beginsWith" dxfId="40114" priority="289" operator="beginsWith" text="ANT">
      <formula>LEFT(N12,LEN("ANT"))="ANT"</formula>
    </cfRule>
    <cfRule type="beginsWith" dxfId="40113" priority="290" operator="beginsWith" text="FAL">
      <formula>LEFT(N12,LEN("FAL"))="FAL"</formula>
    </cfRule>
    <cfRule type="beginsWith" dxfId="40112" priority="291" operator="beginsWith" text="OK">
      <formula>LEFT(N12,LEN("OK"))="OK"</formula>
    </cfRule>
  </conditionalFormatting>
  <conditionalFormatting sqref="N12">
    <cfRule type="beginsWith" dxfId="40111" priority="288" operator="beginsWith" text="ATR">
      <formula>LEFT(N12,LEN("ATR"))="ATR"</formula>
    </cfRule>
  </conditionalFormatting>
  <conditionalFormatting sqref="N12">
    <cfRule type="beginsWith" dxfId="40110" priority="287" operator="beginsWith" text="ATD">
      <formula>LEFT(N12,LEN("ATD"))="ATD"</formula>
    </cfRule>
  </conditionalFormatting>
  <conditionalFormatting sqref="N12">
    <cfRule type="beginsWith" dxfId="40109" priority="286" operator="beginsWith" text="DP">
      <formula>LEFT(N12,LEN("DP"))="DP"</formula>
    </cfRule>
  </conditionalFormatting>
  <conditionalFormatting sqref="N11">
    <cfRule type="beginsWith" dxfId="40108" priority="284" operator="beginsWith" text="FER">
      <formula>LEFT(N11,LEN("FER"))="FER"</formula>
    </cfRule>
    <cfRule type="beginsWith" dxfId="40107" priority="285" operator="beginsWith" text="FRS">
      <formula>LEFT(N11,LEN("FRS"))="FRS"</formula>
    </cfRule>
  </conditionalFormatting>
  <conditionalFormatting sqref="N11">
    <cfRule type="beginsWith" dxfId="40106" priority="283" operator="beginsWith" text="NT">
      <formula>LEFT(N11,LEN("NT"))="NT"</formula>
    </cfRule>
  </conditionalFormatting>
  <conditionalFormatting sqref="N11">
    <cfRule type="beginsWith" dxfId="40105" priority="280" operator="beginsWith" text="ANT">
      <formula>LEFT(N11,LEN("ANT"))="ANT"</formula>
    </cfRule>
    <cfRule type="beginsWith" dxfId="40104" priority="281" operator="beginsWith" text="FAL">
      <formula>LEFT(N11,LEN("FAL"))="FAL"</formula>
    </cfRule>
    <cfRule type="beginsWith" dxfId="40103" priority="282" operator="beginsWith" text="OK">
      <formula>LEFT(N11,LEN("OK"))="OK"</formula>
    </cfRule>
  </conditionalFormatting>
  <conditionalFormatting sqref="N11">
    <cfRule type="beginsWith" dxfId="40102" priority="279" operator="beginsWith" text="ATR">
      <formula>LEFT(N11,LEN("ATR"))="ATR"</formula>
    </cfRule>
  </conditionalFormatting>
  <conditionalFormatting sqref="N11">
    <cfRule type="beginsWith" dxfId="40101" priority="278" operator="beginsWith" text="ATD">
      <formula>LEFT(N11,LEN("ATD"))="ATD"</formula>
    </cfRule>
  </conditionalFormatting>
  <conditionalFormatting sqref="N11">
    <cfRule type="beginsWith" dxfId="40100" priority="277" operator="beginsWith" text="DP">
      <formula>LEFT(N11,LEN("DP"))="DP"</formula>
    </cfRule>
  </conditionalFormatting>
  <conditionalFormatting sqref="N14">
    <cfRule type="beginsWith" dxfId="40099" priority="275" operator="beginsWith" text="FER">
      <formula>LEFT(N14,LEN("FER"))="FER"</formula>
    </cfRule>
    <cfRule type="beginsWith" dxfId="40098" priority="276" operator="beginsWith" text="FRS">
      <formula>LEFT(N14,LEN("FRS"))="FRS"</formula>
    </cfRule>
  </conditionalFormatting>
  <conditionalFormatting sqref="N14">
    <cfRule type="beginsWith" dxfId="40097" priority="274" operator="beginsWith" text="NT">
      <formula>LEFT(N14,LEN("NT"))="NT"</formula>
    </cfRule>
  </conditionalFormatting>
  <conditionalFormatting sqref="N14">
    <cfRule type="beginsWith" dxfId="40096" priority="271" operator="beginsWith" text="ANT">
      <formula>LEFT(N14,LEN("ANT"))="ANT"</formula>
    </cfRule>
    <cfRule type="beginsWith" dxfId="40095" priority="272" operator="beginsWith" text="FAL">
      <formula>LEFT(N14,LEN("FAL"))="FAL"</formula>
    </cfRule>
    <cfRule type="beginsWith" dxfId="40094" priority="273" operator="beginsWith" text="OK">
      <formula>LEFT(N14,LEN("OK"))="OK"</formula>
    </cfRule>
  </conditionalFormatting>
  <conditionalFormatting sqref="N14">
    <cfRule type="beginsWith" dxfId="40093" priority="270" operator="beginsWith" text="ATR">
      <formula>LEFT(N14,LEN("ATR"))="ATR"</formula>
    </cfRule>
  </conditionalFormatting>
  <conditionalFormatting sqref="N14">
    <cfRule type="beginsWith" dxfId="40092" priority="269" operator="beginsWith" text="ATD">
      <formula>LEFT(N14,LEN("ATD"))="ATD"</formula>
    </cfRule>
  </conditionalFormatting>
  <conditionalFormatting sqref="N14">
    <cfRule type="beginsWith" dxfId="40091" priority="268" stopIfTrue="1" operator="beginsWith" text="DP">
      <formula>LEFT(N14,LEN("DP"))="DP"</formula>
    </cfRule>
  </conditionalFormatting>
  <conditionalFormatting sqref="N13">
    <cfRule type="beginsWith" dxfId="40090" priority="266" operator="beginsWith" text="FER">
      <formula>LEFT(N13,LEN("FER"))="FER"</formula>
    </cfRule>
    <cfRule type="beginsWith" dxfId="40089" priority="267" operator="beginsWith" text="FRS">
      <formula>LEFT(N13,LEN("FRS"))="FRS"</formula>
    </cfRule>
  </conditionalFormatting>
  <conditionalFormatting sqref="N13">
    <cfRule type="beginsWith" dxfId="40088" priority="265" operator="beginsWith" text="NT">
      <formula>LEFT(N13,LEN("NT"))="NT"</formula>
    </cfRule>
  </conditionalFormatting>
  <conditionalFormatting sqref="N13">
    <cfRule type="beginsWith" dxfId="40087" priority="262" operator="beginsWith" text="ANT">
      <formula>LEFT(N13,LEN("ANT"))="ANT"</formula>
    </cfRule>
    <cfRule type="beginsWith" dxfId="40086" priority="263" operator="beginsWith" text="FAL">
      <formula>LEFT(N13,LEN("FAL"))="FAL"</formula>
    </cfRule>
    <cfRule type="beginsWith" dxfId="40085" priority="264" operator="beginsWith" text="OK">
      <formula>LEFT(N13,LEN("OK"))="OK"</formula>
    </cfRule>
  </conditionalFormatting>
  <conditionalFormatting sqref="N13">
    <cfRule type="beginsWith" dxfId="40084" priority="261" operator="beginsWith" text="ATR">
      <formula>LEFT(N13,LEN("ATR"))="ATR"</formula>
    </cfRule>
  </conditionalFormatting>
  <conditionalFormatting sqref="N13">
    <cfRule type="beginsWith" dxfId="40083" priority="260" operator="beginsWith" text="ATD">
      <formula>LEFT(N13,LEN("ATD"))="ATD"</formula>
    </cfRule>
  </conditionalFormatting>
  <conditionalFormatting sqref="N13">
    <cfRule type="beginsWith" dxfId="40082" priority="259" operator="beginsWith" text="DP">
      <formula>LEFT(N13,LEN("DP"))="DP"</formula>
    </cfRule>
  </conditionalFormatting>
  <conditionalFormatting sqref="M11:M14">
    <cfRule type="expression" dxfId="40081" priority="258">
      <formula>L11="0"</formula>
    </cfRule>
  </conditionalFormatting>
  <conditionalFormatting sqref="L11:L14">
    <cfRule type="beginsWith" dxfId="40080" priority="257" operator="beginsWith" text="0">
      <formula>LEFT(L11,LEN("0"))="0"</formula>
    </cfRule>
  </conditionalFormatting>
  <conditionalFormatting sqref="N16">
    <cfRule type="beginsWith" dxfId="40079" priority="255" operator="beginsWith" text="FER">
      <formula>LEFT(N16,LEN("FER"))="FER"</formula>
    </cfRule>
    <cfRule type="beginsWith" dxfId="40078" priority="256" operator="beginsWith" text="FRS">
      <formula>LEFT(N16,LEN("FRS"))="FRS"</formula>
    </cfRule>
  </conditionalFormatting>
  <conditionalFormatting sqref="N16">
    <cfRule type="beginsWith" dxfId="40077" priority="254" operator="beginsWith" text="NT">
      <formula>LEFT(N16,LEN("NT"))="NT"</formula>
    </cfRule>
  </conditionalFormatting>
  <conditionalFormatting sqref="N16">
    <cfRule type="beginsWith" dxfId="40076" priority="251" operator="beginsWith" text="ANT">
      <formula>LEFT(N16,LEN("ANT"))="ANT"</formula>
    </cfRule>
    <cfRule type="beginsWith" dxfId="40075" priority="252" operator="beginsWith" text="FAL">
      <formula>LEFT(N16,LEN("FAL"))="FAL"</formula>
    </cfRule>
    <cfRule type="beginsWith" dxfId="40074" priority="253" operator="beginsWith" text="OK">
      <formula>LEFT(N16,LEN("OK"))="OK"</formula>
    </cfRule>
  </conditionalFormatting>
  <conditionalFormatting sqref="N16">
    <cfRule type="beginsWith" dxfId="40073" priority="250" operator="beginsWith" text="ATR">
      <formula>LEFT(N16,LEN("ATR"))="ATR"</formula>
    </cfRule>
  </conditionalFormatting>
  <conditionalFormatting sqref="N16">
    <cfRule type="beginsWith" dxfId="40072" priority="249" operator="beginsWith" text="ATD">
      <formula>LEFT(N16,LEN("ATD"))="ATD"</formula>
    </cfRule>
  </conditionalFormatting>
  <conditionalFormatting sqref="N16">
    <cfRule type="beginsWith" dxfId="40071" priority="248" operator="beginsWith" text="DP">
      <formula>LEFT(N16,LEN("DP"))="DP"</formula>
    </cfRule>
  </conditionalFormatting>
  <conditionalFormatting sqref="N15">
    <cfRule type="beginsWith" dxfId="40070" priority="246" operator="beginsWith" text="FER">
      <formula>LEFT(N15,LEN("FER"))="FER"</formula>
    </cfRule>
    <cfRule type="beginsWith" dxfId="40069" priority="247" operator="beginsWith" text="FRS">
      <formula>LEFT(N15,LEN("FRS"))="FRS"</formula>
    </cfRule>
  </conditionalFormatting>
  <conditionalFormatting sqref="N15">
    <cfRule type="beginsWith" dxfId="40068" priority="245" operator="beginsWith" text="NT">
      <formula>LEFT(N15,LEN("NT"))="NT"</formula>
    </cfRule>
  </conditionalFormatting>
  <conditionalFormatting sqref="N15">
    <cfRule type="beginsWith" dxfId="40067" priority="242" operator="beginsWith" text="ANT">
      <formula>LEFT(N15,LEN("ANT"))="ANT"</formula>
    </cfRule>
    <cfRule type="beginsWith" dxfId="40066" priority="243" operator="beginsWith" text="FAL">
      <formula>LEFT(N15,LEN("FAL"))="FAL"</formula>
    </cfRule>
    <cfRule type="beginsWith" dxfId="40065" priority="244" operator="beginsWith" text="OK">
      <formula>LEFT(N15,LEN("OK"))="OK"</formula>
    </cfRule>
  </conditionalFormatting>
  <conditionalFormatting sqref="N15">
    <cfRule type="beginsWith" dxfId="40064" priority="241" operator="beginsWith" text="ATR">
      <formula>LEFT(N15,LEN("ATR"))="ATR"</formula>
    </cfRule>
  </conditionalFormatting>
  <conditionalFormatting sqref="N15">
    <cfRule type="beginsWith" dxfId="40063" priority="240" operator="beginsWith" text="ATD">
      <formula>LEFT(N15,LEN("ATD"))="ATD"</formula>
    </cfRule>
  </conditionalFormatting>
  <conditionalFormatting sqref="N15">
    <cfRule type="beginsWith" dxfId="40062" priority="239" operator="beginsWith" text="DP">
      <formula>LEFT(N15,LEN("DP"))="DP"</formula>
    </cfRule>
  </conditionalFormatting>
  <conditionalFormatting sqref="N18">
    <cfRule type="beginsWith" dxfId="40061" priority="237" operator="beginsWith" text="FER">
      <formula>LEFT(N18,LEN("FER"))="FER"</formula>
    </cfRule>
    <cfRule type="beginsWith" dxfId="40060" priority="238" operator="beginsWith" text="FRS">
      <formula>LEFT(N18,LEN("FRS"))="FRS"</formula>
    </cfRule>
  </conditionalFormatting>
  <conditionalFormatting sqref="N18">
    <cfRule type="beginsWith" dxfId="40059" priority="236" operator="beginsWith" text="NT">
      <formula>LEFT(N18,LEN("NT"))="NT"</formula>
    </cfRule>
  </conditionalFormatting>
  <conditionalFormatting sqref="N18">
    <cfRule type="beginsWith" dxfId="40058" priority="233" operator="beginsWith" text="ANT">
      <formula>LEFT(N18,LEN("ANT"))="ANT"</formula>
    </cfRule>
    <cfRule type="beginsWith" dxfId="40057" priority="234" operator="beginsWith" text="FAL">
      <formula>LEFT(N18,LEN("FAL"))="FAL"</formula>
    </cfRule>
    <cfRule type="beginsWith" dxfId="40056" priority="235" operator="beginsWith" text="OK">
      <formula>LEFT(N18,LEN("OK"))="OK"</formula>
    </cfRule>
  </conditionalFormatting>
  <conditionalFormatting sqref="N18">
    <cfRule type="beginsWith" dxfId="40055" priority="232" operator="beginsWith" text="ATR">
      <formula>LEFT(N18,LEN("ATR"))="ATR"</formula>
    </cfRule>
  </conditionalFormatting>
  <conditionalFormatting sqref="N18">
    <cfRule type="beginsWith" dxfId="40054" priority="231" operator="beginsWith" text="ATD">
      <formula>LEFT(N18,LEN("ATD"))="ATD"</formula>
    </cfRule>
  </conditionalFormatting>
  <conditionalFormatting sqref="N18">
    <cfRule type="beginsWith" dxfId="40053" priority="230" stopIfTrue="1" operator="beginsWith" text="DP">
      <formula>LEFT(N18,LEN("DP"))="DP"</formula>
    </cfRule>
  </conditionalFormatting>
  <conditionalFormatting sqref="N17">
    <cfRule type="beginsWith" dxfId="40052" priority="228" operator="beginsWith" text="FER">
      <formula>LEFT(N17,LEN("FER"))="FER"</formula>
    </cfRule>
    <cfRule type="beginsWith" dxfId="40051" priority="229" operator="beginsWith" text="FRS">
      <formula>LEFT(N17,LEN("FRS"))="FRS"</formula>
    </cfRule>
  </conditionalFormatting>
  <conditionalFormatting sqref="N17">
    <cfRule type="beginsWith" dxfId="40050" priority="227" operator="beginsWith" text="NT">
      <formula>LEFT(N17,LEN("NT"))="NT"</formula>
    </cfRule>
  </conditionalFormatting>
  <conditionalFormatting sqref="N17">
    <cfRule type="beginsWith" dxfId="40049" priority="224" operator="beginsWith" text="ANT">
      <formula>LEFT(N17,LEN("ANT"))="ANT"</formula>
    </cfRule>
    <cfRule type="beginsWith" dxfId="40048" priority="225" operator="beginsWith" text="FAL">
      <formula>LEFT(N17,LEN("FAL"))="FAL"</formula>
    </cfRule>
    <cfRule type="beginsWith" dxfId="40047" priority="226" operator="beginsWith" text="OK">
      <formula>LEFT(N17,LEN("OK"))="OK"</formula>
    </cfRule>
  </conditionalFormatting>
  <conditionalFormatting sqref="N17">
    <cfRule type="beginsWith" dxfId="40046" priority="223" operator="beginsWith" text="ATR">
      <formula>LEFT(N17,LEN("ATR"))="ATR"</formula>
    </cfRule>
  </conditionalFormatting>
  <conditionalFormatting sqref="N17">
    <cfRule type="beginsWith" dxfId="40045" priority="222" operator="beginsWith" text="ATD">
      <formula>LEFT(N17,LEN("ATD"))="ATD"</formula>
    </cfRule>
  </conditionalFormatting>
  <conditionalFormatting sqref="N17">
    <cfRule type="beginsWith" dxfId="40044" priority="221" operator="beginsWith" text="DP">
      <formula>LEFT(N17,LEN("DP"))="DP"</formula>
    </cfRule>
  </conditionalFormatting>
  <conditionalFormatting sqref="M15:M18">
    <cfRule type="expression" dxfId="40043" priority="220">
      <formula>L15="0"</formula>
    </cfRule>
  </conditionalFormatting>
  <conditionalFormatting sqref="L15:L18">
    <cfRule type="beginsWith" dxfId="40042" priority="219" operator="beginsWith" text="0">
      <formula>LEFT(L15,LEN("0"))="0"</formula>
    </cfRule>
  </conditionalFormatting>
  <conditionalFormatting sqref="N20">
    <cfRule type="beginsWith" dxfId="40041" priority="217" operator="beginsWith" text="FER">
      <formula>LEFT(N20,LEN("FER"))="FER"</formula>
    </cfRule>
    <cfRule type="beginsWith" dxfId="40040" priority="218" operator="beginsWith" text="FRS">
      <formula>LEFT(N20,LEN("FRS"))="FRS"</formula>
    </cfRule>
  </conditionalFormatting>
  <conditionalFormatting sqref="N20">
    <cfRule type="beginsWith" dxfId="40039" priority="216" operator="beginsWith" text="NT">
      <formula>LEFT(N20,LEN("NT"))="NT"</formula>
    </cfRule>
  </conditionalFormatting>
  <conditionalFormatting sqref="N20">
    <cfRule type="beginsWith" dxfId="40038" priority="213" operator="beginsWith" text="ANT">
      <formula>LEFT(N20,LEN("ANT"))="ANT"</formula>
    </cfRule>
    <cfRule type="beginsWith" dxfId="40037" priority="214" operator="beginsWith" text="FAL">
      <formula>LEFT(N20,LEN("FAL"))="FAL"</formula>
    </cfRule>
    <cfRule type="beginsWith" dxfId="40036" priority="215" operator="beginsWith" text="OK">
      <formula>LEFT(N20,LEN("OK"))="OK"</formula>
    </cfRule>
  </conditionalFormatting>
  <conditionalFormatting sqref="N20">
    <cfRule type="beginsWith" dxfId="40035" priority="212" operator="beginsWith" text="ATR">
      <formula>LEFT(N20,LEN("ATR"))="ATR"</formula>
    </cfRule>
  </conditionalFormatting>
  <conditionalFormatting sqref="N20">
    <cfRule type="beginsWith" dxfId="40034" priority="211" operator="beginsWith" text="ATD">
      <formula>LEFT(N20,LEN("ATD"))="ATD"</formula>
    </cfRule>
  </conditionalFormatting>
  <conditionalFormatting sqref="N20">
    <cfRule type="beginsWith" dxfId="40033" priority="210" operator="beginsWith" text="DP">
      <formula>LEFT(N20,LEN("DP"))="DP"</formula>
    </cfRule>
  </conditionalFormatting>
  <conditionalFormatting sqref="N19">
    <cfRule type="beginsWith" dxfId="40032" priority="208" operator="beginsWith" text="FER">
      <formula>LEFT(N19,LEN("FER"))="FER"</formula>
    </cfRule>
    <cfRule type="beginsWith" dxfId="40031" priority="209" operator="beginsWith" text="FRS">
      <formula>LEFT(N19,LEN("FRS"))="FRS"</formula>
    </cfRule>
  </conditionalFormatting>
  <conditionalFormatting sqref="N19">
    <cfRule type="beginsWith" dxfId="40030" priority="207" operator="beginsWith" text="NT">
      <formula>LEFT(N19,LEN("NT"))="NT"</formula>
    </cfRule>
  </conditionalFormatting>
  <conditionalFormatting sqref="N19">
    <cfRule type="beginsWith" dxfId="40029" priority="204" operator="beginsWith" text="ANT">
      <formula>LEFT(N19,LEN("ANT"))="ANT"</formula>
    </cfRule>
    <cfRule type="beginsWith" dxfId="40028" priority="205" operator="beginsWith" text="FAL">
      <formula>LEFT(N19,LEN("FAL"))="FAL"</formula>
    </cfRule>
    <cfRule type="beginsWith" dxfId="40027" priority="206" operator="beginsWith" text="OK">
      <formula>LEFT(N19,LEN("OK"))="OK"</formula>
    </cfRule>
  </conditionalFormatting>
  <conditionalFormatting sqref="N19">
    <cfRule type="beginsWith" dxfId="40026" priority="203" operator="beginsWith" text="ATR">
      <formula>LEFT(N19,LEN("ATR"))="ATR"</formula>
    </cfRule>
  </conditionalFormatting>
  <conditionalFormatting sqref="N19">
    <cfRule type="beginsWith" dxfId="40025" priority="202" operator="beginsWith" text="ATD">
      <formula>LEFT(N19,LEN("ATD"))="ATD"</formula>
    </cfRule>
  </conditionalFormatting>
  <conditionalFormatting sqref="N19">
    <cfRule type="beginsWith" dxfId="40024" priority="201" operator="beginsWith" text="DP">
      <formula>LEFT(N19,LEN("DP"))="DP"</formula>
    </cfRule>
  </conditionalFormatting>
  <conditionalFormatting sqref="N22">
    <cfRule type="beginsWith" dxfId="40023" priority="199" operator="beginsWith" text="FER">
      <formula>LEFT(N22,LEN("FER"))="FER"</formula>
    </cfRule>
    <cfRule type="beginsWith" dxfId="40022" priority="200" operator="beginsWith" text="FRS">
      <formula>LEFT(N22,LEN("FRS"))="FRS"</formula>
    </cfRule>
  </conditionalFormatting>
  <conditionalFormatting sqref="N22">
    <cfRule type="beginsWith" dxfId="40021" priority="198" operator="beginsWith" text="NT">
      <formula>LEFT(N22,LEN("NT"))="NT"</formula>
    </cfRule>
  </conditionalFormatting>
  <conditionalFormatting sqref="N22">
    <cfRule type="beginsWith" dxfId="40020" priority="195" operator="beginsWith" text="ANT">
      <formula>LEFT(N22,LEN("ANT"))="ANT"</formula>
    </cfRule>
    <cfRule type="beginsWith" dxfId="40019" priority="196" operator="beginsWith" text="FAL">
      <formula>LEFT(N22,LEN("FAL"))="FAL"</formula>
    </cfRule>
    <cfRule type="beginsWith" dxfId="40018" priority="197" operator="beginsWith" text="OK">
      <formula>LEFT(N22,LEN("OK"))="OK"</formula>
    </cfRule>
  </conditionalFormatting>
  <conditionalFormatting sqref="N22">
    <cfRule type="beginsWith" dxfId="40017" priority="194" operator="beginsWith" text="ATR">
      <formula>LEFT(N22,LEN("ATR"))="ATR"</formula>
    </cfRule>
  </conditionalFormatting>
  <conditionalFormatting sqref="N22">
    <cfRule type="beginsWith" dxfId="40016" priority="193" operator="beginsWith" text="ATD">
      <formula>LEFT(N22,LEN("ATD"))="ATD"</formula>
    </cfRule>
  </conditionalFormatting>
  <conditionalFormatting sqref="N22">
    <cfRule type="beginsWith" dxfId="40015" priority="192" stopIfTrue="1" operator="beginsWith" text="DP">
      <formula>LEFT(N22,LEN("DP"))="DP"</formula>
    </cfRule>
  </conditionalFormatting>
  <conditionalFormatting sqref="N21">
    <cfRule type="beginsWith" dxfId="40014" priority="190" operator="beginsWith" text="FER">
      <formula>LEFT(N21,LEN("FER"))="FER"</formula>
    </cfRule>
    <cfRule type="beginsWith" dxfId="40013" priority="191" operator="beginsWith" text="FRS">
      <formula>LEFT(N21,LEN("FRS"))="FRS"</formula>
    </cfRule>
  </conditionalFormatting>
  <conditionalFormatting sqref="N21">
    <cfRule type="beginsWith" dxfId="40012" priority="189" operator="beginsWith" text="NT">
      <formula>LEFT(N21,LEN("NT"))="NT"</formula>
    </cfRule>
  </conditionalFormatting>
  <conditionalFormatting sqref="N21">
    <cfRule type="beginsWith" dxfId="40011" priority="186" operator="beginsWith" text="ANT">
      <formula>LEFT(N21,LEN("ANT"))="ANT"</formula>
    </cfRule>
    <cfRule type="beginsWith" dxfId="40010" priority="187" operator="beginsWith" text="FAL">
      <formula>LEFT(N21,LEN("FAL"))="FAL"</formula>
    </cfRule>
    <cfRule type="beginsWith" dxfId="40009" priority="188" operator="beginsWith" text="OK">
      <formula>LEFT(N21,LEN("OK"))="OK"</formula>
    </cfRule>
  </conditionalFormatting>
  <conditionalFormatting sqref="N21">
    <cfRule type="beginsWith" dxfId="40008" priority="185" operator="beginsWith" text="ATR">
      <formula>LEFT(N21,LEN("ATR"))="ATR"</formula>
    </cfRule>
  </conditionalFormatting>
  <conditionalFormatting sqref="N21">
    <cfRule type="beginsWith" dxfId="40007" priority="184" operator="beginsWith" text="ATD">
      <formula>LEFT(N21,LEN("ATD"))="ATD"</formula>
    </cfRule>
  </conditionalFormatting>
  <conditionalFormatting sqref="N21">
    <cfRule type="beginsWith" dxfId="40006" priority="183" operator="beginsWith" text="DP">
      <formula>LEFT(N21,LEN("DP"))="DP"</formula>
    </cfRule>
  </conditionalFormatting>
  <conditionalFormatting sqref="M19:M22">
    <cfRule type="expression" dxfId="40005" priority="182">
      <formula>L19="0"</formula>
    </cfRule>
  </conditionalFormatting>
  <conditionalFormatting sqref="L19:L22">
    <cfRule type="beginsWith" dxfId="40004" priority="181" operator="beginsWith" text="0">
      <formula>LEFT(L19,LEN("0"))="0"</formula>
    </cfRule>
  </conditionalFormatting>
  <conditionalFormatting sqref="N24">
    <cfRule type="beginsWith" dxfId="40003" priority="179" operator="beginsWith" text="FER">
      <formula>LEFT(N24,LEN("FER"))="FER"</formula>
    </cfRule>
    <cfRule type="beginsWith" dxfId="40002" priority="180" operator="beginsWith" text="FRS">
      <formula>LEFT(N24,LEN("FRS"))="FRS"</formula>
    </cfRule>
  </conditionalFormatting>
  <conditionalFormatting sqref="N24">
    <cfRule type="beginsWith" dxfId="40001" priority="178" operator="beginsWith" text="NT">
      <formula>LEFT(N24,LEN("NT"))="NT"</formula>
    </cfRule>
  </conditionalFormatting>
  <conditionalFormatting sqref="N24">
    <cfRule type="beginsWith" dxfId="40000" priority="175" operator="beginsWith" text="ANT">
      <formula>LEFT(N24,LEN("ANT"))="ANT"</formula>
    </cfRule>
    <cfRule type="beginsWith" dxfId="39999" priority="176" operator="beginsWith" text="FAL">
      <formula>LEFT(N24,LEN("FAL"))="FAL"</formula>
    </cfRule>
    <cfRule type="beginsWith" dxfId="39998" priority="177" operator="beginsWith" text="OK">
      <formula>LEFT(N24,LEN("OK"))="OK"</formula>
    </cfRule>
  </conditionalFormatting>
  <conditionalFormatting sqref="N24">
    <cfRule type="beginsWith" dxfId="39997" priority="174" operator="beginsWith" text="ATR">
      <formula>LEFT(N24,LEN("ATR"))="ATR"</formula>
    </cfRule>
  </conditionalFormatting>
  <conditionalFormatting sqref="N24">
    <cfRule type="beginsWith" dxfId="39996" priority="173" operator="beginsWith" text="ATD">
      <formula>LEFT(N24,LEN("ATD"))="ATD"</formula>
    </cfRule>
  </conditionalFormatting>
  <conditionalFormatting sqref="N24">
    <cfRule type="beginsWith" dxfId="39995" priority="172" operator="beginsWith" text="DP">
      <formula>LEFT(N24,LEN("DP"))="DP"</formula>
    </cfRule>
  </conditionalFormatting>
  <conditionalFormatting sqref="N23">
    <cfRule type="beginsWith" dxfId="39994" priority="170" operator="beginsWith" text="FER">
      <formula>LEFT(N23,LEN("FER"))="FER"</formula>
    </cfRule>
    <cfRule type="beginsWith" dxfId="39993" priority="171" operator="beginsWith" text="FRS">
      <formula>LEFT(N23,LEN("FRS"))="FRS"</formula>
    </cfRule>
  </conditionalFormatting>
  <conditionalFormatting sqref="N23">
    <cfRule type="beginsWith" dxfId="39992" priority="169" operator="beginsWith" text="NT">
      <formula>LEFT(N23,LEN("NT"))="NT"</formula>
    </cfRule>
  </conditionalFormatting>
  <conditionalFormatting sqref="N23">
    <cfRule type="beginsWith" dxfId="39991" priority="166" operator="beginsWith" text="ANT">
      <formula>LEFT(N23,LEN("ANT"))="ANT"</formula>
    </cfRule>
    <cfRule type="beginsWith" dxfId="39990" priority="167" operator="beginsWith" text="FAL">
      <formula>LEFT(N23,LEN("FAL"))="FAL"</formula>
    </cfRule>
    <cfRule type="beginsWith" dxfId="39989" priority="168" operator="beginsWith" text="OK">
      <formula>LEFT(N23,LEN("OK"))="OK"</formula>
    </cfRule>
  </conditionalFormatting>
  <conditionalFormatting sqref="N23">
    <cfRule type="beginsWith" dxfId="39988" priority="165" operator="beginsWith" text="ATR">
      <formula>LEFT(N23,LEN("ATR"))="ATR"</formula>
    </cfRule>
  </conditionalFormatting>
  <conditionalFormatting sqref="N23">
    <cfRule type="beginsWith" dxfId="39987" priority="164" operator="beginsWith" text="ATD">
      <formula>LEFT(N23,LEN("ATD"))="ATD"</formula>
    </cfRule>
  </conditionalFormatting>
  <conditionalFormatting sqref="N23">
    <cfRule type="beginsWith" dxfId="39986" priority="163" operator="beginsWith" text="DP">
      <formula>LEFT(N23,LEN("DP"))="DP"</formula>
    </cfRule>
  </conditionalFormatting>
  <conditionalFormatting sqref="N26">
    <cfRule type="beginsWith" dxfId="39985" priority="161" operator="beginsWith" text="FER">
      <formula>LEFT(N26,LEN("FER"))="FER"</formula>
    </cfRule>
    <cfRule type="beginsWith" dxfId="39984" priority="162" operator="beginsWith" text="FRS">
      <formula>LEFT(N26,LEN("FRS"))="FRS"</formula>
    </cfRule>
  </conditionalFormatting>
  <conditionalFormatting sqref="N26">
    <cfRule type="beginsWith" dxfId="39983" priority="160" operator="beginsWith" text="NT">
      <formula>LEFT(N26,LEN("NT"))="NT"</formula>
    </cfRule>
  </conditionalFormatting>
  <conditionalFormatting sqref="N26">
    <cfRule type="beginsWith" dxfId="39982" priority="157" operator="beginsWith" text="ANT">
      <formula>LEFT(N26,LEN("ANT"))="ANT"</formula>
    </cfRule>
    <cfRule type="beginsWith" dxfId="39981" priority="158" operator="beginsWith" text="FAL">
      <formula>LEFT(N26,LEN("FAL"))="FAL"</formula>
    </cfRule>
    <cfRule type="beginsWith" dxfId="39980" priority="159" operator="beginsWith" text="OK">
      <formula>LEFT(N26,LEN("OK"))="OK"</formula>
    </cfRule>
  </conditionalFormatting>
  <conditionalFormatting sqref="N26">
    <cfRule type="beginsWith" dxfId="39979" priority="156" operator="beginsWith" text="ATR">
      <formula>LEFT(N26,LEN("ATR"))="ATR"</formula>
    </cfRule>
  </conditionalFormatting>
  <conditionalFormatting sqref="N26">
    <cfRule type="beginsWith" dxfId="39978" priority="155" operator="beginsWith" text="ATD">
      <formula>LEFT(N26,LEN("ATD"))="ATD"</formula>
    </cfRule>
  </conditionalFormatting>
  <conditionalFormatting sqref="N26">
    <cfRule type="beginsWith" dxfId="39977" priority="154" stopIfTrue="1" operator="beginsWith" text="DP">
      <formula>LEFT(N26,LEN("DP"))="DP"</formula>
    </cfRule>
  </conditionalFormatting>
  <conditionalFormatting sqref="N25">
    <cfRule type="beginsWith" dxfId="39976" priority="152" operator="beginsWith" text="FER">
      <formula>LEFT(N25,LEN("FER"))="FER"</formula>
    </cfRule>
    <cfRule type="beginsWith" dxfId="39975" priority="153" operator="beginsWith" text="FRS">
      <formula>LEFT(N25,LEN("FRS"))="FRS"</formula>
    </cfRule>
  </conditionalFormatting>
  <conditionalFormatting sqref="N25">
    <cfRule type="beginsWith" dxfId="39974" priority="151" operator="beginsWith" text="NT">
      <formula>LEFT(N25,LEN("NT"))="NT"</formula>
    </cfRule>
  </conditionalFormatting>
  <conditionalFormatting sqref="N25">
    <cfRule type="beginsWith" dxfId="39973" priority="148" operator="beginsWith" text="ANT">
      <formula>LEFT(N25,LEN("ANT"))="ANT"</formula>
    </cfRule>
    <cfRule type="beginsWith" dxfId="39972" priority="149" operator="beginsWith" text="FAL">
      <formula>LEFT(N25,LEN("FAL"))="FAL"</formula>
    </cfRule>
    <cfRule type="beginsWith" dxfId="39971" priority="150" operator="beginsWith" text="OK">
      <formula>LEFT(N25,LEN("OK"))="OK"</formula>
    </cfRule>
  </conditionalFormatting>
  <conditionalFormatting sqref="N25">
    <cfRule type="beginsWith" dxfId="39970" priority="147" operator="beginsWith" text="ATR">
      <formula>LEFT(N25,LEN("ATR"))="ATR"</formula>
    </cfRule>
  </conditionalFormatting>
  <conditionalFormatting sqref="N25">
    <cfRule type="beginsWith" dxfId="39969" priority="146" operator="beginsWith" text="ATD">
      <formula>LEFT(N25,LEN("ATD"))="ATD"</formula>
    </cfRule>
  </conditionalFormatting>
  <conditionalFormatting sqref="N25">
    <cfRule type="beginsWith" dxfId="39968" priority="145" operator="beginsWith" text="DP">
      <formula>LEFT(N25,LEN("DP"))="DP"</formula>
    </cfRule>
  </conditionalFormatting>
  <conditionalFormatting sqref="M23:M26">
    <cfRule type="expression" dxfId="39967" priority="144">
      <formula>L23="0"</formula>
    </cfRule>
  </conditionalFormatting>
  <conditionalFormatting sqref="L23:L26">
    <cfRule type="beginsWith" dxfId="39966" priority="143" operator="beginsWith" text="0">
      <formula>LEFT(L23,LEN("0"))="0"</formula>
    </cfRule>
  </conditionalFormatting>
  <conditionalFormatting sqref="N28">
    <cfRule type="beginsWith" dxfId="39965" priority="141" operator="beginsWith" text="FER">
      <formula>LEFT(N28,LEN("FER"))="FER"</formula>
    </cfRule>
    <cfRule type="beginsWith" dxfId="39964" priority="142" operator="beginsWith" text="FRS">
      <formula>LEFT(N28,LEN("FRS"))="FRS"</formula>
    </cfRule>
  </conditionalFormatting>
  <conditionalFormatting sqref="N28">
    <cfRule type="beginsWith" dxfId="39963" priority="140" operator="beginsWith" text="NT">
      <formula>LEFT(N28,LEN("NT"))="NT"</formula>
    </cfRule>
  </conditionalFormatting>
  <conditionalFormatting sqref="N28">
    <cfRule type="beginsWith" dxfId="39962" priority="137" operator="beginsWith" text="ANT">
      <formula>LEFT(N28,LEN("ANT"))="ANT"</formula>
    </cfRule>
    <cfRule type="beginsWith" dxfId="39961" priority="138" operator="beginsWith" text="FAL">
      <formula>LEFT(N28,LEN("FAL"))="FAL"</formula>
    </cfRule>
    <cfRule type="beginsWith" dxfId="39960" priority="139" operator="beginsWith" text="OK">
      <formula>LEFT(N28,LEN("OK"))="OK"</formula>
    </cfRule>
  </conditionalFormatting>
  <conditionalFormatting sqref="N28">
    <cfRule type="beginsWith" dxfId="39959" priority="136" operator="beginsWith" text="ATR">
      <formula>LEFT(N28,LEN("ATR"))="ATR"</formula>
    </cfRule>
  </conditionalFormatting>
  <conditionalFormatting sqref="N28">
    <cfRule type="beginsWith" dxfId="39958" priority="135" operator="beginsWith" text="ATD">
      <formula>LEFT(N28,LEN("ATD"))="ATD"</formula>
    </cfRule>
  </conditionalFormatting>
  <conditionalFormatting sqref="N28">
    <cfRule type="beginsWith" dxfId="39957" priority="134" operator="beginsWith" text="DP">
      <formula>LEFT(N28,LEN("DP"))="DP"</formula>
    </cfRule>
  </conditionalFormatting>
  <conditionalFormatting sqref="N27">
    <cfRule type="beginsWith" dxfId="39956" priority="132" operator="beginsWith" text="FER">
      <formula>LEFT(N27,LEN("FER"))="FER"</formula>
    </cfRule>
    <cfRule type="beginsWith" dxfId="39955" priority="133" operator="beginsWith" text="FRS">
      <formula>LEFT(N27,LEN("FRS"))="FRS"</formula>
    </cfRule>
  </conditionalFormatting>
  <conditionalFormatting sqref="N27">
    <cfRule type="beginsWith" dxfId="39954" priority="131" operator="beginsWith" text="NT">
      <formula>LEFT(N27,LEN("NT"))="NT"</formula>
    </cfRule>
  </conditionalFormatting>
  <conditionalFormatting sqref="N27">
    <cfRule type="beginsWith" dxfId="39953" priority="128" operator="beginsWith" text="ANT">
      <formula>LEFT(N27,LEN("ANT"))="ANT"</formula>
    </cfRule>
    <cfRule type="beginsWith" dxfId="39952" priority="129" operator="beginsWith" text="FAL">
      <formula>LEFT(N27,LEN("FAL"))="FAL"</formula>
    </cfRule>
    <cfRule type="beginsWith" dxfId="39951" priority="130" operator="beginsWith" text="OK">
      <formula>LEFT(N27,LEN("OK"))="OK"</formula>
    </cfRule>
  </conditionalFormatting>
  <conditionalFormatting sqref="N27">
    <cfRule type="beginsWith" dxfId="39950" priority="127" operator="beginsWith" text="ATR">
      <formula>LEFT(N27,LEN("ATR"))="ATR"</formula>
    </cfRule>
  </conditionalFormatting>
  <conditionalFormatting sqref="N27">
    <cfRule type="beginsWith" dxfId="39949" priority="126" operator="beginsWith" text="ATD">
      <formula>LEFT(N27,LEN("ATD"))="ATD"</formula>
    </cfRule>
  </conditionalFormatting>
  <conditionalFormatting sqref="N27">
    <cfRule type="beginsWith" dxfId="39948" priority="125" operator="beginsWith" text="DP">
      <formula>LEFT(N27,LEN("DP"))="DP"</formula>
    </cfRule>
  </conditionalFormatting>
  <conditionalFormatting sqref="N30">
    <cfRule type="beginsWith" dxfId="39947" priority="123" operator="beginsWith" text="FER">
      <formula>LEFT(N30,LEN("FER"))="FER"</formula>
    </cfRule>
    <cfRule type="beginsWith" dxfId="39946" priority="124" operator="beginsWith" text="FRS">
      <formula>LEFT(N30,LEN("FRS"))="FRS"</formula>
    </cfRule>
  </conditionalFormatting>
  <conditionalFormatting sqref="N30">
    <cfRule type="beginsWith" dxfId="39945" priority="122" operator="beginsWith" text="NT">
      <formula>LEFT(N30,LEN("NT"))="NT"</formula>
    </cfRule>
  </conditionalFormatting>
  <conditionalFormatting sqref="N30">
    <cfRule type="beginsWith" dxfId="39944" priority="119" operator="beginsWith" text="ANT">
      <formula>LEFT(N30,LEN("ANT"))="ANT"</formula>
    </cfRule>
    <cfRule type="beginsWith" dxfId="39943" priority="120" operator="beginsWith" text="FAL">
      <formula>LEFT(N30,LEN("FAL"))="FAL"</formula>
    </cfRule>
    <cfRule type="beginsWith" dxfId="39942" priority="121" operator="beginsWith" text="OK">
      <formula>LEFT(N30,LEN("OK"))="OK"</formula>
    </cfRule>
  </conditionalFormatting>
  <conditionalFormatting sqref="N30">
    <cfRule type="beginsWith" dxfId="39941" priority="118" operator="beginsWith" text="ATR">
      <formula>LEFT(N30,LEN("ATR"))="ATR"</formula>
    </cfRule>
  </conditionalFormatting>
  <conditionalFormatting sqref="N30">
    <cfRule type="beginsWith" dxfId="39940" priority="117" operator="beginsWith" text="ATD">
      <formula>LEFT(N30,LEN("ATD"))="ATD"</formula>
    </cfRule>
  </conditionalFormatting>
  <conditionalFormatting sqref="N30">
    <cfRule type="beginsWith" dxfId="39939" priority="116" stopIfTrue="1" operator="beginsWith" text="DP">
      <formula>LEFT(N30,LEN("DP"))="DP"</formula>
    </cfRule>
  </conditionalFormatting>
  <conditionalFormatting sqref="N29">
    <cfRule type="beginsWith" dxfId="39938" priority="114" operator="beginsWith" text="FER">
      <formula>LEFT(N29,LEN("FER"))="FER"</formula>
    </cfRule>
    <cfRule type="beginsWith" dxfId="39937" priority="115" operator="beginsWith" text="FRS">
      <formula>LEFT(N29,LEN("FRS"))="FRS"</formula>
    </cfRule>
  </conditionalFormatting>
  <conditionalFormatting sqref="N29">
    <cfRule type="beginsWith" dxfId="39936" priority="113" operator="beginsWith" text="NT">
      <formula>LEFT(N29,LEN("NT"))="NT"</formula>
    </cfRule>
  </conditionalFormatting>
  <conditionalFormatting sqref="N29">
    <cfRule type="beginsWith" dxfId="39935" priority="110" operator="beginsWith" text="ANT">
      <formula>LEFT(N29,LEN("ANT"))="ANT"</formula>
    </cfRule>
    <cfRule type="beginsWith" dxfId="39934" priority="111" operator="beginsWith" text="FAL">
      <formula>LEFT(N29,LEN("FAL"))="FAL"</formula>
    </cfRule>
    <cfRule type="beginsWith" dxfId="39933" priority="112" operator="beginsWith" text="OK">
      <formula>LEFT(N29,LEN("OK"))="OK"</formula>
    </cfRule>
  </conditionalFormatting>
  <conditionalFormatting sqref="N29">
    <cfRule type="beginsWith" dxfId="39932" priority="109" operator="beginsWith" text="ATR">
      <formula>LEFT(N29,LEN("ATR"))="ATR"</formula>
    </cfRule>
  </conditionalFormatting>
  <conditionalFormatting sqref="N29">
    <cfRule type="beginsWith" dxfId="39931" priority="108" operator="beginsWith" text="ATD">
      <formula>LEFT(N29,LEN("ATD"))="ATD"</formula>
    </cfRule>
  </conditionalFormatting>
  <conditionalFormatting sqref="N29">
    <cfRule type="beginsWith" dxfId="39930" priority="107" operator="beginsWith" text="DP">
      <formula>LEFT(N29,LEN("DP"))="DP"</formula>
    </cfRule>
  </conditionalFormatting>
  <conditionalFormatting sqref="M27:M30">
    <cfRule type="expression" dxfId="39929" priority="106">
      <formula>L27="0"</formula>
    </cfRule>
  </conditionalFormatting>
  <conditionalFormatting sqref="L27:L30">
    <cfRule type="beginsWith" dxfId="39928" priority="105" operator="beginsWith" text="0">
      <formula>LEFT(L27,LEN("0"))="0"</formula>
    </cfRule>
  </conditionalFormatting>
  <conditionalFormatting sqref="L33:N34">
    <cfRule type="expression" dxfId="39927" priority="101">
      <formula>K31="FERIADO"</formula>
    </cfRule>
    <cfRule type="expression" dxfId="39926" priority="102">
      <formula>K31="FÉRIAS"</formula>
    </cfRule>
    <cfRule type="expression" dxfId="39925" priority="103">
      <formula>K31="ATESTADO"</formula>
    </cfRule>
    <cfRule type="expression" dxfId="39924" priority="104">
      <formula>K31="NTRAB"</formula>
    </cfRule>
  </conditionalFormatting>
  <conditionalFormatting sqref="N31">
    <cfRule type="beginsWith" dxfId="39923" priority="98" operator="beginsWith" text="DP">
      <formula>LEFT(N31,LEN("DP"))="DP"</formula>
    </cfRule>
    <cfRule type="beginsWith" dxfId="39922" priority="99" operator="beginsWith" text="FER">
      <formula>LEFT(N31,LEN("FER"))="FER"</formula>
    </cfRule>
    <cfRule type="beginsWith" dxfId="39921" priority="100" operator="beginsWith" text="FRS">
      <formula>LEFT(N31,LEN("FRS"))="FRS"</formula>
    </cfRule>
  </conditionalFormatting>
  <conditionalFormatting sqref="N31">
    <cfRule type="beginsWith" dxfId="39920" priority="97" operator="beginsWith" text="NT">
      <formula>LEFT(N31,LEN("NT"))="NT"</formula>
    </cfRule>
  </conditionalFormatting>
  <conditionalFormatting sqref="N31">
    <cfRule type="beginsWith" dxfId="39919" priority="94" operator="beginsWith" text="ANT">
      <formula>LEFT(N31,LEN("ANT"))="ANT"</formula>
    </cfRule>
    <cfRule type="beginsWith" dxfId="39918" priority="95" operator="beginsWith" text="FAL">
      <formula>LEFT(N31,LEN("FAL"))="FAL"</formula>
    </cfRule>
    <cfRule type="beginsWith" dxfId="39917" priority="96" operator="beginsWith" text="OK">
      <formula>LEFT(N31,LEN("OK"))="OK"</formula>
    </cfRule>
  </conditionalFormatting>
  <conditionalFormatting sqref="N31">
    <cfRule type="beginsWith" dxfId="39916" priority="93" operator="beginsWith" text="ATR">
      <formula>LEFT(N31,LEN("ATR"))="ATR"</formula>
    </cfRule>
  </conditionalFormatting>
  <conditionalFormatting sqref="N31">
    <cfRule type="beginsWith" dxfId="39915" priority="92" operator="beginsWith" text="ATD">
      <formula>LEFT(N31,LEN("ATD"))="ATD"</formula>
    </cfRule>
  </conditionalFormatting>
  <conditionalFormatting sqref="N32">
    <cfRule type="beginsWith" dxfId="39914" priority="90" operator="beginsWith" text="FER">
      <formula>LEFT(N32,LEN("FER"))="FER"</formula>
    </cfRule>
    <cfRule type="beginsWith" dxfId="39913" priority="91" operator="beginsWith" text="FRS">
      <formula>LEFT(N32,LEN("FRS"))="FRS"</formula>
    </cfRule>
  </conditionalFormatting>
  <conditionalFormatting sqref="N32">
    <cfRule type="beginsWith" dxfId="39912" priority="89" operator="beginsWith" text="NT">
      <formula>LEFT(N32,LEN("NT"))="NT"</formula>
    </cfRule>
  </conditionalFormatting>
  <conditionalFormatting sqref="N32">
    <cfRule type="beginsWith" dxfId="39911" priority="86" operator="beginsWith" text="ANT">
      <formula>LEFT(N32,LEN("ANT"))="ANT"</formula>
    </cfRule>
    <cfRule type="beginsWith" dxfId="39910" priority="87" operator="beginsWith" text="FAL">
      <formula>LEFT(N32,LEN("FAL"))="FAL"</formula>
    </cfRule>
    <cfRule type="beginsWith" dxfId="39909" priority="88" operator="beginsWith" text="OK">
      <formula>LEFT(N32,LEN("OK"))="OK"</formula>
    </cfRule>
  </conditionalFormatting>
  <conditionalFormatting sqref="N32">
    <cfRule type="beginsWith" dxfId="39908" priority="85" operator="beginsWith" text="ATR">
      <formula>LEFT(N32,LEN("ATR"))="ATR"</formula>
    </cfRule>
  </conditionalFormatting>
  <conditionalFormatting sqref="N32">
    <cfRule type="beginsWith" dxfId="39907" priority="84" operator="beginsWith" text="ATD">
      <formula>LEFT(N32,LEN("ATD"))="ATD"</formula>
    </cfRule>
  </conditionalFormatting>
  <conditionalFormatting sqref="N32">
    <cfRule type="beginsWith" dxfId="39906" priority="83" stopIfTrue="1" operator="beginsWith" text="DP">
      <formula>LEFT(N32,LEN("DP"))="DP"</formula>
    </cfRule>
  </conditionalFormatting>
  <conditionalFormatting sqref="M31:M32">
    <cfRule type="expression" dxfId="39905" priority="82">
      <formula>L31="0"</formula>
    </cfRule>
  </conditionalFormatting>
  <conditionalFormatting sqref="L31:L32">
    <cfRule type="beginsWith" dxfId="39904" priority="81" operator="beginsWith" text="0">
      <formula>LEFT(L31,LEN("0"))="0"</formula>
    </cfRule>
  </conditionalFormatting>
  <conditionalFormatting sqref="L35:N38">
    <cfRule type="expression" dxfId="39903" priority="77">
      <formula>K35="FÉRIAS"</formula>
    </cfRule>
    <cfRule type="expression" dxfId="39902" priority="78">
      <formula>K35="FERIADO"</formula>
    </cfRule>
    <cfRule type="expression" dxfId="39901" priority="79">
      <formula>K35="ATESTADO"</formula>
    </cfRule>
    <cfRule type="expression" dxfId="39900" priority="80">
      <formula>K35="NTRAB"</formula>
    </cfRule>
  </conditionalFormatting>
  <conditionalFormatting sqref="N40">
    <cfRule type="beginsWith" dxfId="39899" priority="75" operator="beginsWith" text="FER">
      <formula>LEFT(N40,LEN("FER"))="FER"</formula>
    </cfRule>
    <cfRule type="beginsWith" dxfId="39898" priority="76" operator="beginsWith" text="FRS">
      <formula>LEFT(N40,LEN("FRS"))="FRS"</formula>
    </cfRule>
  </conditionalFormatting>
  <conditionalFormatting sqref="N40">
    <cfRule type="beginsWith" dxfId="39897" priority="74" operator="beginsWith" text="NT">
      <formula>LEFT(N40,LEN("NT"))="NT"</formula>
    </cfRule>
  </conditionalFormatting>
  <conditionalFormatting sqref="N40">
    <cfRule type="beginsWith" dxfId="39896" priority="71" operator="beginsWith" text="ANT">
      <formula>LEFT(N40,LEN("ANT"))="ANT"</formula>
    </cfRule>
    <cfRule type="beginsWith" dxfId="39895" priority="72" operator="beginsWith" text="FAL">
      <formula>LEFT(N40,LEN("FAL"))="FAL"</formula>
    </cfRule>
    <cfRule type="beginsWith" dxfId="39894" priority="73" operator="beginsWith" text="OK">
      <formula>LEFT(N40,LEN("OK"))="OK"</formula>
    </cfRule>
  </conditionalFormatting>
  <conditionalFormatting sqref="N40">
    <cfRule type="beginsWith" dxfId="39893" priority="70" operator="beginsWith" text="ATR">
      <formula>LEFT(N40,LEN("ATR"))="ATR"</formula>
    </cfRule>
  </conditionalFormatting>
  <conditionalFormatting sqref="N40">
    <cfRule type="beginsWith" dxfId="39892" priority="69" operator="beginsWith" text="ATD">
      <formula>LEFT(N40,LEN("ATD"))="ATD"</formula>
    </cfRule>
  </conditionalFormatting>
  <conditionalFormatting sqref="N40">
    <cfRule type="beginsWith" dxfId="39891" priority="68" operator="beginsWith" text="DP">
      <formula>LEFT(N40,LEN("DP"))="DP"</formula>
    </cfRule>
  </conditionalFormatting>
  <conditionalFormatting sqref="N39">
    <cfRule type="beginsWith" dxfId="39890" priority="66" operator="beginsWith" text="FER">
      <formula>LEFT(N39,LEN("FER"))="FER"</formula>
    </cfRule>
    <cfRule type="beginsWith" dxfId="39889" priority="67" operator="beginsWith" text="FRS">
      <formula>LEFT(N39,LEN("FRS"))="FRS"</formula>
    </cfRule>
  </conditionalFormatting>
  <conditionalFormatting sqref="N39">
    <cfRule type="beginsWith" dxfId="39888" priority="65" operator="beginsWith" text="NT">
      <formula>LEFT(N39,LEN("NT"))="NT"</formula>
    </cfRule>
  </conditionalFormatting>
  <conditionalFormatting sqref="N39">
    <cfRule type="beginsWith" dxfId="39887" priority="62" operator="beginsWith" text="ANT">
      <formula>LEFT(N39,LEN("ANT"))="ANT"</formula>
    </cfRule>
    <cfRule type="beginsWith" dxfId="39886" priority="63" operator="beginsWith" text="FAL">
      <formula>LEFT(N39,LEN("FAL"))="FAL"</formula>
    </cfRule>
    <cfRule type="beginsWith" dxfId="39885" priority="64" operator="beginsWith" text="OK">
      <formula>LEFT(N39,LEN("OK"))="OK"</formula>
    </cfRule>
  </conditionalFormatting>
  <conditionalFormatting sqref="N39">
    <cfRule type="beginsWith" dxfId="39884" priority="61" operator="beginsWith" text="ATR">
      <formula>LEFT(N39,LEN("ATR"))="ATR"</formula>
    </cfRule>
  </conditionalFormatting>
  <conditionalFormatting sqref="N39">
    <cfRule type="beginsWith" dxfId="39883" priority="60" operator="beginsWith" text="ATD">
      <formula>LEFT(N39,LEN("ATD"))="ATD"</formula>
    </cfRule>
  </conditionalFormatting>
  <conditionalFormatting sqref="N39">
    <cfRule type="beginsWith" dxfId="39882" priority="59" operator="beginsWith" text="DP">
      <formula>LEFT(N39,LEN("DP"))="DP"</formula>
    </cfRule>
  </conditionalFormatting>
  <conditionalFormatting sqref="N42">
    <cfRule type="beginsWith" dxfId="39881" priority="57" operator="beginsWith" text="FER">
      <formula>LEFT(N42,LEN("FER"))="FER"</formula>
    </cfRule>
    <cfRule type="beginsWith" dxfId="39880" priority="58" operator="beginsWith" text="FRS">
      <formula>LEFT(N42,LEN("FRS"))="FRS"</formula>
    </cfRule>
  </conditionalFormatting>
  <conditionalFormatting sqref="N42">
    <cfRule type="beginsWith" dxfId="39879" priority="56" operator="beginsWith" text="NT">
      <formula>LEFT(N42,LEN("NT"))="NT"</formula>
    </cfRule>
  </conditionalFormatting>
  <conditionalFormatting sqref="N42">
    <cfRule type="beginsWith" dxfId="39878" priority="53" operator="beginsWith" text="ANT">
      <formula>LEFT(N42,LEN("ANT"))="ANT"</formula>
    </cfRule>
    <cfRule type="beginsWith" dxfId="39877" priority="54" operator="beginsWith" text="FAL">
      <formula>LEFT(N42,LEN("FAL"))="FAL"</formula>
    </cfRule>
    <cfRule type="beginsWith" dxfId="39876" priority="55" operator="beginsWith" text="OK">
      <formula>LEFT(N42,LEN("OK"))="OK"</formula>
    </cfRule>
  </conditionalFormatting>
  <conditionalFormatting sqref="N42">
    <cfRule type="beginsWith" dxfId="39875" priority="52" operator="beginsWith" text="ATR">
      <formula>LEFT(N42,LEN("ATR"))="ATR"</formula>
    </cfRule>
  </conditionalFormatting>
  <conditionalFormatting sqref="N42">
    <cfRule type="beginsWith" dxfId="39874" priority="51" operator="beginsWith" text="ATD">
      <formula>LEFT(N42,LEN("ATD"))="ATD"</formula>
    </cfRule>
  </conditionalFormatting>
  <conditionalFormatting sqref="N42">
    <cfRule type="beginsWith" dxfId="39873" priority="50" stopIfTrue="1" operator="beginsWith" text="DP">
      <formula>LEFT(N42,LEN("DP"))="DP"</formula>
    </cfRule>
  </conditionalFormatting>
  <conditionalFormatting sqref="N41">
    <cfRule type="beginsWith" dxfId="39872" priority="48" operator="beginsWith" text="FER">
      <formula>LEFT(N41,LEN("FER"))="FER"</formula>
    </cfRule>
    <cfRule type="beginsWith" dxfId="39871" priority="49" operator="beginsWith" text="FRS">
      <formula>LEFT(N41,LEN("FRS"))="FRS"</formula>
    </cfRule>
  </conditionalFormatting>
  <conditionalFormatting sqref="N41">
    <cfRule type="beginsWith" dxfId="39870" priority="47" operator="beginsWith" text="NT">
      <formula>LEFT(N41,LEN("NT"))="NT"</formula>
    </cfRule>
  </conditionalFormatting>
  <conditionalFormatting sqref="N41">
    <cfRule type="beginsWith" dxfId="39869" priority="44" operator="beginsWith" text="ANT">
      <formula>LEFT(N41,LEN("ANT"))="ANT"</formula>
    </cfRule>
    <cfRule type="beginsWith" dxfId="39868" priority="45" operator="beginsWith" text="FAL">
      <formula>LEFT(N41,LEN("FAL"))="FAL"</formula>
    </cfRule>
    <cfRule type="beginsWith" dxfId="39867" priority="46" operator="beginsWith" text="OK">
      <formula>LEFT(N41,LEN("OK"))="OK"</formula>
    </cfRule>
  </conditionalFormatting>
  <conditionalFormatting sqref="N41">
    <cfRule type="beginsWith" dxfId="39866" priority="43" operator="beginsWith" text="ATR">
      <formula>LEFT(N41,LEN("ATR"))="ATR"</formula>
    </cfRule>
  </conditionalFormatting>
  <conditionalFormatting sqref="N41">
    <cfRule type="beginsWith" dxfId="39865" priority="42" operator="beginsWith" text="ATD">
      <formula>LEFT(N41,LEN("ATD"))="ATD"</formula>
    </cfRule>
  </conditionalFormatting>
  <conditionalFormatting sqref="N41">
    <cfRule type="beginsWith" dxfId="39864" priority="41" operator="beginsWith" text="DP">
      <formula>LEFT(N41,LEN("DP"))="DP"</formula>
    </cfRule>
  </conditionalFormatting>
  <conditionalFormatting sqref="M39:M42">
    <cfRule type="expression" dxfId="39863" priority="40">
      <formula>L39="0"</formula>
    </cfRule>
  </conditionalFormatting>
  <conditionalFormatting sqref="L39:L42">
    <cfRule type="beginsWith" dxfId="39862" priority="39" operator="beginsWith" text="0">
      <formula>LEFT(L39,LEN("0"))="0"</formula>
    </cfRule>
  </conditionalFormatting>
  <conditionalFormatting sqref="N44">
    <cfRule type="beginsWith" dxfId="39861" priority="37" operator="beginsWith" text="FER">
      <formula>LEFT(N44,LEN("FER"))="FER"</formula>
    </cfRule>
    <cfRule type="beginsWith" dxfId="39860" priority="38" operator="beginsWith" text="FRS">
      <formula>LEFT(N44,LEN("FRS"))="FRS"</formula>
    </cfRule>
  </conditionalFormatting>
  <conditionalFormatting sqref="N44">
    <cfRule type="beginsWith" dxfId="39859" priority="36" operator="beginsWith" text="NT">
      <formula>LEFT(N44,LEN("NT"))="NT"</formula>
    </cfRule>
  </conditionalFormatting>
  <conditionalFormatting sqref="N44">
    <cfRule type="beginsWith" dxfId="39858" priority="33" operator="beginsWith" text="ANT">
      <formula>LEFT(N44,LEN("ANT"))="ANT"</formula>
    </cfRule>
    <cfRule type="beginsWith" dxfId="39857" priority="34" operator="beginsWith" text="FAL">
      <formula>LEFT(N44,LEN("FAL"))="FAL"</formula>
    </cfRule>
    <cfRule type="beginsWith" dxfId="39856" priority="35" operator="beginsWith" text="OK">
      <formula>LEFT(N44,LEN("OK"))="OK"</formula>
    </cfRule>
  </conditionalFormatting>
  <conditionalFormatting sqref="N44">
    <cfRule type="beginsWith" dxfId="39855" priority="32" operator="beginsWith" text="ATR">
      <formula>LEFT(N44,LEN("ATR"))="ATR"</formula>
    </cfRule>
  </conditionalFormatting>
  <conditionalFormatting sqref="N44">
    <cfRule type="beginsWith" dxfId="39854" priority="31" operator="beginsWith" text="ATD">
      <formula>LEFT(N44,LEN("ATD"))="ATD"</formula>
    </cfRule>
  </conditionalFormatting>
  <conditionalFormatting sqref="N44">
    <cfRule type="beginsWith" dxfId="39853" priority="30" operator="beginsWith" text="DP">
      <formula>LEFT(N44,LEN("DP"))="DP"</formula>
    </cfRule>
  </conditionalFormatting>
  <conditionalFormatting sqref="N43">
    <cfRule type="beginsWith" dxfId="39852" priority="28" operator="beginsWith" text="FER">
      <formula>LEFT(N43,LEN("FER"))="FER"</formula>
    </cfRule>
    <cfRule type="beginsWith" dxfId="39851" priority="29" operator="beginsWith" text="FRS">
      <formula>LEFT(N43,LEN("FRS"))="FRS"</formula>
    </cfRule>
  </conditionalFormatting>
  <conditionalFormatting sqref="N43">
    <cfRule type="beginsWith" dxfId="39850" priority="27" operator="beginsWith" text="NT">
      <formula>LEFT(N43,LEN("NT"))="NT"</formula>
    </cfRule>
  </conditionalFormatting>
  <conditionalFormatting sqref="N43">
    <cfRule type="beginsWith" dxfId="39849" priority="24" operator="beginsWith" text="ANT">
      <formula>LEFT(N43,LEN("ANT"))="ANT"</formula>
    </cfRule>
    <cfRule type="beginsWith" dxfId="39848" priority="25" operator="beginsWith" text="FAL">
      <formula>LEFT(N43,LEN("FAL"))="FAL"</formula>
    </cfRule>
    <cfRule type="beginsWith" dxfId="39847" priority="26" operator="beginsWith" text="OK">
      <formula>LEFT(N43,LEN("OK"))="OK"</formula>
    </cfRule>
  </conditionalFormatting>
  <conditionalFormatting sqref="N43">
    <cfRule type="beginsWith" dxfId="39846" priority="23" operator="beginsWith" text="ATR">
      <formula>LEFT(N43,LEN("ATR"))="ATR"</formula>
    </cfRule>
  </conditionalFormatting>
  <conditionalFormatting sqref="N43">
    <cfRule type="beginsWith" dxfId="39845" priority="22" operator="beginsWith" text="ATD">
      <formula>LEFT(N43,LEN("ATD"))="ATD"</formula>
    </cfRule>
  </conditionalFormatting>
  <conditionalFormatting sqref="N43">
    <cfRule type="beginsWith" dxfId="39844" priority="21" operator="beginsWith" text="DP">
      <formula>LEFT(N43,LEN("DP"))="DP"</formula>
    </cfRule>
  </conditionalFormatting>
  <conditionalFormatting sqref="N46">
    <cfRule type="beginsWith" dxfId="39843" priority="19" operator="beginsWith" text="FER">
      <formula>LEFT(N46,LEN("FER"))="FER"</formula>
    </cfRule>
    <cfRule type="beginsWith" dxfId="39842" priority="20" operator="beginsWith" text="FRS">
      <formula>LEFT(N46,LEN("FRS"))="FRS"</formula>
    </cfRule>
  </conditionalFormatting>
  <conditionalFormatting sqref="N46">
    <cfRule type="beginsWith" dxfId="39841" priority="18" operator="beginsWith" text="NT">
      <formula>LEFT(N46,LEN("NT"))="NT"</formula>
    </cfRule>
  </conditionalFormatting>
  <conditionalFormatting sqref="N46">
    <cfRule type="beginsWith" dxfId="39840" priority="15" operator="beginsWith" text="ANT">
      <formula>LEFT(N46,LEN("ANT"))="ANT"</formula>
    </cfRule>
    <cfRule type="beginsWith" dxfId="39839" priority="16" operator="beginsWith" text="FAL">
      <formula>LEFT(N46,LEN("FAL"))="FAL"</formula>
    </cfRule>
    <cfRule type="beginsWith" dxfId="39838" priority="17" operator="beginsWith" text="OK">
      <formula>LEFT(N46,LEN("OK"))="OK"</formula>
    </cfRule>
  </conditionalFormatting>
  <conditionalFormatting sqref="N46">
    <cfRule type="beginsWith" dxfId="39837" priority="14" operator="beginsWith" text="ATR">
      <formula>LEFT(N46,LEN("ATR"))="ATR"</formula>
    </cfRule>
  </conditionalFormatting>
  <conditionalFormatting sqref="N46">
    <cfRule type="beginsWith" dxfId="39836" priority="13" operator="beginsWith" text="ATD">
      <formula>LEFT(N46,LEN("ATD"))="ATD"</formula>
    </cfRule>
  </conditionalFormatting>
  <conditionalFormatting sqref="N46">
    <cfRule type="beginsWith" dxfId="39835" priority="12" stopIfTrue="1" operator="beginsWith" text="DP">
      <formula>LEFT(N46,LEN("DP"))="DP"</formula>
    </cfRule>
  </conditionalFormatting>
  <conditionalFormatting sqref="N45">
    <cfRule type="beginsWith" dxfId="39834" priority="10" operator="beginsWith" text="FER">
      <formula>LEFT(N45,LEN("FER"))="FER"</formula>
    </cfRule>
    <cfRule type="beginsWith" dxfId="39833" priority="11" operator="beginsWith" text="FRS">
      <formula>LEFT(N45,LEN("FRS"))="FRS"</formula>
    </cfRule>
  </conditionalFormatting>
  <conditionalFormatting sqref="N45">
    <cfRule type="beginsWith" dxfId="39832" priority="9" operator="beginsWith" text="NT">
      <formula>LEFT(N45,LEN("NT"))="NT"</formula>
    </cfRule>
  </conditionalFormatting>
  <conditionalFormatting sqref="N45">
    <cfRule type="beginsWith" dxfId="39831" priority="6" operator="beginsWith" text="ANT">
      <formula>LEFT(N45,LEN("ANT"))="ANT"</formula>
    </cfRule>
    <cfRule type="beginsWith" dxfId="39830" priority="7" operator="beginsWith" text="FAL">
      <formula>LEFT(N45,LEN("FAL"))="FAL"</formula>
    </cfRule>
    <cfRule type="beginsWith" dxfId="39829" priority="8" operator="beginsWith" text="OK">
      <formula>LEFT(N45,LEN("OK"))="OK"</formula>
    </cfRule>
  </conditionalFormatting>
  <conditionalFormatting sqref="N45">
    <cfRule type="beginsWith" dxfId="39828" priority="5" operator="beginsWith" text="ATR">
      <formula>LEFT(N45,LEN("ATR"))="ATR"</formula>
    </cfRule>
  </conditionalFormatting>
  <conditionalFormatting sqref="N45">
    <cfRule type="beginsWith" dxfId="39827" priority="4" operator="beginsWith" text="ATD">
      <formula>LEFT(N45,LEN("ATD"))="ATD"</formula>
    </cfRule>
  </conditionalFormatting>
  <conditionalFormatting sqref="N45">
    <cfRule type="beginsWith" dxfId="39826" priority="3" operator="beginsWith" text="DP">
      <formula>LEFT(N45,LEN("DP"))="DP"</formula>
    </cfRule>
  </conditionalFormatting>
  <conditionalFormatting sqref="M43:M46">
    <cfRule type="expression" dxfId="39825" priority="2">
      <formula>L43="0"</formula>
    </cfRule>
  </conditionalFormatting>
  <conditionalFormatting sqref="L43:L46">
    <cfRule type="beginsWith" dxfId="39824" priority="1" operator="beginsWith" text="0">
      <formula>LEFT(L43,LEN("0"))="0"</formula>
    </cfRule>
  </conditionalFormatting>
  <dataValidations count="2">
    <dataValidation type="list" allowBlank="1" showInputMessage="1" showErrorMessage="1" sqref="N47" xr:uid="{B4681F58-D8B8-4655-8522-37D9C78022A9}">
      <formula1>$W$48:$W$49</formula1>
    </dataValidation>
    <dataValidation type="list" allowBlank="1" showInputMessage="1" showErrorMessage="1" sqref="K3 A39 F19 F31 F7 F15 F23 F3 F11 F27 A35 A19 A31 K27 A7 A15 A23 A3 A11 A27 K11 F39 F35 K19 K31 K7 K15 K23 K39 K35 K43" xr:uid="{0CA7A979-39A1-499B-B2DE-60D0827F507F}">
      <formula1>$K$101:$K$105</formula1>
    </dataValidation>
  </dataValidations>
  <pageMargins left="0.43307086614173229" right="3.937007874015748E-2" top="0.35433070866141736" bottom="0.35433070866141736" header="0.31496062992125984" footer="0.31496062992125984"/>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19">
    <tabColor rgb="FF00FF00"/>
  </sheetPr>
  <dimension ref="A1:BN651"/>
  <sheetViews>
    <sheetView showGridLines="0" showRuler="0" showWhiteSpace="0" zoomScale="115" zoomScaleNormal="115" workbookViewId="0">
      <pane ySplit="1" topLeftCell="A2" activePane="bottomLeft" state="frozen"/>
      <selection pane="bottomLeft" sqref="A1:I1"/>
    </sheetView>
  </sheetViews>
  <sheetFormatPr defaultRowHeight="15" x14ac:dyDescent="0.25"/>
  <cols>
    <col min="1" max="1" width="10.85546875" style="1" customWidth="1"/>
    <col min="2" max="2" width="8" style="1" customWidth="1"/>
    <col min="3" max="3" width="6.140625" style="6" customWidth="1"/>
    <col min="4" max="4" width="4.7109375" style="6" customWidth="1"/>
    <col min="5" max="5" width="2.5703125" style="1" customWidth="1"/>
    <col min="6" max="6" width="10.85546875" style="1" customWidth="1"/>
    <col min="7" max="7" width="8" style="1" bestFit="1" customWidth="1"/>
    <col min="8" max="8" width="6.140625" style="1" bestFit="1" customWidth="1"/>
    <col min="9" max="9" width="4.7109375" style="1" bestFit="1" customWidth="1"/>
    <col min="10" max="10" width="2.5703125" style="1" customWidth="1"/>
    <col min="11" max="11" width="10.85546875" style="1" customWidth="1"/>
    <col min="12" max="12" width="8" style="1" bestFit="1" customWidth="1"/>
    <col min="13" max="13" width="6.140625" style="1" bestFit="1" customWidth="1"/>
    <col min="14" max="14" width="4.7109375" style="1" customWidth="1"/>
    <col min="15" max="15" width="2.5703125" style="1" customWidth="1"/>
    <col min="16" max="16" width="10.7109375" style="1" bestFit="1" customWidth="1"/>
    <col min="17" max="17" width="5.5703125" style="1" bestFit="1" customWidth="1"/>
    <col min="18" max="18" width="1" style="1" customWidth="1"/>
    <col min="19" max="19" width="10.7109375" style="1" bestFit="1" customWidth="1"/>
    <col min="20" max="20" width="3" style="1" bestFit="1" customWidth="1"/>
    <col min="21" max="21" width="3.42578125" style="1" customWidth="1"/>
    <col min="22" max="22" width="32.28515625" style="1" customWidth="1"/>
    <col min="23" max="23" width="8" style="1" bestFit="1" customWidth="1"/>
    <col min="24" max="24" width="6.140625" style="1" customWidth="1"/>
    <col min="25" max="25" width="9.140625" style="9" customWidth="1"/>
    <col min="26" max="27" width="9.140625" style="1"/>
    <col min="28" max="28" width="13.42578125" style="1" customWidth="1"/>
    <col min="29" max="29" width="16.140625" style="1" customWidth="1"/>
    <col min="30" max="30" width="12.7109375" style="1" bestFit="1" customWidth="1"/>
    <col min="31" max="16384" width="9.140625" style="1"/>
  </cols>
  <sheetData>
    <row r="1" spans="1:66" ht="30.75" customHeight="1" x14ac:dyDescent="0.25">
      <c r="A1" s="280" t="str">
        <f>IF(DADOS!H13=0, "", DADOS!H13)</f>
        <v>EMILSON MARQUES VIANA</v>
      </c>
      <c r="B1" s="280"/>
      <c r="C1" s="280"/>
      <c r="D1" s="280"/>
      <c r="E1" s="280"/>
      <c r="F1" s="280"/>
      <c r="G1" s="280"/>
      <c r="H1" s="280"/>
      <c r="I1" s="280"/>
      <c r="J1" s="15" t="s">
        <v>121</v>
      </c>
      <c r="K1" s="281" t="str">
        <f>CONFIG!G5</f>
        <v>MARÇO</v>
      </c>
      <c r="L1" s="281"/>
      <c r="M1" s="281">
        <f>CONFIG!G7</f>
        <v>2026</v>
      </c>
      <c r="N1" s="281"/>
      <c r="O1" s="10"/>
      <c r="P1" s="283"/>
      <c r="Q1" s="283"/>
      <c r="R1" s="22"/>
      <c r="S1" s="283"/>
      <c r="T1" s="283"/>
      <c r="W1" s="282" t="s">
        <v>9</v>
      </c>
      <c r="X1" s="282"/>
    </row>
    <row r="2" spans="1:66" s="6" customFormat="1" x14ac:dyDescent="0.25">
      <c r="A2" s="2" t="s">
        <v>1</v>
      </c>
      <c r="B2" s="2" t="s">
        <v>0</v>
      </c>
      <c r="C2" s="2" t="s">
        <v>4</v>
      </c>
      <c r="D2" s="2" t="s">
        <v>5</v>
      </c>
      <c r="E2" s="188"/>
      <c r="F2" s="3" t="s">
        <v>1</v>
      </c>
      <c r="G2" s="3" t="s">
        <v>0</v>
      </c>
      <c r="H2" s="3" t="s">
        <v>4</v>
      </c>
      <c r="I2" s="3" t="s">
        <v>5</v>
      </c>
      <c r="J2" s="187"/>
      <c r="K2" s="3" t="s">
        <v>1</v>
      </c>
      <c r="L2" s="2" t="s">
        <v>0</v>
      </c>
      <c r="M2" s="3" t="s">
        <v>4</v>
      </c>
      <c r="N2" s="3" t="s">
        <v>5</v>
      </c>
      <c r="O2" s="4"/>
      <c r="P2" s="285" t="s">
        <v>57</v>
      </c>
      <c r="Q2" s="285"/>
      <c r="R2" s="285"/>
      <c r="S2" s="285"/>
      <c r="T2" s="199" t="s">
        <v>32</v>
      </c>
      <c r="U2" s="1"/>
      <c r="V2" s="1"/>
      <c r="W2" s="9" t="s">
        <v>6</v>
      </c>
      <c r="X2" s="9" t="s">
        <v>4</v>
      </c>
      <c r="Y2" s="9" t="s">
        <v>122</v>
      </c>
      <c r="Z2" s="1"/>
      <c r="AA2" s="1"/>
      <c r="AB2" s="1"/>
      <c r="AC2" s="1"/>
      <c r="AD2" s="1"/>
      <c r="AE2" s="1"/>
      <c r="AF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row>
    <row r="3" spans="1:66" ht="15" customHeight="1" x14ac:dyDescent="0.25">
      <c r="A3" s="11"/>
      <c r="B3" s="256" t="s">
        <v>10</v>
      </c>
      <c r="C3" s="257"/>
      <c r="D3" s="257"/>
      <c r="E3" s="192" t="str">
        <f>IF($N$47&lt;&gt;"SIM","",IFERROR(IF(TRIM(C3&amp;"")="","",_xlfn.LET(_xlpm.v,VALUE(TRIM(C3&amp;"")),_xlpm.alvo,IF(A5="SÁBADO",(INT($Y$8/100)*60+MOD($Y$8,100)),(INT($Y$3/100)*60+MOD($Y$3,100))),_xlpm.real,(INT(_xlpm.v/100)*60+MOD(_xlpm.v,100)),_xlpm.dif,_xlpm.alvo-_xlpm.real,IF(ABS(_xlpm.dif)&lt;=5,0,_xlpm.dif))),"ER"))</f>
        <v/>
      </c>
      <c r="F3" s="11"/>
      <c r="G3" s="46"/>
      <c r="H3" s="7"/>
      <c r="I3" s="49" t="str">
        <f ca="1">_xlfn.LET(_xlpm.a,F3,_xlpm.c,H3,_xlpm.x,$X$3,_xlpm.y,$Y$3,_xlpm.limInf,$B$51,_xlpm.limSup,$C$51,_xlpm.linhaAnt,F4,IF(_xlpm.a="FÉRIAS","FRS",IF(_xlpm.a="FERIADO","FER",IF(_xlpm.a="NTRAB","NTB",IF(AND(_xlpm.a="ATESTADO",_xlpm.c=""),"ATD",IF(_xlpm.c&lt;&gt;"",IF(_xlpm.c&lt;=_xlpm.x,IF(_xlpm.c&gt;_xlpm.y,"DP","OK"),"ATR"),IF(_xlpm.linhaAnt&lt;_xlpm.limInf,"FAL","")))))))</f>
        <v/>
      </c>
      <c r="J3" s="192" t="str">
        <f>IF($N$47&lt;&gt;"SIM","",IFERROR(IF(TRIM(H3&amp;"")="","",_xlfn.LET(_xlpm.v,VALUE(TRIM(H3&amp;"")),_xlpm.alvo,IF(F5="SÁBADO",(INT($Y$8/100)*60+MOD($Y$8,100)),(INT($Y$3/100)*60+MOD($Y$3,100))),_xlpm.real,(INT(_xlpm.v/100)*60+MOD(_xlpm.v,100)),_xlpm.dif,_xlpm.alvo-_xlpm.real,IF(ABS(_xlpm.dif)&lt;=5,0,_xlpm.dif))),"ER"))</f>
        <v/>
      </c>
      <c r="K3" s="11"/>
      <c r="L3" s="46"/>
      <c r="M3" s="7"/>
      <c r="N3" s="49" t="str">
        <f ca="1">_xlfn.LET(_xlpm.a,K3,_xlpm.c,M3,_xlpm.x,$X$8,_xlpm.y,$Y$8,_xlpm.limInf,$B$51,_xlpm.limSup,$C$51,_xlpm.linhaAnt,K4,IF(_xlpm.a="FÉRIAS","FRS",IF(_xlpm.a="NTRAB","NT",IF(AND(_xlpm.a="ATESTADO",_xlpm.c=""),"ATD",IF(_xlpm.a="FERIADO","FER",IF(_xlpm.c&lt;&gt;"",IF(_xlpm.c&lt;=_xlpm.x,IF(_xlpm.c&gt;_xlpm.y,"DP","OK"),"ATR"),IF(_xlpm.linhaAnt&lt;_xlpm.limInf,"FAL","")))))))</f>
        <v/>
      </c>
      <c r="O3" s="192" t="str">
        <f>IF($N$47&lt;&gt;"SIM","",IFERROR(IF(TRIM(M3&amp;"")="","",_xlfn.LET(_xlpm.v,VALUE(TRIM(M3&amp;"")),_xlpm.alvo,IF(K5="SÁBADO",(INT($Y$8/100)*60+MOD($Y$8,100)),(INT($Y$3/100)*60+MOD($Y$3,100))),_xlpm.real,(INT(_xlpm.v/100)*60+MOD(_xlpm.v,100)),_xlpm.dif,_xlpm.alvo-_xlpm.real,IF(ABS(_xlpm.dif)&lt;=5,0,_xlpm.dif))),"ER"))</f>
        <v/>
      </c>
      <c r="P3" s="231"/>
      <c r="Q3" s="232"/>
      <c r="R3" s="190"/>
      <c r="S3" s="240" t="str">
        <f>IF(R3="","",TEXT(R3,"00""/""00""/""0000"))</f>
        <v/>
      </c>
      <c r="T3" s="233" t="str">
        <f>IF(R3="","",LEFT(S3&amp;"00",2))</f>
        <v/>
      </c>
      <c r="W3" s="9" t="s">
        <v>7</v>
      </c>
      <c r="X3" s="35">
        <f>DADOS!K13+5</f>
        <v>835</v>
      </c>
      <c r="Y3" s="35">
        <f>X3-5</f>
        <v>830</v>
      </c>
    </row>
    <row r="4" spans="1:66" x14ac:dyDescent="0.25">
      <c r="A4" s="41">
        <f ca="1">IF(AND($B$51=1,$A$52&lt;&gt;"01/01/2021"),"HOJE",1)</f>
        <v>1</v>
      </c>
      <c r="B4" s="256"/>
      <c r="C4" s="257"/>
      <c r="D4" s="257"/>
      <c r="E4" s="192" t="str">
        <f>IF($N$47&lt;&gt;"SIM","",IFERROR(IF(TRIM(C4&amp;"")="","",_xlfn.LET(_xlpm.v,VALUE(TRIM(C4&amp;"")),_xlpm.alvo,(INT($X$4/100)*60+MOD($X$4,100)),_xlpm.real,(INT(_xlpm.v/100)*60+MOD(_xlpm.v,100)),_xlpm.dif,_xlpm.alvo-_xlpm.real,IF(ABS(_xlpm.dif)&lt;=5,0,_xlpm.dif))*-1),"ER"))</f>
        <v/>
      </c>
      <c r="F4" s="41">
        <f ca="1">IF($B$51=11,"HOJE",11)</f>
        <v>11</v>
      </c>
      <c r="G4" s="46"/>
      <c r="H4" s="7"/>
      <c r="I4" s="49" t="str">
        <f ca="1">_xlfn.LET(_xlpm.a,F3,_xlpm.c,H4,_xlpm.x,$X$4,_xlpm.limInf,$B$51,_xlpm.limSup,$C$51,_xlpm.linhaAnt,F4,IF(_xlpm.a="FÉRIAS","FRS",IF(_xlpm.a="FERIADO","FER",IF(_xlpm.a="NTRAB","NTB",IF(AND(_xlpm.a="ATESTADO",_xlpm.c=""),"ATD",IF(_xlpm.c&lt;&gt;"",IF(_xlpm.c&gt;=_xlpm.x,"OK","ANT"),IF(_xlpm.linhaAnt&lt;_xlpm.limInf,"FAL","")))))))</f>
        <v/>
      </c>
      <c r="J4" s="192" t="str">
        <f>IF($N$47&lt;&gt;"SIM","",IFERROR(IF(TRIM(H4&amp;"")="","",_xlfn.LET(_xlpm.v,VALUE(TRIM(H4&amp;"")),_xlpm.alvo,(INT($X$4/100)*60+MOD($X$4,100)),_xlpm.real,(INT(_xlpm.v/100)*60+MOD(_xlpm.v,100)),_xlpm.dif,_xlpm.alvo-_xlpm.real,IF(ABS(_xlpm.dif)&lt;=5,0,_xlpm.dif))*-1),"ER"))</f>
        <v/>
      </c>
      <c r="K4" s="41">
        <f ca="1">IF($B$51=21,"HOJE",21)</f>
        <v>21</v>
      </c>
      <c r="L4" s="46"/>
      <c r="M4" s="7"/>
      <c r="N4" s="49" t="str">
        <f ca="1">_xlfn.LET(_xlpm.a,K3,_xlpm.c,M4,_xlpm.x,$X$9,_xlpm.limInf,$B$51,_xlpm.limSup,$C$51,_xlpm.linhaAnt,K4,IF(_xlpm.a="FÉRIAS","FRS",IF(_xlpm.a="NTRAB","NT",IF(AND(_xlpm.a="ATESTADO",_xlpm.c=""),"ATD",IF(_xlpm.a="FERIADO","FER",IF(_xlpm.c&lt;&gt;"",IF(_xlpm.c&gt;=_xlpm.x,"OK","ANT"),IF(_xlpm.linhaAnt&lt;_xlpm.limInf,"FAL","")))))))</f>
        <v/>
      </c>
      <c r="O4" s="192" t="str">
        <f>IF($N$47&lt;&gt;"SIM","",IFERROR(IF(TRIM(M4&amp;"")="","",_xlfn.LET(_xlpm.v,VALUE(TRIM(M4&amp;"")),_xlpm.alvo,(INT($X$4/100)*60+MOD($X$4,100)),_xlpm.real,(INT(_xlpm.v/100)*60+MOD(_xlpm.v,100)),_xlpm.dif,_xlpm.alvo-_xlpm.real,IF(ABS(_xlpm.dif)&lt;=5,0,_xlpm.dif))*-1),"ER"))</f>
        <v/>
      </c>
      <c r="P4" s="231"/>
      <c r="Q4" s="232"/>
      <c r="R4" s="190"/>
      <c r="S4" s="240" t="str">
        <f t="shared" ref="S4:S53" si="0">IF(R4="","",TEXT(R4,"00""/""00""/""0000"))</f>
        <v/>
      </c>
      <c r="T4" s="233" t="str">
        <f t="shared" ref="T4:T53" si="1">IF(R4="","",LEFT(S4&amp;"00",2))</f>
        <v/>
      </c>
      <c r="U4" s="5"/>
      <c r="V4" s="5"/>
      <c r="W4" s="9" t="s">
        <v>2</v>
      </c>
      <c r="X4" s="35">
        <f>DADOS!L13</f>
        <v>1200</v>
      </c>
      <c r="Y4" s="35">
        <f>X4</f>
        <v>1200</v>
      </c>
    </row>
    <row r="5" spans="1:66" x14ac:dyDescent="0.25">
      <c r="A5" s="41" t="str">
        <f>CONFIG!G3</f>
        <v>DOMINGO</v>
      </c>
      <c r="B5" s="256"/>
      <c r="C5" s="257"/>
      <c r="D5" s="257"/>
      <c r="E5" s="192" t="str">
        <f>IF($N$47&lt;&gt;"SIM","",IFERROR(IF(TRIM(C5&amp;"")="","",_xlfn.LET(_xlpm.v,VALUE(TRIM(C5&amp;"")),_xlpm.alvo,(INT($Y$5/100)*60+MOD($Y$5,100)),_xlpm.real,(INT(_xlpm.v/100)*60+MOD(_xlpm.v,100)),_xlpm.dif,_xlpm.alvo-_xlpm.real,IF(ABS(_xlpm.dif)&lt;=5,0,_xlpm.dif))),"ER"))</f>
        <v/>
      </c>
      <c r="F5" s="41" t="str">
        <f>IF(A41="SÁBADO","DOMINGO",IF(A41="DOMINGO","SEGUNDA",IF(A41="SEGUNDA","TERÇA",IF(A41="SEGUNDA","TERÇA",IF(A41="TERÇA","QUARTA",IF(A41="QUARTA","QUINTA",IF(A41="QUINTA","SEXTA",IF(A41="SEXTA","SÁBADO","ERRO"))))))))</f>
        <v>QUARTA</v>
      </c>
      <c r="G5" s="46"/>
      <c r="H5" s="7"/>
      <c r="I5" s="49" t="str">
        <f ca="1">_xlfn.LET(_xlpm.a,F3,_xlpm.c,H5,_xlpm.x,$X$5,_xlpm.y,$Y$5,_xlpm.limInf,$B$51,_xlpm.limSup,$C$51,_xlpm.linhaAnt,F4,IF(_xlpm.a="FÉRIAS","FRS",IF(_xlpm.a="FERIADO","FER",IF(_xlpm.a="NTRAB","NTB",IF(AND(_xlpm.a="ATESTADO",_xlpm.c=""),"ATD",IF(_xlpm.c&lt;&gt;"",IF(_xlpm.c&lt;=_xlpm.x,IF(_xlpm.c&gt;_xlpm.y,"DP","OK"),"ATR"),IF(_xlpm.linhaAnt&lt;_xlpm.limInf,"FAL","")))))))</f>
        <v/>
      </c>
      <c r="J5" s="192" t="str">
        <f>IF($N$47&lt;&gt;"SIM","",IFERROR(IF(TRIM(H5&amp;"")="","",_xlfn.LET(_xlpm.v,VALUE(TRIM(H5&amp;"")),_xlpm.alvo,(INT($Y$5/100)*60+MOD($Y$5,100)),_xlpm.real,(INT(_xlpm.v/100)*60+MOD(_xlpm.v,100)),_xlpm.dif,_xlpm.alvo-_xlpm.real,IF(ABS(_xlpm.dif)&lt;=5,0,_xlpm.dif))),"ER"))</f>
        <v/>
      </c>
      <c r="K5" s="41" t="str">
        <f>IF(F41="SÁBADO","DOMINGO",IF(F41="DOMINGO","SEGUNDA",IF(F41="SEGUNDA","TERÇA",IF(F41="SEGUNDA","TERÇA",IF(F41="TERÇA","QUARTA",IF(F41="QUARTA","QUINTA",IF(F41="QUINTA","SEXTA",IF(F41="SEXTA","SÁBADO","ERRO"))))))))</f>
        <v>SÁBADO</v>
      </c>
      <c r="L5" s="258" t="s">
        <v>16</v>
      </c>
      <c r="M5" s="259"/>
      <c r="N5" s="259"/>
      <c r="O5" s="192" t="str">
        <f>IF($N$47&lt;&gt;"SIM","",IFERROR(IF(TRIM(M5&amp;"")="","",_xlfn.LET(_xlpm.v,VALUE(TRIM(M5&amp;"")),_xlpm.alvo,(INT($Y$5/100)*60+MOD($Y$5,100)),_xlpm.real,(INT(_xlpm.v/100)*60+MOD(_xlpm.v,100)),_xlpm.dif,_xlpm.alvo-_xlpm.real,IF(ABS(_xlpm.dif)&lt;=5,0,_xlpm.dif))),"ER"))</f>
        <v/>
      </c>
      <c r="P5" s="231"/>
      <c r="Q5" s="232"/>
      <c r="R5" s="190"/>
      <c r="S5" s="240" t="str">
        <f t="shared" si="0"/>
        <v/>
      </c>
      <c r="T5" s="233" t="str">
        <f t="shared" si="1"/>
        <v/>
      </c>
      <c r="U5" s="5"/>
      <c r="V5" s="5"/>
      <c r="W5" s="9" t="s">
        <v>8</v>
      </c>
      <c r="X5" s="35">
        <f>DADOS!M13+5</f>
        <v>1335</v>
      </c>
      <c r="Y5" s="35">
        <f>X5-5</f>
        <v>1330</v>
      </c>
    </row>
    <row r="6" spans="1:66" x14ac:dyDescent="0.25">
      <c r="A6" s="38"/>
      <c r="B6" s="256"/>
      <c r="C6" s="257"/>
      <c r="D6" s="257"/>
      <c r="E6" s="192" t="str">
        <f>IF($N$47&lt;&gt;"SIM","",IFERROR(IF(TRIM(C6&amp;"")="","",_xlfn.LET(_xlpm.v,VALUE(TRIM(C6&amp;"")),_xlpm.alvo,(INT($X$6/100)*60+MOD($X$6,100)),_xlpm.real,(INT(_xlpm.v/100)*60+MOD(_xlpm.v,100)),_xlpm.dif,_xlpm.alvo-_xlpm.real,IF(ABS(_xlpm.dif)&lt;=5,0,_xlpm.dif))*-1),"ER"))</f>
        <v/>
      </c>
      <c r="F6" s="38"/>
      <c r="G6" s="46"/>
      <c r="H6" s="7"/>
      <c r="I6" s="49" t="str">
        <f ca="1">_xlfn.LET(_xlpm.a,F3,_xlpm.c,H6,_xlpm.x,$X$6,_xlpm.limInf,$B$51,_xlpm.limSup,$C$51,_xlpm.linhaAnt,F4,IF(_xlpm.a="FÉRIAS","FRS",IF(_xlpm.a="FERIADO","FER",IF(_xlpm.a="NTRAB","NTB",IF(AND(_xlpm.a="ATESTADO",_xlpm.c=""),"ATD",IF(_xlpm.c&lt;&gt;"",IF(_xlpm.c&gt;=_xlpm.x,"OK","ANT"),IF(_xlpm.linhaAnt&lt;_xlpm.limInf,"FAL","")))))))</f>
        <v/>
      </c>
      <c r="J6" s="192" t="str">
        <f>IF($N$47&lt;&gt;"SIM","",IFERROR(IF(TRIM(H6&amp;"")="","",_xlfn.LET(_xlpm.v,VALUE(TRIM(H6&amp;"")),_xlpm.alvo,(INT($X$6/100)*60+MOD($X$6,100)),_xlpm.real,(INT(_xlpm.v/100)*60+MOD(_xlpm.v,100)),_xlpm.dif,_xlpm.alvo-_xlpm.real,IF(ABS(_xlpm.dif)&lt;=5,0,_xlpm.dif))*-1),"ER"))</f>
        <v/>
      </c>
      <c r="K6" s="38"/>
      <c r="L6" s="258"/>
      <c r="M6" s="259"/>
      <c r="N6" s="259"/>
      <c r="O6" s="192" t="str">
        <f>IF($N$47&lt;&gt;"SIM","",IFERROR(IF(TRIM(M6&amp;"")="","",_xlfn.LET(_xlpm.v,VALUE(TRIM(M6&amp;"")),_xlpm.alvo,(INT($X$6/100)*60+MOD($X$6,100)),_xlpm.real,(INT(_xlpm.v/100)*60+MOD(_xlpm.v,100)),_xlpm.dif,_xlpm.alvo-_xlpm.real,IF(ABS(_xlpm.dif)&lt;=5,0,_xlpm.dif))*-1),"ER"))</f>
        <v/>
      </c>
      <c r="P6" s="231"/>
      <c r="Q6" s="232"/>
      <c r="R6" s="190"/>
      <c r="S6" s="240" t="str">
        <f t="shared" si="0"/>
        <v/>
      </c>
      <c r="T6" s="233" t="str">
        <f t="shared" si="1"/>
        <v/>
      </c>
      <c r="U6" s="5"/>
      <c r="V6" s="5"/>
      <c r="W6" s="9" t="s">
        <v>3</v>
      </c>
      <c r="X6" s="35">
        <f>DADOS!N13</f>
        <v>1800</v>
      </c>
      <c r="Y6" s="35">
        <f>X6</f>
        <v>1800</v>
      </c>
    </row>
    <row r="7" spans="1:66" ht="15" customHeight="1" x14ac:dyDescent="0.25">
      <c r="A7" s="12"/>
      <c r="B7" s="47"/>
      <c r="C7" s="48"/>
      <c r="D7" s="50" t="str">
        <f ca="1">_xlfn.LET(_xlpm.a,A7,_xlpm.c,C7,_xlpm.x,$X$3,_xlpm.y,$Y$3,_xlpm.limInf,$B$51,_xlpm.limSup,$C$51,_xlpm.linhaAnt,A8,IF(_xlpm.a="FÉRIAS","FRS",IF(_xlpm.a="FERIADO","FER",IF(_xlpm.a="NTRAB","NTB",IF(AND(_xlpm.a="ATESTADO",_xlpm.c=""),"ATD",IF(_xlpm.c&lt;&gt;"",IF(_xlpm.c&lt;=_xlpm.x,IF(_xlpm.c&gt;_xlpm.y,"DP","OK"),"ATR"),IF(_xlpm.linhaAnt&lt;_xlpm.limInf,"FAL","")))))))</f>
        <v>FAL</v>
      </c>
      <c r="E7" s="192" t="str">
        <f>IF($N$47&lt;&gt;"SIM","",IFERROR(IF(TRIM(C7&amp;"")="","",_xlfn.LET(_xlpm.v,VALUE(TRIM(C7&amp;"")),_xlpm.alvo,IF(A9="SÁBADO",(INT($Y$8/100)*60+MOD($Y$8,100)),(INT($Y$3/100)*60+MOD($Y$3,100))),_xlpm.real,(INT(_xlpm.v/100)*60+MOD(_xlpm.v,100)),_xlpm.dif,_xlpm.alvo-_xlpm.real,IF(ABS(_xlpm.dif)&lt;=5,0,_xlpm.dif))),"ER"))</f>
        <v/>
      </c>
      <c r="F7" s="12"/>
      <c r="G7" s="47"/>
      <c r="H7" s="48"/>
      <c r="I7" s="50" t="str">
        <f ca="1">_xlfn.LET(_xlpm.a,F7,_xlpm.c,H7,_xlpm.x,$X$3,_xlpm.y,$Y$3,_xlpm.limInf,$B$51,_xlpm.limSup,$C$51,_xlpm.linhaAnt,F8,IF(_xlpm.a="FÉRIAS","FRS",IF(_xlpm.a="FERIADO","FER",IF(_xlpm.a="NTRAB","NTB",IF(AND(_xlpm.a="ATESTADO",_xlpm.c=""),"ATD",IF(_xlpm.c&lt;&gt;"",IF(_xlpm.c&lt;=_xlpm.x,IF(_xlpm.c&gt;_xlpm.y,"DP","OK"),"ATR"),IF(_xlpm.linhaAnt&lt;_xlpm.limInf,"FAL","")))))))</f>
        <v/>
      </c>
      <c r="J7" s="192" t="str">
        <f>IF($N$47&lt;&gt;"SIM","",IFERROR(IF(TRIM(H7&amp;"")="","",_xlfn.LET(_xlpm.v,VALUE(TRIM(H7&amp;"")),_xlpm.alvo,IF(F9="SÁBADO",(INT($Y$8/100)*60+MOD($Y$8,100)),(INT($Y$3/100)*60+MOD($Y$3,100))),_xlpm.real,(INT(_xlpm.v/100)*60+MOD(_xlpm.v,100)),_xlpm.dif,_xlpm.alvo-_xlpm.real,IF(ABS(_xlpm.dif)&lt;=5,0,_xlpm.dif))),"ER"))</f>
        <v/>
      </c>
      <c r="K7" s="12"/>
      <c r="L7" s="272" t="s">
        <v>10</v>
      </c>
      <c r="M7" s="273"/>
      <c r="N7" s="273"/>
      <c r="O7" s="192" t="str">
        <f>IF($N$47&lt;&gt;"SIM","",IFERROR(IF(TRIM(M7&amp;"")="","",_xlfn.LET(_xlpm.v,VALUE(TRIM(M7&amp;"")),_xlpm.alvo,IF(K9="SÁBADO",(INT($Y$8/100)*60+MOD($Y$8,100)),(INT($Y$3/100)*60+MOD($Y$3,100))),_xlpm.real,(INT(_xlpm.v/100)*60+MOD(_xlpm.v,100)),_xlpm.dif,_xlpm.alvo-_xlpm.real,IF(ABS(_xlpm.dif)&lt;=5,0,_xlpm.dif))),"ER"))</f>
        <v/>
      </c>
      <c r="P7" s="231"/>
      <c r="Q7" s="232"/>
      <c r="R7" s="190"/>
      <c r="S7" s="240" t="str">
        <f t="shared" si="0"/>
        <v/>
      </c>
      <c r="T7" s="233" t="str">
        <f t="shared" si="1"/>
        <v/>
      </c>
      <c r="U7" s="5"/>
      <c r="W7" s="269" t="s">
        <v>16</v>
      </c>
      <c r="X7" s="269"/>
      <c r="Y7" s="14"/>
    </row>
    <row r="8" spans="1:66" x14ac:dyDescent="0.25">
      <c r="A8" s="42">
        <f ca="1">IF($B$51=2,"HOJE",2)</f>
        <v>2</v>
      </c>
      <c r="B8" s="47"/>
      <c r="C8" s="48"/>
      <c r="D8" s="50" t="str">
        <f ca="1">_xlfn.LET(_xlpm.a,A7,_xlpm.c,C8,_xlpm.x,$X$4,_xlpm.limInf,$B$51,_xlpm.limSup,$C$51,_xlpm.linhaAnt,A8,IF(_xlpm.a="FÉRIAS","FRS",IF(_xlpm.a="FERIADO","FER",IF(_xlpm.a="NTRAB","NTB",IF(AND(_xlpm.a="ATESTADO",_xlpm.c=""),"ATD",IF(_xlpm.c&lt;&gt;"",IF(_xlpm.c&gt;=_xlpm.x,"OK","ANT"),IF(_xlpm.linhaAnt&lt;_xlpm.limInf,"FAL","")))))))</f>
        <v>FAL</v>
      </c>
      <c r="E8" s="192" t="str">
        <f>IF($N$47&lt;&gt;"SIM","",IFERROR(IF(TRIM(C8&amp;"")="","",_xlfn.LET(_xlpm.v,VALUE(TRIM(C8&amp;"")),_xlpm.alvo,(INT($X$4/100)*60+MOD($X$4,100)),_xlpm.real,(INT(_xlpm.v/100)*60+MOD(_xlpm.v,100)),_xlpm.dif,_xlpm.alvo-_xlpm.real,IF(ABS(_xlpm.dif)&lt;=5,0,_xlpm.dif))*-1),"ER"))</f>
        <v/>
      </c>
      <c r="F8" s="42">
        <f ca="1">IF($B$51=12,"HOJE",12)</f>
        <v>12</v>
      </c>
      <c r="G8" s="47"/>
      <c r="H8" s="48"/>
      <c r="I8" s="50" t="str">
        <f ca="1">_xlfn.LET(_xlpm.a,F7,_xlpm.c,H8,_xlpm.x,$X$4,_xlpm.limInf,$B$51,_xlpm.limSup,$C$51,_xlpm.linhaAnt,F8,IF(_xlpm.a="FÉRIAS","FRS",IF(_xlpm.a="FERIADO","FER",IF(_xlpm.a="NTRAB","NTB",IF(AND(_xlpm.a="ATESTADO",_xlpm.c=""),"ATD",IF(_xlpm.c&lt;&gt;"",IF(_xlpm.c&gt;=_xlpm.x,"OK","ANT"),IF(_xlpm.linhaAnt&lt;_xlpm.limInf,"FAL","")))))))</f>
        <v/>
      </c>
      <c r="J8" s="192" t="str">
        <f>IF($N$47&lt;&gt;"SIM","",IFERROR(IF(TRIM(H8&amp;"")="","",_xlfn.LET(_xlpm.v,VALUE(TRIM(H8&amp;"")),_xlpm.alvo,(INT($X$4/100)*60+MOD($X$4,100)),_xlpm.real,(INT(_xlpm.v/100)*60+MOD(_xlpm.v,100)),_xlpm.dif,_xlpm.alvo-_xlpm.real,IF(ABS(_xlpm.dif)&lt;=5,0,_xlpm.dif))*-1),"ER"))</f>
        <v/>
      </c>
      <c r="K8" s="42">
        <f ca="1">IF($B$51=22,"HOJE",22)</f>
        <v>22</v>
      </c>
      <c r="L8" s="272"/>
      <c r="M8" s="273"/>
      <c r="N8" s="273"/>
      <c r="O8" s="192" t="str">
        <f>IF($N$47&lt;&gt;"SIM","",IFERROR(IF(TRIM(M8&amp;"")="","",_xlfn.LET(_xlpm.v,VALUE(TRIM(M8&amp;"")),_xlpm.alvo,(INT($X$4/100)*60+MOD($X$4,100)),_xlpm.real,(INT(_xlpm.v/100)*60+MOD(_xlpm.v,100)),_xlpm.dif,_xlpm.alvo-_xlpm.real,IF(ABS(_xlpm.dif)&lt;=5,0,_xlpm.dif))*-1),"ER"))</f>
        <v/>
      </c>
      <c r="P8" s="231"/>
      <c r="Q8" s="232"/>
      <c r="R8" s="190"/>
      <c r="S8" s="240" t="str">
        <f>IF(R8="","",TEXT(R8,"00""/""00""/""0000"))</f>
        <v/>
      </c>
      <c r="T8" s="233" t="str">
        <f t="shared" si="1"/>
        <v/>
      </c>
      <c r="U8" s="5"/>
      <c r="W8" s="9" t="s">
        <v>7</v>
      </c>
      <c r="X8" s="35">
        <f>DADOS!M32+5</f>
        <v>805</v>
      </c>
      <c r="Y8" s="35">
        <f>X8-5</f>
        <v>800</v>
      </c>
    </row>
    <row r="9" spans="1:66" x14ac:dyDescent="0.25">
      <c r="A9" s="42" t="str">
        <f>IF(A5="SÁBADO","DOMINGO",IF(A5="DOMINGO","SEGUNDA",IF(A5="SEGUNDA","TERÇA",IF(A5="SEGUNDA","TERÇA",IF(A5="TERÇA","QUARTA",IF(A5="QUARTA","QUINTA",IF(A5="QUINTA","SEXTA",IF(A5="SEXTA","SÁBADO","ERRO"))))))))</f>
        <v>SEGUNDA</v>
      </c>
      <c r="B9" s="47"/>
      <c r="C9" s="48"/>
      <c r="D9" s="50" t="str">
        <f ca="1">_xlfn.LET(_xlpm.a,A7,_xlpm.c,C9,_xlpm.x,$X$5,_xlpm.y,$Y$5,_xlpm.limInf,$B$51,_xlpm.limSup,$C$51,_xlpm.linhaAnt,A8,IF(_xlpm.a="FÉRIAS","FRS",IF(_xlpm.a="FERIADO","FER",IF(_xlpm.a="NTRAB","NTB",IF(AND(_xlpm.a="ATESTADO",_xlpm.c=""),"ATD",IF(_xlpm.c&lt;&gt;"",IF(_xlpm.c&lt;=_xlpm.x,IF(_xlpm.c&gt;_xlpm.y,"DP","OK"),"ATR"),IF(_xlpm.linhaAnt&lt;_xlpm.limInf,"FAL","")))))))</f>
        <v>FAL</v>
      </c>
      <c r="E9" s="192" t="str">
        <f>IF($N$47&lt;&gt;"SIM","",IFERROR(IF(TRIM(C9&amp;"")="","",_xlfn.LET(_xlpm.v,VALUE(TRIM(C9&amp;"")),_xlpm.alvo,(INT($Y$5/100)*60+MOD($Y$5,100)),_xlpm.real,(INT(_xlpm.v/100)*60+MOD(_xlpm.v,100)),_xlpm.dif,_xlpm.alvo-_xlpm.real,IF(ABS(_xlpm.dif)&lt;=5,0,_xlpm.dif))),"ER"))</f>
        <v/>
      </c>
      <c r="F9" s="42" t="str">
        <f>IF(F5="SÁBADO","DOMINGO",IF(F5="DOMINGO","SEGUNDA",IF(F5="SEGUNDA","TERÇA",IF(F5="SEGUNDA","TERÇA",IF(F5="TERÇA","QUARTA",IF(F5="QUARTA","QUINTA",IF(F5="QUINTA","SEXTA",IF(F5="SEXTA","SÁBADO","ERRO"))))))))</f>
        <v>QUINTA</v>
      </c>
      <c r="G9" s="47"/>
      <c r="H9" s="48"/>
      <c r="I9" s="50" t="str">
        <f ca="1">_xlfn.LET(_xlpm.a,F7,_xlpm.c,H9,_xlpm.x,$X$5,_xlpm.y,$Y$5,_xlpm.limInf,$B$51,_xlpm.limSup,$C$51,_xlpm.linhaAnt,F8,IF(_xlpm.a="FÉRIAS","FRS",IF(_xlpm.a="FERIADO","FER",IF(_xlpm.a="NTRAB","NTB",IF(AND(_xlpm.a="ATESTADO",_xlpm.c=""),"ATD",IF(_xlpm.c&lt;&gt;"",IF(_xlpm.c&lt;=_xlpm.x,IF(_xlpm.c&gt;_xlpm.y,"DP","OK"),"ATR"),IF(_xlpm.linhaAnt&lt;_xlpm.limInf,"FAL","")))))))</f>
        <v/>
      </c>
      <c r="J9" s="192" t="str">
        <f>IF($N$47&lt;&gt;"SIM","",IFERROR(IF(TRIM(H9&amp;"")="","",_xlfn.LET(_xlpm.v,VALUE(TRIM(H9&amp;"")),_xlpm.alvo,(INT($Y$5/100)*60+MOD($Y$5,100)),_xlpm.real,(INT(_xlpm.v/100)*60+MOD(_xlpm.v,100)),_xlpm.dif,_xlpm.alvo-_xlpm.real,IF(ABS(_xlpm.dif)&lt;=5,0,_xlpm.dif))),"ER"))</f>
        <v/>
      </c>
      <c r="K9" s="42" t="str">
        <f>IF(K5="SÁBADO","DOMINGO",IF(K5="DOMINGO","SEGUNDA",IF(K5="SEGUNDA","TERÇA",IF(K5="SEGUNDA","TERÇA",IF(K5="TERÇA","QUARTA",IF(K5="QUARTA","QUINTA",IF(K5="QUINTA","SEXTA",IF(K5="SEXTA","SÁBADO","ERRO"))))))))</f>
        <v>DOMINGO</v>
      </c>
      <c r="L9" s="272"/>
      <c r="M9" s="273"/>
      <c r="N9" s="273"/>
      <c r="O9" s="192" t="str">
        <f>IF($N$47&lt;&gt;"SIM","",IFERROR(IF(TRIM(M9&amp;"")="","",_xlfn.LET(_xlpm.v,VALUE(TRIM(M9&amp;"")),_xlpm.alvo,(INT($Y$5/100)*60+MOD($Y$5,100)),_xlpm.real,(INT(_xlpm.v/100)*60+MOD(_xlpm.v,100)),_xlpm.dif,_xlpm.alvo-_xlpm.real,IF(ABS(_xlpm.dif)&lt;=5,0,_xlpm.dif))),"ER"))</f>
        <v/>
      </c>
      <c r="P9" s="231"/>
      <c r="Q9" s="232"/>
      <c r="R9" s="190"/>
      <c r="S9" s="240" t="str">
        <f t="shared" si="0"/>
        <v/>
      </c>
      <c r="T9" s="233" t="str">
        <f t="shared" si="1"/>
        <v/>
      </c>
      <c r="U9" s="5"/>
      <c r="W9" s="9" t="s">
        <v>2</v>
      </c>
      <c r="X9" s="35">
        <f>DADOS!N32</f>
        <v>1200</v>
      </c>
      <c r="Y9" s="35">
        <f>X9</f>
        <v>1200</v>
      </c>
    </row>
    <row r="10" spans="1:66" x14ac:dyDescent="0.25">
      <c r="A10" s="82"/>
      <c r="B10" s="47"/>
      <c r="C10" s="48"/>
      <c r="D10" s="50" t="str">
        <f ca="1">_xlfn.LET(_xlpm.a,A7,_xlpm.c,C10,_xlpm.x,$X$6,_xlpm.limInf,$B$51,_xlpm.limSup,$C$51,_xlpm.linhaAnt,A8,IF(_xlpm.a="FÉRIAS","FRS",IF(_xlpm.a="FERIADO","FER",IF(_xlpm.a="NTRAB","NTB",IF(AND(_xlpm.a="ATESTADO",_xlpm.c=""),"ATD",IF(_xlpm.c&lt;&gt;"",IF(_xlpm.c&gt;=_xlpm.x,"OK","ANT"),IF(_xlpm.linhaAnt&lt;_xlpm.limInf,"FAL","")))))))</f>
        <v>FAL</v>
      </c>
      <c r="E10" s="192" t="str">
        <f>IF($N$47&lt;&gt;"SIM","",IFERROR(IF(TRIM(C10&amp;"")="","",_xlfn.LET(_xlpm.v,VALUE(TRIM(C10&amp;"")),_xlpm.alvo,(INT($X$6/100)*60+MOD($X$6,100)),_xlpm.real,(INT(_xlpm.v/100)*60+MOD(_xlpm.v,100)),_xlpm.dif,_xlpm.alvo-_xlpm.real,IF(ABS(_xlpm.dif)&lt;=5,0,_xlpm.dif))*-1),"ER"))</f>
        <v/>
      </c>
      <c r="F10" s="82"/>
      <c r="G10" s="47"/>
      <c r="H10" s="48"/>
      <c r="I10" s="50" t="str">
        <f ca="1">_xlfn.LET(_xlpm.a,F7,_xlpm.c,H10,_xlpm.x,$X$6,_xlpm.limInf,$B$51,_xlpm.limSup,$C$51,_xlpm.linhaAnt,F8,IF(_xlpm.a="FÉRIAS","FRS",IF(_xlpm.a="FERIADO","FER",IF(_xlpm.a="NTRAB","NTB",IF(AND(_xlpm.a="ATESTADO",_xlpm.c=""),"ATD",IF(_xlpm.c&lt;&gt;"",IF(_xlpm.c&gt;=_xlpm.x,"OK","ANT"),IF(_xlpm.linhaAnt&lt;_xlpm.limInf,"FAL","")))))))</f>
        <v/>
      </c>
      <c r="J10" s="192" t="str">
        <f>IF($N$47&lt;&gt;"SIM","",IFERROR(IF(TRIM(H10&amp;"")="","",_xlfn.LET(_xlpm.v,VALUE(TRIM(H10&amp;"")),_xlpm.alvo,(INT($X$6/100)*60+MOD($X$6,100)),_xlpm.real,(INT(_xlpm.v/100)*60+MOD(_xlpm.v,100)),_xlpm.dif,_xlpm.alvo-_xlpm.real,IF(ABS(_xlpm.dif)&lt;=5,0,_xlpm.dif))*-1),"ER"))</f>
        <v/>
      </c>
      <c r="K10" s="82"/>
      <c r="L10" s="272"/>
      <c r="M10" s="273"/>
      <c r="N10" s="273"/>
      <c r="O10" s="192" t="str">
        <f>IF($N$47&lt;&gt;"SIM","",IFERROR(IF(TRIM(M10&amp;"")="","",_xlfn.LET(_xlpm.v,VALUE(TRIM(M10&amp;"")),_xlpm.alvo,(INT($X$6/100)*60+MOD($X$6,100)),_xlpm.real,(INT(_xlpm.v/100)*60+MOD(_xlpm.v,100)),_xlpm.dif,_xlpm.alvo-_xlpm.real,IF(ABS(_xlpm.dif)&lt;=5,0,_xlpm.dif))*-1),"ER"))</f>
        <v/>
      </c>
      <c r="P10" s="231"/>
      <c r="Q10" s="232"/>
      <c r="R10" s="190"/>
      <c r="S10" s="240" t="str">
        <f t="shared" si="0"/>
        <v/>
      </c>
      <c r="T10" s="233" t="str">
        <f t="shared" si="1"/>
        <v/>
      </c>
      <c r="U10" s="5"/>
      <c r="V10" s="5"/>
      <c r="W10" s="282" t="s">
        <v>49</v>
      </c>
      <c r="X10" s="282"/>
    </row>
    <row r="11" spans="1:66" ht="15" customHeight="1" x14ac:dyDescent="0.25">
      <c r="A11" s="11"/>
      <c r="B11" s="46"/>
      <c r="C11" s="7"/>
      <c r="D11" s="49" t="str">
        <f ca="1">_xlfn.LET(_xlpm.a,A11,_xlpm.c,C11,_xlpm.x,$X$3,_xlpm.y,$Y$3,_xlpm.limInf,$B$51,_xlpm.limSup,$C$51,_xlpm.linhaAnt,A12,IF(_xlpm.a="FÉRIAS","FRS",IF(_xlpm.a="FERIADO","FER",IF(_xlpm.a="NTRAB","NTB",IF(AND(_xlpm.a="ATESTADO",_xlpm.c=""),"ATD",IF(_xlpm.c&lt;&gt;"",IF(_xlpm.c&lt;=_xlpm.x,IF(_xlpm.c&gt;_xlpm.y,"DP","OK"),"ATR"),IF(_xlpm.linhaAnt&lt;_xlpm.limInf,"FAL","")))))))</f>
        <v>FAL</v>
      </c>
      <c r="E11" s="192" t="str">
        <f>IF($N$47&lt;&gt;"SIM","",IFERROR(IF(TRIM(C11&amp;"")="","",_xlfn.LET(_xlpm.v,VALUE(TRIM(C11&amp;"")),_xlpm.alvo,IF(A13="SÁBADO",(INT($Y$8/100)*60+MOD($Y$8,100)),(INT($Y$3/100)*60+MOD($Y$3,100))),_xlpm.real,(INT(_xlpm.v/100)*60+MOD(_xlpm.v,100)),_xlpm.dif,_xlpm.alvo-_xlpm.real,IF(ABS(_xlpm.dif)&lt;=5,0,_xlpm.dif))),"ER"))</f>
        <v/>
      </c>
      <c r="F11" s="11"/>
      <c r="G11" s="46"/>
      <c r="H11" s="7"/>
      <c r="I11" s="49" t="str">
        <f ca="1">_xlfn.LET(_xlpm.a,F11,_xlpm.c,H11,_xlpm.x,$X$3,_xlpm.y,$Y$3,_xlpm.limInf,$B$51,_xlpm.limSup,$C$51,_xlpm.linhaAnt,F12,IF(_xlpm.a="FÉRIAS","FRS",IF(_xlpm.a="FERIADO","FER",IF(_xlpm.a="NTRAB","NTB",IF(AND(_xlpm.a="ATESTADO",_xlpm.c=""),"ATD",IF(_xlpm.c&lt;&gt;"",IF(_xlpm.c&lt;=_xlpm.x,IF(_xlpm.c&gt;_xlpm.y,"DP","OK"),"ATR"),IF(_xlpm.linhaAnt&lt;_xlpm.limInf,"FAL","")))))))</f>
        <v/>
      </c>
      <c r="J11" s="192" t="str">
        <f>IF($N$47&lt;&gt;"SIM","",IFERROR(IF(TRIM(H11&amp;"")="","",_xlfn.LET(_xlpm.v,VALUE(TRIM(H11&amp;"")),_xlpm.alvo,IF(F13="SÁBADO",(INT($Y$8/100)*60+MOD($Y$8,100)),(INT($Y$3/100)*60+MOD($Y$3,100))),_xlpm.real,(INT(_xlpm.v/100)*60+MOD(_xlpm.v,100)),_xlpm.dif,_xlpm.alvo-_xlpm.real,IF(ABS(_xlpm.dif)&lt;=5,0,_xlpm.dif))),"ER"))</f>
        <v/>
      </c>
      <c r="K11" s="11"/>
      <c r="L11" s="46"/>
      <c r="M11" s="7"/>
      <c r="N11" s="49" t="str">
        <f ca="1">_xlfn.LET(_xlpm.a,K11,_xlpm.c,M11,_xlpm.x,$X$3,_xlpm.y,$Y$3,_xlpm.limInf,$B$51,_xlpm.limSup,$C$51,_xlpm.linhaAnt,K12,IF(_xlpm.a="FÉRIAS","FRS",IF(_xlpm.a="FERIADO","FER",IF(_xlpm.a="NTRAB","NTB",IF(AND(_xlpm.a="ATESTADO",_xlpm.c=""),"ATD",IF(_xlpm.c&lt;&gt;"",IF(_xlpm.c&lt;=_xlpm.x,IF(_xlpm.c&gt;_xlpm.y,"DP","OK"),"ATR"),IF(_xlpm.linhaAnt&lt;_xlpm.limInf,"FAL","")))))))</f>
        <v/>
      </c>
      <c r="O11" s="192" t="str">
        <f>IF($N$47&lt;&gt;"SIM","",IFERROR(IF(TRIM(M11&amp;"")="","",_xlfn.LET(_xlpm.v,VALUE(TRIM(M11&amp;"")),_xlpm.alvo,IF(K13="SÁBADO",(INT($Y$8/100)*60+MOD($Y$8,100)),(INT($Y$3/100)*60+MOD($Y$3,100))),_xlpm.real,(INT(_xlpm.v/100)*60+MOD(_xlpm.v,100)),_xlpm.dif,_xlpm.alvo-_xlpm.real,IF(ABS(_xlpm.dif)&lt;=5,0,_xlpm.dif))),"ER"))</f>
        <v/>
      </c>
      <c r="P11" s="231"/>
      <c r="Q11" s="232"/>
      <c r="R11" s="190"/>
      <c r="S11" s="240" t="str">
        <f t="shared" si="0"/>
        <v/>
      </c>
      <c r="T11" s="233" t="str">
        <f t="shared" si="1"/>
        <v/>
      </c>
      <c r="U11" s="5"/>
      <c r="V11" s="5"/>
      <c r="W11" s="9" t="s">
        <v>6</v>
      </c>
      <c r="X11" s="9" t="s">
        <v>4</v>
      </c>
    </row>
    <row r="12" spans="1:66" x14ac:dyDescent="0.25">
      <c r="A12" s="41">
        <f ca="1">IF($B$51=3,"HOJE",3)</f>
        <v>3</v>
      </c>
      <c r="B12" s="46"/>
      <c r="C12" s="7"/>
      <c r="D12" s="49" t="str">
        <f ca="1">_xlfn.LET(_xlpm.a,A11,_xlpm.c,C12,_xlpm.x,$X$4,_xlpm.limInf,$B$51,_xlpm.limSup,$C$51,_xlpm.linhaAnt,A12,IF(_xlpm.a="FÉRIAS","FRS",IF(_xlpm.a="FERIADO","FER",IF(_xlpm.a="NTRAB","NTB",IF(AND(_xlpm.a="ATESTADO",_xlpm.c=""),"ATD",IF(_xlpm.c&lt;&gt;"",IF(_xlpm.c&gt;=_xlpm.x,"OK","ANT"),IF(_xlpm.linhaAnt&lt;_xlpm.limInf,"FAL","")))))))</f>
        <v>FAL</v>
      </c>
      <c r="E12" s="192" t="str">
        <f>IF($N$47&lt;&gt;"SIM","",IFERROR(IF(TRIM(C12&amp;"")="","",_xlfn.LET(_xlpm.v,VALUE(TRIM(C12&amp;"")),_xlpm.alvo,(INT($X$4/100)*60+MOD($X$4,100)),_xlpm.real,(INT(_xlpm.v/100)*60+MOD(_xlpm.v,100)),_xlpm.dif,_xlpm.alvo-_xlpm.real,IF(ABS(_xlpm.dif)&lt;=5,0,_xlpm.dif))*-1),"ER"))</f>
        <v/>
      </c>
      <c r="F12" s="41">
        <f ca="1">IF($B$51=13,"HOJE",13)</f>
        <v>13</v>
      </c>
      <c r="G12" s="46"/>
      <c r="H12" s="7"/>
      <c r="I12" s="49" t="str">
        <f ca="1">_xlfn.LET(_xlpm.a,F11,_xlpm.c,H12,_xlpm.x,$X$4,_xlpm.limInf,$B$51,_xlpm.limSup,$C$51,_xlpm.linhaAnt,F12,IF(_xlpm.a="FÉRIAS","FRS",IF(_xlpm.a="FERIADO","FER",IF(_xlpm.a="NTRAB","NTB",IF(AND(_xlpm.a="ATESTADO",_xlpm.c=""),"ATD",IF(_xlpm.c&lt;&gt;"",IF(_xlpm.c&gt;=_xlpm.x,"OK","ANT"),IF(_xlpm.linhaAnt&lt;_xlpm.limInf,"FAL","")))))))</f>
        <v/>
      </c>
      <c r="J12" s="192" t="str">
        <f>IF($N$47&lt;&gt;"SIM","",IFERROR(IF(TRIM(H12&amp;"")="","",_xlfn.LET(_xlpm.v,VALUE(TRIM(H12&amp;"")),_xlpm.alvo,(INT($X$4/100)*60+MOD($X$4,100)),_xlpm.real,(INT(_xlpm.v/100)*60+MOD(_xlpm.v,100)),_xlpm.dif,_xlpm.alvo-_xlpm.real,IF(ABS(_xlpm.dif)&lt;=5,0,_xlpm.dif))*-1),"ER"))</f>
        <v/>
      </c>
      <c r="K12" s="41">
        <f ca="1">IF($B$51=23,"HOJE",23)</f>
        <v>23</v>
      </c>
      <c r="L12" s="46"/>
      <c r="M12" s="7"/>
      <c r="N12" s="49" t="str">
        <f ca="1">_xlfn.LET(_xlpm.a,K11,_xlpm.c,M12,_xlpm.x,$X$4,_xlpm.limInf,$B$51,_xlpm.limSup,$C$51,_xlpm.linhaAnt,K12,IF(_xlpm.a="FÉRIAS","FRS",IF(_xlpm.a="FERIADO","FER",IF(_xlpm.a="NTRAB","NTB",IF(AND(_xlpm.a="ATESTADO",_xlpm.c=""),"ATD",IF(_xlpm.c&lt;&gt;"",IF(_xlpm.c&gt;=_xlpm.x,"OK","ANT"),IF(_xlpm.linhaAnt&lt;_xlpm.limInf,"FAL","")))))))</f>
        <v/>
      </c>
      <c r="O12" s="192" t="str">
        <f>IF($N$47&lt;&gt;"SIM","",IFERROR(IF(TRIM(M12&amp;"")="","",_xlfn.LET(_xlpm.v,VALUE(TRIM(M12&amp;"")),_xlpm.alvo,(INT($X$4/100)*60+MOD($X$4,100)),_xlpm.real,(INT(_xlpm.v/100)*60+MOD(_xlpm.v,100)),_xlpm.dif,_xlpm.alvo-_xlpm.real,IF(ABS(_xlpm.dif)&lt;=5,0,_xlpm.dif))*-1),"ER"))</f>
        <v/>
      </c>
      <c r="P12" s="231"/>
      <c r="Q12" s="232"/>
      <c r="R12" s="190"/>
      <c r="S12" s="240" t="str">
        <f t="shared" si="0"/>
        <v/>
      </c>
      <c r="T12" s="233" t="str">
        <f t="shared" si="1"/>
        <v/>
      </c>
      <c r="U12" s="5"/>
      <c r="V12" s="5"/>
      <c r="W12" s="9" t="s">
        <v>7</v>
      </c>
      <c r="X12" s="59">
        <f>SUM(X3-5)</f>
        <v>830</v>
      </c>
      <c r="Y12" s="14"/>
    </row>
    <row r="13" spans="1:66" x14ac:dyDescent="0.25">
      <c r="A13" s="41" t="str">
        <f>IF(A9="SÁBADO","DOMINGO",IF(A9="DOMINGO","SEGUNDA",IF(A9="SEGUNDA","TERÇA",IF(A9="SEGUNDA","TERÇA",IF(A9="TERÇA","QUARTA",IF(A9="QUARTA","QUINTA",IF(A9="QUINTA","SEXTA",IF(A9="SEXTA","SÁBADO","ERRO"))))))))</f>
        <v>TERÇA</v>
      </c>
      <c r="B13" s="46"/>
      <c r="C13" s="7"/>
      <c r="D13" s="49" t="str">
        <f ca="1">_xlfn.LET(_xlpm.a,A11,_xlpm.c,C13,_xlpm.x,$X$5,_xlpm.y,$Y$5,_xlpm.limInf,$B$51,_xlpm.limSup,$C$51,_xlpm.linhaAnt,A12,IF(_xlpm.a="FÉRIAS","FRS",IF(_xlpm.a="FERIADO","FER",IF(_xlpm.a="NTRAB","NTB",IF(AND(_xlpm.a="ATESTADO",_xlpm.c=""),"ATD",IF(_xlpm.c&lt;&gt;"",IF(_xlpm.c&lt;=_xlpm.x,IF(_xlpm.c&gt;_xlpm.y,"DP","OK"),"ATR"),IF(_xlpm.linhaAnt&lt;_xlpm.limInf,"FAL","")))))))</f>
        <v>FAL</v>
      </c>
      <c r="E13" s="192" t="str">
        <f>IF($N$47&lt;&gt;"SIM","",IFERROR(IF(TRIM(C13&amp;"")="","",_xlfn.LET(_xlpm.v,VALUE(TRIM(C13&amp;"")),_xlpm.alvo,(INT($Y$5/100)*60+MOD($Y$5,100)),_xlpm.real,(INT(_xlpm.v/100)*60+MOD(_xlpm.v,100)),_xlpm.dif,_xlpm.alvo-_xlpm.real,IF(ABS(_xlpm.dif)&lt;=5,0,_xlpm.dif))),"ER"))</f>
        <v/>
      </c>
      <c r="F13" s="41" t="str">
        <f>IF(F9="SÁBADO","DOMINGO",IF(F9="DOMINGO","SEGUNDA",IF(F9="SEGUNDA","TERÇA",IF(F9="SEGUNDA","TERÇA",IF(F9="TERÇA","QUARTA",IF(F9="QUARTA","QUINTA",IF(F9="QUINTA","SEXTA",IF(F9="SEXTA","SÁBADO","ERRO"))))))))</f>
        <v>SEXTA</v>
      </c>
      <c r="G13" s="46"/>
      <c r="H13" s="7"/>
      <c r="I13" s="49" t="str">
        <f ca="1">_xlfn.LET(_xlpm.a,F11,_xlpm.c,H13,_xlpm.x,$X$5,_xlpm.y,$Y$5,_xlpm.limInf,$B$51,_xlpm.limSup,$C$51,_xlpm.linhaAnt,F12,IF(_xlpm.a="FÉRIAS","FRS",IF(_xlpm.a="FERIADO","FER",IF(_xlpm.a="NTRAB","NTB",IF(AND(_xlpm.a="ATESTADO",_xlpm.c=""),"ATD",IF(_xlpm.c&lt;&gt;"",IF(_xlpm.c&lt;=_xlpm.x,IF(_xlpm.c&gt;_xlpm.y,"DP","OK"),"ATR"),IF(_xlpm.linhaAnt&lt;_xlpm.limInf,"FAL","")))))))</f>
        <v/>
      </c>
      <c r="J13" s="192" t="str">
        <f>IF($N$47&lt;&gt;"SIM","",IFERROR(IF(TRIM(H13&amp;"")="","",_xlfn.LET(_xlpm.v,VALUE(TRIM(H13&amp;"")),_xlpm.alvo,(INT($Y$5/100)*60+MOD($Y$5,100)),_xlpm.real,(INT(_xlpm.v/100)*60+MOD(_xlpm.v,100)),_xlpm.dif,_xlpm.alvo-_xlpm.real,IF(ABS(_xlpm.dif)&lt;=5,0,_xlpm.dif))),"ER"))</f>
        <v/>
      </c>
      <c r="K13" s="41" t="str">
        <f>IF(K9="SÁBADO","DOMINGO",IF(K9="DOMINGO","SEGUNDA",IF(K9="SEGUNDA","TERÇA",IF(K9="SEGUNDA","TERÇA",IF(K9="TERÇA","QUARTA",IF(K9="QUARTA","QUINTA",IF(K9="QUINTA","SEXTA",IF(K9="SEXTA","SÁBADO","ERRO"))))))))</f>
        <v>SEGUNDA</v>
      </c>
      <c r="L13" s="46"/>
      <c r="M13" s="7"/>
      <c r="N13" s="49" t="str">
        <f ca="1">_xlfn.LET(_xlpm.a,K11,_xlpm.c,M13,_xlpm.x,$X$5,_xlpm.y,$Y$5,_xlpm.limInf,$B$51,_xlpm.limSup,$C$51,_xlpm.linhaAnt,K12,IF(_xlpm.a="FÉRIAS","FRS",IF(_xlpm.a="FERIADO","FER",IF(_xlpm.a="NTRAB","NTB",IF(AND(_xlpm.a="ATESTADO",_xlpm.c=""),"ATD",IF(_xlpm.c&lt;&gt;"",IF(_xlpm.c&lt;=_xlpm.x,IF(_xlpm.c&gt;_xlpm.y,"DP","OK"),"ATR"),IF(_xlpm.linhaAnt&lt;_xlpm.limInf,"FAL","")))))))</f>
        <v/>
      </c>
      <c r="O13" s="192" t="str">
        <f>IF($N$47&lt;&gt;"SIM","",IFERROR(IF(TRIM(M13&amp;"")="","",_xlfn.LET(_xlpm.v,VALUE(TRIM(M13&amp;"")),_xlpm.alvo,(INT($Y$5/100)*60+MOD($Y$5,100)),_xlpm.real,(INT(_xlpm.v/100)*60+MOD(_xlpm.v,100)),_xlpm.dif,_xlpm.alvo-_xlpm.real,IF(ABS(_xlpm.dif)&lt;=5,0,_xlpm.dif))),"ER"))</f>
        <v/>
      </c>
      <c r="P13" s="231"/>
      <c r="Q13" s="232"/>
      <c r="R13" s="190"/>
      <c r="S13" s="240" t="str">
        <f t="shared" si="0"/>
        <v/>
      </c>
      <c r="T13" s="233" t="str">
        <f t="shared" si="1"/>
        <v/>
      </c>
      <c r="U13" s="5"/>
      <c r="V13" s="5"/>
      <c r="W13" s="9" t="s">
        <v>2</v>
      </c>
      <c r="X13" s="59">
        <f>X4</f>
        <v>1200</v>
      </c>
      <c r="Y13" s="14"/>
    </row>
    <row r="14" spans="1:66" x14ac:dyDescent="0.25">
      <c r="A14" s="38"/>
      <c r="B14" s="46"/>
      <c r="C14" s="7"/>
      <c r="D14" s="49" t="str">
        <f ca="1">_xlfn.LET(_xlpm.a,A11,_xlpm.c,C14,_xlpm.x,$X$6,_xlpm.limInf,$B$51,_xlpm.limSup,$C$51,_xlpm.linhaAnt,A12,IF(_xlpm.a="FÉRIAS","FRS",IF(_xlpm.a="FERIADO","FER",IF(_xlpm.a="NTRAB","NTB",IF(AND(_xlpm.a="ATESTADO",_xlpm.c=""),"ATD",IF(_xlpm.c&lt;&gt;"",IF(_xlpm.c&gt;=_xlpm.x,"OK","ANT"),IF(_xlpm.linhaAnt&lt;_xlpm.limInf,"FAL","")))))))</f>
        <v>FAL</v>
      </c>
      <c r="E14" s="192" t="str">
        <f>IF($N$47&lt;&gt;"SIM","",IFERROR(IF(TRIM(C14&amp;"")="","",_xlfn.LET(_xlpm.v,VALUE(TRIM(C14&amp;"")),_xlpm.alvo,(INT($X$6/100)*60+MOD($X$6,100)),_xlpm.real,(INT(_xlpm.v/100)*60+MOD(_xlpm.v,100)),_xlpm.dif,_xlpm.alvo-_xlpm.real,IF(ABS(_xlpm.dif)&lt;=5,0,_xlpm.dif))*-1),"ER"))</f>
        <v/>
      </c>
      <c r="F14" s="38"/>
      <c r="G14" s="46"/>
      <c r="H14" s="7"/>
      <c r="I14" s="49" t="str">
        <f ca="1">_xlfn.LET(_xlpm.a,F11,_xlpm.c,H14,_xlpm.x,$X$6,_xlpm.limInf,$B$51,_xlpm.limSup,$C$51,_xlpm.linhaAnt,F12,IF(_xlpm.a="FÉRIAS","FRS",IF(_xlpm.a="FERIADO","FER",IF(_xlpm.a="NTRAB","NTB",IF(AND(_xlpm.a="ATESTADO",_xlpm.c=""),"ATD",IF(_xlpm.c&lt;&gt;"",IF(_xlpm.c&gt;=_xlpm.x,"OK","ANT"),IF(_xlpm.linhaAnt&lt;_xlpm.limInf,"FAL","")))))))</f>
        <v/>
      </c>
      <c r="J14" s="192" t="str">
        <f>IF($N$47&lt;&gt;"SIM","",IFERROR(IF(TRIM(H14&amp;"")="","",_xlfn.LET(_xlpm.v,VALUE(TRIM(H14&amp;"")),_xlpm.alvo,(INT($X$6/100)*60+MOD($X$6,100)),_xlpm.real,(INT(_xlpm.v/100)*60+MOD(_xlpm.v,100)),_xlpm.dif,_xlpm.alvo-_xlpm.real,IF(ABS(_xlpm.dif)&lt;=5,0,_xlpm.dif))*-1),"ER"))</f>
        <v/>
      </c>
      <c r="K14" s="38"/>
      <c r="L14" s="46"/>
      <c r="M14" s="7"/>
      <c r="N14" s="49" t="str">
        <f ca="1">_xlfn.LET(_xlpm.a,K11,_xlpm.c,M14,_xlpm.x,$X$6,_xlpm.limInf,$B$51,_xlpm.limSup,$C$51,_xlpm.linhaAnt,K12,IF(_xlpm.a="FÉRIAS","FRS",IF(_xlpm.a="FERIADO","FER",IF(_xlpm.a="NTRAB","NTB",IF(AND(_xlpm.a="ATESTADO",_xlpm.c=""),"ATD",IF(_xlpm.c&lt;&gt;"",IF(_xlpm.c&gt;=_xlpm.x,"OK","ANT"),IF(_xlpm.linhaAnt&lt;_xlpm.limInf,"FAL","")))))))</f>
        <v/>
      </c>
      <c r="O14" s="192" t="str">
        <f>IF($N$47&lt;&gt;"SIM","",IFERROR(IF(TRIM(M14&amp;"")="","",_xlfn.LET(_xlpm.v,VALUE(TRIM(M14&amp;"")),_xlpm.alvo,(INT($X$6/100)*60+MOD($X$6,100)),_xlpm.real,(INT(_xlpm.v/100)*60+MOD(_xlpm.v,100)),_xlpm.dif,_xlpm.alvo-_xlpm.real,IF(ABS(_xlpm.dif)&lt;=5,0,_xlpm.dif))*-1),"ER"))</f>
        <v/>
      </c>
      <c r="P14" s="231"/>
      <c r="Q14" s="232"/>
      <c r="R14" s="190"/>
      <c r="S14" s="240" t="str">
        <f t="shared" si="0"/>
        <v/>
      </c>
      <c r="T14" s="233" t="str">
        <f t="shared" si="1"/>
        <v/>
      </c>
      <c r="U14" s="5"/>
      <c r="W14" s="9" t="s">
        <v>8</v>
      </c>
      <c r="X14" s="59">
        <f>SUM(X5-5)</f>
        <v>1330</v>
      </c>
    </row>
    <row r="15" spans="1:66" ht="15" customHeight="1" x14ac:dyDescent="0.25">
      <c r="A15" s="12"/>
      <c r="B15" s="47"/>
      <c r="C15" s="48"/>
      <c r="D15" s="50" t="str">
        <f ca="1">_xlfn.LET(_xlpm.a,A15,_xlpm.c,C15,_xlpm.x,$X$3,_xlpm.y,$Y$3,_xlpm.limInf,$B$51,_xlpm.limSup,$C$51,_xlpm.linhaAnt,A16,IF(_xlpm.a="FÉRIAS","FRS",IF(_xlpm.a="FERIADO","FER",IF(_xlpm.a="NTRAB","NTB",IF(AND(_xlpm.a="ATESTADO",_xlpm.c=""),"ATD",IF(_xlpm.c&lt;&gt;"",IF(_xlpm.c&lt;=_xlpm.x,IF(_xlpm.c&gt;_xlpm.y,"DP","OK"),"ATR"),IF(_xlpm.linhaAnt&lt;_xlpm.limInf,"FAL","")))))))</f>
        <v>FAL</v>
      </c>
      <c r="E15" s="192" t="str">
        <f>IF($N$47&lt;&gt;"SIM","",IFERROR(IF(TRIM(C15&amp;"")="","",_xlfn.LET(_xlpm.v,VALUE(TRIM(C15&amp;"")),_xlpm.alvo,IF(A17="SÁBADO",(INT($Y$8/100)*60+MOD($Y$8,100)),(INT($Y$3/100)*60+MOD($Y$3,100))),_xlpm.real,(INT(_xlpm.v/100)*60+MOD(_xlpm.v,100)),_xlpm.dif,_xlpm.alvo-_xlpm.real,IF(ABS(_xlpm.dif)&lt;=5,0,_xlpm.dif))),"ER"))</f>
        <v/>
      </c>
      <c r="F15" s="12"/>
      <c r="G15" s="47"/>
      <c r="H15" s="48"/>
      <c r="I15" s="50" t="str">
        <f ca="1">_xlfn.LET(_xlpm.a,F15,_xlpm.c,H15,_xlpm.x,$X$8,_xlpm.y,$Y$8,_xlpm.limInf,$B$51,_xlpm.limSup,$C$51,_xlpm.linhaAnt,F16,IF(_xlpm.a="FÉRIAS","FRS",IF(_xlpm.a="NTRAB","NT",IF(AND(_xlpm.a="ATESTADO",_xlpm.c=""),"ATD",IF(_xlpm.a="FERIADO","FER",IF(_xlpm.c&lt;&gt;"",IF(_xlpm.c&lt;=_xlpm.x,IF(_xlpm.c&gt;_xlpm.y,"DP","OK"),"ATR"),IF(_xlpm.linhaAnt&lt;_xlpm.limInf,"FAL","")))))))</f>
        <v/>
      </c>
      <c r="J15" s="192" t="str">
        <f>IF($N$47&lt;&gt;"SIM","",IFERROR(IF(TRIM(H15&amp;"")="","",_xlfn.LET(_xlpm.v,VALUE(TRIM(H15&amp;"")),_xlpm.alvo,IF(F17="SÁBADO",(INT($Y$8/100)*60+MOD($Y$8,100)),(INT($Y$3/100)*60+MOD($Y$3,100))),_xlpm.real,(INT(_xlpm.v/100)*60+MOD(_xlpm.v,100)),_xlpm.dif,_xlpm.alvo-_xlpm.real,IF(ABS(_xlpm.dif)&lt;=5,0,_xlpm.dif))),"ER"))</f>
        <v/>
      </c>
      <c r="K15" s="12"/>
      <c r="L15" s="47"/>
      <c r="M15" s="48"/>
      <c r="N15" s="50" t="str">
        <f ca="1">_xlfn.LET(_xlpm.a,K15,_xlpm.c,M15,_xlpm.x,$X$3,_xlpm.y,$Y$3,_xlpm.limInf,$B$51,_xlpm.limSup,$C$51,_xlpm.linhaAnt,K16,IF(_xlpm.a="FÉRIAS","FRS",IF(_xlpm.a="FERIADO","FER",IF(_xlpm.a="NTRAB","NTB",IF(AND(_xlpm.a="ATESTADO",_xlpm.c=""),"ATD",IF(_xlpm.c&lt;&gt;"",IF(_xlpm.c&lt;=_xlpm.x,IF(_xlpm.c&gt;_xlpm.y,"DP","OK"),"ATR"),IF(_xlpm.linhaAnt&lt;_xlpm.limInf,"FAL","")))))))</f>
        <v/>
      </c>
      <c r="O15" s="192" t="str">
        <f>IF($N$47&lt;&gt;"SIM","",IFERROR(IF(TRIM(M15&amp;"")="","",_xlfn.LET(_xlpm.v,VALUE(TRIM(M15&amp;"")),_xlpm.alvo,IF(K17="SÁBADO",(INT($Y$8/100)*60+MOD($Y$8,100)),(INT($Y$3/100)*60+MOD($Y$3,100))),_xlpm.real,(INT(_xlpm.v/100)*60+MOD(_xlpm.v,100)),_xlpm.dif,_xlpm.alvo-_xlpm.real,IF(ABS(_xlpm.dif)&lt;=5,0,_xlpm.dif))),"ER"))</f>
        <v/>
      </c>
      <c r="P15" s="231"/>
      <c r="Q15" s="232"/>
      <c r="R15" s="190"/>
      <c r="S15" s="240" t="str">
        <f t="shared" si="0"/>
        <v/>
      </c>
      <c r="T15" s="233" t="str">
        <f t="shared" si="1"/>
        <v/>
      </c>
      <c r="U15" s="5"/>
      <c r="W15" s="9" t="s">
        <v>3</v>
      </c>
      <c r="X15" s="59">
        <f>X6</f>
        <v>1800</v>
      </c>
    </row>
    <row r="16" spans="1:66" x14ac:dyDescent="0.25">
      <c r="A16" s="42">
        <f ca="1">IF($B$51=4,"HOJE",4)</f>
        <v>4</v>
      </c>
      <c r="B16" s="47"/>
      <c r="C16" s="48"/>
      <c r="D16" s="50" t="str">
        <f ca="1">_xlfn.LET(_xlpm.a,A15,_xlpm.c,C16,_xlpm.x,$X$4,_xlpm.limInf,$B$51,_xlpm.limSup,$C$51,_xlpm.linhaAnt,A16,IF(_xlpm.a="FÉRIAS","FRS",IF(_xlpm.a="FERIADO","FER",IF(_xlpm.a="NTRAB","NTB",IF(AND(_xlpm.a="ATESTADO",_xlpm.c=""),"ATD",IF(_xlpm.c&lt;&gt;"",IF(_xlpm.c&gt;=_xlpm.x,"OK","ANT"),IF(_xlpm.linhaAnt&lt;_xlpm.limInf,"FAL","")))))))</f>
        <v>FAL</v>
      </c>
      <c r="E16" s="192" t="str">
        <f>IF($N$47&lt;&gt;"SIM","",IFERROR(IF(TRIM(C16&amp;"")="","",_xlfn.LET(_xlpm.v,VALUE(TRIM(C16&amp;"")),_xlpm.alvo,(INT($X$4/100)*60+MOD($X$4,100)),_xlpm.real,(INT(_xlpm.v/100)*60+MOD(_xlpm.v,100)),_xlpm.dif,_xlpm.alvo-_xlpm.real,IF(ABS(_xlpm.dif)&lt;=5,0,_xlpm.dif))*-1),"ER"))</f>
        <v/>
      </c>
      <c r="F16" s="42">
        <f ca="1">IF($B$51=14,"HOJE",14)</f>
        <v>14</v>
      </c>
      <c r="G16" s="47"/>
      <c r="H16" s="48"/>
      <c r="I16" s="50" t="str">
        <f ca="1">_xlfn.LET(_xlpm.a,F15,_xlpm.c,H16,_xlpm.x,$X$9,_xlpm.limInf,$B$51,_xlpm.limSup,$C$51,_xlpm.linhaAnt,F16,IF(_xlpm.a="FÉRIAS","FRS",IF(_xlpm.a="NTRAB","NT",IF(AND(_xlpm.a="ATESTADO",_xlpm.c=""),"ATD",IF(_xlpm.a="FERIADO","FER",IF(_xlpm.c&lt;&gt;"",IF(_xlpm.c&gt;=_xlpm.x,"OK","ANT"),IF(_xlpm.linhaAnt&lt;_xlpm.limInf,"FAL","")))))))</f>
        <v/>
      </c>
      <c r="J16" s="192" t="str">
        <f>IF($N$47&lt;&gt;"SIM","",IFERROR(IF(TRIM(H16&amp;"")="","",_xlfn.LET(_xlpm.v,VALUE(TRIM(H16&amp;"")),_xlpm.alvo,(INT($X$4/100)*60+MOD($X$4,100)),_xlpm.real,(INT(_xlpm.v/100)*60+MOD(_xlpm.v,100)),_xlpm.dif,_xlpm.alvo-_xlpm.real,IF(ABS(_xlpm.dif)&lt;=5,0,_xlpm.dif))*-1),"ER"))</f>
        <v/>
      </c>
      <c r="K16" s="42">
        <f ca="1">IF($B$51=24,"HOJE",24)</f>
        <v>24</v>
      </c>
      <c r="L16" s="47"/>
      <c r="M16" s="48"/>
      <c r="N16" s="50" t="str">
        <f ca="1">_xlfn.LET(_xlpm.a,K15,_xlpm.c,M16,_xlpm.x,$X$4,_xlpm.limInf,$B$51,_xlpm.limSup,$C$51,_xlpm.linhaAnt,K16,IF(_xlpm.a="FÉRIAS","FRS",IF(_xlpm.a="FERIADO","FER",IF(_xlpm.a="NTRAB","NTB",IF(AND(_xlpm.a="ATESTADO",_xlpm.c=""),"ATD",IF(_xlpm.c&lt;&gt;"",IF(_xlpm.c&gt;=_xlpm.x,"OK","ANT"),IF(_xlpm.linhaAnt&lt;_xlpm.limInf,"FAL","")))))))</f>
        <v/>
      </c>
      <c r="O16" s="192" t="str">
        <f>IF($N$47&lt;&gt;"SIM","",IFERROR(IF(TRIM(M16&amp;"")="","",_xlfn.LET(_xlpm.v,VALUE(TRIM(M16&amp;"")),_xlpm.alvo,(INT($X$4/100)*60+MOD($X$4,100)),_xlpm.real,(INT(_xlpm.v/100)*60+MOD(_xlpm.v,100)),_xlpm.dif,_xlpm.alvo-_xlpm.real,IF(ABS(_xlpm.dif)&lt;=5,0,_xlpm.dif))*-1),"ER"))</f>
        <v/>
      </c>
      <c r="P16" s="231"/>
      <c r="Q16" s="232"/>
      <c r="R16" s="190"/>
      <c r="S16" s="240" t="str">
        <f t="shared" si="0"/>
        <v/>
      </c>
      <c r="T16" s="233" t="str">
        <f t="shared" si="1"/>
        <v/>
      </c>
      <c r="U16" s="5"/>
      <c r="W16" s="14"/>
      <c r="X16" s="9"/>
    </row>
    <row r="17" spans="1:25" x14ac:dyDescent="0.25">
      <c r="A17" s="42" t="str">
        <f>IF(A13="SÁBADO","DOMINGO",IF(A13="DOMINGO","SEGUNDA",IF(A13="SEGUNDA","TERÇA",IF(A13="SEGUNDA","TERÇA",IF(A13="TERÇA","QUARTA",IF(A13="QUARTA","QUINTA",IF(A13="QUINTA","SEXTA",IF(A13="SEXTA","SÁBADO","ERRO"))))))))</f>
        <v>QUARTA</v>
      </c>
      <c r="B17" s="47"/>
      <c r="C17" s="48"/>
      <c r="D17" s="50" t="str">
        <f ca="1">_xlfn.LET(_xlpm.a,A15,_xlpm.c,C17,_xlpm.x,$X$5,_xlpm.y,$Y$5,_xlpm.limInf,$B$51,_xlpm.limSup,$C$51,_xlpm.linhaAnt,A16,IF(_xlpm.a="FÉRIAS","FRS",IF(_xlpm.a="FERIADO","FER",IF(_xlpm.a="NTRAB","NTB",IF(AND(_xlpm.a="ATESTADO",_xlpm.c=""),"ATD",IF(_xlpm.c&lt;&gt;"",IF(_xlpm.c&lt;=_xlpm.x,IF(_xlpm.c&gt;_xlpm.y,"DP","OK"),"ATR"),IF(_xlpm.linhaAnt&lt;_xlpm.limInf,"FAL","")))))))</f>
        <v>FAL</v>
      </c>
      <c r="E17" s="192" t="str">
        <f>IF($N$47&lt;&gt;"SIM","",IFERROR(IF(TRIM(C17&amp;"")="","",_xlfn.LET(_xlpm.v,VALUE(TRIM(C17&amp;"")),_xlpm.alvo,(INT($Y$5/100)*60+MOD($Y$5,100)),_xlpm.real,(INT(_xlpm.v/100)*60+MOD(_xlpm.v,100)),_xlpm.dif,_xlpm.alvo-_xlpm.real,IF(ABS(_xlpm.dif)&lt;=5,0,_xlpm.dif))),"ER"))</f>
        <v/>
      </c>
      <c r="F17" s="42" t="str">
        <f>IF(F13="SÁBADO","DOMINGO",IF(F13="DOMINGO","SEGUNDA",IF(F13="SEGUNDA","TERÇA",IF(F13="SEGUNDA","TERÇA",IF(F13="TERÇA","QUARTA",IF(F13="QUARTA","QUINTA",IF(F13="QUINTA","SEXTA",IF(F13="SEXTA","SÁBADO","ERRO"))))))))</f>
        <v>SÁBADO</v>
      </c>
      <c r="G17" s="277" t="s">
        <v>16</v>
      </c>
      <c r="H17" s="278"/>
      <c r="I17" s="278"/>
      <c r="J17" s="192" t="str">
        <f>IF($N$47&lt;&gt;"SIM","",IFERROR(IF(TRIM(H17&amp;"")="","",_xlfn.LET(_xlpm.v,VALUE(TRIM(H17&amp;"")),_xlpm.alvo,(INT($Y$5/100)*60+MOD($Y$5,100)),_xlpm.real,(INT(_xlpm.v/100)*60+MOD(_xlpm.v,100)),_xlpm.dif,_xlpm.alvo-_xlpm.real,IF(ABS(_xlpm.dif)&lt;=5,0,_xlpm.dif))),"ER"))</f>
        <v/>
      </c>
      <c r="K17" s="42" t="str">
        <f>IF(K13="SÁBADO","DOMINGO",IF(K13="DOMINGO","SEGUNDA",IF(K13="SEGUNDA","TERÇA",IF(K13="SEGUNDA","TERÇA",IF(K13="TERÇA","QUARTA",IF(K13="QUARTA","QUINTA",IF(K13="QUINTA","SEXTA",IF(K13="SEXTA","SÁBADO","ERRO"))))))))</f>
        <v>TERÇA</v>
      </c>
      <c r="L17" s="47"/>
      <c r="M17" s="48"/>
      <c r="N17" s="50" t="str">
        <f ca="1">_xlfn.LET(_xlpm.a,K15,_xlpm.c,M17,_xlpm.x,$X$5,_xlpm.y,$Y$5,_xlpm.limInf,$B$51,_xlpm.limSup,$C$51,_xlpm.linhaAnt,K16,IF(_xlpm.a="FÉRIAS","FRS",IF(_xlpm.a="FERIADO","FER",IF(_xlpm.a="NTRAB","NTB",IF(AND(_xlpm.a="ATESTADO",_xlpm.c=""),"ATD",IF(_xlpm.c&lt;&gt;"",IF(_xlpm.c&lt;=_xlpm.x,IF(_xlpm.c&gt;_xlpm.y,"DP","OK"),"ATR"),IF(_xlpm.linhaAnt&lt;_xlpm.limInf,"FAL","")))))))</f>
        <v/>
      </c>
      <c r="O17" s="192" t="str">
        <f>IF($N$47&lt;&gt;"SIM","",IFERROR(IF(TRIM(M17&amp;"")="","",_xlfn.LET(_xlpm.v,VALUE(TRIM(M17&amp;"")),_xlpm.alvo,(INT($Y$5/100)*60+MOD($Y$5,100)),_xlpm.real,(INT(_xlpm.v/100)*60+MOD(_xlpm.v,100)),_xlpm.dif,_xlpm.alvo-_xlpm.real,IF(ABS(_xlpm.dif)&lt;=5,0,_xlpm.dif))),"ER"))</f>
        <v/>
      </c>
      <c r="P17" s="231"/>
      <c r="Q17" s="232"/>
      <c r="R17" s="190"/>
      <c r="S17" s="240" t="str">
        <f t="shared" si="0"/>
        <v/>
      </c>
      <c r="T17" s="233" t="str">
        <f t="shared" si="1"/>
        <v/>
      </c>
      <c r="U17" s="5"/>
      <c r="W17" s="5"/>
      <c r="Y17" s="1"/>
    </row>
    <row r="18" spans="1:25" x14ac:dyDescent="0.25">
      <c r="A18" s="82"/>
      <c r="B18" s="47"/>
      <c r="C18" s="48"/>
      <c r="D18" s="50" t="str">
        <f ca="1">_xlfn.LET(_xlpm.a,A15,_xlpm.c,C18,_xlpm.x,$X$6,_xlpm.limInf,$B$51,_xlpm.limSup,$C$51,_xlpm.linhaAnt,A16,IF(_xlpm.a="FÉRIAS","FRS",IF(_xlpm.a="FERIADO","FER",IF(_xlpm.a="NTRAB","NTB",IF(AND(_xlpm.a="ATESTADO",_xlpm.c=""),"ATD",IF(_xlpm.c&lt;&gt;"",IF(_xlpm.c&gt;=_xlpm.x,"OK","ANT"),IF(_xlpm.linhaAnt&lt;_xlpm.limInf,"FAL","")))))))</f>
        <v>FAL</v>
      </c>
      <c r="E18" s="192" t="str">
        <f>IF($N$47&lt;&gt;"SIM","",IFERROR(IF(TRIM(C18&amp;"")="","",_xlfn.LET(_xlpm.v,VALUE(TRIM(C18&amp;"")),_xlpm.alvo,(INT($X$6/100)*60+MOD($X$6,100)),_xlpm.real,(INT(_xlpm.v/100)*60+MOD(_xlpm.v,100)),_xlpm.dif,_xlpm.alvo-_xlpm.real,IF(ABS(_xlpm.dif)&lt;=5,0,_xlpm.dif))*-1),"ER"))</f>
        <v/>
      </c>
      <c r="F18" s="82"/>
      <c r="G18" s="277"/>
      <c r="H18" s="278"/>
      <c r="I18" s="278"/>
      <c r="J18" s="192" t="str">
        <f>IF($N$47&lt;&gt;"SIM","",IFERROR(IF(TRIM(H18&amp;"")="","",_xlfn.LET(_xlpm.v,VALUE(TRIM(H18&amp;"")),_xlpm.alvo,(INT($X$6/100)*60+MOD($X$6,100)),_xlpm.real,(INT(_xlpm.v/100)*60+MOD(_xlpm.v,100)),_xlpm.dif,_xlpm.alvo-_xlpm.real,IF(ABS(_xlpm.dif)&lt;=5,0,_xlpm.dif))*-1),"ER"))</f>
        <v/>
      </c>
      <c r="K18" s="82"/>
      <c r="L18" s="47"/>
      <c r="M18" s="48"/>
      <c r="N18" s="50" t="str">
        <f ca="1">_xlfn.LET(_xlpm.a,K15,_xlpm.c,M18,_xlpm.x,$X$6,_xlpm.limInf,$B$51,_xlpm.limSup,$C$51,_xlpm.linhaAnt,K16,IF(_xlpm.a="FÉRIAS","FRS",IF(_xlpm.a="FERIADO","FER",IF(_xlpm.a="NTRAB","NTB",IF(AND(_xlpm.a="ATESTADO",_xlpm.c=""),"ATD",IF(_xlpm.c&lt;&gt;"",IF(_xlpm.c&gt;=_xlpm.x,"OK","ANT"),IF(_xlpm.linhaAnt&lt;_xlpm.limInf,"FAL","")))))))</f>
        <v/>
      </c>
      <c r="O18" s="192" t="str">
        <f>IF($N$47&lt;&gt;"SIM","",IFERROR(IF(TRIM(M18&amp;"")="","",_xlfn.LET(_xlpm.v,VALUE(TRIM(M18&amp;"")),_xlpm.alvo,(INT($X$6/100)*60+MOD($X$6,100)),_xlpm.real,(INT(_xlpm.v/100)*60+MOD(_xlpm.v,100)),_xlpm.dif,_xlpm.alvo-_xlpm.real,IF(ABS(_xlpm.dif)&lt;=5,0,_xlpm.dif))*-1),"ER"))</f>
        <v/>
      </c>
      <c r="P18" s="231"/>
      <c r="Q18" s="232"/>
      <c r="R18" s="190"/>
      <c r="S18" s="240" t="str">
        <f t="shared" si="0"/>
        <v/>
      </c>
      <c r="T18" s="233" t="str">
        <f t="shared" si="1"/>
        <v/>
      </c>
      <c r="U18" s="5"/>
      <c r="V18" s="5"/>
      <c r="W18" s="5"/>
      <c r="Y18" s="1"/>
    </row>
    <row r="19" spans="1:25" ht="15" customHeight="1" x14ac:dyDescent="0.25">
      <c r="A19" s="11"/>
      <c r="B19" s="46"/>
      <c r="C19" s="7"/>
      <c r="D19" s="49" t="str">
        <f ca="1">_xlfn.LET(_xlpm.a,A19,_xlpm.c,C19,_xlpm.x,$X$3,_xlpm.y,$Y$3,_xlpm.limInf,$B$51,_xlpm.limSup,$C$51,_xlpm.linhaAnt,A20,IF(_xlpm.a="FÉRIAS","FRS",IF(_xlpm.a="FERIADO","FER",IF(_xlpm.a="NTRAB","NTB",IF(AND(_xlpm.a="ATESTADO",_xlpm.c=""),"ATD",IF(_xlpm.c&lt;&gt;"",IF(_xlpm.c&lt;=_xlpm.x,IF(_xlpm.c&gt;_xlpm.y,"DP","OK"),"ATR"),IF(_xlpm.linhaAnt&lt;_xlpm.limInf,"FAL","")))))))</f>
        <v>FAL</v>
      </c>
      <c r="E19" s="192" t="str">
        <f>IF($N$47&lt;&gt;"SIM","",IFERROR(IF(TRIM(C19&amp;"")="","",_xlfn.LET(_xlpm.v,VALUE(TRIM(C19&amp;"")),_xlpm.alvo,IF(A21="SÁBADO",(INT($Y$8/100)*60+MOD($Y$8,100)),(INT($Y$3/100)*60+MOD($Y$3,100))),_xlpm.real,(INT(_xlpm.v/100)*60+MOD(_xlpm.v,100)),_xlpm.dif,_xlpm.alvo-_xlpm.real,IF(ABS(_xlpm.dif)&lt;=5,0,_xlpm.dif))),"ER"))</f>
        <v/>
      </c>
      <c r="F19" s="11"/>
      <c r="G19" s="256" t="s">
        <v>10</v>
      </c>
      <c r="H19" s="257"/>
      <c r="I19" s="257"/>
      <c r="J19" s="192" t="str">
        <f>IF($N$47&lt;&gt;"SIM","",IFERROR(IF(TRIM(H19&amp;"")="","",_xlfn.LET(_xlpm.v,VALUE(TRIM(H19&amp;"")),_xlpm.alvo,IF(F21="SÁBADO",(INT($Y$8/100)*60+MOD($Y$8,100)),(INT($Y$3/100)*60+MOD($Y$3,100))),_xlpm.real,(INT(_xlpm.v/100)*60+MOD(_xlpm.v,100)),_xlpm.dif,_xlpm.alvo-_xlpm.real,IF(ABS(_xlpm.dif)&lt;=5,0,_xlpm.dif))),"ER"))</f>
        <v/>
      </c>
      <c r="K19" s="11"/>
      <c r="L19" s="46"/>
      <c r="M19" s="7"/>
      <c r="N19" s="49" t="str">
        <f ca="1">_xlfn.LET(_xlpm.a,K19,_xlpm.c,M19,_xlpm.x,$X$3,_xlpm.y,$Y$3,_xlpm.limInf,$B$51,_xlpm.limSup,$C$51,_xlpm.linhaAnt,K20,IF(_xlpm.a="FÉRIAS","FRS",IF(_xlpm.a="FERIADO","FER",IF(_xlpm.a="NTRAB","NTB",IF(AND(_xlpm.a="ATESTADO",_xlpm.c=""),"ATD",IF(_xlpm.c&lt;&gt;"",IF(_xlpm.c&lt;=_xlpm.x,IF(_xlpm.c&gt;_xlpm.y,"DP","OK"),"ATR"),IF(_xlpm.linhaAnt&lt;_xlpm.limInf,"FAL","")))))))</f>
        <v/>
      </c>
      <c r="O19" s="192" t="str">
        <f>IF($N$47&lt;&gt;"SIM","",IFERROR(IF(TRIM(M19&amp;"")="","",_xlfn.LET(_xlpm.v,VALUE(TRIM(M19&amp;"")),_xlpm.alvo,IF(K21="SÁBADO",(INT($Y$8/100)*60+MOD($Y$8,100)),(INT($Y$3/100)*60+MOD($Y$3,100))),_xlpm.real,(INT(_xlpm.v/100)*60+MOD(_xlpm.v,100)),_xlpm.dif,_xlpm.alvo-_xlpm.real,IF(ABS(_xlpm.dif)&lt;=5,0,_xlpm.dif))),"ER"))</f>
        <v/>
      </c>
      <c r="P19" s="231"/>
      <c r="Q19" s="232"/>
      <c r="R19" s="190"/>
      <c r="S19" s="240" t="str">
        <f t="shared" si="0"/>
        <v/>
      </c>
      <c r="T19" s="233" t="str">
        <f t="shared" si="1"/>
        <v/>
      </c>
      <c r="U19" s="5"/>
      <c r="V19" s="5"/>
      <c r="W19" s="5"/>
      <c r="Y19" s="1"/>
    </row>
    <row r="20" spans="1:25" x14ac:dyDescent="0.25">
      <c r="A20" s="41">
        <f ca="1">IF($B$51=5,"HOJE",5)</f>
        <v>5</v>
      </c>
      <c r="B20" s="46"/>
      <c r="C20" s="7"/>
      <c r="D20" s="49" t="str">
        <f ca="1">_xlfn.LET(_xlpm.a,A19,_xlpm.c,C20,_xlpm.x,$X$4,_xlpm.limInf,$B$51,_xlpm.limSup,$C$51,_xlpm.linhaAnt,A20,IF(_xlpm.a="FÉRIAS","FRS",IF(_xlpm.a="FERIADO","FER",IF(_xlpm.a="NTRAB","NTB",IF(AND(_xlpm.a="ATESTADO",_xlpm.c=""),"ATD",IF(_xlpm.c&lt;&gt;"",IF(_xlpm.c&gt;=_xlpm.x,"OK","ANT"),IF(_xlpm.linhaAnt&lt;_xlpm.limInf,"FAL","")))))))</f>
        <v>FAL</v>
      </c>
      <c r="E20" s="192" t="str">
        <f>IF($N$47&lt;&gt;"SIM","",IFERROR(IF(TRIM(C20&amp;"")="","",_xlfn.LET(_xlpm.v,VALUE(TRIM(C20&amp;"")),_xlpm.alvo,(INT($X$4/100)*60+MOD($X$4,100)),_xlpm.real,(INT(_xlpm.v/100)*60+MOD(_xlpm.v,100)),_xlpm.dif,_xlpm.alvo-_xlpm.real,IF(ABS(_xlpm.dif)&lt;=5,0,_xlpm.dif))*-1),"ER"))</f>
        <v/>
      </c>
      <c r="F20" s="41">
        <f ca="1">IF($B$51=15,"HOJE",15)</f>
        <v>15</v>
      </c>
      <c r="G20" s="256"/>
      <c r="H20" s="257"/>
      <c r="I20" s="257"/>
      <c r="J20" s="192" t="str">
        <f>IF($N$47&lt;&gt;"SIM","",IFERROR(IF(TRIM(H20&amp;"")="","",_xlfn.LET(_xlpm.v,VALUE(TRIM(H20&amp;"")),_xlpm.alvo,(INT($X$4/100)*60+MOD($X$4,100)),_xlpm.real,(INT(_xlpm.v/100)*60+MOD(_xlpm.v,100)),_xlpm.dif,_xlpm.alvo-_xlpm.real,IF(ABS(_xlpm.dif)&lt;=5,0,_xlpm.dif))*-1),"ER"))</f>
        <v/>
      </c>
      <c r="K20" s="41">
        <f ca="1">IF($B$51=25,"HOJE",25)</f>
        <v>25</v>
      </c>
      <c r="L20" s="46"/>
      <c r="M20" s="7"/>
      <c r="N20" s="49" t="str">
        <f ca="1">_xlfn.LET(_xlpm.a,K19,_xlpm.c,M20,_xlpm.x,$X$4,_xlpm.limInf,$B$51,_xlpm.limSup,$C$51,_xlpm.linhaAnt,K20,IF(_xlpm.a="FÉRIAS","FRS",IF(_xlpm.a="FERIADO","FER",IF(_xlpm.a="NTRAB","NTB",IF(AND(_xlpm.a="ATESTADO",_xlpm.c=""),"ATD",IF(_xlpm.c&lt;&gt;"",IF(_xlpm.c&gt;=_xlpm.x,"OK","ANT"),IF(_xlpm.linhaAnt&lt;_xlpm.limInf,"FAL","")))))))</f>
        <v/>
      </c>
      <c r="O20" s="192" t="str">
        <f>IF($N$47&lt;&gt;"SIM","",IFERROR(IF(TRIM(M20&amp;"")="","",_xlfn.LET(_xlpm.v,VALUE(TRIM(M20&amp;"")),_xlpm.alvo,(INT($X$4/100)*60+MOD($X$4,100)),_xlpm.real,(INT(_xlpm.v/100)*60+MOD(_xlpm.v,100)),_xlpm.dif,_xlpm.alvo-_xlpm.real,IF(ABS(_xlpm.dif)&lt;=5,0,_xlpm.dif))*-1),"ER"))</f>
        <v/>
      </c>
      <c r="P20" s="231"/>
      <c r="Q20" s="232"/>
      <c r="R20" s="190"/>
      <c r="S20" s="240" t="str">
        <f t="shared" si="0"/>
        <v/>
      </c>
      <c r="T20" s="233" t="str">
        <f t="shared" si="1"/>
        <v/>
      </c>
      <c r="U20" s="5"/>
      <c r="V20" s="5"/>
      <c r="W20" s="5"/>
      <c r="Y20" s="1"/>
    </row>
    <row r="21" spans="1:25" x14ac:dyDescent="0.25">
      <c r="A21" s="41" t="str">
        <f>IF(A17="SÁBADO","DOMINGO",IF(A17="DOMINGO","SEGUNDA",IF(A17="SEGUNDA","TERÇA",IF(A17="SEGUNDA","TERÇA",IF(A17="TERÇA","QUARTA",IF(A17="QUARTA","QUINTA",IF(A17="QUINTA","SEXTA",IF(A17="SEXTA","SÁBADO","ERRO"))))))))</f>
        <v>QUINTA</v>
      </c>
      <c r="B21" s="46"/>
      <c r="C21" s="7"/>
      <c r="D21" s="49" t="str">
        <f ca="1">_xlfn.LET(_xlpm.a,A19,_xlpm.c,C21,_xlpm.x,$X$5,_xlpm.y,$Y$5,_xlpm.limInf,$B$51,_xlpm.limSup,$C$51,_xlpm.linhaAnt,A20,IF(_xlpm.a="FÉRIAS","FRS",IF(_xlpm.a="FERIADO","FER",IF(_xlpm.a="NTRAB","NTB",IF(AND(_xlpm.a="ATESTADO",_xlpm.c=""),"ATD",IF(_xlpm.c&lt;&gt;"",IF(_xlpm.c&lt;=_xlpm.x,IF(_xlpm.c&gt;_xlpm.y,"DP","OK"),"ATR"),IF(_xlpm.linhaAnt&lt;_xlpm.limInf,"FAL","")))))))</f>
        <v>FAL</v>
      </c>
      <c r="E21" s="192" t="str">
        <f>IF($N$47&lt;&gt;"SIM","",IFERROR(IF(TRIM(C21&amp;"")="","",_xlfn.LET(_xlpm.v,VALUE(TRIM(C21&amp;"")),_xlpm.alvo,(INT($Y$5/100)*60+MOD($Y$5,100)),_xlpm.real,(INT(_xlpm.v/100)*60+MOD(_xlpm.v,100)),_xlpm.dif,_xlpm.alvo-_xlpm.real,IF(ABS(_xlpm.dif)&lt;=5,0,_xlpm.dif))),"ER"))</f>
        <v/>
      </c>
      <c r="F21" s="41" t="str">
        <f>IF(F17="SÁBADO","DOMINGO",IF(F17="DOMINGO","SEGUNDA",IF(F17="SEGUNDA","TERÇA",IF(F17="SEGUNDA","TERÇA",IF(F17="TERÇA","QUARTA",IF(F17="QUARTA","QUINTA",IF(F17="QUINTA","SEXTA",IF(F17="SEXTA","SÁBADO","ERRO"))))))))</f>
        <v>DOMINGO</v>
      </c>
      <c r="G21" s="256"/>
      <c r="H21" s="257"/>
      <c r="I21" s="257"/>
      <c r="J21" s="192" t="str">
        <f>IF($N$47&lt;&gt;"SIM","",IFERROR(IF(TRIM(H21&amp;"")="","",_xlfn.LET(_xlpm.v,VALUE(TRIM(H21&amp;"")),_xlpm.alvo,(INT($Y$5/100)*60+MOD($Y$5,100)),_xlpm.real,(INT(_xlpm.v/100)*60+MOD(_xlpm.v,100)),_xlpm.dif,_xlpm.alvo-_xlpm.real,IF(ABS(_xlpm.dif)&lt;=5,0,_xlpm.dif))),"ER"))</f>
        <v/>
      </c>
      <c r="K21" s="41" t="str">
        <f>IF(K17="SÁBADO","DOMINGO",IF(K17="DOMINGO","SEGUNDA",IF(K17="SEGUNDA","TERÇA",IF(K17="SEGUNDA","TERÇA",IF(K17="TERÇA","QUARTA",IF(K17="QUARTA","QUINTA",IF(K17="QUINTA","SEXTA",IF(K17="SEXTA","SÁBADO","ERRO"))))))))</f>
        <v>QUARTA</v>
      </c>
      <c r="L21" s="46"/>
      <c r="M21" s="7"/>
      <c r="N21" s="49" t="str">
        <f ca="1">_xlfn.LET(_xlpm.a,K19,_xlpm.c,M21,_xlpm.x,$X$5,_xlpm.y,$Y$5,_xlpm.limInf,$B$51,_xlpm.limSup,$C$51,_xlpm.linhaAnt,K20,IF(_xlpm.a="FÉRIAS","FRS",IF(_xlpm.a="FERIADO","FER",IF(_xlpm.a="NTRAB","NTB",IF(AND(_xlpm.a="ATESTADO",_xlpm.c=""),"ATD",IF(_xlpm.c&lt;&gt;"",IF(_xlpm.c&lt;=_xlpm.x,IF(_xlpm.c&gt;_xlpm.y,"DP","OK"),"ATR"),IF(_xlpm.linhaAnt&lt;_xlpm.limInf,"FAL","")))))))</f>
        <v/>
      </c>
      <c r="O21" s="192" t="str">
        <f>IF($N$47&lt;&gt;"SIM","",IFERROR(IF(TRIM(M21&amp;"")="","",_xlfn.LET(_xlpm.v,VALUE(TRIM(M21&amp;"")),_xlpm.alvo,(INT($Y$5/100)*60+MOD($Y$5,100)),_xlpm.real,(INT(_xlpm.v/100)*60+MOD(_xlpm.v,100)),_xlpm.dif,_xlpm.alvo-_xlpm.real,IF(ABS(_xlpm.dif)&lt;=5,0,_xlpm.dif))),"ER"))</f>
        <v/>
      </c>
      <c r="P21" s="231"/>
      <c r="Q21" s="232"/>
      <c r="R21" s="190"/>
      <c r="S21" s="240" t="str">
        <f t="shared" si="0"/>
        <v/>
      </c>
      <c r="T21" s="233" t="str">
        <f t="shared" si="1"/>
        <v/>
      </c>
      <c r="U21" s="5"/>
      <c r="V21" s="5"/>
      <c r="W21" s="5"/>
    </row>
    <row r="22" spans="1:25" x14ac:dyDescent="0.25">
      <c r="A22" s="38"/>
      <c r="B22" s="46"/>
      <c r="C22" s="7"/>
      <c r="D22" s="49" t="str">
        <f ca="1">_xlfn.LET(_xlpm.a,A19,_xlpm.c,C22,_xlpm.x,$X$6,_xlpm.limInf,$B$51,_xlpm.limSup,$C$51,_xlpm.linhaAnt,A20,IF(_xlpm.a="FÉRIAS","FRS",IF(_xlpm.a="FERIADO","FER",IF(_xlpm.a="NTRAB","NTB",IF(AND(_xlpm.a="ATESTADO",_xlpm.c=""),"ATD",IF(_xlpm.c&lt;&gt;"",IF(_xlpm.c&gt;=_xlpm.x,"OK","ANT"),IF(_xlpm.linhaAnt&lt;_xlpm.limInf,"FAL","")))))))</f>
        <v>FAL</v>
      </c>
      <c r="E22" s="192" t="str">
        <f>IF($N$47&lt;&gt;"SIM","",IFERROR(IF(TRIM(C22&amp;"")="","",_xlfn.LET(_xlpm.v,VALUE(TRIM(C22&amp;"")),_xlpm.alvo,(INT($X$6/100)*60+MOD($X$6,100)),_xlpm.real,(INT(_xlpm.v/100)*60+MOD(_xlpm.v,100)),_xlpm.dif,_xlpm.alvo-_xlpm.real,IF(ABS(_xlpm.dif)&lt;=5,0,_xlpm.dif))*-1),"ER"))</f>
        <v/>
      </c>
      <c r="F22" s="38"/>
      <c r="G22" s="256"/>
      <c r="H22" s="257"/>
      <c r="I22" s="257"/>
      <c r="J22" s="192" t="str">
        <f>IF($N$47&lt;&gt;"SIM","",IFERROR(IF(TRIM(H22&amp;"")="","",_xlfn.LET(_xlpm.v,VALUE(TRIM(H22&amp;"")),_xlpm.alvo,(INT($X$6/100)*60+MOD($X$6,100)),_xlpm.real,(INT(_xlpm.v/100)*60+MOD(_xlpm.v,100)),_xlpm.dif,_xlpm.alvo-_xlpm.real,IF(ABS(_xlpm.dif)&lt;=5,0,_xlpm.dif))*-1),"ER"))</f>
        <v/>
      </c>
      <c r="K22" s="38"/>
      <c r="L22" s="46"/>
      <c r="M22" s="7"/>
      <c r="N22" s="49" t="str">
        <f ca="1">_xlfn.LET(_xlpm.a,K19,_xlpm.c,M22,_xlpm.x,$X$6,_xlpm.limInf,$B$51,_xlpm.limSup,$C$51,_xlpm.linhaAnt,K20,IF(_xlpm.a="FÉRIAS","FRS",IF(_xlpm.a="FERIADO","FER",IF(_xlpm.a="NTRAB","NTB",IF(AND(_xlpm.a="ATESTADO",_xlpm.c=""),"ATD",IF(_xlpm.c&lt;&gt;"",IF(_xlpm.c&gt;=_xlpm.x,"OK","ANT"),IF(_xlpm.linhaAnt&lt;_xlpm.limInf,"FAL","")))))))</f>
        <v/>
      </c>
      <c r="O22" s="192" t="str">
        <f>IF($N$47&lt;&gt;"SIM","",IFERROR(IF(TRIM(M22&amp;"")="","",_xlfn.LET(_xlpm.v,VALUE(TRIM(M22&amp;"")),_xlpm.alvo,(INT($X$6/100)*60+MOD($X$6,100)),_xlpm.real,(INT(_xlpm.v/100)*60+MOD(_xlpm.v,100)),_xlpm.dif,_xlpm.alvo-_xlpm.real,IF(ABS(_xlpm.dif)&lt;=5,0,_xlpm.dif))*-1),"ER"))</f>
        <v/>
      </c>
      <c r="P22" s="231"/>
      <c r="Q22" s="232"/>
      <c r="R22" s="190"/>
      <c r="S22" s="240" t="str">
        <f t="shared" si="0"/>
        <v/>
      </c>
      <c r="T22" s="233" t="str">
        <f t="shared" si="1"/>
        <v/>
      </c>
      <c r="U22" s="5"/>
      <c r="V22" s="5"/>
      <c r="W22" s="5"/>
    </row>
    <row r="23" spans="1:25" ht="15" customHeight="1" x14ac:dyDescent="0.25">
      <c r="A23" s="12"/>
      <c r="B23" s="47"/>
      <c r="C23" s="48"/>
      <c r="D23" s="50" t="str">
        <f ca="1">_xlfn.LET(_xlpm.a,A23,_xlpm.c,C23,_xlpm.x,$X$3,_xlpm.y,$Y$3,_xlpm.limInf,$B$51,_xlpm.limSup,$C$51,_xlpm.linhaAnt,A24,IF(_xlpm.a="FÉRIAS","FRS",IF(_xlpm.a="FERIADO","FER",IF(_xlpm.a="NTRAB","NTB",IF(AND(_xlpm.a="ATESTADO",_xlpm.c=""),"ATD",IF(_xlpm.c&lt;&gt;"",IF(_xlpm.c&lt;=_xlpm.x,IF(_xlpm.c&gt;_xlpm.y,"DP","OK"),"ATR"),IF(_xlpm.linhaAnt&lt;_xlpm.limInf,"FAL","")))))))</f>
        <v>FAL</v>
      </c>
      <c r="E23" s="192" t="str">
        <f>IF($N$47&lt;&gt;"SIM","",IFERROR(IF(TRIM(C23&amp;"")="","",_xlfn.LET(_xlpm.v,VALUE(TRIM(C23&amp;"")),_xlpm.alvo,IF(A25="SÁBADO",(INT($Y$8/100)*60+MOD($Y$8,100)),(INT($Y$3/100)*60+MOD($Y$3,100))),_xlpm.real,(INT(_xlpm.v/100)*60+MOD(_xlpm.v,100)),_xlpm.dif,_xlpm.alvo-_xlpm.real,IF(ABS(_xlpm.dif)&lt;=5,0,_xlpm.dif))),"ER"))</f>
        <v/>
      </c>
      <c r="F23" s="12"/>
      <c r="G23" s="47"/>
      <c r="H23" s="48"/>
      <c r="I23" s="50" t="str">
        <f ca="1">_xlfn.LET(_xlpm.a,F23,_xlpm.c,H23,_xlpm.x,$X$3,_xlpm.y,$Y$3,_xlpm.limInf,$B$51,_xlpm.limSup,$C$51,_xlpm.linhaAnt,F24,IF(_xlpm.a="FÉRIAS","FRS",IF(_xlpm.a="FERIADO","FER",IF(_xlpm.a="NTRAB","NTB",IF(AND(_xlpm.a="ATESTADO",_xlpm.c=""),"ATD",IF(_xlpm.c&lt;&gt;"",IF(_xlpm.c&lt;=_xlpm.x,IF(_xlpm.c&gt;_xlpm.y,"DP","OK"),"ATR"),IF(_xlpm.linhaAnt&lt;_xlpm.limInf,"FAL","")))))))</f>
        <v/>
      </c>
      <c r="J23" s="192" t="str">
        <f>IF($N$47&lt;&gt;"SIM","",IFERROR(IF(TRIM(H23&amp;"")="","",_xlfn.LET(_xlpm.v,VALUE(TRIM(H23&amp;"")),_xlpm.alvo,IF(F25="SÁBADO",(INT($Y$8/100)*60+MOD($Y$8,100)),(INT($Y$3/100)*60+MOD($Y$3,100))),_xlpm.real,(INT(_xlpm.v/100)*60+MOD(_xlpm.v,100)),_xlpm.dif,_xlpm.alvo-_xlpm.real,IF(ABS(_xlpm.dif)&lt;=5,0,_xlpm.dif))),"ER"))</f>
        <v/>
      </c>
      <c r="K23" s="12"/>
      <c r="L23" s="47"/>
      <c r="M23" s="48"/>
      <c r="N23" s="50" t="str">
        <f ca="1">_xlfn.LET(_xlpm.a,K23,_xlpm.c,M23,_xlpm.x,$X$3,_xlpm.y,$Y$3,_xlpm.limInf,$B$51,_xlpm.limSup,$C$51,_xlpm.linhaAnt,K24,IF(_xlpm.a="FÉRIAS","FRS",IF(_xlpm.a="FERIADO","FER",IF(_xlpm.a="NTRAB","NTB",IF(AND(_xlpm.a="ATESTADO",_xlpm.c=""),"ATD",IF(_xlpm.c&lt;&gt;"",IF(_xlpm.c&lt;=_xlpm.x,IF(_xlpm.c&gt;_xlpm.y,"DP","OK"),"ATR"),IF(_xlpm.linhaAnt&lt;_xlpm.limInf,"FAL","")))))))</f>
        <v/>
      </c>
      <c r="O23" s="192" t="str">
        <f>IF($N$47&lt;&gt;"SIM","",IFERROR(IF(TRIM(M23&amp;"")="","",_xlfn.LET(_xlpm.v,VALUE(TRIM(M23&amp;"")),_xlpm.alvo,IF(K25="SÁBADO",(INT($Y$8/100)*60+MOD($Y$8,100)),(INT($Y$3/100)*60+MOD($Y$3,100))),_xlpm.real,(INT(_xlpm.v/100)*60+MOD(_xlpm.v,100)),_xlpm.dif,_xlpm.alvo-_xlpm.real,IF(ABS(_xlpm.dif)&lt;=5,0,_xlpm.dif))),"ER"))</f>
        <v/>
      </c>
      <c r="P23" s="231"/>
      <c r="Q23" s="232"/>
      <c r="R23" s="190"/>
      <c r="S23" s="240" t="str">
        <f t="shared" si="0"/>
        <v/>
      </c>
      <c r="T23" s="233" t="str">
        <f t="shared" si="1"/>
        <v/>
      </c>
      <c r="U23" s="5"/>
      <c r="V23" s="5"/>
      <c r="W23" s="5"/>
    </row>
    <row r="24" spans="1:25" x14ac:dyDescent="0.25">
      <c r="A24" s="42">
        <f ca="1">IF($B$51=6,"HOJE",6)</f>
        <v>6</v>
      </c>
      <c r="B24" s="47"/>
      <c r="C24" s="48"/>
      <c r="D24" s="50" t="str">
        <f ca="1">_xlfn.LET(_xlpm.a,A23,_xlpm.c,C24,_xlpm.x,$X$4,_xlpm.limInf,$B$51,_xlpm.limSup,$C$51,_xlpm.linhaAnt,A24,IF(_xlpm.a="FÉRIAS","FRS",IF(_xlpm.a="FERIADO","FER",IF(_xlpm.a="NTRAB","NTB",IF(AND(_xlpm.a="ATESTADO",_xlpm.c=""),"ATD",IF(_xlpm.c&lt;&gt;"",IF(_xlpm.c&gt;=_xlpm.x,"OK","ANT"),IF(_xlpm.linhaAnt&lt;_xlpm.limInf,"FAL","")))))))</f>
        <v>FAL</v>
      </c>
      <c r="E24" s="192" t="str">
        <f>IF($N$47&lt;&gt;"SIM","",IFERROR(IF(TRIM(C24&amp;"")="","",_xlfn.LET(_xlpm.v,VALUE(TRIM(C24&amp;"")),_xlpm.alvo,(INT($X$4/100)*60+MOD($X$4,100)),_xlpm.real,(INT(_xlpm.v/100)*60+MOD(_xlpm.v,100)),_xlpm.dif,_xlpm.alvo-_xlpm.real,IF(ABS(_xlpm.dif)&lt;=5,0,_xlpm.dif))*-1),"ER"))</f>
        <v/>
      </c>
      <c r="F24" s="42">
        <f ca="1">IF($B$51=16,"HOJE",16)</f>
        <v>16</v>
      </c>
      <c r="G24" s="47"/>
      <c r="H24" s="48"/>
      <c r="I24" s="50" t="str">
        <f ca="1">_xlfn.LET(_xlpm.a,F23,_xlpm.c,H24,_xlpm.x,$X$4,_xlpm.limInf,$B$51,_xlpm.limSup,$C$51,_xlpm.linhaAnt,F24,IF(_xlpm.a="FÉRIAS","FRS",IF(_xlpm.a="FERIADO","FER",IF(_xlpm.a="NTRAB","NTB",IF(AND(_xlpm.a="ATESTADO",_xlpm.c=""),"ATD",IF(_xlpm.c&lt;&gt;"",IF(_xlpm.c&gt;=_xlpm.x,"OK","ANT"),IF(_xlpm.linhaAnt&lt;_xlpm.limInf,"FAL","")))))))</f>
        <v/>
      </c>
      <c r="J24" s="192" t="str">
        <f>IF($N$47&lt;&gt;"SIM","",IFERROR(IF(TRIM(H24&amp;"")="","",_xlfn.LET(_xlpm.v,VALUE(TRIM(H24&amp;"")),_xlpm.alvo,(INT($X$4/100)*60+MOD($X$4,100)),_xlpm.real,(INT(_xlpm.v/100)*60+MOD(_xlpm.v,100)),_xlpm.dif,_xlpm.alvo-_xlpm.real,IF(ABS(_xlpm.dif)&lt;=5,0,_xlpm.dif))*-1),"ER"))</f>
        <v/>
      </c>
      <c r="K24" s="42">
        <f ca="1">IF($B$51=26,"HOJE",26)</f>
        <v>26</v>
      </c>
      <c r="L24" s="47"/>
      <c r="M24" s="48"/>
      <c r="N24" s="50" t="str">
        <f ca="1">_xlfn.LET(_xlpm.a,K23,_xlpm.c,M24,_xlpm.x,$X$4,_xlpm.limInf,$B$51,_xlpm.limSup,$C$51,_xlpm.linhaAnt,K24,IF(_xlpm.a="FÉRIAS","FRS",IF(_xlpm.a="FERIADO","FER",IF(_xlpm.a="NTRAB","NTB",IF(AND(_xlpm.a="ATESTADO",_xlpm.c=""),"ATD",IF(_xlpm.c&lt;&gt;"",IF(_xlpm.c&gt;=_xlpm.x,"OK","ANT"),IF(_xlpm.linhaAnt&lt;_xlpm.limInf,"FAL","")))))))</f>
        <v/>
      </c>
      <c r="O24" s="192" t="str">
        <f>IF($N$47&lt;&gt;"SIM","",IFERROR(IF(TRIM(M24&amp;"")="","",_xlfn.LET(_xlpm.v,VALUE(TRIM(M24&amp;"")),_xlpm.alvo,(INT($X$4/100)*60+MOD($X$4,100)),_xlpm.real,(INT(_xlpm.v/100)*60+MOD(_xlpm.v,100)),_xlpm.dif,_xlpm.alvo-_xlpm.real,IF(ABS(_xlpm.dif)&lt;=5,0,_xlpm.dif))*-1),"ER"))</f>
        <v/>
      </c>
      <c r="P24" s="231"/>
      <c r="Q24" s="232"/>
      <c r="R24" s="190"/>
      <c r="S24" s="240" t="str">
        <f t="shared" si="0"/>
        <v/>
      </c>
      <c r="T24" s="233" t="str">
        <f t="shared" si="1"/>
        <v/>
      </c>
      <c r="U24" s="5"/>
      <c r="V24" s="5"/>
      <c r="W24" s="5"/>
    </row>
    <row r="25" spans="1:25" x14ac:dyDescent="0.25">
      <c r="A25" s="42" t="str">
        <f>IF(A21="SÁBADO","DOMINGO",IF(A21="DOMINGO","SEGUNDA",IF(A21="SEGUNDA","TERÇA",IF(A21="SEGUNDA","TERÇA",IF(A21="TERÇA","QUARTA",IF(A21="QUARTA","QUINTA",IF(A21="QUINTA","SEXTA",IF(A21="SEXTA","SÁBADO","ERRO"))))))))</f>
        <v>SEXTA</v>
      </c>
      <c r="B25" s="47"/>
      <c r="C25" s="48"/>
      <c r="D25" s="50" t="str">
        <f ca="1">_xlfn.LET(_xlpm.a,A23,_xlpm.c,C25,_xlpm.x,$X$5,_xlpm.y,$Y$5,_xlpm.limInf,$B$51,_xlpm.limSup,$C$51,_xlpm.linhaAnt,A24,IF(_xlpm.a="FÉRIAS","FRS",IF(_xlpm.a="FERIADO","FER",IF(_xlpm.a="NTRAB","NTB",IF(AND(_xlpm.a="ATESTADO",_xlpm.c=""),"ATD",IF(_xlpm.c&lt;&gt;"",IF(_xlpm.c&lt;=_xlpm.x,IF(_xlpm.c&gt;_xlpm.y,"DP","OK"),"ATR"),IF(_xlpm.linhaAnt&lt;_xlpm.limInf,"FAL","")))))))</f>
        <v>FAL</v>
      </c>
      <c r="E25" s="192" t="str">
        <f>IF($N$47&lt;&gt;"SIM","",IFERROR(IF(TRIM(C25&amp;"")="","",_xlfn.LET(_xlpm.v,VALUE(TRIM(C25&amp;"")),_xlpm.alvo,(INT($Y$5/100)*60+MOD($Y$5,100)),_xlpm.real,(INT(_xlpm.v/100)*60+MOD(_xlpm.v,100)),_xlpm.dif,_xlpm.alvo-_xlpm.real,IF(ABS(_xlpm.dif)&lt;=5,0,_xlpm.dif))),"ER"))</f>
        <v/>
      </c>
      <c r="F25" s="42" t="str">
        <f>IF(F21="SÁBADO","DOMINGO",IF(F21="DOMINGO","SEGUNDA",IF(F21="SEGUNDA","TERÇA",IF(F21="SEGUNDA","TERÇA",IF(F21="TERÇA","QUARTA",IF(F21="QUARTA","QUINTA",IF(F21="QUINTA","SEXTA",IF(F21="SEXTA","SÁBADO","ERRO"))))))))</f>
        <v>SEGUNDA</v>
      </c>
      <c r="G25" s="47"/>
      <c r="H25" s="48"/>
      <c r="I25" s="50" t="str">
        <f ca="1">_xlfn.LET(_xlpm.a,F23,_xlpm.c,H25,_xlpm.x,$X$5,_xlpm.y,$Y$5,_xlpm.limInf,$B$51,_xlpm.limSup,$C$51,_xlpm.linhaAnt,F24,IF(_xlpm.a="FÉRIAS","FRS",IF(_xlpm.a="FERIADO","FER",IF(_xlpm.a="NTRAB","NTB",IF(AND(_xlpm.a="ATESTADO",_xlpm.c=""),"ATD",IF(_xlpm.c&lt;&gt;"",IF(_xlpm.c&lt;=_xlpm.x,IF(_xlpm.c&gt;_xlpm.y,"DP","OK"),"ATR"),IF(_xlpm.linhaAnt&lt;_xlpm.limInf,"FAL","")))))))</f>
        <v/>
      </c>
      <c r="J25" s="192" t="str">
        <f>IF($N$47&lt;&gt;"SIM","",IFERROR(IF(TRIM(H25&amp;"")="","",_xlfn.LET(_xlpm.v,VALUE(TRIM(H25&amp;"")),_xlpm.alvo,(INT($Y$5/100)*60+MOD($Y$5,100)),_xlpm.real,(INT(_xlpm.v/100)*60+MOD(_xlpm.v,100)),_xlpm.dif,_xlpm.alvo-_xlpm.real,IF(ABS(_xlpm.dif)&lt;=5,0,_xlpm.dif))),"ER"))</f>
        <v/>
      </c>
      <c r="K25" s="42" t="str">
        <f>IF(K21="SÁBADO","DOMINGO",IF(K21="DOMINGO","SEGUNDA",IF(K21="SEGUNDA","TERÇA",IF(K21="SEGUNDA","TERÇA",IF(K21="TERÇA","QUARTA",IF(K21="QUARTA","QUINTA",IF(K21="QUINTA","SEXTA",IF(K21="SEXTA","SÁBADO","ERRO"))))))))</f>
        <v>QUINTA</v>
      </c>
      <c r="L25" s="47"/>
      <c r="M25" s="48"/>
      <c r="N25" s="50" t="str">
        <f ca="1">_xlfn.LET(_xlpm.a,K23,_xlpm.c,M25,_xlpm.x,$X$5,_xlpm.y,$Y$5,_xlpm.limInf,$B$51,_xlpm.limSup,$C$51,_xlpm.linhaAnt,K24,IF(_xlpm.a="FÉRIAS","FRS",IF(_xlpm.a="FERIADO","FER",IF(_xlpm.a="NTRAB","NTB",IF(AND(_xlpm.a="ATESTADO",_xlpm.c=""),"ATD",IF(_xlpm.c&lt;&gt;"",IF(_xlpm.c&lt;=_xlpm.x,IF(_xlpm.c&gt;_xlpm.y,"DP","OK"),"ATR"),IF(_xlpm.linhaAnt&lt;_xlpm.limInf,"FAL","")))))))</f>
        <v/>
      </c>
      <c r="O25" s="192" t="str">
        <f>IF($N$47&lt;&gt;"SIM","",IFERROR(IF(TRIM(M25&amp;"")="","",_xlfn.LET(_xlpm.v,VALUE(TRIM(M25&amp;"")),_xlpm.alvo,(INT($Y$5/100)*60+MOD($Y$5,100)),_xlpm.real,(INT(_xlpm.v/100)*60+MOD(_xlpm.v,100)),_xlpm.dif,_xlpm.alvo-_xlpm.real,IF(ABS(_xlpm.dif)&lt;=5,0,_xlpm.dif))),"ER"))</f>
        <v/>
      </c>
      <c r="P25" s="231"/>
      <c r="Q25" s="232"/>
      <c r="R25" s="190"/>
      <c r="S25" s="240" t="str">
        <f t="shared" si="0"/>
        <v/>
      </c>
      <c r="T25" s="233" t="str">
        <f t="shared" si="1"/>
        <v/>
      </c>
      <c r="U25" s="5"/>
      <c r="V25" s="5"/>
      <c r="W25" s="5"/>
    </row>
    <row r="26" spans="1:25" x14ac:dyDescent="0.25">
      <c r="A26" s="82"/>
      <c r="B26" s="47"/>
      <c r="C26" s="48"/>
      <c r="D26" s="50" t="str">
        <f ca="1">_xlfn.LET(_xlpm.a,A23,_xlpm.c,C26,_xlpm.x,$X$6,_xlpm.limInf,$B$51,_xlpm.limSup,$C$51,_xlpm.linhaAnt,A24,IF(_xlpm.a="FÉRIAS","FRS",IF(_xlpm.a="FERIADO","FER",IF(_xlpm.a="NTRAB","NTB",IF(AND(_xlpm.a="ATESTADO",_xlpm.c=""),"ATD",IF(_xlpm.c&lt;&gt;"",IF(_xlpm.c&gt;=_xlpm.x,"OK","ANT"),IF(_xlpm.linhaAnt&lt;_xlpm.limInf,"FAL","")))))))</f>
        <v>FAL</v>
      </c>
      <c r="E26" s="192" t="str">
        <f>IF($N$47&lt;&gt;"SIM","",IFERROR(IF(TRIM(C26&amp;"")="","",_xlfn.LET(_xlpm.v,VALUE(TRIM(C26&amp;"")),_xlpm.alvo,(INT($X$6/100)*60+MOD($X$6,100)),_xlpm.real,(INT(_xlpm.v/100)*60+MOD(_xlpm.v,100)),_xlpm.dif,_xlpm.alvo-_xlpm.real,IF(ABS(_xlpm.dif)&lt;=5,0,_xlpm.dif))*-1),"ER"))</f>
        <v/>
      </c>
      <c r="F26" s="82"/>
      <c r="G26" s="47"/>
      <c r="H26" s="48"/>
      <c r="I26" s="50" t="str">
        <f ca="1">_xlfn.LET(_xlpm.a,F23,_xlpm.c,H26,_xlpm.x,$X$6,_xlpm.limInf,$B$51,_xlpm.limSup,$C$51,_xlpm.linhaAnt,F24,IF(_xlpm.a="FÉRIAS","FRS",IF(_xlpm.a="FERIADO","FER",IF(_xlpm.a="NTRAB","NTB",IF(AND(_xlpm.a="ATESTADO",_xlpm.c=""),"ATD",IF(_xlpm.c&lt;&gt;"",IF(_xlpm.c&gt;=_xlpm.x,"OK","ANT"),IF(_xlpm.linhaAnt&lt;_xlpm.limInf,"FAL","")))))))</f>
        <v/>
      </c>
      <c r="J26" s="192" t="str">
        <f>IF($N$47&lt;&gt;"SIM","",IFERROR(IF(TRIM(H26&amp;"")="","",_xlfn.LET(_xlpm.v,VALUE(TRIM(H26&amp;"")),_xlpm.alvo,(INT($X$6/100)*60+MOD($X$6,100)),_xlpm.real,(INT(_xlpm.v/100)*60+MOD(_xlpm.v,100)),_xlpm.dif,_xlpm.alvo-_xlpm.real,IF(ABS(_xlpm.dif)&lt;=5,0,_xlpm.dif))*-1),"ER"))</f>
        <v/>
      </c>
      <c r="K26" s="82"/>
      <c r="L26" s="47"/>
      <c r="M26" s="48"/>
      <c r="N26" s="50" t="str">
        <f ca="1">_xlfn.LET(_xlpm.a,K23,_xlpm.c,M26,_xlpm.x,$X$6,_xlpm.limInf,$B$51,_xlpm.limSup,$C$51,_xlpm.linhaAnt,K24,IF(_xlpm.a="FÉRIAS","FRS",IF(_xlpm.a="FERIADO","FER",IF(_xlpm.a="NTRAB","NTB",IF(AND(_xlpm.a="ATESTADO",_xlpm.c=""),"ATD",IF(_xlpm.c&lt;&gt;"",IF(_xlpm.c&gt;=_xlpm.x,"OK","ANT"),IF(_xlpm.linhaAnt&lt;_xlpm.limInf,"FAL","")))))))</f>
        <v/>
      </c>
      <c r="O26" s="192" t="str">
        <f>IF($N$47&lt;&gt;"SIM","",IFERROR(IF(TRIM(M26&amp;"")="","",_xlfn.LET(_xlpm.v,VALUE(TRIM(M26&amp;"")),_xlpm.alvo,(INT($X$6/100)*60+MOD($X$6,100)),_xlpm.real,(INT(_xlpm.v/100)*60+MOD(_xlpm.v,100)),_xlpm.dif,_xlpm.alvo-_xlpm.real,IF(ABS(_xlpm.dif)&lt;=5,0,_xlpm.dif))*-1),"ER"))</f>
        <v/>
      </c>
      <c r="P26" s="231"/>
      <c r="Q26" s="232"/>
      <c r="R26" s="190"/>
      <c r="S26" s="240" t="str">
        <f t="shared" si="0"/>
        <v/>
      </c>
      <c r="T26" s="233" t="str">
        <f t="shared" si="1"/>
        <v/>
      </c>
      <c r="U26" s="5"/>
      <c r="V26" s="5"/>
      <c r="W26" s="5"/>
    </row>
    <row r="27" spans="1:25" ht="15" customHeight="1" x14ac:dyDescent="0.25">
      <c r="A27" s="11"/>
      <c r="B27" s="46"/>
      <c r="C27" s="7"/>
      <c r="D27" s="49" t="str">
        <f ca="1">_xlfn.LET(_xlpm.a,A27,_xlpm.c,C27,_xlpm.x,$X$8,_xlpm.y,$Y$8,_xlpm.limInf,$B$51,_xlpm.limSup,$C$51,_xlpm.linhaAnt,A28,IF(_xlpm.a="FÉRIAS","FRS",IF(_xlpm.a="NTRAB","NT",IF(AND(_xlpm.a="ATESTADO",_xlpm.c=""),"ATD",IF(_xlpm.a="FERIADO","FER",IF(_xlpm.c&lt;&gt;"",IF(_xlpm.c&lt;=_xlpm.x,IF(_xlpm.c&gt;_xlpm.y,"DP","OK"),"ATR"),IF(_xlpm.linhaAnt&lt;_xlpm.limInf,"FAL","")))))))</f>
        <v>FAL</v>
      </c>
      <c r="E27" s="192" t="str">
        <f>IF($N$47&lt;&gt;"SIM","",IFERROR(IF(TRIM(C27&amp;"")="","",_xlfn.LET(_xlpm.v,VALUE(TRIM(C27&amp;"")),_xlpm.alvo,IF(A29="SÁBADO",(INT($Y$8/100)*60+MOD($Y$8,100)),(INT($Y$3/100)*60+MOD($Y$3,100))),_xlpm.real,(INT(_xlpm.v/100)*60+MOD(_xlpm.v,100)),_xlpm.dif,_xlpm.alvo-_xlpm.real,IF(ABS(_xlpm.dif)&lt;=5,0,_xlpm.dif))),"ER"))</f>
        <v/>
      </c>
      <c r="F27" s="11"/>
      <c r="G27" s="46"/>
      <c r="H27" s="7"/>
      <c r="I27" s="49" t="str">
        <f ca="1">_xlfn.LET(_xlpm.a,F27,_xlpm.c,H27,_xlpm.x,$X$3,_xlpm.y,$Y$3,_xlpm.limInf,$B$51,_xlpm.limSup,$C$51,_xlpm.linhaAnt,F28,IF(_xlpm.a="FÉRIAS","FRS",IF(_xlpm.a="FERIADO","FER",IF(_xlpm.a="NTRAB","NTB",IF(AND(_xlpm.a="ATESTADO",_xlpm.c=""),"ATD",IF(_xlpm.c&lt;&gt;"",IF(_xlpm.c&lt;=_xlpm.x,IF(_xlpm.c&gt;_xlpm.y,"DP","OK"),"ATR"),IF(_xlpm.linhaAnt&lt;_xlpm.limInf,"FAL","")))))))</f>
        <v/>
      </c>
      <c r="J27" s="192" t="str">
        <f>IF($N$47&lt;&gt;"SIM","",IFERROR(IF(TRIM(H27&amp;"")="","",_xlfn.LET(_xlpm.v,VALUE(TRIM(H27&amp;"")),_xlpm.alvo,IF(F29="SÁBADO",(INT($Y$8/100)*60+MOD($Y$8,100)),(INT($Y$3/100)*60+MOD($Y$3,100))),_xlpm.real,(INT(_xlpm.v/100)*60+MOD(_xlpm.v,100)),_xlpm.dif,_xlpm.alvo-_xlpm.real,IF(ABS(_xlpm.dif)&lt;=5,0,_xlpm.dif))),"ER"))</f>
        <v/>
      </c>
      <c r="K27" s="11"/>
      <c r="L27" s="46"/>
      <c r="M27" s="7"/>
      <c r="N27" s="49" t="str">
        <f ca="1">_xlfn.LET(_xlpm.a,K27,_xlpm.c,M27,_xlpm.x,$X$3,_xlpm.y,$Y$3,_xlpm.limInf,$B$51,_xlpm.limSup,$C$51,_xlpm.linhaAnt,K28,IF(_xlpm.a="FÉRIAS","FRS",IF(_xlpm.a="FERIADO","FER",IF(_xlpm.a="NTRAB","NTB",IF(AND(_xlpm.a="ATESTADO",_xlpm.c=""),"ATD",IF(_xlpm.c&lt;&gt;"",IF(_xlpm.c&lt;=_xlpm.x,IF(_xlpm.c&gt;_xlpm.y,"DP","OK"),"ATR"),IF(_xlpm.linhaAnt&lt;_xlpm.limInf,"FAL","")))))))</f>
        <v/>
      </c>
      <c r="O27" s="192" t="str">
        <f>IF($N$47&lt;&gt;"SIM","",IFERROR(IF(TRIM(M27&amp;"")="","",_xlfn.LET(_xlpm.v,VALUE(TRIM(M27&amp;"")),_xlpm.alvo,IF(K29="SÁBADO",(INT($Y$8/100)*60+MOD($Y$8,100)),(INT($Y$3/100)*60+MOD($Y$3,100))),_xlpm.real,(INT(_xlpm.v/100)*60+MOD(_xlpm.v,100)),_xlpm.dif,_xlpm.alvo-_xlpm.real,IF(ABS(_xlpm.dif)&lt;=5,0,_xlpm.dif))),"ER"))</f>
        <v/>
      </c>
      <c r="P27" s="231"/>
      <c r="Q27" s="232"/>
      <c r="R27" s="190"/>
      <c r="S27" s="240" t="str">
        <f t="shared" si="0"/>
        <v/>
      </c>
      <c r="T27" s="233" t="str">
        <f t="shared" si="1"/>
        <v/>
      </c>
      <c r="U27" s="5"/>
      <c r="V27" s="5"/>
      <c r="W27" s="5"/>
    </row>
    <row r="28" spans="1:25" x14ac:dyDescent="0.25">
      <c r="A28" s="41">
        <f ca="1">IF($B$51=7,"HOJE",7)</f>
        <v>7</v>
      </c>
      <c r="B28" s="46"/>
      <c r="C28" s="7"/>
      <c r="D28" s="49" t="str">
        <f ca="1">_xlfn.LET(_xlpm.a,A27,_xlpm.c,C28,_xlpm.x,$X$9,_xlpm.limInf,$B$51,_xlpm.limSup,$C$51,_xlpm.linhaAnt,A28,IF(_xlpm.a="FÉRIAS","FRS",IF(_xlpm.a="NTRAB","NT",IF(AND(_xlpm.a="ATESTADO",_xlpm.c=""),"ATD",IF(_xlpm.a="FERIADO","FER",IF(_xlpm.c&lt;&gt;"",IF(_xlpm.c&gt;=_xlpm.x,"OK","ANT"),IF(_xlpm.linhaAnt&lt;_xlpm.limInf,"FAL","")))))))</f>
        <v>FAL</v>
      </c>
      <c r="E28" s="192" t="str">
        <f>IF($N$47&lt;&gt;"SIM","",IFERROR(IF(TRIM(C28&amp;"")="","",_xlfn.LET(_xlpm.v,VALUE(TRIM(C28&amp;"")),_xlpm.alvo,(INT($X$4/100)*60+MOD($X$4,100)),_xlpm.real,(INT(_xlpm.v/100)*60+MOD(_xlpm.v,100)),_xlpm.dif,_xlpm.alvo-_xlpm.real,IF(ABS(_xlpm.dif)&lt;=5,0,_xlpm.dif))*-1),"ER"))</f>
        <v/>
      </c>
      <c r="F28" s="41">
        <f ca="1">IF($B$51=17,"HOJE",17)</f>
        <v>17</v>
      </c>
      <c r="G28" s="46"/>
      <c r="H28" s="7"/>
      <c r="I28" s="49" t="str">
        <f ca="1">_xlfn.LET(_xlpm.a,F27,_xlpm.c,H28,_xlpm.x,$X$4,_xlpm.limInf,$B$51,_xlpm.limSup,$C$51,_xlpm.linhaAnt,F28,IF(_xlpm.a="FÉRIAS","FRS",IF(_xlpm.a="FERIADO","FER",IF(_xlpm.a="NTRAB","NTB",IF(AND(_xlpm.a="ATESTADO",_xlpm.c=""),"ATD",IF(_xlpm.c&lt;&gt;"",IF(_xlpm.c&gt;=_xlpm.x,"OK","ANT"),IF(_xlpm.linhaAnt&lt;_xlpm.limInf,"FAL","")))))))</f>
        <v/>
      </c>
      <c r="J28" s="192" t="str">
        <f>IF($N$47&lt;&gt;"SIM","",IFERROR(IF(TRIM(H28&amp;"")="","",_xlfn.LET(_xlpm.v,VALUE(TRIM(H28&amp;"")),_xlpm.alvo,(INT($X$4/100)*60+MOD($X$4,100)),_xlpm.real,(INT(_xlpm.v/100)*60+MOD(_xlpm.v,100)),_xlpm.dif,_xlpm.alvo-_xlpm.real,IF(ABS(_xlpm.dif)&lt;=5,0,_xlpm.dif))*-1),"ER"))</f>
        <v/>
      </c>
      <c r="K28" s="41">
        <f ca="1">IF($B$51=27,"HOJE",27)</f>
        <v>27</v>
      </c>
      <c r="L28" s="46"/>
      <c r="M28" s="7"/>
      <c r="N28" s="49" t="str">
        <f ca="1">_xlfn.LET(_xlpm.a,K27,_xlpm.c,M28,_xlpm.x,$X$4,_xlpm.limInf,$B$51,_xlpm.limSup,$C$51,_xlpm.linhaAnt,K28,IF(_xlpm.a="FÉRIAS","FRS",IF(_xlpm.a="FERIADO","FER",IF(_xlpm.a="NTRAB","NTB",IF(AND(_xlpm.a="ATESTADO",_xlpm.c=""),"ATD",IF(_xlpm.c&lt;&gt;"",IF(_xlpm.c&gt;=_xlpm.x,"OK","ANT"),IF(_xlpm.linhaAnt&lt;_xlpm.limInf,"FAL","")))))))</f>
        <v/>
      </c>
      <c r="O28" s="192" t="str">
        <f>IF($N$47&lt;&gt;"SIM","",IFERROR(IF(TRIM(M28&amp;"")="","",_xlfn.LET(_xlpm.v,VALUE(TRIM(M28&amp;"")),_xlpm.alvo,(INT($X$4/100)*60+MOD($X$4,100)),_xlpm.real,(INT(_xlpm.v/100)*60+MOD(_xlpm.v,100)),_xlpm.dif,_xlpm.alvo-_xlpm.real,IF(ABS(_xlpm.dif)&lt;=5,0,_xlpm.dif))*-1),"ER"))</f>
        <v/>
      </c>
      <c r="P28" s="231"/>
      <c r="Q28" s="232"/>
      <c r="R28" s="190"/>
      <c r="S28" s="240" t="str">
        <f t="shared" si="0"/>
        <v/>
      </c>
      <c r="T28" s="233" t="str">
        <f t="shared" si="1"/>
        <v/>
      </c>
      <c r="U28" s="5"/>
      <c r="V28" s="5"/>
      <c r="W28" s="5"/>
    </row>
    <row r="29" spans="1:25" x14ac:dyDescent="0.25">
      <c r="A29" s="41" t="str">
        <f>IF(A25="SÁBADO","DOMINGO",IF(A25="DOMINGO","SEGUNDA",IF(A25="SEGUNDA","TERÇA",IF(A25="SEGUNDA","TERÇA",IF(A25="TERÇA","QUARTA",IF(A25="QUARTA","QUINTA",IF(A25="QUINTA","SEXTA",IF(A25="SEXTA","SÁBADO","ERRO"))))))))</f>
        <v>SÁBADO</v>
      </c>
      <c r="B29" s="258" t="s">
        <v>16</v>
      </c>
      <c r="C29" s="259"/>
      <c r="D29" s="259"/>
      <c r="E29" s="192" t="str">
        <f>IF($N$47&lt;&gt;"SIM","",IFERROR(IF(TRIM(C29&amp;"")="","",_xlfn.LET(_xlpm.v,VALUE(TRIM(C29&amp;"")),_xlpm.alvo,(INT($Y$5/100)*60+MOD($Y$5,100)),_xlpm.real,(INT(_xlpm.v/100)*60+MOD(_xlpm.v,100)),_xlpm.dif,_xlpm.alvo-_xlpm.real,IF(ABS(_xlpm.dif)&lt;=5,0,_xlpm.dif))),"ER"))</f>
        <v/>
      </c>
      <c r="F29" s="41" t="str">
        <f>IF(F25="SÁBADO","DOMINGO",IF(F25="DOMINGO","SEGUNDA",IF(F25="SEGUNDA","TERÇA",IF(F25="SEGUNDA","TERÇA",IF(F25="TERÇA","QUARTA",IF(F25="QUARTA","QUINTA",IF(F25="QUINTA","SEXTA",IF(F25="SEXTA","SÁBADO","ERRO"))))))))</f>
        <v>TERÇA</v>
      </c>
      <c r="G29" s="46"/>
      <c r="H29" s="7"/>
      <c r="I29" s="49" t="str">
        <f ca="1">_xlfn.LET(_xlpm.a,F27,_xlpm.c,H29,_xlpm.x,$X$5,_xlpm.y,$Y$5,_xlpm.limInf,$B$51,_xlpm.limSup,$C$51,_xlpm.linhaAnt,F28,IF(_xlpm.a="FÉRIAS","FRS",IF(_xlpm.a="FERIADO","FER",IF(_xlpm.a="NTRAB","NTB",IF(AND(_xlpm.a="ATESTADO",_xlpm.c=""),"ATD",IF(_xlpm.c&lt;&gt;"",IF(_xlpm.c&lt;=_xlpm.x,IF(_xlpm.c&gt;_xlpm.y,"DP","OK"),"ATR"),IF(_xlpm.linhaAnt&lt;_xlpm.limInf,"FAL","")))))))</f>
        <v/>
      </c>
      <c r="J29" s="192" t="str">
        <f>IF($N$47&lt;&gt;"SIM","",IFERROR(IF(TRIM(H29&amp;"")="","",_xlfn.LET(_xlpm.v,VALUE(TRIM(H29&amp;"")),_xlpm.alvo,(INT($Y$5/100)*60+MOD($Y$5,100)),_xlpm.real,(INT(_xlpm.v/100)*60+MOD(_xlpm.v,100)),_xlpm.dif,_xlpm.alvo-_xlpm.real,IF(ABS(_xlpm.dif)&lt;=5,0,_xlpm.dif))),"ER"))</f>
        <v/>
      </c>
      <c r="K29" s="41" t="str">
        <f>IF(K25="SÁBADO","DOMINGO",IF(K25="DOMINGO","SEGUNDA",IF(K25="SEGUNDA","TERÇA",IF(K25="SEGUNDA","TERÇA",IF(K25="TERÇA","QUARTA",IF(K25="QUARTA","QUINTA",IF(K25="QUINTA","SEXTA",IF(K25="SEXTA","SÁBADO","ERRO"))))))))</f>
        <v>SEXTA</v>
      </c>
      <c r="L29" s="46"/>
      <c r="M29" s="7"/>
      <c r="N29" s="49" t="str">
        <f ca="1">_xlfn.LET(_xlpm.a,K27,_xlpm.c,M29,_xlpm.x,$X$5,_xlpm.y,$Y$5,_xlpm.limInf,$B$51,_xlpm.limSup,$C$51,_xlpm.linhaAnt,K28,IF(_xlpm.a="FÉRIAS","FRS",IF(_xlpm.a="FERIADO","FER",IF(_xlpm.a="NTRAB","NTB",IF(AND(_xlpm.a="ATESTADO",_xlpm.c=""),"ATD",IF(_xlpm.c&lt;&gt;"",IF(_xlpm.c&lt;=_xlpm.x,IF(_xlpm.c&gt;_xlpm.y,"DP","OK"),"ATR"),IF(_xlpm.linhaAnt&lt;_xlpm.limInf,"FAL","")))))))</f>
        <v/>
      </c>
      <c r="O29" s="192" t="str">
        <f>IF($N$47&lt;&gt;"SIM","",IFERROR(IF(TRIM(M29&amp;"")="","",_xlfn.LET(_xlpm.v,VALUE(TRIM(M29&amp;"")),_xlpm.alvo,(INT($Y$5/100)*60+MOD($Y$5,100)),_xlpm.real,(INT(_xlpm.v/100)*60+MOD(_xlpm.v,100)),_xlpm.dif,_xlpm.alvo-_xlpm.real,IF(ABS(_xlpm.dif)&lt;=5,0,_xlpm.dif))),"ER"))</f>
        <v/>
      </c>
      <c r="P29" s="231"/>
      <c r="Q29" s="232"/>
      <c r="R29" s="190"/>
      <c r="S29" s="240" t="str">
        <f t="shared" si="0"/>
        <v/>
      </c>
      <c r="T29" s="233" t="str">
        <f t="shared" si="1"/>
        <v/>
      </c>
      <c r="U29" s="5"/>
      <c r="V29" s="5"/>
      <c r="W29" s="5"/>
    </row>
    <row r="30" spans="1:25" x14ac:dyDescent="0.25">
      <c r="A30" s="38"/>
      <c r="B30" s="258"/>
      <c r="C30" s="259"/>
      <c r="D30" s="259"/>
      <c r="E30" s="192" t="str">
        <f>IF($N$47&lt;&gt;"SIM","",IFERROR(IF(TRIM(C30&amp;"")="","",_xlfn.LET(_xlpm.v,VALUE(TRIM(C30&amp;"")),_xlpm.alvo,(INT($X$6/100)*60+MOD($X$6,100)),_xlpm.real,(INT(_xlpm.v/100)*60+MOD(_xlpm.v,100)),_xlpm.dif,_xlpm.alvo-_xlpm.real,IF(ABS(_xlpm.dif)&lt;=5,0,_xlpm.dif))*-1),"ER"))</f>
        <v/>
      </c>
      <c r="F30" s="38"/>
      <c r="G30" s="46"/>
      <c r="H30" s="7"/>
      <c r="I30" s="49" t="str">
        <f ca="1">_xlfn.LET(_xlpm.a,F27,_xlpm.c,H30,_xlpm.x,$X$6,_xlpm.limInf,$B$51,_xlpm.limSup,$C$51,_xlpm.linhaAnt,F28,IF(_xlpm.a="FÉRIAS","FRS",IF(_xlpm.a="FERIADO","FER",IF(_xlpm.a="NTRAB","NTB",IF(AND(_xlpm.a="ATESTADO",_xlpm.c=""),"ATD",IF(_xlpm.c&lt;&gt;"",IF(_xlpm.c&gt;=_xlpm.x,"OK","ANT"),IF(_xlpm.linhaAnt&lt;_xlpm.limInf,"FAL","")))))))</f>
        <v/>
      </c>
      <c r="J30" s="192" t="str">
        <f>IF($N$47&lt;&gt;"SIM","",IFERROR(IF(TRIM(H30&amp;"")="","",_xlfn.LET(_xlpm.v,VALUE(TRIM(H30&amp;"")),_xlpm.alvo,(INT($X$6/100)*60+MOD($X$6,100)),_xlpm.real,(INT(_xlpm.v/100)*60+MOD(_xlpm.v,100)),_xlpm.dif,_xlpm.alvo-_xlpm.real,IF(ABS(_xlpm.dif)&lt;=5,0,_xlpm.dif))*-1),"ER"))</f>
        <v/>
      </c>
      <c r="K30" s="38"/>
      <c r="L30" s="46"/>
      <c r="M30" s="7"/>
      <c r="N30" s="49" t="str">
        <f ca="1">_xlfn.LET(_xlpm.a,K27,_xlpm.c,M30,_xlpm.x,$X$6,_xlpm.limInf,$B$51,_xlpm.limSup,$C$51,_xlpm.linhaAnt,K28,IF(_xlpm.a="FÉRIAS","FRS",IF(_xlpm.a="FERIADO","FER",IF(_xlpm.a="NTRAB","NTB",IF(AND(_xlpm.a="ATESTADO",_xlpm.c=""),"ATD",IF(_xlpm.c&lt;&gt;"",IF(_xlpm.c&gt;=_xlpm.x,"OK","ANT"),IF(_xlpm.linhaAnt&lt;_xlpm.limInf,"FAL","")))))))</f>
        <v/>
      </c>
      <c r="O30" s="192" t="str">
        <f>IF($N$47&lt;&gt;"SIM","",IFERROR(IF(TRIM(M30&amp;"")="","",_xlfn.LET(_xlpm.v,VALUE(TRIM(M30&amp;"")),_xlpm.alvo,(INT($X$6/100)*60+MOD($X$6,100)),_xlpm.real,(INT(_xlpm.v/100)*60+MOD(_xlpm.v,100)),_xlpm.dif,_xlpm.alvo-_xlpm.real,IF(ABS(_xlpm.dif)&lt;=5,0,_xlpm.dif))*-1),"ER"))</f>
        <v/>
      </c>
      <c r="P30" s="231"/>
      <c r="Q30" s="232"/>
      <c r="R30" s="190"/>
      <c r="S30" s="240" t="str">
        <f t="shared" si="0"/>
        <v/>
      </c>
      <c r="T30" s="233" t="str">
        <f t="shared" si="1"/>
        <v/>
      </c>
      <c r="U30" s="5"/>
      <c r="V30" s="5"/>
      <c r="W30" s="5"/>
    </row>
    <row r="31" spans="1:25" ht="15" customHeight="1" x14ac:dyDescent="0.25">
      <c r="A31" s="12"/>
      <c r="B31" s="272" t="s">
        <v>10</v>
      </c>
      <c r="C31" s="273"/>
      <c r="D31" s="273"/>
      <c r="E31" s="192" t="str">
        <f>IF($N$47&lt;&gt;"SIM","",IFERROR(IF(TRIM(C31&amp;"")="","",_xlfn.LET(_xlpm.v,VALUE(TRIM(C31&amp;"")),_xlpm.alvo,IF(A33="SÁBADO",(INT($Y$8/100)*60+MOD($Y$8,100)),(INT($Y$3/100)*60+MOD($Y$3,100))),_xlpm.real,(INT(_xlpm.v/100)*60+MOD(_xlpm.v,100)),_xlpm.dif,_xlpm.alvo-_xlpm.real,IF(ABS(_xlpm.dif)&lt;=5,0,_xlpm.dif))),"ER"))</f>
        <v/>
      </c>
      <c r="F31" s="12"/>
      <c r="G31" s="47"/>
      <c r="H31" s="48"/>
      <c r="I31" s="50" t="str">
        <f ca="1">_xlfn.LET(_xlpm.a,F31,_xlpm.c,H31,_xlpm.x,$X$3,_xlpm.y,$Y$3,_xlpm.limInf,$B$51,_xlpm.limSup,$C$51,_xlpm.linhaAnt,F32,IF(_xlpm.a="FÉRIAS","FRS",IF(_xlpm.a="FERIADO","FER",IF(_xlpm.a="NTRAB","NTB",IF(AND(_xlpm.a="ATESTADO",_xlpm.c=""),"ATD",IF(_xlpm.c&lt;&gt;"",IF(_xlpm.c&lt;=_xlpm.x,IF(_xlpm.c&gt;_xlpm.y,"DP","OK"),"ATR"),IF(_xlpm.linhaAnt&lt;_xlpm.limInf,"FAL","")))))))</f>
        <v/>
      </c>
      <c r="J31" s="192" t="str">
        <f>IF($N$47&lt;&gt;"SIM","",IFERROR(IF(TRIM(H31&amp;"")="","",_xlfn.LET(_xlpm.v,VALUE(TRIM(H31&amp;"")),_xlpm.alvo,IF(F33="SÁBADO",(INT($Y$8/100)*60+MOD($Y$8,100)),(INT($Y$3/100)*60+MOD($Y$3,100))),_xlpm.real,(INT(_xlpm.v/100)*60+MOD(_xlpm.v,100)),_xlpm.dif,_xlpm.alvo-_xlpm.real,IF(ABS(_xlpm.dif)&lt;=5,0,_xlpm.dif))),"ER"))</f>
        <v/>
      </c>
      <c r="K31" s="12"/>
      <c r="L31" s="47"/>
      <c r="M31" s="48"/>
      <c r="N31" s="50" t="str">
        <f ca="1">_xlfn.LET(_xlpm.a,K31,_xlpm.c,M31,_xlpm.x,$X$8,_xlpm.y,$Y$8,_xlpm.limInf,$B$51,_xlpm.limSup,$C$51,_xlpm.linhaAnt,K32,IF(_xlpm.a="FÉRIAS","FRS",IF(_xlpm.a="NTRAB","NT",IF(AND(_xlpm.a="ATESTADO",_xlpm.c=""),"ATD",IF(_xlpm.a="FERIADO","FER",IF(_xlpm.c&lt;&gt;"",IF(_xlpm.c&lt;=_xlpm.x,IF(_xlpm.c&gt;_xlpm.y,"DP","OK"),"ATR"),IF(_xlpm.linhaAnt&lt;_xlpm.limInf,"FAL","")))))))</f>
        <v/>
      </c>
      <c r="O31" s="192" t="str">
        <f>IF($N$47&lt;&gt;"SIM","",IFERROR(IF(TRIM(M31&amp;"")="","",_xlfn.LET(_xlpm.v,VALUE(TRIM(M31&amp;"")),_xlpm.alvo,IF(K33="SÁBADO",(INT($Y$8/100)*60+MOD($Y$8,100)),(INT($Y$3/100)*60+MOD($Y$3,100))),_xlpm.real,(INT(_xlpm.v/100)*60+MOD(_xlpm.v,100)),_xlpm.dif,_xlpm.alvo-_xlpm.real,IF(ABS(_xlpm.dif)&lt;=5,0,_xlpm.dif))),"ER"))</f>
        <v/>
      </c>
      <c r="P31" s="231"/>
      <c r="Q31" s="232"/>
      <c r="R31" s="190"/>
      <c r="S31" s="240" t="str">
        <f t="shared" si="0"/>
        <v/>
      </c>
      <c r="T31" s="233" t="str">
        <f t="shared" si="1"/>
        <v/>
      </c>
      <c r="U31" s="5"/>
      <c r="V31" s="5"/>
      <c r="W31" s="5"/>
    </row>
    <row r="32" spans="1:25" x14ac:dyDescent="0.25">
      <c r="A32" s="42">
        <f ca="1">IF($B$51=8,"HOJE",8)</f>
        <v>8</v>
      </c>
      <c r="B32" s="272"/>
      <c r="C32" s="273"/>
      <c r="D32" s="273"/>
      <c r="E32" s="192" t="str">
        <f>IF($N$47&lt;&gt;"SIM","",IFERROR(IF(TRIM(C32&amp;"")="","",_xlfn.LET(_xlpm.v,VALUE(TRIM(C32&amp;"")),_xlpm.alvo,(INT($X$4/100)*60+MOD($X$4,100)),_xlpm.real,(INT(_xlpm.v/100)*60+MOD(_xlpm.v,100)),_xlpm.dif,_xlpm.alvo-_xlpm.real,IF(ABS(_xlpm.dif)&lt;=5,0,_xlpm.dif))*-1),"ER"))</f>
        <v/>
      </c>
      <c r="F32" s="42">
        <f ca="1">IF($B$51=18,"HOJE",18)</f>
        <v>18</v>
      </c>
      <c r="G32" s="47"/>
      <c r="H32" s="48"/>
      <c r="I32" s="50" t="str">
        <f ca="1">_xlfn.LET(_xlpm.a,F31,_xlpm.c,H32,_xlpm.x,$X$4,_xlpm.limInf,$B$51,_xlpm.limSup,$C$51,_xlpm.linhaAnt,F32,IF(_xlpm.a="FÉRIAS","FRS",IF(_xlpm.a="FERIADO","FER",IF(_xlpm.a="NTRAB","NTB",IF(AND(_xlpm.a="ATESTADO",_xlpm.c=""),"ATD",IF(_xlpm.c&lt;&gt;"",IF(_xlpm.c&gt;=_xlpm.x,"OK","ANT"),IF(_xlpm.linhaAnt&lt;_xlpm.limInf,"FAL","")))))))</f>
        <v/>
      </c>
      <c r="J32" s="192" t="str">
        <f>IF($N$47&lt;&gt;"SIM","",IFERROR(IF(TRIM(H32&amp;"")="","",_xlfn.LET(_xlpm.v,VALUE(TRIM(H32&amp;"")),_xlpm.alvo,(INT($X$4/100)*60+MOD($X$4,100)),_xlpm.real,(INT(_xlpm.v/100)*60+MOD(_xlpm.v,100)),_xlpm.dif,_xlpm.alvo-_xlpm.real,IF(ABS(_xlpm.dif)&lt;=5,0,_xlpm.dif))*-1),"ER"))</f>
        <v/>
      </c>
      <c r="K32" s="42">
        <f ca="1">IF($B$51=28,"HOJE",28)</f>
        <v>28</v>
      </c>
      <c r="L32" s="47"/>
      <c r="M32" s="48"/>
      <c r="N32" s="50" t="str">
        <f ca="1">_xlfn.LET(_xlpm.a,K31,_xlpm.c,M32,_xlpm.x,$X$9,_xlpm.limInf,$B$51,_xlpm.limSup,$C$51,_xlpm.linhaAnt,K32,IF(_xlpm.a="FÉRIAS","FRS",IF(_xlpm.a="NTRAB","NT",IF(AND(_xlpm.a="ATESTADO",_xlpm.c=""),"ATD",IF(_xlpm.a="FERIADO","FER",IF(_xlpm.c&lt;&gt;"",IF(_xlpm.c&gt;=_xlpm.x,"OK","ANT"),IF(_xlpm.linhaAnt&lt;_xlpm.limInf,"FAL","")))))))</f>
        <v/>
      </c>
      <c r="O32" s="192" t="str">
        <f>IF($N$47&lt;&gt;"SIM","",IFERROR(IF(TRIM(M32&amp;"")="","",_xlfn.LET(_xlpm.v,VALUE(TRIM(M32&amp;"")),_xlpm.alvo,(INT($X$4/100)*60+MOD($X$4,100)),_xlpm.real,(INT(_xlpm.v/100)*60+MOD(_xlpm.v,100)),_xlpm.dif,_xlpm.alvo-_xlpm.real,IF(ABS(_xlpm.dif)&lt;=5,0,_xlpm.dif))*-1),"ER"))</f>
        <v/>
      </c>
      <c r="P32" s="231"/>
      <c r="Q32" s="232"/>
      <c r="R32" s="190"/>
      <c r="S32" s="240" t="str">
        <f t="shared" si="0"/>
        <v/>
      </c>
      <c r="T32" s="233" t="str">
        <f t="shared" si="1"/>
        <v/>
      </c>
      <c r="U32" s="5"/>
      <c r="V32" s="5"/>
      <c r="W32" s="5"/>
    </row>
    <row r="33" spans="1:23" x14ac:dyDescent="0.25">
      <c r="A33" s="42" t="str">
        <f>IF(A29="SÁBADO","DOMINGO",IF(A29="DOMINGO","SEGUNDA",IF(A29="SEGUNDA","TERÇA",IF(A29="SEGUNDA","TERÇA",IF(A29="TERÇA","QUARTA",IF(A29="QUARTA","QUINTA",IF(A29="QUINTA","SEXTA",IF(A29="SEXTA","SÁBADO","ERRO"))))))))</f>
        <v>DOMINGO</v>
      </c>
      <c r="B33" s="272"/>
      <c r="C33" s="273"/>
      <c r="D33" s="273"/>
      <c r="E33" s="192" t="str">
        <f>IF($N$47&lt;&gt;"SIM","",IFERROR(IF(TRIM(C33&amp;"")="","",_xlfn.LET(_xlpm.v,VALUE(TRIM(C33&amp;"")),_xlpm.alvo,(INT($Y$5/100)*60+MOD($Y$5,100)),_xlpm.real,(INT(_xlpm.v/100)*60+MOD(_xlpm.v,100)),_xlpm.dif,_xlpm.alvo-_xlpm.real,IF(ABS(_xlpm.dif)&lt;=5,0,_xlpm.dif))),"ER"))</f>
        <v/>
      </c>
      <c r="F33" s="42" t="str">
        <f>IF(F29="SÁBADO","DOMINGO",IF(F29="DOMINGO","SEGUNDA",IF(F29="SEGUNDA","TERÇA",IF(F29="SEGUNDA","TERÇA",IF(F29="TERÇA","QUARTA",IF(F29="QUARTA","QUINTA",IF(F29="QUINTA","SEXTA",IF(F29="SEXTA","SÁBADO","ERRO"))))))))</f>
        <v>QUARTA</v>
      </c>
      <c r="G33" s="47"/>
      <c r="H33" s="48"/>
      <c r="I33" s="50" t="str">
        <f ca="1">_xlfn.LET(_xlpm.a,F31,_xlpm.c,H33,_xlpm.x,$X$5,_xlpm.y,$Y$5,_xlpm.limInf,$B$51,_xlpm.limSup,$C$51,_xlpm.linhaAnt,F32,IF(_xlpm.a="FÉRIAS","FRS",IF(_xlpm.a="FERIADO","FER",IF(_xlpm.a="NTRAB","NTB",IF(AND(_xlpm.a="ATESTADO",_xlpm.c=""),"ATD",IF(_xlpm.c&lt;&gt;"",IF(_xlpm.c&lt;=_xlpm.x,IF(_xlpm.c&gt;_xlpm.y,"DP","OK"),"ATR"),IF(_xlpm.linhaAnt&lt;_xlpm.limInf,"FAL","")))))))</f>
        <v/>
      </c>
      <c r="J33" s="192" t="str">
        <f>IF($N$47&lt;&gt;"SIM","",IFERROR(IF(TRIM(H33&amp;"")="","",_xlfn.LET(_xlpm.v,VALUE(TRIM(H33&amp;"")),_xlpm.alvo,(INT($Y$5/100)*60+MOD($Y$5,100)),_xlpm.real,(INT(_xlpm.v/100)*60+MOD(_xlpm.v,100)),_xlpm.dif,_xlpm.alvo-_xlpm.real,IF(ABS(_xlpm.dif)&lt;=5,0,_xlpm.dif))),"ER"))</f>
        <v/>
      </c>
      <c r="K33" s="42" t="str">
        <f>IF(K29="SÁBADO","DOMINGO",IF(K29="DOMINGO","SEGUNDA",IF(K29="SEGUNDA","TERÇA",IF(K29="SEGUNDA","TERÇA",IF(K29="TERÇA","QUARTA",IF(K29="QUARTA","QUINTA",IF(K29="QUINTA","SEXTA",IF(K29="SEXTA","SÁBADO","ERRO"))))))))</f>
        <v>SÁBADO</v>
      </c>
      <c r="L33" s="277" t="s">
        <v>16</v>
      </c>
      <c r="M33" s="278"/>
      <c r="N33" s="278"/>
      <c r="O33" s="192" t="str">
        <f>IF($N$47&lt;&gt;"SIM","",IFERROR(IF(TRIM(M33&amp;"")="","",_xlfn.LET(_xlpm.v,VALUE(TRIM(M33&amp;"")),_xlpm.alvo,(INT($Y$5/100)*60+MOD($Y$5,100)),_xlpm.real,(INT(_xlpm.v/100)*60+MOD(_xlpm.v,100)),_xlpm.dif,_xlpm.alvo-_xlpm.real,IF(ABS(_xlpm.dif)&lt;=5,0,_xlpm.dif))),"ER"))</f>
        <v/>
      </c>
      <c r="P33" s="231"/>
      <c r="Q33" s="232"/>
      <c r="R33" s="190"/>
      <c r="S33" s="240" t="str">
        <f t="shared" si="0"/>
        <v/>
      </c>
      <c r="T33" s="233" t="str">
        <f t="shared" si="1"/>
        <v/>
      </c>
      <c r="U33" s="5"/>
      <c r="V33" s="5"/>
      <c r="W33" s="5"/>
    </row>
    <row r="34" spans="1:23" x14ac:dyDescent="0.25">
      <c r="A34" s="82"/>
      <c r="B34" s="272"/>
      <c r="C34" s="273"/>
      <c r="D34" s="273"/>
      <c r="E34" s="192" t="str">
        <f>IF($N$47&lt;&gt;"SIM","",IFERROR(IF(TRIM(C34&amp;"")="","",_xlfn.LET(_xlpm.v,VALUE(TRIM(C34&amp;"")),_xlpm.alvo,(INT($X$6/100)*60+MOD($X$6,100)),_xlpm.real,(INT(_xlpm.v/100)*60+MOD(_xlpm.v,100)),_xlpm.dif,_xlpm.alvo-_xlpm.real,IF(ABS(_xlpm.dif)&lt;=5,0,_xlpm.dif))*-1),"ER"))</f>
        <v/>
      </c>
      <c r="F34" s="82"/>
      <c r="G34" s="47"/>
      <c r="H34" s="48"/>
      <c r="I34" s="50" t="str">
        <f ca="1">_xlfn.LET(_xlpm.a,F31,_xlpm.c,H34,_xlpm.x,$X$6,_xlpm.limInf,$B$51,_xlpm.limSup,$C$51,_xlpm.linhaAnt,F32,IF(_xlpm.a="FÉRIAS","FRS",IF(_xlpm.a="FERIADO","FER",IF(_xlpm.a="NTRAB","NTB",IF(AND(_xlpm.a="ATESTADO",_xlpm.c=""),"ATD",IF(_xlpm.c&lt;&gt;"",IF(_xlpm.c&gt;=_xlpm.x,"OK","ANT"),IF(_xlpm.linhaAnt&lt;_xlpm.limInf,"FAL","")))))))</f>
        <v/>
      </c>
      <c r="J34" s="192" t="str">
        <f>IF($N$47&lt;&gt;"SIM","",IFERROR(IF(TRIM(H34&amp;"")="","",_xlfn.LET(_xlpm.v,VALUE(TRIM(H34&amp;"")),_xlpm.alvo,(INT($X$6/100)*60+MOD($X$6,100)),_xlpm.real,(INT(_xlpm.v/100)*60+MOD(_xlpm.v,100)),_xlpm.dif,_xlpm.alvo-_xlpm.real,IF(ABS(_xlpm.dif)&lt;=5,0,_xlpm.dif))*-1),"ER"))</f>
        <v/>
      </c>
      <c r="K34" s="40" t="b">
        <v>1</v>
      </c>
      <c r="L34" s="277"/>
      <c r="M34" s="278"/>
      <c r="N34" s="278"/>
      <c r="O34" s="192" t="str">
        <f>IF($N$47&lt;&gt;"SIM","",IFERROR(IF(TRIM(M34&amp;"")="","",_xlfn.LET(_xlpm.v,VALUE(TRIM(M34&amp;"")),_xlpm.alvo,(INT($X$6/100)*60+MOD($X$6,100)),_xlpm.real,(INT(_xlpm.v/100)*60+MOD(_xlpm.v,100)),_xlpm.dif,_xlpm.alvo-_xlpm.real,IF(ABS(_xlpm.dif)&lt;=5,0,_xlpm.dif))*-1),"ER"))</f>
        <v/>
      </c>
      <c r="P34" s="231"/>
      <c r="Q34" s="232"/>
      <c r="R34" s="190"/>
      <c r="S34" s="240" t="str">
        <f t="shared" si="0"/>
        <v/>
      </c>
      <c r="T34" s="233" t="str">
        <f t="shared" si="1"/>
        <v/>
      </c>
      <c r="U34" s="5"/>
      <c r="V34" s="5"/>
      <c r="W34" s="5"/>
    </row>
    <row r="35" spans="1:23" ht="15" customHeight="1" x14ac:dyDescent="0.25">
      <c r="A35" s="11"/>
      <c r="B35" s="46"/>
      <c r="C35" s="7"/>
      <c r="D35" s="49" t="str">
        <f ca="1">_xlfn.LET(_xlpm.a,A35,_xlpm.c,C35,_xlpm.x,$X$3,_xlpm.y,$Y$3,_xlpm.limInf,$B$51,_xlpm.limSup,$C$51,_xlpm.linhaAnt,A36,IF(_xlpm.a="FÉRIAS","FRS",IF(_xlpm.a="FERIADO","FER",IF(_xlpm.a="NTRAB","NTB",IF(AND(_xlpm.a="ATESTADO",_xlpm.c=""),"ATD",IF(_xlpm.c&lt;&gt;"",IF(_xlpm.c&lt;=_xlpm.x,IF(_xlpm.c&gt;_xlpm.y,"DP","OK"),"ATR"),IF(_xlpm.linhaAnt&lt;_xlpm.limInf,"FAL","")))))))</f>
        <v>FAL</v>
      </c>
      <c r="E35" s="192" t="str">
        <f>IF($N$47&lt;&gt;"SIM","",IFERROR(IF(TRIM(C35&amp;"")="","",_xlfn.LET(_xlpm.v,VALUE(TRIM(C35&amp;"")),_xlpm.alvo,IF(A37="SÁBADO",(INT($Y$8/100)*60+MOD($Y$8,100)),(INT($Y$3/100)*60+MOD($Y$3,100))),_xlpm.real,(INT(_xlpm.v/100)*60+MOD(_xlpm.v,100)),_xlpm.dif,_xlpm.alvo-_xlpm.real,IF(ABS(_xlpm.dif)&lt;=5,0,_xlpm.dif))),"ER"))</f>
        <v/>
      </c>
      <c r="F35" s="11"/>
      <c r="G35" s="46"/>
      <c r="H35" s="7"/>
      <c r="I35" s="49" t="str">
        <f ca="1">_xlfn.LET(_xlpm.a,F35,_xlpm.c,H35,_xlpm.x,$X$3,_xlpm.y,$Y$3,_xlpm.limInf,$B$51,_xlpm.limSup,$C$51,_xlpm.linhaAnt,F36,IF(_xlpm.a="FÉRIAS","FRS",IF(_xlpm.a="FERIADO","FER",IF(_xlpm.a="NTRAB","NTB",IF(AND(_xlpm.a="ATESTADO",_xlpm.c=""),"ATD",IF(_xlpm.c&lt;&gt;"",IF(_xlpm.c&lt;=_xlpm.x,IF(_xlpm.c&gt;_xlpm.y,"DP","OK"),"ATR"),IF(_xlpm.linhaAnt&lt;_xlpm.limInf,"FAL","")))))))</f>
        <v/>
      </c>
      <c r="J35" s="192" t="str">
        <f>IF($N$47&lt;&gt;"SIM","",IFERROR(IF(TRIM(H35&amp;"")="","",_xlfn.LET(_xlpm.v,VALUE(TRIM(H35&amp;"")),_xlpm.alvo,IF(F37="SÁBADO",(INT($Y$8/100)*60+MOD($Y$8,100)),(INT($Y$3/100)*60+MOD($Y$3,100))),_xlpm.real,(INT(_xlpm.v/100)*60+MOD(_xlpm.v,100)),_xlpm.dif,_xlpm.alvo-_xlpm.real,IF(ABS(_xlpm.dif)&lt;=5,0,_xlpm.dif))),"ER"))</f>
        <v/>
      </c>
      <c r="K35" s="11"/>
      <c r="L35" s="256" t="s">
        <v>10</v>
      </c>
      <c r="M35" s="257"/>
      <c r="N35" s="257"/>
      <c r="O35" s="192" t="str">
        <f>IF($N$47&lt;&gt;"SIM","",IFERROR(IF(TRIM(M35&amp;"")="","",_xlfn.LET(_xlpm.v,VALUE(TRIM(M35&amp;"")),_xlpm.alvo,IF(K37="SÁBADO",(INT($Y$8/100)*60+MOD($Y$8,100)),(INT($Y$3/100)*60+MOD($Y$3,100))),_xlpm.real,(INT(_xlpm.v/100)*60+MOD(_xlpm.v,100)),_xlpm.dif,_xlpm.alvo-_xlpm.real,IF(ABS(_xlpm.dif)&lt;=5,0,_xlpm.dif))),"ER"))</f>
        <v/>
      </c>
      <c r="P35" s="231"/>
      <c r="Q35" s="232"/>
      <c r="R35" s="190"/>
      <c r="S35" s="240" t="str">
        <f t="shared" si="0"/>
        <v/>
      </c>
      <c r="T35" s="233" t="str">
        <f t="shared" si="1"/>
        <v/>
      </c>
      <c r="U35" s="5"/>
      <c r="V35" s="5"/>
      <c r="W35" s="5"/>
    </row>
    <row r="36" spans="1:23" x14ac:dyDescent="0.25">
      <c r="A36" s="41">
        <f ca="1">IF($B$51=9,"HOJE",9)</f>
        <v>9</v>
      </c>
      <c r="B36" s="46"/>
      <c r="C36" s="7"/>
      <c r="D36" s="49" t="str">
        <f ca="1">_xlfn.LET(_xlpm.a,A35,_xlpm.c,C36,_xlpm.x,$X$4,_xlpm.limInf,$B$51,_xlpm.limSup,$C$51,_xlpm.linhaAnt,A36,IF(_xlpm.a="FÉRIAS","FRS",IF(_xlpm.a="FERIADO","FER",IF(_xlpm.a="NTRAB","NTB",IF(AND(_xlpm.a="ATESTADO",_xlpm.c=""),"ATD",IF(_xlpm.c&lt;&gt;"",IF(_xlpm.c&gt;=_xlpm.x,"OK","ANT"),IF(_xlpm.linhaAnt&lt;_xlpm.limInf,"FAL","")))))))</f>
        <v>FAL</v>
      </c>
      <c r="E36" s="192" t="str">
        <f>IF($N$47&lt;&gt;"SIM","",IFERROR(IF(TRIM(C36&amp;"")="","",_xlfn.LET(_xlpm.v,VALUE(TRIM(C36&amp;"")),_xlpm.alvo,(INT($X$4/100)*60+MOD($X$4,100)),_xlpm.real,(INT(_xlpm.v/100)*60+MOD(_xlpm.v,100)),_xlpm.dif,_xlpm.alvo-_xlpm.real,IF(ABS(_xlpm.dif)&lt;=5,0,_xlpm.dif))*-1),"ER"))</f>
        <v/>
      </c>
      <c r="F36" s="41">
        <f ca="1">IF($B$51=19,"HOJE",19)</f>
        <v>19</v>
      </c>
      <c r="G36" s="46"/>
      <c r="H36" s="7"/>
      <c r="I36" s="49" t="str">
        <f ca="1">_xlfn.LET(_xlpm.a,F35,_xlpm.c,H36,_xlpm.x,$X$4,_xlpm.limInf,$B$51,_xlpm.limSup,$C$51,_xlpm.linhaAnt,F36,IF(_xlpm.a="FÉRIAS","FRS",IF(_xlpm.a="FERIADO","FER",IF(_xlpm.a="NTRAB","NTB",IF(AND(_xlpm.a="ATESTADO",_xlpm.c=""),"ATD",IF(_xlpm.c&lt;&gt;"",IF(_xlpm.c&gt;=_xlpm.x,"OK","ANT"),IF(_xlpm.linhaAnt&lt;_xlpm.limInf,"FAL","")))))))</f>
        <v/>
      </c>
      <c r="J36" s="192" t="str">
        <f>IF($N$47&lt;&gt;"SIM","",IFERROR(IF(TRIM(H36&amp;"")="","",_xlfn.LET(_xlpm.v,VALUE(TRIM(H36&amp;"")),_xlpm.alvo,(INT($X$4/100)*60+MOD($X$4,100)),_xlpm.real,(INT(_xlpm.v/100)*60+MOD(_xlpm.v,100)),_xlpm.dif,_xlpm.alvo-_xlpm.real,IF(ABS(_xlpm.dif)&lt;=5,0,_xlpm.dif))*-1),"ER"))</f>
        <v/>
      </c>
      <c r="K36" s="37">
        <f ca="1">IF($B$51=29,"HOJE",29)</f>
        <v>29</v>
      </c>
      <c r="L36" s="256"/>
      <c r="M36" s="257"/>
      <c r="N36" s="257"/>
      <c r="O36" s="192" t="str">
        <f>IF($N$47&lt;&gt;"SIM","",IFERROR(IF(TRIM(M36&amp;"")="","",_xlfn.LET(_xlpm.v,VALUE(TRIM(M36&amp;"")),_xlpm.alvo,(INT($X$4/100)*60+MOD($X$4,100)),_xlpm.real,(INT(_xlpm.v/100)*60+MOD(_xlpm.v,100)),_xlpm.dif,_xlpm.alvo-_xlpm.real,IF(ABS(_xlpm.dif)&lt;=5,0,_xlpm.dif))*-1),"ER"))</f>
        <v/>
      </c>
      <c r="P36" s="231"/>
      <c r="Q36" s="232"/>
      <c r="R36" s="190"/>
      <c r="S36" s="240" t="str">
        <f t="shared" si="0"/>
        <v/>
      </c>
      <c r="T36" s="233" t="str">
        <f t="shared" si="1"/>
        <v/>
      </c>
      <c r="U36" s="5"/>
      <c r="V36" s="5"/>
      <c r="W36" s="5"/>
    </row>
    <row r="37" spans="1:23" x14ac:dyDescent="0.25">
      <c r="A37" s="41" t="str">
        <f>IF(A33="SÁBADO","DOMINGO",IF(A33="DOMINGO","SEGUNDA",IF(A33="SEGUNDA","TERÇA",IF(A33="SEGUNDA","TERÇA",IF(A33="TERÇA","QUARTA",IF(A33="QUARTA","QUINTA",IF(A33="QUINTA","SEXTA",IF(A33="SEXTA","SÁBADO","ERRO"))))))))</f>
        <v>SEGUNDA</v>
      </c>
      <c r="B37" s="46"/>
      <c r="C37" s="7"/>
      <c r="D37" s="49" t="str">
        <f ca="1">_xlfn.LET(_xlpm.a,A35,_xlpm.c,C37,_xlpm.x,$X$5,_xlpm.y,$Y$5,_xlpm.limInf,$B$51,_xlpm.limSup,$C$51,_xlpm.linhaAnt,A36,IF(_xlpm.a="FÉRIAS","FRS",IF(_xlpm.a="FERIADO","FER",IF(_xlpm.a="NTRAB","NTB",IF(AND(_xlpm.a="ATESTADO",_xlpm.c=""),"ATD",IF(_xlpm.c&lt;&gt;"",IF(_xlpm.c&lt;=_xlpm.x,IF(_xlpm.c&gt;_xlpm.y,"DP","OK"),"ATR"),IF(_xlpm.linhaAnt&lt;_xlpm.limInf,"FAL","")))))))</f>
        <v>FAL</v>
      </c>
      <c r="E37" s="192" t="str">
        <f>IF($N$47&lt;&gt;"SIM","",IFERROR(IF(TRIM(C37&amp;"")="","",_xlfn.LET(_xlpm.v,VALUE(TRIM(C37&amp;"")),_xlpm.alvo,(INT($Y$5/100)*60+MOD($Y$5,100)),_xlpm.real,(INT(_xlpm.v/100)*60+MOD(_xlpm.v,100)),_xlpm.dif,_xlpm.alvo-_xlpm.real,IF(ABS(_xlpm.dif)&lt;=5,0,_xlpm.dif))),"ER"))</f>
        <v/>
      </c>
      <c r="F37" s="41" t="str">
        <f>IF(F33="SÁBADO","DOMINGO",IF(F33="DOMINGO","SEGUNDA",IF(F33="SEGUNDA","TERÇA",IF(F33="SEGUNDA","TERÇA",IF(F33="TERÇA","QUARTA",IF(F33="QUARTA","QUINTA",IF(F33="QUINTA","SEXTA",IF(F33="SEXTA","SÁBADO","ERRO"))))))))</f>
        <v>QUINTA</v>
      </c>
      <c r="G37" s="46"/>
      <c r="H37" s="7"/>
      <c r="I37" s="49" t="str">
        <f ca="1">_xlfn.LET(_xlpm.a,F35,_xlpm.c,H37,_xlpm.x,$X$5,_xlpm.y,$Y$5,_xlpm.limInf,$B$51,_xlpm.limSup,$C$51,_xlpm.linhaAnt,F36,IF(_xlpm.a="FÉRIAS","FRS",IF(_xlpm.a="FERIADO","FER",IF(_xlpm.a="NTRAB","NTB",IF(AND(_xlpm.a="ATESTADO",_xlpm.c=""),"ATD",IF(_xlpm.c&lt;&gt;"",IF(_xlpm.c&lt;=_xlpm.x,IF(_xlpm.c&gt;_xlpm.y,"DP","OK"),"ATR"),IF(_xlpm.linhaAnt&lt;_xlpm.limInf,"FAL","")))))))</f>
        <v/>
      </c>
      <c r="J37" s="192" t="str">
        <f>IF($N$47&lt;&gt;"SIM","",IFERROR(IF(TRIM(H37&amp;"")="","",_xlfn.LET(_xlpm.v,VALUE(TRIM(H37&amp;"")),_xlpm.alvo,(INT($Y$5/100)*60+MOD($Y$5,100)),_xlpm.real,(INT(_xlpm.v/100)*60+MOD(_xlpm.v,100)),_xlpm.dif,_xlpm.alvo-_xlpm.real,IF(ABS(_xlpm.dif)&lt;=5,0,_xlpm.dif))),"ER"))</f>
        <v/>
      </c>
      <c r="K37" s="37" t="str">
        <f ca="1">IF(K36&gt;C53,"",IF(K33="SÁBADO","DOMINGO",IF(K33="DOMINGO","SEGUNDA",IF(K33="SEGUNDA","TERÇA",IF(K33="SEGUNDA","TERÇA",IF(K33="TERÇA","QUARTA",IF(K33="QUARTA","QUINTA",IF(K33="QUINTA","SEXTA",IF(K33="SEXTA","SÁBADO","ERRO")))))))))</f>
        <v>DOMINGO</v>
      </c>
      <c r="L37" s="256"/>
      <c r="M37" s="257"/>
      <c r="N37" s="257"/>
      <c r="O37" s="192" t="str">
        <f>IF($N$47&lt;&gt;"SIM","",IFERROR(IF(TRIM(M37&amp;"")="","",_xlfn.LET(_xlpm.v,VALUE(TRIM(M37&amp;"")),_xlpm.alvo,(INT($Y$5/100)*60+MOD($Y$5,100)),_xlpm.real,(INT(_xlpm.v/100)*60+MOD(_xlpm.v,100)),_xlpm.dif,_xlpm.alvo-_xlpm.real,IF(ABS(_xlpm.dif)&lt;=5,0,_xlpm.dif))),"ER"))</f>
        <v/>
      </c>
      <c r="P37" s="231"/>
      <c r="Q37" s="232"/>
      <c r="R37" s="190"/>
      <c r="S37" s="240" t="str">
        <f t="shared" si="0"/>
        <v/>
      </c>
      <c r="T37" s="233" t="str">
        <f t="shared" si="1"/>
        <v/>
      </c>
      <c r="U37" s="5"/>
      <c r="V37" s="5"/>
    </row>
    <row r="38" spans="1:23" x14ac:dyDescent="0.25">
      <c r="A38" s="38"/>
      <c r="B38" s="46"/>
      <c r="C38" s="7"/>
      <c r="D38" s="49" t="str">
        <f ca="1">_xlfn.LET(_xlpm.a,A35,_xlpm.c,C38,_xlpm.x,$X$6,_xlpm.limInf,$B$51,_xlpm.limSup,$C$51,_xlpm.linhaAnt,A36,IF(_xlpm.a="FÉRIAS","FRS",IF(_xlpm.a="FERIADO","FER",IF(_xlpm.a="NTRAB","NTB",IF(AND(_xlpm.a="ATESTADO",_xlpm.c=""),"ATD",IF(_xlpm.c&lt;&gt;"",IF(_xlpm.c&gt;=_xlpm.x,"OK","ANT"),IF(_xlpm.linhaAnt&lt;_xlpm.limInf,"FAL","")))))))</f>
        <v>FAL</v>
      </c>
      <c r="E38" s="192" t="str">
        <f>IF($N$47&lt;&gt;"SIM","",IFERROR(IF(TRIM(C38&amp;"")="","",_xlfn.LET(_xlpm.v,VALUE(TRIM(C38&amp;"")),_xlpm.alvo,(INT($X$6/100)*60+MOD($X$6,100)),_xlpm.real,(INT(_xlpm.v/100)*60+MOD(_xlpm.v,100)),_xlpm.dif,_xlpm.alvo-_xlpm.real,IF(ABS(_xlpm.dif)&lt;=5,0,_xlpm.dif))*-1),"ER"))</f>
        <v/>
      </c>
      <c r="F38" s="38"/>
      <c r="G38" s="46"/>
      <c r="H38" s="7"/>
      <c r="I38" s="49" t="str">
        <f ca="1">_xlfn.LET(_xlpm.a,F35,_xlpm.c,H38,_xlpm.x,$X$6,_xlpm.limInf,$B$51,_xlpm.limSup,$C$51,_xlpm.linhaAnt,F36,IF(_xlpm.a="FÉRIAS","FRS",IF(_xlpm.a="FERIADO","FER",IF(_xlpm.a="NTRAB","NTB",IF(AND(_xlpm.a="ATESTADO",_xlpm.c=""),"ATD",IF(_xlpm.c&lt;&gt;"",IF(_xlpm.c&gt;=_xlpm.x,"OK","ANT"),IF(_xlpm.linhaAnt&lt;_xlpm.limInf,"FAL","")))))))</f>
        <v/>
      </c>
      <c r="J38" s="192" t="str">
        <f>IF($N$47&lt;&gt;"SIM","",IFERROR(IF(TRIM(H38&amp;"")="","",_xlfn.LET(_xlpm.v,VALUE(TRIM(H38&amp;"")),_xlpm.alvo,(INT($X$6/100)*60+MOD($X$6,100)),_xlpm.real,(INT(_xlpm.v/100)*60+MOD(_xlpm.v,100)),_xlpm.dif,_xlpm.alvo-_xlpm.real,IF(ABS(_xlpm.dif)&lt;=5,0,_xlpm.dif))*-1),"ER"))</f>
        <v/>
      </c>
      <c r="K38" s="38"/>
      <c r="L38" s="256"/>
      <c r="M38" s="257"/>
      <c r="N38" s="257"/>
      <c r="O38" s="192" t="str">
        <f>IF($N$47&lt;&gt;"SIM","",IFERROR(IF(TRIM(M38&amp;"")="","",_xlfn.LET(_xlpm.v,VALUE(TRIM(M38&amp;"")),_xlpm.alvo,(INT($X$6/100)*60+MOD($X$6,100)),_xlpm.real,(INT(_xlpm.v/100)*60+MOD(_xlpm.v,100)),_xlpm.dif,_xlpm.alvo-_xlpm.real,IF(ABS(_xlpm.dif)&lt;=5,0,_xlpm.dif))*-1),"ER"))</f>
        <v/>
      </c>
      <c r="P38" s="231"/>
      <c r="Q38" s="232"/>
      <c r="R38" s="190"/>
      <c r="S38" s="240" t="str">
        <f t="shared" si="0"/>
        <v/>
      </c>
      <c r="T38" s="233" t="str">
        <f t="shared" si="1"/>
        <v/>
      </c>
      <c r="U38" s="5"/>
      <c r="V38" s="5"/>
    </row>
    <row r="39" spans="1:23" ht="15" customHeight="1" x14ac:dyDescent="0.25">
      <c r="A39" s="12"/>
      <c r="B39" s="47"/>
      <c r="C39" s="48"/>
      <c r="D39" s="50" t="str">
        <f ca="1">_xlfn.LET(_xlpm.a,A39,_xlpm.c,C39,_xlpm.x,$X$3,_xlpm.y,$Y$3,_xlpm.limInf,$B$51,_xlpm.limSup,$C$51,_xlpm.linhaAnt,A40,IF(_xlpm.a="FÉRIAS","FRS",IF(_xlpm.a="FERIADO","FER",IF(_xlpm.a="NTRAB","NTB",IF(AND(_xlpm.a="ATESTADO",_xlpm.c=""),"ATD",IF(_xlpm.c&lt;&gt;"",IF(_xlpm.c&lt;=_xlpm.x,IF(_xlpm.c&gt;_xlpm.y,"DP","OK"),"ATR"),IF(_xlpm.linhaAnt&lt;_xlpm.limInf,"FAL","")))))))</f>
        <v/>
      </c>
      <c r="E39" s="192" t="str">
        <f>IF($N$47&lt;&gt;"SIM","",IFERROR(IF(TRIM(C39&amp;"")="","",_xlfn.LET(_xlpm.v,VALUE(TRIM(C39&amp;"")),_xlpm.alvo,IF(A41="SÁBADO",(INT($Y$8/100)*60+MOD($Y$8,100)),(INT($Y$3/100)*60+MOD($Y$3,100))),_xlpm.real,(INT(_xlpm.v/100)*60+MOD(_xlpm.v,100)),_xlpm.dif,_xlpm.alvo-_xlpm.real,IF(ABS(_xlpm.dif)&lt;=5,0,_xlpm.dif))),"ER"))</f>
        <v/>
      </c>
      <c r="F39" s="12"/>
      <c r="G39" s="47"/>
      <c r="H39" s="48"/>
      <c r="I39" s="50" t="str">
        <f ca="1">_xlfn.LET(_xlpm.a,F39,_xlpm.c,H39,_xlpm.x,$X$3,_xlpm.y,$Y$3,_xlpm.limInf,$B$51,_xlpm.limSup,$C$51,_xlpm.linhaAnt,F40,IF(_xlpm.a="FÉRIAS","FRS",IF(_xlpm.a="FERIADO","FER",IF(_xlpm.a="NTRAB","NTB",IF(AND(_xlpm.a="ATESTADO",_xlpm.c=""),"ATD",IF(_xlpm.c&lt;&gt;"",IF(_xlpm.c&lt;=_xlpm.x,IF(_xlpm.c&gt;_xlpm.y,"DP","OK"),"ATR"),IF(_xlpm.linhaAnt&lt;_xlpm.limInf,"FAL","")))))))</f>
        <v/>
      </c>
      <c r="J39" s="192" t="str">
        <f>IF($N$47&lt;&gt;"SIM","",IFERROR(IF(TRIM(H39&amp;"")="","",_xlfn.LET(_xlpm.v,VALUE(TRIM(H39&amp;"")),_xlpm.alvo,IF(F41="SÁBADO",(INT($Y$8/100)*60+MOD($Y$8,100)),(INT($Y$3/100)*60+MOD($Y$3,100))),_xlpm.real,(INT(_xlpm.v/100)*60+MOD(_xlpm.v,100)),_xlpm.dif,_xlpm.alvo-_xlpm.real,IF(ABS(_xlpm.dif)&lt;=5,0,_xlpm.dif))),"ER"))</f>
        <v/>
      </c>
      <c r="K39" s="12"/>
      <c r="L39" s="47"/>
      <c r="M39" s="48"/>
      <c r="N39" s="50" t="str">
        <f ca="1">_xlfn.LET(_xlpm.a,K39,_xlpm.c,M39,_xlpm.x,$X$3,_xlpm.y,$Y$3,_xlpm.limInf,$B$51,_xlpm.limSup,$C$51,_xlpm.linhaAnt,K40,IF(_xlpm.a="FÉRIAS","FRS",IF(_xlpm.a="FERIADO","FER",IF(_xlpm.a="NTRAB","NTB",IF(AND(_xlpm.a="ATESTADO",_xlpm.c=""),"ATD",IF(_xlpm.c&lt;&gt;"",IF(_xlpm.c&lt;=_xlpm.x,IF(_xlpm.c&gt;_xlpm.y,"DP","OK"),"ATR"),IF(_xlpm.linhaAnt&lt;_xlpm.limInf,"FAL","")))))))</f>
        <v/>
      </c>
      <c r="O39" s="192" t="str">
        <f>IF($N$47&lt;&gt;"SIM","",IFERROR(IF(TRIM(M39&amp;"")="","",_xlfn.LET(_xlpm.v,VALUE(TRIM(M39&amp;"")),_xlpm.alvo,IF(K41="SÁBADO",(INT($Y$8/100)*60+MOD($Y$8,100)),(INT($Y$3/100)*60+MOD($Y$3,100))),_xlpm.real,(INT(_xlpm.v/100)*60+MOD(_xlpm.v,100)),_xlpm.dif,_xlpm.alvo-_xlpm.real,IF(ABS(_xlpm.dif)&lt;=5,0,_xlpm.dif))),"ER"))</f>
        <v/>
      </c>
      <c r="P39" s="231"/>
      <c r="Q39" s="232"/>
      <c r="R39" s="190"/>
      <c r="S39" s="240" t="str">
        <f t="shared" si="0"/>
        <v/>
      </c>
      <c r="T39" s="233" t="str">
        <f t="shared" si="1"/>
        <v/>
      </c>
      <c r="U39" s="5"/>
      <c r="V39" s="5"/>
    </row>
    <row r="40" spans="1:23" x14ac:dyDescent="0.25">
      <c r="A40" s="42" t="str">
        <f ca="1">IF($B$51=10,"HOJE",10)</f>
        <v>HOJE</v>
      </c>
      <c r="B40" s="47"/>
      <c r="C40" s="48"/>
      <c r="D40" s="50" t="str">
        <f ca="1">_xlfn.LET(_xlpm.a,A39,_xlpm.c,C40,_xlpm.x,$X$4,_xlpm.limInf,$B$51,_xlpm.limSup,$C$51,_xlpm.linhaAnt,A40,IF(_xlpm.a="FÉRIAS","FRS",IF(_xlpm.a="FERIADO","FER",IF(_xlpm.a="NTRAB","NTB",IF(AND(_xlpm.a="ATESTADO",_xlpm.c=""),"ATD",IF(_xlpm.c&lt;&gt;"",IF(_xlpm.c&gt;=_xlpm.x,"OK","ANT"),IF(_xlpm.linhaAnt&lt;_xlpm.limInf,"FAL","")))))))</f>
        <v/>
      </c>
      <c r="E40" s="192" t="str">
        <f>IF($N$47&lt;&gt;"SIM","",IFERROR(IF(TRIM(C40&amp;"")="","",_xlfn.LET(_xlpm.v,VALUE(TRIM(C40&amp;"")),_xlpm.alvo,(INT($X$4/100)*60+MOD($X$4,100)),_xlpm.real,(INT(_xlpm.v/100)*60+MOD(_xlpm.v,100)),_xlpm.dif,_xlpm.alvo-_xlpm.real,IF(ABS(_xlpm.dif)&lt;=5,0,_xlpm.dif))*-1),"ER"))</f>
        <v/>
      </c>
      <c r="F40" s="42">
        <f ca="1">IF($B$51=20,"HOJE",20)</f>
        <v>20</v>
      </c>
      <c r="G40" s="47"/>
      <c r="H40" s="48"/>
      <c r="I40" s="50" t="str">
        <f ca="1">_xlfn.LET(_xlpm.a,F39,_xlpm.c,H40,_xlpm.x,$X$4,_xlpm.limInf,$B$51,_xlpm.limSup,$C$51,_xlpm.linhaAnt,F40,IF(_xlpm.a="FÉRIAS","FRS",IF(_xlpm.a="FERIADO","FER",IF(_xlpm.a="NTRAB","NTB",IF(AND(_xlpm.a="ATESTADO",_xlpm.c=""),"ATD",IF(_xlpm.c&lt;&gt;"",IF(_xlpm.c&gt;=_xlpm.x,"OK","ANT"),IF(_xlpm.linhaAnt&lt;_xlpm.limInf,"FAL","")))))))</f>
        <v/>
      </c>
      <c r="J40" s="192" t="str">
        <f>IF($N$47&lt;&gt;"SIM","",IFERROR(IF(TRIM(H40&amp;"")="","",_xlfn.LET(_xlpm.v,VALUE(TRIM(H40&amp;"")),_xlpm.alvo,(INT($X$4/100)*60+MOD($X$4,100)),_xlpm.real,(INT(_xlpm.v/100)*60+MOD(_xlpm.v,100)),_xlpm.dif,_xlpm.alvo-_xlpm.real,IF(ABS(_xlpm.dif)&lt;=5,0,_xlpm.dif))*-1),"ER"))</f>
        <v/>
      </c>
      <c r="K40" s="39">
        <f ca="1">IF($B$51=30,"HOJE",30)</f>
        <v>30</v>
      </c>
      <c r="L40" s="47"/>
      <c r="M40" s="48"/>
      <c r="N40" s="50" t="str">
        <f ca="1">_xlfn.LET(_xlpm.a,K39,_xlpm.c,M40,_xlpm.x,$X$4,_xlpm.limInf,$B$51,_xlpm.limSup,$C$51,_xlpm.linhaAnt,K40,IF(_xlpm.a="FÉRIAS","FRS",IF(_xlpm.a="FERIADO","FER",IF(_xlpm.a="NTRAB","NTB",IF(AND(_xlpm.a="ATESTADO",_xlpm.c=""),"ATD",IF(_xlpm.c&lt;&gt;"",IF(_xlpm.c&gt;=_xlpm.x,"OK","ANT"),IF(_xlpm.linhaAnt&lt;_xlpm.limInf,"FAL","")))))))</f>
        <v/>
      </c>
      <c r="O40" s="192" t="str">
        <f>IF($N$47&lt;&gt;"SIM","",IFERROR(IF(TRIM(M40&amp;"")="","",_xlfn.LET(_xlpm.v,VALUE(TRIM(M40&amp;"")),_xlpm.alvo,(INT($X$4/100)*60+MOD($X$4,100)),_xlpm.real,(INT(_xlpm.v/100)*60+MOD(_xlpm.v,100)),_xlpm.dif,_xlpm.alvo-_xlpm.real,IF(ABS(_xlpm.dif)&lt;=5,0,_xlpm.dif))*-1),"ER"))</f>
        <v/>
      </c>
      <c r="P40" s="231"/>
      <c r="Q40" s="232"/>
      <c r="R40" s="190"/>
      <c r="S40" s="240" t="str">
        <f t="shared" si="0"/>
        <v/>
      </c>
      <c r="T40" s="233" t="str">
        <f t="shared" si="1"/>
        <v/>
      </c>
      <c r="U40" s="5"/>
      <c r="V40" s="5"/>
    </row>
    <row r="41" spans="1:23" x14ac:dyDescent="0.25">
      <c r="A41" s="42" t="str">
        <f>IF(A37="SÁBADO","DOMINGO",IF(A37="DOMINGO","SEGUNDA",IF(A37="SEGUNDA","TERÇA",IF(A37="SEGUNDA","TERÇA",IF(A37="TERÇA","QUARTA",IF(A37="QUARTA","QUINTA",IF(A37="QUINTA","SEXTA",IF(A37="SEXTA","SÁBADO","ERRO"))))))))</f>
        <v>TERÇA</v>
      </c>
      <c r="B41" s="47"/>
      <c r="C41" s="48"/>
      <c r="D41" s="50" t="str">
        <f ca="1">_xlfn.LET(_xlpm.a,A39,_xlpm.c,C41,_xlpm.x,$X$5,_xlpm.y,$Y$5,_xlpm.limInf,$B$51,_xlpm.limSup,$C$51,_xlpm.linhaAnt,A40,IF(_xlpm.a="FÉRIAS","FRS",IF(_xlpm.a="FERIADO","FER",IF(_xlpm.a="NTRAB","NTB",IF(AND(_xlpm.a="ATESTADO",_xlpm.c=""),"ATD",IF(_xlpm.c&lt;&gt;"",IF(_xlpm.c&lt;=_xlpm.x,IF(_xlpm.c&gt;_xlpm.y,"DP","OK"),"ATR"),IF(_xlpm.linhaAnt&lt;_xlpm.limInf,"FAL","")))))))</f>
        <v/>
      </c>
      <c r="E41" s="192" t="str">
        <f>IF($N$47&lt;&gt;"SIM","",IFERROR(IF(TRIM(C41&amp;"")="","",_xlfn.LET(_xlpm.v,VALUE(TRIM(C41&amp;"")),_xlpm.alvo,(INT($Y$5/100)*60+MOD($Y$5,100)),_xlpm.real,(INT(_xlpm.v/100)*60+MOD(_xlpm.v,100)),_xlpm.dif,_xlpm.alvo-_xlpm.real,IF(ABS(_xlpm.dif)&lt;=5,0,_xlpm.dif))),"ER"))</f>
        <v/>
      </c>
      <c r="F41" s="42" t="str">
        <f>IF(F37="SÁBADO","DOMINGO",IF(F37="DOMINGO","SEGUNDA",IF(F37="SEGUNDA","TERÇA",IF(F37="SEGUNDA","TERÇA",IF(F37="TERÇA","QUARTA",IF(F37="QUARTA","QUINTA",IF(F37="QUINTA","SEXTA",IF(F37="SEXTA","SÁBADO","ERRO"))))))))</f>
        <v>SEXTA</v>
      </c>
      <c r="G41" s="47"/>
      <c r="H41" s="48"/>
      <c r="I41" s="50" t="str">
        <f ca="1">_xlfn.LET(_xlpm.a,F39,_xlpm.c,H41,_xlpm.x,$X$5,_xlpm.y,$Y$5,_xlpm.limInf,$B$51,_xlpm.limSup,$C$51,_xlpm.linhaAnt,F40,IF(_xlpm.a="FÉRIAS","FRS",IF(_xlpm.a="FERIADO","FER",IF(_xlpm.a="NTRAB","NTB",IF(AND(_xlpm.a="ATESTADO",_xlpm.c=""),"ATD",IF(_xlpm.c&lt;&gt;"",IF(_xlpm.c&lt;=_xlpm.x,IF(_xlpm.c&gt;_xlpm.y,"DP","OK"),"ATR"),IF(_xlpm.linhaAnt&lt;_xlpm.limInf,"FAL","")))))))</f>
        <v/>
      </c>
      <c r="J41" s="192" t="str">
        <f>IF($N$47&lt;&gt;"SIM","",IFERROR(IF(TRIM(H41&amp;"")="","",_xlfn.LET(_xlpm.v,VALUE(TRIM(H41&amp;"")),_xlpm.alvo,(INT($Y$5/100)*60+MOD($Y$5,100)),_xlpm.real,(INT(_xlpm.v/100)*60+MOD(_xlpm.v,100)),_xlpm.dif,_xlpm.alvo-_xlpm.real,IF(ABS(_xlpm.dif)&lt;=5,0,_xlpm.dif))),"ER"))</f>
        <v/>
      </c>
      <c r="K41" s="42" t="str">
        <f ca="1">IF(K40&gt;C53,"",IF(K37="SÁBADO","DOMINGO",IF(K37="DOMINGO","SEGUNDA",IF(K37="SEGUNDA","TERÇA",IF(K37="SEGUNDA","TERÇA",IF(K37="TERÇA","QUARTA",IF(K37="QUARTA","QUINTA",IF(K37="QUINTA","SEXTA",IF(K37="SEXTA","SÁBADO","ERRO")))))))))</f>
        <v>SEGUNDA</v>
      </c>
      <c r="L41" s="47"/>
      <c r="M41" s="48"/>
      <c r="N41" s="50" t="str">
        <f ca="1">_xlfn.LET(_xlpm.a,K39,_xlpm.c,M41,_xlpm.x,$X$5,_xlpm.y,$Y$5,_xlpm.limInf,$B$51,_xlpm.limSup,$C$51,_xlpm.linhaAnt,K40,IF(_xlpm.a="FÉRIAS","FRS",IF(_xlpm.a="FERIADO","FER",IF(_xlpm.a="NTRAB","NTB",IF(AND(_xlpm.a="ATESTADO",_xlpm.c=""),"ATD",IF(_xlpm.c&lt;&gt;"",IF(_xlpm.c&lt;=_xlpm.x,IF(_xlpm.c&gt;_xlpm.y,"DP","OK"),"ATR"),IF(_xlpm.linhaAnt&lt;_xlpm.limInf,"FAL","")))))))</f>
        <v/>
      </c>
      <c r="O41" s="192" t="str">
        <f>IF($N$47&lt;&gt;"SIM","",IFERROR(IF(TRIM(M41&amp;"")="","",_xlfn.LET(_xlpm.v,VALUE(TRIM(M41&amp;"")),_xlpm.alvo,(INT($Y$5/100)*60+MOD($Y$5,100)),_xlpm.real,(INT(_xlpm.v/100)*60+MOD(_xlpm.v,100)),_xlpm.dif,_xlpm.alvo-_xlpm.real,IF(ABS(_xlpm.dif)&lt;=5,0,_xlpm.dif))),"ER"))</f>
        <v/>
      </c>
      <c r="P41" s="231"/>
      <c r="Q41" s="232"/>
      <c r="R41" s="190"/>
      <c r="S41" s="240" t="str">
        <f t="shared" si="0"/>
        <v/>
      </c>
      <c r="T41" s="233" t="str">
        <f t="shared" si="1"/>
        <v/>
      </c>
      <c r="U41" s="5"/>
      <c r="V41" s="5"/>
      <c r="W41" s="5"/>
    </row>
    <row r="42" spans="1:23" x14ac:dyDescent="0.25">
      <c r="A42" s="82"/>
      <c r="B42" s="47"/>
      <c r="C42" s="48"/>
      <c r="D42" s="50" t="str">
        <f ca="1">_xlfn.LET(_xlpm.a,A39,_xlpm.c,C42,_xlpm.x,$X$6,_xlpm.limInf,$B$51,_xlpm.limSup,$C$51,_xlpm.linhaAnt,A40,IF(_xlpm.a="FÉRIAS","FRS",IF(_xlpm.a="FERIADO","FER",IF(_xlpm.a="NTRAB","NTB",IF(AND(_xlpm.a="ATESTADO",_xlpm.c=""),"ATD",IF(_xlpm.c&lt;&gt;"",IF(_xlpm.c&gt;=_xlpm.x,"OK","ANT"),IF(_xlpm.linhaAnt&lt;_xlpm.limInf,"FAL","")))))))</f>
        <v/>
      </c>
      <c r="E42" s="192" t="str">
        <f>IF($N$47&lt;&gt;"SIM","",IFERROR(IF(TRIM(C42&amp;"")="","",_xlfn.LET(_xlpm.v,VALUE(TRIM(C42&amp;"")),_xlpm.alvo,(INT($X$6/100)*60+MOD($X$6,100)),_xlpm.real,(INT(_xlpm.v/100)*60+MOD(_xlpm.v,100)),_xlpm.dif,_xlpm.alvo-_xlpm.real,IF(ABS(_xlpm.dif)&lt;=5,0,_xlpm.dif))*-1),"ER"))</f>
        <v/>
      </c>
      <c r="F42" s="82"/>
      <c r="G42" s="47"/>
      <c r="H42" s="48"/>
      <c r="I42" s="50" t="str">
        <f ca="1">_xlfn.LET(_xlpm.a,F39,_xlpm.c,H42,_xlpm.x,$X$6,_xlpm.limInf,$B$51,_xlpm.limSup,$C$51,_xlpm.linhaAnt,F40,IF(_xlpm.a="FÉRIAS","FRS",IF(_xlpm.a="FERIADO","FER",IF(_xlpm.a="NTRAB","NTB",IF(AND(_xlpm.a="ATESTADO",_xlpm.c=""),"ATD",IF(_xlpm.c&lt;&gt;"",IF(_xlpm.c&gt;=_xlpm.x,"OK","ANT"),IF(_xlpm.linhaAnt&lt;_xlpm.limInf,"FAL","")))))))</f>
        <v/>
      </c>
      <c r="J42" s="192" t="str">
        <f>IF($N$47&lt;&gt;"SIM","",IFERROR(IF(TRIM(H42&amp;"")="","",_xlfn.LET(_xlpm.v,VALUE(TRIM(H42&amp;"")),_xlpm.alvo,(INT($X$6/100)*60+MOD($X$6,100)),_xlpm.real,(INT(_xlpm.v/100)*60+MOD(_xlpm.v,100)),_xlpm.dif,_xlpm.alvo-_xlpm.real,IF(ABS(_xlpm.dif)&lt;=5,0,_xlpm.dif))*-1),"ER"))</f>
        <v/>
      </c>
      <c r="K42" s="40"/>
      <c r="L42" s="47"/>
      <c r="M42" s="48"/>
      <c r="N42" s="50" t="str">
        <f ca="1">_xlfn.LET(_xlpm.a,K39,_xlpm.c,M42,_xlpm.x,$X$6,_xlpm.limInf,$B$51,_xlpm.limSup,$C$51,_xlpm.linhaAnt,K40,IF(_xlpm.a="FÉRIAS","FRS",IF(_xlpm.a="FERIADO","FER",IF(_xlpm.a="NTRAB","NTB",IF(AND(_xlpm.a="ATESTADO",_xlpm.c=""),"ATD",IF(_xlpm.c&lt;&gt;"",IF(_xlpm.c&gt;=_xlpm.x,"OK","ANT"),IF(_xlpm.linhaAnt&lt;_xlpm.limInf,"FAL","")))))))</f>
        <v/>
      </c>
      <c r="O42" s="192" t="str">
        <f>IF($N$47&lt;&gt;"SIM","",IFERROR(IF(TRIM(M42&amp;"")="","",_xlfn.LET(_xlpm.v,VALUE(TRIM(M42&amp;"")),_xlpm.alvo,(INT($X$6/100)*60+MOD($X$6,100)),_xlpm.real,(INT(_xlpm.v/100)*60+MOD(_xlpm.v,100)),_xlpm.dif,_xlpm.alvo-_xlpm.real,IF(ABS(_xlpm.dif)&lt;=5,0,_xlpm.dif))*-1),"ER"))</f>
        <v/>
      </c>
      <c r="P42" s="231"/>
      <c r="Q42" s="232"/>
      <c r="R42" s="190"/>
      <c r="S42" s="240" t="str">
        <f t="shared" si="0"/>
        <v/>
      </c>
      <c r="T42" s="233" t="str">
        <f t="shared" si="1"/>
        <v/>
      </c>
      <c r="U42" s="5"/>
      <c r="V42" s="5"/>
    </row>
    <row r="43" spans="1:23" ht="15" customHeight="1" x14ac:dyDescent="0.25">
      <c r="A43" s="162" t="s">
        <v>1</v>
      </c>
      <c r="B43" s="274" t="s">
        <v>124</v>
      </c>
      <c r="C43" s="274"/>
      <c r="D43" s="274"/>
      <c r="E43" s="274"/>
      <c r="F43" s="274"/>
      <c r="G43" s="162" t="s">
        <v>126</v>
      </c>
      <c r="H43" s="162" t="s">
        <v>127</v>
      </c>
      <c r="I43" s="26"/>
      <c r="J43" s="193"/>
      <c r="K43" s="11"/>
      <c r="L43" s="46"/>
      <c r="M43" s="7"/>
      <c r="N43" s="49" t="str">
        <f ca="1">_xlfn.LET(_xlpm.a,K43,_xlpm.c,M43,_xlpm.x,$X$3,_xlpm.y,$Y$3,_xlpm.limInf,$B$51,_xlpm.limSup,$C$51,_xlpm.linhaAnt,K44,IF(_xlpm.a="FÉRIAS","FRS",IF(_xlpm.a="FERIADO","FER",IF(_xlpm.a="NTRAB","NTB",IF(AND(_xlpm.a="ATESTADO",_xlpm.c=""),"ATD",IF(_xlpm.c&lt;&gt;"",IF(_xlpm.c&lt;=_xlpm.x,IF(_xlpm.c&gt;_xlpm.y,"DP","OK"),"ATR"),IF(_xlpm.linhaAnt&lt;_xlpm.limInf,"FAL","")))))))</f>
        <v/>
      </c>
      <c r="O43" s="192" t="str">
        <f>IF($N$47&lt;&gt;"SIM","",IFERROR(IF(TRIM(M43&amp;"")="","",_xlfn.LET(_xlpm.v,VALUE(TRIM(M43&amp;"")),_xlpm.alvo,IF(K45="SÁBADO",(INT($Y$8/100)*60+MOD($Y$8,100)),(INT($Y$3/100)*60+MOD($Y$3,100))),_xlpm.real,(INT(_xlpm.v/100)*60+MOD(_xlpm.v,100)),_xlpm.dif,_xlpm.alvo-_xlpm.real,IF(ABS(_xlpm.dif)&lt;=5,0,_xlpm.dif))),"ER"))</f>
        <v/>
      </c>
      <c r="P43" s="231"/>
      <c r="Q43" s="232"/>
      <c r="R43" s="190"/>
      <c r="S43" s="240" t="str">
        <f t="shared" si="0"/>
        <v/>
      </c>
      <c r="T43" s="233" t="str">
        <f t="shared" si="1"/>
        <v/>
      </c>
      <c r="U43" s="5"/>
    </row>
    <row r="44" spans="1:23" x14ac:dyDescent="0.25">
      <c r="A44" s="60"/>
      <c r="B44" s="275"/>
      <c r="C44" s="275"/>
      <c r="D44" s="275"/>
      <c r="E44" s="275"/>
      <c r="F44" s="275"/>
      <c r="G44" s="161"/>
      <c r="H44" s="161"/>
      <c r="I44" s="159" t="str">
        <f>IFERROR(IF(H44="","0",SUM(H44-G44)),"")</f>
        <v>0</v>
      </c>
      <c r="J44" s="158">
        <f>SUM(I54*60+J54)</f>
        <v>0</v>
      </c>
      <c r="K44" s="37">
        <f ca="1">IF($B$51=31,"HOJE",31)</f>
        <v>31</v>
      </c>
      <c r="L44" s="46"/>
      <c r="M44" s="7"/>
      <c r="N44" s="49" t="str">
        <f ca="1">_xlfn.LET(_xlpm.a,K43,_xlpm.c,M44,_xlpm.x,$X$4,_xlpm.limInf,$B$51,_xlpm.limSup,$C$51,_xlpm.linhaAnt,K44,IF(_xlpm.a="FÉRIAS","FRS",IF(_xlpm.a="FERIADO","FER",IF(_xlpm.a="NTRAB","NTB",IF(AND(_xlpm.a="ATESTADO",_xlpm.c=""),"ATD",IF(_xlpm.c&lt;&gt;"",IF(_xlpm.c&gt;=_xlpm.x,"OK","ANT"),IF(_xlpm.linhaAnt&lt;_xlpm.limInf,"FAL","")))))))</f>
        <v/>
      </c>
      <c r="O44" s="192" t="str">
        <f>IF($N$47&lt;&gt;"SIM","",IFERROR(IF(TRIM(M44&amp;"")="","",_xlfn.LET(_xlpm.v,VALUE(TRIM(M44&amp;"")),_xlpm.alvo,(INT($X$4/100)*60+MOD($X$4,100)),_xlpm.real,(INT(_xlpm.v/100)*60+MOD(_xlpm.v,100)),_xlpm.dif,_xlpm.alvo-_xlpm.real,IF(ABS(_xlpm.dif)&lt;=5,0,_xlpm.dif))*-1),"ER"))</f>
        <v/>
      </c>
      <c r="P44" s="241"/>
      <c r="Q44" s="242"/>
      <c r="R44" s="190"/>
      <c r="S44" s="240" t="str">
        <f t="shared" si="0"/>
        <v/>
      </c>
      <c r="T44" s="233" t="str">
        <f t="shared" si="1"/>
        <v/>
      </c>
      <c r="U44" s="5"/>
      <c r="W44" s="5"/>
    </row>
    <row r="45" spans="1:23" x14ac:dyDescent="0.25">
      <c r="A45" s="60"/>
      <c r="B45" s="276"/>
      <c r="C45" s="276"/>
      <c r="D45" s="276"/>
      <c r="E45" s="276"/>
      <c r="F45" s="276"/>
      <c r="G45" s="161"/>
      <c r="H45" s="161"/>
      <c r="I45" s="159" t="str">
        <f t="shared" ref="I45:I47" si="2">IF(H45="","0",SUM(H45-G45))</f>
        <v>0</v>
      </c>
      <c r="J45" s="158">
        <f t="shared" ref="J45:J47" si="3">SUM(I55*60+J55)</f>
        <v>0</v>
      </c>
      <c r="K45" s="37" t="str">
        <f ca="1">IF(K44&gt;C53,"",IF(K41="SÁBADO","DOMINGO",IF(K41="DOMINGO","SEGUNDA",IF(K41="SEGUNDA","TERÇA",IF(K41="SEGUNDA","TERÇA",IF(K41="TERÇA","QUARTA",IF(K41="QUARTA","QUINTA",IF(K41="QUINTA","SEXTA",IF(K41="SEXTA","SÁBADO","ERRO")))))))))</f>
        <v>TERÇA</v>
      </c>
      <c r="L45" s="46"/>
      <c r="M45" s="7"/>
      <c r="N45" s="49" t="str">
        <f ca="1">_xlfn.LET(_xlpm.a,K43,_xlpm.c,M45,_xlpm.x,$X$5,_xlpm.y,$Y$5,_xlpm.limInf,$B$51,_xlpm.limSup,$C$51,_xlpm.linhaAnt,K44,IF(_xlpm.a="FÉRIAS","FRS",IF(_xlpm.a="FERIADO","FER",IF(_xlpm.a="NTRAB","NTB",IF(AND(_xlpm.a="ATESTADO",_xlpm.c=""),"ATD",IF(_xlpm.c&lt;&gt;"",IF(_xlpm.c&lt;=_xlpm.x,IF(_xlpm.c&gt;_xlpm.y,"DP","OK"),"ATR"),IF(_xlpm.linhaAnt&lt;_xlpm.limInf,"FAL","")))))))</f>
        <v/>
      </c>
      <c r="O45" s="192" t="str">
        <f>IF($N$47&lt;&gt;"SIM","",IFERROR(IF(TRIM(M45&amp;"")="","",_xlfn.LET(_xlpm.v,VALUE(TRIM(M45&amp;"")),_xlpm.alvo,(INT($Y$5/100)*60+MOD($Y$5,100)),_xlpm.real,(INT(_xlpm.v/100)*60+MOD(_xlpm.v,100)),_xlpm.dif,_xlpm.alvo-_xlpm.real,IF(ABS(_xlpm.dif)&lt;=5,0,_xlpm.dif))),"ER"))</f>
        <v/>
      </c>
      <c r="P45" s="231"/>
      <c r="Q45" s="232"/>
      <c r="R45" s="191"/>
      <c r="S45" s="240" t="str">
        <f t="shared" si="0"/>
        <v/>
      </c>
      <c r="T45" s="233" t="str">
        <f t="shared" si="1"/>
        <v/>
      </c>
      <c r="U45" s="5"/>
    </row>
    <row r="46" spans="1:23" x14ac:dyDescent="0.25">
      <c r="A46" s="60"/>
      <c r="B46" s="260"/>
      <c r="C46" s="260"/>
      <c r="D46" s="260"/>
      <c r="E46" s="260"/>
      <c r="F46" s="260"/>
      <c r="G46" s="161"/>
      <c r="H46" s="161"/>
      <c r="I46" s="159" t="str">
        <f t="shared" si="2"/>
        <v>0</v>
      </c>
      <c r="J46" s="158">
        <f t="shared" si="3"/>
        <v>0</v>
      </c>
      <c r="K46" s="38"/>
      <c r="L46" s="46"/>
      <c r="M46" s="7"/>
      <c r="N46" s="49" t="str">
        <f ca="1">_xlfn.LET(_xlpm.a,K43,_xlpm.c,M46,_xlpm.x,$X$6,_xlpm.limInf,$B$51,_xlpm.limSup,$C$51,_xlpm.linhaAnt,K44,IF(_xlpm.a="FÉRIAS","FRS",IF(_xlpm.a="FERIADO","FER",IF(_xlpm.a="NTRAB","NTB",IF(AND(_xlpm.a="ATESTADO",_xlpm.c=""),"ATD",IF(_xlpm.c&lt;&gt;"",IF(_xlpm.c&gt;=_xlpm.x,"OK","ANT"),IF(_xlpm.linhaAnt&lt;_xlpm.limInf,"FAL","")))))))</f>
        <v/>
      </c>
      <c r="O46" s="192" t="str">
        <f>IF($N$47&lt;&gt;"SIM","",IFERROR(IF(TRIM(M46&amp;"")="","",_xlfn.LET(_xlpm.v,VALUE(TRIM(M46&amp;"")),_xlpm.alvo,(INT($X$6/100)*60+MOD($X$6,100)),_xlpm.real,(INT(_xlpm.v/100)*60+MOD(_xlpm.v,100)),_xlpm.dif,_xlpm.alvo-_xlpm.real,IF(ABS(_xlpm.dif)&lt;=5,0,_xlpm.dif))*-1),"ER"))</f>
        <v/>
      </c>
      <c r="P46" s="231"/>
      <c r="Q46" s="232"/>
      <c r="R46" s="191"/>
      <c r="S46" s="240" t="str">
        <f t="shared" si="0"/>
        <v/>
      </c>
      <c r="T46" s="233" t="str">
        <f t="shared" si="1"/>
        <v/>
      </c>
      <c r="U46" s="5"/>
    </row>
    <row r="47" spans="1:23" x14ac:dyDescent="0.25">
      <c r="A47" s="60"/>
      <c r="B47" s="260"/>
      <c r="C47" s="260"/>
      <c r="D47" s="260"/>
      <c r="E47" s="260"/>
      <c r="F47" s="260"/>
      <c r="G47" s="161"/>
      <c r="H47" s="161"/>
      <c r="I47" s="159" t="str">
        <f t="shared" si="2"/>
        <v>0</v>
      </c>
      <c r="J47" s="158">
        <f t="shared" si="3"/>
        <v>0</v>
      </c>
      <c r="K47" s="261" t="s">
        <v>56</v>
      </c>
      <c r="L47" s="261"/>
      <c r="M47" s="261"/>
      <c r="N47" s="66" t="s">
        <v>51</v>
      </c>
      <c r="O47" s="62"/>
      <c r="P47" s="231"/>
      <c r="Q47" s="232"/>
      <c r="R47" s="191"/>
      <c r="S47" s="240" t="str">
        <f t="shared" si="0"/>
        <v/>
      </c>
      <c r="T47" s="233" t="str">
        <f t="shared" si="1"/>
        <v/>
      </c>
      <c r="U47" s="5"/>
      <c r="V47" s="5"/>
    </row>
    <row r="48" spans="1:23" x14ac:dyDescent="0.25">
      <c r="A48" s="60"/>
      <c r="B48" s="260"/>
      <c r="C48" s="260"/>
      <c r="D48" s="260"/>
      <c r="E48" s="260"/>
      <c r="F48" s="260"/>
      <c r="G48" s="65"/>
      <c r="H48" s="65"/>
      <c r="I48" s="159" t="str">
        <f t="shared" ref="I48:I50" si="4">IF(H48="","0",SUM(H48-G48))</f>
        <v>0</v>
      </c>
      <c r="J48" s="158">
        <f t="shared" ref="J48:J50" si="5">SUM(I58*60+J58)</f>
        <v>0</v>
      </c>
      <c r="K48" s="184" t="s">
        <v>59</v>
      </c>
      <c r="L48" s="262"/>
      <c r="M48" s="263"/>
      <c r="N48" s="177" t="s">
        <v>38</v>
      </c>
      <c r="O48" s="30"/>
      <c r="P48" s="231"/>
      <c r="Q48" s="232"/>
      <c r="R48" s="191"/>
      <c r="S48" s="240" t="str">
        <f t="shared" si="0"/>
        <v/>
      </c>
      <c r="T48" s="233" t="str">
        <f t="shared" si="1"/>
        <v/>
      </c>
      <c r="U48" s="5"/>
      <c r="W48" s="9" t="s">
        <v>50</v>
      </c>
    </row>
    <row r="49" spans="1:23" x14ac:dyDescent="0.25">
      <c r="A49" s="60"/>
      <c r="B49" s="260"/>
      <c r="C49" s="260"/>
      <c r="D49" s="260"/>
      <c r="E49" s="260"/>
      <c r="F49" s="260"/>
      <c r="G49" s="65"/>
      <c r="H49" s="65"/>
      <c r="I49" s="159" t="str">
        <f t="shared" si="4"/>
        <v>0</v>
      </c>
      <c r="J49" s="158">
        <f t="shared" si="5"/>
        <v>0</v>
      </c>
      <c r="K49" s="184" t="s">
        <v>39</v>
      </c>
      <c r="L49" s="264"/>
      <c r="M49" s="264"/>
      <c r="N49" s="185" t="s">
        <v>38</v>
      </c>
      <c r="O49" s="30"/>
      <c r="P49" s="231"/>
      <c r="Q49" s="232"/>
      <c r="R49" s="191"/>
      <c r="S49" s="240" t="str">
        <f t="shared" si="0"/>
        <v/>
      </c>
      <c r="T49" s="233" t="str">
        <f t="shared" si="1"/>
        <v/>
      </c>
      <c r="U49" s="5"/>
      <c r="W49" s="9" t="s">
        <v>51</v>
      </c>
    </row>
    <row r="50" spans="1:23" x14ac:dyDescent="0.25">
      <c r="A50" s="60"/>
      <c r="B50" s="260"/>
      <c r="C50" s="260"/>
      <c r="D50" s="260"/>
      <c r="E50" s="260"/>
      <c r="F50" s="260"/>
      <c r="G50" s="65"/>
      <c r="H50" s="65"/>
      <c r="I50" s="159" t="str">
        <f t="shared" si="4"/>
        <v>0</v>
      </c>
      <c r="J50" s="158">
        <f t="shared" si="5"/>
        <v>0</v>
      </c>
      <c r="K50" s="184" t="s">
        <v>40</v>
      </c>
      <c r="L50" s="265">
        <f>SUM(J44:J50)</f>
        <v>0</v>
      </c>
      <c r="M50" s="265"/>
      <c r="N50" s="177" t="s">
        <v>38</v>
      </c>
      <c r="O50" s="9"/>
      <c r="P50" s="231"/>
      <c r="Q50" s="232"/>
      <c r="R50" s="191"/>
      <c r="S50" s="240" t="str">
        <f t="shared" si="0"/>
        <v/>
      </c>
      <c r="T50" s="233" t="str">
        <f t="shared" si="1"/>
        <v/>
      </c>
      <c r="U50" s="5"/>
      <c r="V50" s="5"/>
    </row>
    <row r="51" spans="1:23" ht="15" customHeight="1" thickBot="1" x14ac:dyDescent="0.3">
      <c r="A51" s="77">
        <f ca="1">TODAY()</f>
        <v>46091</v>
      </c>
      <c r="B51" s="189">
        <f ca="1">IF(OR(A51&gt;CONFIG!E7,A53&gt;B53,C51&lt;C52),"32",B52)</f>
        <v>10</v>
      </c>
      <c r="C51" s="14">
        <f>CONFIG!G7</f>
        <v>2026</v>
      </c>
      <c r="F51" s="165" t="s">
        <v>123</v>
      </c>
      <c r="G51" s="164">
        <f>IFERROR(SUM(I44:I50),"ERRO")</f>
        <v>0</v>
      </c>
      <c r="H51" s="160" t="s">
        <v>125</v>
      </c>
      <c r="I51" s="9"/>
      <c r="J51" s="9"/>
      <c r="K51" s="183" t="s">
        <v>41</v>
      </c>
      <c r="L51" s="266">
        <f>SUM(E3:E42,J3:J42,O3:O46)</f>
        <v>0</v>
      </c>
      <c r="M51" s="266"/>
      <c r="N51" s="178" t="s">
        <v>38</v>
      </c>
      <c r="O51" s="9"/>
      <c r="P51" s="231"/>
      <c r="Q51" s="232"/>
      <c r="R51" s="191"/>
      <c r="S51" s="240" t="str">
        <f t="shared" si="0"/>
        <v/>
      </c>
      <c r="T51" s="233" t="str">
        <f t="shared" si="1"/>
        <v/>
      </c>
    </row>
    <row r="52" spans="1:23" ht="15.75" thickBot="1" x14ac:dyDescent="0.3">
      <c r="A52" s="13">
        <f ca="1">IF(B53&gt;A53,"01/01/2021",A51)</f>
        <v>46091</v>
      </c>
      <c r="B52" s="14">
        <f ca="1">DAY(A52)</f>
        <v>10</v>
      </c>
      <c r="C52" s="14">
        <f ca="1">YEAR(A51)</f>
        <v>2026</v>
      </c>
      <c r="D52" s="4"/>
      <c r="E52" s="9"/>
      <c r="F52" s="166"/>
      <c r="G52" s="36"/>
      <c r="H52" s="160"/>
      <c r="I52" s="9"/>
      <c r="J52" s="9"/>
      <c r="K52" s="179" t="str">
        <f>IF(L52&lt;0,"A PAGAR","SALDO")</f>
        <v>SALDO</v>
      </c>
      <c r="L52" s="267">
        <f>SUM((L48+L50-L49-L51)/60)*-1</f>
        <v>0</v>
      </c>
      <c r="M52" s="267"/>
      <c r="N52" s="180" t="s">
        <v>42</v>
      </c>
      <c r="O52" s="9"/>
      <c r="P52" s="231"/>
      <c r="Q52" s="232"/>
      <c r="R52" s="191"/>
      <c r="S52" s="240" t="str">
        <f t="shared" si="0"/>
        <v/>
      </c>
      <c r="T52" s="233" t="str">
        <f t="shared" si="1"/>
        <v/>
      </c>
    </row>
    <row r="53" spans="1:23" ht="15.75" thickBot="1" x14ac:dyDescent="0.3">
      <c r="A53" s="14" t="str">
        <f ca="1">TEXT(A51,"MM")</f>
        <v>03</v>
      </c>
      <c r="B53" s="14" t="str">
        <f>(CONFIG!D6)</f>
        <v>03</v>
      </c>
      <c r="C53" s="30">
        <f>(CONFIG!B8)</f>
        <v>31</v>
      </c>
      <c r="D53" s="286" t="str">
        <f>TEXT(VALUE(TEXT(X12, "00\:00")), "h:mm") &amp; " - " &amp; TEXT(VALUE(TEXT(X13, "00\:00")), "h:mm") &amp; " / " &amp; TEXT(VALUE(TEXT(X14, "00\:00")), "h:mm") &amp; " - " &amp; TEXT(VALUE(TEXT(X15, "00\:00")), "h:mm")</f>
        <v>8:30 - 12:00 / 13:30 - 18:00</v>
      </c>
      <c r="E53" s="287"/>
      <c r="F53" s="287"/>
      <c r="G53" s="287"/>
      <c r="H53" s="288"/>
      <c r="I53" s="9"/>
      <c r="J53" s="9"/>
      <c r="K53" s="181" t="str">
        <f>IF(L52&lt;0,"TEMPO","TEMPO")</f>
        <v>TEMPO</v>
      </c>
      <c r="L53" s="252" t="str">
        <f>IF(F55&lt;0,TEXT(ABS(F55),"00"),TEXT(F55,"00")) &amp; ":" &amp; IF(H55&lt;0,TEXT(ABS(H55),"00"),TEXT(H55,"00"))</f>
        <v>00:00</v>
      </c>
      <c r="M53" s="252"/>
      <c r="N53" s="182" t="s">
        <v>43</v>
      </c>
      <c r="O53" s="9"/>
      <c r="P53" s="231"/>
      <c r="Q53" s="232"/>
      <c r="R53" s="191"/>
      <c r="S53" s="240" t="str">
        <f t="shared" si="0"/>
        <v/>
      </c>
      <c r="T53" s="233" t="str">
        <f t="shared" si="1"/>
        <v/>
      </c>
    </row>
    <row r="54" spans="1:23" x14ac:dyDescent="0.25">
      <c r="A54" s="9"/>
      <c r="B54" s="9"/>
      <c r="C54" s="4"/>
      <c r="D54" s="4"/>
      <c r="E54" s="9"/>
      <c r="F54" s="9"/>
      <c r="G54" s="9"/>
      <c r="H54" s="9"/>
      <c r="I54" s="14">
        <f t="shared" ref="I54:I61" si="6">HOUR(I44)</f>
        <v>0</v>
      </c>
      <c r="J54" s="14">
        <f t="shared" ref="J54:J61" si="7">MINUTE(I44)</f>
        <v>0</v>
      </c>
      <c r="K54" s="32"/>
      <c r="L54" s="33"/>
      <c r="M54" s="33"/>
      <c r="N54" s="33"/>
      <c r="O54" s="17"/>
      <c r="P54" s="231"/>
      <c r="Q54" s="232"/>
      <c r="R54" s="191"/>
      <c r="S54" s="240" t="str">
        <f>IF(R54="","",TEXT(R54,"00""/""00""/""0000"))</f>
        <v/>
      </c>
      <c r="T54" s="233" t="str">
        <f>IF(R54="","",LEFT(S54&amp;"00",2))</f>
        <v/>
      </c>
      <c r="U54" s="9"/>
    </row>
    <row r="55" spans="1:23" x14ac:dyDescent="0.25">
      <c r="A55" s="9"/>
      <c r="B55" s="9"/>
      <c r="C55" s="4"/>
      <c r="D55" s="4"/>
      <c r="E55" s="9"/>
      <c r="F55" s="58">
        <f>TRUNC(L52)</f>
        <v>0</v>
      </c>
      <c r="G55" s="23">
        <f>SUM(L52-F55)</f>
        <v>0</v>
      </c>
      <c r="H55" s="58">
        <f>IF(G55*60&lt;10, ROUND(G55*60,0) + 0, ROUND(G55*60,0))</f>
        <v>0</v>
      </c>
      <c r="I55" s="14">
        <f t="shared" si="6"/>
        <v>0</v>
      </c>
      <c r="J55" s="14">
        <f t="shared" si="7"/>
        <v>0</v>
      </c>
      <c r="K55" s="32"/>
      <c r="L55" s="33"/>
      <c r="M55" s="33"/>
      <c r="N55" s="33"/>
      <c r="O55" s="17"/>
      <c r="P55" s="231"/>
      <c r="Q55" s="232"/>
      <c r="R55" s="191"/>
      <c r="S55" s="240" t="str">
        <f t="shared" ref="S55:S106" si="8">IF(R55="","",TEXT(R55,"00""/""00""/""0000"))</f>
        <v/>
      </c>
      <c r="T55" s="233" t="str">
        <f t="shared" ref="T55:T106" si="9">IF(R55="","",LEFT(S55&amp;"00",2))</f>
        <v/>
      </c>
      <c r="U55" s="9"/>
    </row>
    <row r="56" spans="1:23" x14ac:dyDescent="0.25">
      <c r="A56" s="9"/>
      <c r="B56" s="9"/>
      <c r="C56" s="4"/>
      <c r="D56" s="4"/>
      <c r="E56" s="9"/>
      <c r="F56" s="9"/>
      <c r="G56" s="9"/>
      <c r="H56" s="9"/>
      <c r="I56" s="14">
        <f t="shared" si="6"/>
        <v>0</v>
      </c>
      <c r="J56" s="14">
        <f t="shared" si="7"/>
        <v>0</v>
      </c>
      <c r="K56" s="32"/>
      <c r="L56" s="33"/>
      <c r="M56" s="33"/>
      <c r="N56" s="33"/>
      <c r="O56" s="17"/>
      <c r="P56" s="231"/>
      <c r="Q56" s="232"/>
      <c r="R56" s="191"/>
      <c r="S56" s="240" t="str">
        <f t="shared" si="8"/>
        <v/>
      </c>
      <c r="T56" s="233" t="str">
        <f t="shared" si="9"/>
        <v/>
      </c>
    </row>
    <row r="57" spans="1:23" x14ac:dyDescent="0.25">
      <c r="A57" s="33"/>
      <c r="B57" s="33"/>
      <c r="C57" s="43"/>
      <c r="D57" s="43"/>
      <c r="E57" s="33"/>
      <c r="F57" s="33"/>
      <c r="G57" s="33"/>
      <c r="H57" s="33"/>
      <c r="I57" s="14">
        <f t="shared" si="6"/>
        <v>0</v>
      </c>
      <c r="J57" s="14">
        <f t="shared" si="7"/>
        <v>0</v>
      </c>
      <c r="K57" s="32"/>
      <c r="L57" s="33"/>
      <c r="M57" s="33"/>
      <c r="N57" s="33"/>
      <c r="O57" s="17"/>
      <c r="P57" s="231"/>
      <c r="Q57" s="232"/>
      <c r="R57" s="191"/>
      <c r="S57" s="240" t="str">
        <f t="shared" si="8"/>
        <v/>
      </c>
      <c r="T57" s="233" t="str">
        <f t="shared" si="9"/>
        <v/>
      </c>
    </row>
    <row r="58" spans="1:23" x14ac:dyDescent="0.25">
      <c r="A58" s="33"/>
      <c r="B58" s="33"/>
      <c r="C58" s="43"/>
      <c r="D58" s="43"/>
      <c r="E58" s="33"/>
      <c r="F58" s="33"/>
      <c r="G58" s="33"/>
      <c r="H58" s="33"/>
      <c r="I58" s="14">
        <f t="shared" si="6"/>
        <v>0</v>
      </c>
      <c r="J58" s="14">
        <f t="shared" si="7"/>
        <v>0</v>
      </c>
      <c r="K58" s="32"/>
      <c r="L58" s="33"/>
      <c r="M58" s="33"/>
      <c r="N58" s="33"/>
      <c r="O58" s="17"/>
      <c r="P58" s="231"/>
      <c r="Q58" s="232"/>
      <c r="R58" s="191"/>
      <c r="S58" s="240" t="str">
        <f t="shared" si="8"/>
        <v/>
      </c>
      <c r="T58" s="233" t="str">
        <f t="shared" si="9"/>
        <v/>
      </c>
    </row>
    <row r="59" spans="1:23" x14ac:dyDescent="0.25">
      <c r="A59" s="33"/>
      <c r="B59" s="33"/>
      <c r="C59" s="43"/>
      <c r="D59" s="43"/>
      <c r="E59" s="33"/>
      <c r="F59" s="33"/>
      <c r="G59" s="33"/>
      <c r="H59" s="33"/>
      <c r="I59" s="14">
        <f t="shared" si="6"/>
        <v>0</v>
      </c>
      <c r="J59" s="14">
        <f t="shared" si="7"/>
        <v>0</v>
      </c>
      <c r="K59" s="32"/>
      <c r="L59" s="33"/>
      <c r="M59" s="33"/>
      <c r="N59" s="33"/>
      <c r="O59" s="17"/>
      <c r="P59" s="231"/>
      <c r="Q59" s="232"/>
      <c r="R59" s="191"/>
      <c r="S59" s="240" t="str">
        <f t="shared" si="8"/>
        <v/>
      </c>
      <c r="T59" s="233" t="str">
        <f t="shared" si="9"/>
        <v/>
      </c>
    </row>
    <row r="60" spans="1:23" x14ac:dyDescent="0.25">
      <c r="A60" s="17"/>
      <c r="B60" s="17"/>
      <c r="C60" s="19"/>
      <c r="D60" s="19"/>
      <c r="E60" s="17"/>
      <c r="F60" s="17"/>
      <c r="G60" s="17"/>
      <c r="H60" s="17"/>
      <c r="I60" s="14">
        <f t="shared" si="6"/>
        <v>0</v>
      </c>
      <c r="J60" s="14">
        <f t="shared" si="7"/>
        <v>0</v>
      </c>
      <c r="K60" s="18"/>
      <c r="L60" s="17"/>
      <c r="M60" s="17"/>
      <c r="N60" s="17"/>
      <c r="O60" s="17"/>
      <c r="P60" s="231"/>
      <c r="Q60" s="232"/>
      <c r="R60" s="191"/>
      <c r="S60" s="240" t="str">
        <f t="shared" si="8"/>
        <v/>
      </c>
      <c r="T60" s="233" t="str">
        <f t="shared" si="9"/>
        <v/>
      </c>
    </row>
    <row r="61" spans="1:23" x14ac:dyDescent="0.25">
      <c r="A61" s="17"/>
      <c r="B61" s="17"/>
      <c r="C61" s="19"/>
      <c r="D61" s="19"/>
      <c r="E61" s="17"/>
      <c r="F61" s="17"/>
      <c r="G61" s="17"/>
      <c r="H61" s="17"/>
      <c r="I61" s="14">
        <f t="shared" si="6"/>
        <v>0</v>
      </c>
      <c r="J61" s="14">
        <f t="shared" si="7"/>
        <v>0</v>
      </c>
      <c r="K61" s="18"/>
      <c r="L61" s="17"/>
      <c r="M61" s="17"/>
      <c r="N61" s="17"/>
      <c r="O61" s="17"/>
      <c r="P61" s="231"/>
      <c r="Q61" s="232"/>
      <c r="R61" s="191"/>
      <c r="S61" s="240" t="str">
        <f t="shared" si="8"/>
        <v/>
      </c>
      <c r="T61" s="233" t="str">
        <f t="shared" si="9"/>
        <v/>
      </c>
    </row>
    <row r="62" spans="1:23" x14ac:dyDescent="0.25">
      <c r="A62" s="17"/>
      <c r="B62" s="17"/>
      <c r="C62" s="19"/>
      <c r="D62" s="19"/>
      <c r="E62" s="17"/>
      <c r="F62" s="17"/>
      <c r="G62" s="17"/>
      <c r="H62" s="17"/>
      <c r="I62" s="17"/>
      <c r="J62" s="17"/>
      <c r="K62" s="17"/>
      <c r="L62" s="17"/>
      <c r="M62" s="17"/>
      <c r="N62" s="17"/>
      <c r="O62" s="17"/>
      <c r="P62" s="231"/>
      <c r="Q62" s="232"/>
      <c r="R62" s="191"/>
      <c r="S62" s="240" t="str">
        <f t="shared" si="8"/>
        <v/>
      </c>
      <c r="T62" s="233" t="str">
        <f t="shared" si="9"/>
        <v/>
      </c>
    </row>
    <row r="63" spans="1:23" x14ac:dyDescent="0.25">
      <c r="A63" s="17"/>
      <c r="B63" s="17"/>
      <c r="C63" s="19"/>
      <c r="D63" s="19"/>
      <c r="E63" s="17"/>
      <c r="F63" s="17"/>
      <c r="G63" s="17"/>
      <c r="H63" s="17"/>
      <c r="I63" s="17"/>
      <c r="J63" s="17"/>
      <c r="K63" s="17"/>
      <c r="L63" s="17"/>
      <c r="M63" s="17"/>
      <c r="N63" s="17"/>
      <c r="O63" s="17"/>
      <c r="P63" s="231"/>
      <c r="Q63" s="232"/>
      <c r="R63" s="191"/>
      <c r="S63" s="240" t="str">
        <f t="shared" si="8"/>
        <v/>
      </c>
      <c r="T63" s="233" t="str">
        <f t="shared" si="9"/>
        <v/>
      </c>
    </row>
    <row r="64" spans="1:23" x14ac:dyDescent="0.25">
      <c r="A64" s="17"/>
      <c r="B64" s="17"/>
      <c r="C64" s="19"/>
      <c r="D64" s="19"/>
      <c r="E64" s="17"/>
      <c r="F64" s="17"/>
      <c r="G64" s="17"/>
      <c r="H64" s="17"/>
      <c r="I64" s="17"/>
      <c r="J64" s="17"/>
      <c r="K64" s="17"/>
      <c r="L64" s="17"/>
      <c r="M64" s="17"/>
      <c r="N64" s="17"/>
      <c r="O64" s="17"/>
      <c r="P64" s="231"/>
      <c r="Q64" s="232"/>
      <c r="R64" s="191"/>
      <c r="S64" s="240" t="str">
        <f t="shared" si="8"/>
        <v/>
      </c>
      <c r="T64" s="233" t="str">
        <f t="shared" si="9"/>
        <v/>
      </c>
    </row>
    <row r="65" spans="1:20" x14ac:dyDescent="0.25">
      <c r="A65" s="17"/>
      <c r="B65" s="17"/>
      <c r="C65" s="19"/>
      <c r="D65" s="19"/>
      <c r="E65" s="17"/>
      <c r="F65" s="17"/>
      <c r="G65" s="17"/>
      <c r="H65" s="17"/>
      <c r="I65" s="17"/>
      <c r="J65" s="17"/>
      <c r="K65" s="17"/>
      <c r="P65" s="231"/>
      <c r="Q65" s="232"/>
      <c r="R65" s="191"/>
      <c r="S65" s="240" t="str">
        <f t="shared" si="8"/>
        <v/>
      </c>
      <c r="T65" s="233" t="str">
        <f t="shared" si="9"/>
        <v/>
      </c>
    </row>
    <row r="66" spans="1:20" x14ac:dyDescent="0.25">
      <c r="A66" s="17"/>
      <c r="B66" s="17"/>
      <c r="C66" s="19"/>
      <c r="D66" s="19"/>
      <c r="E66" s="17"/>
      <c r="F66" s="17"/>
      <c r="G66" s="17"/>
      <c r="H66" s="17"/>
      <c r="I66" s="17"/>
      <c r="J66" s="17"/>
      <c r="K66" s="17"/>
      <c r="P66" s="231"/>
      <c r="Q66" s="232"/>
      <c r="R66" s="191"/>
      <c r="S66" s="240" t="str">
        <f t="shared" si="8"/>
        <v/>
      </c>
      <c r="T66" s="233" t="str">
        <f t="shared" si="9"/>
        <v/>
      </c>
    </row>
    <row r="67" spans="1:20" x14ac:dyDescent="0.25">
      <c r="P67" s="231"/>
      <c r="Q67" s="232"/>
      <c r="R67" s="191"/>
      <c r="S67" s="240" t="str">
        <f t="shared" si="8"/>
        <v/>
      </c>
      <c r="T67" s="233" t="str">
        <f t="shared" si="9"/>
        <v/>
      </c>
    </row>
    <row r="68" spans="1:20" x14ac:dyDescent="0.25">
      <c r="P68" s="231"/>
      <c r="Q68" s="232"/>
      <c r="R68" s="191"/>
      <c r="S68" s="240" t="str">
        <f t="shared" si="8"/>
        <v/>
      </c>
      <c r="T68" s="233" t="str">
        <f t="shared" si="9"/>
        <v/>
      </c>
    </row>
    <row r="69" spans="1:20" x14ac:dyDescent="0.25">
      <c r="P69" s="231"/>
      <c r="Q69" s="232"/>
      <c r="R69" s="191"/>
      <c r="S69" s="240" t="str">
        <f t="shared" si="8"/>
        <v/>
      </c>
      <c r="T69" s="233" t="str">
        <f t="shared" si="9"/>
        <v/>
      </c>
    </row>
    <row r="70" spans="1:20" x14ac:dyDescent="0.25">
      <c r="P70" s="231"/>
      <c r="Q70" s="232"/>
      <c r="R70" s="191"/>
      <c r="S70" s="240" t="str">
        <f t="shared" si="8"/>
        <v/>
      </c>
      <c r="T70" s="233" t="str">
        <f t="shared" si="9"/>
        <v/>
      </c>
    </row>
    <row r="71" spans="1:20" x14ac:dyDescent="0.25">
      <c r="P71" s="231"/>
      <c r="Q71" s="232"/>
      <c r="R71" s="191"/>
      <c r="S71" s="240" t="str">
        <f t="shared" si="8"/>
        <v/>
      </c>
      <c r="T71" s="233" t="str">
        <f t="shared" si="9"/>
        <v/>
      </c>
    </row>
    <row r="72" spans="1:20" x14ac:dyDescent="0.25">
      <c r="P72" s="231"/>
      <c r="Q72" s="232"/>
      <c r="R72" s="191"/>
      <c r="S72" s="240" t="str">
        <f t="shared" si="8"/>
        <v/>
      </c>
      <c r="T72" s="233" t="str">
        <f t="shared" si="9"/>
        <v/>
      </c>
    </row>
    <row r="73" spans="1:20" x14ac:dyDescent="0.25">
      <c r="P73" s="231"/>
      <c r="Q73" s="232"/>
      <c r="R73" s="191"/>
      <c r="S73" s="240" t="str">
        <f t="shared" si="8"/>
        <v/>
      </c>
      <c r="T73" s="233" t="str">
        <f t="shared" si="9"/>
        <v/>
      </c>
    </row>
    <row r="74" spans="1:20" x14ac:dyDescent="0.25">
      <c r="P74" s="231"/>
      <c r="Q74" s="232"/>
      <c r="R74" s="191"/>
      <c r="S74" s="240" t="str">
        <f t="shared" si="8"/>
        <v/>
      </c>
      <c r="T74" s="233" t="str">
        <f t="shared" si="9"/>
        <v/>
      </c>
    </row>
    <row r="75" spans="1:20" x14ac:dyDescent="0.25">
      <c r="P75" s="231"/>
      <c r="Q75" s="232"/>
      <c r="R75" s="191"/>
      <c r="S75" s="240" t="str">
        <f t="shared" si="8"/>
        <v/>
      </c>
      <c r="T75" s="233" t="str">
        <f t="shared" si="9"/>
        <v/>
      </c>
    </row>
    <row r="76" spans="1:20" x14ac:dyDescent="0.25">
      <c r="P76" s="231"/>
      <c r="Q76" s="232"/>
      <c r="R76" s="191"/>
      <c r="S76" s="240" t="str">
        <f t="shared" si="8"/>
        <v/>
      </c>
      <c r="T76" s="233" t="str">
        <f t="shared" si="9"/>
        <v/>
      </c>
    </row>
    <row r="77" spans="1:20" x14ac:dyDescent="0.25">
      <c r="P77" s="231"/>
      <c r="Q77" s="232"/>
      <c r="R77" s="191"/>
      <c r="S77" s="240" t="str">
        <f t="shared" si="8"/>
        <v/>
      </c>
      <c r="T77" s="233" t="str">
        <f t="shared" si="9"/>
        <v/>
      </c>
    </row>
    <row r="78" spans="1:20" x14ac:dyDescent="0.25">
      <c r="P78" s="231"/>
      <c r="Q78" s="232"/>
      <c r="R78" s="191"/>
      <c r="S78" s="240" t="str">
        <f t="shared" si="8"/>
        <v/>
      </c>
      <c r="T78" s="233" t="str">
        <f t="shared" si="9"/>
        <v/>
      </c>
    </row>
    <row r="79" spans="1:20" x14ac:dyDescent="0.25">
      <c r="P79" s="231"/>
      <c r="Q79" s="232"/>
      <c r="R79" s="191"/>
      <c r="S79" s="240" t="str">
        <f t="shared" si="8"/>
        <v/>
      </c>
      <c r="T79" s="233" t="str">
        <f t="shared" si="9"/>
        <v/>
      </c>
    </row>
    <row r="80" spans="1:20" x14ac:dyDescent="0.25">
      <c r="P80" s="231"/>
      <c r="Q80" s="232"/>
      <c r="R80" s="191"/>
      <c r="S80" s="240" t="str">
        <f t="shared" si="8"/>
        <v/>
      </c>
      <c r="T80" s="233" t="str">
        <f t="shared" si="9"/>
        <v/>
      </c>
    </row>
    <row r="81" spans="16:20" x14ac:dyDescent="0.25">
      <c r="P81" s="231"/>
      <c r="Q81" s="232"/>
      <c r="R81" s="191"/>
      <c r="S81" s="240" t="str">
        <f t="shared" si="8"/>
        <v/>
      </c>
      <c r="T81" s="233" t="str">
        <f t="shared" si="9"/>
        <v/>
      </c>
    </row>
    <row r="82" spans="16:20" x14ac:dyDescent="0.25">
      <c r="P82" s="231"/>
      <c r="Q82" s="232"/>
      <c r="R82" s="191"/>
      <c r="S82" s="240" t="str">
        <f t="shared" si="8"/>
        <v/>
      </c>
      <c r="T82" s="233" t="str">
        <f t="shared" si="9"/>
        <v/>
      </c>
    </row>
    <row r="83" spans="16:20" x14ac:dyDescent="0.25">
      <c r="P83" s="231"/>
      <c r="Q83" s="232"/>
      <c r="R83" s="191"/>
      <c r="S83" s="240" t="str">
        <f t="shared" si="8"/>
        <v/>
      </c>
      <c r="T83" s="233" t="str">
        <f t="shared" si="9"/>
        <v/>
      </c>
    </row>
    <row r="84" spans="16:20" x14ac:dyDescent="0.25">
      <c r="P84" s="231"/>
      <c r="Q84" s="232"/>
      <c r="R84" s="191"/>
      <c r="S84" s="240" t="str">
        <f t="shared" si="8"/>
        <v/>
      </c>
      <c r="T84" s="233" t="str">
        <f t="shared" si="9"/>
        <v/>
      </c>
    </row>
    <row r="85" spans="16:20" x14ac:dyDescent="0.25">
      <c r="P85" s="231"/>
      <c r="Q85" s="232"/>
      <c r="R85" s="191"/>
      <c r="S85" s="240" t="str">
        <f t="shared" si="8"/>
        <v/>
      </c>
      <c r="T85" s="233" t="str">
        <f t="shared" si="9"/>
        <v/>
      </c>
    </row>
    <row r="86" spans="16:20" x14ac:dyDescent="0.25">
      <c r="P86" s="231"/>
      <c r="Q86" s="242"/>
      <c r="R86" s="191"/>
      <c r="S86" s="240" t="str">
        <f t="shared" si="8"/>
        <v/>
      </c>
      <c r="T86" s="233" t="str">
        <f t="shared" si="9"/>
        <v/>
      </c>
    </row>
    <row r="87" spans="16:20" x14ac:dyDescent="0.25">
      <c r="P87" s="231"/>
      <c r="Q87" s="232"/>
      <c r="R87" s="191"/>
      <c r="S87" s="240" t="str">
        <f t="shared" si="8"/>
        <v/>
      </c>
      <c r="T87" s="233" t="str">
        <f t="shared" si="9"/>
        <v/>
      </c>
    </row>
    <row r="88" spans="16:20" x14ac:dyDescent="0.25">
      <c r="P88" s="231"/>
      <c r="Q88" s="232"/>
      <c r="R88" s="191"/>
      <c r="S88" s="240" t="str">
        <f t="shared" si="8"/>
        <v/>
      </c>
      <c r="T88" s="233" t="str">
        <f t="shared" si="9"/>
        <v/>
      </c>
    </row>
    <row r="89" spans="16:20" x14ac:dyDescent="0.25">
      <c r="P89" s="231"/>
      <c r="Q89" s="232"/>
      <c r="R89" s="191"/>
      <c r="S89" s="240" t="str">
        <f t="shared" si="8"/>
        <v/>
      </c>
      <c r="T89" s="233" t="str">
        <f t="shared" si="9"/>
        <v/>
      </c>
    </row>
    <row r="90" spans="16:20" x14ac:dyDescent="0.25">
      <c r="P90" s="231"/>
      <c r="Q90" s="232"/>
      <c r="R90" s="191"/>
      <c r="S90" s="240" t="str">
        <f t="shared" si="8"/>
        <v/>
      </c>
      <c r="T90" s="233" t="str">
        <f t="shared" si="9"/>
        <v/>
      </c>
    </row>
    <row r="91" spans="16:20" x14ac:dyDescent="0.25">
      <c r="P91" s="231"/>
      <c r="Q91" s="232"/>
      <c r="R91" s="191"/>
      <c r="S91" s="240" t="str">
        <f t="shared" si="8"/>
        <v/>
      </c>
      <c r="T91" s="233" t="str">
        <f t="shared" si="9"/>
        <v/>
      </c>
    </row>
    <row r="92" spans="16:20" x14ac:dyDescent="0.25">
      <c r="P92" s="231"/>
      <c r="Q92" s="232"/>
      <c r="R92" s="191"/>
      <c r="S92" s="240" t="str">
        <f t="shared" si="8"/>
        <v/>
      </c>
      <c r="T92" s="233" t="str">
        <f t="shared" si="9"/>
        <v/>
      </c>
    </row>
    <row r="93" spans="16:20" x14ac:dyDescent="0.25">
      <c r="P93" s="231"/>
      <c r="Q93" s="232"/>
      <c r="R93" s="191"/>
      <c r="S93" s="240" t="str">
        <f t="shared" si="8"/>
        <v/>
      </c>
      <c r="T93" s="233" t="str">
        <f t="shared" si="9"/>
        <v/>
      </c>
    </row>
    <row r="94" spans="16:20" x14ac:dyDescent="0.25">
      <c r="P94" s="231"/>
      <c r="Q94" s="232"/>
      <c r="R94" s="191"/>
      <c r="S94" s="240" t="str">
        <f t="shared" si="8"/>
        <v/>
      </c>
      <c r="T94" s="233" t="str">
        <f t="shared" si="9"/>
        <v/>
      </c>
    </row>
    <row r="95" spans="16:20" x14ac:dyDescent="0.25">
      <c r="P95" s="231"/>
      <c r="Q95" s="232"/>
      <c r="R95" s="191"/>
      <c r="S95" s="240" t="str">
        <f t="shared" si="8"/>
        <v/>
      </c>
      <c r="T95" s="233" t="str">
        <f t="shared" si="9"/>
        <v/>
      </c>
    </row>
    <row r="96" spans="16:20" x14ac:dyDescent="0.25">
      <c r="P96" s="231"/>
      <c r="Q96" s="232"/>
      <c r="R96" s="191"/>
      <c r="S96" s="240" t="str">
        <f t="shared" si="8"/>
        <v/>
      </c>
      <c r="T96" s="233" t="str">
        <f t="shared" si="9"/>
        <v/>
      </c>
    </row>
    <row r="97" spans="6:20" x14ac:dyDescent="0.25">
      <c r="F97" s="5"/>
      <c r="P97" s="231"/>
      <c r="Q97" s="232"/>
      <c r="R97" s="191"/>
      <c r="S97" s="240" t="str">
        <f t="shared" si="8"/>
        <v/>
      </c>
      <c r="T97" s="233" t="str">
        <f t="shared" si="9"/>
        <v/>
      </c>
    </row>
    <row r="98" spans="6:20" x14ac:dyDescent="0.25">
      <c r="P98" s="231"/>
      <c r="Q98" s="232"/>
      <c r="R98" s="191"/>
      <c r="S98" s="240" t="str">
        <f t="shared" si="8"/>
        <v/>
      </c>
      <c r="T98" s="233" t="str">
        <f t="shared" si="9"/>
        <v/>
      </c>
    </row>
    <row r="99" spans="6:20" x14ac:dyDescent="0.25">
      <c r="P99" s="231"/>
      <c r="Q99" s="232"/>
      <c r="R99" s="191"/>
      <c r="S99" s="240" t="str">
        <f t="shared" si="8"/>
        <v/>
      </c>
      <c r="T99" s="233" t="str">
        <f t="shared" si="9"/>
        <v/>
      </c>
    </row>
    <row r="100" spans="6:20" x14ac:dyDescent="0.25">
      <c r="P100" s="231"/>
      <c r="Q100" s="232"/>
      <c r="R100" s="191"/>
      <c r="S100" s="240" t="str">
        <f t="shared" si="8"/>
        <v/>
      </c>
      <c r="T100" s="233" t="str">
        <f t="shared" si="9"/>
        <v/>
      </c>
    </row>
    <row r="101" spans="6:20" ht="15" customHeight="1" x14ac:dyDescent="0.25">
      <c r="K101" s="63"/>
      <c r="P101" s="231"/>
      <c r="Q101" s="232"/>
      <c r="R101" s="191"/>
      <c r="S101" s="240" t="str">
        <f t="shared" si="8"/>
        <v/>
      </c>
      <c r="T101" s="233" t="str">
        <f t="shared" si="9"/>
        <v/>
      </c>
    </row>
    <row r="102" spans="6:20" x14ac:dyDescent="0.25">
      <c r="K102" s="9" t="s">
        <v>53</v>
      </c>
      <c r="P102" s="231"/>
      <c r="Q102" s="232"/>
      <c r="R102" s="191"/>
      <c r="S102" s="240" t="str">
        <f t="shared" si="8"/>
        <v/>
      </c>
      <c r="T102" s="233" t="str">
        <f t="shared" si="9"/>
        <v/>
      </c>
    </row>
    <row r="103" spans="6:20" x14ac:dyDescent="0.25">
      <c r="K103" s="9" t="s">
        <v>33</v>
      </c>
      <c r="P103" s="231"/>
      <c r="Q103" s="232"/>
      <c r="R103" s="191"/>
      <c r="S103" s="240" t="str">
        <f t="shared" si="8"/>
        <v/>
      </c>
      <c r="T103" s="233" t="str">
        <f t="shared" si="9"/>
        <v/>
      </c>
    </row>
    <row r="104" spans="6:20" x14ac:dyDescent="0.25">
      <c r="K104" s="9" t="s">
        <v>17</v>
      </c>
      <c r="P104" s="231"/>
      <c r="Q104" s="232"/>
      <c r="R104" s="191"/>
      <c r="S104" s="240" t="str">
        <f t="shared" si="8"/>
        <v/>
      </c>
      <c r="T104" s="233" t="str">
        <f t="shared" si="9"/>
        <v/>
      </c>
    </row>
    <row r="105" spans="6:20" x14ac:dyDescent="0.25">
      <c r="K105" s="9" t="s">
        <v>34</v>
      </c>
      <c r="P105" s="231"/>
      <c r="Q105" s="232"/>
      <c r="R105" s="191"/>
      <c r="S105" s="240" t="str">
        <f t="shared" si="8"/>
        <v/>
      </c>
      <c r="T105" s="233" t="str">
        <f t="shared" si="9"/>
        <v/>
      </c>
    </row>
    <row r="106" spans="6:20" x14ac:dyDescent="0.25">
      <c r="P106" s="231"/>
      <c r="Q106" s="232"/>
      <c r="R106" s="191"/>
      <c r="S106" s="240" t="str">
        <f t="shared" si="8"/>
        <v/>
      </c>
      <c r="T106" s="233" t="str">
        <f t="shared" si="9"/>
        <v/>
      </c>
    </row>
    <row r="107" spans="6:20" x14ac:dyDescent="0.25">
      <c r="Q107" s="64"/>
    </row>
    <row r="108" spans="6:20" x14ac:dyDescent="0.25">
      <c r="Q108" s="64"/>
    </row>
    <row r="109" spans="6:20" x14ac:dyDescent="0.25">
      <c r="Q109" s="64"/>
    </row>
    <row r="110" spans="6:20" x14ac:dyDescent="0.25">
      <c r="Q110" s="64"/>
    </row>
    <row r="111" spans="6:20" x14ac:dyDescent="0.25">
      <c r="Q111" s="64"/>
    </row>
    <row r="151" ht="26.25" customHeight="1" x14ac:dyDescent="0.25"/>
    <row r="201" ht="26.25" customHeight="1" x14ac:dyDescent="0.25"/>
    <row r="251" ht="26.25" customHeight="1" x14ac:dyDescent="0.25"/>
    <row r="301" ht="27" customHeight="1" x14ac:dyDescent="0.25"/>
    <row r="351" ht="26.25" customHeight="1" x14ac:dyDescent="0.25"/>
    <row r="401" ht="26.25" customHeight="1" x14ac:dyDescent="0.25"/>
    <row r="451" ht="27" customHeight="1" x14ac:dyDescent="0.25"/>
    <row r="501" ht="27" customHeight="1" x14ac:dyDescent="0.25"/>
    <row r="551" ht="27" customHeight="1" x14ac:dyDescent="0.25"/>
    <row r="601" ht="27" customHeight="1" x14ac:dyDescent="0.25"/>
    <row r="651" ht="27" customHeight="1" x14ac:dyDescent="0.25"/>
  </sheetData>
  <sheetProtection algorithmName="SHA-512" hashValue="lwENqpUffq4As+PeN0LaNejBUrEeACuHgd7Jf6uMYL9xq0hsorb9hADT4ELh7p47eZox0wP91As4CjgnVryTXQ==" saltValue="KfT3kStxbkv2YYeDhUf7xA==" spinCount="100000" sheet="1" objects="1" scenarios="1"/>
  <sortState xmlns:xlrd2="http://schemas.microsoft.com/office/spreadsheetml/2017/richdata2" ref="P3:R16">
    <sortCondition ref="P3:P16"/>
  </sortState>
  <mergeCells count="34">
    <mergeCell ref="B46:F46"/>
    <mergeCell ref="L35:N38"/>
    <mergeCell ref="B29:D30"/>
    <mergeCell ref="B31:D34"/>
    <mergeCell ref="L33:N34"/>
    <mergeCell ref="A1:I1"/>
    <mergeCell ref="B44:F44"/>
    <mergeCell ref="B45:F45"/>
    <mergeCell ref="B43:F43"/>
    <mergeCell ref="M1:N1"/>
    <mergeCell ref="K1:L1"/>
    <mergeCell ref="B3:D6"/>
    <mergeCell ref="L5:N6"/>
    <mergeCell ref="L7:N10"/>
    <mergeCell ref="G17:I18"/>
    <mergeCell ref="G19:I22"/>
    <mergeCell ref="W10:X10"/>
    <mergeCell ref="P1:Q1"/>
    <mergeCell ref="W1:X1"/>
    <mergeCell ref="W7:X7"/>
    <mergeCell ref="S1:T1"/>
    <mergeCell ref="P2:S2"/>
    <mergeCell ref="L52:M52"/>
    <mergeCell ref="L53:M53"/>
    <mergeCell ref="K47:M47"/>
    <mergeCell ref="L48:M48"/>
    <mergeCell ref="L49:M49"/>
    <mergeCell ref="L50:M50"/>
    <mergeCell ref="L51:M51"/>
    <mergeCell ref="D53:H53"/>
    <mergeCell ref="B48:F48"/>
    <mergeCell ref="B49:F49"/>
    <mergeCell ref="B47:F47"/>
    <mergeCell ref="B50:F50"/>
  </mergeCells>
  <conditionalFormatting sqref="A1:N1">
    <cfRule type="containsText" dxfId="39823" priority="477960" operator="containsText" text="NTRAB">
      <formula>NOT(ISERROR(SEARCH("NTRAB",A1)))</formula>
    </cfRule>
    <cfRule type="containsText" dxfId="39822" priority="477961" operator="containsText" text="FERIADO">
      <formula>NOT(ISERROR(SEARCH("FERIADO",A1)))</formula>
    </cfRule>
  </conditionalFormatting>
  <conditionalFormatting sqref="P2:T2">
    <cfRule type="expression" dxfId="39821" priority="419804">
      <formula>$P$3=""</formula>
    </cfRule>
  </conditionalFormatting>
  <conditionalFormatting sqref="P59:P106 R59:R106">
    <cfRule type="expression" dxfId="39820" priority="383899">
      <formula>$U$54=$U$55</formula>
    </cfRule>
  </conditionalFormatting>
  <conditionalFormatting sqref="P54:P58 R54:T54 R55:R58 S55:T106">
    <cfRule type="expression" dxfId="39819" priority="383898">
      <formula>$U$54=$U$55</formula>
    </cfRule>
  </conditionalFormatting>
  <conditionalFormatting sqref="Q59:Q106">
    <cfRule type="expression" dxfId="39818" priority="383897">
      <formula>$U$54=$U$55</formula>
    </cfRule>
  </conditionalFormatting>
  <conditionalFormatting sqref="Q54:Q58">
    <cfRule type="expression" dxfId="39817" priority="383896">
      <formula>$U$54=$U$55</formula>
    </cfRule>
  </conditionalFormatting>
  <conditionalFormatting sqref="R53:T53">
    <cfRule type="expression" dxfId="39816" priority="383895">
      <formula>$X$56=$Y$56</formula>
    </cfRule>
  </conditionalFormatting>
  <conditionalFormatting sqref="P53">
    <cfRule type="expression" dxfId="39815" priority="383894">
      <formula>$X$56=$Y$56</formula>
    </cfRule>
  </conditionalFormatting>
  <conditionalFormatting sqref="Q53">
    <cfRule type="expression" dxfId="39814" priority="383893">
      <formula>$X$56=$Y$56</formula>
    </cfRule>
  </conditionalFormatting>
  <conditionalFormatting sqref="P3:T53">
    <cfRule type="expression" dxfId="39813" priority="383892">
      <formula>$P$3=""</formula>
    </cfRule>
  </conditionalFormatting>
  <conditionalFormatting sqref="I48">
    <cfRule type="expression" dxfId="39812" priority="194674">
      <formula>$H$48=""</formula>
    </cfRule>
  </conditionalFormatting>
  <conditionalFormatting sqref="I49">
    <cfRule type="expression" dxfId="39811" priority="194673">
      <formula>$H$49=""</formula>
    </cfRule>
  </conditionalFormatting>
  <conditionalFormatting sqref="I50">
    <cfRule type="expression" dxfId="39810" priority="194672">
      <formula>$H$50=""</formula>
    </cfRule>
  </conditionalFormatting>
  <conditionalFormatting sqref="G51">
    <cfRule type="cellIs" dxfId="39809" priority="194669" operator="equal">
      <formula>0</formula>
    </cfRule>
  </conditionalFormatting>
  <conditionalFormatting sqref="H51:H52">
    <cfRule type="expression" dxfId="39808" priority="194668">
      <formula>$G$51=$I$51</formula>
    </cfRule>
  </conditionalFormatting>
  <conditionalFormatting sqref="G52">
    <cfRule type="expression" dxfId="39807" priority="194667">
      <formula>$G$52=0</formula>
    </cfRule>
  </conditionalFormatting>
  <conditionalFormatting sqref="F52">
    <cfRule type="expression" dxfId="39806" priority="194666">
      <formula>$G$52=0</formula>
    </cfRule>
  </conditionalFormatting>
  <conditionalFormatting sqref="F51">
    <cfRule type="expression" dxfId="39805" priority="194665">
      <formula>$G$52=0</formula>
    </cfRule>
  </conditionalFormatting>
  <conditionalFormatting sqref="L52:M52">
    <cfRule type="cellIs" dxfId="39804" priority="136770" operator="lessThan">
      <formula>0</formula>
    </cfRule>
    <cfRule type="cellIs" dxfId="39803" priority="136771" operator="greaterThan">
      <formula>0</formula>
    </cfRule>
  </conditionalFormatting>
  <conditionalFormatting sqref="K52">
    <cfRule type="cellIs" dxfId="39802" priority="136767" operator="equal">
      <formula>"A PAGAR"</formula>
    </cfRule>
    <cfRule type="containsText" dxfId="39801" priority="136768" operator="containsText" text="SALDO">
      <formula>NOT(ISERROR(SEARCH("SALDO",K52)))</formula>
    </cfRule>
    <cfRule type="containsText" dxfId="39800" priority="136769" operator="containsText" text="FALTA">
      <formula>NOT(ISERROR(SEARCH("FALTA",K52)))</formula>
    </cfRule>
  </conditionalFormatting>
  <conditionalFormatting sqref="K52:M53 L51:M51">
    <cfRule type="expression" dxfId="39799" priority="136766">
      <formula>$N$47=$O$47</formula>
    </cfRule>
  </conditionalFormatting>
  <conditionalFormatting sqref="K52:M53 L51:M51">
    <cfRule type="expression" dxfId="39798" priority="136765">
      <formula>$N$47=$W$49</formula>
    </cfRule>
  </conditionalFormatting>
  <conditionalFormatting sqref="N52">
    <cfRule type="expression" dxfId="39797" priority="136763">
      <formula>$L$52&lt;0</formula>
    </cfRule>
    <cfRule type="expression" dxfId="39796" priority="136764">
      <formula>$L$52&gt;0</formula>
    </cfRule>
  </conditionalFormatting>
  <conditionalFormatting sqref="N51:N53">
    <cfRule type="expression" dxfId="39795" priority="136762">
      <formula>$N$47=$W$49</formula>
    </cfRule>
  </conditionalFormatting>
  <conditionalFormatting sqref="L53:M53">
    <cfRule type="expression" dxfId="39794" priority="136761">
      <formula>OR(F55&lt;0,H55&lt;0)</formula>
    </cfRule>
  </conditionalFormatting>
  <conditionalFormatting sqref="K53 N53">
    <cfRule type="expression" dxfId="39793" priority="136760">
      <formula>OR(C55&lt;0,E55&lt;0)</formula>
    </cfRule>
  </conditionalFormatting>
  <conditionalFormatting sqref="K53">
    <cfRule type="expression" dxfId="39792" priority="136759">
      <formula>OR(F55&lt;0,H55&lt;0)</formula>
    </cfRule>
  </conditionalFormatting>
  <conditionalFormatting sqref="K53">
    <cfRule type="containsText" dxfId="39791" priority="136757" operator="containsText" text="SALDO">
      <formula>NOT(ISERROR(SEARCH("SALDO",K53)))</formula>
    </cfRule>
    <cfRule type="containsText" dxfId="39790" priority="136758" operator="containsText" text="FALTA">
      <formula>NOT(ISERROR(SEARCH("FALTA",K53)))</formula>
    </cfRule>
  </conditionalFormatting>
  <conditionalFormatting sqref="K52:K53 L53:N53">
    <cfRule type="expression" dxfId="39789" priority="136756">
      <formula>$N$47="NÃO"</formula>
    </cfRule>
  </conditionalFormatting>
  <conditionalFormatting sqref="L49:M49">
    <cfRule type="cellIs" dxfId="39788" priority="136744" operator="equal">
      <formula>0</formula>
    </cfRule>
    <cfRule type="expression" dxfId="39787" priority="136755">
      <formula>$L$49&lt;0</formula>
    </cfRule>
  </conditionalFormatting>
  <conditionalFormatting sqref="K48:M50">
    <cfRule type="expression" dxfId="39786" priority="136754">
      <formula>$N$47=$O$47</formula>
    </cfRule>
  </conditionalFormatting>
  <conditionalFormatting sqref="K48:M50">
    <cfRule type="expression" dxfId="39785" priority="136753">
      <formula>$N$47=$W$49</formula>
    </cfRule>
  </conditionalFormatting>
  <conditionalFormatting sqref="N48:N50">
    <cfRule type="expression" dxfId="39784" priority="136752">
      <formula>$N$47=$W$49</formula>
    </cfRule>
  </conditionalFormatting>
  <conditionalFormatting sqref="K51">
    <cfRule type="expression" dxfId="39783" priority="136751">
      <formula>$N$47=$O$47</formula>
    </cfRule>
  </conditionalFormatting>
  <conditionalFormatting sqref="K51">
    <cfRule type="expression" dxfId="39782" priority="136750">
      <formula>$N$47=$W$49</formula>
    </cfRule>
  </conditionalFormatting>
  <conditionalFormatting sqref="L50:M50">
    <cfRule type="cellIs" dxfId="39781" priority="136749" operator="equal">
      <formula>0</formula>
    </cfRule>
  </conditionalFormatting>
  <conditionalFormatting sqref="L48:M48">
    <cfRule type="cellIs" dxfId="39780" priority="136747" operator="equal">
      <formula>0</formula>
    </cfRule>
    <cfRule type="cellIs" dxfId="39779" priority="136748" operator="lessThan">
      <formula>0</formula>
    </cfRule>
  </conditionalFormatting>
  <conditionalFormatting sqref="L51:M51">
    <cfRule type="expression" dxfId="39778" priority="136740">
      <formula>AND($L$51=0, $N$47="SIM")</formula>
    </cfRule>
    <cfRule type="expression" dxfId="39777" priority="136741">
      <formula>AND($L$51&lt;0, $N$47="SIM")</formula>
    </cfRule>
  </conditionalFormatting>
  <conditionalFormatting sqref="A2:D2 F2:I2">
    <cfRule type="containsText" dxfId="39776" priority="43012" operator="containsText" text="NTRAB">
      <formula>NOT(ISERROR(SEARCH("NTRAB",A2)))</formula>
    </cfRule>
    <cfRule type="containsText" dxfId="39775" priority="43013" operator="containsText" text="FERIADO">
      <formula>NOT(ISERROR(SEARCH("FERIADO",A2)))</formula>
    </cfRule>
  </conditionalFormatting>
  <conditionalFormatting sqref="A2:D2 F2:I2">
    <cfRule type="beginsWith" dxfId="39774" priority="43009" operator="beginsWith" text="FER">
      <formula>LEFT(A2,LEN("FER"))="FER"</formula>
    </cfRule>
    <cfRule type="beginsWith" dxfId="39773" priority="43010" operator="beginsWith" text="FRS">
      <formula>LEFT(A2,LEN("FRS"))="FRS"</formula>
    </cfRule>
    <cfRule type="containsText" dxfId="39772" priority="43011" operator="containsText" text="FÉRIAS">
      <formula>NOT(ISERROR(SEARCH("FÉRIAS",A2)))</formula>
    </cfRule>
  </conditionalFormatting>
  <conditionalFormatting sqref="A2:D2 F2:I2">
    <cfRule type="beginsWith" dxfId="39771" priority="43006" operator="beginsWith" text="ANT">
      <formula>LEFT(A2,LEN("ANT"))="ANT"</formula>
    </cfRule>
    <cfRule type="beginsWith" dxfId="39770" priority="43007" operator="beginsWith" text="FAL">
      <formula>LEFT(A2,LEN("FAL"))="FAL"</formula>
    </cfRule>
    <cfRule type="beginsWith" dxfId="39769" priority="43008" operator="beginsWith" text="ok">
      <formula>LEFT(A2,LEN("ok"))="ok"</formula>
    </cfRule>
  </conditionalFormatting>
  <conditionalFormatting sqref="A2:D2 F2:I2">
    <cfRule type="beginsWith" dxfId="39768" priority="43005" operator="beginsWith" text="ATR">
      <formula>LEFT(A2,LEN("ATR"))="ATR"</formula>
    </cfRule>
  </conditionalFormatting>
  <conditionalFormatting sqref="K2:N2">
    <cfRule type="containsText" dxfId="39767" priority="43003" operator="containsText" text="NTRAB">
      <formula>NOT(ISERROR(SEARCH("NTRAB",K2)))</formula>
    </cfRule>
    <cfRule type="containsText" dxfId="39766" priority="43004" operator="containsText" text="FERIADO">
      <formula>NOT(ISERROR(SEARCH("FERIADO",K2)))</formula>
    </cfRule>
  </conditionalFormatting>
  <conditionalFormatting sqref="K2:N2">
    <cfRule type="beginsWith" dxfId="39765" priority="43000" operator="beginsWith" text="FER">
      <formula>LEFT(K2,LEN("FER"))="FER"</formula>
    </cfRule>
    <cfRule type="beginsWith" dxfId="39764" priority="43001" operator="beginsWith" text="FRS">
      <formula>LEFT(K2,LEN("FRS"))="FRS"</formula>
    </cfRule>
    <cfRule type="containsText" dxfId="39763" priority="43002" operator="containsText" text="FÉRIAS">
      <formula>NOT(ISERROR(SEARCH("FÉRIAS",K2)))</formula>
    </cfRule>
  </conditionalFormatting>
  <conditionalFormatting sqref="K2:N2">
    <cfRule type="beginsWith" dxfId="39762" priority="42997" operator="beginsWith" text="ANT">
      <formula>LEFT(K2,LEN("ANT"))="ANT"</formula>
    </cfRule>
    <cfRule type="beginsWith" dxfId="39761" priority="42998" operator="beginsWith" text="FAL">
      <formula>LEFT(K2,LEN("FAL"))="FAL"</formula>
    </cfRule>
    <cfRule type="beginsWith" dxfId="39760" priority="42999" operator="beginsWith" text="ok">
      <formula>LEFT(K2,LEN("ok"))="ok"</formula>
    </cfRule>
  </conditionalFormatting>
  <conditionalFormatting sqref="K2:N2">
    <cfRule type="beginsWith" dxfId="39759" priority="42996" operator="beginsWith" text="ATR">
      <formula>LEFT(K2,LEN("ATR"))="ATR"</formula>
    </cfRule>
  </conditionalFormatting>
  <conditionalFormatting sqref="E2">
    <cfRule type="cellIs" dxfId="39758" priority="42995" operator="equal">
      <formula>"ER"</formula>
    </cfRule>
  </conditionalFormatting>
  <conditionalFormatting sqref="J2">
    <cfRule type="cellIs" dxfId="39757" priority="42994" operator="equal">
      <formula>"ER"</formula>
    </cfRule>
  </conditionalFormatting>
  <conditionalFormatting sqref="O3">
    <cfRule type="cellIs" dxfId="39756" priority="42992" operator="equal">
      <formula>0</formula>
    </cfRule>
    <cfRule type="expression" dxfId="39755" priority="42993">
      <formula>O3&lt;0</formula>
    </cfRule>
  </conditionalFormatting>
  <conditionalFormatting sqref="O4:O6">
    <cfRule type="expression" dxfId="39754" priority="42990">
      <formula>O4&lt;0</formula>
    </cfRule>
    <cfRule type="cellIs" dxfId="39753" priority="42991" operator="equal">
      <formula>0</formula>
    </cfRule>
  </conditionalFormatting>
  <conditionalFormatting sqref="O7">
    <cfRule type="cellIs" dxfId="39752" priority="42988" operator="equal">
      <formula>0</formula>
    </cfRule>
    <cfRule type="expression" dxfId="39751" priority="42989">
      <formula>O7&lt;0</formula>
    </cfRule>
  </conditionalFormatting>
  <conditionalFormatting sqref="O8:O10">
    <cfRule type="expression" dxfId="39750" priority="42986">
      <formula>O8&lt;0</formula>
    </cfRule>
    <cfRule type="cellIs" dxfId="39749" priority="42987" operator="equal">
      <formula>0</formula>
    </cfRule>
  </conditionalFormatting>
  <conditionalFormatting sqref="O11">
    <cfRule type="cellIs" dxfId="39748" priority="42984" operator="equal">
      <formula>0</formula>
    </cfRule>
    <cfRule type="expression" dxfId="39747" priority="42985">
      <formula>O11&lt;0</formula>
    </cfRule>
  </conditionalFormatting>
  <conditionalFormatting sqref="O12:O14">
    <cfRule type="expression" dxfId="39746" priority="42982">
      <formula>O12&lt;0</formula>
    </cfRule>
    <cfRule type="cellIs" dxfId="39745" priority="42983" operator="equal">
      <formula>0</formula>
    </cfRule>
  </conditionalFormatting>
  <conditionalFormatting sqref="O15">
    <cfRule type="cellIs" dxfId="39744" priority="42980" operator="equal">
      <formula>0</formula>
    </cfRule>
    <cfRule type="expression" dxfId="39743" priority="42981">
      <formula>O15&lt;0</formula>
    </cfRule>
  </conditionalFormatting>
  <conditionalFormatting sqref="O16:O18">
    <cfRule type="expression" dxfId="39742" priority="42978">
      <formula>O16&lt;0</formula>
    </cfRule>
    <cfRule type="cellIs" dxfId="39741" priority="42979" operator="equal">
      <formula>0</formula>
    </cfRule>
  </conditionalFormatting>
  <conditionalFormatting sqref="O19">
    <cfRule type="cellIs" dxfId="39740" priority="42976" operator="equal">
      <formula>0</formula>
    </cfRule>
    <cfRule type="expression" dxfId="39739" priority="42977">
      <formula>O19&lt;0</formula>
    </cfRule>
  </conditionalFormatting>
  <conditionalFormatting sqref="O20:O22">
    <cfRule type="expression" dxfId="39738" priority="42974">
      <formula>O20&lt;0</formula>
    </cfRule>
    <cfRule type="cellIs" dxfId="39737" priority="42975" operator="equal">
      <formula>0</formula>
    </cfRule>
  </conditionalFormatting>
  <conditionalFormatting sqref="O23">
    <cfRule type="cellIs" dxfId="39736" priority="42972" operator="equal">
      <formula>0</formula>
    </cfRule>
    <cfRule type="expression" dxfId="39735" priority="42973">
      <formula>O23&lt;0</formula>
    </cfRule>
  </conditionalFormatting>
  <conditionalFormatting sqref="O24:O26">
    <cfRule type="expression" dxfId="39734" priority="42970">
      <formula>O24&lt;0</formula>
    </cfRule>
    <cfRule type="cellIs" dxfId="39733" priority="42971" operator="equal">
      <formula>0</formula>
    </cfRule>
  </conditionalFormatting>
  <conditionalFormatting sqref="O27">
    <cfRule type="cellIs" dxfId="39732" priority="42968" operator="equal">
      <formula>0</formula>
    </cfRule>
    <cfRule type="expression" dxfId="39731" priority="42969">
      <formula>O27&lt;0</formula>
    </cfRule>
  </conditionalFormatting>
  <conditionalFormatting sqref="O28:O30">
    <cfRule type="expression" dxfId="39730" priority="42966">
      <formula>O28&lt;0</formula>
    </cfRule>
    <cfRule type="cellIs" dxfId="39729" priority="42967" operator="equal">
      <formula>0</formula>
    </cfRule>
  </conditionalFormatting>
  <conditionalFormatting sqref="O31">
    <cfRule type="cellIs" dxfId="39728" priority="42964" operator="equal">
      <formula>0</formula>
    </cfRule>
    <cfRule type="expression" dxfId="39727" priority="42965">
      <formula>O31&lt;0</formula>
    </cfRule>
  </conditionalFormatting>
  <conditionalFormatting sqref="O32:O34">
    <cfRule type="expression" dxfId="39726" priority="42962">
      <formula>O32&lt;0</formula>
    </cfRule>
    <cfRule type="cellIs" dxfId="39725" priority="42963" operator="equal">
      <formula>0</formula>
    </cfRule>
  </conditionalFormatting>
  <conditionalFormatting sqref="O35">
    <cfRule type="cellIs" dxfId="39724" priority="42960" operator="equal">
      <formula>0</formula>
    </cfRule>
    <cfRule type="expression" dxfId="39723" priority="42961">
      <formula>O35&lt;0</formula>
    </cfRule>
  </conditionalFormatting>
  <conditionalFormatting sqref="O36:O38">
    <cfRule type="expression" dxfId="39722" priority="42958">
      <formula>O36&lt;0</formula>
    </cfRule>
    <cfRule type="cellIs" dxfId="39721" priority="42959" operator="equal">
      <formula>0</formula>
    </cfRule>
  </conditionalFormatting>
  <conditionalFormatting sqref="O39">
    <cfRule type="cellIs" dxfId="39720" priority="42956" operator="equal">
      <formula>0</formula>
    </cfRule>
    <cfRule type="expression" dxfId="39719" priority="42957">
      <formula>O39&lt;0</formula>
    </cfRule>
  </conditionalFormatting>
  <conditionalFormatting sqref="O40:O42">
    <cfRule type="expression" dxfId="39718" priority="42954">
      <formula>O40&lt;0</formula>
    </cfRule>
    <cfRule type="cellIs" dxfId="39717" priority="42955" operator="equal">
      <formula>0</formula>
    </cfRule>
  </conditionalFormatting>
  <conditionalFormatting sqref="O43">
    <cfRule type="cellIs" dxfId="39716" priority="42952" operator="equal">
      <formula>0</formula>
    </cfRule>
    <cfRule type="expression" dxfId="39715" priority="42953">
      <formula>O43&lt;0</formula>
    </cfRule>
  </conditionalFormatting>
  <conditionalFormatting sqref="O44:O46">
    <cfRule type="expression" dxfId="39714" priority="42950">
      <formula>O44&lt;0</formula>
    </cfRule>
    <cfRule type="cellIs" dxfId="39713" priority="42951" operator="equal">
      <formula>0</formula>
    </cfRule>
  </conditionalFormatting>
  <conditionalFormatting sqref="O2:O46">
    <cfRule type="cellIs" dxfId="39712" priority="42949" operator="equal">
      <formula>"ER"</formula>
    </cfRule>
  </conditionalFormatting>
  <conditionalFormatting sqref="O3">
    <cfRule type="cellIs" dxfId="39711" priority="42947" operator="equal">
      <formula>0</formula>
    </cfRule>
    <cfRule type="expression" dxfId="39710" priority="42948">
      <formula>O3&lt;0</formula>
    </cfRule>
  </conditionalFormatting>
  <conditionalFormatting sqref="O4:O5">
    <cfRule type="expression" dxfId="39709" priority="42945">
      <formula>O4&lt;0</formula>
    </cfRule>
    <cfRule type="cellIs" dxfId="39708" priority="42946" operator="equal">
      <formula>0</formula>
    </cfRule>
  </conditionalFormatting>
  <conditionalFormatting sqref="O19">
    <cfRule type="cellIs" dxfId="39707" priority="42943" operator="equal">
      <formula>0</formula>
    </cfRule>
    <cfRule type="expression" dxfId="39706" priority="42944">
      <formula>O19&lt;0</formula>
    </cfRule>
  </conditionalFormatting>
  <conditionalFormatting sqref="O20:O22">
    <cfRule type="expression" dxfId="39705" priority="42941">
      <formula>O20&lt;0</formula>
    </cfRule>
    <cfRule type="cellIs" dxfId="39704" priority="42942" operator="equal">
      <formula>0</formula>
    </cfRule>
  </conditionalFormatting>
  <conditionalFormatting sqref="O23">
    <cfRule type="cellIs" dxfId="39703" priority="42939" operator="equal">
      <formula>0</formula>
    </cfRule>
    <cfRule type="expression" dxfId="39702" priority="42940">
      <formula>O23&lt;0</formula>
    </cfRule>
  </conditionalFormatting>
  <conditionalFormatting sqref="O24:O26">
    <cfRule type="expression" dxfId="39701" priority="42937">
      <formula>O24&lt;0</formula>
    </cfRule>
    <cfRule type="cellIs" dxfId="39700" priority="42938" operator="equal">
      <formula>0</formula>
    </cfRule>
  </conditionalFormatting>
  <conditionalFormatting sqref="O27">
    <cfRule type="cellIs" dxfId="39699" priority="42935" operator="equal">
      <formula>0</formula>
    </cfRule>
    <cfRule type="expression" dxfId="39698" priority="42936">
      <formula>O27&lt;0</formula>
    </cfRule>
  </conditionalFormatting>
  <conditionalFormatting sqref="O28:O30">
    <cfRule type="expression" dxfId="39697" priority="42933">
      <formula>O28&lt;0</formula>
    </cfRule>
    <cfRule type="cellIs" dxfId="39696" priority="42934" operator="equal">
      <formula>0</formula>
    </cfRule>
  </conditionalFormatting>
  <conditionalFormatting sqref="O31">
    <cfRule type="cellIs" dxfId="39695" priority="42931" operator="equal">
      <formula>0</formula>
    </cfRule>
    <cfRule type="expression" dxfId="39694" priority="42932">
      <formula>O31&lt;0</formula>
    </cfRule>
  </conditionalFormatting>
  <conditionalFormatting sqref="O32:O34">
    <cfRule type="expression" dxfId="39693" priority="42929">
      <formula>O32&lt;0</formula>
    </cfRule>
    <cfRule type="cellIs" dxfId="39692" priority="42930" operator="equal">
      <formula>0</formula>
    </cfRule>
  </conditionalFormatting>
  <conditionalFormatting sqref="O35">
    <cfRule type="cellIs" dxfId="39691" priority="42927" operator="equal">
      <formula>0</formula>
    </cfRule>
    <cfRule type="expression" dxfId="39690" priority="42928">
      <formula>O35&lt;0</formula>
    </cfRule>
  </conditionalFormatting>
  <conditionalFormatting sqref="O36:O38">
    <cfRule type="expression" dxfId="39689" priority="42925">
      <formula>O36&lt;0</formula>
    </cfRule>
    <cfRule type="cellIs" dxfId="39688" priority="42926" operator="equal">
      <formula>0</formula>
    </cfRule>
  </conditionalFormatting>
  <conditionalFormatting sqref="O39">
    <cfRule type="cellIs" dxfId="39687" priority="42923" operator="equal">
      <formula>0</formula>
    </cfRule>
    <cfRule type="expression" dxfId="39686" priority="42924">
      <formula>O39&lt;0</formula>
    </cfRule>
  </conditionalFormatting>
  <conditionalFormatting sqref="O40:O42">
    <cfRule type="expression" dxfId="39685" priority="42921">
      <formula>O40&lt;0</formula>
    </cfRule>
    <cfRule type="cellIs" dxfId="39684" priority="42922" operator="equal">
      <formula>0</formula>
    </cfRule>
  </conditionalFormatting>
  <conditionalFormatting sqref="O6">
    <cfRule type="expression" dxfId="39683" priority="42919">
      <formula>O6&lt;0</formula>
    </cfRule>
    <cfRule type="cellIs" dxfId="39682" priority="42920" operator="equal">
      <formula>0</formula>
    </cfRule>
  </conditionalFormatting>
  <conditionalFormatting sqref="O11">
    <cfRule type="cellIs" dxfId="39681" priority="42917" operator="equal">
      <formula>0</formula>
    </cfRule>
    <cfRule type="expression" dxfId="39680" priority="42918">
      <formula>O11&lt;0</formula>
    </cfRule>
  </conditionalFormatting>
  <conditionalFormatting sqref="O12:O13">
    <cfRule type="expression" dxfId="39679" priority="42915">
      <formula>O12&lt;0</formula>
    </cfRule>
    <cfRule type="cellIs" dxfId="39678" priority="42916" operator="equal">
      <formula>0</formula>
    </cfRule>
  </conditionalFormatting>
  <conditionalFormatting sqref="O14">
    <cfRule type="expression" dxfId="39677" priority="42913">
      <formula>O14&lt;0</formula>
    </cfRule>
    <cfRule type="cellIs" dxfId="39676" priority="42914" operator="equal">
      <formula>0</formula>
    </cfRule>
  </conditionalFormatting>
  <conditionalFormatting sqref="O15">
    <cfRule type="cellIs" dxfId="39675" priority="42911" operator="equal">
      <formula>0</formula>
    </cfRule>
    <cfRule type="expression" dxfId="39674" priority="42912">
      <formula>O15&lt;0</formula>
    </cfRule>
  </conditionalFormatting>
  <conditionalFormatting sqref="O16:O17">
    <cfRule type="expression" dxfId="39673" priority="42909">
      <formula>O16&lt;0</formula>
    </cfRule>
    <cfRule type="cellIs" dxfId="39672" priority="42910" operator="equal">
      <formula>0</formula>
    </cfRule>
  </conditionalFormatting>
  <conditionalFormatting sqref="O18">
    <cfRule type="expression" dxfId="39671" priority="42907">
      <formula>O18&lt;0</formula>
    </cfRule>
    <cfRule type="cellIs" dxfId="39670" priority="42908" operator="equal">
      <formula>0</formula>
    </cfRule>
  </conditionalFormatting>
  <conditionalFormatting sqref="O7">
    <cfRule type="cellIs" dxfId="39669" priority="42905" operator="equal">
      <formula>0</formula>
    </cfRule>
    <cfRule type="expression" dxfId="39668" priority="42906">
      <formula>O7&lt;0</formula>
    </cfRule>
  </conditionalFormatting>
  <conditionalFormatting sqref="O8:O9">
    <cfRule type="expression" dxfId="39667" priority="42903">
      <formula>O8&lt;0</formula>
    </cfRule>
    <cfRule type="cellIs" dxfId="39666" priority="42904" operator="equal">
      <formula>0</formula>
    </cfRule>
  </conditionalFormatting>
  <conditionalFormatting sqref="O10">
    <cfRule type="expression" dxfId="39665" priority="42901">
      <formula>O10&lt;0</formula>
    </cfRule>
    <cfRule type="cellIs" dxfId="39664" priority="42902" operator="equal">
      <formula>0</formula>
    </cfRule>
  </conditionalFormatting>
  <conditionalFormatting sqref="O7">
    <cfRule type="cellIs" dxfId="39663" priority="42899" operator="equal">
      <formula>0</formula>
    </cfRule>
    <cfRule type="expression" dxfId="39662" priority="42900">
      <formula>O7&lt;0</formula>
    </cfRule>
  </conditionalFormatting>
  <conditionalFormatting sqref="O8:O9">
    <cfRule type="expression" dxfId="39661" priority="42897">
      <formula>O8&lt;0</formula>
    </cfRule>
    <cfRule type="cellIs" dxfId="39660" priority="42898" operator="equal">
      <formula>0</formula>
    </cfRule>
  </conditionalFormatting>
  <conditionalFormatting sqref="O10">
    <cfRule type="expression" dxfId="39659" priority="42895">
      <formula>O10&lt;0</formula>
    </cfRule>
    <cfRule type="cellIs" dxfId="39658" priority="42896" operator="equal">
      <formula>0</formula>
    </cfRule>
  </conditionalFormatting>
  <conditionalFormatting sqref="O11">
    <cfRule type="cellIs" dxfId="39657" priority="42893" operator="equal">
      <formula>0</formula>
    </cfRule>
    <cfRule type="expression" dxfId="39656" priority="42894">
      <formula>O11&lt;0</formula>
    </cfRule>
  </conditionalFormatting>
  <conditionalFormatting sqref="O12:O13">
    <cfRule type="expression" dxfId="39655" priority="42891">
      <formula>O12&lt;0</formula>
    </cfRule>
    <cfRule type="cellIs" dxfId="39654" priority="42892" operator="equal">
      <formula>0</formula>
    </cfRule>
  </conditionalFormatting>
  <conditionalFormatting sqref="O14">
    <cfRule type="expression" dxfId="39653" priority="42889">
      <formula>O14&lt;0</formula>
    </cfRule>
    <cfRule type="cellIs" dxfId="39652" priority="42890" operator="equal">
      <formula>0</formula>
    </cfRule>
  </conditionalFormatting>
  <conditionalFormatting sqref="O15">
    <cfRule type="cellIs" dxfId="39651" priority="42887" operator="equal">
      <formula>0</formula>
    </cfRule>
    <cfRule type="expression" dxfId="39650" priority="42888">
      <formula>O15&lt;0</formula>
    </cfRule>
  </conditionalFormatting>
  <conditionalFormatting sqref="O16:O17">
    <cfRule type="expression" dxfId="39649" priority="42885">
      <formula>O16&lt;0</formula>
    </cfRule>
    <cfRule type="cellIs" dxfId="39648" priority="42886" operator="equal">
      <formula>0</formula>
    </cfRule>
  </conditionalFormatting>
  <conditionalFormatting sqref="O18">
    <cfRule type="expression" dxfId="39647" priority="42883">
      <formula>O18&lt;0</formula>
    </cfRule>
    <cfRule type="cellIs" dxfId="39646" priority="42884" operator="equal">
      <formula>0</formula>
    </cfRule>
  </conditionalFormatting>
  <conditionalFormatting sqref="O19">
    <cfRule type="cellIs" dxfId="39645" priority="42881" operator="equal">
      <formula>0</formula>
    </cfRule>
    <cfRule type="expression" dxfId="39644" priority="42882">
      <formula>O19&lt;0</formula>
    </cfRule>
  </conditionalFormatting>
  <conditionalFormatting sqref="O20:O21">
    <cfRule type="expression" dxfId="39643" priority="42879">
      <formula>O20&lt;0</formula>
    </cfRule>
    <cfRule type="cellIs" dxfId="39642" priority="42880" operator="equal">
      <formula>0</formula>
    </cfRule>
  </conditionalFormatting>
  <conditionalFormatting sqref="O22">
    <cfRule type="expression" dxfId="39641" priority="42877">
      <formula>O22&lt;0</formula>
    </cfRule>
    <cfRule type="cellIs" dxfId="39640" priority="42878" operator="equal">
      <formula>0</formula>
    </cfRule>
  </conditionalFormatting>
  <conditionalFormatting sqref="O23">
    <cfRule type="cellIs" dxfId="39639" priority="42875" operator="equal">
      <formula>0</formula>
    </cfRule>
    <cfRule type="expression" dxfId="39638" priority="42876">
      <formula>O23&lt;0</formula>
    </cfRule>
  </conditionalFormatting>
  <conditionalFormatting sqref="O24:O25">
    <cfRule type="expression" dxfId="39637" priority="42873">
      <formula>O24&lt;0</formula>
    </cfRule>
    <cfRule type="cellIs" dxfId="39636" priority="42874" operator="equal">
      <formula>0</formula>
    </cfRule>
  </conditionalFormatting>
  <conditionalFormatting sqref="O26">
    <cfRule type="expression" dxfId="39635" priority="42871">
      <formula>O26&lt;0</formula>
    </cfRule>
    <cfRule type="cellIs" dxfId="39634" priority="42872" operator="equal">
      <formula>0</formula>
    </cfRule>
  </conditionalFormatting>
  <conditionalFormatting sqref="O27">
    <cfRule type="cellIs" dxfId="39633" priority="42869" operator="equal">
      <formula>0</formula>
    </cfRule>
    <cfRule type="expression" dxfId="39632" priority="42870">
      <formula>O27&lt;0</formula>
    </cfRule>
  </conditionalFormatting>
  <conditionalFormatting sqref="O28:O29">
    <cfRule type="expression" dxfId="39631" priority="42867">
      <formula>O28&lt;0</formula>
    </cfRule>
    <cfRule type="cellIs" dxfId="39630" priority="42868" operator="equal">
      <formula>0</formula>
    </cfRule>
  </conditionalFormatting>
  <conditionalFormatting sqref="O30">
    <cfRule type="expression" dxfId="39629" priority="42865">
      <formula>O30&lt;0</formula>
    </cfRule>
    <cfRule type="cellIs" dxfId="39628" priority="42866" operator="equal">
      <formula>0</formula>
    </cfRule>
  </conditionalFormatting>
  <conditionalFormatting sqref="O31">
    <cfRule type="cellIs" dxfId="39627" priority="42863" operator="equal">
      <formula>0</formula>
    </cfRule>
    <cfRule type="expression" dxfId="39626" priority="42864">
      <formula>O31&lt;0</formula>
    </cfRule>
  </conditionalFormatting>
  <conditionalFormatting sqref="O32:O33">
    <cfRule type="expression" dxfId="39625" priority="42861">
      <formula>O32&lt;0</formula>
    </cfRule>
    <cfRule type="cellIs" dxfId="39624" priority="42862" operator="equal">
      <formula>0</formula>
    </cfRule>
  </conditionalFormatting>
  <conditionalFormatting sqref="O34">
    <cfRule type="expression" dxfId="39623" priority="42859">
      <formula>O34&lt;0</formula>
    </cfRule>
    <cfRule type="cellIs" dxfId="39622" priority="42860" operator="equal">
      <formula>0</formula>
    </cfRule>
  </conditionalFormatting>
  <conditionalFormatting sqref="O35">
    <cfRule type="cellIs" dxfId="39621" priority="42857" operator="equal">
      <formula>0</formula>
    </cfRule>
    <cfRule type="expression" dxfId="39620" priority="42858">
      <formula>O35&lt;0</formula>
    </cfRule>
  </conditionalFormatting>
  <conditionalFormatting sqref="O36:O37">
    <cfRule type="expression" dxfId="39619" priority="42855">
      <formula>O36&lt;0</formula>
    </cfRule>
    <cfRule type="cellIs" dxfId="39618" priority="42856" operator="equal">
      <formula>0</formula>
    </cfRule>
  </conditionalFormatting>
  <conditionalFormatting sqref="O38">
    <cfRule type="expression" dxfId="39617" priority="42853">
      <formula>O38&lt;0</formula>
    </cfRule>
    <cfRule type="cellIs" dxfId="39616" priority="42854" operator="equal">
      <formula>0</formula>
    </cfRule>
  </conditionalFormatting>
  <conditionalFormatting sqref="O39">
    <cfRule type="cellIs" dxfId="39615" priority="42851" operator="equal">
      <formula>0</formula>
    </cfRule>
    <cfRule type="expression" dxfId="39614" priority="42852">
      <formula>O39&lt;0</formula>
    </cfRule>
  </conditionalFormatting>
  <conditionalFormatting sqref="O40:O41">
    <cfRule type="expression" dxfId="39613" priority="42849">
      <formula>O40&lt;0</formula>
    </cfRule>
    <cfRule type="cellIs" dxfId="39612" priority="42850" operator="equal">
      <formula>0</formula>
    </cfRule>
  </conditionalFormatting>
  <conditionalFormatting sqref="O42">
    <cfRule type="expression" dxfId="39611" priority="42847">
      <formula>O42&lt;0</formula>
    </cfRule>
    <cfRule type="cellIs" dxfId="39610" priority="42848" operator="equal">
      <formula>0</formula>
    </cfRule>
  </conditionalFormatting>
  <conditionalFormatting sqref="O43">
    <cfRule type="cellIs" dxfId="39609" priority="42845" operator="equal">
      <formula>0</formula>
    </cfRule>
    <cfRule type="expression" dxfId="39608" priority="42846">
      <formula>O43&lt;0</formula>
    </cfRule>
  </conditionalFormatting>
  <conditionalFormatting sqref="O44:O46">
    <cfRule type="expression" dxfId="39607" priority="42843">
      <formula>O44&lt;0</formula>
    </cfRule>
    <cfRule type="cellIs" dxfId="39606" priority="42844" operator="equal">
      <formula>0</formula>
    </cfRule>
  </conditionalFormatting>
  <conditionalFormatting sqref="O43">
    <cfRule type="cellIs" dxfId="39605" priority="42841" operator="equal">
      <formula>0</formula>
    </cfRule>
    <cfRule type="expression" dxfId="39604" priority="42842">
      <formula>O43&lt;0</formula>
    </cfRule>
  </conditionalFormatting>
  <conditionalFormatting sqref="O44:O46">
    <cfRule type="expression" dxfId="39603" priority="42839">
      <formula>O44&lt;0</formula>
    </cfRule>
    <cfRule type="cellIs" dxfId="39602" priority="42840" operator="equal">
      <formula>0</formula>
    </cfRule>
  </conditionalFormatting>
  <conditionalFormatting sqref="O43">
    <cfRule type="cellIs" dxfId="39601" priority="42837" operator="equal">
      <formula>0</formula>
    </cfRule>
    <cfRule type="expression" dxfId="39600" priority="42838">
      <formula>O43&lt;0</formula>
    </cfRule>
  </conditionalFormatting>
  <conditionalFormatting sqref="O44:O45">
    <cfRule type="expression" dxfId="39599" priority="42835">
      <formula>O44&lt;0</formula>
    </cfRule>
    <cfRule type="cellIs" dxfId="39598" priority="42836" operator="equal">
      <formula>0</formula>
    </cfRule>
  </conditionalFormatting>
  <conditionalFormatting sqref="O46">
    <cfRule type="expression" dxfId="39597" priority="42833">
      <formula>O46&lt;0</formula>
    </cfRule>
    <cfRule type="cellIs" dxfId="39596" priority="42834" operator="equal">
      <formula>0</formula>
    </cfRule>
  </conditionalFormatting>
  <conditionalFormatting sqref="Y2:Y7">
    <cfRule type="beginsWith" dxfId="39595" priority="20829" operator="beginsWith" text="DP">
      <formula>LEFT(Y2,LEN("DP"))="DP"</formula>
    </cfRule>
  </conditionalFormatting>
  <conditionalFormatting sqref="A6">
    <cfRule type="containsText" dxfId="39594" priority="2082" operator="containsText" text="NTRAB">
      <formula>NOT(ISERROR(SEARCH("NTRAB",A6)))</formula>
    </cfRule>
    <cfRule type="containsText" dxfId="39593" priority="2083" operator="containsText" text="FERIADO">
      <formula>NOT(ISERROR(SEARCH("FERIADO",A6)))</formula>
    </cfRule>
  </conditionalFormatting>
  <conditionalFormatting sqref="A6">
    <cfRule type="containsText" dxfId="39592" priority="2081" operator="containsText" text="FÉRIAS">
      <formula>NOT(ISERROR(SEARCH("FÉRIAS",A6)))</formula>
    </cfRule>
  </conditionalFormatting>
  <conditionalFormatting sqref="A3">
    <cfRule type="containsText" dxfId="39591" priority="2079" operator="containsText" text="NTRAB">
      <formula>NOT(ISERROR(SEARCH("NTRAB",A3)))</formula>
    </cfRule>
    <cfRule type="containsText" dxfId="39590" priority="2080" operator="containsText" text="FERIADO">
      <formula>NOT(ISERROR(SEARCH("FERIADO",A3)))</formula>
    </cfRule>
  </conditionalFormatting>
  <conditionalFormatting sqref="A3">
    <cfRule type="containsText" dxfId="39589" priority="2078" operator="containsText" text="FÉRIAS">
      <formula>NOT(ISERROR(SEARCH("FÉRIAS",A3)))</formula>
    </cfRule>
  </conditionalFormatting>
  <conditionalFormatting sqref="A3 A6">
    <cfRule type="containsText" dxfId="39588" priority="2077" operator="containsText" text="ATESTADO">
      <formula>NOT(ISERROR(SEARCH("ATESTADO",A3)))</formula>
    </cfRule>
  </conditionalFormatting>
  <conditionalFormatting sqref="A4">
    <cfRule type="containsText" dxfId="39587" priority="2075" operator="containsText" text="NTRAB">
      <formula>NOT(ISERROR(SEARCH("NTRAB",A4)))</formula>
    </cfRule>
    <cfRule type="containsText" dxfId="39586" priority="2076" operator="containsText" text="FERIADO">
      <formula>NOT(ISERROR(SEARCH("FERIADO",A4)))</formula>
    </cfRule>
  </conditionalFormatting>
  <conditionalFormatting sqref="A4">
    <cfRule type="containsText" dxfId="39585" priority="2074" operator="containsText" text="FÉRIAS">
      <formula>NOT(ISERROR(SEARCH("FÉRIAS",A4)))</formula>
    </cfRule>
  </conditionalFormatting>
  <conditionalFormatting sqref="A4">
    <cfRule type="expression" dxfId="39584" priority="2070">
      <formula>A3="FERIADO"</formula>
    </cfRule>
    <cfRule type="expression" dxfId="39583" priority="2071">
      <formula>A3="NTRAB"</formula>
    </cfRule>
    <cfRule type="expression" dxfId="39582" priority="2072">
      <formula>A3="FÉRIAS"</formula>
    </cfRule>
    <cfRule type="expression" dxfId="39581" priority="2073">
      <formula>A3="ATESTADO"</formula>
    </cfRule>
  </conditionalFormatting>
  <conditionalFormatting sqref="A4">
    <cfRule type="containsText" dxfId="39580" priority="2069" operator="containsText" text="ATESTADO">
      <formula>NOT(ISERROR(SEARCH("ATESTADO",A4)))</formula>
    </cfRule>
  </conditionalFormatting>
  <conditionalFormatting sqref="A5">
    <cfRule type="containsText" dxfId="39579" priority="2067" operator="containsText" text="NTRAB">
      <formula>NOT(ISERROR(SEARCH("NTRAB",A5)))</formula>
    </cfRule>
    <cfRule type="containsText" dxfId="39578" priority="2068" operator="containsText" text="FERIADO">
      <formula>NOT(ISERROR(SEARCH("FERIADO",A5)))</formula>
    </cfRule>
  </conditionalFormatting>
  <conditionalFormatting sqref="A5">
    <cfRule type="containsText" dxfId="39577" priority="2066" operator="containsText" text="FÉRIAS">
      <formula>NOT(ISERROR(SEARCH("FÉRIAS",A5)))</formula>
    </cfRule>
  </conditionalFormatting>
  <conditionalFormatting sqref="A5">
    <cfRule type="expression" dxfId="39576" priority="2062">
      <formula>A4="FERIADO"</formula>
    </cfRule>
    <cfRule type="expression" dxfId="39575" priority="2063">
      <formula>A4="NTRAB"</formula>
    </cfRule>
    <cfRule type="expression" dxfId="39574" priority="2064">
      <formula>A4="FÉRIAS"</formula>
    </cfRule>
    <cfRule type="expression" dxfId="39573" priority="2065">
      <formula>A4="ATESTADO"</formula>
    </cfRule>
  </conditionalFormatting>
  <conditionalFormatting sqref="A5">
    <cfRule type="containsText" dxfId="39572" priority="2061" operator="containsText" text="ATESTADO">
      <formula>NOT(ISERROR(SEARCH("ATESTADO",A5)))</formula>
    </cfRule>
  </conditionalFormatting>
  <conditionalFormatting sqref="A5">
    <cfRule type="expression" dxfId="39571" priority="2057">
      <formula>A3="ATESTADO"</formula>
    </cfRule>
    <cfRule type="expression" dxfId="39570" priority="2058">
      <formula>A3="FÉRIAS"</formula>
    </cfRule>
    <cfRule type="expression" dxfId="39569" priority="2059">
      <formula>A3="NTRAB"</formula>
    </cfRule>
    <cfRule type="expression" dxfId="39568" priority="2060">
      <formula>A3="FERIADO"</formula>
    </cfRule>
  </conditionalFormatting>
  <conditionalFormatting sqref="A3:A6">
    <cfRule type="containsText" dxfId="39567" priority="2056" operator="containsText" text="HOJE">
      <formula>NOT(ISERROR(SEARCH("HOJE",A3)))</formula>
    </cfRule>
  </conditionalFormatting>
  <conditionalFormatting sqref="A10">
    <cfRule type="containsText" dxfId="39566" priority="2054" operator="containsText" text="NTRAB">
      <formula>NOT(ISERROR(SEARCH("NTRAB",A10)))</formula>
    </cfRule>
    <cfRule type="containsText" dxfId="39565" priority="2055" operator="containsText" text="FERIADO">
      <formula>NOT(ISERROR(SEARCH("FERIADO",A10)))</formula>
    </cfRule>
  </conditionalFormatting>
  <conditionalFormatting sqref="A10">
    <cfRule type="containsText" dxfId="39564" priority="2053" operator="containsText" text="FÉRIAS">
      <formula>NOT(ISERROR(SEARCH("FÉRIAS",A10)))</formula>
    </cfRule>
  </conditionalFormatting>
  <conditionalFormatting sqref="A7">
    <cfRule type="containsText" dxfId="39563" priority="2051" operator="containsText" text="NTRAB">
      <formula>NOT(ISERROR(SEARCH("NTRAB",A7)))</formula>
    </cfRule>
    <cfRule type="containsText" dxfId="39562" priority="2052" operator="containsText" text="FERIADO">
      <formula>NOT(ISERROR(SEARCH("FERIADO",A7)))</formula>
    </cfRule>
  </conditionalFormatting>
  <conditionalFormatting sqref="A7">
    <cfRule type="containsText" dxfId="39561" priority="2050" operator="containsText" text="FÉRIAS">
      <formula>NOT(ISERROR(SEARCH("FÉRIAS",A7)))</formula>
    </cfRule>
  </conditionalFormatting>
  <conditionalFormatting sqref="A7 A10">
    <cfRule type="containsText" dxfId="39560" priority="2049" operator="containsText" text="ATESTADO">
      <formula>NOT(ISERROR(SEARCH("ATESTADO",A7)))</formula>
    </cfRule>
  </conditionalFormatting>
  <conditionalFormatting sqref="A8">
    <cfRule type="containsText" dxfId="39559" priority="2047" operator="containsText" text="NTRAB">
      <formula>NOT(ISERROR(SEARCH("NTRAB",A8)))</formula>
    </cfRule>
    <cfRule type="containsText" dxfId="39558" priority="2048" operator="containsText" text="FERIADO">
      <formula>NOT(ISERROR(SEARCH("FERIADO",A8)))</formula>
    </cfRule>
  </conditionalFormatting>
  <conditionalFormatting sqref="A8">
    <cfRule type="containsText" dxfId="39557" priority="2046" operator="containsText" text="FÉRIAS">
      <formula>NOT(ISERROR(SEARCH("FÉRIAS",A8)))</formula>
    </cfRule>
  </conditionalFormatting>
  <conditionalFormatting sqref="A8">
    <cfRule type="expression" dxfId="39556" priority="2042">
      <formula>A7="FERIADO"</formula>
    </cfRule>
    <cfRule type="expression" dxfId="39555" priority="2043">
      <formula>A7="NTRAB"</formula>
    </cfRule>
    <cfRule type="expression" dxfId="39554" priority="2044">
      <formula>A7="FÉRIAS"</formula>
    </cfRule>
    <cfRule type="expression" dxfId="39553" priority="2045">
      <formula>A7="ATESTADO"</formula>
    </cfRule>
  </conditionalFormatting>
  <conditionalFormatting sqref="A8">
    <cfRule type="containsText" dxfId="39552" priority="2041" operator="containsText" text="ATESTADO">
      <formula>NOT(ISERROR(SEARCH("ATESTADO",A8)))</formula>
    </cfRule>
  </conditionalFormatting>
  <conditionalFormatting sqref="A9">
    <cfRule type="containsText" dxfId="39551" priority="2039" operator="containsText" text="NTRAB">
      <formula>NOT(ISERROR(SEARCH("NTRAB",A9)))</formula>
    </cfRule>
    <cfRule type="containsText" dxfId="39550" priority="2040" operator="containsText" text="FERIADO">
      <formula>NOT(ISERROR(SEARCH("FERIADO",A9)))</formula>
    </cfRule>
  </conditionalFormatting>
  <conditionalFormatting sqref="A9">
    <cfRule type="containsText" dxfId="39549" priority="2038" operator="containsText" text="FÉRIAS">
      <formula>NOT(ISERROR(SEARCH("FÉRIAS",A9)))</formula>
    </cfRule>
  </conditionalFormatting>
  <conditionalFormatting sqref="A9">
    <cfRule type="expression" dxfId="39548" priority="2034">
      <formula>A8="FERIADO"</formula>
    </cfRule>
    <cfRule type="expression" dxfId="39547" priority="2035">
      <formula>A8="NTRAB"</formula>
    </cfRule>
    <cfRule type="expression" dxfId="39546" priority="2036">
      <formula>A8="FÉRIAS"</formula>
    </cfRule>
    <cfRule type="expression" dxfId="39545" priority="2037">
      <formula>A8="ATESTADO"</formula>
    </cfRule>
  </conditionalFormatting>
  <conditionalFormatting sqref="A9">
    <cfRule type="containsText" dxfId="39544" priority="2033" operator="containsText" text="ATESTADO">
      <formula>NOT(ISERROR(SEARCH("ATESTADO",A9)))</formula>
    </cfRule>
  </conditionalFormatting>
  <conditionalFormatting sqref="A9">
    <cfRule type="expression" dxfId="39543" priority="2029">
      <formula>A7="ATESTADO"</formula>
    </cfRule>
    <cfRule type="expression" dxfId="39542" priority="2030">
      <formula>A7="FÉRIAS"</formula>
    </cfRule>
    <cfRule type="expression" dxfId="39541" priority="2031">
      <formula>A7="NTRAB"</formula>
    </cfRule>
    <cfRule type="expression" dxfId="39540" priority="2032">
      <formula>A7="FERIADO"</formula>
    </cfRule>
  </conditionalFormatting>
  <conditionalFormatting sqref="A7:A10">
    <cfRule type="containsText" dxfId="39539" priority="2028" operator="containsText" text="HOJE">
      <formula>NOT(ISERROR(SEARCH("HOJE",A7)))</formula>
    </cfRule>
  </conditionalFormatting>
  <conditionalFormatting sqref="A14">
    <cfRule type="containsText" dxfId="39538" priority="2026" operator="containsText" text="NTRAB">
      <formula>NOT(ISERROR(SEARCH("NTRAB",A14)))</formula>
    </cfRule>
    <cfRule type="containsText" dxfId="39537" priority="2027" operator="containsText" text="FERIADO">
      <formula>NOT(ISERROR(SEARCH("FERIADO",A14)))</formula>
    </cfRule>
  </conditionalFormatting>
  <conditionalFormatting sqref="A14">
    <cfRule type="containsText" dxfId="39536" priority="2025" operator="containsText" text="FÉRIAS">
      <formula>NOT(ISERROR(SEARCH("FÉRIAS",A14)))</formula>
    </cfRule>
  </conditionalFormatting>
  <conditionalFormatting sqref="A11">
    <cfRule type="containsText" dxfId="39535" priority="2023" operator="containsText" text="NTRAB">
      <formula>NOT(ISERROR(SEARCH("NTRAB",A11)))</formula>
    </cfRule>
    <cfRule type="containsText" dxfId="39534" priority="2024" operator="containsText" text="FERIADO">
      <formula>NOT(ISERROR(SEARCH("FERIADO",A11)))</formula>
    </cfRule>
  </conditionalFormatting>
  <conditionalFormatting sqref="A11">
    <cfRule type="containsText" dxfId="39533" priority="2022" operator="containsText" text="FÉRIAS">
      <formula>NOT(ISERROR(SEARCH("FÉRIAS",A11)))</formula>
    </cfRule>
  </conditionalFormatting>
  <conditionalFormatting sqref="A11 A14">
    <cfRule type="containsText" dxfId="39532" priority="2021" operator="containsText" text="ATESTADO">
      <formula>NOT(ISERROR(SEARCH("ATESTADO",A11)))</formula>
    </cfRule>
  </conditionalFormatting>
  <conditionalFormatting sqref="A12">
    <cfRule type="containsText" dxfId="39531" priority="2019" operator="containsText" text="NTRAB">
      <formula>NOT(ISERROR(SEARCH("NTRAB",A12)))</formula>
    </cfRule>
    <cfRule type="containsText" dxfId="39530" priority="2020" operator="containsText" text="FERIADO">
      <formula>NOT(ISERROR(SEARCH("FERIADO",A12)))</formula>
    </cfRule>
  </conditionalFormatting>
  <conditionalFormatting sqref="A12">
    <cfRule type="containsText" dxfId="39529" priority="2018" operator="containsText" text="FÉRIAS">
      <formula>NOT(ISERROR(SEARCH("FÉRIAS",A12)))</formula>
    </cfRule>
  </conditionalFormatting>
  <conditionalFormatting sqref="A12">
    <cfRule type="expression" dxfId="39528" priority="2014">
      <formula>A11="FERIADO"</formula>
    </cfRule>
    <cfRule type="expression" dxfId="39527" priority="2015">
      <formula>A11="NTRAB"</formula>
    </cfRule>
    <cfRule type="expression" dxfId="39526" priority="2016">
      <formula>A11="FÉRIAS"</formula>
    </cfRule>
    <cfRule type="expression" dxfId="39525" priority="2017">
      <formula>A11="ATESTADO"</formula>
    </cfRule>
  </conditionalFormatting>
  <conditionalFormatting sqref="A12">
    <cfRule type="containsText" dxfId="39524" priority="2013" operator="containsText" text="ATESTADO">
      <formula>NOT(ISERROR(SEARCH("ATESTADO",A12)))</formula>
    </cfRule>
  </conditionalFormatting>
  <conditionalFormatting sqref="A11:A12 A14">
    <cfRule type="containsText" dxfId="39523" priority="2012" operator="containsText" text="HOJE">
      <formula>NOT(ISERROR(SEARCH("HOJE",A11)))</formula>
    </cfRule>
  </conditionalFormatting>
  <conditionalFormatting sqref="A18">
    <cfRule type="containsText" dxfId="39522" priority="2010" operator="containsText" text="NTRAB">
      <formula>NOT(ISERROR(SEARCH("NTRAB",A18)))</formula>
    </cfRule>
    <cfRule type="containsText" dxfId="39521" priority="2011" operator="containsText" text="FERIADO">
      <formula>NOT(ISERROR(SEARCH("FERIADO",A18)))</formula>
    </cfRule>
  </conditionalFormatting>
  <conditionalFormatting sqref="A18">
    <cfRule type="containsText" dxfId="39520" priority="2009" operator="containsText" text="FÉRIAS">
      <formula>NOT(ISERROR(SEARCH("FÉRIAS",A18)))</formula>
    </cfRule>
  </conditionalFormatting>
  <conditionalFormatting sqref="A15">
    <cfRule type="containsText" dxfId="39519" priority="2007" operator="containsText" text="NTRAB">
      <formula>NOT(ISERROR(SEARCH("NTRAB",A15)))</formula>
    </cfRule>
    <cfRule type="containsText" dxfId="39518" priority="2008" operator="containsText" text="FERIADO">
      <formula>NOT(ISERROR(SEARCH("FERIADO",A15)))</formula>
    </cfRule>
  </conditionalFormatting>
  <conditionalFormatting sqref="A15">
    <cfRule type="containsText" dxfId="39517" priority="2006" operator="containsText" text="FÉRIAS">
      <formula>NOT(ISERROR(SEARCH("FÉRIAS",A15)))</formula>
    </cfRule>
  </conditionalFormatting>
  <conditionalFormatting sqref="A15 A18">
    <cfRule type="containsText" dxfId="39516" priority="2005" operator="containsText" text="ATESTADO">
      <formula>NOT(ISERROR(SEARCH("ATESTADO",A15)))</formula>
    </cfRule>
  </conditionalFormatting>
  <conditionalFormatting sqref="A16">
    <cfRule type="containsText" dxfId="39515" priority="2003" operator="containsText" text="NTRAB">
      <formula>NOT(ISERROR(SEARCH("NTRAB",A16)))</formula>
    </cfRule>
    <cfRule type="containsText" dxfId="39514" priority="2004" operator="containsText" text="FERIADO">
      <formula>NOT(ISERROR(SEARCH("FERIADO",A16)))</formula>
    </cfRule>
  </conditionalFormatting>
  <conditionalFormatting sqref="A16">
    <cfRule type="containsText" dxfId="39513" priority="2002" operator="containsText" text="FÉRIAS">
      <formula>NOT(ISERROR(SEARCH("FÉRIAS",A16)))</formula>
    </cfRule>
  </conditionalFormatting>
  <conditionalFormatting sqref="A16">
    <cfRule type="expression" dxfId="39512" priority="1998">
      <formula>A15="FERIADO"</formula>
    </cfRule>
    <cfRule type="expression" dxfId="39511" priority="1999">
      <formula>A15="NTRAB"</formula>
    </cfRule>
    <cfRule type="expression" dxfId="39510" priority="2000">
      <formula>A15="FÉRIAS"</formula>
    </cfRule>
    <cfRule type="expression" dxfId="39509" priority="2001">
      <formula>A15="ATESTADO"</formula>
    </cfRule>
  </conditionalFormatting>
  <conditionalFormatting sqref="A16">
    <cfRule type="containsText" dxfId="39508" priority="1997" operator="containsText" text="ATESTADO">
      <formula>NOT(ISERROR(SEARCH("ATESTADO",A16)))</formula>
    </cfRule>
  </conditionalFormatting>
  <conditionalFormatting sqref="A15:A16 A18">
    <cfRule type="containsText" dxfId="39507" priority="1996" operator="containsText" text="HOJE">
      <formula>NOT(ISERROR(SEARCH("HOJE",A15)))</formula>
    </cfRule>
  </conditionalFormatting>
  <conditionalFormatting sqref="A22">
    <cfRule type="containsText" dxfId="39506" priority="1994" operator="containsText" text="NTRAB">
      <formula>NOT(ISERROR(SEARCH("NTRAB",A22)))</formula>
    </cfRule>
    <cfRule type="containsText" dxfId="39505" priority="1995" operator="containsText" text="FERIADO">
      <formula>NOT(ISERROR(SEARCH("FERIADO",A22)))</formula>
    </cfRule>
  </conditionalFormatting>
  <conditionalFormatting sqref="A22">
    <cfRule type="containsText" dxfId="39504" priority="1993" operator="containsText" text="FÉRIAS">
      <formula>NOT(ISERROR(SEARCH("FÉRIAS",A22)))</formula>
    </cfRule>
  </conditionalFormatting>
  <conditionalFormatting sqref="A19">
    <cfRule type="containsText" dxfId="39503" priority="1991" operator="containsText" text="NTRAB">
      <formula>NOT(ISERROR(SEARCH("NTRAB",A19)))</formula>
    </cfRule>
    <cfRule type="containsText" dxfId="39502" priority="1992" operator="containsText" text="FERIADO">
      <formula>NOT(ISERROR(SEARCH("FERIADO",A19)))</formula>
    </cfRule>
  </conditionalFormatting>
  <conditionalFormatting sqref="A19">
    <cfRule type="containsText" dxfId="39501" priority="1990" operator="containsText" text="FÉRIAS">
      <formula>NOT(ISERROR(SEARCH("FÉRIAS",A19)))</formula>
    </cfRule>
  </conditionalFormatting>
  <conditionalFormatting sqref="A19 A22">
    <cfRule type="containsText" dxfId="39500" priority="1989" operator="containsText" text="ATESTADO">
      <formula>NOT(ISERROR(SEARCH("ATESTADO",A19)))</formula>
    </cfRule>
  </conditionalFormatting>
  <conditionalFormatting sqref="A20">
    <cfRule type="containsText" dxfId="39499" priority="1987" operator="containsText" text="NTRAB">
      <formula>NOT(ISERROR(SEARCH("NTRAB",A20)))</formula>
    </cfRule>
    <cfRule type="containsText" dxfId="39498" priority="1988" operator="containsText" text="FERIADO">
      <formula>NOT(ISERROR(SEARCH("FERIADO",A20)))</formula>
    </cfRule>
  </conditionalFormatting>
  <conditionalFormatting sqref="A20">
    <cfRule type="containsText" dxfId="39497" priority="1986" operator="containsText" text="FÉRIAS">
      <formula>NOT(ISERROR(SEARCH("FÉRIAS",A20)))</formula>
    </cfRule>
  </conditionalFormatting>
  <conditionalFormatting sqref="A20">
    <cfRule type="expression" dxfId="39496" priority="1982">
      <formula>A19="FERIADO"</formula>
    </cfRule>
    <cfRule type="expression" dxfId="39495" priority="1983">
      <formula>A19="NTRAB"</formula>
    </cfRule>
    <cfRule type="expression" dxfId="39494" priority="1984">
      <formula>A19="FÉRIAS"</formula>
    </cfRule>
    <cfRule type="expression" dxfId="39493" priority="1985">
      <formula>A19="ATESTADO"</formula>
    </cfRule>
  </conditionalFormatting>
  <conditionalFormatting sqref="A20">
    <cfRule type="containsText" dxfId="39492" priority="1981" operator="containsText" text="ATESTADO">
      <formula>NOT(ISERROR(SEARCH("ATESTADO",A20)))</formula>
    </cfRule>
  </conditionalFormatting>
  <conditionalFormatting sqref="A19:A20 A22">
    <cfRule type="containsText" dxfId="39491" priority="1980" operator="containsText" text="HOJE">
      <formula>NOT(ISERROR(SEARCH("HOJE",A19)))</formula>
    </cfRule>
  </conditionalFormatting>
  <conditionalFormatting sqref="A26">
    <cfRule type="containsText" dxfId="39490" priority="1978" operator="containsText" text="NTRAB">
      <formula>NOT(ISERROR(SEARCH("NTRAB",A26)))</formula>
    </cfRule>
    <cfRule type="containsText" dxfId="39489" priority="1979" operator="containsText" text="FERIADO">
      <formula>NOT(ISERROR(SEARCH("FERIADO",A26)))</formula>
    </cfRule>
  </conditionalFormatting>
  <conditionalFormatting sqref="A26">
    <cfRule type="containsText" dxfId="39488" priority="1977" operator="containsText" text="FÉRIAS">
      <formula>NOT(ISERROR(SEARCH("FÉRIAS",A26)))</formula>
    </cfRule>
  </conditionalFormatting>
  <conditionalFormatting sqref="A23">
    <cfRule type="containsText" dxfId="39487" priority="1975" operator="containsText" text="NTRAB">
      <formula>NOT(ISERROR(SEARCH("NTRAB",A23)))</formula>
    </cfRule>
    <cfRule type="containsText" dxfId="39486" priority="1976" operator="containsText" text="FERIADO">
      <formula>NOT(ISERROR(SEARCH("FERIADO",A23)))</formula>
    </cfRule>
  </conditionalFormatting>
  <conditionalFormatting sqref="A23">
    <cfRule type="containsText" dxfId="39485" priority="1974" operator="containsText" text="FÉRIAS">
      <formula>NOT(ISERROR(SEARCH("FÉRIAS",A23)))</formula>
    </cfRule>
  </conditionalFormatting>
  <conditionalFormatting sqref="A23 A26">
    <cfRule type="containsText" dxfId="39484" priority="1973" operator="containsText" text="ATESTADO">
      <formula>NOT(ISERROR(SEARCH("ATESTADO",A23)))</formula>
    </cfRule>
  </conditionalFormatting>
  <conditionalFormatting sqref="A24">
    <cfRule type="containsText" dxfId="39483" priority="1971" operator="containsText" text="NTRAB">
      <formula>NOT(ISERROR(SEARCH("NTRAB",A24)))</formula>
    </cfRule>
    <cfRule type="containsText" dxfId="39482" priority="1972" operator="containsText" text="FERIADO">
      <formula>NOT(ISERROR(SEARCH("FERIADO",A24)))</formula>
    </cfRule>
  </conditionalFormatting>
  <conditionalFormatting sqref="A24">
    <cfRule type="containsText" dxfId="39481" priority="1970" operator="containsText" text="FÉRIAS">
      <formula>NOT(ISERROR(SEARCH("FÉRIAS",A24)))</formula>
    </cfRule>
  </conditionalFormatting>
  <conditionalFormatting sqref="A24">
    <cfRule type="expression" dxfId="39480" priority="1966">
      <formula>A23="FERIADO"</formula>
    </cfRule>
    <cfRule type="expression" dxfId="39479" priority="1967">
      <formula>A23="NTRAB"</formula>
    </cfRule>
    <cfRule type="expression" dxfId="39478" priority="1968">
      <formula>A23="FÉRIAS"</formula>
    </cfRule>
    <cfRule type="expression" dxfId="39477" priority="1969">
      <formula>A23="ATESTADO"</formula>
    </cfRule>
  </conditionalFormatting>
  <conditionalFormatting sqref="A24">
    <cfRule type="containsText" dxfId="39476" priority="1965" operator="containsText" text="ATESTADO">
      <formula>NOT(ISERROR(SEARCH("ATESTADO",A24)))</formula>
    </cfRule>
  </conditionalFormatting>
  <conditionalFormatting sqref="A23:A24 A26">
    <cfRule type="containsText" dxfId="39475" priority="1964" operator="containsText" text="HOJE">
      <formula>NOT(ISERROR(SEARCH("HOJE",A23)))</formula>
    </cfRule>
  </conditionalFormatting>
  <conditionalFormatting sqref="A30">
    <cfRule type="containsText" dxfId="39474" priority="1962" operator="containsText" text="NTRAB">
      <formula>NOT(ISERROR(SEARCH("NTRAB",A30)))</formula>
    </cfRule>
    <cfRule type="containsText" dxfId="39473" priority="1963" operator="containsText" text="FERIADO">
      <formula>NOT(ISERROR(SEARCH("FERIADO",A30)))</formula>
    </cfRule>
  </conditionalFormatting>
  <conditionalFormatting sqref="A30">
    <cfRule type="containsText" dxfId="39472" priority="1961" operator="containsText" text="FÉRIAS">
      <formula>NOT(ISERROR(SEARCH("FÉRIAS",A30)))</formula>
    </cfRule>
  </conditionalFormatting>
  <conditionalFormatting sqref="A27">
    <cfRule type="containsText" dxfId="39471" priority="1959" operator="containsText" text="NTRAB">
      <formula>NOT(ISERROR(SEARCH("NTRAB",A27)))</formula>
    </cfRule>
    <cfRule type="containsText" dxfId="39470" priority="1960" operator="containsText" text="FERIADO">
      <formula>NOT(ISERROR(SEARCH("FERIADO",A27)))</formula>
    </cfRule>
  </conditionalFormatting>
  <conditionalFormatting sqref="A27">
    <cfRule type="containsText" dxfId="39469" priority="1958" operator="containsText" text="FÉRIAS">
      <formula>NOT(ISERROR(SEARCH("FÉRIAS",A27)))</formula>
    </cfRule>
  </conditionalFormatting>
  <conditionalFormatting sqref="A27 A30">
    <cfRule type="containsText" dxfId="39468" priority="1957" operator="containsText" text="ATESTADO">
      <formula>NOT(ISERROR(SEARCH("ATESTADO",A27)))</formula>
    </cfRule>
  </conditionalFormatting>
  <conditionalFormatting sqref="A28">
    <cfRule type="containsText" dxfId="39467" priority="1955" operator="containsText" text="NTRAB">
      <formula>NOT(ISERROR(SEARCH("NTRAB",A28)))</formula>
    </cfRule>
    <cfRule type="containsText" dxfId="39466" priority="1956" operator="containsText" text="FERIADO">
      <formula>NOT(ISERROR(SEARCH("FERIADO",A28)))</formula>
    </cfRule>
  </conditionalFormatting>
  <conditionalFormatting sqref="A28">
    <cfRule type="containsText" dxfId="39465" priority="1954" operator="containsText" text="FÉRIAS">
      <formula>NOT(ISERROR(SEARCH("FÉRIAS",A28)))</formula>
    </cfRule>
  </conditionalFormatting>
  <conditionalFormatting sqref="A28">
    <cfRule type="expression" dxfId="39464" priority="1950">
      <formula>A27="FERIADO"</formula>
    </cfRule>
    <cfRule type="expression" dxfId="39463" priority="1951">
      <formula>A27="NTRAB"</formula>
    </cfRule>
    <cfRule type="expression" dxfId="39462" priority="1952">
      <formula>A27="FÉRIAS"</formula>
    </cfRule>
    <cfRule type="expression" dxfId="39461" priority="1953">
      <formula>A27="ATESTADO"</formula>
    </cfRule>
  </conditionalFormatting>
  <conditionalFormatting sqref="A28">
    <cfRule type="containsText" dxfId="39460" priority="1949" operator="containsText" text="ATESTADO">
      <formula>NOT(ISERROR(SEARCH("ATESTADO",A28)))</formula>
    </cfRule>
  </conditionalFormatting>
  <conditionalFormatting sqref="A27:A28 A30">
    <cfRule type="containsText" dxfId="39459" priority="1948" operator="containsText" text="HOJE">
      <formula>NOT(ISERROR(SEARCH("HOJE",A27)))</formula>
    </cfRule>
  </conditionalFormatting>
  <conditionalFormatting sqref="A34">
    <cfRule type="containsText" dxfId="39458" priority="1946" operator="containsText" text="NTRAB">
      <formula>NOT(ISERROR(SEARCH("NTRAB",A34)))</formula>
    </cfRule>
    <cfRule type="containsText" dxfId="39457" priority="1947" operator="containsText" text="FERIADO">
      <formula>NOT(ISERROR(SEARCH("FERIADO",A34)))</formula>
    </cfRule>
  </conditionalFormatting>
  <conditionalFormatting sqref="A34">
    <cfRule type="containsText" dxfId="39456" priority="1945" operator="containsText" text="FÉRIAS">
      <formula>NOT(ISERROR(SEARCH("FÉRIAS",A34)))</formula>
    </cfRule>
  </conditionalFormatting>
  <conditionalFormatting sqref="A31">
    <cfRule type="containsText" dxfId="39455" priority="1943" operator="containsText" text="NTRAB">
      <formula>NOT(ISERROR(SEARCH("NTRAB",A31)))</formula>
    </cfRule>
    <cfRule type="containsText" dxfId="39454" priority="1944" operator="containsText" text="FERIADO">
      <formula>NOT(ISERROR(SEARCH("FERIADO",A31)))</formula>
    </cfRule>
  </conditionalFormatting>
  <conditionalFormatting sqref="A31">
    <cfRule type="containsText" dxfId="39453" priority="1942" operator="containsText" text="FÉRIAS">
      <formula>NOT(ISERROR(SEARCH("FÉRIAS",A31)))</formula>
    </cfRule>
  </conditionalFormatting>
  <conditionalFormatting sqref="A31 A34">
    <cfRule type="containsText" dxfId="39452" priority="1941" operator="containsText" text="ATESTADO">
      <formula>NOT(ISERROR(SEARCH("ATESTADO",A31)))</formula>
    </cfRule>
  </conditionalFormatting>
  <conditionalFormatting sqref="A32">
    <cfRule type="containsText" dxfId="39451" priority="1939" operator="containsText" text="NTRAB">
      <formula>NOT(ISERROR(SEARCH("NTRAB",A32)))</formula>
    </cfRule>
    <cfRule type="containsText" dxfId="39450" priority="1940" operator="containsText" text="FERIADO">
      <formula>NOT(ISERROR(SEARCH("FERIADO",A32)))</formula>
    </cfRule>
  </conditionalFormatting>
  <conditionalFormatting sqref="A32">
    <cfRule type="containsText" dxfId="39449" priority="1938" operator="containsText" text="FÉRIAS">
      <formula>NOT(ISERROR(SEARCH("FÉRIAS",A32)))</formula>
    </cfRule>
  </conditionalFormatting>
  <conditionalFormatting sqref="A32">
    <cfRule type="expression" dxfId="39448" priority="1934">
      <formula>A31="FERIADO"</formula>
    </cfRule>
    <cfRule type="expression" dxfId="39447" priority="1935">
      <formula>A31="NTRAB"</formula>
    </cfRule>
    <cfRule type="expression" dxfId="39446" priority="1936">
      <formula>A31="FÉRIAS"</formula>
    </cfRule>
    <cfRule type="expression" dxfId="39445" priority="1937">
      <formula>A31="ATESTADO"</formula>
    </cfRule>
  </conditionalFormatting>
  <conditionalFormatting sqref="A32">
    <cfRule type="containsText" dxfId="39444" priority="1933" operator="containsText" text="ATESTADO">
      <formula>NOT(ISERROR(SEARCH("ATESTADO",A32)))</formula>
    </cfRule>
  </conditionalFormatting>
  <conditionalFormatting sqref="A31:A32 A34">
    <cfRule type="containsText" dxfId="39443" priority="1932" operator="containsText" text="HOJE">
      <formula>NOT(ISERROR(SEARCH("HOJE",A31)))</formula>
    </cfRule>
  </conditionalFormatting>
  <conditionalFormatting sqref="A38">
    <cfRule type="containsText" dxfId="39442" priority="1930" operator="containsText" text="NTRAB">
      <formula>NOT(ISERROR(SEARCH("NTRAB",A38)))</formula>
    </cfRule>
    <cfRule type="containsText" dxfId="39441" priority="1931" operator="containsText" text="FERIADO">
      <formula>NOT(ISERROR(SEARCH("FERIADO",A38)))</formula>
    </cfRule>
  </conditionalFormatting>
  <conditionalFormatting sqref="A38">
    <cfRule type="containsText" dxfId="39440" priority="1929" operator="containsText" text="FÉRIAS">
      <formula>NOT(ISERROR(SEARCH("FÉRIAS",A38)))</formula>
    </cfRule>
  </conditionalFormatting>
  <conditionalFormatting sqref="A35">
    <cfRule type="containsText" dxfId="39439" priority="1927" operator="containsText" text="NTRAB">
      <formula>NOT(ISERROR(SEARCH("NTRAB",A35)))</formula>
    </cfRule>
    <cfRule type="containsText" dxfId="39438" priority="1928" operator="containsText" text="FERIADO">
      <formula>NOT(ISERROR(SEARCH("FERIADO",A35)))</formula>
    </cfRule>
  </conditionalFormatting>
  <conditionalFormatting sqref="A35">
    <cfRule type="containsText" dxfId="39437" priority="1926" operator="containsText" text="FÉRIAS">
      <formula>NOT(ISERROR(SEARCH("FÉRIAS",A35)))</formula>
    </cfRule>
  </conditionalFormatting>
  <conditionalFormatting sqref="A35 A38">
    <cfRule type="containsText" dxfId="39436" priority="1925" operator="containsText" text="ATESTADO">
      <formula>NOT(ISERROR(SEARCH("ATESTADO",A35)))</formula>
    </cfRule>
  </conditionalFormatting>
  <conditionalFormatting sqref="A36">
    <cfRule type="containsText" dxfId="39435" priority="1923" operator="containsText" text="NTRAB">
      <formula>NOT(ISERROR(SEARCH("NTRAB",A36)))</formula>
    </cfRule>
    <cfRule type="containsText" dxfId="39434" priority="1924" operator="containsText" text="FERIADO">
      <formula>NOT(ISERROR(SEARCH("FERIADO",A36)))</formula>
    </cfRule>
  </conditionalFormatting>
  <conditionalFormatting sqref="A36">
    <cfRule type="containsText" dxfId="39433" priority="1922" operator="containsText" text="FÉRIAS">
      <formula>NOT(ISERROR(SEARCH("FÉRIAS",A36)))</formula>
    </cfRule>
  </conditionalFormatting>
  <conditionalFormatting sqref="A36">
    <cfRule type="expression" dxfId="39432" priority="1918">
      <formula>A35="FERIADO"</formula>
    </cfRule>
    <cfRule type="expression" dxfId="39431" priority="1919">
      <formula>A35="NTRAB"</formula>
    </cfRule>
    <cfRule type="expression" dxfId="39430" priority="1920">
      <formula>A35="FÉRIAS"</formula>
    </cfRule>
    <cfRule type="expression" dxfId="39429" priority="1921">
      <formula>A35="ATESTADO"</formula>
    </cfRule>
  </conditionalFormatting>
  <conditionalFormatting sqref="A36">
    <cfRule type="containsText" dxfId="39428" priority="1917" operator="containsText" text="ATESTADO">
      <formula>NOT(ISERROR(SEARCH("ATESTADO",A36)))</formula>
    </cfRule>
  </conditionalFormatting>
  <conditionalFormatting sqref="A35:A36 A38">
    <cfRule type="containsText" dxfId="39427" priority="1916" operator="containsText" text="HOJE">
      <formula>NOT(ISERROR(SEARCH("HOJE",A35)))</formula>
    </cfRule>
  </conditionalFormatting>
  <conditionalFormatting sqref="A42">
    <cfRule type="containsText" dxfId="39426" priority="1914" operator="containsText" text="NTRAB">
      <formula>NOT(ISERROR(SEARCH("NTRAB",A42)))</formula>
    </cfRule>
    <cfRule type="containsText" dxfId="39425" priority="1915" operator="containsText" text="FERIADO">
      <formula>NOT(ISERROR(SEARCH("FERIADO",A42)))</formula>
    </cfRule>
  </conditionalFormatting>
  <conditionalFormatting sqref="A42">
    <cfRule type="containsText" dxfId="39424" priority="1913" operator="containsText" text="FÉRIAS">
      <formula>NOT(ISERROR(SEARCH("FÉRIAS",A42)))</formula>
    </cfRule>
  </conditionalFormatting>
  <conditionalFormatting sqref="A39">
    <cfRule type="containsText" dxfId="39423" priority="1911" operator="containsText" text="NTRAB">
      <formula>NOT(ISERROR(SEARCH("NTRAB",A39)))</formula>
    </cfRule>
    <cfRule type="containsText" dxfId="39422" priority="1912" operator="containsText" text="FERIADO">
      <formula>NOT(ISERROR(SEARCH("FERIADO",A39)))</formula>
    </cfRule>
  </conditionalFormatting>
  <conditionalFormatting sqref="A39">
    <cfRule type="containsText" dxfId="39421" priority="1910" operator="containsText" text="FÉRIAS">
      <formula>NOT(ISERROR(SEARCH("FÉRIAS",A39)))</formula>
    </cfRule>
  </conditionalFormatting>
  <conditionalFormatting sqref="A39 A42">
    <cfRule type="containsText" dxfId="39420" priority="1909" operator="containsText" text="ATESTADO">
      <formula>NOT(ISERROR(SEARCH("ATESTADO",A39)))</formula>
    </cfRule>
  </conditionalFormatting>
  <conditionalFormatting sqref="A40">
    <cfRule type="containsText" dxfId="39419" priority="1907" operator="containsText" text="NTRAB">
      <formula>NOT(ISERROR(SEARCH("NTRAB",A40)))</formula>
    </cfRule>
    <cfRule type="containsText" dxfId="39418" priority="1908" operator="containsText" text="FERIADO">
      <formula>NOT(ISERROR(SEARCH("FERIADO",A40)))</formula>
    </cfRule>
  </conditionalFormatting>
  <conditionalFormatting sqref="A40">
    <cfRule type="containsText" dxfId="39417" priority="1906" operator="containsText" text="FÉRIAS">
      <formula>NOT(ISERROR(SEARCH("FÉRIAS",A40)))</formula>
    </cfRule>
  </conditionalFormatting>
  <conditionalFormatting sqref="A40">
    <cfRule type="expression" dxfId="39416" priority="1902">
      <formula>A39="FERIADO"</formula>
    </cfRule>
    <cfRule type="expression" dxfId="39415" priority="1903">
      <formula>A39="NTRAB"</formula>
    </cfRule>
    <cfRule type="expression" dxfId="39414" priority="1904">
      <formula>A39="FÉRIAS"</formula>
    </cfRule>
    <cfRule type="expression" dxfId="39413" priority="1905">
      <formula>A39="ATESTADO"</formula>
    </cfRule>
  </conditionalFormatting>
  <conditionalFormatting sqref="A40">
    <cfRule type="containsText" dxfId="39412" priority="1901" operator="containsText" text="ATESTADO">
      <formula>NOT(ISERROR(SEARCH("ATESTADO",A40)))</formula>
    </cfRule>
  </conditionalFormatting>
  <conditionalFormatting sqref="A39:A40 A42">
    <cfRule type="containsText" dxfId="39411" priority="1900" operator="containsText" text="HOJE">
      <formula>NOT(ISERROR(SEARCH("HOJE",A39)))</formula>
    </cfRule>
  </conditionalFormatting>
  <conditionalFormatting sqref="A13">
    <cfRule type="containsText" dxfId="39410" priority="1898" operator="containsText" text="NTRAB">
      <formula>NOT(ISERROR(SEARCH("NTRAB",A13)))</formula>
    </cfRule>
    <cfRule type="containsText" dxfId="39409" priority="1899" operator="containsText" text="FERIADO">
      <formula>NOT(ISERROR(SEARCH("FERIADO",A13)))</formula>
    </cfRule>
  </conditionalFormatting>
  <conditionalFormatting sqref="A13">
    <cfRule type="containsText" dxfId="39408" priority="1897" operator="containsText" text="FÉRIAS">
      <formula>NOT(ISERROR(SEARCH("FÉRIAS",A13)))</formula>
    </cfRule>
  </conditionalFormatting>
  <conditionalFormatting sqref="A13">
    <cfRule type="expression" dxfId="39407" priority="1893">
      <formula>A12="FERIADO"</formula>
    </cfRule>
    <cfRule type="expression" dxfId="39406" priority="1894">
      <formula>A12="NTRAB"</formula>
    </cfRule>
    <cfRule type="expression" dxfId="39405" priority="1895">
      <formula>A12="FÉRIAS"</formula>
    </cfRule>
    <cfRule type="expression" dxfId="39404" priority="1896">
      <formula>A12="ATESTADO"</formula>
    </cfRule>
  </conditionalFormatting>
  <conditionalFormatting sqref="A13">
    <cfRule type="containsText" dxfId="39403" priority="1892" operator="containsText" text="ATESTADO">
      <formula>NOT(ISERROR(SEARCH("ATESTADO",A13)))</formula>
    </cfRule>
  </conditionalFormatting>
  <conditionalFormatting sqref="A13">
    <cfRule type="expression" dxfId="39402" priority="1888">
      <formula>A11="ATESTADO"</formula>
    </cfRule>
    <cfRule type="expression" dxfId="39401" priority="1889">
      <formula>A11="FÉRIAS"</formula>
    </cfRule>
    <cfRule type="expression" dxfId="39400" priority="1890">
      <formula>A11="NTRAB"</formula>
    </cfRule>
    <cfRule type="expression" dxfId="39399" priority="1891">
      <formula>A11="FERIADO"</formula>
    </cfRule>
  </conditionalFormatting>
  <conditionalFormatting sqref="A13">
    <cfRule type="containsText" dxfId="39398" priority="1887" operator="containsText" text="HOJE">
      <formula>NOT(ISERROR(SEARCH("HOJE",A13)))</formula>
    </cfRule>
  </conditionalFormatting>
  <conditionalFormatting sqref="A17">
    <cfRule type="containsText" dxfId="39397" priority="1885" operator="containsText" text="NTRAB">
      <formula>NOT(ISERROR(SEARCH("NTRAB",A17)))</formula>
    </cfRule>
    <cfRule type="containsText" dxfId="39396" priority="1886" operator="containsText" text="FERIADO">
      <formula>NOT(ISERROR(SEARCH("FERIADO",A17)))</formula>
    </cfRule>
  </conditionalFormatting>
  <conditionalFormatting sqref="A17">
    <cfRule type="containsText" dxfId="39395" priority="1884" operator="containsText" text="FÉRIAS">
      <formula>NOT(ISERROR(SEARCH("FÉRIAS",A17)))</formula>
    </cfRule>
  </conditionalFormatting>
  <conditionalFormatting sqref="A17">
    <cfRule type="expression" dxfId="39394" priority="1880">
      <formula>A16="FERIADO"</formula>
    </cfRule>
    <cfRule type="expression" dxfId="39393" priority="1881">
      <formula>A16="NTRAB"</formula>
    </cfRule>
    <cfRule type="expression" dxfId="39392" priority="1882">
      <formula>A16="FÉRIAS"</formula>
    </cfRule>
    <cfRule type="expression" dxfId="39391" priority="1883">
      <formula>A16="ATESTADO"</formula>
    </cfRule>
  </conditionalFormatting>
  <conditionalFormatting sqref="A17">
    <cfRule type="containsText" dxfId="39390" priority="1879" operator="containsText" text="ATESTADO">
      <formula>NOT(ISERROR(SEARCH("ATESTADO",A17)))</formula>
    </cfRule>
  </conditionalFormatting>
  <conditionalFormatting sqref="A17">
    <cfRule type="expression" dxfId="39389" priority="1875">
      <formula>A15="ATESTADO"</formula>
    </cfRule>
    <cfRule type="expression" dxfId="39388" priority="1876">
      <formula>A15="FÉRIAS"</formula>
    </cfRule>
    <cfRule type="expression" dxfId="39387" priority="1877">
      <formula>A15="NTRAB"</formula>
    </cfRule>
    <cfRule type="expression" dxfId="39386" priority="1878">
      <formula>A15="FERIADO"</formula>
    </cfRule>
  </conditionalFormatting>
  <conditionalFormatting sqref="A17">
    <cfRule type="containsText" dxfId="39385" priority="1874" operator="containsText" text="HOJE">
      <formula>NOT(ISERROR(SEARCH("HOJE",A17)))</formula>
    </cfRule>
  </conditionalFormatting>
  <conditionalFormatting sqref="A21">
    <cfRule type="containsText" dxfId="39384" priority="1872" operator="containsText" text="NTRAB">
      <formula>NOT(ISERROR(SEARCH("NTRAB",A21)))</formula>
    </cfRule>
    <cfRule type="containsText" dxfId="39383" priority="1873" operator="containsText" text="FERIADO">
      <formula>NOT(ISERROR(SEARCH("FERIADO",A21)))</formula>
    </cfRule>
  </conditionalFormatting>
  <conditionalFormatting sqref="A21">
    <cfRule type="containsText" dxfId="39382" priority="1871" operator="containsText" text="FÉRIAS">
      <formula>NOT(ISERROR(SEARCH("FÉRIAS",A21)))</formula>
    </cfRule>
  </conditionalFormatting>
  <conditionalFormatting sqref="A21">
    <cfRule type="expression" dxfId="39381" priority="1867">
      <formula>A20="FERIADO"</formula>
    </cfRule>
    <cfRule type="expression" dxfId="39380" priority="1868">
      <formula>A20="NTRAB"</formula>
    </cfRule>
    <cfRule type="expression" dxfId="39379" priority="1869">
      <formula>A20="FÉRIAS"</formula>
    </cfRule>
    <cfRule type="expression" dxfId="39378" priority="1870">
      <formula>A20="ATESTADO"</formula>
    </cfRule>
  </conditionalFormatting>
  <conditionalFormatting sqref="A21">
    <cfRule type="containsText" dxfId="39377" priority="1866" operator="containsText" text="ATESTADO">
      <formula>NOT(ISERROR(SEARCH("ATESTADO",A21)))</formula>
    </cfRule>
  </conditionalFormatting>
  <conditionalFormatting sqref="A21">
    <cfRule type="expression" dxfId="39376" priority="1862">
      <formula>A19="ATESTADO"</formula>
    </cfRule>
    <cfRule type="expression" dxfId="39375" priority="1863">
      <formula>A19="FÉRIAS"</formula>
    </cfRule>
    <cfRule type="expression" dxfId="39374" priority="1864">
      <formula>A19="NTRAB"</formula>
    </cfRule>
    <cfRule type="expression" dxfId="39373" priority="1865">
      <formula>A19="FERIADO"</formula>
    </cfRule>
  </conditionalFormatting>
  <conditionalFormatting sqref="A21">
    <cfRule type="containsText" dxfId="39372" priority="1861" operator="containsText" text="HOJE">
      <formula>NOT(ISERROR(SEARCH("HOJE",A21)))</formula>
    </cfRule>
  </conditionalFormatting>
  <conditionalFormatting sqref="A25">
    <cfRule type="containsText" dxfId="39371" priority="1859" operator="containsText" text="NTRAB">
      <formula>NOT(ISERROR(SEARCH("NTRAB",A25)))</formula>
    </cfRule>
    <cfRule type="containsText" dxfId="39370" priority="1860" operator="containsText" text="FERIADO">
      <formula>NOT(ISERROR(SEARCH("FERIADO",A25)))</formula>
    </cfRule>
  </conditionalFormatting>
  <conditionalFormatting sqref="A25">
    <cfRule type="containsText" dxfId="39369" priority="1858" operator="containsText" text="FÉRIAS">
      <formula>NOT(ISERROR(SEARCH("FÉRIAS",A25)))</formula>
    </cfRule>
  </conditionalFormatting>
  <conditionalFormatting sqref="A25">
    <cfRule type="expression" dxfId="39368" priority="1854">
      <formula>A24="FERIADO"</formula>
    </cfRule>
    <cfRule type="expression" dxfId="39367" priority="1855">
      <formula>A24="NTRAB"</formula>
    </cfRule>
    <cfRule type="expression" dxfId="39366" priority="1856">
      <formula>A24="FÉRIAS"</formula>
    </cfRule>
    <cfRule type="expression" dxfId="39365" priority="1857">
      <formula>A24="ATESTADO"</formula>
    </cfRule>
  </conditionalFormatting>
  <conditionalFormatting sqref="A25">
    <cfRule type="containsText" dxfId="39364" priority="1853" operator="containsText" text="ATESTADO">
      <formula>NOT(ISERROR(SEARCH("ATESTADO",A25)))</formula>
    </cfRule>
  </conditionalFormatting>
  <conditionalFormatting sqref="A25">
    <cfRule type="expression" dxfId="39363" priority="1849">
      <formula>A23="ATESTADO"</formula>
    </cfRule>
    <cfRule type="expression" dxfId="39362" priority="1850">
      <formula>A23="FÉRIAS"</formula>
    </cfRule>
    <cfRule type="expression" dxfId="39361" priority="1851">
      <formula>A23="NTRAB"</formula>
    </cfRule>
    <cfRule type="expression" dxfId="39360" priority="1852">
      <formula>A23="FERIADO"</formula>
    </cfRule>
  </conditionalFormatting>
  <conditionalFormatting sqref="A25">
    <cfRule type="containsText" dxfId="39359" priority="1848" operator="containsText" text="HOJE">
      <formula>NOT(ISERROR(SEARCH("HOJE",A25)))</formula>
    </cfRule>
  </conditionalFormatting>
  <conditionalFormatting sqref="A29">
    <cfRule type="containsText" dxfId="39358" priority="1846" operator="containsText" text="NTRAB">
      <formula>NOT(ISERROR(SEARCH("NTRAB",A29)))</formula>
    </cfRule>
    <cfRule type="containsText" dxfId="39357" priority="1847" operator="containsText" text="FERIADO">
      <formula>NOT(ISERROR(SEARCH("FERIADO",A29)))</formula>
    </cfRule>
  </conditionalFormatting>
  <conditionalFormatting sqref="A29">
    <cfRule type="containsText" dxfId="39356" priority="1845" operator="containsText" text="FÉRIAS">
      <formula>NOT(ISERROR(SEARCH("FÉRIAS",A29)))</formula>
    </cfRule>
  </conditionalFormatting>
  <conditionalFormatting sqref="A29">
    <cfRule type="expression" dxfId="39355" priority="1841">
      <formula>A28="FERIADO"</formula>
    </cfRule>
    <cfRule type="expression" dxfId="39354" priority="1842">
      <formula>A28="NTRAB"</formula>
    </cfRule>
    <cfRule type="expression" dxfId="39353" priority="1843">
      <formula>A28="FÉRIAS"</formula>
    </cfRule>
    <cfRule type="expression" dxfId="39352" priority="1844">
      <formula>A28="ATESTADO"</formula>
    </cfRule>
  </conditionalFormatting>
  <conditionalFormatting sqref="A29">
    <cfRule type="containsText" dxfId="39351" priority="1840" operator="containsText" text="ATESTADO">
      <formula>NOT(ISERROR(SEARCH("ATESTADO",A29)))</formula>
    </cfRule>
  </conditionalFormatting>
  <conditionalFormatting sqref="A29">
    <cfRule type="expression" dxfId="39350" priority="1836">
      <formula>A27="ATESTADO"</formula>
    </cfRule>
    <cfRule type="expression" dxfId="39349" priority="1837">
      <formula>A27="FÉRIAS"</formula>
    </cfRule>
    <cfRule type="expression" dxfId="39348" priority="1838">
      <formula>A27="NTRAB"</formula>
    </cfRule>
    <cfRule type="expression" dxfId="39347" priority="1839">
      <formula>A27="FERIADO"</formula>
    </cfRule>
  </conditionalFormatting>
  <conditionalFormatting sqref="A29">
    <cfRule type="containsText" dxfId="39346" priority="1835" operator="containsText" text="HOJE">
      <formula>NOT(ISERROR(SEARCH("HOJE",A29)))</formula>
    </cfRule>
  </conditionalFormatting>
  <conditionalFormatting sqref="A33">
    <cfRule type="containsText" dxfId="39345" priority="1833" operator="containsText" text="NTRAB">
      <formula>NOT(ISERROR(SEARCH("NTRAB",A33)))</formula>
    </cfRule>
    <cfRule type="containsText" dxfId="39344" priority="1834" operator="containsText" text="FERIADO">
      <formula>NOT(ISERROR(SEARCH("FERIADO",A33)))</formula>
    </cfRule>
  </conditionalFormatting>
  <conditionalFormatting sqref="A33">
    <cfRule type="containsText" dxfId="39343" priority="1832" operator="containsText" text="FÉRIAS">
      <formula>NOT(ISERROR(SEARCH("FÉRIAS",A33)))</formula>
    </cfRule>
  </conditionalFormatting>
  <conditionalFormatting sqref="A33">
    <cfRule type="expression" dxfId="39342" priority="1828">
      <formula>A32="FERIADO"</formula>
    </cfRule>
    <cfRule type="expression" dxfId="39341" priority="1829">
      <formula>A32="NTRAB"</formula>
    </cfRule>
    <cfRule type="expression" dxfId="39340" priority="1830">
      <formula>A32="FÉRIAS"</formula>
    </cfRule>
    <cfRule type="expression" dxfId="39339" priority="1831">
      <formula>A32="ATESTADO"</formula>
    </cfRule>
  </conditionalFormatting>
  <conditionalFormatting sqref="A33">
    <cfRule type="containsText" dxfId="39338" priority="1827" operator="containsText" text="ATESTADO">
      <formula>NOT(ISERROR(SEARCH("ATESTADO",A33)))</formula>
    </cfRule>
  </conditionalFormatting>
  <conditionalFormatting sqref="A33">
    <cfRule type="expression" dxfId="39337" priority="1823">
      <formula>A31="ATESTADO"</formula>
    </cfRule>
    <cfRule type="expression" dxfId="39336" priority="1824">
      <formula>A31="FÉRIAS"</formula>
    </cfRule>
    <cfRule type="expression" dxfId="39335" priority="1825">
      <formula>A31="NTRAB"</formula>
    </cfRule>
    <cfRule type="expression" dxfId="39334" priority="1826">
      <formula>A31="FERIADO"</formula>
    </cfRule>
  </conditionalFormatting>
  <conditionalFormatting sqref="A33">
    <cfRule type="containsText" dxfId="39333" priority="1822" operator="containsText" text="HOJE">
      <formula>NOT(ISERROR(SEARCH("HOJE",A33)))</formula>
    </cfRule>
  </conditionalFormatting>
  <conditionalFormatting sqref="A37">
    <cfRule type="containsText" dxfId="39332" priority="1820" operator="containsText" text="NTRAB">
      <formula>NOT(ISERROR(SEARCH("NTRAB",A37)))</formula>
    </cfRule>
    <cfRule type="containsText" dxfId="39331" priority="1821" operator="containsText" text="FERIADO">
      <formula>NOT(ISERROR(SEARCH("FERIADO",A37)))</formula>
    </cfRule>
  </conditionalFormatting>
  <conditionalFormatting sqref="A37">
    <cfRule type="containsText" dxfId="39330" priority="1819" operator="containsText" text="FÉRIAS">
      <formula>NOT(ISERROR(SEARCH("FÉRIAS",A37)))</formula>
    </cfRule>
  </conditionalFormatting>
  <conditionalFormatting sqref="A37">
    <cfRule type="expression" dxfId="39329" priority="1815">
      <formula>A36="FERIADO"</formula>
    </cfRule>
    <cfRule type="expression" dxfId="39328" priority="1816">
      <formula>A36="NTRAB"</formula>
    </cfRule>
    <cfRule type="expression" dxfId="39327" priority="1817">
      <formula>A36="FÉRIAS"</formula>
    </cfRule>
    <cfRule type="expression" dxfId="39326" priority="1818">
      <formula>A36="ATESTADO"</formula>
    </cfRule>
  </conditionalFormatting>
  <conditionalFormatting sqref="A37">
    <cfRule type="containsText" dxfId="39325" priority="1814" operator="containsText" text="ATESTADO">
      <formula>NOT(ISERROR(SEARCH("ATESTADO",A37)))</formula>
    </cfRule>
  </conditionalFormatting>
  <conditionalFormatting sqref="A37">
    <cfRule type="expression" dxfId="39324" priority="1810">
      <formula>A35="ATESTADO"</formula>
    </cfRule>
    <cfRule type="expression" dxfId="39323" priority="1811">
      <formula>A35="FÉRIAS"</formula>
    </cfRule>
    <cfRule type="expression" dxfId="39322" priority="1812">
      <formula>A35="NTRAB"</formula>
    </cfRule>
    <cfRule type="expression" dxfId="39321" priority="1813">
      <formula>A35="FERIADO"</formula>
    </cfRule>
  </conditionalFormatting>
  <conditionalFormatting sqref="A37">
    <cfRule type="containsText" dxfId="39320" priority="1809" operator="containsText" text="HOJE">
      <formula>NOT(ISERROR(SEARCH("HOJE",A37)))</formula>
    </cfRule>
  </conditionalFormatting>
  <conditionalFormatting sqref="A41">
    <cfRule type="containsText" dxfId="39319" priority="1807" operator="containsText" text="NTRAB">
      <formula>NOT(ISERROR(SEARCH("NTRAB",A41)))</formula>
    </cfRule>
    <cfRule type="containsText" dxfId="39318" priority="1808" operator="containsText" text="FERIADO">
      <formula>NOT(ISERROR(SEARCH("FERIADO",A41)))</formula>
    </cfRule>
  </conditionalFormatting>
  <conditionalFormatting sqref="A41">
    <cfRule type="containsText" dxfId="39317" priority="1806" operator="containsText" text="FÉRIAS">
      <formula>NOT(ISERROR(SEARCH("FÉRIAS",A41)))</formula>
    </cfRule>
  </conditionalFormatting>
  <conditionalFormatting sqref="A41">
    <cfRule type="expression" dxfId="39316" priority="1802">
      <formula>A40="FERIADO"</formula>
    </cfRule>
    <cfRule type="expression" dxfId="39315" priority="1803">
      <formula>A40="NTRAB"</formula>
    </cfRule>
    <cfRule type="expression" dxfId="39314" priority="1804">
      <formula>A40="FÉRIAS"</formula>
    </cfRule>
    <cfRule type="expression" dxfId="39313" priority="1805">
      <formula>A40="ATESTADO"</formula>
    </cfRule>
  </conditionalFormatting>
  <conditionalFormatting sqref="A41">
    <cfRule type="containsText" dxfId="39312" priority="1801" operator="containsText" text="ATESTADO">
      <formula>NOT(ISERROR(SEARCH("ATESTADO",A41)))</formula>
    </cfRule>
  </conditionalFormatting>
  <conditionalFormatting sqref="A41">
    <cfRule type="expression" dxfId="39311" priority="1797">
      <formula>A39="ATESTADO"</formula>
    </cfRule>
    <cfRule type="expression" dxfId="39310" priority="1798">
      <formula>A39="FÉRIAS"</formula>
    </cfRule>
    <cfRule type="expression" dxfId="39309" priority="1799">
      <formula>A39="NTRAB"</formula>
    </cfRule>
    <cfRule type="expression" dxfId="39308" priority="1800">
      <formula>A39="FERIADO"</formula>
    </cfRule>
  </conditionalFormatting>
  <conditionalFormatting sqref="A41">
    <cfRule type="containsText" dxfId="39307" priority="1796" operator="containsText" text="HOJE">
      <formula>NOT(ISERROR(SEARCH("HOJE",A41)))</formula>
    </cfRule>
  </conditionalFormatting>
  <conditionalFormatting sqref="F6">
    <cfRule type="containsText" dxfId="39306" priority="1794" operator="containsText" text="NTRAB">
      <formula>NOT(ISERROR(SEARCH("NTRAB",F6)))</formula>
    </cfRule>
    <cfRule type="containsText" dxfId="39305" priority="1795" operator="containsText" text="FERIADO">
      <formula>NOT(ISERROR(SEARCH("FERIADO",F6)))</formula>
    </cfRule>
  </conditionalFormatting>
  <conditionalFormatting sqref="F6">
    <cfRule type="containsText" dxfId="39304" priority="1793" operator="containsText" text="FÉRIAS">
      <formula>NOT(ISERROR(SEARCH("FÉRIAS",F6)))</formula>
    </cfRule>
  </conditionalFormatting>
  <conditionalFormatting sqref="F3">
    <cfRule type="containsText" dxfId="39303" priority="1791" operator="containsText" text="NTRAB">
      <formula>NOT(ISERROR(SEARCH("NTRAB",F3)))</formula>
    </cfRule>
    <cfRule type="containsText" dxfId="39302" priority="1792" operator="containsText" text="FERIADO">
      <formula>NOT(ISERROR(SEARCH("FERIADO",F3)))</formula>
    </cfRule>
  </conditionalFormatting>
  <conditionalFormatting sqref="F3">
    <cfRule type="containsText" dxfId="39301" priority="1790" operator="containsText" text="FÉRIAS">
      <formula>NOT(ISERROR(SEARCH("FÉRIAS",F3)))</formula>
    </cfRule>
  </conditionalFormatting>
  <conditionalFormatting sqref="F3 F6">
    <cfRule type="containsText" dxfId="39300" priority="1789" operator="containsText" text="ATESTADO">
      <formula>NOT(ISERROR(SEARCH("ATESTADO",F3)))</formula>
    </cfRule>
  </conditionalFormatting>
  <conditionalFormatting sqref="F3 F6">
    <cfRule type="containsText" dxfId="39299" priority="1788" operator="containsText" text="HOJE">
      <formula>NOT(ISERROR(SEARCH("HOJE",F3)))</formula>
    </cfRule>
  </conditionalFormatting>
  <conditionalFormatting sqref="F10">
    <cfRule type="containsText" dxfId="39298" priority="1786" operator="containsText" text="NTRAB">
      <formula>NOT(ISERROR(SEARCH("NTRAB",F10)))</formula>
    </cfRule>
    <cfRule type="containsText" dxfId="39297" priority="1787" operator="containsText" text="FERIADO">
      <formula>NOT(ISERROR(SEARCH("FERIADO",F10)))</formula>
    </cfRule>
  </conditionalFormatting>
  <conditionalFormatting sqref="F10">
    <cfRule type="containsText" dxfId="39296" priority="1785" operator="containsText" text="FÉRIAS">
      <formula>NOT(ISERROR(SEARCH("FÉRIAS",F10)))</formula>
    </cfRule>
  </conditionalFormatting>
  <conditionalFormatting sqref="F7">
    <cfRule type="containsText" dxfId="39295" priority="1783" operator="containsText" text="NTRAB">
      <formula>NOT(ISERROR(SEARCH("NTRAB",F7)))</formula>
    </cfRule>
    <cfRule type="containsText" dxfId="39294" priority="1784" operator="containsText" text="FERIADO">
      <formula>NOT(ISERROR(SEARCH("FERIADO",F7)))</formula>
    </cfRule>
  </conditionalFormatting>
  <conditionalFormatting sqref="F7">
    <cfRule type="containsText" dxfId="39293" priority="1782" operator="containsText" text="FÉRIAS">
      <formula>NOT(ISERROR(SEARCH("FÉRIAS",F7)))</formula>
    </cfRule>
  </conditionalFormatting>
  <conditionalFormatting sqref="F7 F10">
    <cfRule type="containsText" dxfId="39292" priority="1781" operator="containsText" text="ATESTADO">
      <formula>NOT(ISERROR(SEARCH("ATESTADO",F7)))</formula>
    </cfRule>
  </conditionalFormatting>
  <conditionalFormatting sqref="F8">
    <cfRule type="containsText" dxfId="39291" priority="1779" operator="containsText" text="NTRAB">
      <formula>NOT(ISERROR(SEARCH("NTRAB",F8)))</formula>
    </cfRule>
    <cfRule type="containsText" dxfId="39290" priority="1780" operator="containsText" text="FERIADO">
      <formula>NOT(ISERROR(SEARCH("FERIADO",F8)))</formula>
    </cfRule>
  </conditionalFormatting>
  <conditionalFormatting sqref="F8">
    <cfRule type="containsText" dxfId="39289" priority="1778" operator="containsText" text="FÉRIAS">
      <formula>NOT(ISERROR(SEARCH("FÉRIAS",F8)))</formula>
    </cfRule>
  </conditionalFormatting>
  <conditionalFormatting sqref="F8">
    <cfRule type="expression" dxfId="39288" priority="1774">
      <formula>F7="FERIADO"</formula>
    </cfRule>
    <cfRule type="expression" dxfId="39287" priority="1775">
      <formula>F7="NTRAB"</formula>
    </cfRule>
    <cfRule type="expression" dxfId="39286" priority="1776">
      <formula>F7="FÉRIAS"</formula>
    </cfRule>
    <cfRule type="expression" dxfId="39285" priority="1777">
      <formula>F7="ATESTADO"</formula>
    </cfRule>
  </conditionalFormatting>
  <conditionalFormatting sqref="F8">
    <cfRule type="containsText" dxfId="39284" priority="1773" operator="containsText" text="ATESTADO">
      <formula>NOT(ISERROR(SEARCH("ATESTADO",F8)))</formula>
    </cfRule>
  </conditionalFormatting>
  <conditionalFormatting sqref="F9">
    <cfRule type="containsText" dxfId="39283" priority="1771" operator="containsText" text="NTRAB">
      <formula>NOT(ISERROR(SEARCH("NTRAB",F9)))</formula>
    </cfRule>
    <cfRule type="containsText" dxfId="39282" priority="1772" operator="containsText" text="FERIADO">
      <formula>NOT(ISERROR(SEARCH("FERIADO",F9)))</formula>
    </cfRule>
  </conditionalFormatting>
  <conditionalFormatting sqref="F9">
    <cfRule type="containsText" dxfId="39281" priority="1770" operator="containsText" text="FÉRIAS">
      <formula>NOT(ISERROR(SEARCH("FÉRIAS",F9)))</formula>
    </cfRule>
  </conditionalFormatting>
  <conditionalFormatting sqref="F9">
    <cfRule type="expression" dxfId="39280" priority="1766">
      <formula>F8="FERIADO"</formula>
    </cfRule>
    <cfRule type="expression" dxfId="39279" priority="1767">
      <formula>F8="NTRAB"</formula>
    </cfRule>
    <cfRule type="expression" dxfId="39278" priority="1768">
      <formula>F8="FÉRIAS"</formula>
    </cfRule>
    <cfRule type="expression" dxfId="39277" priority="1769">
      <formula>F8="ATESTADO"</formula>
    </cfRule>
  </conditionalFormatting>
  <conditionalFormatting sqref="F9">
    <cfRule type="containsText" dxfId="39276" priority="1765" operator="containsText" text="ATESTADO">
      <formula>NOT(ISERROR(SEARCH("ATESTADO",F9)))</formula>
    </cfRule>
  </conditionalFormatting>
  <conditionalFormatting sqref="F9">
    <cfRule type="expression" dxfId="39275" priority="1761">
      <formula>F7="ATESTADO"</formula>
    </cfRule>
    <cfRule type="expression" dxfId="39274" priority="1762">
      <formula>F7="FÉRIAS"</formula>
    </cfRule>
    <cfRule type="expression" dxfId="39273" priority="1763">
      <formula>F7="NTRAB"</formula>
    </cfRule>
    <cfRule type="expression" dxfId="39272" priority="1764">
      <formula>F7="FERIADO"</formula>
    </cfRule>
  </conditionalFormatting>
  <conditionalFormatting sqref="F7:F10">
    <cfRule type="containsText" dxfId="39271" priority="1760" operator="containsText" text="HOJE">
      <formula>NOT(ISERROR(SEARCH("HOJE",F7)))</formula>
    </cfRule>
  </conditionalFormatting>
  <conditionalFormatting sqref="F14">
    <cfRule type="containsText" dxfId="39270" priority="1758" operator="containsText" text="NTRAB">
      <formula>NOT(ISERROR(SEARCH("NTRAB",F14)))</formula>
    </cfRule>
    <cfRule type="containsText" dxfId="39269" priority="1759" operator="containsText" text="FERIADO">
      <formula>NOT(ISERROR(SEARCH("FERIADO",F14)))</formula>
    </cfRule>
  </conditionalFormatting>
  <conditionalFormatting sqref="F14">
    <cfRule type="containsText" dxfId="39268" priority="1757" operator="containsText" text="FÉRIAS">
      <formula>NOT(ISERROR(SEARCH("FÉRIAS",F14)))</formula>
    </cfRule>
  </conditionalFormatting>
  <conditionalFormatting sqref="F11">
    <cfRule type="containsText" dxfId="39267" priority="1755" operator="containsText" text="NTRAB">
      <formula>NOT(ISERROR(SEARCH("NTRAB",F11)))</formula>
    </cfRule>
    <cfRule type="containsText" dxfId="39266" priority="1756" operator="containsText" text="FERIADO">
      <formula>NOT(ISERROR(SEARCH("FERIADO",F11)))</formula>
    </cfRule>
  </conditionalFormatting>
  <conditionalFormatting sqref="F11">
    <cfRule type="containsText" dxfId="39265" priority="1754" operator="containsText" text="FÉRIAS">
      <formula>NOT(ISERROR(SEARCH("FÉRIAS",F11)))</formula>
    </cfRule>
  </conditionalFormatting>
  <conditionalFormatting sqref="F11 F14">
    <cfRule type="containsText" dxfId="39264" priority="1753" operator="containsText" text="ATESTADO">
      <formula>NOT(ISERROR(SEARCH("ATESTADO",F11)))</formula>
    </cfRule>
  </conditionalFormatting>
  <conditionalFormatting sqref="F12">
    <cfRule type="containsText" dxfId="39263" priority="1751" operator="containsText" text="NTRAB">
      <formula>NOT(ISERROR(SEARCH("NTRAB",F12)))</formula>
    </cfRule>
    <cfRule type="containsText" dxfId="39262" priority="1752" operator="containsText" text="FERIADO">
      <formula>NOT(ISERROR(SEARCH("FERIADO",F12)))</formula>
    </cfRule>
  </conditionalFormatting>
  <conditionalFormatting sqref="F12">
    <cfRule type="containsText" dxfId="39261" priority="1750" operator="containsText" text="FÉRIAS">
      <formula>NOT(ISERROR(SEARCH("FÉRIAS",F12)))</formula>
    </cfRule>
  </conditionalFormatting>
  <conditionalFormatting sqref="F12">
    <cfRule type="expression" dxfId="39260" priority="1746">
      <formula>F11="FERIADO"</formula>
    </cfRule>
    <cfRule type="expression" dxfId="39259" priority="1747">
      <formula>F11="NTRAB"</formula>
    </cfRule>
    <cfRule type="expression" dxfId="39258" priority="1748">
      <formula>F11="FÉRIAS"</formula>
    </cfRule>
    <cfRule type="expression" dxfId="39257" priority="1749">
      <formula>F11="ATESTADO"</formula>
    </cfRule>
  </conditionalFormatting>
  <conditionalFormatting sqref="F12">
    <cfRule type="containsText" dxfId="39256" priority="1745" operator="containsText" text="ATESTADO">
      <formula>NOT(ISERROR(SEARCH("ATESTADO",F12)))</formula>
    </cfRule>
  </conditionalFormatting>
  <conditionalFormatting sqref="F11:F12 F14">
    <cfRule type="containsText" dxfId="39255" priority="1744" operator="containsText" text="HOJE">
      <formula>NOT(ISERROR(SEARCH("HOJE",F11)))</formula>
    </cfRule>
  </conditionalFormatting>
  <conditionalFormatting sqref="F18">
    <cfRule type="containsText" dxfId="39254" priority="1742" operator="containsText" text="NTRAB">
      <formula>NOT(ISERROR(SEARCH("NTRAB",F18)))</formula>
    </cfRule>
    <cfRule type="containsText" dxfId="39253" priority="1743" operator="containsText" text="FERIADO">
      <formula>NOT(ISERROR(SEARCH("FERIADO",F18)))</formula>
    </cfRule>
  </conditionalFormatting>
  <conditionalFormatting sqref="F18">
    <cfRule type="containsText" dxfId="39252" priority="1741" operator="containsText" text="FÉRIAS">
      <formula>NOT(ISERROR(SEARCH("FÉRIAS",F18)))</formula>
    </cfRule>
  </conditionalFormatting>
  <conditionalFormatting sqref="F15">
    <cfRule type="containsText" dxfId="39251" priority="1739" operator="containsText" text="NTRAB">
      <formula>NOT(ISERROR(SEARCH("NTRAB",F15)))</formula>
    </cfRule>
    <cfRule type="containsText" dxfId="39250" priority="1740" operator="containsText" text="FERIADO">
      <formula>NOT(ISERROR(SEARCH("FERIADO",F15)))</formula>
    </cfRule>
  </conditionalFormatting>
  <conditionalFormatting sqref="F15">
    <cfRule type="containsText" dxfId="39249" priority="1738" operator="containsText" text="FÉRIAS">
      <formula>NOT(ISERROR(SEARCH("FÉRIAS",F15)))</formula>
    </cfRule>
  </conditionalFormatting>
  <conditionalFormatting sqref="F15 F18">
    <cfRule type="containsText" dxfId="39248" priority="1737" operator="containsText" text="ATESTADO">
      <formula>NOT(ISERROR(SEARCH("ATESTADO",F15)))</formula>
    </cfRule>
  </conditionalFormatting>
  <conditionalFormatting sqref="F16">
    <cfRule type="containsText" dxfId="39247" priority="1735" operator="containsText" text="NTRAB">
      <formula>NOT(ISERROR(SEARCH("NTRAB",F16)))</formula>
    </cfRule>
    <cfRule type="containsText" dxfId="39246" priority="1736" operator="containsText" text="FERIADO">
      <formula>NOT(ISERROR(SEARCH("FERIADO",F16)))</formula>
    </cfRule>
  </conditionalFormatting>
  <conditionalFormatting sqref="F16">
    <cfRule type="containsText" dxfId="39245" priority="1734" operator="containsText" text="FÉRIAS">
      <formula>NOT(ISERROR(SEARCH("FÉRIAS",F16)))</formula>
    </cfRule>
  </conditionalFormatting>
  <conditionalFormatting sqref="F16">
    <cfRule type="expression" dxfId="39244" priority="1730">
      <formula>F15="FERIADO"</formula>
    </cfRule>
    <cfRule type="expression" dxfId="39243" priority="1731">
      <formula>F15="NTRAB"</formula>
    </cfRule>
    <cfRule type="expression" dxfId="39242" priority="1732">
      <formula>F15="FÉRIAS"</formula>
    </cfRule>
    <cfRule type="expression" dxfId="39241" priority="1733">
      <formula>F15="ATESTADO"</formula>
    </cfRule>
  </conditionalFormatting>
  <conditionalFormatting sqref="F16">
    <cfRule type="containsText" dxfId="39240" priority="1729" operator="containsText" text="ATESTADO">
      <formula>NOT(ISERROR(SEARCH("ATESTADO",F16)))</formula>
    </cfRule>
  </conditionalFormatting>
  <conditionalFormatting sqref="F15:F16 F18">
    <cfRule type="containsText" dxfId="39239" priority="1728" operator="containsText" text="HOJE">
      <formula>NOT(ISERROR(SEARCH("HOJE",F15)))</formula>
    </cfRule>
  </conditionalFormatting>
  <conditionalFormatting sqref="F22">
    <cfRule type="containsText" dxfId="39238" priority="1726" operator="containsText" text="NTRAB">
      <formula>NOT(ISERROR(SEARCH("NTRAB",F22)))</formula>
    </cfRule>
    <cfRule type="containsText" dxfId="39237" priority="1727" operator="containsText" text="FERIADO">
      <formula>NOT(ISERROR(SEARCH("FERIADO",F22)))</formula>
    </cfRule>
  </conditionalFormatting>
  <conditionalFormatting sqref="F22">
    <cfRule type="containsText" dxfId="39236" priority="1725" operator="containsText" text="FÉRIAS">
      <formula>NOT(ISERROR(SEARCH("FÉRIAS",F22)))</formula>
    </cfRule>
  </conditionalFormatting>
  <conditionalFormatting sqref="F19">
    <cfRule type="containsText" dxfId="39235" priority="1723" operator="containsText" text="NTRAB">
      <formula>NOT(ISERROR(SEARCH("NTRAB",F19)))</formula>
    </cfRule>
    <cfRule type="containsText" dxfId="39234" priority="1724" operator="containsText" text="FERIADO">
      <formula>NOT(ISERROR(SEARCH("FERIADO",F19)))</formula>
    </cfRule>
  </conditionalFormatting>
  <conditionalFormatting sqref="F19">
    <cfRule type="containsText" dxfId="39233" priority="1722" operator="containsText" text="FÉRIAS">
      <formula>NOT(ISERROR(SEARCH("FÉRIAS",F19)))</formula>
    </cfRule>
  </conditionalFormatting>
  <conditionalFormatting sqref="F19 F22">
    <cfRule type="containsText" dxfId="39232" priority="1721" operator="containsText" text="ATESTADO">
      <formula>NOT(ISERROR(SEARCH("ATESTADO",F19)))</formula>
    </cfRule>
  </conditionalFormatting>
  <conditionalFormatting sqref="F20">
    <cfRule type="containsText" dxfId="39231" priority="1719" operator="containsText" text="NTRAB">
      <formula>NOT(ISERROR(SEARCH("NTRAB",F20)))</formula>
    </cfRule>
    <cfRule type="containsText" dxfId="39230" priority="1720" operator="containsText" text="FERIADO">
      <formula>NOT(ISERROR(SEARCH("FERIADO",F20)))</formula>
    </cfRule>
  </conditionalFormatting>
  <conditionalFormatting sqref="F20">
    <cfRule type="containsText" dxfId="39229" priority="1718" operator="containsText" text="FÉRIAS">
      <formula>NOT(ISERROR(SEARCH("FÉRIAS",F20)))</formula>
    </cfRule>
  </conditionalFormatting>
  <conditionalFormatting sqref="F20">
    <cfRule type="expression" dxfId="39228" priority="1714">
      <formula>F19="FERIADO"</formula>
    </cfRule>
    <cfRule type="expression" dxfId="39227" priority="1715">
      <formula>F19="NTRAB"</formula>
    </cfRule>
    <cfRule type="expression" dxfId="39226" priority="1716">
      <formula>F19="FÉRIAS"</formula>
    </cfRule>
    <cfRule type="expression" dxfId="39225" priority="1717">
      <formula>F19="ATESTADO"</formula>
    </cfRule>
  </conditionalFormatting>
  <conditionalFormatting sqref="F20">
    <cfRule type="containsText" dxfId="39224" priority="1713" operator="containsText" text="ATESTADO">
      <formula>NOT(ISERROR(SEARCH("ATESTADO",F20)))</formula>
    </cfRule>
  </conditionalFormatting>
  <conditionalFormatting sqref="F19:F20 F22">
    <cfRule type="containsText" dxfId="39223" priority="1712" operator="containsText" text="HOJE">
      <formula>NOT(ISERROR(SEARCH("HOJE",F19)))</formula>
    </cfRule>
  </conditionalFormatting>
  <conditionalFormatting sqref="F26">
    <cfRule type="containsText" dxfId="39222" priority="1710" operator="containsText" text="NTRAB">
      <formula>NOT(ISERROR(SEARCH("NTRAB",F26)))</formula>
    </cfRule>
    <cfRule type="containsText" dxfId="39221" priority="1711" operator="containsText" text="FERIADO">
      <formula>NOT(ISERROR(SEARCH("FERIADO",F26)))</formula>
    </cfRule>
  </conditionalFormatting>
  <conditionalFormatting sqref="F26">
    <cfRule type="containsText" dxfId="39220" priority="1709" operator="containsText" text="FÉRIAS">
      <formula>NOT(ISERROR(SEARCH("FÉRIAS",F26)))</formula>
    </cfRule>
  </conditionalFormatting>
  <conditionalFormatting sqref="F23">
    <cfRule type="containsText" dxfId="39219" priority="1707" operator="containsText" text="NTRAB">
      <formula>NOT(ISERROR(SEARCH("NTRAB",F23)))</formula>
    </cfRule>
    <cfRule type="containsText" dxfId="39218" priority="1708" operator="containsText" text="FERIADO">
      <formula>NOT(ISERROR(SEARCH("FERIADO",F23)))</formula>
    </cfRule>
  </conditionalFormatting>
  <conditionalFormatting sqref="F23">
    <cfRule type="containsText" dxfId="39217" priority="1706" operator="containsText" text="FÉRIAS">
      <formula>NOT(ISERROR(SEARCH("FÉRIAS",F23)))</formula>
    </cfRule>
  </conditionalFormatting>
  <conditionalFormatting sqref="F23 F26">
    <cfRule type="containsText" dxfId="39216" priority="1705" operator="containsText" text="ATESTADO">
      <formula>NOT(ISERROR(SEARCH("ATESTADO",F23)))</formula>
    </cfRule>
  </conditionalFormatting>
  <conditionalFormatting sqref="F24">
    <cfRule type="containsText" dxfId="39215" priority="1703" operator="containsText" text="NTRAB">
      <formula>NOT(ISERROR(SEARCH("NTRAB",F24)))</formula>
    </cfRule>
    <cfRule type="containsText" dxfId="39214" priority="1704" operator="containsText" text="FERIADO">
      <formula>NOT(ISERROR(SEARCH("FERIADO",F24)))</formula>
    </cfRule>
  </conditionalFormatting>
  <conditionalFormatting sqref="F24">
    <cfRule type="containsText" dxfId="39213" priority="1702" operator="containsText" text="FÉRIAS">
      <formula>NOT(ISERROR(SEARCH("FÉRIAS",F24)))</formula>
    </cfRule>
  </conditionalFormatting>
  <conditionalFormatting sqref="F24">
    <cfRule type="expression" dxfId="39212" priority="1698">
      <formula>F23="FERIADO"</formula>
    </cfRule>
    <cfRule type="expression" dxfId="39211" priority="1699">
      <formula>F23="NTRAB"</formula>
    </cfRule>
    <cfRule type="expression" dxfId="39210" priority="1700">
      <formula>F23="FÉRIAS"</formula>
    </cfRule>
    <cfRule type="expression" dxfId="39209" priority="1701">
      <formula>F23="ATESTADO"</formula>
    </cfRule>
  </conditionalFormatting>
  <conditionalFormatting sqref="F24">
    <cfRule type="containsText" dxfId="39208" priority="1697" operator="containsText" text="ATESTADO">
      <formula>NOT(ISERROR(SEARCH("ATESTADO",F24)))</formula>
    </cfRule>
  </conditionalFormatting>
  <conditionalFormatting sqref="F23:F24 F26">
    <cfRule type="containsText" dxfId="39207" priority="1696" operator="containsText" text="HOJE">
      <formula>NOT(ISERROR(SEARCH("HOJE",F23)))</formula>
    </cfRule>
  </conditionalFormatting>
  <conditionalFormatting sqref="F30">
    <cfRule type="containsText" dxfId="39206" priority="1694" operator="containsText" text="NTRAB">
      <formula>NOT(ISERROR(SEARCH("NTRAB",F30)))</formula>
    </cfRule>
    <cfRule type="containsText" dxfId="39205" priority="1695" operator="containsText" text="FERIADO">
      <formula>NOT(ISERROR(SEARCH("FERIADO",F30)))</formula>
    </cfRule>
  </conditionalFormatting>
  <conditionalFormatting sqref="F30">
    <cfRule type="containsText" dxfId="39204" priority="1693" operator="containsText" text="FÉRIAS">
      <formula>NOT(ISERROR(SEARCH("FÉRIAS",F30)))</formula>
    </cfRule>
  </conditionalFormatting>
  <conditionalFormatting sqref="F27">
    <cfRule type="containsText" dxfId="39203" priority="1691" operator="containsText" text="NTRAB">
      <formula>NOT(ISERROR(SEARCH("NTRAB",F27)))</formula>
    </cfRule>
    <cfRule type="containsText" dxfId="39202" priority="1692" operator="containsText" text="FERIADO">
      <formula>NOT(ISERROR(SEARCH("FERIADO",F27)))</formula>
    </cfRule>
  </conditionalFormatting>
  <conditionalFormatting sqref="F27">
    <cfRule type="containsText" dxfId="39201" priority="1690" operator="containsText" text="FÉRIAS">
      <formula>NOT(ISERROR(SEARCH("FÉRIAS",F27)))</formula>
    </cfRule>
  </conditionalFormatting>
  <conditionalFormatting sqref="F27 F30">
    <cfRule type="containsText" dxfId="39200" priority="1689" operator="containsText" text="ATESTADO">
      <formula>NOT(ISERROR(SEARCH("ATESTADO",F27)))</formula>
    </cfRule>
  </conditionalFormatting>
  <conditionalFormatting sqref="F28">
    <cfRule type="containsText" dxfId="39199" priority="1687" operator="containsText" text="NTRAB">
      <formula>NOT(ISERROR(SEARCH("NTRAB",F28)))</formula>
    </cfRule>
    <cfRule type="containsText" dxfId="39198" priority="1688" operator="containsText" text="FERIADO">
      <formula>NOT(ISERROR(SEARCH("FERIADO",F28)))</formula>
    </cfRule>
  </conditionalFormatting>
  <conditionalFormatting sqref="F28">
    <cfRule type="containsText" dxfId="39197" priority="1686" operator="containsText" text="FÉRIAS">
      <formula>NOT(ISERROR(SEARCH("FÉRIAS",F28)))</formula>
    </cfRule>
  </conditionalFormatting>
  <conditionalFormatting sqref="F28">
    <cfRule type="expression" dxfId="39196" priority="1682">
      <formula>F27="FERIADO"</formula>
    </cfRule>
    <cfRule type="expression" dxfId="39195" priority="1683">
      <formula>F27="NTRAB"</formula>
    </cfRule>
    <cfRule type="expression" dxfId="39194" priority="1684">
      <formula>F27="FÉRIAS"</formula>
    </cfRule>
    <cfRule type="expression" dxfId="39193" priority="1685">
      <formula>F27="ATESTADO"</formula>
    </cfRule>
  </conditionalFormatting>
  <conditionalFormatting sqref="F28">
    <cfRule type="containsText" dxfId="39192" priority="1681" operator="containsText" text="ATESTADO">
      <formula>NOT(ISERROR(SEARCH("ATESTADO",F28)))</formula>
    </cfRule>
  </conditionalFormatting>
  <conditionalFormatting sqref="F27:F28 F30">
    <cfRule type="containsText" dxfId="39191" priority="1680" operator="containsText" text="HOJE">
      <formula>NOT(ISERROR(SEARCH("HOJE",F27)))</formula>
    </cfRule>
  </conditionalFormatting>
  <conditionalFormatting sqref="F34">
    <cfRule type="containsText" dxfId="39190" priority="1678" operator="containsText" text="NTRAB">
      <formula>NOT(ISERROR(SEARCH("NTRAB",F34)))</formula>
    </cfRule>
    <cfRule type="containsText" dxfId="39189" priority="1679" operator="containsText" text="FERIADO">
      <formula>NOT(ISERROR(SEARCH("FERIADO",F34)))</formula>
    </cfRule>
  </conditionalFormatting>
  <conditionalFormatting sqref="F34">
    <cfRule type="containsText" dxfId="39188" priority="1677" operator="containsText" text="FÉRIAS">
      <formula>NOT(ISERROR(SEARCH("FÉRIAS",F34)))</formula>
    </cfRule>
  </conditionalFormatting>
  <conditionalFormatting sqref="F31">
    <cfRule type="containsText" dxfId="39187" priority="1675" operator="containsText" text="NTRAB">
      <formula>NOT(ISERROR(SEARCH("NTRAB",F31)))</formula>
    </cfRule>
    <cfRule type="containsText" dxfId="39186" priority="1676" operator="containsText" text="FERIADO">
      <formula>NOT(ISERROR(SEARCH("FERIADO",F31)))</formula>
    </cfRule>
  </conditionalFormatting>
  <conditionalFormatting sqref="F31">
    <cfRule type="containsText" dxfId="39185" priority="1674" operator="containsText" text="FÉRIAS">
      <formula>NOT(ISERROR(SEARCH("FÉRIAS",F31)))</formula>
    </cfRule>
  </conditionalFormatting>
  <conditionalFormatting sqref="F31 F34">
    <cfRule type="containsText" dxfId="39184" priority="1673" operator="containsText" text="ATESTADO">
      <formula>NOT(ISERROR(SEARCH("ATESTADO",F31)))</formula>
    </cfRule>
  </conditionalFormatting>
  <conditionalFormatting sqref="F32">
    <cfRule type="containsText" dxfId="39183" priority="1671" operator="containsText" text="NTRAB">
      <formula>NOT(ISERROR(SEARCH("NTRAB",F32)))</formula>
    </cfRule>
    <cfRule type="containsText" dxfId="39182" priority="1672" operator="containsText" text="FERIADO">
      <formula>NOT(ISERROR(SEARCH("FERIADO",F32)))</formula>
    </cfRule>
  </conditionalFormatting>
  <conditionalFormatting sqref="F32">
    <cfRule type="containsText" dxfId="39181" priority="1670" operator="containsText" text="FÉRIAS">
      <formula>NOT(ISERROR(SEARCH("FÉRIAS",F32)))</formula>
    </cfRule>
  </conditionalFormatting>
  <conditionalFormatting sqref="F32">
    <cfRule type="expression" dxfId="39180" priority="1666">
      <formula>F31="FERIADO"</formula>
    </cfRule>
    <cfRule type="expression" dxfId="39179" priority="1667">
      <formula>F31="NTRAB"</formula>
    </cfRule>
    <cfRule type="expression" dxfId="39178" priority="1668">
      <formula>F31="FÉRIAS"</formula>
    </cfRule>
    <cfRule type="expression" dxfId="39177" priority="1669">
      <formula>F31="ATESTADO"</formula>
    </cfRule>
  </conditionalFormatting>
  <conditionalFormatting sqref="F32">
    <cfRule type="containsText" dxfId="39176" priority="1665" operator="containsText" text="ATESTADO">
      <formula>NOT(ISERROR(SEARCH("ATESTADO",F32)))</formula>
    </cfRule>
  </conditionalFormatting>
  <conditionalFormatting sqref="F31:F32 F34">
    <cfRule type="containsText" dxfId="39175" priority="1664" operator="containsText" text="HOJE">
      <formula>NOT(ISERROR(SEARCH("HOJE",F31)))</formula>
    </cfRule>
  </conditionalFormatting>
  <conditionalFormatting sqref="F38">
    <cfRule type="containsText" dxfId="39174" priority="1662" operator="containsText" text="NTRAB">
      <formula>NOT(ISERROR(SEARCH("NTRAB",F38)))</formula>
    </cfRule>
    <cfRule type="containsText" dxfId="39173" priority="1663" operator="containsText" text="FERIADO">
      <formula>NOT(ISERROR(SEARCH("FERIADO",F38)))</formula>
    </cfRule>
  </conditionalFormatting>
  <conditionalFormatting sqref="F38">
    <cfRule type="containsText" dxfId="39172" priority="1661" operator="containsText" text="FÉRIAS">
      <formula>NOT(ISERROR(SEARCH("FÉRIAS",F38)))</formula>
    </cfRule>
  </conditionalFormatting>
  <conditionalFormatting sqref="F35">
    <cfRule type="containsText" dxfId="39171" priority="1659" operator="containsText" text="NTRAB">
      <formula>NOT(ISERROR(SEARCH("NTRAB",F35)))</formula>
    </cfRule>
    <cfRule type="containsText" dxfId="39170" priority="1660" operator="containsText" text="FERIADO">
      <formula>NOT(ISERROR(SEARCH("FERIADO",F35)))</formula>
    </cfRule>
  </conditionalFormatting>
  <conditionalFormatting sqref="F35">
    <cfRule type="containsText" dxfId="39169" priority="1658" operator="containsText" text="FÉRIAS">
      <formula>NOT(ISERROR(SEARCH("FÉRIAS",F35)))</formula>
    </cfRule>
  </conditionalFormatting>
  <conditionalFormatting sqref="F35 F38">
    <cfRule type="containsText" dxfId="39168" priority="1657" operator="containsText" text="ATESTADO">
      <formula>NOT(ISERROR(SEARCH("ATESTADO",F35)))</formula>
    </cfRule>
  </conditionalFormatting>
  <conditionalFormatting sqref="F36">
    <cfRule type="containsText" dxfId="39167" priority="1655" operator="containsText" text="NTRAB">
      <formula>NOT(ISERROR(SEARCH("NTRAB",F36)))</formula>
    </cfRule>
    <cfRule type="containsText" dxfId="39166" priority="1656" operator="containsText" text="FERIADO">
      <formula>NOT(ISERROR(SEARCH("FERIADO",F36)))</formula>
    </cfRule>
  </conditionalFormatting>
  <conditionalFormatting sqref="F36">
    <cfRule type="containsText" dxfId="39165" priority="1654" operator="containsText" text="FÉRIAS">
      <formula>NOT(ISERROR(SEARCH("FÉRIAS",F36)))</formula>
    </cfRule>
  </conditionalFormatting>
  <conditionalFormatting sqref="F36">
    <cfRule type="expression" dxfId="39164" priority="1650">
      <formula>F35="FERIADO"</formula>
    </cfRule>
    <cfRule type="expression" dxfId="39163" priority="1651">
      <formula>F35="NTRAB"</formula>
    </cfRule>
    <cfRule type="expression" dxfId="39162" priority="1652">
      <formula>F35="FÉRIAS"</formula>
    </cfRule>
    <cfRule type="expression" dxfId="39161" priority="1653">
      <formula>F35="ATESTADO"</formula>
    </cfRule>
  </conditionalFormatting>
  <conditionalFormatting sqref="F36">
    <cfRule type="containsText" dxfId="39160" priority="1649" operator="containsText" text="ATESTADO">
      <formula>NOT(ISERROR(SEARCH("ATESTADO",F36)))</formula>
    </cfRule>
  </conditionalFormatting>
  <conditionalFormatting sqref="F35:F36 F38">
    <cfRule type="containsText" dxfId="39159" priority="1648" operator="containsText" text="HOJE">
      <formula>NOT(ISERROR(SEARCH("HOJE",F35)))</formula>
    </cfRule>
  </conditionalFormatting>
  <conditionalFormatting sqref="F42">
    <cfRule type="containsText" dxfId="39158" priority="1646" operator="containsText" text="NTRAB">
      <formula>NOT(ISERROR(SEARCH("NTRAB",F42)))</formula>
    </cfRule>
    <cfRule type="containsText" dxfId="39157" priority="1647" operator="containsText" text="FERIADO">
      <formula>NOT(ISERROR(SEARCH("FERIADO",F42)))</formula>
    </cfRule>
  </conditionalFormatting>
  <conditionalFormatting sqref="F42">
    <cfRule type="containsText" dxfId="39156" priority="1645" operator="containsText" text="FÉRIAS">
      <formula>NOT(ISERROR(SEARCH("FÉRIAS",F42)))</formula>
    </cfRule>
  </conditionalFormatting>
  <conditionalFormatting sqref="F39">
    <cfRule type="containsText" dxfId="39155" priority="1643" operator="containsText" text="NTRAB">
      <formula>NOT(ISERROR(SEARCH("NTRAB",F39)))</formula>
    </cfRule>
    <cfRule type="containsText" dxfId="39154" priority="1644" operator="containsText" text="FERIADO">
      <formula>NOT(ISERROR(SEARCH("FERIADO",F39)))</formula>
    </cfRule>
  </conditionalFormatting>
  <conditionalFormatting sqref="F39">
    <cfRule type="containsText" dxfId="39153" priority="1642" operator="containsText" text="FÉRIAS">
      <formula>NOT(ISERROR(SEARCH("FÉRIAS",F39)))</formula>
    </cfRule>
  </conditionalFormatting>
  <conditionalFormatting sqref="F39 F42">
    <cfRule type="containsText" dxfId="39152" priority="1641" operator="containsText" text="ATESTADO">
      <formula>NOT(ISERROR(SEARCH("ATESTADO",F39)))</formula>
    </cfRule>
  </conditionalFormatting>
  <conditionalFormatting sqref="F40">
    <cfRule type="containsText" dxfId="39151" priority="1639" operator="containsText" text="NTRAB">
      <formula>NOT(ISERROR(SEARCH("NTRAB",F40)))</formula>
    </cfRule>
    <cfRule type="containsText" dxfId="39150" priority="1640" operator="containsText" text="FERIADO">
      <formula>NOT(ISERROR(SEARCH("FERIADO",F40)))</formula>
    </cfRule>
  </conditionalFormatting>
  <conditionalFormatting sqref="F40">
    <cfRule type="containsText" dxfId="39149" priority="1638" operator="containsText" text="FÉRIAS">
      <formula>NOT(ISERROR(SEARCH("FÉRIAS",F40)))</formula>
    </cfRule>
  </conditionalFormatting>
  <conditionalFormatting sqref="F40">
    <cfRule type="expression" dxfId="39148" priority="1634">
      <formula>F39="FERIADO"</formula>
    </cfRule>
    <cfRule type="expression" dxfId="39147" priority="1635">
      <formula>F39="NTRAB"</formula>
    </cfRule>
    <cfRule type="expression" dxfId="39146" priority="1636">
      <formula>F39="FÉRIAS"</formula>
    </cfRule>
    <cfRule type="expression" dxfId="39145" priority="1637">
      <formula>F39="ATESTADO"</formula>
    </cfRule>
  </conditionalFormatting>
  <conditionalFormatting sqref="F40">
    <cfRule type="containsText" dxfId="39144" priority="1633" operator="containsText" text="ATESTADO">
      <formula>NOT(ISERROR(SEARCH("ATESTADO",F40)))</formula>
    </cfRule>
  </conditionalFormatting>
  <conditionalFormatting sqref="F39:F40 F42">
    <cfRule type="containsText" dxfId="39143" priority="1632" operator="containsText" text="HOJE">
      <formula>NOT(ISERROR(SEARCH("HOJE",F39)))</formula>
    </cfRule>
  </conditionalFormatting>
  <conditionalFormatting sqref="F13">
    <cfRule type="containsText" dxfId="39142" priority="1630" operator="containsText" text="NTRAB">
      <formula>NOT(ISERROR(SEARCH("NTRAB",F13)))</formula>
    </cfRule>
    <cfRule type="containsText" dxfId="39141" priority="1631" operator="containsText" text="FERIADO">
      <formula>NOT(ISERROR(SEARCH("FERIADO",F13)))</formula>
    </cfRule>
  </conditionalFormatting>
  <conditionalFormatting sqref="F13">
    <cfRule type="containsText" dxfId="39140" priority="1629" operator="containsText" text="FÉRIAS">
      <formula>NOT(ISERROR(SEARCH("FÉRIAS",F13)))</formula>
    </cfRule>
  </conditionalFormatting>
  <conditionalFormatting sqref="F13">
    <cfRule type="expression" dxfId="39139" priority="1625">
      <formula>F12="FERIADO"</formula>
    </cfRule>
    <cfRule type="expression" dxfId="39138" priority="1626">
      <formula>F12="NTRAB"</formula>
    </cfRule>
    <cfRule type="expression" dxfId="39137" priority="1627">
      <formula>F12="FÉRIAS"</formula>
    </cfRule>
    <cfRule type="expression" dxfId="39136" priority="1628">
      <formula>F12="ATESTADO"</formula>
    </cfRule>
  </conditionalFormatting>
  <conditionalFormatting sqref="F13">
    <cfRule type="containsText" dxfId="39135" priority="1624" operator="containsText" text="ATESTADO">
      <formula>NOT(ISERROR(SEARCH("ATESTADO",F13)))</formula>
    </cfRule>
  </conditionalFormatting>
  <conditionalFormatting sqref="F13">
    <cfRule type="expression" dxfId="39134" priority="1620">
      <formula>F11="ATESTADO"</formula>
    </cfRule>
    <cfRule type="expression" dxfId="39133" priority="1621">
      <formula>F11="FÉRIAS"</formula>
    </cfRule>
    <cfRule type="expression" dxfId="39132" priority="1622">
      <formula>F11="NTRAB"</formula>
    </cfRule>
    <cfRule type="expression" dxfId="39131" priority="1623">
      <formula>F11="FERIADO"</formula>
    </cfRule>
  </conditionalFormatting>
  <conditionalFormatting sqref="F13">
    <cfRule type="containsText" dxfId="39130" priority="1619" operator="containsText" text="HOJE">
      <formula>NOT(ISERROR(SEARCH("HOJE",F13)))</formula>
    </cfRule>
  </conditionalFormatting>
  <conditionalFormatting sqref="F17">
    <cfRule type="containsText" dxfId="39129" priority="1617" operator="containsText" text="NTRAB">
      <formula>NOT(ISERROR(SEARCH("NTRAB",F17)))</formula>
    </cfRule>
    <cfRule type="containsText" dxfId="39128" priority="1618" operator="containsText" text="FERIADO">
      <formula>NOT(ISERROR(SEARCH("FERIADO",F17)))</formula>
    </cfRule>
  </conditionalFormatting>
  <conditionalFormatting sqref="F17">
    <cfRule type="containsText" dxfId="39127" priority="1616" operator="containsText" text="FÉRIAS">
      <formula>NOT(ISERROR(SEARCH("FÉRIAS",F17)))</formula>
    </cfRule>
  </conditionalFormatting>
  <conditionalFormatting sqref="F17">
    <cfRule type="expression" dxfId="39126" priority="1612">
      <formula>F16="FERIADO"</formula>
    </cfRule>
    <cfRule type="expression" dxfId="39125" priority="1613">
      <formula>F16="NTRAB"</formula>
    </cfRule>
    <cfRule type="expression" dxfId="39124" priority="1614">
      <formula>F16="FÉRIAS"</formula>
    </cfRule>
    <cfRule type="expression" dxfId="39123" priority="1615">
      <formula>F16="ATESTADO"</formula>
    </cfRule>
  </conditionalFormatting>
  <conditionalFormatting sqref="F17">
    <cfRule type="containsText" dxfId="39122" priority="1611" operator="containsText" text="ATESTADO">
      <formula>NOT(ISERROR(SEARCH("ATESTADO",F17)))</formula>
    </cfRule>
  </conditionalFormatting>
  <conditionalFormatting sqref="F17">
    <cfRule type="expression" dxfId="39121" priority="1607">
      <formula>F15="ATESTADO"</formula>
    </cfRule>
    <cfRule type="expression" dxfId="39120" priority="1608">
      <formula>F15="FÉRIAS"</formula>
    </cfRule>
    <cfRule type="expression" dxfId="39119" priority="1609">
      <formula>F15="NTRAB"</formula>
    </cfRule>
    <cfRule type="expression" dxfId="39118" priority="1610">
      <formula>F15="FERIADO"</formula>
    </cfRule>
  </conditionalFormatting>
  <conditionalFormatting sqref="F17">
    <cfRule type="containsText" dxfId="39117" priority="1606" operator="containsText" text="HOJE">
      <formula>NOT(ISERROR(SEARCH("HOJE",F17)))</formula>
    </cfRule>
  </conditionalFormatting>
  <conditionalFormatting sqref="F21">
    <cfRule type="containsText" dxfId="39116" priority="1604" operator="containsText" text="NTRAB">
      <formula>NOT(ISERROR(SEARCH("NTRAB",F21)))</formula>
    </cfRule>
    <cfRule type="containsText" dxfId="39115" priority="1605" operator="containsText" text="FERIADO">
      <formula>NOT(ISERROR(SEARCH("FERIADO",F21)))</formula>
    </cfRule>
  </conditionalFormatting>
  <conditionalFormatting sqref="F21">
    <cfRule type="containsText" dxfId="39114" priority="1603" operator="containsText" text="FÉRIAS">
      <formula>NOT(ISERROR(SEARCH("FÉRIAS",F21)))</formula>
    </cfRule>
  </conditionalFormatting>
  <conditionalFormatting sqref="F21">
    <cfRule type="expression" dxfId="39113" priority="1599">
      <formula>F20="FERIADO"</formula>
    </cfRule>
    <cfRule type="expression" dxfId="39112" priority="1600">
      <formula>F20="NTRAB"</formula>
    </cfRule>
    <cfRule type="expression" dxfId="39111" priority="1601">
      <formula>F20="FÉRIAS"</formula>
    </cfRule>
    <cfRule type="expression" dxfId="39110" priority="1602">
      <formula>F20="ATESTADO"</formula>
    </cfRule>
  </conditionalFormatting>
  <conditionalFormatting sqref="F21">
    <cfRule type="containsText" dxfId="39109" priority="1598" operator="containsText" text="ATESTADO">
      <formula>NOT(ISERROR(SEARCH("ATESTADO",F21)))</formula>
    </cfRule>
  </conditionalFormatting>
  <conditionalFormatting sqref="F21">
    <cfRule type="expression" dxfId="39108" priority="1594">
      <formula>F19="ATESTADO"</formula>
    </cfRule>
    <cfRule type="expression" dxfId="39107" priority="1595">
      <formula>F19="FÉRIAS"</formula>
    </cfRule>
    <cfRule type="expression" dxfId="39106" priority="1596">
      <formula>F19="NTRAB"</formula>
    </cfRule>
    <cfRule type="expression" dxfId="39105" priority="1597">
      <formula>F19="FERIADO"</formula>
    </cfRule>
  </conditionalFormatting>
  <conditionalFormatting sqref="F21">
    <cfRule type="containsText" dxfId="39104" priority="1593" operator="containsText" text="HOJE">
      <formula>NOT(ISERROR(SEARCH("HOJE",F21)))</formula>
    </cfRule>
  </conditionalFormatting>
  <conditionalFormatting sqref="F25">
    <cfRule type="containsText" dxfId="39103" priority="1591" operator="containsText" text="NTRAB">
      <formula>NOT(ISERROR(SEARCH("NTRAB",F25)))</formula>
    </cfRule>
    <cfRule type="containsText" dxfId="39102" priority="1592" operator="containsText" text="FERIADO">
      <formula>NOT(ISERROR(SEARCH("FERIADO",F25)))</formula>
    </cfRule>
  </conditionalFormatting>
  <conditionalFormatting sqref="F25">
    <cfRule type="containsText" dxfId="39101" priority="1590" operator="containsText" text="FÉRIAS">
      <formula>NOT(ISERROR(SEARCH("FÉRIAS",F25)))</formula>
    </cfRule>
  </conditionalFormatting>
  <conditionalFormatting sqref="F25">
    <cfRule type="expression" dxfId="39100" priority="1586">
      <formula>F24="FERIADO"</formula>
    </cfRule>
    <cfRule type="expression" dxfId="39099" priority="1587">
      <formula>F24="NTRAB"</formula>
    </cfRule>
    <cfRule type="expression" dxfId="39098" priority="1588">
      <formula>F24="FÉRIAS"</formula>
    </cfRule>
    <cfRule type="expression" dxfId="39097" priority="1589">
      <formula>F24="ATESTADO"</formula>
    </cfRule>
  </conditionalFormatting>
  <conditionalFormatting sqref="F25">
    <cfRule type="containsText" dxfId="39096" priority="1585" operator="containsText" text="ATESTADO">
      <formula>NOT(ISERROR(SEARCH("ATESTADO",F25)))</formula>
    </cfRule>
  </conditionalFormatting>
  <conditionalFormatting sqref="F25">
    <cfRule type="expression" dxfId="39095" priority="1581">
      <formula>F23="ATESTADO"</formula>
    </cfRule>
    <cfRule type="expression" dxfId="39094" priority="1582">
      <formula>F23="FÉRIAS"</formula>
    </cfRule>
    <cfRule type="expression" dxfId="39093" priority="1583">
      <formula>F23="NTRAB"</formula>
    </cfRule>
    <cfRule type="expression" dxfId="39092" priority="1584">
      <formula>F23="FERIADO"</formula>
    </cfRule>
  </conditionalFormatting>
  <conditionalFormatting sqref="F25">
    <cfRule type="containsText" dxfId="39091" priority="1580" operator="containsText" text="HOJE">
      <formula>NOT(ISERROR(SEARCH("HOJE",F25)))</formula>
    </cfRule>
  </conditionalFormatting>
  <conditionalFormatting sqref="F29">
    <cfRule type="containsText" dxfId="39090" priority="1578" operator="containsText" text="NTRAB">
      <formula>NOT(ISERROR(SEARCH("NTRAB",F29)))</formula>
    </cfRule>
    <cfRule type="containsText" dxfId="39089" priority="1579" operator="containsText" text="FERIADO">
      <formula>NOT(ISERROR(SEARCH("FERIADO",F29)))</formula>
    </cfRule>
  </conditionalFormatting>
  <conditionalFormatting sqref="F29">
    <cfRule type="containsText" dxfId="39088" priority="1577" operator="containsText" text="FÉRIAS">
      <formula>NOT(ISERROR(SEARCH("FÉRIAS",F29)))</formula>
    </cfRule>
  </conditionalFormatting>
  <conditionalFormatting sqref="F29">
    <cfRule type="expression" dxfId="39087" priority="1573">
      <formula>F28="FERIADO"</formula>
    </cfRule>
    <cfRule type="expression" dxfId="39086" priority="1574">
      <formula>F28="NTRAB"</formula>
    </cfRule>
    <cfRule type="expression" dxfId="39085" priority="1575">
      <formula>F28="FÉRIAS"</formula>
    </cfRule>
    <cfRule type="expression" dxfId="39084" priority="1576">
      <formula>F28="ATESTADO"</formula>
    </cfRule>
  </conditionalFormatting>
  <conditionalFormatting sqref="F29">
    <cfRule type="containsText" dxfId="39083" priority="1572" operator="containsText" text="ATESTADO">
      <formula>NOT(ISERROR(SEARCH("ATESTADO",F29)))</formula>
    </cfRule>
  </conditionalFormatting>
  <conditionalFormatting sqref="F29">
    <cfRule type="expression" dxfId="39082" priority="1568">
      <formula>F27="ATESTADO"</formula>
    </cfRule>
    <cfRule type="expression" dxfId="39081" priority="1569">
      <formula>F27="FÉRIAS"</formula>
    </cfRule>
    <cfRule type="expression" dxfId="39080" priority="1570">
      <formula>F27="NTRAB"</formula>
    </cfRule>
    <cfRule type="expression" dxfId="39079" priority="1571">
      <formula>F27="FERIADO"</formula>
    </cfRule>
  </conditionalFormatting>
  <conditionalFormatting sqref="F29">
    <cfRule type="containsText" dxfId="39078" priority="1567" operator="containsText" text="HOJE">
      <formula>NOT(ISERROR(SEARCH("HOJE",F29)))</formula>
    </cfRule>
  </conditionalFormatting>
  <conditionalFormatting sqref="F33">
    <cfRule type="containsText" dxfId="39077" priority="1565" operator="containsText" text="NTRAB">
      <formula>NOT(ISERROR(SEARCH("NTRAB",F33)))</formula>
    </cfRule>
    <cfRule type="containsText" dxfId="39076" priority="1566" operator="containsText" text="FERIADO">
      <formula>NOT(ISERROR(SEARCH("FERIADO",F33)))</formula>
    </cfRule>
  </conditionalFormatting>
  <conditionalFormatting sqref="F33">
    <cfRule type="containsText" dxfId="39075" priority="1564" operator="containsText" text="FÉRIAS">
      <formula>NOT(ISERROR(SEARCH("FÉRIAS",F33)))</formula>
    </cfRule>
  </conditionalFormatting>
  <conditionalFormatting sqref="F33">
    <cfRule type="expression" dxfId="39074" priority="1560">
      <formula>F32="FERIADO"</formula>
    </cfRule>
    <cfRule type="expression" dxfId="39073" priority="1561">
      <formula>F32="NTRAB"</formula>
    </cfRule>
    <cfRule type="expression" dxfId="39072" priority="1562">
      <formula>F32="FÉRIAS"</formula>
    </cfRule>
    <cfRule type="expression" dxfId="39071" priority="1563">
      <formula>F32="ATESTADO"</formula>
    </cfRule>
  </conditionalFormatting>
  <conditionalFormatting sqref="F33">
    <cfRule type="containsText" dxfId="39070" priority="1559" operator="containsText" text="ATESTADO">
      <formula>NOT(ISERROR(SEARCH("ATESTADO",F33)))</formula>
    </cfRule>
  </conditionalFormatting>
  <conditionalFormatting sqref="F33">
    <cfRule type="expression" dxfId="39069" priority="1555">
      <formula>F31="ATESTADO"</formula>
    </cfRule>
    <cfRule type="expression" dxfId="39068" priority="1556">
      <formula>F31="FÉRIAS"</formula>
    </cfRule>
    <cfRule type="expression" dxfId="39067" priority="1557">
      <formula>F31="NTRAB"</formula>
    </cfRule>
    <cfRule type="expression" dxfId="39066" priority="1558">
      <formula>F31="FERIADO"</formula>
    </cfRule>
  </conditionalFormatting>
  <conditionalFormatting sqref="F33">
    <cfRule type="containsText" dxfId="39065" priority="1554" operator="containsText" text="HOJE">
      <formula>NOT(ISERROR(SEARCH("HOJE",F33)))</formula>
    </cfRule>
  </conditionalFormatting>
  <conditionalFormatting sqref="F37">
    <cfRule type="containsText" dxfId="39064" priority="1552" operator="containsText" text="NTRAB">
      <formula>NOT(ISERROR(SEARCH("NTRAB",F37)))</formula>
    </cfRule>
    <cfRule type="containsText" dxfId="39063" priority="1553" operator="containsText" text="FERIADO">
      <formula>NOT(ISERROR(SEARCH("FERIADO",F37)))</formula>
    </cfRule>
  </conditionalFormatting>
  <conditionalFormatting sqref="F37">
    <cfRule type="containsText" dxfId="39062" priority="1551" operator="containsText" text="FÉRIAS">
      <formula>NOT(ISERROR(SEARCH("FÉRIAS",F37)))</formula>
    </cfRule>
  </conditionalFormatting>
  <conditionalFormatting sqref="F37">
    <cfRule type="expression" dxfId="39061" priority="1547">
      <formula>F36="FERIADO"</formula>
    </cfRule>
    <cfRule type="expression" dxfId="39060" priority="1548">
      <formula>F36="NTRAB"</formula>
    </cfRule>
    <cfRule type="expression" dxfId="39059" priority="1549">
      <formula>F36="FÉRIAS"</formula>
    </cfRule>
    <cfRule type="expression" dxfId="39058" priority="1550">
      <formula>F36="ATESTADO"</formula>
    </cfRule>
  </conditionalFormatting>
  <conditionalFormatting sqref="F37">
    <cfRule type="containsText" dxfId="39057" priority="1546" operator="containsText" text="ATESTADO">
      <formula>NOT(ISERROR(SEARCH("ATESTADO",F37)))</formula>
    </cfRule>
  </conditionalFormatting>
  <conditionalFormatting sqref="F37">
    <cfRule type="expression" dxfId="39056" priority="1542">
      <formula>F35="ATESTADO"</formula>
    </cfRule>
    <cfRule type="expression" dxfId="39055" priority="1543">
      <formula>F35="FÉRIAS"</formula>
    </cfRule>
    <cfRule type="expression" dxfId="39054" priority="1544">
      <formula>F35="NTRAB"</formula>
    </cfRule>
    <cfRule type="expression" dxfId="39053" priority="1545">
      <formula>F35="FERIADO"</formula>
    </cfRule>
  </conditionalFormatting>
  <conditionalFormatting sqref="F37">
    <cfRule type="containsText" dxfId="39052" priority="1541" operator="containsText" text="HOJE">
      <formula>NOT(ISERROR(SEARCH("HOJE",F37)))</formula>
    </cfRule>
  </conditionalFormatting>
  <conditionalFormatting sqref="F41">
    <cfRule type="containsText" dxfId="39051" priority="1539" operator="containsText" text="NTRAB">
      <formula>NOT(ISERROR(SEARCH("NTRAB",F41)))</formula>
    </cfRule>
    <cfRule type="containsText" dxfId="39050" priority="1540" operator="containsText" text="FERIADO">
      <formula>NOT(ISERROR(SEARCH("FERIADO",F41)))</formula>
    </cfRule>
  </conditionalFormatting>
  <conditionalFormatting sqref="F41">
    <cfRule type="containsText" dxfId="39049" priority="1538" operator="containsText" text="FÉRIAS">
      <formula>NOT(ISERROR(SEARCH("FÉRIAS",F41)))</formula>
    </cfRule>
  </conditionalFormatting>
  <conditionalFormatting sqref="F41">
    <cfRule type="expression" dxfId="39048" priority="1534">
      <formula>F40="FERIADO"</formula>
    </cfRule>
    <cfRule type="expression" dxfId="39047" priority="1535">
      <formula>F40="NTRAB"</formula>
    </cfRule>
    <cfRule type="expression" dxfId="39046" priority="1536">
      <formula>F40="FÉRIAS"</formula>
    </cfRule>
    <cfRule type="expression" dxfId="39045" priority="1537">
      <formula>F40="ATESTADO"</formula>
    </cfRule>
  </conditionalFormatting>
  <conditionalFormatting sqref="F41">
    <cfRule type="containsText" dxfId="39044" priority="1533" operator="containsText" text="ATESTADO">
      <formula>NOT(ISERROR(SEARCH("ATESTADO",F41)))</formula>
    </cfRule>
  </conditionalFormatting>
  <conditionalFormatting sqref="F41">
    <cfRule type="expression" dxfId="39043" priority="1529">
      <formula>F39="ATESTADO"</formula>
    </cfRule>
    <cfRule type="expression" dxfId="39042" priority="1530">
      <formula>F39="FÉRIAS"</formula>
    </cfRule>
    <cfRule type="expression" dxfId="39041" priority="1531">
      <formula>F39="NTRAB"</formula>
    </cfRule>
    <cfRule type="expression" dxfId="39040" priority="1532">
      <formula>F39="FERIADO"</formula>
    </cfRule>
  </conditionalFormatting>
  <conditionalFormatting sqref="F41">
    <cfRule type="containsText" dxfId="39039" priority="1528" operator="containsText" text="HOJE">
      <formula>NOT(ISERROR(SEARCH("HOJE",F41)))</formula>
    </cfRule>
  </conditionalFormatting>
  <conditionalFormatting sqref="F5">
    <cfRule type="containsText" dxfId="39038" priority="1526" operator="containsText" text="NTRAB">
      <formula>NOT(ISERROR(SEARCH("NTRAB",F5)))</formula>
    </cfRule>
    <cfRule type="containsText" dxfId="39037" priority="1527" operator="containsText" text="FERIADO">
      <formula>NOT(ISERROR(SEARCH("FERIADO",F5)))</formula>
    </cfRule>
  </conditionalFormatting>
  <conditionalFormatting sqref="F5">
    <cfRule type="containsText" dxfId="39036" priority="1525" operator="containsText" text="FÉRIAS">
      <formula>NOT(ISERROR(SEARCH("FÉRIAS",F5)))</formula>
    </cfRule>
  </conditionalFormatting>
  <conditionalFormatting sqref="F5">
    <cfRule type="expression" dxfId="39035" priority="1521">
      <formula>F4="FERIADO"</formula>
    </cfRule>
    <cfRule type="expression" dxfId="39034" priority="1522">
      <formula>F4="NTRAB"</formula>
    </cfRule>
    <cfRule type="expression" dxfId="39033" priority="1523">
      <formula>F4="FÉRIAS"</formula>
    </cfRule>
    <cfRule type="expression" dxfId="39032" priority="1524">
      <formula>F4="ATESTADO"</formula>
    </cfRule>
  </conditionalFormatting>
  <conditionalFormatting sqref="F5">
    <cfRule type="containsText" dxfId="39031" priority="1520" operator="containsText" text="ATESTADO">
      <formula>NOT(ISERROR(SEARCH("ATESTADO",F5)))</formula>
    </cfRule>
  </conditionalFormatting>
  <conditionalFormatting sqref="F5">
    <cfRule type="expression" dxfId="39030" priority="1516">
      <formula>F3="ATESTADO"</formula>
    </cfRule>
    <cfRule type="expression" dxfId="39029" priority="1517">
      <formula>F3="FÉRIAS"</formula>
    </cfRule>
    <cfRule type="expression" dxfId="39028" priority="1518">
      <formula>F3="NTRAB"</formula>
    </cfRule>
    <cfRule type="expression" dxfId="39027" priority="1519">
      <formula>F3="FERIADO"</formula>
    </cfRule>
  </conditionalFormatting>
  <conditionalFormatting sqref="F5">
    <cfRule type="containsText" dxfId="39026" priority="1515" operator="containsText" text="HOJE">
      <formula>NOT(ISERROR(SEARCH("HOJE",F5)))</formula>
    </cfRule>
  </conditionalFormatting>
  <conditionalFormatting sqref="F4">
    <cfRule type="containsText" dxfId="39025" priority="1513" operator="containsText" text="NTRAB">
      <formula>NOT(ISERROR(SEARCH("NTRAB",F4)))</formula>
    </cfRule>
    <cfRule type="containsText" dxfId="39024" priority="1514" operator="containsText" text="FERIADO">
      <formula>NOT(ISERROR(SEARCH("FERIADO",F4)))</formula>
    </cfRule>
  </conditionalFormatting>
  <conditionalFormatting sqref="F4">
    <cfRule type="containsText" dxfId="39023" priority="1512" operator="containsText" text="FÉRIAS">
      <formula>NOT(ISERROR(SEARCH("FÉRIAS",F4)))</formula>
    </cfRule>
  </conditionalFormatting>
  <conditionalFormatting sqref="F4">
    <cfRule type="expression" dxfId="39022" priority="1508">
      <formula>F3="FERIADO"</formula>
    </cfRule>
    <cfRule type="expression" dxfId="39021" priority="1509">
      <formula>F3="NTRAB"</formula>
    </cfRule>
    <cfRule type="expression" dxfId="39020" priority="1510">
      <formula>F3="FÉRIAS"</formula>
    </cfRule>
    <cfRule type="expression" dxfId="39019" priority="1511">
      <formula>F3="ATESTADO"</formula>
    </cfRule>
  </conditionalFormatting>
  <conditionalFormatting sqref="F4">
    <cfRule type="containsText" dxfId="39018" priority="1507" operator="containsText" text="ATESTADO">
      <formula>NOT(ISERROR(SEARCH("ATESTADO",F4)))</formula>
    </cfRule>
  </conditionalFormatting>
  <conditionalFormatting sqref="F4">
    <cfRule type="containsText" dxfId="39017" priority="1506" operator="containsText" text="HOJE">
      <formula>NOT(ISERROR(SEARCH("HOJE",F4)))</formula>
    </cfRule>
  </conditionalFormatting>
  <conditionalFormatting sqref="K6">
    <cfRule type="containsText" dxfId="39016" priority="1504" operator="containsText" text="NTRAB">
      <formula>NOT(ISERROR(SEARCH("NTRAB",K6)))</formula>
    </cfRule>
    <cfRule type="containsText" dxfId="39015" priority="1505" operator="containsText" text="FERIADO">
      <formula>NOT(ISERROR(SEARCH("FERIADO",K6)))</formula>
    </cfRule>
  </conditionalFormatting>
  <conditionalFormatting sqref="K6">
    <cfRule type="containsText" dxfId="39014" priority="1503" operator="containsText" text="FÉRIAS">
      <formula>NOT(ISERROR(SEARCH("FÉRIAS",K6)))</formula>
    </cfRule>
  </conditionalFormatting>
  <conditionalFormatting sqref="K3">
    <cfRule type="containsText" dxfId="39013" priority="1501" operator="containsText" text="NTRAB">
      <formula>NOT(ISERROR(SEARCH("NTRAB",K3)))</formula>
    </cfRule>
    <cfRule type="containsText" dxfId="39012" priority="1502" operator="containsText" text="FERIADO">
      <formula>NOT(ISERROR(SEARCH("FERIADO",K3)))</formula>
    </cfRule>
  </conditionalFormatting>
  <conditionalFormatting sqref="K3">
    <cfRule type="containsText" dxfId="39011" priority="1500" operator="containsText" text="FÉRIAS">
      <formula>NOT(ISERROR(SEARCH("FÉRIAS",K3)))</formula>
    </cfRule>
  </conditionalFormatting>
  <conditionalFormatting sqref="K3 K6">
    <cfRule type="containsText" dxfId="39010" priority="1499" operator="containsText" text="ATESTADO">
      <formula>NOT(ISERROR(SEARCH("ATESTADO",K3)))</formula>
    </cfRule>
  </conditionalFormatting>
  <conditionalFormatting sqref="K3 K6">
    <cfRule type="containsText" dxfId="39009" priority="1498" operator="containsText" text="HOJE">
      <formula>NOT(ISERROR(SEARCH("HOJE",K3)))</formula>
    </cfRule>
  </conditionalFormatting>
  <conditionalFormatting sqref="K10">
    <cfRule type="containsText" dxfId="39008" priority="1496" operator="containsText" text="NTRAB">
      <formula>NOT(ISERROR(SEARCH("NTRAB",K10)))</formula>
    </cfRule>
    <cfRule type="containsText" dxfId="39007" priority="1497" operator="containsText" text="FERIADO">
      <formula>NOT(ISERROR(SEARCH("FERIADO",K10)))</formula>
    </cfRule>
  </conditionalFormatting>
  <conditionalFormatting sqref="K10">
    <cfRule type="containsText" dxfId="39006" priority="1495" operator="containsText" text="FÉRIAS">
      <formula>NOT(ISERROR(SEARCH("FÉRIAS",K10)))</formula>
    </cfRule>
  </conditionalFormatting>
  <conditionalFormatting sqref="K7">
    <cfRule type="containsText" dxfId="39005" priority="1493" operator="containsText" text="NTRAB">
      <formula>NOT(ISERROR(SEARCH("NTRAB",K7)))</formula>
    </cfRule>
    <cfRule type="containsText" dxfId="39004" priority="1494" operator="containsText" text="FERIADO">
      <formula>NOT(ISERROR(SEARCH("FERIADO",K7)))</formula>
    </cfRule>
  </conditionalFormatting>
  <conditionalFormatting sqref="K7">
    <cfRule type="containsText" dxfId="39003" priority="1492" operator="containsText" text="FÉRIAS">
      <formula>NOT(ISERROR(SEARCH("FÉRIAS",K7)))</formula>
    </cfRule>
  </conditionalFormatting>
  <conditionalFormatting sqref="K7 K10">
    <cfRule type="containsText" dxfId="39002" priority="1491" operator="containsText" text="ATESTADO">
      <formula>NOT(ISERROR(SEARCH("ATESTADO",K7)))</formula>
    </cfRule>
  </conditionalFormatting>
  <conditionalFormatting sqref="K8">
    <cfRule type="containsText" dxfId="39001" priority="1489" operator="containsText" text="NTRAB">
      <formula>NOT(ISERROR(SEARCH("NTRAB",K8)))</formula>
    </cfRule>
    <cfRule type="containsText" dxfId="39000" priority="1490" operator="containsText" text="FERIADO">
      <formula>NOT(ISERROR(SEARCH("FERIADO",K8)))</formula>
    </cfRule>
  </conditionalFormatting>
  <conditionalFormatting sqref="K8">
    <cfRule type="containsText" dxfId="38999" priority="1488" operator="containsText" text="FÉRIAS">
      <formula>NOT(ISERROR(SEARCH("FÉRIAS",K8)))</formula>
    </cfRule>
  </conditionalFormatting>
  <conditionalFormatting sqref="K8">
    <cfRule type="expression" dxfId="38998" priority="1484">
      <formula>K7="FERIADO"</formula>
    </cfRule>
    <cfRule type="expression" dxfId="38997" priority="1485">
      <formula>K7="NTRAB"</formula>
    </cfRule>
    <cfRule type="expression" dxfId="38996" priority="1486">
      <formula>K7="FÉRIAS"</formula>
    </cfRule>
    <cfRule type="expression" dxfId="38995" priority="1487">
      <formula>K7="ATESTADO"</formula>
    </cfRule>
  </conditionalFormatting>
  <conditionalFormatting sqref="K8">
    <cfRule type="containsText" dxfId="38994" priority="1483" operator="containsText" text="ATESTADO">
      <formula>NOT(ISERROR(SEARCH("ATESTADO",K8)))</formula>
    </cfRule>
  </conditionalFormatting>
  <conditionalFormatting sqref="K9">
    <cfRule type="containsText" dxfId="38993" priority="1481" operator="containsText" text="NTRAB">
      <formula>NOT(ISERROR(SEARCH("NTRAB",K9)))</formula>
    </cfRule>
    <cfRule type="containsText" dxfId="38992" priority="1482" operator="containsText" text="FERIADO">
      <formula>NOT(ISERROR(SEARCH("FERIADO",K9)))</formula>
    </cfRule>
  </conditionalFormatting>
  <conditionalFormatting sqref="K9">
    <cfRule type="containsText" dxfId="38991" priority="1480" operator="containsText" text="FÉRIAS">
      <formula>NOT(ISERROR(SEARCH("FÉRIAS",K9)))</formula>
    </cfRule>
  </conditionalFormatting>
  <conditionalFormatting sqref="K9">
    <cfRule type="expression" dxfId="38990" priority="1476">
      <formula>K8="FERIADO"</formula>
    </cfRule>
    <cfRule type="expression" dxfId="38989" priority="1477">
      <formula>K8="NTRAB"</formula>
    </cfRule>
    <cfRule type="expression" dxfId="38988" priority="1478">
      <formula>K8="FÉRIAS"</formula>
    </cfRule>
    <cfRule type="expression" dxfId="38987" priority="1479">
      <formula>K8="ATESTADO"</formula>
    </cfRule>
  </conditionalFormatting>
  <conditionalFormatting sqref="K9">
    <cfRule type="containsText" dxfId="38986" priority="1475" operator="containsText" text="ATESTADO">
      <formula>NOT(ISERROR(SEARCH("ATESTADO",K9)))</formula>
    </cfRule>
  </conditionalFormatting>
  <conditionalFormatting sqref="K9">
    <cfRule type="expression" dxfId="38985" priority="1471">
      <formula>K7="ATESTADO"</formula>
    </cfRule>
    <cfRule type="expression" dxfId="38984" priority="1472">
      <formula>K7="FÉRIAS"</formula>
    </cfRule>
    <cfRule type="expression" dxfId="38983" priority="1473">
      <formula>K7="NTRAB"</formula>
    </cfRule>
    <cfRule type="expression" dxfId="38982" priority="1474">
      <formula>K7="FERIADO"</formula>
    </cfRule>
  </conditionalFormatting>
  <conditionalFormatting sqref="K7:K10">
    <cfRule type="containsText" dxfId="38981" priority="1470" operator="containsText" text="HOJE">
      <formula>NOT(ISERROR(SEARCH("HOJE",K7)))</formula>
    </cfRule>
  </conditionalFormatting>
  <conditionalFormatting sqref="K14">
    <cfRule type="containsText" dxfId="38980" priority="1468" operator="containsText" text="NTRAB">
      <formula>NOT(ISERROR(SEARCH("NTRAB",K14)))</formula>
    </cfRule>
    <cfRule type="containsText" dxfId="38979" priority="1469" operator="containsText" text="FERIADO">
      <formula>NOT(ISERROR(SEARCH("FERIADO",K14)))</formula>
    </cfRule>
  </conditionalFormatting>
  <conditionalFormatting sqref="K14">
    <cfRule type="containsText" dxfId="38978" priority="1467" operator="containsText" text="FÉRIAS">
      <formula>NOT(ISERROR(SEARCH("FÉRIAS",K14)))</formula>
    </cfRule>
  </conditionalFormatting>
  <conditionalFormatting sqref="K11">
    <cfRule type="containsText" dxfId="38977" priority="1465" operator="containsText" text="NTRAB">
      <formula>NOT(ISERROR(SEARCH("NTRAB",K11)))</formula>
    </cfRule>
    <cfRule type="containsText" dxfId="38976" priority="1466" operator="containsText" text="FERIADO">
      <formula>NOT(ISERROR(SEARCH("FERIADO",K11)))</formula>
    </cfRule>
  </conditionalFormatting>
  <conditionalFormatting sqref="K11">
    <cfRule type="containsText" dxfId="38975" priority="1464" operator="containsText" text="FÉRIAS">
      <formula>NOT(ISERROR(SEARCH("FÉRIAS",K11)))</formula>
    </cfRule>
  </conditionalFormatting>
  <conditionalFormatting sqref="K11 K14">
    <cfRule type="containsText" dxfId="38974" priority="1463" operator="containsText" text="ATESTADO">
      <formula>NOT(ISERROR(SEARCH("ATESTADO",K11)))</formula>
    </cfRule>
  </conditionalFormatting>
  <conditionalFormatting sqref="K12">
    <cfRule type="containsText" dxfId="38973" priority="1461" operator="containsText" text="NTRAB">
      <formula>NOT(ISERROR(SEARCH("NTRAB",K12)))</formula>
    </cfRule>
    <cfRule type="containsText" dxfId="38972" priority="1462" operator="containsText" text="FERIADO">
      <formula>NOT(ISERROR(SEARCH("FERIADO",K12)))</formula>
    </cfRule>
  </conditionalFormatting>
  <conditionalFormatting sqref="K12">
    <cfRule type="containsText" dxfId="38971" priority="1460" operator="containsText" text="FÉRIAS">
      <formula>NOT(ISERROR(SEARCH("FÉRIAS",K12)))</formula>
    </cfRule>
  </conditionalFormatting>
  <conditionalFormatting sqref="K12">
    <cfRule type="expression" dxfId="38970" priority="1456">
      <formula>K11="FERIADO"</formula>
    </cfRule>
    <cfRule type="expression" dxfId="38969" priority="1457">
      <formula>K11="NTRAB"</formula>
    </cfRule>
    <cfRule type="expression" dxfId="38968" priority="1458">
      <formula>K11="FÉRIAS"</formula>
    </cfRule>
    <cfRule type="expression" dxfId="38967" priority="1459">
      <formula>K11="ATESTADO"</formula>
    </cfRule>
  </conditionalFormatting>
  <conditionalFormatting sqref="K12">
    <cfRule type="containsText" dxfId="38966" priority="1455" operator="containsText" text="ATESTADO">
      <formula>NOT(ISERROR(SEARCH("ATESTADO",K12)))</formula>
    </cfRule>
  </conditionalFormatting>
  <conditionalFormatting sqref="K11:K12 K14">
    <cfRule type="containsText" dxfId="38965" priority="1454" operator="containsText" text="HOJE">
      <formula>NOT(ISERROR(SEARCH("HOJE",K11)))</formula>
    </cfRule>
  </conditionalFormatting>
  <conditionalFormatting sqref="K18">
    <cfRule type="containsText" dxfId="38964" priority="1452" operator="containsText" text="NTRAB">
      <formula>NOT(ISERROR(SEARCH("NTRAB",K18)))</formula>
    </cfRule>
    <cfRule type="containsText" dxfId="38963" priority="1453" operator="containsText" text="FERIADO">
      <formula>NOT(ISERROR(SEARCH("FERIADO",K18)))</formula>
    </cfRule>
  </conditionalFormatting>
  <conditionalFormatting sqref="K18">
    <cfRule type="containsText" dxfId="38962" priority="1451" operator="containsText" text="FÉRIAS">
      <formula>NOT(ISERROR(SEARCH("FÉRIAS",K18)))</formula>
    </cfRule>
  </conditionalFormatting>
  <conditionalFormatting sqref="K15">
    <cfRule type="containsText" dxfId="38961" priority="1449" operator="containsText" text="NTRAB">
      <formula>NOT(ISERROR(SEARCH("NTRAB",K15)))</formula>
    </cfRule>
    <cfRule type="containsText" dxfId="38960" priority="1450" operator="containsText" text="FERIADO">
      <formula>NOT(ISERROR(SEARCH("FERIADO",K15)))</formula>
    </cfRule>
  </conditionalFormatting>
  <conditionalFormatting sqref="K15">
    <cfRule type="containsText" dxfId="38959" priority="1448" operator="containsText" text="FÉRIAS">
      <formula>NOT(ISERROR(SEARCH("FÉRIAS",K15)))</formula>
    </cfRule>
  </conditionalFormatting>
  <conditionalFormatting sqref="K15 K18">
    <cfRule type="containsText" dxfId="38958" priority="1447" operator="containsText" text="ATESTADO">
      <formula>NOT(ISERROR(SEARCH("ATESTADO",K15)))</formula>
    </cfRule>
  </conditionalFormatting>
  <conditionalFormatting sqref="K16">
    <cfRule type="containsText" dxfId="38957" priority="1445" operator="containsText" text="NTRAB">
      <formula>NOT(ISERROR(SEARCH("NTRAB",K16)))</formula>
    </cfRule>
    <cfRule type="containsText" dxfId="38956" priority="1446" operator="containsText" text="FERIADO">
      <formula>NOT(ISERROR(SEARCH("FERIADO",K16)))</formula>
    </cfRule>
  </conditionalFormatting>
  <conditionalFormatting sqref="K16">
    <cfRule type="containsText" dxfId="38955" priority="1444" operator="containsText" text="FÉRIAS">
      <formula>NOT(ISERROR(SEARCH("FÉRIAS",K16)))</formula>
    </cfRule>
  </conditionalFormatting>
  <conditionalFormatting sqref="K16">
    <cfRule type="expression" dxfId="38954" priority="1440">
      <formula>K15="FERIADO"</formula>
    </cfRule>
    <cfRule type="expression" dxfId="38953" priority="1441">
      <formula>K15="NTRAB"</formula>
    </cfRule>
    <cfRule type="expression" dxfId="38952" priority="1442">
      <formula>K15="FÉRIAS"</formula>
    </cfRule>
    <cfRule type="expression" dxfId="38951" priority="1443">
      <formula>K15="ATESTADO"</formula>
    </cfRule>
  </conditionalFormatting>
  <conditionalFormatting sqref="K16">
    <cfRule type="containsText" dxfId="38950" priority="1439" operator="containsText" text="ATESTADO">
      <formula>NOT(ISERROR(SEARCH("ATESTADO",K16)))</formula>
    </cfRule>
  </conditionalFormatting>
  <conditionalFormatting sqref="K15:K16 K18">
    <cfRule type="containsText" dxfId="38949" priority="1438" operator="containsText" text="HOJE">
      <formula>NOT(ISERROR(SEARCH("HOJE",K15)))</formula>
    </cfRule>
  </conditionalFormatting>
  <conditionalFormatting sqref="K22">
    <cfRule type="containsText" dxfId="38948" priority="1436" operator="containsText" text="NTRAB">
      <formula>NOT(ISERROR(SEARCH("NTRAB",K22)))</formula>
    </cfRule>
    <cfRule type="containsText" dxfId="38947" priority="1437" operator="containsText" text="FERIADO">
      <formula>NOT(ISERROR(SEARCH("FERIADO",K22)))</formula>
    </cfRule>
  </conditionalFormatting>
  <conditionalFormatting sqref="K22">
    <cfRule type="containsText" dxfId="38946" priority="1435" operator="containsText" text="FÉRIAS">
      <formula>NOT(ISERROR(SEARCH("FÉRIAS",K22)))</formula>
    </cfRule>
  </conditionalFormatting>
  <conditionalFormatting sqref="K19">
    <cfRule type="containsText" dxfId="38945" priority="1433" operator="containsText" text="NTRAB">
      <formula>NOT(ISERROR(SEARCH("NTRAB",K19)))</formula>
    </cfRule>
    <cfRule type="containsText" dxfId="38944" priority="1434" operator="containsText" text="FERIADO">
      <formula>NOT(ISERROR(SEARCH("FERIADO",K19)))</formula>
    </cfRule>
  </conditionalFormatting>
  <conditionalFormatting sqref="K19">
    <cfRule type="containsText" dxfId="38943" priority="1432" operator="containsText" text="FÉRIAS">
      <formula>NOT(ISERROR(SEARCH("FÉRIAS",K19)))</formula>
    </cfRule>
  </conditionalFormatting>
  <conditionalFormatting sqref="K19 K22">
    <cfRule type="containsText" dxfId="38942" priority="1431" operator="containsText" text="ATESTADO">
      <formula>NOT(ISERROR(SEARCH("ATESTADO",K19)))</formula>
    </cfRule>
  </conditionalFormatting>
  <conditionalFormatting sqref="K20">
    <cfRule type="containsText" dxfId="38941" priority="1429" operator="containsText" text="NTRAB">
      <formula>NOT(ISERROR(SEARCH("NTRAB",K20)))</formula>
    </cfRule>
    <cfRule type="containsText" dxfId="38940" priority="1430" operator="containsText" text="FERIADO">
      <formula>NOT(ISERROR(SEARCH("FERIADO",K20)))</formula>
    </cfRule>
  </conditionalFormatting>
  <conditionalFormatting sqref="K20">
    <cfRule type="containsText" dxfId="38939" priority="1428" operator="containsText" text="FÉRIAS">
      <formula>NOT(ISERROR(SEARCH("FÉRIAS",K20)))</formula>
    </cfRule>
  </conditionalFormatting>
  <conditionalFormatting sqref="K20">
    <cfRule type="expression" dxfId="38938" priority="1424">
      <formula>K19="FERIADO"</formula>
    </cfRule>
    <cfRule type="expression" dxfId="38937" priority="1425">
      <formula>K19="NTRAB"</formula>
    </cfRule>
    <cfRule type="expression" dxfId="38936" priority="1426">
      <formula>K19="FÉRIAS"</formula>
    </cfRule>
    <cfRule type="expression" dxfId="38935" priority="1427">
      <formula>K19="ATESTADO"</formula>
    </cfRule>
  </conditionalFormatting>
  <conditionalFormatting sqref="K20">
    <cfRule type="containsText" dxfId="38934" priority="1423" operator="containsText" text="ATESTADO">
      <formula>NOT(ISERROR(SEARCH("ATESTADO",K20)))</formula>
    </cfRule>
  </conditionalFormatting>
  <conditionalFormatting sqref="K19:K20 K22">
    <cfRule type="containsText" dxfId="38933" priority="1422" operator="containsText" text="HOJE">
      <formula>NOT(ISERROR(SEARCH("HOJE",K19)))</formula>
    </cfRule>
  </conditionalFormatting>
  <conditionalFormatting sqref="K26">
    <cfRule type="containsText" dxfId="38932" priority="1420" operator="containsText" text="NTRAB">
      <formula>NOT(ISERROR(SEARCH("NTRAB",K26)))</formula>
    </cfRule>
    <cfRule type="containsText" dxfId="38931" priority="1421" operator="containsText" text="FERIADO">
      <formula>NOT(ISERROR(SEARCH("FERIADO",K26)))</formula>
    </cfRule>
  </conditionalFormatting>
  <conditionalFormatting sqref="K26">
    <cfRule type="containsText" dxfId="38930" priority="1419" operator="containsText" text="FÉRIAS">
      <formula>NOT(ISERROR(SEARCH("FÉRIAS",K26)))</formula>
    </cfRule>
  </conditionalFormatting>
  <conditionalFormatting sqref="K23">
    <cfRule type="containsText" dxfId="38929" priority="1417" operator="containsText" text="NTRAB">
      <formula>NOT(ISERROR(SEARCH("NTRAB",K23)))</formula>
    </cfRule>
    <cfRule type="containsText" dxfId="38928" priority="1418" operator="containsText" text="FERIADO">
      <formula>NOT(ISERROR(SEARCH("FERIADO",K23)))</formula>
    </cfRule>
  </conditionalFormatting>
  <conditionalFormatting sqref="K23">
    <cfRule type="containsText" dxfId="38927" priority="1416" operator="containsText" text="FÉRIAS">
      <formula>NOT(ISERROR(SEARCH("FÉRIAS",K23)))</formula>
    </cfRule>
  </conditionalFormatting>
  <conditionalFormatting sqref="K23 K26">
    <cfRule type="containsText" dxfId="38926" priority="1415" operator="containsText" text="ATESTADO">
      <formula>NOT(ISERROR(SEARCH("ATESTADO",K23)))</formula>
    </cfRule>
  </conditionalFormatting>
  <conditionalFormatting sqref="K24">
    <cfRule type="containsText" dxfId="38925" priority="1413" operator="containsText" text="NTRAB">
      <formula>NOT(ISERROR(SEARCH("NTRAB",K24)))</formula>
    </cfRule>
    <cfRule type="containsText" dxfId="38924" priority="1414" operator="containsText" text="FERIADO">
      <formula>NOT(ISERROR(SEARCH("FERIADO",K24)))</formula>
    </cfRule>
  </conditionalFormatting>
  <conditionalFormatting sqref="K24">
    <cfRule type="containsText" dxfId="38923" priority="1412" operator="containsText" text="FÉRIAS">
      <formula>NOT(ISERROR(SEARCH("FÉRIAS",K24)))</formula>
    </cfRule>
  </conditionalFormatting>
  <conditionalFormatting sqref="K24">
    <cfRule type="expression" dxfId="38922" priority="1408">
      <formula>K23="FERIADO"</formula>
    </cfRule>
    <cfRule type="expression" dxfId="38921" priority="1409">
      <formula>K23="NTRAB"</formula>
    </cfRule>
    <cfRule type="expression" dxfId="38920" priority="1410">
      <formula>K23="FÉRIAS"</formula>
    </cfRule>
    <cfRule type="expression" dxfId="38919" priority="1411">
      <formula>K23="ATESTADO"</formula>
    </cfRule>
  </conditionalFormatting>
  <conditionalFormatting sqref="K24">
    <cfRule type="containsText" dxfId="38918" priority="1407" operator="containsText" text="ATESTADO">
      <formula>NOT(ISERROR(SEARCH("ATESTADO",K24)))</formula>
    </cfRule>
  </conditionalFormatting>
  <conditionalFormatting sqref="K23:K24 K26">
    <cfRule type="containsText" dxfId="38917" priority="1406" operator="containsText" text="HOJE">
      <formula>NOT(ISERROR(SEARCH("HOJE",K23)))</formula>
    </cfRule>
  </conditionalFormatting>
  <conditionalFormatting sqref="K30">
    <cfRule type="containsText" dxfId="38916" priority="1404" operator="containsText" text="NTRAB">
      <formula>NOT(ISERROR(SEARCH("NTRAB",K30)))</formula>
    </cfRule>
    <cfRule type="containsText" dxfId="38915" priority="1405" operator="containsText" text="FERIADO">
      <formula>NOT(ISERROR(SEARCH("FERIADO",K30)))</formula>
    </cfRule>
  </conditionalFormatting>
  <conditionalFormatting sqref="K30">
    <cfRule type="containsText" dxfId="38914" priority="1403" operator="containsText" text="FÉRIAS">
      <formula>NOT(ISERROR(SEARCH("FÉRIAS",K30)))</formula>
    </cfRule>
  </conditionalFormatting>
  <conditionalFormatting sqref="K27">
    <cfRule type="containsText" dxfId="38913" priority="1401" operator="containsText" text="NTRAB">
      <formula>NOT(ISERROR(SEARCH("NTRAB",K27)))</formula>
    </cfRule>
    <cfRule type="containsText" dxfId="38912" priority="1402" operator="containsText" text="FERIADO">
      <formula>NOT(ISERROR(SEARCH("FERIADO",K27)))</formula>
    </cfRule>
  </conditionalFormatting>
  <conditionalFormatting sqref="K27">
    <cfRule type="containsText" dxfId="38911" priority="1400" operator="containsText" text="FÉRIAS">
      <formula>NOT(ISERROR(SEARCH("FÉRIAS",K27)))</formula>
    </cfRule>
  </conditionalFormatting>
  <conditionalFormatting sqref="K27 K30">
    <cfRule type="containsText" dxfId="38910" priority="1399" operator="containsText" text="ATESTADO">
      <formula>NOT(ISERROR(SEARCH("ATESTADO",K27)))</formula>
    </cfRule>
  </conditionalFormatting>
  <conditionalFormatting sqref="K28">
    <cfRule type="containsText" dxfId="38909" priority="1397" operator="containsText" text="NTRAB">
      <formula>NOT(ISERROR(SEARCH("NTRAB",K28)))</formula>
    </cfRule>
    <cfRule type="containsText" dxfId="38908" priority="1398" operator="containsText" text="FERIADO">
      <formula>NOT(ISERROR(SEARCH("FERIADO",K28)))</formula>
    </cfRule>
  </conditionalFormatting>
  <conditionalFormatting sqref="K28">
    <cfRule type="containsText" dxfId="38907" priority="1396" operator="containsText" text="FÉRIAS">
      <formula>NOT(ISERROR(SEARCH("FÉRIAS",K28)))</formula>
    </cfRule>
  </conditionalFormatting>
  <conditionalFormatting sqref="K28">
    <cfRule type="expression" dxfId="38906" priority="1392">
      <formula>K27="FERIADO"</formula>
    </cfRule>
    <cfRule type="expression" dxfId="38905" priority="1393">
      <formula>K27="NTRAB"</formula>
    </cfRule>
    <cfRule type="expression" dxfId="38904" priority="1394">
      <formula>K27="FÉRIAS"</formula>
    </cfRule>
    <cfRule type="expression" dxfId="38903" priority="1395">
      <formula>K27="ATESTADO"</formula>
    </cfRule>
  </conditionalFormatting>
  <conditionalFormatting sqref="K28">
    <cfRule type="containsText" dxfId="38902" priority="1391" operator="containsText" text="ATESTADO">
      <formula>NOT(ISERROR(SEARCH("ATESTADO",K28)))</formula>
    </cfRule>
  </conditionalFormatting>
  <conditionalFormatting sqref="K27:K28 K30">
    <cfRule type="containsText" dxfId="38901" priority="1390" operator="containsText" text="HOJE">
      <formula>NOT(ISERROR(SEARCH("HOJE",K27)))</formula>
    </cfRule>
  </conditionalFormatting>
  <conditionalFormatting sqref="K31">
    <cfRule type="containsText" dxfId="38900" priority="1388" operator="containsText" text="NTRAB">
      <formula>NOT(ISERROR(SEARCH("NTRAB",K31)))</formula>
    </cfRule>
    <cfRule type="containsText" dxfId="38899" priority="1389" operator="containsText" text="FERIADO">
      <formula>NOT(ISERROR(SEARCH("FERIADO",K31)))</formula>
    </cfRule>
  </conditionalFormatting>
  <conditionalFormatting sqref="K31">
    <cfRule type="containsText" dxfId="38898" priority="1387" operator="containsText" text="FÉRIAS">
      <formula>NOT(ISERROR(SEARCH("FÉRIAS",K31)))</formula>
    </cfRule>
  </conditionalFormatting>
  <conditionalFormatting sqref="K31">
    <cfRule type="containsText" dxfId="38897" priority="1386" operator="containsText" text="ATESTADO">
      <formula>NOT(ISERROR(SEARCH("ATESTADO",K31)))</formula>
    </cfRule>
  </conditionalFormatting>
  <conditionalFormatting sqref="K32">
    <cfRule type="containsText" dxfId="38896" priority="1384" operator="containsText" text="NTRAB">
      <formula>NOT(ISERROR(SEARCH("NTRAB",K32)))</formula>
    </cfRule>
    <cfRule type="containsText" dxfId="38895" priority="1385" operator="containsText" text="FERIADO">
      <formula>NOT(ISERROR(SEARCH("FERIADO",K32)))</formula>
    </cfRule>
  </conditionalFormatting>
  <conditionalFormatting sqref="K32">
    <cfRule type="containsText" dxfId="38894" priority="1383" operator="containsText" text="FÉRIAS">
      <formula>NOT(ISERROR(SEARCH("FÉRIAS",K32)))</formula>
    </cfRule>
  </conditionalFormatting>
  <conditionalFormatting sqref="K32">
    <cfRule type="expression" dxfId="38893" priority="1379">
      <formula>K31="FERIADO"</formula>
    </cfRule>
    <cfRule type="expression" dxfId="38892" priority="1380">
      <formula>K31="NTRAB"</formula>
    </cfRule>
    <cfRule type="expression" dxfId="38891" priority="1381">
      <formula>K31="FÉRIAS"</formula>
    </cfRule>
    <cfRule type="expression" dxfId="38890" priority="1382">
      <formula>K31="ATESTADO"</formula>
    </cfRule>
  </conditionalFormatting>
  <conditionalFormatting sqref="K32">
    <cfRule type="containsText" dxfId="38889" priority="1378" operator="containsText" text="ATESTADO">
      <formula>NOT(ISERROR(SEARCH("ATESTADO",K32)))</formula>
    </cfRule>
  </conditionalFormatting>
  <conditionalFormatting sqref="K31:K32">
    <cfRule type="containsText" dxfId="38888" priority="1377" operator="containsText" text="HOJE">
      <formula>NOT(ISERROR(SEARCH("HOJE",K31)))</formula>
    </cfRule>
  </conditionalFormatting>
  <conditionalFormatting sqref="K13">
    <cfRule type="containsText" dxfId="38887" priority="1375" operator="containsText" text="NTRAB">
      <formula>NOT(ISERROR(SEARCH("NTRAB",K13)))</formula>
    </cfRule>
    <cfRule type="containsText" dxfId="38886" priority="1376" operator="containsText" text="FERIADO">
      <formula>NOT(ISERROR(SEARCH("FERIADO",K13)))</formula>
    </cfRule>
  </conditionalFormatting>
  <conditionalFormatting sqref="K13">
    <cfRule type="containsText" dxfId="38885" priority="1374" operator="containsText" text="FÉRIAS">
      <formula>NOT(ISERROR(SEARCH("FÉRIAS",K13)))</formula>
    </cfRule>
  </conditionalFormatting>
  <conditionalFormatting sqref="K13">
    <cfRule type="expression" dxfId="38884" priority="1370">
      <formula>K12="FERIADO"</formula>
    </cfRule>
    <cfRule type="expression" dxfId="38883" priority="1371">
      <formula>K12="NTRAB"</formula>
    </cfRule>
    <cfRule type="expression" dxfId="38882" priority="1372">
      <formula>K12="FÉRIAS"</formula>
    </cfRule>
    <cfRule type="expression" dxfId="38881" priority="1373">
      <formula>K12="ATESTADO"</formula>
    </cfRule>
  </conditionalFormatting>
  <conditionalFormatting sqref="K13">
    <cfRule type="containsText" dxfId="38880" priority="1369" operator="containsText" text="ATESTADO">
      <formula>NOT(ISERROR(SEARCH("ATESTADO",K13)))</formula>
    </cfRule>
  </conditionalFormatting>
  <conditionalFormatting sqref="K13">
    <cfRule type="expression" dxfId="38879" priority="1365">
      <formula>K11="ATESTADO"</formula>
    </cfRule>
    <cfRule type="expression" dxfId="38878" priority="1366">
      <formula>K11="FÉRIAS"</formula>
    </cfRule>
    <cfRule type="expression" dxfId="38877" priority="1367">
      <formula>K11="NTRAB"</formula>
    </cfRule>
    <cfRule type="expression" dxfId="38876" priority="1368">
      <formula>K11="FERIADO"</formula>
    </cfRule>
  </conditionalFormatting>
  <conditionalFormatting sqref="K13">
    <cfRule type="containsText" dxfId="38875" priority="1364" operator="containsText" text="HOJE">
      <formula>NOT(ISERROR(SEARCH("HOJE",K13)))</formula>
    </cfRule>
  </conditionalFormatting>
  <conditionalFormatting sqref="K17">
    <cfRule type="containsText" dxfId="38874" priority="1362" operator="containsText" text="NTRAB">
      <formula>NOT(ISERROR(SEARCH("NTRAB",K17)))</formula>
    </cfRule>
    <cfRule type="containsText" dxfId="38873" priority="1363" operator="containsText" text="FERIADO">
      <formula>NOT(ISERROR(SEARCH("FERIADO",K17)))</formula>
    </cfRule>
  </conditionalFormatting>
  <conditionalFormatting sqref="K17">
    <cfRule type="containsText" dxfId="38872" priority="1361" operator="containsText" text="FÉRIAS">
      <formula>NOT(ISERROR(SEARCH("FÉRIAS",K17)))</formula>
    </cfRule>
  </conditionalFormatting>
  <conditionalFormatting sqref="K17">
    <cfRule type="expression" dxfId="38871" priority="1357">
      <formula>K16="FERIADO"</formula>
    </cfRule>
    <cfRule type="expression" dxfId="38870" priority="1358">
      <formula>K16="NTRAB"</formula>
    </cfRule>
    <cfRule type="expression" dxfId="38869" priority="1359">
      <formula>K16="FÉRIAS"</formula>
    </cfRule>
    <cfRule type="expression" dxfId="38868" priority="1360">
      <formula>K16="ATESTADO"</formula>
    </cfRule>
  </conditionalFormatting>
  <conditionalFormatting sqref="K17">
    <cfRule type="containsText" dxfId="38867" priority="1356" operator="containsText" text="ATESTADO">
      <formula>NOT(ISERROR(SEARCH("ATESTADO",K17)))</formula>
    </cfRule>
  </conditionalFormatting>
  <conditionalFormatting sqref="K17">
    <cfRule type="expression" dxfId="38866" priority="1352">
      <formula>K15="ATESTADO"</formula>
    </cfRule>
    <cfRule type="expression" dxfId="38865" priority="1353">
      <formula>K15="FÉRIAS"</formula>
    </cfRule>
    <cfRule type="expression" dxfId="38864" priority="1354">
      <formula>K15="NTRAB"</formula>
    </cfRule>
    <cfRule type="expression" dxfId="38863" priority="1355">
      <formula>K15="FERIADO"</formula>
    </cfRule>
  </conditionalFormatting>
  <conditionalFormatting sqref="K17">
    <cfRule type="containsText" dxfId="38862" priority="1351" operator="containsText" text="HOJE">
      <formula>NOT(ISERROR(SEARCH("HOJE",K17)))</formula>
    </cfRule>
  </conditionalFormatting>
  <conditionalFormatting sqref="K21">
    <cfRule type="containsText" dxfId="38861" priority="1349" operator="containsText" text="NTRAB">
      <formula>NOT(ISERROR(SEARCH("NTRAB",K21)))</formula>
    </cfRule>
    <cfRule type="containsText" dxfId="38860" priority="1350" operator="containsText" text="FERIADO">
      <formula>NOT(ISERROR(SEARCH("FERIADO",K21)))</formula>
    </cfRule>
  </conditionalFormatting>
  <conditionalFormatting sqref="K21">
    <cfRule type="containsText" dxfId="38859" priority="1348" operator="containsText" text="FÉRIAS">
      <formula>NOT(ISERROR(SEARCH("FÉRIAS",K21)))</formula>
    </cfRule>
  </conditionalFormatting>
  <conditionalFormatting sqref="K21">
    <cfRule type="expression" dxfId="38858" priority="1344">
      <formula>K20="FERIADO"</formula>
    </cfRule>
    <cfRule type="expression" dxfId="38857" priority="1345">
      <formula>K20="NTRAB"</formula>
    </cfRule>
    <cfRule type="expression" dxfId="38856" priority="1346">
      <formula>K20="FÉRIAS"</formula>
    </cfRule>
    <cfRule type="expression" dxfId="38855" priority="1347">
      <formula>K20="ATESTADO"</formula>
    </cfRule>
  </conditionalFormatting>
  <conditionalFormatting sqref="K21">
    <cfRule type="containsText" dxfId="38854" priority="1343" operator="containsText" text="ATESTADO">
      <formula>NOT(ISERROR(SEARCH("ATESTADO",K21)))</formula>
    </cfRule>
  </conditionalFormatting>
  <conditionalFormatting sqref="K21">
    <cfRule type="expression" dxfId="38853" priority="1339">
      <formula>K19="ATESTADO"</formula>
    </cfRule>
    <cfRule type="expression" dxfId="38852" priority="1340">
      <formula>K19="FÉRIAS"</formula>
    </cfRule>
    <cfRule type="expression" dxfId="38851" priority="1341">
      <formula>K19="NTRAB"</formula>
    </cfRule>
    <cfRule type="expression" dxfId="38850" priority="1342">
      <formula>K19="FERIADO"</formula>
    </cfRule>
  </conditionalFormatting>
  <conditionalFormatting sqref="K21">
    <cfRule type="containsText" dxfId="38849" priority="1338" operator="containsText" text="HOJE">
      <formula>NOT(ISERROR(SEARCH("HOJE",K21)))</formula>
    </cfRule>
  </conditionalFormatting>
  <conditionalFormatting sqref="K25">
    <cfRule type="containsText" dxfId="38848" priority="1336" operator="containsText" text="NTRAB">
      <formula>NOT(ISERROR(SEARCH("NTRAB",K25)))</formula>
    </cfRule>
    <cfRule type="containsText" dxfId="38847" priority="1337" operator="containsText" text="FERIADO">
      <formula>NOT(ISERROR(SEARCH("FERIADO",K25)))</formula>
    </cfRule>
  </conditionalFormatting>
  <conditionalFormatting sqref="K25">
    <cfRule type="containsText" dxfId="38846" priority="1335" operator="containsText" text="FÉRIAS">
      <formula>NOT(ISERROR(SEARCH("FÉRIAS",K25)))</formula>
    </cfRule>
  </conditionalFormatting>
  <conditionalFormatting sqref="K25">
    <cfRule type="expression" dxfId="38845" priority="1331">
      <formula>K24="FERIADO"</formula>
    </cfRule>
    <cfRule type="expression" dxfId="38844" priority="1332">
      <formula>K24="NTRAB"</formula>
    </cfRule>
    <cfRule type="expression" dxfId="38843" priority="1333">
      <formula>K24="FÉRIAS"</formula>
    </cfRule>
    <cfRule type="expression" dxfId="38842" priority="1334">
      <formula>K24="ATESTADO"</formula>
    </cfRule>
  </conditionalFormatting>
  <conditionalFormatting sqref="K25">
    <cfRule type="containsText" dxfId="38841" priority="1330" operator="containsText" text="ATESTADO">
      <formula>NOT(ISERROR(SEARCH("ATESTADO",K25)))</formula>
    </cfRule>
  </conditionalFormatting>
  <conditionalFormatting sqref="K25">
    <cfRule type="expression" dxfId="38840" priority="1326">
      <formula>K23="ATESTADO"</formula>
    </cfRule>
    <cfRule type="expression" dxfId="38839" priority="1327">
      <formula>K23="FÉRIAS"</formula>
    </cfRule>
    <cfRule type="expression" dxfId="38838" priority="1328">
      <formula>K23="NTRAB"</formula>
    </cfRule>
    <cfRule type="expression" dxfId="38837" priority="1329">
      <formula>K23="FERIADO"</formula>
    </cfRule>
  </conditionalFormatting>
  <conditionalFormatting sqref="K25">
    <cfRule type="containsText" dxfId="38836" priority="1325" operator="containsText" text="HOJE">
      <formula>NOT(ISERROR(SEARCH("HOJE",K25)))</formula>
    </cfRule>
  </conditionalFormatting>
  <conditionalFormatting sqref="K29">
    <cfRule type="containsText" dxfId="38835" priority="1323" operator="containsText" text="NTRAB">
      <formula>NOT(ISERROR(SEARCH("NTRAB",K29)))</formula>
    </cfRule>
    <cfRule type="containsText" dxfId="38834" priority="1324" operator="containsText" text="FERIADO">
      <formula>NOT(ISERROR(SEARCH("FERIADO",K29)))</formula>
    </cfRule>
  </conditionalFormatting>
  <conditionalFormatting sqref="K29">
    <cfRule type="containsText" dxfId="38833" priority="1322" operator="containsText" text="FÉRIAS">
      <formula>NOT(ISERROR(SEARCH("FÉRIAS",K29)))</formula>
    </cfRule>
  </conditionalFormatting>
  <conditionalFormatting sqref="K29">
    <cfRule type="expression" dxfId="38832" priority="1318">
      <formula>K28="FERIADO"</formula>
    </cfRule>
    <cfRule type="expression" dxfId="38831" priority="1319">
      <formula>K28="NTRAB"</formula>
    </cfRule>
    <cfRule type="expression" dxfId="38830" priority="1320">
      <formula>K28="FÉRIAS"</formula>
    </cfRule>
    <cfRule type="expression" dxfId="38829" priority="1321">
      <formula>K28="ATESTADO"</formula>
    </cfRule>
  </conditionalFormatting>
  <conditionalFormatting sqref="K29">
    <cfRule type="containsText" dxfId="38828" priority="1317" operator="containsText" text="ATESTADO">
      <formula>NOT(ISERROR(SEARCH("ATESTADO",K29)))</formula>
    </cfRule>
  </conditionalFormatting>
  <conditionalFormatting sqref="K29">
    <cfRule type="expression" dxfId="38827" priority="1313">
      <formula>K27="ATESTADO"</formula>
    </cfRule>
    <cfRule type="expression" dxfId="38826" priority="1314">
      <formula>K27="FÉRIAS"</formula>
    </cfRule>
    <cfRule type="expression" dxfId="38825" priority="1315">
      <formula>K27="NTRAB"</formula>
    </cfRule>
    <cfRule type="expression" dxfId="38824" priority="1316">
      <formula>K27="FERIADO"</formula>
    </cfRule>
  </conditionalFormatting>
  <conditionalFormatting sqref="K29">
    <cfRule type="containsText" dxfId="38823" priority="1312" operator="containsText" text="HOJE">
      <formula>NOT(ISERROR(SEARCH("HOJE",K29)))</formula>
    </cfRule>
  </conditionalFormatting>
  <conditionalFormatting sqref="K33">
    <cfRule type="containsText" dxfId="38822" priority="1310" operator="containsText" text="NTRAB">
      <formula>NOT(ISERROR(SEARCH("NTRAB",K33)))</formula>
    </cfRule>
    <cfRule type="containsText" dxfId="38821" priority="1311" operator="containsText" text="FERIADO">
      <formula>NOT(ISERROR(SEARCH("FERIADO",K33)))</formula>
    </cfRule>
  </conditionalFormatting>
  <conditionalFormatting sqref="K33">
    <cfRule type="containsText" dxfId="38820" priority="1309" operator="containsText" text="FÉRIAS">
      <formula>NOT(ISERROR(SEARCH("FÉRIAS",K33)))</formula>
    </cfRule>
  </conditionalFormatting>
  <conditionalFormatting sqref="K33">
    <cfRule type="expression" dxfId="38819" priority="1305">
      <formula>K32="FERIADO"</formula>
    </cfRule>
    <cfRule type="expression" dxfId="38818" priority="1306">
      <formula>K32="NTRAB"</formula>
    </cfRule>
    <cfRule type="expression" dxfId="38817" priority="1307">
      <formula>K32="FÉRIAS"</formula>
    </cfRule>
    <cfRule type="expression" dxfId="38816" priority="1308">
      <formula>K32="ATESTADO"</formula>
    </cfRule>
  </conditionalFormatting>
  <conditionalFormatting sqref="K33">
    <cfRule type="containsText" dxfId="38815" priority="1304" operator="containsText" text="ATESTADO">
      <formula>NOT(ISERROR(SEARCH("ATESTADO",K33)))</formula>
    </cfRule>
  </conditionalFormatting>
  <conditionalFormatting sqref="K33">
    <cfRule type="expression" dxfId="38814" priority="1300">
      <formula>K31="ATESTADO"</formula>
    </cfRule>
    <cfRule type="expression" dxfId="38813" priority="1301">
      <formula>K31="FÉRIAS"</formula>
    </cfRule>
    <cfRule type="expression" dxfId="38812" priority="1302">
      <formula>K31="NTRAB"</formula>
    </cfRule>
    <cfRule type="expression" dxfId="38811" priority="1303">
      <formula>K31="FERIADO"</formula>
    </cfRule>
  </conditionalFormatting>
  <conditionalFormatting sqref="K33">
    <cfRule type="containsText" dxfId="38810" priority="1299" operator="containsText" text="HOJE">
      <formula>NOT(ISERROR(SEARCH("HOJE",K33)))</formula>
    </cfRule>
  </conditionalFormatting>
  <conditionalFormatting sqref="K5">
    <cfRule type="containsText" dxfId="38809" priority="1297" operator="containsText" text="NTRAB">
      <formula>NOT(ISERROR(SEARCH("NTRAB",K5)))</formula>
    </cfRule>
    <cfRule type="containsText" dxfId="38808" priority="1298" operator="containsText" text="FERIADO">
      <formula>NOT(ISERROR(SEARCH("FERIADO",K5)))</formula>
    </cfRule>
  </conditionalFormatting>
  <conditionalFormatting sqref="K5">
    <cfRule type="containsText" dxfId="38807" priority="1296" operator="containsText" text="FÉRIAS">
      <formula>NOT(ISERROR(SEARCH("FÉRIAS",K5)))</formula>
    </cfRule>
  </conditionalFormatting>
  <conditionalFormatting sqref="K5">
    <cfRule type="expression" dxfId="38806" priority="1292">
      <formula>K4="FERIADO"</formula>
    </cfRule>
    <cfRule type="expression" dxfId="38805" priority="1293">
      <formula>K4="NTRAB"</formula>
    </cfRule>
    <cfRule type="expression" dxfId="38804" priority="1294">
      <formula>K4="FÉRIAS"</formula>
    </cfRule>
    <cfRule type="expression" dxfId="38803" priority="1295">
      <formula>K4="ATESTADO"</formula>
    </cfRule>
  </conditionalFormatting>
  <conditionalFormatting sqref="K5">
    <cfRule type="containsText" dxfId="38802" priority="1291" operator="containsText" text="ATESTADO">
      <formula>NOT(ISERROR(SEARCH("ATESTADO",K5)))</formula>
    </cfRule>
  </conditionalFormatting>
  <conditionalFormatting sqref="K5">
    <cfRule type="expression" dxfId="38801" priority="1287">
      <formula>K3="ATESTADO"</formula>
    </cfRule>
    <cfRule type="expression" dxfId="38800" priority="1288">
      <formula>K3="FÉRIAS"</formula>
    </cfRule>
    <cfRule type="expression" dxfId="38799" priority="1289">
      <formula>K3="NTRAB"</formula>
    </cfRule>
    <cfRule type="expression" dxfId="38798" priority="1290">
      <formula>K3="FERIADO"</formula>
    </cfRule>
  </conditionalFormatting>
  <conditionalFormatting sqref="K5">
    <cfRule type="containsText" dxfId="38797" priority="1286" operator="containsText" text="HOJE">
      <formula>NOT(ISERROR(SEARCH("HOJE",K5)))</formula>
    </cfRule>
  </conditionalFormatting>
  <conditionalFormatting sqref="K4">
    <cfRule type="containsText" dxfId="38796" priority="1284" operator="containsText" text="NTRAB">
      <formula>NOT(ISERROR(SEARCH("NTRAB",K4)))</formula>
    </cfRule>
    <cfRule type="containsText" dxfId="38795" priority="1285" operator="containsText" text="FERIADO">
      <formula>NOT(ISERROR(SEARCH("FERIADO",K4)))</formula>
    </cfRule>
  </conditionalFormatting>
  <conditionalFormatting sqref="K4">
    <cfRule type="containsText" dxfId="38794" priority="1283" operator="containsText" text="FÉRIAS">
      <formula>NOT(ISERROR(SEARCH("FÉRIAS",K4)))</formula>
    </cfRule>
  </conditionalFormatting>
  <conditionalFormatting sqref="K4">
    <cfRule type="expression" dxfId="38793" priority="1279">
      <formula>K3="FERIADO"</formula>
    </cfRule>
    <cfRule type="expression" dxfId="38792" priority="1280">
      <formula>K3="NTRAB"</formula>
    </cfRule>
    <cfRule type="expression" dxfId="38791" priority="1281">
      <formula>K3="FÉRIAS"</formula>
    </cfRule>
    <cfRule type="expression" dxfId="38790" priority="1282">
      <formula>K3="ATESTADO"</formula>
    </cfRule>
  </conditionalFormatting>
  <conditionalFormatting sqref="K4">
    <cfRule type="containsText" dxfId="38789" priority="1278" operator="containsText" text="ATESTADO">
      <formula>NOT(ISERROR(SEARCH("ATESTADO",K4)))</formula>
    </cfRule>
  </conditionalFormatting>
  <conditionalFormatting sqref="K4">
    <cfRule type="containsText" dxfId="38788" priority="1277" operator="containsText" text="HOJE">
      <formula>NOT(ISERROR(SEARCH("HOJE",K4)))</formula>
    </cfRule>
  </conditionalFormatting>
  <conditionalFormatting sqref="K34">
    <cfRule type="expression" dxfId="38787" priority="1276">
      <formula>$C$53&gt;=$K$32</formula>
    </cfRule>
  </conditionalFormatting>
  <conditionalFormatting sqref="B44">
    <cfRule type="cellIs" dxfId="38786" priority="1275" operator="equal">
      <formula>$B$51</formula>
    </cfRule>
  </conditionalFormatting>
  <conditionalFormatting sqref="I44">
    <cfRule type="expression" dxfId="38785" priority="1274">
      <formula>$H$44=""</formula>
    </cfRule>
  </conditionalFormatting>
  <conditionalFormatting sqref="I45">
    <cfRule type="expression" dxfId="38784" priority="1273">
      <formula>$H$45=""</formula>
    </cfRule>
  </conditionalFormatting>
  <conditionalFormatting sqref="I46">
    <cfRule type="expression" dxfId="38783" priority="1272">
      <formula>$H$46=""</formula>
    </cfRule>
  </conditionalFormatting>
  <conditionalFormatting sqref="I47">
    <cfRule type="expression" dxfId="38782" priority="1271">
      <formula>$H$47=""</formula>
    </cfRule>
  </conditionalFormatting>
  <conditionalFormatting sqref="K40">
    <cfRule type="containsText" dxfId="38781" priority="1269" operator="containsText" text="NTRAB">
      <formula>NOT(ISERROR(SEARCH("NTRAB",K40)))</formula>
    </cfRule>
    <cfRule type="containsText" dxfId="38780" priority="1270" operator="containsText" text="FERIADO">
      <formula>NOT(ISERROR(SEARCH("FERIADO",K40)))</formula>
    </cfRule>
  </conditionalFormatting>
  <conditionalFormatting sqref="K40">
    <cfRule type="containsText" dxfId="38779" priority="1268" operator="containsText" text="FÉRIAS">
      <formula>NOT(ISERROR(SEARCH("FÉRIAS",K40)))</formula>
    </cfRule>
  </conditionalFormatting>
  <conditionalFormatting sqref="K36 K38">
    <cfRule type="containsText" dxfId="38778" priority="1266" operator="containsText" text="NTRAB">
      <formula>NOT(ISERROR(SEARCH("NTRAB",K36)))</formula>
    </cfRule>
    <cfRule type="containsText" dxfId="38777" priority="1267" operator="containsText" text="FERIADO">
      <formula>NOT(ISERROR(SEARCH("FERIADO",K36)))</formula>
    </cfRule>
  </conditionalFormatting>
  <conditionalFormatting sqref="K36 K38">
    <cfRule type="containsText" dxfId="38776" priority="1265" operator="containsText" text="FÉRIAS">
      <formula>NOT(ISERROR(SEARCH("FÉRIAS",K36)))</formula>
    </cfRule>
  </conditionalFormatting>
  <conditionalFormatting sqref="K37">
    <cfRule type="containsText" dxfId="38775" priority="1263" operator="containsText" text="NTRAB">
      <formula>NOT(ISERROR(SEARCH("NTRAB",K37)))</formula>
    </cfRule>
    <cfRule type="containsText" dxfId="38774" priority="1264" operator="containsText" text="FERIADO">
      <formula>NOT(ISERROR(SEARCH("FERIADO",K37)))</formula>
    </cfRule>
  </conditionalFormatting>
  <conditionalFormatting sqref="K37">
    <cfRule type="containsText" dxfId="38773" priority="1262" operator="containsText" text="FÉRIAS">
      <formula>NOT(ISERROR(SEARCH("FÉRIAS",K37)))</formula>
    </cfRule>
  </conditionalFormatting>
  <conditionalFormatting sqref="K41">
    <cfRule type="containsText" dxfId="38772" priority="1260" operator="containsText" text="NTRAB">
      <formula>NOT(ISERROR(SEARCH("NTRAB",K41)))</formula>
    </cfRule>
    <cfRule type="containsText" dxfId="38771" priority="1261" operator="containsText" text="FERIADO">
      <formula>NOT(ISERROR(SEARCH("FERIADO",K41)))</formula>
    </cfRule>
  </conditionalFormatting>
  <conditionalFormatting sqref="K41">
    <cfRule type="containsText" dxfId="38770" priority="1259" operator="containsText" text="FÉRIAS">
      <formula>NOT(ISERROR(SEARCH("FÉRIAS",K41)))</formula>
    </cfRule>
  </conditionalFormatting>
  <conditionalFormatting sqref="K40:K41">
    <cfRule type="expression" dxfId="38769" priority="1254">
      <formula>$K$41=""</formula>
    </cfRule>
    <cfRule type="expression" dxfId="38768" priority="1255">
      <formula>$K$39="NTRAB"</formula>
    </cfRule>
    <cfRule type="expression" dxfId="38767" priority="1256">
      <formula>$K$39="ATESTADO"</formula>
    </cfRule>
    <cfRule type="expression" dxfId="38766" priority="1257">
      <formula>$K$39="FÉRIAS"</formula>
    </cfRule>
    <cfRule type="expression" dxfId="38765" priority="1258">
      <formula>$K$39="FERIADO"</formula>
    </cfRule>
  </conditionalFormatting>
  <conditionalFormatting sqref="K42">
    <cfRule type="expression" dxfId="38764" priority="1250">
      <formula>$C$53&gt;=$K$40</formula>
    </cfRule>
    <cfRule type="expression" dxfId="38763" priority="1251">
      <formula>$K$41=""</formula>
    </cfRule>
    <cfRule type="containsText" dxfId="38762" priority="1252" operator="containsText" text="NTRAB">
      <formula>NOT(ISERROR(SEARCH("NTRAB",K42)))</formula>
    </cfRule>
    <cfRule type="containsText" dxfId="38761" priority="1253" operator="containsText" text="FERIADO">
      <formula>NOT(ISERROR(SEARCH("FERIADO",K42)))</formula>
    </cfRule>
  </conditionalFormatting>
  <conditionalFormatting sqref="K42">
    <cfRule type="containsText" dxfId="38760" priority="1249" operator="containsText" text="FÉRIAS">
      <formula>NOT(ISERROR(SEARCH("FÉRIAS",K42)))</formula>
    </cfRule>
  </conditionalFormatting>
  <conditionalFormatting sqref="K36:K38">
    <cfRule type="expression" dxfId="38759" priority="1248">
      <formula>$K$37=""</formula>
    </cfRule>
  </conditionalFormatting>
  <conditionalFormatting sqref="K35">
    <cfRule type="expression" dxfId="38758" priority="1245">
      <formula>$K$37=""</formula>
    </cfRule>
    <cfRule type="containsText" dxfId="38757" priority="1246" operator="containsText" text="NTRAB">
      <formula>NOT(ISERROR(SEARCH("NTRAB",K35)))</formula>
    </cfRule>
    <cfRule type="containsText" dxfId="38756" priority="1247" operator="containsText" text="FERIADO">
      <formula>NOT(ISERROR(SEARCH("FERIADO",K35)))</formula>
    </cfRule>
  </conditionalFormatting>
  <conditionalFormatting sqref="K35">
    <cfRule type="containsText" dxfId="38755" priority="1244" operator="containsText" text="FÉRIAS">
      <formula>NOT(ISERROR(SEARCH("FÉRIAS",K35)))</formula>
    </cfRule>
  </conditionalFormatting>
  <conditionalFormatting sqref="K39">
    <cfRule type="expression" dxfId="38754" priority="1241">
      <formula>$K$41=""</formula>
    </cfRule>
    <cfRule type="containsText" dxfId="38753" priority="1242" operator="containsText" text="NTRAB">
      <formula>NOT(ISERROR(SEARCH("NTRAB",K39)))</formula>
    </cfRule>
    <cfRule type="containsText" dxfId="38752" priority="1243" operator="containsText" text="FERIADO">
      <formula>NOT(ISERROR(SEARCH("FERIADO",K39)))</formula>
    </cfRule>
  </conditionalFormatting>
  <conditionalFormatting sqref="K39">
    <cfRule type="containsText" dxfId="38751" priority="1240" operator="containsText" text="FÉRIAS">
      <formula>NOT(ISERROR(SEARCH("FÉRIAS",K39)))</formula>
    </cfRule>
  </conditionalFormatting>
  <conditionalFormatting sqref="K36:K37">
    <cfRule type="expression" dxfId="38750" priority="1236">
      <formula>$K$35="NTRAB"</formula>
    </cfRule>
    <cfRule type="expression" dxfId="38749" priority="1237">
      <formula>$K$35="ATESTADO"</formula>
    </cfRule>
    <cfRule type="expression" dxfId="38748" priority="1238">
      <formula>$K$35="FÉRIAS"</formula>
    </cfRule>
    <cfRule type="expression" dxfId="38747" priority="1239">
      <formula>$K$35="FERIADO"</formula>
    </cfRule>
  </conditionalFormatting>
  <conditionalFormatting sqref="K35:K42">
    <cfRule type="containsText" dxfId="38746" priority="1235" operator="containsText" text="ATESTADO">
      <formula>NOT(ISERROR(SEARCH("ATESTADO",K35)))</formula>
    </cfRule>
  </conditionalFormatting>
  <conditionalFormatting sqref="K35">
    <cfRule type="containsText" dxfId="38745" priority="1233" operator="containsText" text="NTRAB">
      <formula>NOT(ISERROR(SEARCH("NTRAB",K35)))</formula>
    </cfRule>
    <cfRule type="containsText" dxfId="38744" priority="1234" operator="containsText" text="FERIADO">
      <formula>NOT(ISERROR(SEARCH("FERIADO",K35)))</formula>
    </cfRule>
  </conditionalFormatting>
  <conditionalFormatting sqref="K35">
    <cfRule type="containsText" dxfId="38743" priority="1232" operator="containsText" text="FÉRIAS">
      <formula>NOT(ISERROR(SEARCH("FÉRIAS",K35)))</formula>
    </cfRule>
  </conditionalFormatting>
  <conditionalFormatting sqref="K35">
    <cfRule type="containsText" dxfId="38742" priority="1230" operator="containsText" text="NTRAB">
      <formula>NOT(ISERROR(SEARCH("NTRAB",K35)))</formula>
    </cfRule>
    <cfRule type="containsText" dxfId="38741" priority="1231" operator="containsText" text="FERIADO">
      <formula>NOT(ISERROR(SEARCH("FERIADO",K35)))</formula>
    </cfRule>
  </conditionalFormatting>
  <conditionalFormatting sqref="K35">
    <cfRule type="containsText" dxfId="38740" priority="1229" operator="containsText" text="FÉRIAS">
      <formula>NOT(ISERROR(SEARCH("FÉRIAS",K35)))</formula>
    </cfRule>
  </conditionalFormatting>
  <conditionalFormatting sqref="K39">
    <cfRule type="containsText" dxfId="38739" priority="1227" operator="containsText" text="NTRAB">
      <formula>NOT(ISERROR(SEARCH("NTRAB",K39)))</formula>
    </cfRule>
    <cfRule type="containsText" dxfId="38738" priority="1228" operator="containsText" text="FERIADO">
      <formula>NOT(ISERROR(SEARCH("FERIADO",K39)))</formula>
    </cfRule>
  </conditionalFormatting>
  <conditionalFormatting sqref="K39">
    <cfRule type="containsText" dxfId="38737" priority="1226" operator="containsText" text="FÉRIAS">
      <formula>NOT(ISERROR(SEARCH("FÉRIAS",K39)))</formula>
    </cfRule>
  </conditionalFormatting>
  <conditionalFormatting sqref="K39">
    <cfRule type="containsText" dxfId="38736" priority="1224" operator="containsText" text="NTRAB">
      <formula>NOT(ISERROR(SEARCH("NTRAB",K39)))</formula>
    </cfRule>
    <cfRule type="containsText" dxfId="38735" priority="1225" operator="containsText" text="FERIADO">
      <formula>NOT(ISERROR(SEARCH("FERIADO",K39)))</formula>
    </cfRule>
  </conditionalFormatting>
  <conditionalFormatting sqref="K39">
    <cfRule type="containsText" dxfId="38734" priority="1223" operator="containsText" text="FÉRIAS">
      <formula>NOT(ISERROR(SEARCH("FÉRIAS",K39)))</formula>
    </cfRule>
  </conditionalFormatting>
  <conditionalFormatting sqref="K39">
    <cfRule type="containsText" dxfId="38733" priority="1221" operator="containsText" text="NTRAB">
      <formula>NOT(ISERROR(SEARCH("NTRAB",K39)))</formula>
    </cfRule>
    <cfRule type="containsText" dxfId="38732" priority="1222" operator="containsText" text="FERIADO">
      <formula>NOT(ISERROR(SEARCH("FERIADO",K39)))</formula>
    </cfRule>
  </conditionalFormatting>
  <conditionalFormatting sqref="K39">
    <cfRule type="containsText" dxfId="38731" priority="1220" operator="containsText" text="FÉRIAS">
      <formula>NOT(ISERROR(SEARCH("FÉRIAS",K39)))</formula>
    </cfRule>
  </conditionalFormatting>
  <conditionalFormatting sqref="K35:K42">
    <cfRule type="containsText" dxfId="38730" priority="1219" operator="containsText" text="HOJE">
      <formula>NOT(ISERROR(SEARCH("HOJE",K35)))</formula>
    </cfRule>
  </conditionalFormatting>
  <conditionalFormatting sqref="K44 K46">
    <cfRule type="containsText" dxfId="38729" priority="1217" operator="containsText" text="NTRAB">
      <formula>NOT(ISERROR(SEARCH("NTRAB",K44)))</formula>
    </cfRule>
    <cfRule type="containsText" dxfId="38728" priority="1218" operator="containsText" text="FERIADO">
      <formula>NOT(ISERROR(SEARCH("FERIADO",K44)))</formula>
    </cfRule>
  </conditionalFormatting>
  <conditionalFormatting sqref="K44 K46">
    <cfRule type="containsText" dxfId="38727" priority="1216" operator="containsText" text="FÉRIAS">
      <formula>NOT(ISERROR(SEARCH("FÉRIAS",K44)))</formula>
    </cfRule>
  </conditionalFormatting>
  <conditionalFormatting sqref="K45">
    <cfRule type="containsText" dxfId="38726" priority="1214" operator="containsText" text="NTRAB">
      <formula>NOT(ISERROR(SEARCH("NTRAB",K45)))</formula>
    </cfRule>
    <cfRule type="containsText" dxfId="38725" priority="1215" operator="containsText" text="FERIADO">
      <formula>NOT(ISERROR(SEARCH("FERIADO",K45)))</formula>
    </cfRule>
  </conditionalFormatting>
  <conditionalFormatting sqref="K45">
    <cfRule type="containsText" dxfId="38724" priority="1213" operator="containsText" text="FÉRIAS">
      <formula>NOT(ISERROR(SEARCH("FÉRIAS",K45)))</formula>
    </cfRule>
  </conditionalFormatting>
  <conditionalFormatting sqref="K44:K46">
    <cfRule type="expression" dxfId="38723" priority="1212">
      <formula>$C$53&lt;$K$44</formula>
    </cfRule>
  </conditionalFormatting>
  <conditionalFormatting sqref="K46">
    <cfRule type="expression" dxfId="38722" priority="1211">
      <formula>$C$53&gt;=$K$44</formula>
    </cfRule>
  </conditionalFormatting>
  <conditionalFormatting sqref="K44:K45">
    <cfRule type="expression" dxfId="38721" priority="1207">
      <formula>$K$43="ATESTADO"</formula>
    </cfRule>
    <cfRule type="expression" dxfId="38720" priority="1208">
      <formula>$K$43="NTRAB"</formula>
    </cfRule>
    <cfRule type="expression" dxfId="38719" priority="1209">
      <formula>$K$43="FÉRIAS"</formula>
    </cfRule>
    <cfRule type="expression" dxfId="38718" priority="1210">
      <formula>$K$43="FERIADO"</formula>
    </cfRule>
  </conditionalFormatting>
  <conditionalFormatting sqref="K43">
    <cfRule type="containsText" dxfId="38717" priority="1204" operator="containsText" text="ATESTADO">
      <formula>NOT(ISERROR(SEARCH("ATESTADO",K43)))</formula>
    </cfRule>
    <cfRule type="containsText" dxfId="38716" priority="1205" operator="containsText" text="NTRAB">
      <formula>NOT(ISERROR(SEARCH("NTRAB",K43)))</formula>
    </cfRule>
    <cfRule type="containsText" dxfId="38715" priority="1206" operator="containsText" text="FERIADO">
      <formula>NOT(ISERROR(SEARCH("FERIADO",K43)))</formula>
    </cfRule>
  </conditionalFormatting>
  <conditionalFormatting sqref="K43">
    <cfRule type="containsText" dxfId="38714" priority="1203" operator="containsText" text="FÉRIAS">
      <formula>NOT(ISERROR(SEARCH("FÉRIAS",K43)))</formula>
    </cfRule>
  </conditionalFormatting>
  <conditionalFormatting sqref="K43">
    <cfRule type="expression" dxfId="38713" priority="1202">
      <formula>$C$53&lt;$K$44</formula>
    </cfRule>
  </conditionalFormatting>
  <conditionalFormatting sqref="K43:K46">
    <cfRule type="containsText" dxfId="38712" priority="1201" operator="containsText" text="HOJE">
      <formula>NOT(ISERROR(SEARCH("HOJE",K43)))</formula>
    </cfRule>
  </conditionalFormatting>
  <conditionalFormatting sqref="K47:M47">
    <cfRule type="expression" dxfId="38711" priority="1200">
      <formula>$N$47="NÃO"</formula>
    </cfRule>
  </conditionalFormatting>
  <conditionalFormatting sqref="K38">
    <cfRule type="expression" dxfId="38710" priority="1199">
      <formula>$C$53&gt;=$K$36</formula>
    </cfRule>
  </conditionalFormatting>
  <conditionalFormatting sqref="E3">
    <cfRule type="cellIs" dxfId="38709" priority="1197" operator="equal">
      <formula>0</formula>
    </cfRule>
    <cfRule type="expression" dxfId="38708" priority="1198">
      <formula>E3&lt;0</formula>
    </cfRule>
  </conditionalFormatting>
  <conditionalFormatting sqref="E4:E5">
    <cfRule type="expression" dxfId="38707" priority="1195">
      <formula>E4&lt;0</formula>
    </cfRule>
    <cfRule type="cellIs" dxfId="38706" priority="1196" operator="equal">
      <formula>0</formula>
    </cfRule>
  </conditionalFormatting>
  <conditionalFormatting sqref="E19">
    <cfRule type="cellIs" dxfId="38705" priority="1193" operator="equal">
      <formula>0</formula>
    </cfRule>
    <cfRule type="expression" dxfId="38704" priority="1194">
      <formula>E19&lt;0</formula>
    </cfRule>
  </conditionalFormatting>
  <conditionalFormatting sqref="E20:E22">
    <cfRule type="expression" dxfId="38703" priority="1191">
      <formula>E20&lt;0</formula>
    </cfRule>
    <cfRule type="cellIs" dxfId="38702" priority="1192" operator="equal">
      <formula>0</formula>
    </cfRule>
  </conditionalFormatting>
  <conditionalFormatting sqref="E23">
    <cfRule type="cellIs" dxfId="38701" priority="1189" operator="equal">
      <formula>0</formula>
    </cfRule>
    <cfRule type="expression" dxfId="38700" priority="1190">
      <formula>E23&lt;0</formula>
    </cfRule>
  </conditionalFormatting>
  <conditionalFormatting sqref="E24:E26">
    <cfRule type="expression" dxfId="38699" priority="1187">
      <formula>E24&lt;0</formula>
    </cfRule>
    <cfRule type="cellIs" dxfId="38698" priority="1188" operator="equal">
      <formula>0</formula>
    </cfRule>
  </conditionalFormatting>
  <conditionalFormatting sqref="E27">
    <cfRule type="cellIs" dxfId="38697" priority="1185" operator="equal">
      <formula>0</formula>
    </cfRule>
    <cfRule type="expression" dxfId="38696" priority="1186">
      <formula>E27&lt;0</formula>
    </cfRule>
  </conditionalFormatting>
  <conditionalFormatting sqref="E28:E30">
    <cfRule type="expression" dxfId="38695" priority="1183">
      <formula>E28&lt;0</formula>
    </cfRule>
    <cfRule type="cellIs" dxfId="38694" priority="1184" operator="equal">
      <formula>0</formula>
    </cfRule>
  </conditionalFormatting>
  <conditionalFormatting sqref="E31">
    <cfRule type="cellIs" dxfId="38693" priority="1181" operator="equal">
      <formula>0</formula>
    </cfRule>
    <cfRule type="expression" dxfId="38692" priority="1182">
      <formula>E31&lt;0</formula>
    </cfRule>
  </conditionalFormatting>
  <conditionalFormatting sqref="E32:E34">
    <cfRule type="expression" dxfId="38691" priority="1179">
      <formula>E32&lt;0</formula>
    </cfRule>
    <cfRule type="cellIs" dxfId="38690" priority="1180" operator="equal">
      <formula>0</formula>
    </cfRule>
  </conditionalFormatting>
  <conditionalFormatting sqref="E35">
    <cfRule type="cellIs" dxfId="38689" priority="1177" operator="equal">
      <formula>0</formula>
    </cfRule>
    <cfRule type="expression" dxfId="38688" priority="1178">
      <formula>E35&lt;0</formula>
    </cfRule>
  </conditionalFormatting>
  <conditionalFormatting sqref="E36:E38">
    <cfRule type="expression" dxfId="38687" priority="1175">
      <formula>E36&lt;0</formula>
    </cfRule>
    <cfRule type="cellIs" dxfId="38686" priority="1176" operator="equal">
      <formula>0</formula>
    </cfRule>
  </conditionalFormatting>
  <conditionalFormatting sqref="E39">
    <cfRule type="cellIs" dxfId="38685" priority="1173" operator="equal">
      <formula>0</formula>
    </cfRule>
    <cfRule type="expression" dxfId="38684" priority="1174">
      <formula>E39&lt;0</formula>
    </cfRule>
  </conditionalFormatting>
  <conditionalFormatting sqref="E40:E42">
    <cfRule type="expression" dxfId="38683" priority="1171">
      <formula>E40&lt;0</formula>
    </cfRule>
    <cfRule type="cellIs" dxfId="38682" priority="1172" operator="equal">
      <formula>0</formula>
    </cfRule>
  </conditionalFormatting>
  <conditionalFormatting sqref="E6">
    <cfRule type="expression" dxfId="38681" priority="1169">
      <formula>E6&lt;0</formula>
    </cfRule>
    <cfRule type="cellIs" dxfId="38680" priority="1170" operator="equal">
      <formula>0</formula>
    </cfRule>
  </conditionalFormatting>
  <conditionalFormatting sqref="E11">
    <cfRule type="cellIs" dxfId="38679" priority="1167" operator="equal">
      <formula>0</formula>
    </cfRule>
    <cfRule type="expression" dxfId="38678" priority="1168">
      <formula>E11&lt;0</formula>
    </cfRule>
  </conditionalFormatting>
  <conditionalFormatting sqref="E12:E13">
    <cfRule type="expression" dxfId="38677" priority="1165">
      <formula>E12&lt;0</formula>
    </cfRule>
    <cfRule type="cellIs" dxfId="38676" priority="1166" operator="equal">
      <formula>0</formula>
    </cfRule>
  </conditionalFormatting>
  <conditionalFormatting sqref="E14">
    <cfRule type="expression" dxfId="38675" priority="1163">
      <formula>E14&lt;0</formula>
    </cfRule>
    <cfRule type="cellIs" dxfId="38674" priority="1164" operator="equal">
      <formula>0</formula>
    </cfRule>
  </conditionalFormatting>
  <conditionalFormatting sqref="E15">
    <cfRule type="cellIs" dxfId="38673" priority="1161" operator="equal">
      <formula>0</formula>
    </cfRule>
    <cfRule type="expression" dxfId="38672" priority="1162">
      <formula>E15&lt;0</formula>
    </cfRule>
  </conditionalFormatting>
  <conditionalFormatting sqref="E16:E17">
    <cfRule type="expression" dxfId="38671" priority="1159">
      <formula>E16&lt;0</formula>
    </cfRule>
    <cfRule type="cellIs" dxfId="38670" priority="1160" operator="equal">
      <formula>0</formula>
    </cfRule>
  </conditionalFormatting>
  <conditionalFormatting sqref="E18">
    <cfRule type="expression" dxfId="38669" priority="1157">
      <formula>E18&lt;0</formula>
    </cfRule>
    <cfRule type="cellIs" dxfId="38668" priority="1158" operator="equal">
      <formula>0</formula>
    </cfRule>
  </conditionalFormatting>
  <conditionalFormatting sqref="E7">
    <cfRule type="cellIs" dxfId="38667" priority="1155" operator="equal">
      <formula>0</formula>
    </cfRule>
    <cfRule type="expression" dxfId="38666" priority="1156">
      <formula>E7&lt;0</formula>
    </cfRule>
  </conditionalFormatting>
  <conditionalFormatting sqref="E8:E9">
    <cfRule type="expression" dxfId="38665" priority="1153">
      <formula>E8&lt;0</formula>
    </cfRule>
    <cfRule type="cellIs" dxfId="38664" priority="1154" operator="equal">
      <formula>0</formula>
    </cfRule>
  </conditionalFormatting>
  <conditionalFormatting sqref="E10">
    <cfRule type="expression" dxfId="38663" priority="1151">
      <formula>E10&lt;0</formula>
    </cfRule>
    <cfRule type="cellIs" dxfId="38662" priority="1152" operator="equal">
      <formula>0</formula>
    </cfRule>
  </conditionalFormatting>
  <conditionalFormatting sqref="E3:E42">
    <cfRule type="cellIs" dxfId="38661" priority="1150" operator="equal">
      <formula>"ER"</formula>
    </cfRule>
  </conditionalFormatting>
  <conditionalFormatting sqref="E7">
    <cfRule type="cellIs" dxfId="38660" priority="1148" operator="equal">
      <formula>0</formula>
    </cfRule>
    <cfRule type="expression" dxfId="38659" priority="1149">
      <formula>E7&lt;0</formula>
    </cfRule>
  </conditionalFormatting>
  <conditionalFormatting sqref="E8:E9">
    <cfRule type="expression" dxfId="38658" priority="1146">
      <formula>E8&lt;0</formula>
    </cfRule>
    <cfRule type="cellIs" dxfId="38657" priority="1147" operator="equal">
      <formula>0</formula>
    </cfRule>
  </conditionalFormatting>
  <conditionalFormatting sqref="E10">
    <cfRule type="expression" dxfId="38656" priority="1144">
      <formula>E10&lt;0</formula>
    </cfRule>
    <cfRule type="cellIs" dxfId="38655" priority="1145" operator="equal">
      <formula>0</formula>
    </cfRule>
  </conditionalFormatting>
  <conditionalFormatting sqref="E11">
    <cfRule type="cellIs" dxfId="38654" priority="1142" operator="equal">
      <formula>0</formula>
    </cfRule>
    <cfRule type="expression" dxfId="38653" priority="1143">
      <formula>E11&lt;0</formula>
    </cfRule>
  </conditionalFormatting>
  <conditionalFormatting sqref="E12:E13">
    <cfRule type="expression" dxfId="38652" priority="1140">
      <formula>E12&lt;0</formula>
    </cfRule>
    <cfRule type="cellIs" dxfId="38651" priority="1141" operator="equal">
      <formula>0</formula>
    </cfRule>
  </conditionalFormatting>
  <conditionalFormatting sqref="E14">
    <cfRule type="expression" dxfId="38650" priority="1138">
      <formula>E14&lt;0</formula>
    </cfRule>
    <cfRule type="cellIs" dxfId="38649" priority="1139" operator="equal">
      <formula>0</formula>
    </cfRule>
  </conditionalFormatting>
  <conditionalFormatting sqref="E15">
    <cfRule type="cellIs" dxfId="38648" priority="1136" operator="equal">
      <formula>0</formula>
    </cfRule>
    <cfRule type="expression" dxfId="38647" priority="1137">
      <formula>E15&lt;0</formula>
    </cfRule>
  </conditionalFormatting>
  <conditionalFormatting sqref="E16:E17">
    <cfRule type="expression" dxfId="38646" priority="1134">
      <formula>E16&lt;0</formula>
    </cfRule>
    <cfRule type="cellIs" dxfId="38645" priority="1135" operator="equal">
      <formula>0</formula>
    </cfRule>
  </conditionalFormatting>
  <conditionalFormatting sqref="E18">
    <cfRule type="expression" dxfId="38644" priority="1132">
      <formula>E18&lt;0</formula>
    </cfRule>
    <cfRule type="cellIs" dxfId="38643" priority="1133" operator="equal">
      <formula>0</formula>
    </cfRule>
  </conditionalFormatting>
  <conditionalFormatting sqref="E19">
    <cfRule type="cellIs" dxfId="38642" priority="1130" operator="equal">
      <formula>0</formula>
    </cfRule>
    <cfRule type="expression" dxfId="38641" priority="1131">
      <formula>E19&lt;0</formula>
    </cfRule>
  </conditionalFormatting>
  <conditionalFormatting sqref="E20:E21">
    <cfRule type="expression" dxfId="38640" priority="1128">
      <formula>E20&lt;0</formula>
    </cfRule>
    <cfRule type="cellIs" dxfId="38639" priority="1129" operator="equal">
      <formula>0</formula>
    </cfRule>
  </conditionalFormatting>
  <conditionalFormatting sqref="E22">
    <cfRule type="expression" dxfId="38638" priority="1126">
      <formula>E22&lt;0</formula>
    </cfRule>
    <cfRule type="cellIs" dxfId="38637" priority="1127" operator="equal">
      <formula>0</formula>
    </cfRule>
  </conditionalFormatting>
  <conditionalFormatting sqref="E23">
    <cfRule type="cellIs" dxfId="38636" priority="1124" operator="equal">
      <formula>0</formula>
    </cfRule>
    <cfRule type="expression" dxfId="38635" priority="1125">
      <formula>E23&lt;0</formula>
    </cfRule>
  </conditionalFormatting>
  <conditionalFormatting sqref="E24:E25">
    <cfRule type="expression" dxfId="38634" priority="1122">
      <formula>E24&lt;0</formula>
    </cfRule>
    <cfRule type="cellIs" dxfId="38633" priority="1123" operator="equal">
      <formula>0</formula>
    </cfRule>
  </conditionalFormatting>
  <conditionalFormatting sqref="E26">
    <cfRule type="expression" dxfId="38632" priority="1120">
      <formula>E26&lt;0</formula>
    </cfRule>
    <cfRule type="cellIs" dxfId="38631" priority="1121" operator="equal">
      <formula>0</formula>
    </cfRule>
  </conditionalFormatting>
  <conditionalFormatting sqref="E27">
    <cfRule type="cellIs" dxfId="38630" priority="1118" operator="equal">
      <formula>0</formula>
    </cfRule>
    <cfRule type="expression" dxfId="38629" priority="1119">
      <formula>E27&lt;0</formula>
    </cfRule>
  </conditionalFormatting>
  <conditionalFormatting sqref="E28:E29">
    <cfRule type="expression" dxfId="38628" priority="1116">
      <formula>E28&lt;0</formula>
    </cfRule>
    <cfRule type="cellIs" dxfId="38627" priority="1117" operator="equal">
      <formula>0</formula>
    </cfRule>
  </conditionalFormatting>
  <conditionalFormatting sqref="E30">
    <cfRule type="expression" dxfId="38626" priority="1114">
      <formula>E30&lt;0</formula>
    </cfRule>
    <cfRule type="cellIs" dxfId="38625" priority="1115" operator="equal">
      <formula>0</formula>
    </cfRule>
  </conditionalFormatting>
  <conditionalFormatting sqref="E31">
    <cfRule type="cellIs" dxfId="38624" priority="1112" operator="equal">
      <formula>0</formula>
    </cfRule>
    <cfRule type="expression" dxfId="38623" priority="1113">
      <formula>E31&lt;0</formula>
    </cfRule>
  </conditionalFormatting>
  <conditionalFormatting sqref="E32:E33">
    <cfRule type="expression" dxfId="38622" priority="1110">
      <formula>E32&lt;0</formula>
    </cfRule>
    <cfRule type="cellIs" dxfId="38621" priority="1111" operator="equal">
      <formula>0</formula>
    </cfRule>
  </conditionalFormatting>
  <conditionalFormatting sqref="E34">
    <cfRule type="expression" dxfId="38620" priority="1108">
      <formula>E34&lt;0</formula>
    </cfRule>
    <cfRule type="cellIs" dxfId="38619" priority="1109" operator="equal">
      <formula>0</formula>
    </cfRule>
  </conditionalFormatting>
  <conditionalFormatting sqref="E35">
    <cfRule type="cellIs" dxfId="38618" priority="1106" operator="equal">
      <formula>0</formula>
    </cfRule>
    <cfRule type="expression" dxfId="38617" priority="1107">
      <formula>E35&lt;0</formula>
    </cfRule>
  </conditionalFormatting>
  <conditionalFormatting sqref="E36:E37">
    <cfRule type="expression" dxfId="38616" priority="1104">
      <formula>E36&lt;0</formula>
    </cfRule>
    <cfRule type="cellIs" dxfId="38615" priority="1105" operator="equal">
      <formula>0</formula>
    </cfRule>
  </conditionalFormatting>
  <conditionalFormatting sqref="E38">
    <cfRule type="expression" dxfId="38614" priority="1102">
      <formula>E38&lt;0</formula>
    </cfRule>
    <cfRule type="cellIs" dxfId="38613" priority="1103" operator="equal">
      <formula>0</formula>
    </cfRule>
  </conditionalFormatting>
  <conditionalFormatting sqref="E39">
    <cfRule type="cellIs" dxfId="38612" priority="1100" operator="equal">
      <formula>0</formula>
    </cfRule>
    <cfRule type="expression" dxfId="38611" priority="1101">
      <formula>E39&lt;0</formula>
    </cfRule>
  </conditionalFormatting>
  <conditionalFormatting sqref="E40:E41">
    <cfRule type="expression" dxfId="38610" priority="1098">
      <formula>E40&lt;0</formula>
    </cfRule>
    <cfRule type="cellIs" dxfId="38609" priority="1099" operator="equal">
      <formula>0</formula>
    </cfRule>
  </conditionalFormatting>
  <conditionalFormatting sqref="E42">
    <cfRule type="expression" dxfId="38608" priority="1096">
      <formula>E42&lt;0</formula>
    </cfRule>
    <cfRule type="cellIs" dxfId="38607" priority="1097" operator="equal">
      <formula>0</formula>
    </cfRule>
  </conditionalFormatting>
  <conditionalFormatting sqref="J3">
    <cfRule type="cellIs" dxfId="38606" priority="1094" operator="equal">
      <formula>0</formula>
    </cfRule>
    <cfRule type="expression" dxfId="38605" priority="1095">
      <formula>J3&lt;0</formula>
    </cfRule>
  </conditionalFormatting>
  <conditionalFormatting sqref="J4:J6">
    <cfRule type="expression" dxfId="38604" priority="1092">
      <formula>J4&lt;0</formula>
    </cfRule>
    <cfRule type="cellIs" dxfId="38603" priority="1093" operator="equal">
      <formula>0</formula>
    </cfRule>
  </conditionalFormatting>
  <conditionalFormatting sqref="J7">
    <cfRule type="cellIs" dxfId="38602" priority="1090" operator="equal">
      <formula>0</formula>
    </cfRule>
    <cfRule type="expression" dxfId="38601" priority="1091">
      <formula>J7&lt;0</formula>
    </cfRule>
  </conditionalFormatting>
  <conditionalFormatting sqref="J8:J10">
    <cfRule type="expression" dxfId="38600" priority="1088">
      <formula>J8&lt;0</formula>
    </cfRule>
    <cfRule type="cellIs" dxfId="38599" priority="1089" operator="equal">
      <formula>0</formula>
    </cfRule>
  </conditionalFormatting>
  <conditionalFormatting sqref="J11">
    <cfRule type="cellIs" dxfId="38598" priority="1086" operator="equal">
      <formula>0</formula>
    </cfRule>
    <cfRule type="expression" dxfId="38597" priority="1087">
      <formula>J11&lt;0</formula>
    </cfRule>
  </conditionalFormatting>
  <conditionalFormatting sqref="J12:J14">
    <cfRule type="expression" dxfId="38596" priority="1084">
      <formula>J12&lt;0</formula>
    </cfRule>
    <cfRule type="cellIs" dxfId="38595" priority="1085" operator="equal">
      <formula>0</formula>
    </cfRule>
  </conditionalFormatting>
  <conditionalFormatting sqref="J15">
    <cfRule type="cellIs" dxfId="38594" priority="1082" operator="equal">
      <formula>0</formula>
    </cfRule>
    <cfRule type="expression" dxfId="38593" priority="1083">
      <formula>J15&lt;0</formula>
    </cfRule>
  </conditionalFormatting>
  <conditionalFormatting sqref="J16:J18">
    <cfRule type="expression" dxfId="38592" priority="1080">
      <formula>J16&lt;0</formula>
    </cfRule>
    <cfRule type="cellIs" dxfId="38591" priority="1081" operator="equal">
      <formula>0</formula>
    </cfRule>
  </conditionalFormatting>
  <conditionalFormatting sqref="J19">
    <cfRule type="cellIs" dxfId="38590" priority="1078" operator="equal">
      <formula>0</formula>
    </cfRule>
    <cfRule type="expression" dxfId="38589" priority="1079">
      <formula>J19&lt;0</formula>
    </cfRule>
  </conditionalFormatting>
  <conditionalFormatting sqref="J20:J22">
    <cfRule type="expression" dxfId="38588" priority="1076">
      <formula>J20&lt;0</formula>
    </cfRule>
    <cfRule type="cellIs" dxfId="38587" priority="1077" operator="equal">
      <formula>0</formula>
    </cfRule>
  </conditionalFormatting>
  <conditionalFormatting sqref="J23">
    <cfRule type="cellIs" dxfId="38586" priority="1074" operator="equal">
      <formula>0</formula>
    </cfRule>
    <cfRule type="expression" dxfId="38585" priority="1075">
      <formula>J23&lt;0</formula>
    </cfRule>
  </conditionalFormatting>
  <conditionalFormatting sqref="J24:J26">
    <cfRule type="expression" dxfId="38584" priority="1072">
      <formula>J24&lt;0</formula>
    </cfRule>
    <cfRule type="cellIs" dxfId="38583" priority="1073" operator="equal">
      <formula>0</formula>
    </cfRule>
  </conditionalFormatting>
  <conditionalFormatting sqref="J27">
    <cfRule type="cellIs" dxfId="38582" priority="1070" operator="equal">
      <formula>0</formula>
    </cfRule>
    <cfRule type="expression" dxfId="38581" priority="1071">
      <formula>J27&lt;0</formula>
    </cfRule>
  </conditionalFormatting>
  <conditionalFormatting sqref="J28:J30">
    <cfRule type="expression" dxfId="38580" priority="1068">
      <formula>J28&lt;0</formula>
    </cfRule>
    <cfRule type="cellIs" dxfId="38579" priority="1069" operator="equal">
      <formula>0</formula>
    </cfRule>
  </conditionalFormatting>
  <conditionalFormatting sqref="J31">
    <cfRule type="cellIs" dxfId="38578" priority="1066" operator="equal">
      <formula>0</formula>
    </cfRule>
    <cfRule type="expression" dxfId="38577" priority="1067">
      <formula>J31&lt;0</formula>
    </cfRule>
  </conditionalFormatting>
  <conditionalFormatting sqref="J32:J34">
    <cfRule type="expression" dxfId="38576" priority="1064">
      <formula>J32&lt;0</formula>
    </cfRule>
    <cfRule type="cellIs" dxfId="38575" priority="1065" operator="equal">
      <formula>0</formula>
    </cfRule>
  </conditionalFormatting>
  <conditionalFormatting sqref="J35">
    <cfRule type="cellIs" dxfId="38574" priority="1062" operator="equal">
      <formula>0</formula>
    </cfRule>
    <cfRule type="expression" dxfId="38573" priority="1063">
      <formula>J35&lt;0</formula>
    </cfRule>
  </conditionalFormatting>
  <conditionalFormatting sqref="J36:J38">
    <cfRule type="expression" dxfId="38572" priority="1060">
      <formula>J36&lt;0</formula>
    </cfRule>
    <cfRule type="cellIs" dxfId="38571" priority="1061" operator="equal">
      <formula>0</formula>
    </cfRule>
  </conditionalFormatting>
  <conditionalFormatting sqref="J39">
    <cfRule type="cellIs" dxfId="38570" priority="1058" operator="equal">
      <formula>0</formula>
    </cfRule>
    <cfRule type="expression" dxfId="38569" priority="1059">
      <formula>J39&lt;0</formula>
    </cfRule>
  </conditionalFormatting>
  <conditionalFormatting sqref="J40:J42">
    <cfRule type="expression" dxfId="38568" priority="1056">
      <formula>J40&lt;0</formula>
    </cfRule>
    <cfRule type="cellIs" dxfId="38567" priority="1057" operator="equal">
      <formula>0</formula>
    </cfRule>
  </conditionalFormatting>
  <conditionalFormatting sqref="J3:J42">
    <cfRule type="cellIs" dxfId="38566" priority="1055" operator="equal">
      <formula>"ER"</formula>
    </cfRule>
  </conditionalFormatting>
  <conditionalFormatting sqref="J3">
    <cfRule type="cellIs" dxfId="38565" priority="1053" operator="equal">
      <formula>0</formula>
    </cfRule>
    <cfRule type="expression" dxfId="38564" priority="1054">
      <formula>J3&lt;0</formula>
    </cfRule>
  </conditionalFormatting>
  <conditionalFormatting sqref="J4:J5">
    <cfRule type="expression" dxfId="38563" priority="1051">
      <formula>J4&lt;0</formula>
    </cfRule>
    <cfRule type="cellIs" dxfId="38562" priority="1052" operator="equal">
      <formula>0</formula>
    </cfRule>
  </conditionalFormatting>
  <conditionalFormatting sqref="J19">
    <cfRule type="cellIs" dxfId="38561" priority="1049" operator="equal">
      <formula>0</formula>
    </cfRule>
    <cfRule type="expression" dxfId="38560" priority="1050">
      <formula>J19&lt;0</formula>
    </cfRule>
  </conditionalFormatting>
  <conditionalFormatting sqref="J20:J22">
    <cfRule type="expression" dxfId="38559" priority="1047">
      <formula>J20&lt;0</formula>
    </cfRule>
    <cfRule type="cellIs" dxfId="38558" priority="1048" operator="equal">
      <formula>0</formula>
    </cfRule>
  </conditionalFormatting>
  <conditionalFormatting sqref="J23">
    <cfRule type="cellIs" dxfId="38557" priority="1045" operator="equal">
      <formula>0</formula>
    </cfRule>
    <cfRule type="expression" dxfId="38556" priority="1046">
      <formula>J23&lt;0</formula>
    </cfRule>
  </conditionalFormatting>
  <conditionalFormatting sqref="J24:J26">
    <cfRule type="expression" dxfId="38555" priority="1043">
      <formula>J24&lt;0</formula>
    </cfRule>
    <cfRule type="cellIs" dxfId="38554" priority="1044" operator="equal">
      <formula>0</formula>
    </cfRule>
  </conditionalFormatting>
  <conditionalFormatting sqref="J27">
    <cfRule type="cellIs" dxfId="38553" priority="1041" operator="equal">
      <formula>0</formula>
    </cfRule>
    <cfRule type="expression" dxfId="38552" priority="1042">
      <formula>J27&lt;0</formula>
    </cfRule>
  </conditionalFormatting>
  <conditionalFormatting sqref="J28:J30">
    <cfRule type="expression" dxfId="38551" priority="1039">
      <formula>J28&lt;0</formula>
    </cfRule>
    <cfRule type="cellIs" dxfId="38550" priority="1040" operator="equal">
      <formula>0</formula>
    </cfRule>
  </conditionalFormatting>
  <conditionalFormatting sqref="J31">
    <cfRule type="cellIs" dxfId="38549" priority="1037" operator="equal">
      <formula>0</formula>
    </cfRule>
    <cfRule type="expression" dxfId="38548" priority="1038">
      <formula>J31&lt;0</formula>
    </cfRule>
  </conditionalFormatting>
  <conditionalFormatting sqref="J32:J34">
    <cfRule type="expression" dxfId="38547" priority="1035">
      <formula>J32&lt;0</formula>
    </cfRule>
    <cfRule type="cellIs" dxfId="38546" priority="1036" operator="equal">
      <formula>0</formula>
    </cfRule>
  </conditionalFormatting>
  <conditionalFormatting sqref="J35">
    <cfRule type="cellIs" dxfId="38545" priority="1033" operator="equal">
      <formula>0</formula>
    </cfRule>
    <cfRule type="expression" dxfId="38544" priority="1034">
      <formula>J35&lt;0</formula>
    </cfRule>
  </conditionalFormatting>
  <conditionalFormatting sqref="J36:J38">
    <cfRule type="expression" dxfId="38543" priority="1031">
      <formula>J36&lt;0</formula>
    </cfRule>
    <cfRule type="cellIs" dxfId="38542" priority="1032" operator="equal">
      <formula>0</formula>
    </cfRule>
  </conditionalFormatting>
  <conditionalFormatting sqref="J39">
    <cfRule type="cellIs" dxfId="38541" priority="1029" operator="equal">
      <formula>0</formula>
    </cfRule>
    <cfRule type="expression" dxfId="38540" priority="1030">
      <formula>J39&lt;0</formula>
    </cfRule>
  </conditionalFormatting>
  <conditionalFormatting sqref="J40:J42">
    <cfRule type="expression" dxfId="38539" priority="1027">
      <formula>J40&lt;0</formula>
    </cfRule>
    <cfRule type="cellIs" dxfId="38538" priority="1028" operator="equal">
      <formula>0</formula>
    </cfRule>
  </conditionalFormatting>
  <conditionalFormatting sqref="J6">
    <cfRule type="expression" dxfId="38537" priority="1025">
      <formula>J6&lt;0</formula>
    </cfRule>
    <cfRule type="cellIs" dxfId="38536" priority="1026" operator="equal">
      <formula>0</formula>
    </cfRule>
  </conditionalFormatting>
  <conditionalFormatting sqref="J11">
    <cfRule type="cellIs" dxfId="38535" priority="1023" operator="equal">
      <formula>0</formula>
    </cfRule>
    <cfRule type="expression" dxfId="38534" priority="1024">
      <formula>J11&lt;0</formula>
    </cfRule>
  </conditionalFormatting>
  <conditionalFormatting sqref="J12:J13">
    <cfRule type="expression" dxfId="38533" priority="1021">
      <formula>J12&lt;0</formula>
    </cfRule>
    <cfRule type="cellIs" dxfId="38532" priority="1022" operator="equal">
      <formula>0</formula>
    </cfRule>
  </conditionalFormatting>
  <conditionalFormatting sqref="J14">
    <cfRule type="expression" dxfId="38531" priority="1019">
      <formula>J14&lt;0</formula>
    </cfRule>
    <cfRule type="cellIs" dxfId="38530" priority="1020" operator="equal">
      <formula>0</formula>
    </cfRule>
  </conditionalFormatting>
  <conditionalFormatting sqref="J15">
    <cfRule type="cellIs" dxfId="38529" priority="1017" operator="equal">
      <formula>0</formula>
    </cfRule>
    <cfRule type="expression" dxfId="38528" priority="1018">
      <formula>J15&lt;0</formula>
    </cfRule>
  </conditionalFormatting>
  <conditionalFormatting sqref="J16:J17">
    <cfRule type="expression" dxfId="38527" priority="1015">
      <formula>J16&lt;0</formula>
    </cfRule>
    <cfRule type="cellIs" dxfId="38526" priority="1016" operator="equal">
      <formula>0</formula>
    </cfRule>
  </conditionalFormatting>
  <conditionalFormatting sqref="J18">
    <cfRule type="expression" dxfId="38525" priority="1013">
      <formula>J18&lt;0</formula>
    </cfRule>
    <cfRule type="cellIs" dxfId="38524" priority="1014" operator="equal">
      <formula>0</formula>
    </cfRule>
  </conditionalFormatting>
  <conditionalFormatting sqref="J7">
    <cfRule type="cellIs" dxfId="38523" priority="1011" operator="equal">
      <formula>0</formula>
    </cfRule>
    <cfRule type="expression" dxfId="38522" priority="1012">
      <formula>J7&lt;0</formula>
    </cfRule>
  </conditionalFormatting>
  <conditionalFormatting sqref="J8:J9">
    <cfRule type="expression" dxfId="38521" priority="1009">
      <formula>J8&lt;0</formula>
    </cfRule>
    <cfRule type="cellIs" dxfId="38520" priority="1010" operator="equal">
      <formula>0</formula>
    </cfRule>
  </conditionalFormatting>
  <conditionalFormatting sqref="J10">
    <cfRule type="expression" dxfId="38519" priority="1007">
      <formula>J10&lt;0</formula>
    </cfRule>
    <cfRule type="cellIs" dxfId="38518" priority="1008" operator="equal">
      <formula>0</formula>
    </cfRule>
  </conditionalFormatting>
  <conditionalFormatting sqref="J7">
    <cfRule type="cellIs" dxfId="38517" priority="1005" operator="equal">
      <formula>0</formula>
    </cfRule>
    <cfRule type="expression" dxfId="38516" priority="1006">
      <formula>J7&lt;0</formula>
    </cfRule>
  </conditionalFormatting>
  <conditionalFormatting sqref="J8:J9">
    <cfRule type="expression" dxfId="38515" priority="1003">
      <formula>J8&lt;0</formula>
    </cfRule>
    <cfRule type="cellIs" dxfId="38514" priority="1004" operator="equal">
      <formula>0</formula>
    </cfRule>
  </conditionalFormatting>
  <conditionalFormatting sqref="J10">
    <cfRule type="expression" dxfId="38513" priority="1001">
      <formula>J10&lt;0</formula>
    </cfRule>
    <cfRule type="cellIs" dxfId="38512" priority="1002" operator="equal">
      <formula>0</formula>
    </cfRule>
  </conditionalFormatting>
  <conditionalFormatting sqref="J11">
    <cfRule type="cellIs" dxfId="38511" priority="999" operator="equal">
      <formula>0</formula>
    </cfRule>
    <cfRule type="expression" dxfId="38510" priority="1000">
      <formula>J11&lt;0</formula>
    </cfRule>
  </conditionalFormatting>
  <conditionalFormatting sqref="J12:J13">
    <cfRule type="expression" dxfId="38509" priority="997">
      <formula>J12&lt;0</formula>
    </cfRule>
    <cfRule type="cellIs" dxfId="38508" priority="998" operator="equal">
      <formula>0</formula>
    </cfRule>
  </conditionalFormatting>
  <conditionalFormatting sqref="J14">
    <cfRule type="expression" dxfId="38507" priority="995">
      <formula>J14&lt;0</formula>
    </cfRule>
    <cfRule type="cellIs" dxfId="38506" priority="996" operator="equal">
      <formula>0</formula>
    </cfRule>
  </conditionalFormatting>
  <conditionalFormatting sqref="J15">
    <cfRule type="cellIs" dxfId="38505" priority="993" operator="equal">
      <formula>0</formula>
    </cfRule>
    <cfRule type="expression" dxfId="38504" priority="994">
      <formula>J15&lt;0</formula>
    </cfRule>
  </conditionalFormatting>
  <conditionalFormatting sqref="J16:J17">
    <cfRule type="expression" dxfId="38503" priority="991">
      <formula>J16&lt;0</formula>
    </cfRule>
    <cfRule type="cellIs" dxfId="38502" priority="992" operator="equal">
      <formula>0</formula>
    </cfRule>
  </conditionalFormatting>
  <conditionalFormatting sqref="J18">
    <cfRule type="expression" dxfId="38501" priority="989">
      <formula>J18&lt;0</formula>
    </cfRule>
    <cfRule type="cellIs" dxfId="38500" priority="990" operator="equal">
      <formula>0</formula>
    </cfRule>
  </conditionalFormatting>
  <conditionalFormatting sqref="J19">
    <cfRule type="cellIs" dxfId="38499" priority="987" operator="equal">
      <formula>0</formula>
    </cfRule>
    <cfRule type="expression" dxfId="38498" priority="988">
      <formula>J19&lt;0</formula>
    </cfRule>
  </conditionalFormatting>
  <conditionalFormatting sqref="J20:J21">
    <cfRule type="expression" dxfId="38497" priority="985">
      <formula>J20&lt;0</formula>
    </cfRule>
    <cfRule type="cellIs" dxfId="38496" priority="986" operator="equal">
      <formula>0</formula>
    </cfRule>
  </conditionalFormatting>
  <conditionalFormatting sqref="J22">
    <cfRule type="expression" dxfId="38495" priority="983">
      <formula>J22&lt;0</formula>
    </cfRule>
    <cfRule type="cellIs" dxfId="38494" priority="984" operator="equal">
      <formula>0</formula>
    </cfRule>
  </conditionalFormatting>
  <conditionalFormatting sqref="J23">
    <cfRule type="cellIs" dxfId="38493" priority="981" operator="equal">
      <formula>0</formula>
    </cfRule>
    <cfRule type="expression" dxfId="38492" priority="982">
      <formula>J23&lt;0</formula>
    </cfRule>
  </conditionalFormatting>
  <conditionalFormatting sqref="J24:J25">
    <cfRule type="expression" dxfId="38491" priority="979">
      <formula>J24&lt;0</formula>
    </cfRule>
    <cfRule type="cellIs" dxfId="38490" priority="980" operator="equal">
      <formula>0</formula>
    </cfRule>
  </conditionalFormatting>
  <conditionalFormatting sqref="J26">
    <cfRule type="expression" dxfId="38489" priority="977">
      <formula>J26&lt;0</formula>
    </cfRule>
    <cfRule type="cellIs" dxfId="38488" priority="978" operator="equal">
      <formula>0</formula>
    </cfRule>
  </conditionalFormatting>
  <conditionalFormatting sqref="J27">
    <cfRule type="cellIs" dxfId="38487" priority="975" operator="equal">
      <formula>0</formula>
    </cfRule>
    <cfRule type="expression" dxfId="38486" priority="976">
      <formula>J27&lt;0</formula>
    </cfRule>
  </conditionalFormatting>
  <conditionalFormatting sqref="J28:J29">
    <cfRule type="expression" dxfId="38485" priority="973">
      <formula>J28&lt;0</formula>
    </cfRule>
    <cfRule type="cellIs" dxfId="38484" priority="974" operator="equal">
      <formula>0</formula>
    </cfRule>
  </conditionalFormatting>
  <conditionalFormatting sqref="J30">
    <cfRule type="expression" dxfId="38483" priority="971">
      <formula>J30&lt;0</formula>
    </cfRule>
    <cfRule type="cellIs" dxfId="38482" priority="972" operator="equal">
      <formula>0</formula>
    </cfRule>
  </conditionalFormatting>
  <conditionalFormatting sqref="J31">
    <cfRule type="cellIs" dxfId="38481" priority="969" operator="equal">
      <formula>0</formula>
    </cfRule>
    <cfRule type="expression" dxfId="38480" priority="970">
      <formula>J31&lt;0</formula>
    </cfRule>
  </conditionalFormatting>
  <conditionalFormatting sqref="J32:J33">
    <cfRule type="expression" dxfId="38479" priority="967">
      <formula>J32&lt;0</formula>
    </cfRule>
    <cfRule type="cellIs" dxfId="38478" priority="968" operator="equal">
      <formula>0</formula>
    </cfRule>
  </conditionalFormatting>
  <conditionalFormatting sqref="J34">
    <cfRule type="expression" dxfId="38477" priority="965">
      <formula>J34&lt;0</formula>
    </cfRule>
    <cfRule type="cellIs" dxfId="38476" priority="966" operator="equal">
      <formula>0</formula>
    </cfRule>
  </conditionalFormatting>
  <conditionalFormatting sqref="J35">
    <cfRule type="cellIs" dxfId="38475" priority="963" operator="equal">
      <formula>0</formula>
    </cfRule>
    <cfRule type="expression" dxfId="38474" priority="964">
      <formula>J35&lt;0</formula>
    </cfRule>
  </conditionalFormatting>
  <conditionalFormatting sqref="J36:J37">
    <cfRule type="expression" dxfId="38473" priority="961">
      <formula>J36&lt;0</formula>
    </cfRule>
    <cfRule type="cellIs" dxfId="38472" priority="962" operator="equal">
      <formula>0</formula>
    </cfRule>
  </conditionalFormatting>
  <conditionalFormatting sqref="J38">
    <cfRule type="expression" dxfId="38471" priority="959">
      <formula>J38&lt;0</formula>
    </cfRule>
    <cfRule type="cellIs" dxfId="38470" priority="960" operator="equal">
      <formula>0</formula>
    </cfRule>
  </conditionalFormatting>
  <conditionalFormatting sqref="J39">
    <cfRule type="cellIs" dxfId="38469" priority="957" operator="equal">
      <formula>0</formula>
    </cfRule>
    <cfRule type="expression" dxfId="38468" priority="958">
      <formula>J39&lt;0</formula>
    </cfRule>
  </conditionalFormatting>
  <conditionalFormatting sqref="J40:J41">
    <cfRule type="expression" dxfId="38467" priority="955">
      <formula>J40&lt;0</formula>
    </cfRule>
    <cfRule type="cellIs" dxfId="38466" priority="956" operator="equal">
      <formula>0</formula>
    </cfRule>
  </conditionalFormatting>
  <conditionalFormatting sqref="J42">
    <cfRule type="expression" dxfId="38465" priority="953">
      <formula>J42&lt;0</formula>
    </cfRule>
    <cfRule type="cellIs" dxfId="38464" priority="954" operator="equal">
      <formula>0</formula>
    </cfRule>
  </conditionalFormatting>
  <conditionalFormatting sqref="B3:D6">
    <cfRule type="expression" dxfId="38463" priority="949">
      <formula>A3="FÉRIAS"</formula>
    </cfRule>
    <cfRule type="expression" dxfId="38462" priority="950">
      <formula>A3="FERIADO"</formula>
    </cfRule>
    <cfRule type="expression" dxfId="38461" priority="951">
      <formula>A3="ATESTADO"</formula>
    </cfRule>
    <cfRule type="expression" dxfId="38460" priority="952">
      <formula>A3="NTRAB"</formula>
    </cfRule>
  </conditionalFormatting>
  <conditionalFormatting sqref="D8">
    <cfRule type="beginsWith" dxfId="38459" priority="947" operator="beginsWith" text="FER">
      <formula>LEFT(D8,LEN("FER"))="FER"</formula>
    </cfRule>
    <cfRule type="beginsWith" dxfId="38458" priority="948" operator="beginsWith" text="FRS">
      <formula>LEFT(D8,LEN("FRS"))="FRS"</formula>
    </cfRule>
  </conditionalFormatting>
  <conditionalFormatting sqref="D8">
    <cfRule type="beginsWith" dxfId="38457" priority="946" operator="beginsWith" text="NT">
      <formula>LEFT(D8,LEN("NT"))="NT"</formula>
    </cfRule>
  </conditionalFormatting>
  <conditionalFormatting sqref="D8">
    <cfRule type="beginsWith" dxfId="38456" priority="943" operator="beginsWith" text="ANT">
      <formula>LEFT(D8,LEN("ANT"))="ANT"</formula>
    </cfRule>
    <cfRule type="beginsWith" dxfId="38455" priority="944" operator="beginsWith" text="FAL">
      <formula>LEFT(D8,LEN("FAL"))="FAL"</formula>
    </cfRule>
    <cfRule type="beginsWith" dxfId="38454" priority="945" operator="beginsWith" text="OK">
      <formula>LEFT(D8,LEN("OK"))="OK"</formula>
    </cfRule>
  </conditionalFormatting>
  <conditionalFormatting sqref="D8">
    <cfRule type="beginsWith" dxfId="38453" priority="942" operator="beginsWith" text="ATR">
      <formula>LEFT(D8,LEN("ATR"))="ATR"</formula>
    </cfRule>
  </conditionalFormatting>
  <conditionalFormatting sqref="D8">
    <cfRule type="beginsWith" dxfId="38452" priority="941" operator="beginsWith" text="ATD">
      <formula>LEFT(D8,LEN("ATD"))="ATD"</formula>
    </cfRule>
  </conditionalFormatting>
  <conditionalFormatting sqref="D8">
    <cfRule type="beginsWith" dxfId="38451" priority="940" operator="beginsWith" text="DP">
      <formula>LEFT(D8,LEN("DP"))="DP"</formula>
    </cfRule>
  </conditionalFormatting>
  <conditionalFormatting sqref="D7">
    <cfRule type="beginsWith" dxfId="38450" priority="938" operator="beginsWith" text="FER">
      <formula>LEFT(D7,LEN("FER"))="FER"</formula>
    </cfRule>
    <cfRule type="beginsWith" dxfId="38449" priority="939" operator="beginsWith" text="FRS">
      <formula>LEFT(D7,LEN("FRS"))="FRS"</formula>
    </cfRule>
  </conditionalFormatting>
  <conditionalFormatting sqref="D7">
    <cfRule type="beginsWith" dxfId="38448" priority="937" operator="beginsWith" text="NT">
      <formula>LEFT(D7,LEN("NT"))="NT"</formula>
    </cfRule>
  </conditionalFormatting>
  <conditionalFormatting sqref="D7">
    <cfRule type="beginsWith" dxfId="38447" priority="934" operator="beginsWith" text="ANT">
      <formula>LEFT(D7,LEN("ANT"))="ANT"</formula>
    </cfRule>
    <cfRule type="beginsWith" dxfId="38446" priority="935" operator="beginsWith" text="FAL">
      <formula>LEFT(D7,LEN("FAL"))="FAL"</formula>
    </cfRule>
    <cfRule type="beginsWith" dxfId="38445" priority="936" operator="beginsWith" text="OK">
      <formula>LEFT(D7,LEN("OK"))="OK"</formula>
    </cfRule>
  </conditionalFormatting>
  <conditionalFormatting sqref="D7">
    <cfRule type="beginsWith" dxfId="38444" priority="933" operator="beginsWith" text="ATR">
      <formula>LEFT(D7,LEN("ATR"))="ATR"</formula>
    </cfRule>
  </conditionalFormatting>
  <conditionalFormatting sqref="D7">
    <cfRule type="beginsWith" dxfId="38443" priority="932" operator="beginsWith" text="ATD">
      <formula>LEFT(D7,LEN("ATD"))="ATD"</formula>
    </cfRule>
  </conditionalFormatting>
  <conditionalFormatting sqref="D7">
    <cfRule type="beginsWith" dxfId="38442" priority="931" operator="beginsWith" text="DP">
      <formula>LEFT(D7,LEN("DP"))="DP"</formula>
    </cfRule>
  </conditionalFormatting>
  <conditionalFormatting sqref="D10">
    <cfRule type="beginsWith" dxfId="38441" priority="929" operator="beginsWith" text="FER">
      <formula>LEFT(D10,LEN("FER"))="FER"</formula>
    </cfRule>
    <cfRule type="beginsWith" dxfId="38440" priority="930" operator="beginsWith" text="FRS">
      <formula>LEFT(D10,LEN("FRS"))="FRS"</formula>
    </cfRule>
  </conditionalFormatting>
  <conditionalFormatting sqref="D10">
    <cfRule type="beginsWith" dxfId="38439" priority="928" operator="beginsWith" text="NT">
      <formula>LEFT(D10,LEN("NT"))="NT"</formula>
    </cfRule>
  </conditionalFormatting>
  <conditionalFormatting sqref="D10">
    <cfRule type="beginsWith" dxfId="38438" priority="925" operator="beginsWith" text="ANT">
      <formula>LEFT(D10,LEN("ANT"))="ANT"</formula>
    </cfRule>
    <cfRule type="beginsWith" dxfId="38437" priority="926" operator="beginsWith" text="FAL">
      <formula>LEFT(D10,LEN("FAL"))="FAL"</formula>
    </cfRule>
    <cfRule type="beginsWith" dxfId="38436" priority="927" operator="beginsWith" text="OK">
      <formula>LEFT(D10,LEN("OK"))="OK"</formula>
    </cfRule>
  </conditionalFormatting>
  <conditionalFormatting sqref="D10">
    <cfRule type="beginsWith" dxfId="38435" priority="924" operator="beginsWith" text="ATR">
      <formula>LEFT(D10,LEN("ATR"))="ATR"</formula>
    </cfRule>
  </conditionalFormatting>
  <conditionalFormatting sqref="D10">
    <cfRule type="beginsWith" dxfId="38434" priority="923" operator="beginsWith" text="ATD">
      <formula>LEFT(D10,LEN("ATD"))="ATD"</formula>
    </cfRule>
  </conditionalFormatting>
  <conditionalFormatting sqref="D10">
    <cfRule type="beginsWith" dxfId="38433" priority="922" stopIfTrue="1" operator="beginsWith" text="DP">
      <formula>LEFT(D10,LEN("DP"))="DP"</formula>
    </cfRule>
  </conditionalFormatting>
  <conditionalFormatting sqref="D9">
    <cfRule type="beginsWith" dxfId="38432" priority="920" operator="beginsWith" text="FER">
      <formula>LEFT(D9,LEN("FER"))="FER"</formula>
    </cfRule>
    <cfRule type="beginsWith" dxfId="38431" priority="921" operator="beginsWith" text="FRS">
      <formula>LEFT(D9,LEN("FRS"))="FRS"</formula>
    </cfRule>
  </conditionalFormatting>
  <conditionalFormatting sqref="D9">
    <cfRule type="beginsWith" dxfId="38430" priority="919" operator="beginsWith" text="NT">
      <formula>LEFT(D9,LEN("NT"))="NT"</formula>
    </cfRule>
  </conditionalFormatting>
  <conditionalFormatting sqref="D9">
    <cfRule type="beginsWith" dxfId="38429" priority="916" operator="beginsWith" text="ANT">
      <formula>LEFT(D9,LEN("ANT"))="ANT"</formula>
    </cfRule>
    <cfRule type="beginsWith" dxfId="38428" priority="917" operator="beginsWith" text="FAL">
      <formula>LEFT(D9,LEN("FAL"))="FAL"</formula>
    </cfRule>
    <cfRule type="beginsWith" dxfId="38427" priority="918" operator="beginsWith" text="OK">
      <formula>LEFT(D9,LEN("OK"))="OK"</formula>
    </cfRule>
  </conditionalFormatting>
  <conditionalFormatting sqref="D9">
    <cfRule type="beginsWith" dxfId="38426" priority="915" operator="beginsWith" text="ATR">
      <formula>LEFT(D9,LEN("ATR"))="ATR"</formula>
    </cfRule>
  </conditionalFormatting>
  <conditionalFormatting sqref="D9">
    <cfRule type="beginsWith" dxfId="38425" priority="914" operator="beginsWith" text="ATD">
      <formula>LEFT(D9,LEN("ATD"))="ATD"</formula>
    </cfRule>
  </conditionalFormatting>
  <conditionalFormatting sqref="D9">
    <cfRule type="beginsWith" dxfId="38424" priority="913" operator="beginsWith" text="DP">
      <formula>LEFT(D9,LEN("DP"))="DP"</formula>
    </cfRule>
  </conditionalFormatting>
  <conditionalFormatting sqref="C7:C10">
    <cfRule type="expression" dxfId="38423" priority="912">
      <formula>B7="0"</formula>
    </cfRule>
  </conditionalFormatting>
  <conditionalFormatting sqref="B7:B10">
    <cfRule type="beginsWith" dxfId="38422" priority="911" operator="beginsWith" text="0">
      <formula>LEFT(B7,LEN("0"))="0"</formula>
    </cfRule>
  </conditionalFormatting>
  <conditionalFormatting sqref="D12">
    <cfRule type="beginsWith" dxfId="38421" priority="909" operator="beginsWith" text="FER">
      <formula>LEFT(D12,LEN("FER"))="FER"</formula>
    </cfRule>
    <cfRule type="beginsWith" dxfId="38420" priority="910" operator="beginsWith" text="FRS">
      <formula>LEFT(D12,LEN("FRS"))="FRS"</formula>
    </cfRule>
  </conditionalFormatting>
  <conditionalFormatting sqref="D12">
    <cfRule type="beginsWith" dxfId="38419" priority="908" operator="beginsWith" text="NT">
      <formula>LEFT(D12,LEN("NT"))="NT"</formula>
    </cfRule>
  </conditionalFormatting>
  <conditionalFormatting sqref="D12">
    <cfRule type="beginsWith" dxfId="38418" priority="905" operator="beginsWith" text="ANT">
      <formula>LEFT(D12,LEN("ANT"))="ANT"</formula>
    </cfRule>
    <cfRule type="beginsWith" dxfId="38417" priority="906" operator="beginsWith" text="FAL">
      <formula>LEFT(D12,LEN("FAL"))="FAL"</formula>
    </cfRule>
    <cfRule type="beginsWith" dxfId="38416" priority="907" operator="beginsWith" text="OK">
      <formula>LEFT(D12,LEN("OK"))="OK"</formula>
    </cfRule>
  </conditionalFormatting>
  <conditionalFormatting sqref="D12">
    <cfRule type="beginsWith" dxfId="38415" priority="904" operator="beginsWith" text="ATR">
      <formula>LEFT(D12,LEN("ATR"))="ATR"</formula>
    </cfRule>
  </conditionalFormatting>
  <conditionalFormatting sqref="D12">
    <cfRule type="beginsWith" dxfId="38414" priority="903" operator="beginsWith" text="ATD">
      <formula>LEFT(D12,LEN("ATD"))="ATD"</formula>
    </cfRule>
  </conditionalFormatting>
  <conditionalFormatting sqref="D12">
    <cfRule type="beginsWith" dxfId="38413" priority="902" operator="beginsWith" text="DP">
      <formula>LEFT(D12,LEN("DP"))="DP"</formula>
    </cfRule>
  </conditionalFormatting>
  <conditionalFormatting sqref="D11">
    <cfRule type="beginsWith" dxfId="38412" priority="900" operator="beginsWith" text="FER">
      <formula>LEFT(D11,LEN("FER"))="FER"</formula>
    </cfRule>
    <cfRule type="beginsWith" dxfId="38411" priority="901" operator="beginsWith" text="FRS">
      <formula>LEFT(D11,LEN("FRS"))="FRS"</formula>
    </cfRule>
  </conditionalFormatting>
  <conditionalFormatting sqref="D11">
    <cfRule type="beginsWith" dxfId="38410" priority="899" operator="beginsWith" text="NT">
      <formula>LEFT(D11,LEN("NT"))="NT"</formula>
    </cfRule>
  </conditionalFormatting>
  <conditionalFormatting sqref="D11">
    <cfRule type="beginsWith" dxfId="38409" priority="896" operator="beginsWith" text="ANT">
      <formula>LEFT(D11,LEN("ANT"))="ANT"</formula>
    </cfRule>
    <cfRule type="beginsWith" dxfId="38408" priority="897" operator="beginsWith" text="FAL">
      <formula>LEFT(D11,LEN("FAL"))="FAL"</formula>
    </cfRule>
    <cfRule type="beginsWith" dxfId="38407" priority="898" operator="beginsWith" text="OK">
      <formula>LEFT(D11,LEN("OK"))="OK"</formula>
    </cfRule>
  </conditionalFormatting>
  <conditionalFormatting sqref="D11">
    <cfRule type="beginsWith" dxfId="38406" priority="895" operator="beginsWith" text="ATR">
      <formula>LEFT(D11,LEN("ATR"))="ATR"</formula>
    </cfRule>
  </conditionalFormatting>
  <conditionalFormatting sqref="D11">
    <cfRule type="beginsWith" dxfId="38405" priority="894" operator="beginsWith" text="ATD">
      <formula>LEFT(D11,LEN("ATD"))="ATD"</formula>
    </cfRule>
  </conditionalFormatting>
  <conditionalFormatting sqref="D11">
    <cfRule type="beginsWith" dxfId="38404" priority="893" operator="beginsWith" text="DP">
      <formula>LEFT(D11,LEN("DP"))="DP"</formula>
    </cfRule>
  </conditionalFormatting>
  <conditionalFormatting sqref="D14">
    <cfRule type="beginsWith" dxfId="38403" priority="891" operator="beginsWith" text="FER">
      <formula>LEFT(D14,LEN("FER"))="FER"</formula>
    </cfRule>
    <cfRule type="beginsWith" dxfId="38402" priority="892" operator="beginsWith" text="FRS">
      <formula>LEFT(D14,LEN("FRS"))="FRS"</formula>
    </cfRule>
  </conditionalFormatting>
  <conditionalFormatting sqref="D14">
    <cfRule type="beginsWith" dxfId="38401" priority="890" operator="beginsWith" text="NT">
      <formula>LEFT(D14,LEN("NT"))="NT"</formula>
    </cfRule>
  </conditionalFormatting>
  <conditionalFormatting sqref="D14">
    <cfRule type="beginsWith" dxfId="38400" priority="887" operator="beginsWith" text="ANT">
      <formula>LEFT(D14,LEN("ANT"))="ANT"</formula>
    </cfRule>
    <cfRule type="beginsWith" dxfId="38399" priority="888" operator="beginsWith" text="FAL">
      <formula>LEFT(D14,LEN("FAL"))="FAL"</formula>
    </cfRule>
    <cfRule type="beginsWith" dxfId="38398" priority="889" operator="beginsWith" text="OK">
      <formula>LEFT(D14,LEN("OK"))="OK"</formula>
    </cfRule>
  </conditionalFormatting>
  <conditionalFormatting sqref="D14">
    <cfRule type="beginsWith" dxfId="38397" priority="886" operator="beginsWith" text="ATR">
      <formula>LEFT(D14,LEN("ATR"))="ATR"</formula>
    </cfRule>
  </conditionalFormatting>
  <conditionalFormatting sqref="D14">
    <cfRule type="beginsWith" dxfId="38396" priority="885" operator="beginsWith" text="ATD">
      <formula>LEFT(D14,LEN("ATD"))="ATD"</formula>
    </cfRule>
  </conditionalFormatting>
  <conditionalFormatting sqref="D14">
    <cfRule type="beginsWith" dxfId="38395" priority="884" stopIfTrue="1" operator="beginsWith" text="DP">
      <formula>LEFT(D14,LEN("DP"))="DP"</formula>
    </cfRule>
  </conditionalFormatting>
  <conditionalFormatting sqref="D13">
    <cfRule type="beginsWith" dxfId="38394" priority="882" operator="beginsWith" text="FER">
      <formula>LEFT(D13,LEN("FER"))="FER"</formula>
    </cfRule>
    <cfRule type="beginsWith" dxfId="38393" priority="883" operator="beginsWith" text="FRS">
      <formula>LEFT(D13,LEN("FRS"))="FRS"</formula>
    </cfRule>
  </conditionalFormatting>
  <conditionalFormatting sqref="D13">
    <cfRule type="beginsWith" dxfId="38392" priority="881" operator="beginsWith" text="NT">
      <formula>LEFT(D13,LEN("NT"))="NT"</formula>
    </cfRule>
  </conditionalFormatting>
  <conditionalFormatting sqref="D13">
    <cfRule type="beginsWith" dxfId="38391" priority="878" operator="beginsWith" text="ANT">
      <formula>LEFT(D13,LEN("ANT"))="ANT"</formula>
    </cfRule>
    <cfRule type="beginsWith" dxfId="38390" priority="879" operator="beginsWith" text="FAL">
      <formula>LEFT(D13,LEN("FAL"))="FAL"</formula>
    </cfRule>
    <cfRule type="beginsWith" dxfId="38389" priority="880" operator="beginsWith" text="OK">
      <formula>LEFT(D13,LEN("OK"))="OK"</formula>
    </cfRule>
  </conditionalFormatting>
  <conditionalFormatting sqref="D13">
    <cfRule type="beginsWith" dxfId="38388" priority="877" operator="beginsWith" text="ATR">
      <formula>LEFT(D13,LEN("ATR"))="ATR"</formula>
    </cfRule>
  </conditionalFormatting>
  <conditionalFormatting sqref="D13">
    <cfRule type="beginsWith" dxfId="38387" priority="876" operator="beginsWith" text="ATD">
      <formula>LEFT(D13,LEN("ATD"))="ATD"</formula>
    </cfRule>
  </conditionalFormatting>
  <conditionalFormatting sqref="D13">
    <cfRule type="beginsWith" dxfId="38386" priority="875" operator="beginsWith" text="DP">
      <formula>LEFT(D13,LEN("DP"))="DP"</formula>
    </cfRule>
  </conditionalFormatting>
  <conditionalFormatting sqref="C11:C14">
    <cfRule type="expression" dxfId="38385" priority="874">
      <formula>B11="0"</formula>
    </cfRule>
  </conditionalFormatting>
  <conditionalFormatting sqref="B11:B14">
    <cfRule type="beginsWith" dxfId="38384" priority="873" operator="beginsWith" text="0">
      <formula>LEFT(B11,LEN("0"))="0"</formula>
    </cfRule>
  </conditionalFormatting>
  <conditionalFormatting sqref="D16">
    <cfRule type="beginsWith" dxfId="38383" priority="871" operator="beginsWith" text="FER">
      <formula>LEFT(D16,LEN("FER"))="FER"</formula>
    </cfRule>
    <cfRule type="beginsWith" dxfId="38382" priority="872" operator="beginsWith" text="FRS">
      <formula>LEFT(D16,LEN("FRS"))="FRS"</formula>
    </cfRule>
  </conditionalFormatting>
  <conditionalFormatting sqref="D16">
    <cfRule type="beginsWith" dxfId="38381" priority="870" operator="beginsWith" text="NT">
      <formula>LEFT(D16,LEN("NT"))="NT"</formula>
    </cfRule>
  </conditionalFormatting>
  <conditionalFormatting sqref="D16">
    <cfRule type="beginsWith" dxfId="38380" priority="867" operator="beginsWith" text="ANT">
      <formula>LEFT(D16,LEN("ANT"))="ANT"</formula>
    </cfRule>
    <cfRule type="beginsWith" dxfId="38379" priority="868" operator="beginsWith" text="FAL">
      <formula>LEFT(D16,LEN("FAL"))="FAL"</formula>
    </cfRule>
    <cfRule type="beginsWith" dxfId="38378" priority="869" operator="beginsWith" text="OK">
      <formula>LEFT(D16,LEN("OK"))="OK"</formula>
    </cfRule>
  </conditionalFormatting>
  <conditionalFormatting sqref="D16">
    <cfRule type="beginsWith" dxfId="38377" priority="866" operator="beginsWith" text="ATR">
      <formula>LEFT(D16,LEN("ATR"))="ATR"</formula>
    </cfRule>
  </conditionalFormatting>
  <conditionalFormatting sqref="D16">
    <cfRule type="beginsWith" dxfId="38376" priority="865" operator="beginsWith" text="ATD">
      <formula>LEFT(D16,LEN("ATD"))="ATD"</formula>
    </cfRule>
  </conditionalFormatting>
  <conditionalFormatting sqref="D16">
    <cfRule type="beginsWith" dxfId="38375" priority="864" operator="beginsWith" text="DP">
      <formula>LEFT(D16,LEN("DP"))="DP"</formula>
    </cfRule>
  </conditionalFormatting>
  <conditionalFormatting sqref="D15">
    <cfRule type="beginsWith" dxfId="38374" priority="862" operator="beginsWith" text="FER">
      <formula>LEFT(D15,LEN("FER"))="FER"</formula>
    </cfRule>
    <cfRule type="beginsWith" dxfId="38373" priority="863" operator="beginsWith" text="FRS">
      <formula>LEFT(D15,LEN("FRS"))="FRS"</formula>
    </cfRule>
  </conditionalFormatting>
  <conditionalFormatting sqref="D15">
    <cfRule type="beginsWith" dxfId="38372" priority="861" operator="beginsWith" text="NT">
      <formula>LEFT(D15,LEN("NT"))="NT"</formula>
    </cfRule>
  </conditionalFormatting>
  <conditionalFormatting sqref="D15">
    <cfRule type="beginsWith" dxfId="38371" priority="858" operator="beginsWith" text="ANT">
      <formula>LEFT(D15,LEN("ANT"))="ANT"</formula>
    </cfRule>
    <cfRule type="beginsWith" dxfId="38370" priority="859" operator="beginsWith" text="FAL">
      <formula>LEFT(D15,LEN("FAL"))="FAL"</formula>
    </cfRule>
    <cfRule type="beginsWith" dxfId="38369" priority="860" operator="beginsWith" text="OK">
      <formula>LEFT(D15,LEN("OK"))="OK"</formula>
    </cfRule>
  </conditionalFormatting>
  <conditionalFormatting sqref="D15">
    <cfRule type="beginsWith" dxfId="38368" priority="857" operator="beginsWith" text="ATR">
      <formula>LEFT(D15,LEN("ATR"))="ATR"</formula>
    </cfRule>
  </conditionalFormatting>
  <conditionalFormatting sqref="D15">
    <cfRule type="beginsWith" dxfId="38367" priority="856" operator="beginsWith" text="ATD">
      <formula>LEFT(D15,LEN("ATD"))="ATD"</formula>
    </cfRule>
  </conditionalFormatting>
  <conditionalFormatting sqref="D15">
    <cfRule type="beginsWith" dxfId="38366" priority="855" operator="beginsWith" text="DP">
      <formula>LEFT(D15,LEN("DP"))="DP"</formula>
    </cfRule>
  </conditionalFormatting>
  <conditionalFormatting sqref="D18">
    <cfRule type="beginsWith" dxfId="38365" priority="853" operator="beginsWith" text="FER">
      <formula>LEFT(D18,LEN("FER"))="FER"</formula>
    </cfRule>
    <cfRule type="beginsWith" dxfId="38364" priority="854" operator="beginsWith" text="FRS">
      <formula>LEFT(D18,LEN("FRS"))="FRS"</formula>
    </cfRule>
  </conditionalFormatting>
  <conditionalFormatting sqref="D18">
    <cfRule type="beginsWith" dxfId="38363" priority="852" operator="beginsWith" text="NT">
      <formula>LEFT(D18,LEN("NT"))="NT"</formula>
    </cfRule>
  </conditionalFormatting>
  <conditionalFormatting sqref="D18">
    <cfRule type="beginsWith" dxfId="38362" priority="849" operator="beginsWith" text="ANT">
      <formula>LEFT(D18,LEN("ANT"))="ANT"</formula>
    </cfRule>
    <cfRule type="beginsWith" dxfId="38361" priority="850" operator="beginsWith" text="FAL">
      <formula>LEFT(D18,LEN("FAL"))="FAL"</formula>
    </cfRule>
    <cfRule type="beginsWith" dxfId="38360" priority="851" operator="beginsWith" text="OK">
      <formula>LEFT(D18,LEN("OK"))="OK"</formula>
    </cfRule>
  </conditionalFormatting>
  <conditionalFormatting sqref="D18">
    <cfRule type="beginsWith" dxfId="38359" priority="848" operator="beginsWith" text="ATR">
      <formula>LEFT(D18,LEN("ATR"))="ATR"</formula>
    </cfRule>
  </conditionalFormatting>
  <conditionalFormatting sqref="D18">
    <cfRule type="beginsWith" dxfId="38358" priority="847" operator="beginsWith" text="ATD">
      <formula>LEFT(D18,LEN("ATD"))="ATD"</formula>
    </cfRule>
  </conditionalFormatting>
  <conditionalFormatting sqref="D18">
    <cfRule type="beginsWith" dxfId="38357" priority="846" stopIfTrue="1" operator="beginsWith" text="DP">
      <formula>LEFT(D18,LEN("DP"))="DP"</formula>
    </cfRule>
  </conditionalFormatting>
  <conditionalFormatting sqref="D17">
    <cfRule type="beginsWith" dxfId="38356" priority="844" operator="beginsWith" text="FER">
      <formula>LEFT(D17,LEN("FER"))="FER"</formula>
    </cfRule>
    <cfRule type="beginsWith" dxfId="38355" priority="845" operator="beginsWith" text="FRS">
      <formula>LEFT(D17,LEN("FRS"))="FRS"</formula>
    </cfRule>
  </conditionalFormatting>
  <conditionalFormatting sqref="D17">
    <cfRule type="beginsWith" dxfId="38354" priority="843" operator="beginsWith" text="NT">
      <formula>LEFT(D17,LEN("NT"))="NT"</formula>
    </cfRule>
  </conditionalFormatting>
  <conditionalFormatting sqref="D17">
    <cfRule type="beginsWith" dxfId="38353" priority="840" operator="beginsWith" text="ANT">
      <formula>LEFT(D17,LEN("ANT"))="ANT"</formula>
    </cfRule>
    <cfRule type="beginsWith" dxfId="38352" priority="841" operator="beginsWith" text="FAL">
      <formula>LEFT(D17,LEN("FAL"))="FAL"</formula>
    </cfRule>
    <cfRule type="beginsWith" dxfId="38351" priority="842" operator="beginsWith" text="OK">
      <formula>LEFT(D17,LEN("OK"))="OK"</formula>
    </cfRule>
  </conditionalFormatting>
  <conditionalFormatting sqref="D17">
    <cfRule type="beginsWith" dxfId="38350" priority="839" operator="beginsWith" text="ATR">
      <formula>LEFT(D17,LEN("ATR"))="ATR"</formula>
    </cfRule>
  </conditionalFormatting>
  <conditionalFormatting sqref="D17">
    <cfRule type="beginsWith" dxfId="38349" priority="838" operator="beginsWith" text="ATD">
      <formula>LEFT(D17,LEN("ATD"))="ATD"</formula>
    </cfRule>
  </conditionalFormatting>
  <conditionalFormatting sqref="D17">
    <cfRule type="beginsWith" dxfId="38348" priority="837" operator="beginsWith" text="DP">
      <formula>LEFT(D17,LEN("DP"))="DP"</formula>
    </cfRule>
  </conditionalFormatting>
  <conditionalFormatting sqref="C15:C18">
    <cfRule type="expression" dxfId="38347" priority="836">
      <formula>B15="0"</formula>
    </cfRule>
  </conditionalFormatting>
  <conditionalFormatting sqref="B15:B18">
    <cfRule type="beginsWith" dxfId="38346" priority="835" operator="beginsWith" text="0">
      <formula>LEFT(B15,LEN("0"))="0"</formula>
    </cfRule>
  </conditionalFormatting>
  <conditionalFormatting sqref="D20">
    <cfRule type="beginsWith" dxfId="38345" priority="833" operator="beginsWith" text="FER">
      <formula>LEFT(D20,LEN("FER"))="FER"</formula>
    </cfRule>
    <cfRule type="beginsWith" dxfId="38344" priority="834" operator="beginsWith" text="FRS">
      <formula>LEFT(D20,LEN("FRS"))="FRS"</formula>
    </cfRule>
  </conditionalFormatting>
  <conditionalFormatting sqref="D20">
    <cfRule type="beginsWith" dxfId="38343" priority="832" operator="beginsWith" text="NT">
      <formula>LEFT(D20,LEN("NT"))="NT"</formula>
    </cfRule>
  </conditionalFormatting>
  <conditionalFormatting sqref="D20">
    <cfRule type="beginsWith" dxfId="38342" priority="829" operator="beginsWith" text="ANT">
      <formula>LEFT(D20,LEN("ANT"))="ANT"</formula>
    </cfRule>
    <cfRule type="beginsWith" dxfId="38341" priority="830" operator="beginsWith" text="FAL">
      <formula>LEFT(D20,LEN("FAL"))="FAL"</formula>
    </cfRule>
    <cfRule type="beginsWith" dxfId="38340" priority="831" operator="beginsWith" text="OK">
      <formula>LEFT(D20,LEN("OK"))="OK"</formula>
    </cfRule>
  </conditionalFormatting>
  <conditionalFormatting sqref="D20">
    <cfRule type="beginsWith" dxfId="38339" priority="828" operator="beginsWith" text="ATR">
      <formula>LEFT(D20,LEN("ATR"))="ATR"</formula>
    </cfRule>
  </conditionalFormatting>
  <conditionalFormatting sqref="D20">
    <cfRule type="beginsWith" dxfId="38338" priority="827" operator="beginsWith" text="ATD">
      <formula>LEFT(D20,LEN("ATD"))="ATD"</formula>
    </cfRule>
  </conditionalFormatting>
  <conditionalFormatting sqref="D20">
    <cfRule type="beginsWith" dxfId="38337" priority="826" operator="beginsWith" text="DP">
      <formula>LEFT(D20,LEN("DP"))="DP"</formula>
    </cfRule>
  </conditionalFormatting>
  <conditionalFormatting sqref="D19">
    <cfRule type="beginsWith" dxfId="38336" priority="824" operator="beginsWith" text="FER">
      <formula>LEFT(D19,LEN("FER"))="FER"</formula>
    </cfRule>
    <cfRule type="beginsWith" dxfId="38335" priority="825" operator="beginsWith" text="FRS">
      <formula>LEFT(D19,LEN("FRS"))="FRS"</formula>
    </cfRule>
  </conditionalFormatting>
  <conditionalFormatting sqref="D19">
    <cfRule type="beginsWith" dxfId="38334" priority="823" operator="beginsWith" text="NT">
      <formula>LEFT(D19,LEN("NT"))="NT"</formula>
    </cfRule>
  </conditionalFormatting>
  <conditionalFormatting sqref="D19">
    <cfRule type="beginsWith" dxfId="38333" priority="820" operator="beginsWith" text="ANT">
      <formula>LEFT(D19,LEN("ANT"))="ANT"</formula>
    </cfRule>
    <cfRule type="beginsWith" dxfId="38332" priority="821" operator="beginsWith" text="FAL">
      <formula>LEFT(D19,LEN("FAL"))="FAL"</formula>
    </cfRule>
    <cfRule type="beginsWith" dxfId="38331" priority="822" operator="beginsWith" text="OK">
      <formula>LEFT(D19,LEN("OK"))="OK"</formula>
    </cfRule>
  </conditionalFormatting>
  <conditionalFormatting sqref="D19">
    <cfRule type="beginsWith" dxfId="38330" priority="819" operator="beginsWith" text="ATR">
      <formula>LEFT(D19,LEN("ATR"))="ATR"</formula>
    </cfRule>
  </conditionalFormatting>
  <conditionalFormatting sqref="D19">
    <cfRule type="beginsWith" dxfId="38329" priority="818" operator="beginsWith" text="ATD">
      <formula>LEFT(D19,LEN("ATD"))="ATD"</formula>
    </cfRule>
  </conditionalFormatting>
  <conditionalFormatting sqref="D19">
    <cfRule type="beginsWith" dxfId="38328" priority="817" operator="beginsWith" text="DP">
      <formula>LEFT(D19,LEN("DP"))="DP"</formula>
    </cfRule>
  </conditionalFormatting>
  <conditionalFormatting sqref="D22">
    <cfRule type="beginsWith" dxfId="38327" priority="815" operator="beginsWith" text="FER">
      <formula>LEFT(D22,LEN("FER"))="FER"</formula>
    </cfRule>
    <cfRule type="beginsWith" dxfId="38326" priority="816" operator="beginsWith" text="FRS">
      <formula>LEFT(D22,LEN("FRS"))="FRS"</formula>
    </cfRule>
  </conditionalFormatting>
  <conditionalFormatting sqref="D22">
    <cfRule type="beginsWith" dxfId="38325" priority="814" operator="beginsWith" text="NT">
      <formula>LEFT(D22,LEN("NT"))="NT"</formula>
    </cfRule>
  </conditionalFormatting>
  <conditionalFormatting sqref="D22">
    <cfRule type="beginsWith" dxfId="38324" priority="811" operator="beginsWith" text="ANT">
      <formula>LEFT(D22,LEN("ANT"))="ANT"</formula>
    </cfRule>
    <cfRule type="beginsWith" dxfId="38323" priority="812" operator="beginsWith" text="FAL">
      <formula>LEFT(D22,LEN("FAL"))="FAL"</formula>
    </cfRule>
    <cfRule type="beginsWith" dxfId="38322" priority="813" operator="beginsWith" text="OK">
      <formula>LEFT(D22,LEN("OK"))="OK"</formula>
    </cfRule>
  </conditionalFormatting>
  <conditionalFormatting sqref="D22">
    <cfRule type="beginsWith" dxfId="38321" priority="810" operator="beginsWith" text="ATR">
      <formula>LEFT(D22,LEN("ATR"))="ATR"</formula>
    </cfRule>
  </conditionalFormatting>
  <conditionalFormatting sqref="D22">
    <cfRule type="beginsWith" dxfId="38320" priority="809" operator="beginsWith" text="ATD">
      <formula>LEFT(D22,LEN("ATD"))="ATD"</formula>
    </cfRule>
  </conditionalFormatting>
  <conditionalFormatting sqref="D22">
    <cfRule type="beginsWith" dxfId="38319" priority="808" stopIfTrue="1" operator="beginsWith" text="DP">
      <formula>LEFT(D22,LEN("DP"))="DP"</formula>
    </cfRule>
  </conditionalFormatting>
  <conditionalFormatting sqref="D21">
    <cfRule type="beginsWith" dxfId="38318" priority="806" operator="beginsWith" text="FER">
      <formula>LEFT(D21,LEN("FER"))="FER"</formula>
    </cfRule>
    <cfRule type="beginsWith" dxfId="38317" priority="807" operator="beginsWith" text="FRS">
      <formula>LEFT(D21,LEN("FRS"))="FRS"</formula>
    </cfRule>
  </conditionalFormatting>
  <conditionalFormatting sqref="D21">
    <cfRule type="beginsWith" dxfId="38316" priority="805" operator="beginsWith" text="NT">
      <formula>LEFT(D21,LEN("NT"))="NT"</formula>
    </cfRule>
  </conditionalFormatting>
  <conditionalFormatting sqref="D21">
    <cfRule type="beginsWith" dxfId="38315" priority="802" operator="beginsWith" text="ANT">
      <formula>LEFT(D21,LEN("ANT"))="ANT"</formula>
    </cfRule>
    <cfRule type="beginsWith" dxfId="38314" priority="803" operator="beginsWith" text="FAL">
      <formula>LEFT(D21,LEN("FAL"))="FAL"</formula>
    </cfRule>
    <cfRule type="beginsWith" dxfId="38313" priority="804" operator="beginsWith" text="OK">
      <formula>LEFT(D21,LEN("OK"))="OK"</formula>
    </cfRule>
  </conditionalFormatting>
  <conditionalFormatting sqref="D21">
    <cfRule type="beginsWith" dxfId="38312" priority="801" operator="beginsWith" text="ATR">
      <formula>LEFT(D21,LEN("ATR"))="ATR"</formula>
    </cfRule>
  </conditionalFormatting>
  <conditionalFormatting sqref="D21">
    <cfRule type="beginsWith" dxfId="38311" priority="800" operator="beginsWith" text="ATD">
      <formula>LEFT(D21,LEN("ATD"))="ATD"</formula>
    </cfRule>
  </conditionalFormatting>
  <conditionalFormatting sqref="D21">
    <cfRule type="beginsWith" dxfId="38310" priority="799" operator="beginsWith" text="DP">
      <formula>LEFT(D21,LEN("DP"))="DP"</formula>
    </cfRule>
  </conditionalFormatting>
  <conditionalFormatting sqref="C19:C22">
    <cfRule type="expression" dxfId="38309" priority="798">
      <formula>B19="0"</formula>
    </cfRule>
  </conditionalFormatting>
  <conditionalFormatting sqref="B19:B22">
    <cfRule type="beginsWith" dxfId="38308" priority="797" operator="beginsWith" text="0">
      <formula>LEFT(B19,LEN("0"))="0"</formula>
    </cfRule>
  </conditionalFormatting>
  <conditionalFormatting sqref="D24">
    <cfRule type="beginsWith" dxfId="38307" priority="795" operator="beginsWith" text="FER">
      <formula>LEFT(D24,LEN("FER"))="FER"</formula>
    </cfRule>
    <cfRule type="beginsWith" dxfId="38306" priority="796" operator="beginsWith" text="FRS">
      <formula>LEFT(D24,LEN("FRS"))="FRS"</formula>
    </cfRule>
  </conditionalFormatting>
  <conditionalFormatting sqref="D24">
    <cfRule type="beginsWith" dxfId="38305" priority="794" operator="beginsWith" text="NT">
      <formula>LEFT(D24,LEN("NT"))="NT"</formula>
    </cfRule>
  </conditionalFormatting>
  <conditionalFormatting sqref="D24">
    <cfRule type="beginsWith" dxfId="38304" priority="791" operator="beginsWith" text="ANT">
      <formula>LEFT(D24,LEN("ANT"))="ANT"</formula>
    </cfRule>
    <cfRule type="beginsWith" dxfId="38303" priority="792" operator="beginsWith" text="FAL">
      <formula>LEFT(D24,LEN("FAL"))="FAL"</formula>
    </cfRule>
    <cfRule type="beginsWith" dxfId="38302" priority="793" operator="beginsWith" text="OK">
      <formula>LEFT(D24,LEN("OK"))="OK"</formula>
    </cfRule>
  </conditionalFormatting>
  <conditionalFormatting sqref="D24">
    <cfRule type="beginsWith" dxfId="38301" priority="790" operator="beginsWith" text="ATR">
      <formula>LEFT(D24,LEN("ATR"))="ATR"</formula>
    </cfRule>
  </conditionalFormatting>
  <conditionalFormatting sqref="D24">
    <cfRule type="beginsWith" dxfId="38300" priority="789" operator="beginsWith" text="ATD">
      <formula>LEFT(D24,LEN("ATD"))="ATD"</formula>
    </cfRule>
  </conditionalFormatting>
  <conditionalFormatting sqref="D24">
    <cfRule type="beginsWith" dxfId="38299" priority="788" operator="beginsWith" text="DP">
      <formula>LEFT(D24,LEN("DP"))="DP"</formula>
    </cfRule>
  </conditionalFormatting>
  <conditionalFormatting sqref="D23">
    <cfRule type="beginsWith" dxfId="38298" priority="786" operator="beginsWith" text="FER">
      <formula>LEFT(D23,LEN("FER"))="FER"</formula>
    </cfRule>
    <cfRule type="beginsWith" dxfId="38297" priority="787" operator="beginsWith" text="FRS">
      <formula>LEFT(D23,LEN("FRS"))="FRS"</formula>
    </cfRule>
  </conditionalFormatting>
  <conditionalFormatting sqref="D23">
    <cfRule type="beginsWith" dxfId="38296" priority="785" operator="beginsWith" text="NT">
      <formula>LEFT(D23,LEN("NT"))="NT"</formula>
    </cfRule>
  </conditionalFormatting>
  <conditionalFormatting sqref="D23">
    <cfRule type="beginsWith" dxfId="38295" priority="782" operator="beginsWith" text="ANT">
      <formula>LEFT(D23,LEN("ANT"))="ANT"</formula>
    </cfRule>
    <cfRule type="beginsWith" dxfId="38294" priority="783" operator="beginsWith" text="FAL">
      <formula>LEFT(D23,LEN("FAL"))="FAL"</formula>
    </cfRule>
    <cfRule type="beginsWith" dxfId="38293" priority="784" operator="beginsWith" text="OK">
      <formula>LEFT(D23,LEN("OK"))="OK"</formula>
    </cfRule>
  </conditionalFormatting>
  <conditionalFormatting sqref="D23">
    <cfRule type="beginsWith" dxfId="38292" priority="781" operator="beginsWith" text="ATR">
      <formula>LEFT(D23,LEN("ATR"))="ATR"</formula>
    </cfRule>
  </conditionalFormatting>
  <conditionalFormatting sqref="D23">
    <cfRule type="beginsWith" dxfId="38291" priority="780" operator="beginsWith" text="ATD">
      <formula>LEFT(D23,LEN("ATD"))="ATD"</formula>
    </cfRule>
  </conditionalFormatting>
  <conditionalFormatting sqref="D23">
    <cfRule type="beginsWith" dxfId="38290" priority="779" operator="beginsWith" text="DP">
      <formula>LEFT(D23,LEN("DP"))="DP"</formula>
    </cfRule>
  </conditionalFormatting>
  <conditionalFormatting sqref="D26">
    <cfRule type="beginsWith" dxfId="38289" priority="777" operator="beginsWith" text="FER">
      <formula>LEFT(D26,LEN("FER"))="FER"</formula>
    </cfRule>
    <cfRule type="beginsWith" dxfId="38288" priority="778" operator="beginsWith" text="FRS">
      <formula>LEFT(D26,LEN("FRS"))="FRS"</formula>
    </cfRule>
  </conditionalFormatting>
  <conditionalFormatting sqref="D26">
    <cfRule type="beginsWith" dxfId="38287" priority="776" operator="beginsWith" text="NT">
      <formula>LEFT(D26,LEN("NT"))="NT"</formula>
    </cfRule>
  </conditionalFormatting>
  <conditionalFormatting sqref="D26">
    <cfRule type="beginsWith" dxfId="38286" priority="773" operator="beginsWith" text="ANT">
      <formula>LEFT(D26,LEN("ANT"))="ANT"</formula>
    </cfRule>
    <cfRule type="beginsWith" dxfId="38285" priority="774" operator="beginsWith" text="FAL">
      <formula>LEFT(D26,LEN("FAL"))="FAL"</formula>
    </cfRule>
    <cfRule type="beginsWith" dxfId="38284" priority="775" operator="beginsWith" text="OK">
      <formula>LEFT(D26,LEN("OK"))="OK"</formula>
    </cfRule>
  </conditionalFormatting>
  <conditionalFormatting sqref="D26">
    <cfRule type="beginsWith" dxfId="38283" priority="772" operator="beginsWith" text="ATR">
      <formula>LEFT(D26,LEN("ATR"))="ATR"</formula>
    </cfRule>
  </conditionalFormatting>
  <conditionalFormatting sqref="D26">
    <cfRule type="beginsWith" dxfId="38282" priority="771" operator="beginsWith" text="ATD">
      <formula>LEFT(D26,LEN("ATD"))="ATD"</formula>
    </cfRule>
  </conditionalFormatting>
  <conditionalFormatting sqref="D26">
    <cfRule type="beginsWith" dxfId="38281" priority="770" stopIfTrue="1" operator="beginsWith" text="DP">
      <formula>LEFT(D26,LEN("DP"))="DP"</formula>
    </cfRule>
  </conditionalFormatting>
  <conditionalFormatting sqref="D25">
    <cfRule type="beginsWith" dxfId="38280" priority="768" operator="beginsWith" text="FER">
      <formula>LEFT(D25,LEN("FER"))="FER"</formula>
    </cfRule>
    <cfRule type="beginsWith" dxfId="38279" priority="769" operator="beginsWith" text="FRS">
      <formula>LEFT(D25,LEN("FRS"))="FRS"</formula>
    </cfRule>
  </conditionalFormatting>
  <conditionalFormatting sqref="D25">
    <cfRule type="beginsWith" dxfId="38278" priority="767" operator="beginsWith" text="NT">
      <formula>LEFT(D25,LEN("NT"))="NT"</formula>
    </cfRule>
  </conditionalFormatting>
  <conditionalFormatting sqref="D25">
    <cfRule type="beginsWith" dxfId="38277" priority="764" operator="beginsWith" text="ANT">
      <formula>LEFT(D25,LEN("ANT"))="ANT"</formula>
    </cfRule>
    <cfRule type="beginsWith" dxfId="38276" priority="765" operator="beginsWith" text="FAL">
      <formula>LEFT(D25,LEN("FAL"))="FAL"</formula>
    </cfRule>
    <cfRule type="beginsWith" dxfId="38275" priority="766" operator="beginsWith" text="OK">
      <formula>LEFT(D25,LEN("OK"))="OK"</formula>
    </cfRule>
  </conditionalFormatting>
  <conditionalFormatting sqref="D25">
    <cfRule type="beginsWith" dxfId="38274" priority="763" operator="beginsWith" text="ATR">
      <formula>LEFT(D25,LEN("ATR"))="ATR"</formula>
    </cfRule>
  </conditionalFormatting>
  <conditionalFormatting sqref="D25">
    <cfRule type="beginsWith" dxfId="38273" priority="762" operator="beginsWith" text="ATD">
      <formula>LEFT(D25,LEN("ATD"))="ATD"</formula>
    </cfRule>
  </conditionalFormatting>
  <conditionalFormatting sqref="D25">
    <cfRule type="beginsWith" dxfId="38272" priority="761" operator="beginsWith" text="DP">
      <formula>LEFT(D25,LEN("DP"))="DP"</formula>
    </cfRule>
  </conditionalFormatting>
  <conditionalFormatting sqref="C23:C26">
    <cfRule type="expression" dxfId="38271" priority="760">
      <formula>B23="0"</formula>
    </cfRule>
  </conditionalFormatting>
  <conditionalFormatting sqref="B23:B26">
    <cfRule type="beginsWith" dxfId="38270" priority="759" operator="beginsWith" text="0">
      <formula>LEFT(B23,LEN("0"))="0"</formula>
    </cfRule>
  </conditionalFormatting>
  <conditionalFormatting sqref="B29:D30">
    <cfRule type="expression" dxfId="38269" priority="755">
      <formula>A27="FERIADO"</formula>
    </cfRule>
    <cfRule type="expression" dxfId="38268" priority="756">
      <formula>A27="FÉRIAS"</formula>
    </cfRule>
    <cfRule type="expression" dxfId="38267" priority="757">
      <formula>A27="ATESTADO"</formula>
    </cfRule>
    <cfRule type="expression" dxfId="38266" priority="758">
      <formula>A27="NTRAB"</formula>
    </cfRule>
  </conditionalFormatting>
  <conditionalFormatting sqref="D27">
    <cfRule type="beginsWith" dxfId="38265" priority="752" operator="beginsWith" text="DP">
      <formula>LEFT(D27,LEN("DP"))="DP"</formula>
    </cfRule>
    <cfRule type="beginsWith" dxfId="38264" priority="753" operator="beginsWith" text="FER">
      <formula>LEFT(D27,LEN("FER"))="FER"</formula>
    </cfRule>
    <cfRule type="beginsWith" dxfId="38263" priority="754" operator="beginsWith" text="FRS">
      <formula>LEFT(D27,LEN("FRS"))="FRS"</formula>
    </cfRule>
  </conditionalFormatting>
  <conditionalFormatting sqref="D27">
    <cfRule type="beginsWith" dxfId="38262" priority="751" operator="beginsWith" text="NT">
      <formula>LEFT(D27,LEN("NT"))="NT"</formula>
    </cfRule>
  </conditionalFormatting>
  <conditionalFormatting sqref="D27">
    <cfRule type="beginsWith" dxfId="38261" priority="748" operator="beginsWith" text="ANT">
      <formula>LEFT(D27,LEN("ANT"))="ANT"</formula>
    </cfRule>
    <cfRule type="beginsWith" dxfId="38260" priority="749" operator="beginsWith" text="FAL">
      <formula>LEFT(D27,LEN("FAL"))="FAL"</formula>
    </cfRule>
    <cfRule type="beginsWith" dxfId="38259" priority="750" operator="beginsWith" text="OK">
      <formula>LEFT(D27,LEN("OK"))="OK"</formula>
    </cfRule>
  </conditionalFormatting>
  <conditionalFormatting sqref="D27">
    <cfRule type="beginsWith" dxfId="38258" priority="747" operator="beginsWith" text="ATR">
      <formula>LEFT(D27,LEN("ATR"))="ATR"</formula>
    </cfRule>
  </conditionalFormatting>
  <conditionalFormatting sqref="D27">
    <cfRule type="beginsWith" dxfId="38257" priority="746" operator="beginsWith" text="ATD">
      <formula>LEFT(D27,LEN("ATD"))="ATD"</formula>
    </cfRule>
  </conditionalFormatting>
  <conditionalFormatting sqref="D28">
    <cfRule type="beginsWith" dxfId="38256" priority="744" operator="beginsWith" text="FER">
      <formula>LEFT(D28,LEN("FER"))="FER"</formula>
    </cfRule>
    <cfRule type="beginsWith" dxfId="38255" priority="745" operator="beginsWith" text="FRS">
      <formula>LEFT(D28,LEN("FRS"))="FRS"</formula>
    </cfRule>
  </conditionalFormatting>
  <conditionalFormatting sqref="D28">
    <cfRule type="beginsWith" dxfId="38254" priority="743" operator="beginsWith" text="NT">
      <formula>LEFT(D28,LEN("NT"))="NT"</formula>
    </cfRule>
  </conditionalFormatting>
  <conditionalFormatting sqref="D28">
    <cfRule type="beginsWith" dxfId="38253" priority="740" operator="beginsWith" text="ANT">
      <formula>LEFT(D28,LEN("ANT"))="ANT"</formula>
    </cfRule>
    <cfRule type="beginsWith" dxfId="38252" priority="741" operator="beginsWith" text="FAL">
      <formula>LEFT(D28,LEN("FAL"))="FAL"</formula>
    </cfRule>
    <cfRule type="beginsWith" dxfId="38251" priority="742" operator="beginsWith" text="OK">
      <formula>LEFT(D28,LEN("OK"))="OK"</formula>
    </cfRule>
  </conditionalFormatting>
  <conditionalFormatting sqref="D28">
    <cfRule type="beginsWith" dxfId="38250" priority="739" operator="beginsWith" text="ATR">
      <formula>LEFT(D28,LEN("ATR"))="ATR"</formula>
    </cfRule>
  </conditionalFormatting>
  <conditionalFormatting sqref="D28">
    <cfRule type="beginsWith" dxfId="38249" priority="738" operator="beginsWith" text="ATD">
      <formula>LEFT(D28,LEN("ATD"))="ATD"</formula>
    </cfRule>
  </conditionalFormatting>
  <conditionalFormatting sqref="D28">
    <cfRule type="beginsWith" dxfId="38248" priority="737" stopIfTrue="1" operator="beginsWith" text="DP">
      <formula>LEFT(D28,LEN("DP"))="DP"</formula>
    </cfRule>
  </conditionalFormatting>
  <conditionalFormatting sqref="C27:C28">
    <cfRule type="expression" dxfId="38247" priority="736">
      <formula>B27="0"</formula>
    </cfRule>
  </conditionalFormatting>
  <conditionalFormatting sqref="B27:B28">
    <cfRule type="beginsWith" dxfId="38246" priority="735" operator="beginsWith" text="0">
      <formula>LEFT(B27,LEN("0"))="0"</formula>
    </cfRule>
  </conditionalFormatting>
  <conditionalFormatting sqref="B31:D34">
    <cfRule type="expression" dxfId="38245" priority="731">
      <formula>A31="FÉRIAS"</formula>
    </cfRule>
    <cfRule type="expression" dxfId="38244" priority="732">
      <formula>A31="FERIADO"</formula>
    </cfRule>
    <cfRule type="expression" dxfId="38243" priority="733">
      <formula>A31="ATESTADO"</formula>
    </cfRule>
    <cfRule type="expression" dxfId="38242" priority="734">
      <formula>A31="NTRAB"</formula>
    </cfRule>
  </conditionalFormatting>
  <conditionalFormatting sqref="D36">
    <cfRule type="beginsWith" dxfId="38241" priority="729" operator="beginsWith" text="FER">
      <formula>LEFT(D36,LEN("FER"))="FER"</formula>
    </cfRule>
    <cfRule type="beginsWith" dxfId="38240" priority="730" operator="beginsWith" text="FRS">
      <formula>LEFT(D36,LEN("FRS"))="FRS"</formula>
    </cfRule>
  </conditionalFormatting>
  <conditionalFormatting sqref="D36">
    <cfRule type="beginsWith" dxfId="38239" priority="728" operator="beginsWith" text="NT">
      <formula>LEFT(D36,LEN("NT"))="NT"</formula>
    </cfRule>
  </conditionalFormatting>
  <conditionalFormatting sqref="D36">
    <cfRule type="beginsWith" dxfId="38238" priority="725" operator="beginsWith" text="ANT">
      <formula>LEFT(D36,LEN("ANT"))="ANT"</formula>
    </cfRule>
    <cfRule type="beginsWith" dxfId="38237" priority="726" operator="beginsWith" text="FAL">
      <formula>LEFT(D36,LEN("FAL"))="FAL"</formula>
    </cfRule>
    <cfRule type="beginsWith" dxfId="38236" priority="727" operator="beginsWith" text="OK">
      <formula>LEFT(D36,LEN("OK"))="OK"</formula>
    </cfRule>
  </conditionalFormatting>
  <conditionalFormatting sqref="D36">
    <cfRule type="beginsWith" dxfId="38235" priority="724" operator="beginsWith" text="ATR">
      <formula>LEFT(D36,LEN("ATR"))="ATR"</formula>
    </cfRule>
  </conditionalFormatting>
  <conditionalFormatting sqref="D36">
    <cfRule type="beginsWith" dxfId="38234" priority="723" operator="beginsWith" text="ATD">
      <formula>LEFT(D36,LEN("ATD"))="ATD"</formula>
    </cfRule>
  </conditionalFormatting>
  <conditionalFormatting sqref="D36">
    <cfRule type="beginsWith" dxfId="38233" priority="722" operator="beginsWith" text="DP">
      <formula>LEFT(D36,LEN("DP"))="DP"</formula>
    </cfRule>
  </conditionalFormatting>
  <conditionalFormatting sqref="D35">
    <cfRule type="beginsWith" dxfId="38232" priority="720" operator="beginsWith" text="FER">
      <formula>LEFT(D35,LEN("FER"))="FER"</formula>
    </cfRule>
    <cfRule type="beginsWith" dxfId="38231" priority="721" operator="beginsWith" text="FRS">
      <formula>LEFT(D35,LEN("FRS"))="FRS"</formula>
    </cfRule>
  </conditionalFormatting>
  <conditionalFormatting sqref="D35">
    <cfRule type="beginsWith" dxfId="38230" priority="719" operator="beginsWith" text="NT">
      <formula>LEFT(D35,LEN("NT"))="NT"</formula>
    </cfRule>
  </conditionalFormatting>
  <conditionalFormatting sqref="D35">
    <cfRule type="beginsWith" dxfId="38229" priority="716" operator="beginsWith" text="ANT">
      <formula>LEFT(D35,LEN("ANT"))="ANT"</formula>
    </cfRule>
    <cfRule type="beginsWith" dxfId="38228" priority="717" operator="beginsWith" text="FAL">
      <formula>LEFT(D35,LEN("FAL"))="FAL"</formula>
    </cfRule>
    <cfRule type="beginsWith" dxfId="38227" priority="718" operator="beginsWith" text="OK">
      <formula>LEFT(D35,LEN("OK"))="OK"</formula>
    </cfRule>
  </conditionalFormatting>
  <conditionalFormatting sqref="D35">
    <cfRule type="beginsWith" dxfId="38226" priority="715" operator="beginsWith" text="ATR">
      <formula>LEFT(D35,LEN("ATR"))="ATR"</formula>
    </cfRule>
  </conditionalFormatting>
  <conditionalFormatting sqref="D35">
    <cfRule type="beginsWith" dxfId="38225" priority="714" operator="beginsWith" text="ATD">
      <formula>LEFT(D35,LEN("ATD"))="ATD"</formula>
    </cfRule>
  </conditionalFormatting>
  <conditionalFormatting sqref="D35">
    <cfRule type="beginsWith" dxfId="38224" priority="713" operator="beginsWith" text="DP">
      <formula>LEFT(D35,LEN("DP"))="DP"</formula>
    </cfRule>
  </conditionalFormatting>
  <conditionalFormatting sqref="D38">
    <cfRule type="beginsWith" dxfId="38223" priority="711" operator="beginsWith" text="FER">
      <formula>LEFT(D38,LEN("FER"))="FER"</formula>
    </cfRule>
    <cfRule type="beginsWith" dxfId="38222" priority="712" operator="beginsWith" text="FRS">
      <formula>LEFT(D38,LEN("FRS"))="FRS"</formula>
    </cfRule>
  </conditionalFormatting>
  <conditionalFormatting sqref="D38">
    <cfRule type="beginsWith" dxfId="38221" priority="710" operator="beginsWith" text="NT">
      <formula>LEFT(D38,LEN("NT"))="NT"</formula>
    </cfRule>
  </conditionalFormatting>
  <conditionalFormatting sqref="D38">
    <cfRule type="beginsWith" dxfId="38220" priority="707" operator="beginsWith" text="ANT">
      <formula>LEFT(D38,LEN("ANT"))="ANT"</formula>
    </cfRule>
    <cfRule type="beginsWith" dxfId="38219" priority="708" operator="beginsWith" text="FAL">
      <formula>LEFT(D38,LEN("FAL"))="FAL"</formula>
    </cfRule>
    <cfRule type="beginsWith" dxfId="38218" priority="709" operator="beginsWith" text="OK">
      <formula>LEFT(D38,LEN("OK"))="OK"</formula>
    </cfRule>
  </conditionalFormatting>
  <conditionalFormatting sqref="D38">
    <cfRule type="beginsWith" dxfId="38217" priority="706" operator="beginsWith" text="ATR">
      <formula>LEFT(D38,LEN("ATR"))="ATR"</formula>
    </cfRule>
  </conditionalFormatting>
  <conditionalFormatting sqref="D38">
    <cfRule type="beginsWith" dxfId="38216" priority="705" operator="beginsWith" text="ATD">
      <formula>LEFT(D38,LEN("ATD"))="ATD"</formula>
    </cfRule>
  </conditionalFormatting>
  <conditionalFormatting sqref="D38">
    <cfRule type="beginsWith" dxfId="38215" priority="704" stopIfTrue="1" operator="beginsWith" text="DP">
      <formula>LEFT(D38,LEN("DP"))="DP"</formula>
    </cfRule>
  </conditionalFormatting>
  <conditionalFormatting sqref="D37">
    <cfRule type="beginsWith" dxfId="38214" priority="702" operator="beginsWith" text="FER">
      <formula>LEFT(D37,LEN("FER"))="FER"</formula>
    </cfRule>
    <cfRule type="beginsWith" dxfId="38213" priority="703" operator="beginsWith" text="FRS">
      <formula>LEFT(D37,LEN("FRS"))="FRS"</formula>
    </cfRule>
  </conditionalFormatting>
  <conditionalFormatting sqref="D37">
    <cfRule type="beginsWith" dxfId="38212" priority="701" operator="beginsWith" text="NT">
      <formula>LEFT(D37,LEN("NT"))="NT"</formula>
    </cfRule>
  </conditionalFormatting>
  <conditionalFormatting sqref="D37">
    <cfRule type="beginsWith" dxfId="38211" priority="698" operator="beginsWith" text="ANT">
      <formula>LEFT(D37,LEN("ANT"))="ANT"</formula>
    </cfRule>
    <cfRule type="beginsWith" dxfId="38210" priority="699" operator="beginsWith" text="FAL">
      <formula>LEFT(D37,LEN("FAL"))="FAL"</formula>
    </cfRule>
    <cfRule type="beginsWith" dxfId="38209" priority="700" operator="beginsWith" text="OK">
      <formula>LEFT(D37,LEN("OK"))="OK"</formula>
    </cfRule>
  </conditionalFormatting>
  <conditionalFormatting sqref="D37">
    <cfRule type="beginsWith" dxfId="38208" priority="697" operator="beginsWith" text="ATR">
      <formula>LEFT(D37,LEN("ATR"))="ATR"</formula>
    </cfRule>
  </conditionalFormatting>
  <conditionalFormatting sqref="D37">
    <cfRule type="beginsWith" dxfId="38207" priority="696" operator="beginsWith" text="ATD">
      <formula>LEFT(D37,LEN("ATD"))="ATD"</formula>
    </cfRule>
  </conditionalFormatting>
  <conditionalFormatting sqref="D37">
    <cfRule type="beginsWith" dxfId="38206" priority="695" operator="beginsWith" text="DP">
      <formula>LEFT(D37,LEN("DP"))="DP"</formula>
    </cfRule>
  </conditionalFormatting>
  <conditionalFormatting sqref="C35:C38">
    <cfRule type="expression" dxfId="38205" priority="694">
      <formula>B35="0"</formula>
    </cfRule>
  </conditionalFormatting>
  <conditionalFormatting sqref="B35:B38">
    <cfRule type="beginsWith" dxfId="38204" priority="693" operator="beginsWith" text="0">
      <formula>LEFT(B35,LEN("0"))="0"</formula>
    </cfRule>
  </conditionalFormatting>
  <conditionalFormatting sqref="D40">
    <cfRule type="beginsWith" dxfId="38203" priority="691" operator="beginsWith" text="FER">
      <formula>LEFT(D40,LEN("FER"))="FER"</formula>
    </cfRule>
    <cfRule type="beginsWith" dxfId="38202" priority="692" operator="beginsWith" text="FRS">
      <formula>LEFT(D40,LEN("FRS"))="FRS"</formula>
    </cfRule>
  </conditionalFormatting>
  <conditionalFormatting sqref="D40">
    <cfRule type="beginsWith" dxfId="38201" priority="690" operator="beginsWith" text="NT">
      <formula>LEFT(D40,LEN("NT"))="NT"</formula>
    </cfRule>
  </conditionalFormatting>
  <conditionalFormatting sqref="D40">
    <cfRule type="beginsWith" dxfId="38200" priority="687" operator="beginsWith" text="ANT">
      <formula>LEFT(D40,LEN("ANT"))="ANT"</formula>
    </cfRule>
    <cfRule type="beginsWith" dxfId="38199" priority="688" operator="beginsWith" text="FAL">
      <formula>LEFT(D40,LEN("FAL"))="FAL"</formula>
    </cfRule>
    <cfRule type="beginsWith" dxfId="38198" priority="689" operator="beginsWith" text="OK">
      <formula>LEFT(D40,LEN("OK"))="OK"</formula>
    </cfRule>
  </conditionalFormatting>
  <conditionalFormatting sqref="D40">
    <cfRule type="beginsWith" dxfId="38197" priority="686" operator="beginsWith" text="ATR">
      <formula>LEFT(D40,LEN("ATR"))="ATR"</formula>
    </cfRule>
  </conditionalFormatting>
  <conditionalFormatting sqref="D40">
    <cfRule type="beginsWith" dxfId="38196" priority="685" operator="beginsWith" text="ATD">
      <formula>LEFT(D40,LEN("ATD"))="ATD"</formula>
    </cfRule>
  </conditionalFormatting>
  <conditionalFormatting sqref="D40">
    <cfRule type="beginsWith" dxfId="38195" priority="684" operator="beginsWith" text="DP">
      <formula>LEFT(D40,LEN("DP"))="DP"</formula>
    </cfRule>
  </conditionalFormatting>
  <conditionalFormatting sqref="D39">
    <cfRule type="beginsWith" dxfId="38194" priority="682" operator="beginsWith" text="FER">
      <formula>LEFT(D39,LEN("FER"))="FER"</formula>
    </cfRule>
    <cfRule type="beginsWith" dxfId="38193" priority="683" operator="beginsWith" text="FRS">
      <formula>LEFT(D39,LEN("FRS"))="FRS"</formula>
    </cfRule>
  </conditionalFormatting>
  <conditionalFormatting sqref="D39">
    <cfRule type="beginsWith" dxfId="38192" priority="681" operator="beginsWith" text="NT">
      <formula>LEFT(D39,LEN("NT"))="NT"</formula>
    </cfRule>
  </conditionalFormatting>
  <conditionalFormatting sqref="D39">
    <cfRule type="beginsWith" dxfId="38191" priority="678" operator="beginsWith" text="ANT">
      <formula>LEFT(D39,LEN("ANT"))="ANT"</formula>
    </cfRule>
    <cfRule type="beginsWith" dxfId="38190" priority="679" operator="beginsWith" text="FAL">
      <formula>LEFT(D39,LEN("FAL"))="FAL"</formula>
    </cfRule>
    <cfRule type="beginsWith" dxfId="38189" priority="680" operator="beginsWith" text="OK">
      <formula>LEFT(D39,LEN("OK"))="OK"</formula>
    </cfRule>
  </conditionalFormatting>
  <conditionalFormatting sqref="D39">
    <cfRule type="beginsWith" dxfId="38188" priority="677" operator="beginsWith" text="ATR">
      <formula>LEFT(D39,LEN("ATR"))="ATR"</formula>
    </cfRule>
  </conditionalFormatting>
  <conditionalFormatting sqref="D39">
    <cfRule type="beginsWith" dxfId="38187" priority="676" operator="beginsWith" text="ATD">
      <formula>LEFT(D39,LEN("ATD"))="ATD"</formula>
    </cfRule>
  </conditionalFormatting>
  <conditionalFormatting sqref="D39">
    <cfRule type="beginsWith" dxfId="38186" priority="675" operator="beginsWith" text="DP">
      <formula>LEFT(D39,LEN("DP"))="DP"</formula>
    </cfRule>
  </conditionalFormatting>
  <conditionalFormatting sqref="D42">
    <cfRule type="beginsWith" dxfId="38185" priority="673" operator="beginsWith" text="FER">
      <formula>LEFT(D42,LEN("FER"))="FER"</formula>
    </cfRule>
    <cfRule type="beginsWith" dxfId="38184" priority="674" operator="beginsWith" text="FRS">
      <formula>LEFT(D42,LEN("FRS"))="FRS"</formula>
    </cfRule>
  </conditionalFormatting>
  <conditionalFormatting sqref="D42">
    <cfRule type="beginsWith" dxfId="38183" priority="672" operator="beginsWith" text="NT">
      <formula>LEFT(D42,LEN("NT"))="NT"</formula>
    </cfRule>
  </conditionalFormatting>
  <conditionalFormatting sqref="D42">
    <cfRule type="beginsWith" dxfId="38182" priority="669" operator="beginsWith" text="ANT">
      <formula>LEFT(D42,LEN("ANT"))="ANT"</formula>
    </cfRule>
    <cfRule type="beginsWith" dxfId="38181" priority="670" operator="beginsWith" text="FAL">
      <formula>LEFT(D42,LEN("FAL"))="FAL"</formula>
    </cfRule>
    <cfRule type="beginsWith" dxfId="38180" priority="671" operator="beginsWith" text="OK">
      <formula>LEFT(D42,LEN("OK"))="OK"</formula>
    </cfRule>
  </conditionalFormatting>
  <conditionalFormatting sqref="D42">
    <cfRule type="beginsWith" dxfId="38179" priority="668" operator="beginsWith" text="ATR">
      <formula>LEFT(D42,LEN("ATR"))="ATR"</formula>
    </cfRule>
  </conditionalFormatting>
  <conditionalFormatting sqref="D42">
    <cfRule type="beginsWith" dxfId="38178" priority="667" operator="beginsWith" text="ATD">
      <formula>LEFT(D42,LEN("ATD"))="ATD"</formula>
    </cfRule>
  </conditionalFormatting>
  <conditionalFormatting sqref="D42">
    <cfRule type="beginsWith" dxfId="38177" priority="666" stopIfTrue="1" operator="beginsWith" text="DP">
      <formula>LEFT(D42,LEN("DP"))="DP"</formula>
    </cfRule>
  </conditionalFormatting>
  <conditionalFormatting sqref="D41">
    <cfRule type="beginsWith" dxfId="38176" priority="664" operator="beginsWith" text="FER">
      <formula>LEFT(D41,LEN("FER"))="FER"</formula>
    </cfRule>
    <cfRule type="beginsWith" dxfId="38175" priority="665" operator="beginsWith" text="FRS">
      <formula>LEFT(D41,LEN("FRS"))="FRS"</formula>
    </cfRule>
  </conditionalFormatting>
  <conditionalFormatting sqref="D41">
    <cfRule type="beginsWith" dxfId="38174" priority="663" operator="beginsWith" text="NT">
      <formula>LEFT(D41,LEN("NT"))="NT"</formula>
    </cfRule>
  </conditionalFormatting>
  <conditionalFormatting sqref="D41">
    <cfRule type="beginsWith" dxfId="38173" priority="660" operator="beginsWith" text="ANT">
      <formula>LEFT(D41,LEN("ANT"))="ANT"</formula>
    </cfRule>
    <cfRule type="beginsWith" dxfId="38172" priority="661" operator="beginsWith" text="FAL">
      <formula>LEFT(D41,LEN("FAL"))="FAL"</formula>
    </cfRule>
    <cfRule type="beginsWith" dxfId="38171" priority="662" operator="beginsWith" text="OK">
      <formula>LEFT(D41,LEN("OK"))="OK"</formula>
    </cfRule>
  </conditionalFormatting>
  <conditionalFormatting sqref="D41">
    <cfRule type="beginsWith" dxfId="38170" priority="659" operator="beginsWith" text="ATR">
      <formula>LEFT(D41,LEN("ATR"))="ATR"</formula>
    </cfRule>
  </conditionalFormatting>
  <conditionalFormatting sqref="D41">
    <cfRule type="beginsWith" dxfId="38169" priority="658" operator="beginsWith" text="ATD">
      <formula>LEFT(D41,LEN("ATD"))="ATD"</formula>
    </cfRule>
  </conditionalFormatting>
  <conditionalFormatting sqref="D41">
    <cfRule type="beginsWith" dxfId="38168" priority="657" operator="beginsWith" text="DP">
      <formula>LEFT(D41,LEN("DP"))="DP"</formula>
    </cfRule>
  </conditionalFormatting>
  <conditionalFormatting sqref="C39:C42">
    <cfRule type="expression" dxfId="38167" priority="656">
      <formula>B39="0"</formula>
    </cfRule>
  </conditionalFormatting>
  <conditionalFormatting sqref="B39:B42">
    <cfRule type="beginsWith" dxfId="38166" priority="655" operator="beginsWith" text="0">
      <formula>LEFT(B39,LEN("0"))="0"</formula>
    </cfRule>
  </conditionalFormatting>
  <conditionalFormatting sqref="I4">
    <cfRule type="beginsWith" dxfId="38165" priority="653" operator="beginsWith" text="FER">
      <formula>LEFT(I4,LEN("FER"))="FER"</formula>
    </cfRule>
    <cfRule type="beginsWith" dxfId="38164" priority="654" operator="beginsWith" text="FRS">
      <formula>LEFT(I4,LEN("FRS"))="FRS"</formula>
    </cfRule>
  </conditionalFormatting>
  <conditionalFormatting sqref="I4">
    <cfRule type="beginsWith" dxfId="38163" priority="652" operator="beginsWith" text="NT">
      <formula>LEFT(I4,LEN("NT"))="NT"</formula>
    </cfRule>
  </conditionalFormatting>
  <conditionalFormatting sqref="I4">
    <cfRule type="beginsWith" dxfId="38162" priority="649" operator="beginsWith" text="ANT">
      <formula>LEFT(I4,LEN("ANT"))="ANT"</formula>
    </cfRule>
    <cfRule type="beginsWith" dxfId="38161" priority="650" operator="beginsWith" text="FAL">
      <formula>LEFT(I4,LEN("FAL"))="FAL"</formula>
    </cfRule>
    <cfRule type="beginsWith" dxfId="38160" priority="651" operator="beginsWith" text="OK">
      <formula>LEFT(I4,LEN("OK"))="OK"</formula>
    </cfRule>
  </conditionalFormatting>
  <conditionalFormatting sqref="I4">
    <cfRule type="beginsWith" dxfId="38159" priority="648" operator="beginsWith" text="ATR">
      <formula>LEFT(I4,LEN("ATR"))="ATR"</formula>
    </cfRule>
  </conditionalFormatting>
  <conditionalFormatting sqref="I4">
    <cfRule type="beginsWith" dxfId="38158" priority="647" operator="beginsWith" text="ATD">
      <formula>LEFT(I4,LEN("ATD"))="ATD"</formula>
    </cfRule>
  </conditionalFormatting>
  <conditionalFormatting sqref="I4">
    <cfRule type="beginsWith" dxfId="38157" priority="646" operator="beginsWith" text="DP">
      <formula>LEFT(I4,LEN("DP"))="DP"</formula>
    </cfRule>
  </conditionalFormatting>
  <conditionalFormatting sqref="I3">
    <cfRule type="beginsWith" dxfId="38156" priority="644" operator="beginsWith" text="FER">
      <formula>LEFT(I3,LEN("FER"))="FER"</formula>
    </cfRule>
    <cfRule type="beginsWith" dxfId="38155" priority="645" operator="beginsWith" text="FRS">
      <formula>LEFT(I3,LEN("FRS"))="FRS"</formula>
    </cfRule>
  </conditionalFormatting>
  <conditionalFormatting sqref="I3">
    <cfRule type="beginsWith" dxfId="38154" priority="643" operator="beginsWith" text="NT">
      <formula>LEFT(I3,LEN("NT"))="NT"</formula>
    </cfRule>
  </conditionalFormatting>
  <conditionalFormatting sqref="I3">
    <cfRule type="beginsWith" dxfId="38153" priority="640" operator="beginsWith" text="ANT">
      <formula>LEFT(I3,LEN("ANT"))="ANT"</formula>
    </cfRule>
    <cfRule type="beginsWith" dxfId="38152" priority="641" operator="beginsWith" text="FAL">
      <formula>LEFT(I3,LEN("FAL"))="FAL"</formula>
    </cfRule>
    <cfRule type="beginsWith" dxfId="38151" priority="642" operator="beginsWith" text="OK">
      <formula>LEFT(I3,LEN("OK"))="OK"</formula>
    </cfRule>
  </conditionalFormatting>
  <conditionalFormatting sqref="I3">
    <cfRule type="beginsWith" dxfId="38150" priority="639" operator="beginsWith" text="ATR">
      <formula>LEFT(I3,LEN("ATR"))="ATR"</formula>
    </cfRule>
  </conditionalFormatting>
  <conditionalFormatting sqref="I3">
    <cfRule type="beginsWith" dxfId="38149" priority="638" operator="beginsWith" text="ATD">
      <formula>LEFT(I3,LEN("ATD"))="ATD"</formula>
    </cfRule>
  </conditionalFormatting>
  <conditionalFormatting sqref="I3">
    <cfRule type="beginsWith" dxfId="38148" priority="637" operator="beginsWith" text="DP">
      <formula>LEFT(I3,LEN("DP"))="DP"</formula>
    </cfRule>
  </conditionalFormatting>
  <conditionalFormatting sqref="I6">
    <cfRule type="beginsWith" dxfId="38147" priority="635" operator="beginsWith" text="FER">
      <formula>LEFT(I6,LEN("FER"))="FER"</formula>
    </cfRule>
    <cfRule type="beginsWith" dxfId="38146" priority="636" operator="beginsWith" text="FRS">
      <formula>LEFT(I6,LEN("FRS"))="FRS"</formula>
    </cfRule>
  </conditionalFormatting>
  <conditionalFormatting sqref="I6">
    <cfRule type="beginsWith" dxfId="38145" priority="634" operator="beginsWith" text="NT">
      <formula>LEFT(I6,LEN("NT"))="NT"</formula>
    </cfRule>
  </conditionalFormatting>
  <conditionalFormatting sqref="I6">
    <cfRule type="beginsWith" dxfId="38144" priority="631" operator="beginsWith" text="ANT">
      <formula>LEFT(I6,LEN("ANT"))="ANT"</formula>
    </cfRule>
    <cfRule type="beginsWith" dxfId="38143" priority="632" operator="beginsWith" text="FAL">
      <formula>LEFT(I6,LEN("FAL"))="FAL"</formula>
    </cfRule>
    <cfRule type="beginsWith" dxfId="38142" priority="633" operator="beginsWith" text="OK">
      <formula>LEFT(I6,LEN("OK"))="OK"</formula>
    </cfRule>
  </conditionalFormatting>
  <conditionalFormatting sqref="I6">
    <cfRule type="beginsWith" dxfId="38141" priority="630" operator="beginsWith" text="ATR">
      <formula>LEFT(I6,LEN("ATR"))="ATR"</formula>
    </cfRule>
  </conditionalFormatting>
  <conditionalFormatting sqref="I6">
    <cfRule type="beginsWith" dxfId="38140" priority="629" operator="beginsWith" text="ATD">
      <formula>LEFT(I6,LEN("ATD"))="ATD"</formula>
    </cfRule>
  </conditionalFormatting>
  <conditionalFormatting sqref="I6">
    <cfRule type="beginsWith" dxfId="38139" priority="628" stopIfTrue="1" operator="beginsWith" text="DP">
      <formula>LEFT(I6,LEN("DP"))="DP"</formula>
    </cfRule>
  </conditionalFormatting>
  <conditionalFormatting sqref="I5">
    <cfRule type="beginsWith" dxfId="38138" priority="626" operator="beginsWith" text="FER">
      <formula>LEFT(I5,LEN("FER"))="FER"</formula>
    </cfRule>
    <cfRule type="beginsWith" dxfId="38137" priority="627" operator="beginsWith" text="FRS">
      <formula>LEFT(I5,LEN("FRS"))="FRS"</formula>
    </cfRule>
  </conditionalFormatting>
  <conditionalFormatting sqref="I5">
    <cfRule type="beginsWith" dxfId="38136" priority="625" operator="beginsWith" text="NT">
      <formula>LEFT(I5,LEN("NT"))="NT"</formula>
    </cfRule>
  </conditionalFormatting>
  <conditionalFormatting sqref="I5">
    <cfRule type="beginsWith" dxfId="38135" priority="622" operator="beginsWith" text="ANT">
      <formula>LEFT(I5,LEN("ANT"))="ANT"</formula>
    </cfRule>
    <cfRule type="beginsWith" dxfId="38134" priority="623" operator="beginsWith" text="FAL">
      <formula>LEFT(I5,LEN("FAL"))="FAL"</formula>
    </cfRule>
    <cfRule type="beginsWith" dxfId="38133" priority="624" operator="beginsWith" text="OK">
      <formula>LEFT(I5,LEN("OK"))="OK"</formula>
    </cfRule>
  </conditionalFormatting>
  <conditionalFormatting sqref="I5">
    <cfRule type="beginsWith" dxfId="38132" priority="621" operator="beginsWith" text="ATR">
      <formula>LEFT(I5,LEN("ATR"))="ATR"</formula>
    </cfRule>
  </conditionalFormatting>
  <conditionalFormatting sqref="I5">
    <cfRule type="beginsWith" dxfId="38131" priority="620" operator="beginsWith" text="ATD">
      <formula>LEFT(I5,LEN("ATD"))="ATD"</formula>
    </cfRule>
  </conditionalFormatting>
  <conditionalFormatting sqref="I5">
    <cfRule type="beginsWith" dxfId="38130" priority="619" operator="beginsWith" text="DP">
      <formula>LEFT(I5,LEN("DP"))="DP"</formula>
    </cfRule>
  </conditionalFormatting>
  <conditionalFormatting sqref="H3:H6">
    <cfRule type="expression" dxfId="38129" priority="618">
      <formula>G3="0"</formula>
    </cfRule>
  </conditionalFormatting>
  <conditionalFormatting sqref="G3:G6">
    <cfRule type="beginsWith" dxfId="38128" priority="617" operator="beginsWith" text="0">
      <formula>LEFT(G3,LEN("0"))="0"</formula>
    </cfRule>
  </conditionalFormatting>
  <conditionalFormatting sqref="I8">
    <cfRule type="beginsWith" dxfId="38127" priority="615" operator="beginsWith" text="FER">
      <formula>LEFT(I8,LEN("FER"))="FER"</formula>
    </cfRule>
    <cfRule type="beginsWith" dxfId="38126" priority="616" operator="beginsWith" text="FRS">
      <formula>LEFT(I8,LEN("FRS"))="FRS"</formula>
    </cfRule>
  </conditionalFormatting>
  <conditionalFormatting sqref="I8">
    <cfRule type="beginsWith" dxfId="38125" priority="614" operator="beginsWith" text="NT">
      <formula>LEFT(I8,LEN("NT"))="NT"</formula>
    </cfRule>
  </conditionalFormatting>
  <conditionalFormatting sqref="I8">
    <cfRule type="beginsWith" dxfId="38124" priority="611" operator="beginsWith" text="ANT">
      <formula>LEFT(I8,LEN("ANT"))="ANT"</formula>
    </cfRule>
    <cfRule type="beginsWith" dxfId="38123" priority="612" operator="beginsWith" text="FAL">
      <formula>LEFT(I8,LEN("FAL"))="FAL"</formula>
    </cfRule>
    <cfRule type="beginsWith" dxfId="38122" priority="613" operator="beginsWith" text="OK">
      <formula>LEFT(I8,LEN("OK"))="OK"</formula>
    </cfRule>
  </conditionalFormatting>
  <conditionalFormatting sqref="I8">
    <cfRule type="beginsWith" dxfId="38121" priority="610" operator="beginsWith" text="ATR">
      <formula>LEFT(I8,LEN("ATR"))="ATR"</formula>
    </cfRule>
  </conditionalFormatting>
  <conditionalFormatting sqref="I8">
    <cfRule type="beginsWith" dxfId="38120" priority="609" operator="beginsWith" text="ATD">
      <formula>LEFT(I8,LEN("ATD"))="ATD"</formula>
    </cfRule>
  </conditionalFormatting>
  <conditionalFormatting sqref="I8">
    <cfRule type="beginsWith" dxfId="38119" priority="608" operator="beginsWith" text="DP">
      <formula>LEFT(I8,LEN("DP"))="DP"</formula>
    </cfRule>
  </conditionalFormatting>
  <conditionalFormatting sqref="I7">
    <cfRule type="beginsWith" dxfId="38118" priority="606" operator="beginsWith" text="FER">
      <formula>LEFT(I7,LEN("FER"))="FER"</formula>
    </cfRule>
    <cfRule type="beginsWith" dxfId="38117" priority="607" operator="beginsWith" text="FRS">
      <formula>LEFT(I7,LEN("FRS"))="FRS"</formula>
    </cfRule>
  </conditionalFormatting>
  <conditionalFormatting sqref="I7">
    <cfRule type="beginsWith" dxfId="38116" priority="605" operator="beginsWith" text="NT">
      <formula>LEFT(I7,LEN("NT"))="NT"</formula>
    </cfRule>
  </conditionalFormatting>
  <conditionalFormatting sqref="I7">
    <cfRule type="beginsWith" dxfId="38115" priority="602" operator="beginsWith" text="ANT">
      <formula>LEFT(I7,LEN("ANT"))="ANT"</formula>
    </cfRule>
    <cfRule type="beginsWith" dxfId="38114" priority="603" operator="beginsWith" text="FAL">
      <formula>LEFT(I7,LEN("FAL"))="FAL"</formula>
    </cfRule>
    <cfRule type="beginsWith" dxfId="38113" priority="604" operator="beginsWith" text="OK">
      <formula>LEFT(I7,LEN("OK"))="OK"</formula>
    </cfRule>
  </conditionalFormatting>
  <conditionalFormatting sqref="I7">
    <cfRule type="beginsWith" dxfId="38112" priority="601" operator="beginsWith" text="ATR">
      <formula>LEFT(I7,LEN("ATR"))="ATR"</formula>
    </cfRule>
  </conditionalFormatting>
  <conditionalFormatting sqref="I7">
    <cfRule type="beginsWith" dxfId="38111" priority="600" operator="beginsWith" text="ATD">
      <formula>LEFT(I7,LEN("ATD"))="ATD"</formula>
    </cfRule>
  </conditionalFormatting>
  <conditionalFormatting sqref="I7">
    <cfRule type="beginsWith" dxfId="38110" priority="599" operator="beginsWith" text="DP">
      <formula>LEFT(I7,LEN("DP"))="DP"</formula>
    </cfRule>
  </conditionalFormatting>
  <conditionalFormatting sqref="I10">
    <cfRule type="beginsWith" dxfId="38109" priority="597" operator="beginsWith" text="FER">
      <formula>LEFT(I10,LEN("FER"))="FER"</formula>
    </cfRule>
    <cfRule type="beginsWith" dxfId="38108" priority="598" operator="beginsWith" text="FRS">
      <formula>LEFT(I10,LEN("FRS"))="FRS"</formula>
    </cfRule>
  </conditionalFormatting>
  <conditionalFormatting sqref="I10">
    <cfRule type="beginsWith" dxfId="38107" priority="596" operator="beginsWith" text="NT">
      <formula>LEFT(I10,LEN("NT"))="NT"</formula>
    </cfRule>
  </conditionalFormatting>
  <conditionalFormatting sqref="I10">
    <cfRule type="beginsWith" dxfId="38106" priority="593" operator="beginsWith" text="ANT">
      <formula>LEFT(I10,LEN("ANT"))="ANT"</formula>
    </cfRule>
    <cfRule type="beginsWith" dxfId="38105" priority="594" operator="beginsWith" text="FAL">
      <formula>LEFT(I10,LEN("FAL"))="FAL"</formula>
    </cfRule>
    <cfRule type="beginsWith" dxfId="38104" priority="595" operator="beginsWith" text="OK">
      <formula>LEFT(I10,LEN("OK"))="OK"</formula>
    </cfRule>
  </conditionalFormatting>
  <conditionalFormatting sqref="I10">
    <cfRule type="beginsWith" dxfId="38103" priority="592" operator="beginsWith" text="ATR">
      <formula>LEFT(I10,LEN("ATR"))="ATR"</formula>
    </cfRule>
  </conditionalFormatting>
  <conditionalFormatting sqref="I10">
    <cfRule type="beginsWith" dxfId="38102" priority="591" operator="beginsWith" text="ATD">
      <formula>LEFT(I10,LEN("ATD"))="ATD"</formula>
    </cfRule>
  </conditionalFormatting>
  <conditionalFormatting sqref="I10">
    <cfRule type="beginsWith" dxfId="38101" priority="590" stopIfTrue="1" operator="beginsWith" text="DP">
      <formula>LEFT(I10,LEN("DP"))="DP"</formula>
    </cfRule>
  </conditionalFormatting>
  <conditionalFormatting sqref="I9">
    <cfRule type="beginsWith" dxfId="38100" priority="588" operator="beginsWith" text="FER">
      <formula>LEFT(I9,LEN("FER"))="FER"</formula>
    </cfRule>
    <cfRule type="beginsWith" dxfId="38099" priority="589" operator="beginsWith" text="FRS">
      <formula>LEFT(I9,LEN("FRS"))="FRS"</formula>
    </cfRule>
  </conditionalFormatting>
  <conditionalFormatting sqref="I9">
    <cfRule type="beginsWith" dxfId="38098" priority="587" operator="beginsWith" text="NT">
      <formula>LEFT(I9,LEN("NT"))="NT"</formula>
    </cfRule>
  </conditionalFormatting>
  <conditionalFormatting sqref="I9">
    <cfRule type="beginsWith" dxfId="38097" priority="584" operator="beginsWith" text="ANT">
      <formula>LEFT(I9,LEN("ANT"))="ANT"</formula>
    </cfRule>
    <cfRule type="beginsWith" dxfId="38096" priority="585" operator="beginsWith" text="FAL">
      <formula>LEFT(I9,LEN("FAL"))="FAL"</formula>
    </cfRule>
    <cfRule type="beginsWith" dxfId="38095" priority="586" operator="beginsWith" text="OK">
      <formula>LEFT(I9,LEN("OK"))="OK"</formula>
    </cfRule>
  </conditionalFormatting>
  <conditionalFormatting sqref="I9">
    <cfRule type="beginsWith" dxfId="38094" priority="583" operator="beginsWith" text="ATR">
      <formula>LEFT(I9,LEN("ATR"))="ATR"</formula>
    </cfRule>
  </conditionalFormatting>
  <conditionalFormatting sqref="I9">
    <cfRule type="beginsWith" dxfId="38093" priority="582" operator="beginsWith" text="ATD">
      <formula>LEFT(I9,LEN("ATD"))="ATD"</formula>
    </cfRule>
  </conditionalFormatting>
  <conditionalFormatting sqref="I9">
    <cfRule type="beginsWith" dxfId="38092" priority="581" operator="beginsWith" text="DP">
      <formula>LEFT(I9,LEN("DP"))="DP"</formula>
    </cfRule>
  </conditionalFormatting>
  <conditionalFormatting sqref="H7:H10">
    <cfRule type="expression" dxfId="38091" priority="580">
      <formula>G7="0"</formula>
    </cfRule>
  </conditionalFormatting>
  <conditionalFormatting sqref="G7:G10">
    <cfRule type="beginsWith" dxfId="38090" priority="579" operator="beginsWith" text="0">
      <formula>LEFT(G7,LEN("0"))="0"</formula>
    </cfRule>
  </conditionalFormatting>
  <conditionalFormatting sqref="I12">
    <cfRule type="beginsWith" dxfId="38089" priority="577" operator="beginsWith" text="FER">
      <formula>LEFT(I12,LEN("FER"))="FER"</formula>
    </cfRule>
    <cfRule type="beginsWith" dxfId="38088" priority="578" operator="beginsWith" text="FRS">
      <formula>LEFT(I12,LEN("FRS"))="FRS"</formula>
    </cfRule>
  </conditionalFormatting>
  <conditionalFormatting sqref="I12">
    <cfRule type="beginsWith" dxfId="38087" priority="576" operator="beginsWith" text="NT">
      <formula>LEFT(I12,LEN("NT"))="NT"</formula>
    </cfRule>
  </conditionalFormatting>
  <conditionalFormatting sqref="I12">
    <cfRule type="beginsWith" dxfId="38086" priority="573" operator="beginsWith" text="ANT">
      <formula>LEFT(I12,LEN("ANT"))="ANT"</formula>
    </cfRule>
    <cfRule type="beginsWith" dxfId="38085" priority="574" operator="beginsWith" text="FAL">
      <formula>LEFT(I12,LEN("FAL"))="FAL"</formula>
    </cfRule>
    <cfRule type="beginsWith" dxfId="38084" priority="575" operator="beginsWith" text="OK">
      <formula>LEFT(I12,LEN("OK"))="OK"</formula>
    </cfRule>
  </conditionalFormatting>
  <conditionalFormatting sqref="I12">
    <cfRule type="beginsWith" dxfId="38083" priority="572" operator="beginsWith" text="ATR">
      <formula>LEFT(I12,LEN("ATR"))="ATR"</formula>
    </cfRule>
  </conditionalFormatting>
  <conditionalFormatting sqref="I12">
    <cfRule type="beginsWith" dxfId="38082" priority="571" operator="beginsWith" text="ATD">
      <formula>LEFT(I12,LEN("ATD"))="ATD"</formula>
    </cfRule>
  </conditionalFormatting>
  <conditionalFormatting sqref="I12">
    <cfRule type="beginsWith" dxfId="38081" priority="570" operator="beginsWith" text="DP">
      <formula>LEFT(I12,LEN("DP"))="DP"</formula>
    </cfRule>
  </conditionalFormatting>
  <conditionalFormatting sqref="I11">
    <cfRule type="beginsWith" dxfId="38080" priority="568" operator="beginsWith" text="FER">
      <formula>LEFT(I11,LEN("FER"))="FER"</formula>
    </cfRule>
    <cfRule type="beginsWith" dxfId="38079" priority="569" operator="beginsWith" text="FRS">
      <formula>LEFT(I11,LEN("FRS"))="FRS"</formula>
    </cfRule>
  </conditionalFormatting>
  <conditionalFormatting sqref="I11">
    <cfRule type="beginsWith" dxfId="38078" priority="567" operator="beginsWith" text="NT">
      <formula>LEFT(I11,LEN("NT"))="NT"</formula>
    </cfRule>
  </conditionalFormatting>
  <conditionalFormatting sqref="I11">
    <cfRule type="beginsWith" dxfId="38077" priority="564" operator="beginsWith" text="ANT">
      <formula>LEFT(I11,LEN("ANT"))="ANT"</formula>
    </cfRule>
    <cfRule type="beginsWith" dxfId="38076" priority="565" operator="beginsWith" text="FAL">
      <formula>LEFT(I11,LEN("FAL"))="FAL"</formula>
    </cfRule>
    <cfRule type="beginsWith" dxfId="38075" priority="566" operator="beginsWith" text="OK">
      <formula>LEFT(I11,LEN("OK"))="OK"</formula>
    </cfRule>
  </conditionalFormatting>
  <conditionalFormatting sqref="I11">
    <cfRule type="beginsWith" dxfId="38074" priority="563" operator="beginsWith" text="ATR">
      <formula>LEFT(I11,LEN("ATR"))="ATR"</formula>
    </cfRule>
  </conditionalFormatting>
  <conditionalFormatting sqref="I11">
    <cfRule type="beginsWith" dxfId="38073" priority="562" operator="beginsWith" text="ATD">
      <formula>LEFT(I11,LEN("ATD"))="ATD"</formula>
    </cfRule>
  </conditionalFormatting>
  <conditionalFormatting sqref="I11">
    <cfRule type="beginsWith" dxfId="38072" priority="561" operator="beginsWith" text="DP">
      <formula>LEFT(I11,LEN("DP"))="DP"</formula>
    </cfRule>
  </conditionalFormatting>
  <conditionalFormatting sqref="I14">
    <cfRule type="beginsWith" dxfId="38071" priority="559" operator="beginsWith" text="FER">
      <formula>LEFT(I14,LEN("FER"))="FER"</formula>
    </cfRule>
    <cfRule type="beginsWith" dxfId="38070" priority="560" operator="beginsWith" text="FRS">
      <formula>LEFT(I14,LEN("FRS"))="FRS"</formula>
    </cfRule>
  </conditionalFormatting>
  <conditionalFormatting sqref="I14">
    <cfRule type="beginsWith" dxfId="38069" priority="558" operator="beginsWith" text="NT">
      <formula>LEFT(I14,LEN("NT"))="NT"</formula>
    </cfRule>
  </conditionalFormatting>
  <conditionalFormatting sqref="I14">
    <cfRule type="beginsWith" dxfId="38068" priority="555" operator="beginsWith" text="ANT">
      <formula>LEFT(I14,LEN("ANT"))="ANT"</formula>
    </cfRule>
    <cfRule type="beginsWith" dxfId="38067" priority="556" operator="beginsWith" text="FAL">
      <formula>LEFT(I14,LEN("FAL"))="FAL"</formula>
    </cfRule>
    <cfRule type="beginsWith" dxfId="38066" priority="557" operator="beginsWith" text="OK">
      <formula>LEFT(I14,LEN("OK"))="OK"</formula>
    </cfRule>
  </conditionalFormatting>
  <conditionalFormatting sqref="I14">
    <cfRule type="beginsWith" dxfId="38065" priority="554" operator="beginsWith" text="ATR">
      <formula>LEFT(I14,LEN("ATR"))="ATR"</formula>
    </cfRule>
  </conditionalFormatting>
  <conditionalFormatting sqref="I14">
    <cfRule type="beginsWith" dxfId="38064" priority="553" operator="beginsWith" text="ATD">
      <formula>LEFT(I14,LEN("ATD"))="ATD"</formula>
    </cfRule>
  </conditionalFormatting>
  <conditionalFormatting sqref="I14">
    <cfRule type="beginsWith" dxfId="38063" priority="552" stopIfTrue="1" operator="beginsWith" text="DP">
      <formula>LEFT(I14,LEN("DP"))="DP"</formula>
    </cfRule>
  </conditionalFormatting>
  <conditionalFormatting sqref="I13">
    <cfRule type="beginsWith" dxfId="38062" priority="550" operator="beginsWith" text="FER">
      <formula>LEFT(I13,LEN("FER"))="FER"</formula>
    </cfRule>
    <cfRule type="beginsWith" dxfId="38061" priority="551" operator="beginsWith" text="FRS">
      <formula>LEFT(I13,LEN("FRS"))="FRS"</formula>
    </cfRule>
  </conditionalFormatting>
  <conditionalFormatting sqref="I13">
    <cfRule type="beginsWith" dxfId="38060" priority="549" operator="beginsWith" text="NT">
      <formula>LEFT(I13,LEN("NT"))="NT"</formula>
    </cfRule>
  </conditionalFormatting>
  <conditionalFormatting sqref="I13">
    <cfRule type="beginsWith" dxfId="38059" priority="546" operator="beginsWith" text="ANT">
      <formula>LEFT(I13,LEN("ANT"))="ANT"</formula>
    </cfRule>
    <cfRule type="beginsWith" dxfId="38058" priority="547" operator="beginsWith" text="FAL">
      <formula>LEFT(I13,LEN("FAL"))="FAL"</formula>
    </cfRule>
    <cfRule type="beginsWith" dxfId="38057" priority="548" operator="beginsWith" text="OK">
      <formula>LEFT(I13,LEN("OK"))="OK"</formula>
    </cfRule>
  </conditionalFormatting>
  <conditionalFormatting sqref="I13">
    <cfRule type="beginsWith" dxfId="38056" priority="545" operator="beginsWith" text="ATR">
      <formula>LEFT(I13,LEN("ATR"))="ATR"</formula>
    </cfRule>
  </conditionalFormatting>
  <conditionalFormatting sqref="I13">
    <cfRule type="beginsWith" dxfId="38055" priority="544" operator="beginsWith" text="ATD">
      <formula>LEFT(I13,LEN("ATD"))="ATD"</formula>
    </cfRule>
  </conditionalFormatting>
  <conditionalFormatting sqref="I13">
    <cfRule type="beginsWith" dxfId="38054" priority="543" operator="beginsWith" text="DP">
      <formula>LEFT(I13,LEN("DP"))="DP"</formula>
    </cfRule>
  </conditionalFormatting>
  <conditionalFormatting sqref="H11:H14">
    <cfRule type="expression" dxfId="38053" priority="542">
      <formula>G11="0"</formula>
    </cfRule>
  </conditionalFormatting>
  <conditionalFormatting sqref="G11:G14">
    <cfRule type="beginsWith" dxfId="38052" priority="541" operator="beginsWith" text="0">
      <formula>LEFT(G11,LEN("0"))="0"</formula>
    </cfRule>
  </conditionalFormatting>
  <conditionalFormatting sqref="G17:I18">
    <cfRule type="expression" dxfId="38051" priority="537">
      <formula>F15="FERIADO"</formula>
    </cfRule>
    <cfRule type="expression" dxfId="38050" priority="538">
      <formula>F15="FÉRIAS"</formula>
    </cfRule>
    <cfRule type="expression" dxfId="38049" priority="539">
      <formula>F15="ATESTADO"</formula>
    </cfRule>
    <cfRule type="expression" dxfId="38048" priority="540">
      <formula>F15="NTRAB"</formula>
    </cfRule>
  </conditionalFormatting>
  <conditionalFormatting sqref="I15">
    <cfRule type="beginsWith" dxfId="38047" priority="534" operator="beginsWith" text="DP">
      <formula>LEFT(I15,LEN("DP"))="DP"</formula>
    </cfRule>
    <cfRule type="beginsWith" dxfId="38046" priority="535" operator="beginsWith" text="FER">
      <formula>LEFT(I15,LEN("FER"))="FER"</formula>
    </cfRule>
    <cfRule type="beginsWith" dxfId="38045" priority="536" operator="beginsWith" text="FRS">
      <formula>LEFT(I15,LEN("FRS"))="FRS"</formula>
    </cfRule>
  </conditionalFormatting>
  <conditionalFormatting sqref="I15">
    <cfRule type="beginsWith" dxfId="38044" priority="533" operator="beginsWith" text="NT">
      <formula>LEFT(I15,LEN("NT"))="NT"</formula>
    </cfRule>
  </conditionalFormatting>
  <conditionalFormatting sqref="I15">
    <cfRule type="beginsWith" dxfId="38043" priority="530" operator="beginsWith" text="ANT">
      <formula>LEFT(I15,LEN("ANT"))="ANT"</formula>
    </cfRule>
    <cfRule type="beginsWith" dxfId="38042" priority="531" operator="beginsWith" text="FAL">
      <formula>LEFT(I15,LEN("FAL"))="FAL"</formula>
    </cfRule>
    <cfRule type="beginsWith" dxfId="38041" priority="532" operator="beginsWith" text="OK">
      <formula>LEFT(I15,LEN("OK"))="OK"</formula>
    </cfRule>
  </conditionalFormatting>
  <conditionalFormatting sqref="I15">
    <cfRule type="beginsWith" dxfId="38040" priority="529" operator="beginsWith" text="ATR">
      <formula>LEFT(I15,LEN("ATR"))="ATR"</formula>
    </cfRule>
  </conditionalFormatting>
  <conditionalFormatting sqref="I15">
    <cfRule type="beginsWith" dxfId="38039" priority="528" operator="beginsWith" text="ATD">
      <formula>LEFT(I15,LEN("ATD"))="ATD"</formula>
    </cfRule>
  </conditionalFormatting>
  <conditionalFormatting sqref="I16">
    <cfRule type="beginsWith" dxfId="38038" priority="526" operator="beginsWith" text="FER">
      <formula>LEFT(I16,LEN("FER"))="FER"</formula>
    </cfRule>
    <cfRule type="beginsWith" dxfId="38037" priority="527" operator="beginsWith" text="FRS">
      <formula>LEFT(I16,LEN("FRS"))="FRS"</formula>
    </cfRule>
  </conditionalFormatting>
  <conditionalFormatting sqref="I16">
    <cfRule type="beginsWith" dxfId="38036" priority="525" operator="beginsWith" text="NT">
      <formula>LEFT(I16,LEN("NT"))="NT"</formula>
    </cfRule>
  </conditionalFormatting>
  <conditionalFormatting sqref="I16">
    <cfRule type="beginsWith" dxfId="38035" priority="522" operator="beginsWith" text="ANT">
      <formula>LEFT(I16,LEN("ANT"))="ANT"</formula>
    </cfRule>
    <cfRule type="beginsWith" dxfId="38034" priority="523" operator="beginsWith" text="FAL">
      <formula>LEFT(I16,LEN("FAL"))="FAL"</formula>
    </cfRule>
    <cfRule type="beginsWith" dxfId="38033" priority="524" operator="beginsWith" text="OK">
      <formula>LEFT(I16,LEN("OK"))="OK"</formula>
    </cfRule>
  </conditionalFormatting>
  <conditionalFormatting sqref="I16">
    <cfRule type="beginsWith" dxfId="38032" priority="521" operator="beginsWith" text="ATR">
      <formula>LEFT(I16,LEN("ATR"))="ATR"</formula>
    </cfRule>
  </conditionalFormatting>
  <conditionalFormatting sqref="I16">
    <cfRule type="beginsWith" dxfId="38031" priority="520" operator="beginsWith" text="ATD">
      <formula>LEFT(I16,LEN("ATD"))="ATD"</formula>
    </cfRule>
  </conditionalFormatting>
  <conditionalFormatting sqref="I16">
    <cfRule type="beginsWith" dxfId="38030" priority="519" stopIfTrue="1" operator="beginsWith" text="DP">
      <formula>LEFT(I16,LEN("DP"))="DP"</formula>
    </cfRule>
  </conditionalFormatting>
  <conditionalFormatting sqref="H15:H16">
    <cfRule type="expression" dxfId="38029" priority="518">
      <formula>G15="0"</formula>
    </cfRule>
  </conditionalFormatting>
  <conditionalFormatting sqref="G15:G16">
    <cfRule type="beginsWith" dxfId="38028" priority="517" operator="beginsWith" text="0">
      <formula>LEFT(G15,LEN("0"))="0"</formula>
    </cfRule>
  </conditionalFormatting>
  <conditionalFormatting sqref="G19:I22">
    <cfRule type="expression" dxfId="38027" priority="513">
      <formula>F19="FÉRIAS"</formula>
    </cfRule>
    <cfRule type="expression" dxfId="38026" priority="514">
      <formula>F19="FERIADO"</formula>
    </cfRule>
    <cfRule type="expression" dxfId="38025" priority="515">
      <formula>F19="ATESTADO"</formula>
    </cfRule>
    <cfRule type="expression" dxfId="38024" priority="516">
      <formula>F19="NTRAB"</formula>
    </cfRule>
  </conditionalFormatting>
  <conditionalFormatting sqref="I24">
    <cfRule type="beginsWith" dxfId="38023" priority="511" operator="beginsWith" text="FER">
      <formula>LEFT(I24,LEN("FER"))="FER"</formula>
    </cfRule>
    <cfRule type="beginsWith" dxfId="38022" priority="512" operator="beginsWith" text="FRS">
      <formula>LEFT(I24,LEN("FRS"))="FRS"</formula>
    </cfRule>
  </conditionalFormatting>
  <conditionalFormatting sqref="I24">
    <cfRule type="beginsWith" dxfId="38021" priority="510" operator="beginsWith" text="NT">
      <formula>LEFT(I24,LEN("NT"))="NT"</formula>
    </cfRule>
  </conditionalFormatting>
  <conditionalFormatting sqref="I24">
    <cfRule type="beginsWith" dxfId="38020" priority="507" operator="beginsWith" text="ANT">
      <formula>LEFT(I24,LEN("ANT"))="ANT"</formula>
    </cfRule>
    <cfRule type="beginsWith" dxfId="38019" priority="508" operator="beginsWith" text="FAL">
      <formula>LEFT(I24,LEN("FAL"))="FAL"</formula>
    </cfRule>
    <cfRule type="beginsWith" dxfId="38018" priority="509" operator="beginsWith" text="OK">
      <formula>LEFT(I24,LEN("OK"))="OK"</formula>
    </cfRule>
  </conditionalFormatting>
  <conditionalFormatting sqref="I24">
    <cfRule type="beginsWith" dxfId="38017" priority="506" operator="beginsWith" text="ATR">
      <formula>LEFT(I24,LEN("ATR"))="ATR"</formula>
    </cfRule>
  </conditionalFormatting>
  <conditionalFormatting sqref="I24">
    <cfRule type="beginsWith" dxfId="38016" priority="505" operator="beginsWith" text="ATD">
      <formula>LEFT(I24,LEN("ATD"))="ATD"</formula>
    </cfRule>
  </conditionalFormatting>
  <conditionalFormatting sqref="I24">
    <cfRule type="beginsWith" dxfId="38015" priority="504" operator="beginsWith" text="DP">
      <formula>LEFT(I24,LEN("DP"))="DP"</formula>
    </cfRule>
  </conditionalFormatting>
  <conditionalFormatting sqref="I23">
    <cfRule type="beginsWith" dxfId="38014" priority="502" operator="beginsWith" text="FER">
      <formula>LEFT(I23,LEN("FER"))="FER"</formula>
    </cfRule>
    <cfRule type="beginsWith" dxfId="38013" priority="503" operator="beginsWith" text="FRS">
      <formula>LEFT(I23,LEN("FRS"))="FRS"</formula>
    </cfRule>
  </conditionalFormatting>
  <conditionalFormatting sqref="I23">
    <cfRule type="beginsWith" dxfId="38012" priority="501" operator="beginsWith" text="NT">
      <formula>LEFT(I23,LEN("NT"))="NT"</formula>
    </cfRule>
  </conditionalFormatting>
  <conditionalFormatting sqref="I23">
    <cfRule type="beginsWith" dxfId="38011" priority="498" operator="beginsWith" text="ANT">
      <formula>LEFT(I23,LEN("ANT"))="ANT"</formula>
    </cfRule>
    <cfRule type="beginsWith" dxfId="38010" priority="499" operator="beginsWith" text="FAL">
      <formula>LEFT(I23,LEN("FAL"))="FAL"</formula>
    </cfRule>
    <cfRule type="beginsWith" dxfId="38009" priority="500" operator="beginsWith" text="OK">
      <formula>LEFT(I23,LEN("OK"))="OK"</formula>
    </cfRule>
  </conditionalFormatting>
  <conditionalFormatting sqref="I23">
    <cfRule type="beginsWith" dxfId="38008" priority="497" operator="beginsWith" text="ATR">
      <formula>LEFT(I23,LEN("ATR"))="ATR"</formula>
    </cfRule>
  </conditionalFormatting>
  <conditionalFormatting sqref="I23">
    <cfRule type="beginsWith" dxfId="38007" priority="496" operator="beginsWith" text="ATD">
      <formula>LEFT(I23,LEN("ATD"))="ATD"</formula>
    </cfRule>
  </conditionalFormatting>
  <conditionalFormatting sqref="I23">
    <cfRule type="beginsWith" dxfId="38006" priority="495" operator="beginsWith" text="DP">
      <formula>LEFT(I23,LEN("DP"))="DP"</formula>
    </cfRule>
  </conditionalFormatting>
  <conditionalFormatting sqref="I26">
    <cfRule type="beginsWith" dxfId="38005" priority="493" operator="beginsWith" text="FER">
      <formula>LEFT(I26,LEN("FER"))="FER"</formula>
    </cfRule>
    <cfRule type="beginsWith" dxfId="38004" priority="494" operator="beginsWith" text="FRS">
      <formula>LEFT(I26,LEN("FRS"))="FRS"</formula>
    </cfRule>
  </conditionalFormatting>
  <conditionalFormatting sqref="I26">
    <cfRule type="beginsWith" dxfId="38003" priority="492" operator="beginsWith" text="NT">
      <formula>LEFT(I26,LEN("NT"))="NT"</formula>
    </cfRule>
  </conditionalFormatting>
  <conditionalFormatting sqref="I26">
    <cfRule type="beginsWith" dxfId="38002" priority="489" operator="beginsWith" text="ANT">
      <formula>LEFT(I26,LEN("ANT"))="ANT"</formula>
    </cfRule>
    <cfRule type="beginsWith" dxfId="38001" priority="490" operator="beginsWith" text="FAL">
      <formula>LEFT(I26,LEN("FAL"))="FAL"</formula>
    </cfRule>
    <cfRule type="beginsWith" dxfId="38000" priority="491" operator="beginsWith" text="OK">
      <formula>LEFT(I26,LEN("OK"))="OK"</formula>
    </cfRule>
  </conditionalFormatting>
  <conditionalFormatting sqref="I26">
    <cfRule type="beginsWith" dxfId="37999" priority="488" operator="beginsWith" text="ATR">
      <formula>LEFT(I26,LEN("ATR"))="ATR"</formula>
    </cfRule>
  </conditionalFormatting>
  <conditionalFormatting sqref="I26">
    <cfRule type="beginsWith" dxfId="37998" priority="487" operator="beginsWith" text="ATD">
      <formula>LEFT(I26,LEN("ATD"))="ATD"</formula>
    </cfRule>
  </conditionalFormatting>
  <conditionalFormatting sqref="I26">
    <cfRule type="beginsWith" dxfId="37997" priority="486" stopIfTrue="1" operator="beginsWith" text="DP">
      <formula>LEFT(I26,LEN("DP"))="DP"</formula>
    </cfRule>
  </conditionalFormatting>
  <conditionalFormatting sqref="I25">
    <cfRule type="beginsWith" dxfId="37996" priority="484" operator="beginsWith" text="FER">
      <formula>LEFT(I25,LEN("FER"))="FER"</formula>
    </cfRule>
    <cfRule type="beginsWith" dxfId="37995" priority="485" operator="beginsWith" text="FRS">
      <formula>LEFT(I25,LEN("FRS"))="FRS"</formula>
    </cfRule>
  </conditionalFormatting>
  <conditionalFormatting sqref="I25">
    <cfRule type="beginsWith" dxfId="37994" priority="483" operator="beginsWith" text="NT">
      <formula>LEFT(I25,LEN("NT"))="NT"</formula>
    </cfRule>
  </conditionalFormatting>
  <conditionalFormatting sqref="I25">
    <cfRule type="beginsWith" dxfId="37993" priority="480" operator="beginsWith" text="ANT">
      <formula>LEFT(I25,LEN("ANT"))="ANT"</formula>
    </cfRule>
    <cfRule type="beginsWith" dxfId="37992" priority="481" operator="beginsWith" text="FAL">
      <formula>LEFT(I25,LEN("FAL"))="FAL"</formula>
    </cfRule>
    <cfRule type="beginsWith" dxfId="37991" priority="482" operator="beginsWith" text="OK">
      <formula>LEFT(I25,LEN("OK"))="OK"</formula>
    </cfRule>
  </conditionalFormatting>
  <conditionalFormatting sqref="I25">
    <cfRule type="beginsWith" dxfId="37990" priority="479" operator="beginsWith" text="ATR">
      <formula>LEFT(I25,LEN("ATR"))="ATR"</formula>
    </cfRule>
  </conditionalFormatting>
  <conditionalFormatting sqref="I25">
    <cfRule type="beginsWith" dxfId="37989" priority="478" operator="beginsWith" text="ATD">
      <formula>LEFT(I25,LEN("ATD"))="ATD"</formula>
    </cfRule>
  </conditionalFormatting>
  <conditionalFormatting sqref="I25">
    <cfRule type="beginsWith" dxfId="37988" priority="477" operator="beginsWith" text="DP">
      <formula>LEFT(I25,LEN("DP"))="DP"</formula>
    </cfRule>
  </conditionalFormatting>
  <conditionalFormatting sqref="H23:H26">
    <cfRule type="expression" dxfId="37987" priority="476">
      <formula>G23="0"</formula>
    </cfRule>
  </conditionalFormatting>
  <conditionalFormatting sqref="G23:G26">
    <cfRule type="beginsWith" dxfId="37986" priority="475" operator="beginsWith" text="0">
      <formula>LEFT(G23,LEN("0"))="0"</formula>
    </cfRule>
  </conditionalFormatting>
  <conditionalFormatting sqref="I28">
    <cfRule type="beginsWith" dxfId="37985" priority="473" operator="beginsWith" text="FER">
      <formula>LEFT(I28,LEN("FER"))="FER"</formula>
    </cfRule>
    <cfRule type="beginsWith" dxfId="37984" priority="474" operator="beginsWith" text="FRS">
      <formula>LEFT(I28,LEN("FRS"))="FRS"</formula>
    </cfRule>
  </conditionalFormatting>
  <conditionalFormatting sqref="I28">
    <cfRule type="beginsWith" dxfId="37983" priority="472" operator="beginsWith" text="NT">
      <formula>LEFT(I28,LEN("NT"))="NT"</formula>
    </cfRule>
  </conditionalFormatting>
  <conditionalFormatting sqref="I28">
    <cfRule type="beginsWith" dxfId="37982" priority="469" operator="beginsWith" text="ANT">
      <formula>LEFT(I28,LEN("ANT"))="ANT"</formula>
    </cfRule>
    <cfRule type="beginsWith" dxfId="37981" priority="470" operator="beginsWith" text="FAL">
      <formula>LEFT(I28,LEN("FAL"))="FAL"</formula>
    </cfRule>
    <cfRule type="beginsWith" dxfId="37980" priority="471" operator="beginsWith" text="OK">
      <formula>LEFT(I28,LEN("OK"))="OK"</formula>
    </cfRule>
  </conditionalFormatting>
  <conditionalFormatting sqref="I28">
    <cfRule type="beginsWith" dxfId="37979" priority="468" operator="beginsWith" text="ATR">
      <formula>LEFT(I28,LEN("ATR"))="ATR"</formula>
    </cfRule>
  </conditionalFormatting>
  <conditionalFormatting sqref="I28">
    <cfRule type="beginsWith" dxfId="37978" priority="467" operator="beginsWith" text="ATD">
      <formula>LEFT(I28,LEN("ATD"))="ATD"</formula>
    </cfRule>
  </conditionalFormatting>
  <conditionalFormatting sqref="I28">
    <cfRule type="beginsWith" dxfId="37977" priority="466" operator="beginsWith" text="DP">
      <formula>LEFT(I28,LEN("DP"))="DP"</formula>
    </cfRule>
  </conditionalFormatting>
  <conditionalFormatting sqref="I27">
    <cfRule type="beginsWith" dxfId="37976" priority="464" operator="beginsWith" text="FER">
      <formula>LEFT(I27,LEN("FER"))="FER"</formula>
    </cfRule>
    <cfRule type="beginsWith" dxfId="37975" priority="465" operator="beginsWith" text="FRS">
      <formula>LEFT(I27,LEN("FRS"))="FRS"</formula>
    </cfRule>
  </conditionalFormatting>
  <conditionalFormatting sqref="I27">
    <cfRule type="beginsWith" dxfId="37974" priority="463" operator="beginsWith" text="NT">
      <formula>LEFT(I27,LEN("NT"))="NT"</formula>
    </cfRule>
  </conditionalFormatting>
  <conditionalFormatting sqref="I27">
    <cfRule type="beginsWith" dxfId="37973" priority="460" operator="beginsWith" text="ANT">
      <formula>LEFT(I27,LEN("ANT"))="ANT"</formula>
    </cfRule>
    <cfRule type="beginsWith" dxfId="37972" priority="461" operator="beginsWith" text="FAL">
      <formula>LEFT(I27,LEN("FAL"))="FAL"</formula>
    </cfRule>
    <cfRule type="beginsWith" dxfId="37971" priority="462" operator="beginsWith" text="OK">
      <formula>LEFT(I27,LEN("OK"))="OK"</formula>
    </cfRule>
  </conditionalFormatting>
  <conditionalFormatting sqref="I27">
    <cfRule type="beginsWith" dxfId="37970" priority="459" operator="beginsWith" text="ATR">
      <formula>LEFT(I27,LEN("ATR"))="ATR"</formula>
    </cfRule>
  </conditionalFormatting>
  <conditionalFormatting sqref="I27">
    <cfRule type="beginsWith" dxfId="37969" priority="458" operator="beginsWith" text="ATD">
      <formula>LEFT(I27,LEN("ATD"))="ATD"</formula>
    </cfRule>
  </conditionalFormatting>
  <conditionalFormatting sqref="I27">
    <cfRule type="beginsWith" dxfId="37968" priority="457" operator="beginsWith" text="DP">
      <formula>LEFT(I27,LEN("DP"))="DP"</formula>
    </cfRule>
  </conditionalFormatting>
  <conditionalFormatting sqref="I30">
    <cfRule type="beginsWith" dxfId="37967" priority="455" operator="beginsWith" text="FER">
      <formula>LEFT(I30,LEN("FER"))="FER"</formula>
    </cfRule>
    <cfRule type="beginsWith" dxfId="37966" priority="456" operator="beginsWith" text="FRS">
      <formula>LEFT(I30,LEN("FRS"))="FRS"</formula>
    </cfRule>
  </conditionalFormatting>
  <conditionalFormatting sqref="I30">
    <cfRule type="beginsWith" dxfId="37965" priority="454" operator="beginsWith" text="NT">
      <formula>LEFT(I30,LEN("NT"))="NT"</formula>
    </cfRule>
  </conditionalFormatting>
  <conditionalFormatting sqref="I30">
    <cfRule type="beginsWith" dxfId="37964" priority="451" operator="beginsWith" text="ANT">
      <formula>LEFT(I30,LEN("ANT"))="ANT"</formula>
    </cfRule>
    <cfRule type="beginsWith" dxfId="37963" priority="452" operator="beginsWith" text="FAL">
      <formula>LEFT(I30,LEN("FAL"))="FAL"</formula>
    </cfRule>
    <cfRule type="beginsWith" dxfId="37962" priority="453" operator="beginsWith" text="OK">
      <formula>LEFT(I30,LEN("OK"))="OK"</formula>
    </cfRule>
  </conditionalFormatting>
  <conditionalFormatting sqref="I30">
    <cfRule type="beginsWith" dxfId="37961" priority="450" operator="beginsWith" text="ATR">
      <formula>LEFT(I30,LEN("ATR"))="ATR"</formula>
    </cfRule>
  </conditionalFormatting>
  <conditionalFormatting sqref="I30">
    <cfRule type="beginsWith" dxfId="37960" priority="449" operator="beginsWith" text="ATD">
      <formula>LEFT(I30,LEN("ATD"))="ATD"</formula>
    </cfRule>
  </conditionalFormatting>
  <conditionalFormatting sqref="I30">
    <cfRule type="beginsWith" dxfId="37959" priority="448" stopIfTrue="1" operator="beginsWith" text="DP">
      <formula>LEFT(I30,LEN("DP"))="DP"</formula>
    </cfRule>
  </conditionalFormatting>
  <conditionalFormatting sqref="I29">
    <cfRule type="beginsWith" dxfId="37958" priority="446" operator="beginsWith" text="FER">
      <formula>LEFT(I29,LEN("FER"))="FER"</formula>
    </cfRule>
    <cfRule type="beginsWith" dxfId="37957" priority="447" operator="beginsWith" text="FRS">
      <formula>LEFT(I29,LEN("FRS"))="FRS"</formula>
    </cfRule>
  </conditionalFormatting>
  <conditionalFormatting sqref="I29">
    <cfRule type="beginsWith" dxfId="37956" priority="445" operator="beginsWith" text="NT">
      <formula>LEFT(I29,LEN("NT"))="NT"</formula>
    </cfRule>
  </conditionalFormatting>
  <conditionalFormatting sqref="I29">
    <cfRule type="beginsWith" dxfId="37955" priority="442" operator="beginsWith" text="ANT">
      <formula>LEFT(I29,LEN("ANT"))="ANT"</formula>
    </cfRule>
    <cfRule type="beginsWith" dxfId="37954" priority="443" operator="beginsWith" text="FAL">
      <formula>LEFT(I29,LEN("FAL"))="FAL"</formula>
    </cfRule>
    <cfRule type="beginsWith" dxfId="37953" priority="444" operator="beginsWith" text="OK">
      <formula>LEFT(I29,LEN("OK"))="OK"</formula>
    </cfRule>
  </conditionalFormatting>
  <conditionalFormatting sqref="I29">
    <cfRule type="beginsWith" dxfId="37952" priority="441" operator="beginsWith" text="ATR">
      <formula>LEFT(I29,LEN("ATR"))="ATR"</formula>
    </cfRule>
  </conditionalFormatting>
  <conditionalFormatting sqref="I29">
    <cfRule type="beginsWith" dxfId="37951" priority="440" operator="beginsWith" text="ATD">
      <formula>LEFT(I29,LEN("ATD"))="ATD"</formula>
    </cfRule>
  </conditionalFormatting>
  <conditionalFormatting sqref="I29">
    <cfRule type="beginsWith" dxfId="37950" priority="439" operator="beginsWith" text="DP">
      <formula>LEFT(I29,LEN("DP"))="DP"</formula>
    </cfRule>
  </conditionalFormatting>
  <conditionalFormatting sqref="H27:H30">
    <cfRule type="expression" dxfId="37949" priority="438">
      <formula>G27="0"</formula>
    </cfRule>
  </conditionalFormatting>
  <conditionalFormatting sqref="G27:G30">
    <cfRule type="beginsWith" dxfId="37948" priority="437" operator="beginsWith" text="0">
      <formula>LEFT(G27,LEN("0"))="0"</formula>
    </cfRule>
  </conditionalFormatting>
  <conditionalFormatting sqref="I32">
    <cfRule type="beginsWith" dxfId="37947" priority="435" operator="beginsWith" text="FER">
      <formula>LEFT(I32,LEN("FER"))="FER"</formula>
    </cfRule>
    <cfRule type="beginsWith" dxfId="37946" priority="436" operator="beginsWith" text="FRS">
      <formula>LEFT(I32,LEN("FRS"))="FRS"</formula>
    </cfRule>
  </conditionalFormatting>
  <conditionalFormatting sqref="I32">
    <cfRule type="beginsWith" dxfId="37945" priority="434" operator="beginsWith" text="NT">
      <formula>LEFT(I32,LEN("NT"))="NT"</formula>
    </cfRule>
  </conditionalFormatting>
  <conditionalFormatting sqref="I32">
    <cfRule type="beginsWith" dxfId="37944" priority="431" operator="beginsWith" text="ANT">
      <formula>LEFT(I32,LEN("ANT"))="ANT"</formula>
    </cfRule>
    <cfRule type="beginsWith" dxfId="37943" priority="432" operator="beginsWith" text="FAL">
      <formula>LEFT(I32,LEN("FAL"))="FAL"</formula>
    </cfRule>
    <cfRule type="beginsWith" dxfId="37942" priority="433" operator="beginsWith" text="OK">
      <formula>LEFT(I32,LEN("OK"))="OK"</formula>
    </cfRule>
  </conditionalFormatting>
  <conditionalFormatting sqref="I32">
    <cfRule type="beginsWith" dxfId="37941" priority="430" operator="beginsWith" text="ATR">
      <formula>LEFT(I32,LEN("ATR"))="ATR"</formula>
    </cfRule>
  </conditionalFormatting>
  <conditionalFormatting sqref="I32">
    <cfRule type="beginsWith" dxfId="37940" priority="429" operator="beginsWith" text="ATD">
      <formula>LEFT(I32,LEN("ATD"))="ATD"</formula>
    </cfRule>
  </conditionalFormatting>
  <conditionalFormatting sqref="I32">
    <cfRule type="beginsWith" dxfId="37939" priority="428" operator="beginsWith" text="DP">
      <formula>LEFT(I32,LEN("DP"))="DP"</formula>
    </cfRule>
  </conditionalFormatting>
  <conditionalFormatting sqref="I31">
    <cfRule type="beginsWith" dxfId="37938" priority="426" operator="beginsWith" text="FER">
      <formula>LEFT(I31,LEN("FER"))="FER"</formula>
    </cfRule>
    <cfRule type="beginsWith" dxfId="37937" priority="427" operator="beginsWith" text="FRS">
      <formula>LEFT(I31,LEN("FRS"))="FRS"</formula>
    </cfRule>
  </conditionalFormatting>
  <conditionalFormatting sqref="I31">
    <cfRule type="beginsWith" dxfId="37936" priority="425" operator="beginsWith" text="NT">
      <formula>LEFT(I31,LEN("NT"))="NT"</formula>
    </cfRule>
  </conditionalFormatting>
  <conditionalFormatting sqref="I31">
    <cfRule type="beginsWith" dxfId="37935" priority="422" operator="beginsWith" text="ANT">
      <formula>LEFT(I31,LEN("ANT"))="ANT"</formula>
    </cfRule>
    <cfRule type="beginsWith" dxfId="37934" priority="423" operator="beginsWith" text="FAL">
      <formula>LEFT(I31,LEN("FAL"))="FAL"</formula>
    </cfRule>
    <cfRule type="beginsWith" dxfId="37933" priority="424" operator="beginsWith" text="OK">
      <formula>LEFT(I31,LEN("OK"))="OK"</formula>
    </cfRule>
  </conditionalFormatting>
  <conditionalFormatting sqref="I31">
    <cfRule type="beginsWith" dxfId="37932" priority="421" operator="beginsWith" text="ATR">
      <formula>LEFT(I31,LEN("ATR"))="ATR"</formula>
    </cfRule>
  </conditionalFormatting>
  <conditionalFormatting sqref="I31">
    <cfRule type="beginsWith" dxfId="37931" priority="420" operator="beginsWith" text="ATD">
      <formula>LEFT(I31,LEN("ATD"))="ATD"</formula>
    </cfRule>
  </conditionalFormatting>
  <conditionalFormatting sqref="I31">
    <cfRule type="beginsWith" dxfId="37930" priority="419" operator="beginsWith" text="DP">
      <formula>LEFT(I31,LEN("DP"))="DP"</formula>
    </cfRule>
  </conditionalFormatting>
  <conditionalFormatting sqref="I34">
    <cfRule type="beginsWith" dxfId="37929" priority="417" operator="beginsWith" text="FER">
      <formula>LEFT(I34,LEN("FER"))="FER"</formula>
    </cfRule>
    <cfRule type="beginsWith" dxfId="37928" priority="418" operator="beginsWith" text="FRS">
      <formula>LEFT(I34,LEN("FRS"))="FRS"</formula>
    </cfRule>
  </conditionalFormatting>
  <conditionalFormatting sqref="I34">
    <cfRule type="beginsWith" dxfId="37927" priority="416" operator="beginsWith" text="NT">
      <formula>LEFT(I34,LEN("NT"))="NT"</formula>
    </cfRule>
  </conditionalFormatting>
  <conditionalFormatting sqref="I34">
    <cfRule type="beginsWith" dxfId="37926" priority="413" operator="beginsWith" text="ANT">
      <formula>LEFT(I34,LEN("ANT"))="ANT"</formula>
    </cfRule>
    <cfRule type="beginsWith" dxfId="37925" priority="414" operator="beginsWith" text="FAL">
      <formula>LEFT(I34,LEN("FAL"))="FAL"</formula>
    </cfRule>
    <cfRule type="beginsWith" dxfId="37924" priority="415" operator="beginsWith" text="OK">
      <formula>LEFT(I34,LEN("OK"))="OK"</formula>
    </cfRule>
  </conditionalFormatting>
  <conditionalFormatting sqref="I34">
    <cfRule type="beginsWith" dxfId="37923" priority="412" operator="beginsWith" text="ATR">
      <formula>LEFT(I34,LEN("ATR"))="ATR"</formula>
    </cfRule>
  </conditionalFormatting>
  <conditionalFormatting sqref="I34">
    <cfRule type="beginsWith" dxfId="37922" priority="411" operator="beginsWith" text="ATD">
      <formula>LEFT(I34,LEN("ATD"))="ATD"</formula>
    </cfRule>
  </conditionalFormatting>
  <conditionalFormatting sqref="I34">
    <cfRule type="beginsWith" dxfId="37921" priority="410" stopIfTrue="1" operator="beginsWith" text="DP">
      <formula>LEFT(I34,LEN("DP"))="DP"</formula>
    </cfRule>
  </conditionalFormatting>
  <conditionalFormatting sqref="I33">
    <cfRule type="beginsWith" dxfId="37920" priority="408" operator="beginsWith" text="FER">
      <formula>LEFT(I33,LEN("FER"))="FER"</formula>
    </cfRule>
    <cfRule type="beginsWith" dxfId="37919" priority="409" operator="beginsWith" text="FRS">
      <formula>LEFT(I33,LEN("FRS"))="FRS"</formula>
    </cfRule>
  </conditionalFormatting>
  <conditionalFormatting sqref="I33">
    <cfRule type="beginsWith" dxfId="37918" priority="407" operator="beginsWith" text="NT">
      <formula>LEFT(I33,LEN("NT"))="NT"</formula>
    </cfRule>
  </conditionalFormatting>
  <conditionalFormatting sqref="I33">
    <cfRule type="beginsWith" dxfId="37917" priority="404" operator="beginsWith" text="ANT">
      <formula>LEFT(I33,LEN("ANT"))="ANT"</formula>
    </cfRule>
    <cfRule type="beginsWith" dxfId="37916" priority="405" operator="beginsWith" text="FAL">
      <formula>LEFT(I33,LEN("FAL"))="FAL"</formula>
    </cfRule>
    <cfRule type="beginsWith" dxfId="37915" priority="406" operator="beginsWith" text="OK">
      <formula>LEFT(I33,LEN("OK"))="OK"</formula>
    </cfRule>
  </conditionalFormatting>
  <conditionalFormatting sqref="I33">
    <cfRule type="beginsWith" dxfId="37914" priority="403" operator="beginsWith" text="ATR">
      <formula>LEFT(I33,LEN("ATR"))="ATR"</formula>
    </cfRule>
  </conditionalFormatting>
  <conditionalFormatting sqref="I33">
    <cfRule type="beginsWith" dxfId="37913" priority="402" operator="beginsWith" text="ATD">
      <formula>LEFT(I33,LEN("ATD"))="ATD"</formula>
    </cfRule>
  </conditionalFormatting>
  <conditionalFormatting sqref="I33">
    <cfRule type="beginsWith" dxfId="37912" priority="401" operator="beginsWith" text="DP">
      <formula>LEFT(I33,LEN("DP"))="DP"</formula>
    </cfRule>
  </conditionalFormatting>
  <conditionalFormatting sqref="H31:H34">
    <cfRule type="expression" dxfId="37911" priority="400">
      <formula>G31="0"</formula>
    </cfRule>
  </conditionalFormatting>
  <conditionalFormatting sqref="G31:G34">
    <cfRule type="beginsWith" dxfId="37910" priority="399" operator="beginsWith" text="0">
      <formula>LEFT(G31,LEN("0"))="0"</formula>
    </cfRule>
  </conditionalFormatting>
  <conditionalFormatting sqref="I36">
    <cfRule type="beginsWith" dxfId="37909" priority="397" operator="beginsWith" text="FER">
      <formula>LEFT(I36,LEN("FER"))="FER"</formula>
    </cfRule>
    <cfRule type="beginsWith" dxfId="37908" priority="398" operator="beginsWith" text="FRS">
      <formula>LEFT(I36,LEN("FRS"))="FRS"</formula>
    </cfRule>
  </conditionalFormatting>
  <conditionalFormatting sqref="I36">
    <cfRule type="beginsWith" dxfId="37907" priority="396" operator="beginsWith" text="NT">
      <formula>LEFT(I36,LEN("NT"))="NT"</formula>
    </cfRule>
  </conditionalFormatting>
  <conditionalFormatting sqref="I36">
    <cfRule type="beginsWith" dxfId="37906" priority="393" operator="beginsWith" text="ANT">
      <formula>LEFT(I36,LEN("ANT"))="ANT"</formula>
    </cfRule>
    <cfRule type="beginsWith" dxfId="37905" priority="394" operator="beginsWith" text="FAL">
      <formula>LEFT(I36,LEN("FAL"))="FAL"</formula>
    </cfRule>
    <cfRule type="beginsWith" dxfId="37904" priority="395" operator="beginsWith" text="OK">
      <formula>LEFT(I36,LEN("OK"))="OK"</formula>
    </cfRule>
  </conditionalFormatting>
  <conditionalFormatting sqref="I36">
    <cfRule type="beginsWith" dxfId="37903" priority="392" operator="beginsWith" text="ATR">
      <formula>LEFT(I36,LEN("ATR"))="ATR"</formula>
    </cfRule>
  </conditionalFormatting>
  <conditionalFormatting sqref="I36">
    <cfRule type="beginsWith" dxfId="37902" priority="391" operator="beginsWith" text="ATD">
      <formula>LEFT(I36,LEN("ATD"))="ATD"</formula>
    </cfRule>
  </conditionalFormatting>
  <conditionalFormatting sqref="I36">
    <cfRule type="beginsWith" dxfId="37901" priority="390" operator="beginsWith" text="DP">
      <formula>LEFT(I36,LEN("DP"))="DP"</formula>
    </cfRule>
  </conditionalFormatting>
  <conditionalFormatting sqref="I35">
    <cfRule type="beginsWith" dxfId="37900" priority="388" operator="beginsWith" text="FER">
      <formula>LEFT(I35,LEN("FER"))="FER"</formula>
    </cfRule>
    <cfRule type="beginsWith" dxfId="37899" priority="389" operator="beginsWith" text="FRS">
      <formula>LEFT(I35,LEN("FRS"))="FRS"</formula>
    </cfRule>
  </conditionalFormatting>
  <conditionalFormatting sqref="I35">
    <cfRule type="beginsWith" dxfId="37898" priority="387" operator="beginsWith" text="NT">
      <formula>LEFT(I35,LEN("NT"))="NT"</formula>
    </cfRule>
  </conditionalFormatting>
  <conditionalFormatting sqref="I35">
    <cfRule type="beginsWith" dxfId="37897" priority="384" operator="beginsWith" text="ANT">
      <formula>LEFT(I35,LEN("ANT"))="ANT"</formula>
    </cfRule>
    <cfRule type="beginsWith" dxfId="37896" priority="385" operator="beginsWith" text="FAL">
      <formula>LEFT(I35,LEN("FAL"))="FAL"</formula>
    </cfRule>
    <cfRule type="beginsWith" dxfId="37895" priority="386" operator="beginsWith" text="OK">
      <formula>LEFT(I35,LEN("OK"))="OK"</formula>
    </cfRule>
  </conditionalFormatting>
  <conditionalFormatting sqref="I35">
    <cfRule type="beginsWith" dxfId="37894" priority="383" operator="beginsWith" text="ATR">
      <formula>LEFT(I35,LEN("ATR"))="ATR"</formula>
    </cfRule>
  </conditionalFormatting>
  <conditionalFormatting sqref="I35">
    <cfRule type="beginsWith" dxfId="37893" priority="382" operator="beginsWith" text="ATD">
      <formula>LEFT(I35,LEN("ATD"))="ATD"</formula>
    </cfRule>
  </conditionalFormatting>
  <conditionalFormatting sqref="I35">
    <cfRule type="beginsWith" dxfId="37892" priority="381" operator="beginsWith" text="DP">
      <formula>LEFT(I35,LEN("DP"))="DP"</formula>
    </cfRule>
  </conditionalFormatting>
  <conditionalFormatting sqref="I38">
    <cfRule type="beginsWith" dxfId="37891" priority="379" operator="beginsWith" text="FER">
      <formula>LEFT(I38,LEN("FER"))="FER"</formula>
    </cfRule>
    <cfRule type="beginsWith" dxfId="37890" priority="380" operator="beginsWith" text="FRS">
      <formula>LEFT(I38,LEN("FRS"))="FRS"</formula>
    </cfRule>
  </conditionalFormatting>
  <conditionalFormatting sqref="I38">
    <cfRule type="beginsWith" dxfId="37889" priority="378" operator="beginsWith" text="NT">
      <formula>LEFT(I38,LEN("NT"))="NT"</formula>
    </cfRule>
  </conditionalFormatting>
  <conditionalFormatting sqref="I38">
    <cfRule type="beginsWith" dxfId="37888" priority="375" operator="beginsWith" text="ANT">
      <formula>LEFT(I38,LEN("ANT"))="ANT"</formula>
    </cfRule>
    <cfRule type="beginsWith" dxfId="37887" priority="376" operator="beginsWith" text="FAL">
      <formula>LEFT(I38,LEN("FAL"))="FAL"</formula>
    </cfRule>
    <cfRule type="beginsWith" dxfId="37886" priority="377" operator="beginsWith" text="OK">
      <formula>LEFT(I38,LEN("OK"))="OK"</formula>
    </cfRule>
  </conditionalFormatting>
  <conditionalFormatting sqref="I38">
    <cfRule type="beginsWith" dxfId="37885" priority="374" operator="beginsWith" text="ATR">
      <formula>LEFT(I38,LEN("ATR"))="ATR"</formula>
    </cfRule>
  </conditionalFormatting>
  <conditionalFormatting sqref="I38">
    <cfRule type="beginsWith" dxfId="37884" priority="373" operator="beginsWith" text="ATD">
      <formula>LEFT(I38,LEN("ATD"))="ATD"</formula>
    </cfRule>
  </conditionalFormatting>
  <conditionalFormatting sqref="I38">
    <cfRule type="beginsWith" dxfId="37883" priority="372" stopIfTrue="1" operator="beginsWith" text="DP">
      <formula>LEFT(I38,LEN("DP"))="DP"</formula>
    </cfRule>
  </conditionalFormatting>
  <conditionalFormatting sqref="I37">
    <cfRule type="beginsWith" dxfId="37882" priority="370" operator="beginsWith" text="FER">
      <formula>LEFT(I37,LEN("FER"))="FER"</formula>
    </cfRule>
    <cfRule type="beginsWith" dxfId="37881" priority="371" operator="beginsWith" text="FRS">
      <formula>LEFT(I37,LEN("FRS"))="FRS"</formula>
    </cfRule>
  </conditionalFormatting>
  <conditionalFormatting sqref="I37">
    <cfRule type="beginsWith" dxfId="37880" priority="369" operator="beginsWith" text="NT">
      <formula>LEFT(I37,LEN("NT"))="NT"</formula>
    </cfRule>
  </conditionalFormatting>
  <conditionalFormatting sqref="I37">
    <cfRule type="beginsWith" dxfId="37879" priority="366" operator="beginsWith" text="ANT">
      <formula>LEFT(I37,LEN("ANT"))="ANT"</formula>
    </cfRule>
    <cfRule type="beginsWith" dxfId="37878" priority="367" operator="beginsWith" text="FAL">
      <formula>LEFT(I37,LEN("FAL"))="FAL"</formula>
    </cfRule>
    <cfRule type="beginsWith" dxfId="37877" priority="368" operator="beginsWith" text="OK">
      <formula>LEFT(I37,LEN("OK"))="OK"</formula>
    </cfRule>
  </conditionalFormatting>
  <conditionalFormatting sqref="I37">
    <cfRule type="beginsWith" dxfId="37876" priority="365" operator="beginsWith" text="ATR">
      <formula>LEFT(I37,LEN("ATR"))="ATR"</formula>
    </cfRule>
  </conditionalFormatting>
  <conditionalFormatting sqref="I37">
    <cfRule type="beginsWith" dxfId="37875" priority="364" operator="beginsWith" text="ATD">
      <formula>LEFT(I37,LEN("ATD"))="ATD"</formula>
    </cfRule>
  </conditionalFormatting>
  <conditionalFormatting sqref="I37">
    <cfRule type="beginsWith" dxfId="37874" priority="363" operator="beginsWith" text="DP">
      <formula>LEFT(I37,LEN("DP"))="DP"</formula>
    </cfRule>
  </conditionalFormatting>
  <conditionalFormatting sqref="H35:H38">
    <cfRule type="expression" dxfId="37873" priority="362">
      <formula>G35="0"</formula>
    </cfRule>
  </conditionalFormatting>
  <conditionalFormatting sqref="G35:G38">
    <cfRule type="beginsWith" dxfId="37872" priority="361" operator="beginsWith" text="0">
      <formula>LEFT(G35,LEN("0"))="0"</formula>
    </cfRule>
  </conditionalFormatting>
  <conditionalFormatting sqref="I40">
    <cfRule type="beginsWith" dxfId="37871" priority="359" operator="beginsWith" text="FER">
      <formula>LEFT(I40,LEN("FER"))="FER"</formula>
    </cfRule>
    <cfRule type="beginsWith" dxfId="37870" priority="360" operator="beginsWith" text="FRS">
      <formula>LEFT(I40,LEN("FRS"))="FRS"</formula>
    </cfRule>
  </conditionalFormatting>
  <conditionalFormatting sqref="I40">
    <cfRule type="beginsWith" dxfId="37869" priority="358" operator="beginsWith" text="NT">
      <formula>LEFT(I40,LEN("NT"))="NT"</formula>
    </cfRule>
  </conditionalFormatting>
  <conditionalFormatting sqref="I40">
    <cfRule type="beginsWith" dxfId="37868" priority="355" operator="beginsWith" text="ANT">
      <formula>LEFT(I40,LEN("ANT"))="ANT"</formula>
    </cfRule>
    <cfRule type="beginsWith" dxfId="37867" priority="356" operator="beginsWith" text="FAL">
      <formula>LEFT(I40,LEN("FAL"))="FAL"</formula>
    </cfRule>
    <cfRule type="beginsWith" dxfId="37866" priority="357" operator="beginsWith" text="OK">
      <formula>LEFT(I40,LEN("OK"))="OK"</formula>
    </cfRule>
  </conditionalFormatting>
  <conditionalFormatting sqref="I40">
    <cfRule type="beginsWith" dxfId="37865" priority="354" operator="beginsWith" text="ATR">
      <formula>LEFT(I40,LEN("ATR"))="ATR"</formula>
    </cfRule>
  </conditionalFormatting>
  <conditionalFormatting sqref="I40">
    <cfRule type="beginsWith" dxfId="37864" priority="353" operator="beginsWith" text="ATD">
      <formula>LEFT(I40,LEN("ATD"))="ATD"</formula>
    </cfRule>
  </conditionalFormatting>
  <conditionalFormatting sqref="I40">
    <cfRule type="beginsWith" dxfId="37863" priority="352" operator="beginsWith" text="DP">
      <formula>LEFT(I40,LEN("DP"))="DP"</formula>
    </cfRule>
  </conditionalFormatting>
  <conditionalFormatting sqref="I39">
    <cfRule type="beginsWith" dxfId="37862" priority="350" operator="beginsWith" text="FER">
      <formula>LEFT(I39,LEN("FER"))="FER"</formula>
    </cfRule>
    <cfRule type="beginsWith" dxfId="37861" priority="351" operator="beginsWith" text="FRS">
      <formula>LEFT(I39,LEN("FRS"))="FRS"</formula>
    </cfRule>
  </conditionalFormatting>
  <conditionalFormatting sqref="I39">
    <cfRule type="beginsWith" dxfId="37860" priority="349" operator="beginsWith" text="NT">
      <formula>LEFT(I39,LEN("NT"))="NT"</formula>
    </cfRule>
  </conditionalFormatting>
  <conditionalFormatting sqref="I39">
    <cfRule type="beginsWith" dxfId="37859" priority="346" operator="beginsWith" text="ANT">
      <formula>LEFT(I39,LEN("ANT"))="ANT"</formula>
    </cfRule>
    <cfRule type="beginsWith" dxfId="37858" priority="347" operator="beginsWith" text="FAL">
      <formula>LEFT(I39,LEN("FAL"))="FAL"</formula>
    </cfRule>
    <cfRule type="beginsWith" dxfId="37857" priority="348" operator="beginsWith" text="OK">
      <formula>LEFT(I39,LEN("OK"))="OK"</formula>
    </cfRule>
  </conditionalFormatting>
  <conditionalFormatting sqref="I39">
    <cfRule type="beginsWith" dxfId="37856" priority="345" operator="beginsWith" text="ATR">
      <formula>LEFT(I39,LEN("ATR"))="ATR"</formula>
    </cfRule>
  </conditionalFormatting>
  <conditionalFormatting sqref="I39">
    <cfRule type="beginsWith" dxfId="37855" priority="344" operator="beginsWith" text="ATD">
      <formula>LEFT(I39,LEN("ATD"))="ATD"</formula>
    </cfRule>
  </conditionalFormatting>
  <conditionalFormatting sqref="I39">
    <cfRule type="beginsWith" dxfId="37854" priority="343" operator="beginsWith" text="DP">
      <formula>LEFT(I39,LEN("DP"))="DP"</formula>
    </cfRule>
  </conditionalFormatting>
  <conditionalFormatting sqref="I42">
    <cfRule type="beginsWith" dxfId="37853" priority="341" operator="beginsWith" text="FER">
      <formula>LEFT(I42,LEN("FER"))="FER"</formula>
    </cfRule>
    <cfRule type="beginsWith" dxfId="37852" priority="342" operator="beginsWith" text="FRS">
      <formula>LEFT(I42,LEN("FRS"))="FRS"</formula>
    </cfRule>
  </conditionalFormatting>
  <conditionalFormatting sqref="I42">
    <cfRule type="beginsWith" dxfId="37851" priority="340" operator="beginsWith" text="NT">
      <formula>LEFT(I42,LEN("NT"))="NT"</formula>
    </cfRule>
  </conditionalFormatting>
  <conditionalFormatting sqref="I42">
    <cfRule type="beginsWith" dxfId="37850" priority="337" operator="beginsWith" text="ANT">
      <formula>LEFT(I42,LEN("ANT"))="ANT"</formula>
    </cfRule>
    <cfRule type="beginsWith" dxfId="37849" priority="338" operator="beginsWith" text="FAL">
      <formula>LEFT(I42,LEN("FAL"))="FAL"</formula>
    </cfRule>
    <cfRule type="beginsWith" dxfId="37848" priority="339" operator="beginsWith" text="OK">
      <formula>LEFT(I42,LEN("OK"))="OK"</formula>
    </cfRule>
  </conditionalFormatting>
  <conditionalFormatting sqref="I42">
    <cfRule type="beginsWith" dxfId="37847" priority="336" operator="beginsWith" text="ATR">
      <formula>LEFT(I42,LEN("ATR"))="ATR"</formula>
    </cfRule>
  </conditionalFormatting>
  <conditionalFormatting sqref="I42">
    <cfRule type="beginsWith" dxfId="37846" priority="335" operator="beginsWith" text="ATD">
      <formula>LEFT(I42,LEN("ATD"))="ATD"</formula>
    </cfRule>
  </conditionalFormatting>
  <conditionalFormatting sqref="I42">
    <cfRule type="beginsWith" dxfId="37845" priority="334" stopIfTrue="1" operator="beginsWith" text="DP">
      <formula>LEFT(I42,LEN("DP"))="DP"</formula>
    </cfRule>
  </conditionalFormatting>
  <conditionalFormatting sqref="I41">
    <cfRule type="beginsWith" dxfId="37844" priority="332" operator="beginsWith" text="FER">
      <formula>LEFT(I41,LEN("FER"))="FER"</formula>
    </cfRule>
    <cfRule type="beginsWith" dxfId="37843" priority="333" operator="beginsWith" text="FRS">
      <formula>LEFT(I41,LEN("FRS"))="FRS"</formula>
    </cfRule>
  </conditionalFormatting>
  <conditionalFormatting sqref="I41">
    <cfRule type="beginsWith" dxfId="37842" priority="331" operator="beginsWith" text="NT">
      <formula>LEFT(I41,LEN("NT"))="NT"</formula>
    </cfRule>
  </conditionalFormatting>
  <conditionalFormatting sqref="I41">
    <cfRule type="beginsWith" dxfId="37841" priority="328" operator="beginsWith" text="ANT">
      <formula>LEFT(I41,LEN("ANT"))="ANT"</formula>
    </cfRule>
    <cfRule type="beginsWith" dxfId="37840" priority="329" operator="beginsWith" text="FAL">
      <formula>LEFT(I41,LEN("FAL"))="FAL"</formula>
    </cfRule>
    <cfRule type="beginsWith" dxfId="37839" priority="330" operator="beginsWith" text="OK">
      <formula>LEFT(I41,LEN("OK"))="OK"</formula>
    </cfRule>
  </conditionalFormatting>
  <conditionalFormatting sqref="I41">
    <cfRule type="beginsWith" dxfId="37838" priority="327" operator="beginsWith" text="ATR">
      <formula>LEFT(I41,LEN("ATR"))="ATR"</formula>
    </cfRule>
  </conditionalFormatting>
  <conditionalFormatting sqref="I41">
    <cfRule type="beginsWith" dxfId="37837" priority="326" operator="beginsWith" text="ATD">
      <formula>LEFT(I41,LEN("ATD"))="ATD"</formula>
    </cfRule>
  </conditionalFormatting>
  <conditionalFormatting sqref="I41">
    <cfRule type="beginsWith" dxfId="37836" priority="325" operator="beginsWith" text="DP">
      <formula>LEFT(I41,LEN("DP"))="DP"</formula>
    </cfRule>
  </conditionalFormatting>
  <conditionalFormatting sqref="H39:H42">
    <cfRule type="expression" dxfId="37835" priority="324">
      <formula>G39="0"</formula>
    </cfRule>
  </conditionalFormatting>
  <conditionalFormatting sqref="G39:G42">
    <cfRule type="beginsWith" dxfId="37834" priority="323" operator="beginsWith" text="0">
      <formula>LEFT(G39,LEN("0"))="0"</formula>
    </cfRule>
  </conditionalFormatting>
  <conditionalFormatting sqref="L5:N6">
    <cfRule type="expression" dxfId="37833" priority="319">
      <formula>K3="FERIADO"</formula>
    </cfRule>
    <cfRule type="expression" dxfId="37832" priority="320">
      <formula>K3="FÉRIAS"</formula>
    </cfRule>
    <cfRule type="expression" dxfId="37831" priority="321">
      <formula>K3="ATESTADO"</formula>
    </cfRule>
    <cfRule type="expression" dxfId="37830" priority="322">
      <formula>K3="NTRAB"</formula>
    </cfRule>
  </conditionalFormatting>
  <conditionalFormatting sqref="N3">
    <cfRule type="beginsWith" dxfId="37829" priority="316" operator="beginsWith" text="DP">
      <formula>LEFT(N3,LEN("DP"))="DP"</formula>
    </cfRule>
    <cfRule type="beginsWith" dxfId="37828" priority="317" operator="beginsWith" text="FER">
      <formula>LEFT(N3,LEN("FER"))="FER"</formula>
    </cfRule>
    <cfRule type="beginsWith" dxfId="37827" priority="318" operator="beginsWith" text="FRS">
      <formula>LEFT(N3,LEN("FRS"))="FRS"</formula>
    </cfRule>
  </conditionalFormatting>
  <conditionalFormatting sqref="N3">
    <cfRule type="beginsWith" dxfId="37826" priority="315" operator="beginsWith" text="NT">
      <formula>LEFT(N3,LEN("NT"))="NT"</formula>
    </cfRule>
  </conditionalFormatting>
  <conditionalFormatting sqref="N3">
    <cfRule type="beginsWith" dxfId="37825" priority="312" operator="beginsWith" text="ANT">
      <formula>LEFT(N3,LEN("ANT"))="ANT"</formula>
    </cfRule>
    <cfRule type="beginsWith" dxfId="37824" priority="313" operator="beginsWith" text="FAL">
      <formula>LEFT(N3,LEN("FAL"))="FAL"</formula>
    </cfRule>
    <cfRule type="beginsWith" dxfId="37823" priority="314" operator="beginsWith" text="OK">
      <formula>LEFT(N3,LEN("OK"))="OK"</formula>
    </cfRule>
  </conditionalFormatting>
  <conditionalFormatting sqref="N3">
    <cfRule type="beginsWith" dxfId="37822" priority="311" operator="beginsWith" text="ATR">
      <formula>LEFT(N3,LEN("ATR"))="ATR"</formula>
    </cfRule>
  </conditionalFormatting>
  <conditionalFormatting sqref="N3">
    <cfRule type="beginsWith" dxfId="37821" priority="310" operator="beginsWith" text="ATD">
      <formula>LEFT(N3,LEN("ATD"))="ATD"</formula>
    </cfRule>
  </conditionalFormatting>
  <conditionalFormatting sqref="N4">
    <cfRule type="beginsWith" dxfId="37820" priority="308" operator="beginsWith" text="FER">
      <formula>LEFT(N4,LEN("FER"))="FER"</formula>
    </cfRule>
    <cfRule type="beginsWith" dxfId="37819" priority="309" operator="beginsWith" text="FRS">
      <formula>LEFT(N4,LEN("FRS"))="FRS"</formula>
    </cfRule>
  </conditionalFormatting>
  <conditionalFormatting sqref="N4">
    <cfRule type="beginsWith" dxfId="37818" priority="307" operator="beginsWith" text="NT">
      <formula>LEFT(N4,LEN("NT"))="NT"</formula>
    </cfRule>
  </conditionalFormatting>
  <conditionalFormatting sqref="N4">
    <cfRule type="beginsWith" dxfId="37817" priority="304" operator="beginsWith" text="ANT">
      <formula>LEFT(N4,LEN("ANT"))="ANT"</formula>
    </cfRule>
    <cfRule type="beginsWith" dxfId="37816" priority="305" operator="beginsWith" text="FAL">
      <formula>LEFT(N4,LEN("FAL"))="FAL"</formula>
    </cfRule>
    <cfRule type="beginsWith" dxfId="37815" priority="306" operator="beginsWith" text="OK">
      <formula>LEFT(N4,LEN("OK"))="OK"</formula>
    </cfRule>
  </conditionalFormatting>
  <conditionalFormatting sqref="N4">
    <cfRule type="beginsWith" dxfId="37814" priority="303" operator="beginsWith" text="ATR">
      <formula>LEFT(N4,LEN("ATR"))="ATR"</formula>
    </cfRule>
  </conditionalFormatting>
  <conditionalFormatting sqref="N4">
    <cfRule type="beginsWith" dxfId="37813" priority="302" operator="beginsWith" text="ATD">
      <formula>LEFT(N4,LEN("ATD"))="ATD"</formula>
    </cfRule>
  </conditionalFormatting>
  <conditionalFormatting sqref="N4">
    <cfRule type="beginsWith" dxfId="37812" priority="301" stopIfTrue="1" operator="beginsWith" text="DP">
      <formula>LEFT(N4,LEN("DP"))="DP"</formula>
    </cfRule>
  </conditionalFormatting>
  <conditionalFormatting sqref="M3:M4">
    <cfRule type="expression" dxfId="37811" priority="300">
      <formula>L3="0"</formula>
    </cfRule>
  </conditionalFormatting>
  <conditionalFormatting sqref="L3:L4">
    <cfRule type="beginsWith" dxfId="37810" priority="299" operator="beginsWith" text="0">
      <formula>LEFT(L3,LEN("0"))="0"</formula>
    </cfRule>
  </conditionalFormatting>
  <conditionalFormatting sqref="L7:N10">
    <cfRule type="expression" dxfId="37809" priority="295">
      <formula>K7="FÉRIAS"</formula>
    </cfRule>
    <cfRule type="expression" dxfId="37808" priority="296">
      <formula>K7="FERIADO"</formula>
    </cfRule>
    <cfRule type="expression" dxfId="37807" priority="297">
      <formula>K7="ATESTADO"</formula>
    </cfRule>
    <cfRule type="expression" dxfId="37806" priority="298">
      <formula>K7="NTRAB"</formula>
    </cfRule>
  </conditionalFormatting>
  <conditionalFormatting sqref="N12">
    <cfRule type="beginsWith" dxfId="37805" priority="293" operator="beginsWith" text="FER">
      <formula>LEFT(N12,LEN("FER"))="FER"</formula>
    </cfRule>
    <cfRule type="beginsWith" dxfId="37804" priority="294" operator="beginsWith" text="FRS">
      <formula>LEFT(N12,LEN("FRS"))="FRS"</formula>
    </cfRule>
  </conditionalFormatting>
  <conditionalFormatting sqref="N12">
    <cfRule type="beginsWith" dxfId="37803" priority="292" operator="beginsWith" text="NT">
      <formula>LEFT(N12,LEN("NT"))="NT"</formula>
    </cfRule>
  </conditionalFormatting>
  <conditionalFormatting sqref="N12">
    <cfRule type="beginsWith" dxfId="37802" priority="289" operator="beginsWith" text="ANT">
      <formula>LEFT(N12,LEN("ANT"))="ANT"</formula>
    </cfRule>
    <cfRule type="beginsWith" dxfId="37801" priority="290" operator="beginsWith" text="FAL">
      <formula>LEFT(N12,LEN("FAL"))="FAL"</formula>
    </cfRule>
    <cfRule type="beginsWith" dxfId="37800" priority="291" operator="beginsWith" text="OK">
      <formula>LEFT(N12,LEN("OK"))="OK"</formula>
    </cfRule>
  </conditionalFormatting>
  <conditionalFormatting sqref="N12">
    <cfRule type="beginsWith" dxfId="37799" priority="288" operator="beginsWith" text="ATR">
      <formula>LEFT(N12,LEN("ATR"))="ATR"</formula>
    </cfRule>
  </conditionalFormatting>
  <conditionalFormatting sqref="N12">
    <cfRule type="beginsWith" dxfId="37798" priority="287" operator="beginsWith" text="ATD">
      <formula>LEFT(N12,LEN("ATD"))="ATD"</formula>
    </cfRule>
  </conditionalFormatting>
  <conditionalFormatting sqref="N12">
    <cfRule type="beginsWith" dxfId="37797" priority="286" operator="beginsWith" text="DP">
      <formula>LEFT(N12,LEN("DP"))="DP"</formula>
    </cfRule>
  </conditionalFormatting>
  <conditionalFormatting sqref="N11">
    <cfRule type="beginsWith" dxfId="37796" priority="284" operator="beginsWith" text="FER">
      <formula>LEFT(N11,LEN("FER"))="FER"</formula>
    </cfRule>
    <cfRule type="beginsWith" dxfId="37795" priority="285" operator="beginsWith" text="FRS">
      <formula>LEFT(N11,LEN("FRS"))="FRS"</formula>
    </cfRule>
  </conditionalFormatting>
  <conditionalFormatting sqref="N11">
    <cfRule type="beginsWith" dxfId="37794" priority="283" operator="beginsWith" text="NT">
      <formula>LEFT(N11,LEN("NT"))="NT"</formula>
    </cfRule>
  </conditionalFormatting>
  <conditionalFormatting sqref="N11">
    <cfRule type="beginsWith" dxfId="37793" priority="280" operator="beginsWith" text="ANT">
      <formula>LEFT(N11,LEN("ANT"))="ANT"</formula>
    </cfRule>
    <cfRule type="beginsWith" dxfId="37792" priority="281" operator="beginsWith" text="FAL">
      <formula>LEFT(N11,LEN("FAL"))="FAL"</formula>
    </cfRule>
    <cfRule type="beginsWith" dxfId="37791" priority="282" operator="beginsWith" text="OK">
      <formula>LEFT(N11,LEN("OK"))="OK"</formula>
    </cfRule>
  </conditionalFormatting>
  <conditionalFormatting sqref="N11">
    <cfRule type="beginsWith" dxfId="37790" priority="279" operator="beginsWith" text="ATR">
      <formula>LEFT(N11,LEN("ATR"))="ATR"</formula>
    </cfRule>
  </conditionalFormatting>
  <conditionalFormatting sqref="N11">
    <cfRule type="beginsWith" dxfId="37789" priority="278" operator="beginsWith" text="ATD">
      <formula>LEFT(N11,LEN("ATD"))="ATD"</formula>
    </cfRule>
  </conditionalFormatting>
  <conditionalFormatting sqref="N11">
    <cfRule type="beginsWith" dxfId="37788" priority="277" operator="beginsWith" text="DP">
      <formula>LEFT(N11,LEN("DP"))="DP"</formula>
    </cfRule>
  </conditionalFormatting>
  <conditionalFormatting sqref="N14">
    <cfRule type="beginsWith" dxfId="37787" priority="275" operator="beginsWith" text="FER">
      <formula>LEFT(N14,LEN("FER"))="FER"</formula>
    </cfRule>
    <cfRule type="beginsWith" dxfId="37786" priority="276" operator="beginsWith" text="FRS">
      <formula>LEFT(N14,LEN("FRS"))="FRS"</formula>
    </cfRule>
  </conditionalFormatting>
  <conditionalFormatting sqref="N14">
    <cfRule type="beginsWith" dxfId="37785" priority="274" operator="beginsWith" text="NT">
      <formula>LEFT(N14,LEN("NT"))="NT"</formula>
    </cfRule>
  </conditionalFormatting>
  <conditionalFormatting sqref="N14">
    <cfRule type="beginsWith" dxfId="37784" priority="271" operator="beginsWith" text="ANT">
      <formula>LEFT(N14,LEN("ANT"))="ANT"</formula>
    </cfRule>
    <cfRule type="beginsWith" dxfId="37783" priority="272" operator="beginsWith" text="FAL">
      <formula>LEFT(N14,LEN("FAL"))="FAL"</formula>
    </cfRule>
    <cfRule type="beginsWith" dxfId="37782" priority="273" operator="beginsWith" text="OK">
      <formula>LEFT(N14,LEN("OK"))="OK"</formula>
    </cfRule>
  </conditionalFormatting>
  <conditionalFormatting sqref="N14">
    <cfRule type="beginsWith" dxfId="37781" priority="270" operator="beginsWith" text="ATR">
      <formula>LEFT(N14,LEN("ATR"))="ATR"</formula>
    </cfRule>
  </conditionalFormatting>
  <conditionalFormatting sqref="N14">
    <cfRule type="beginsWith" dxfId="37780" priority="269" operator="beginsWith" text="ATD">
      <formula>LEFT(N14,LEN("ATD"))="ATD"</formula>
    </cfRule>
  </conditionalFormatting>
  <conditionalFormatting sqref="N14">
    <cfRule type="beginsWith" dxfId="37779" priority="268" stopIfTrue="1" operator="beginsWith" text="DP">
      <formula>LEFT(N14,LEN("DP"))="DP"</formula>
    </cfRule>
  </conditionalFormatting>
  <conditionalFormatting sqref="N13">
    <cfRule type="beginsWith" dxfId="37778" priority="266" operator="beginsWith" text="FER">
      <formula>LEFT(N13,LEN("FER"))="FER"</formula>
    </cfRule>
    <cfRule type="beginsWith" dxfId="37777" priority="267" operator="beginsWith" text="FRS">
      <formula>LEFT(N13,LEN("FRS"))="FRS"</formula>
    </cfRule>
  </conditionalFormatting>
  <conditionalFormatting sqref="N13">
    <cfRule type="beginsWith" dxfId="37776" priority="265" operator="beginsWith" text="NT">
      <formula>LEFT(N13,LEN("NT"))="NT"</formula>
    </cfRule>
  </conditionalFormatting>
  <conditionalFormatting sqref="N13">
    <cfRule type="beginsWith" dxfId="37775" priority="262" operator="beginsWith" text="ANT">
      <formula>LEFT(N13,LEN("ANT"))="ANT"</formula>
    </cfRule>
    <cfRule type="beginsWith" dxfId="37774" priority="263" operator="beginsWith" text="FAL">
      <formula>LEFT(N13,LEN("FAL"))="FAL"</formula>
    </cfRule>
    <cfRule type="beginsWith" dxfId="37773" priority="264" operator="beginsWith" text="OK">
      <formula>LEFT(N13,LEN("OK"))="OK"</formula>
    </cfRule>
  </conditionalFormatting>
  <conditionalFormatting sqref="N13">
    <cfRule type="beginsWith" dxfId="37772" priority="261" operator="beginsWith" text="ATR">
      <formula>LEFT(N13,LEN("ATR"))="ATR"</formula>
    </cfRule>
  </conditionalFormatting>
  <conditionalFormatting sqref="N13">
    <cfRule type="beginsWith" dxfId="37771" priority="260" operator="beginsWith" text="ATD">
      <formula>LEFT(N13,LEN("ATD"))="ATD"</formula>
    </cfRule>
  </conditionalFormatting>
  <conditionalFormatting sqref="N13">
    <cfRule type="beginsWith" dxfId="37770" priority="259" operator="beginsWith" text="DP">
      <formula>LEFT(N13,LEN("DP"))="DP"</formula>
    </cfRule>
  </conditionalFormatting>
  <conditionalFormatting sqref="M11:M14">
    <cfRule type="expression" dxfId="37769" priority="258">
      <formula>L11="0"</formula>
    </cfRule>
  </conditionalFormatting>
  <conditionalFormatting sqref="L11:L14">
    <cfRule type="beginsWith" dxfId="37768" priority="257" operator="beginsWith" text="0">
      <formula>LEFT(L11,LEN("0"))="0"</formula>
    </cfRule>
  </conditionalFormatting>
  <conditionalFormatting sqref="N16">
    <cfRule type="beginsWith" dxfId="37767" priority="255" operator="beginsWith" text="FER">
      <formula>LEFT(N16,LEN("FER"))="FER"</formula>
    </cfRule>
    <cfRule type="beginsWith" dxfId="37766" priority="256" operator="beginsWith" text="FRS">
      <formula>LEFT(N16,LEN("FRS"))="FRS"</formula>
    </cfRule>
  </conditionalFormatting>
  <conditionalFormatting sqref="N16">
    <cfRule type="beginsWith" dxfId="37765" priority="254" operator="beginsWith" text="NT">
      <formula>LEFT(N16,LEN("NT"))="NT"</formula>
    </cfRule>
  </conditionalFormatting>
  <conditionalFormatting sqref="N16">
    <cfRule type="beginsWith" dxfId="37764" priority="251" operator="beginsWith" text="ANT">
      <formula>LEFT(N16,LEN("ANT"))="ANT"</formula>
    </cfRule>
    <cfRule type="beginsWith" dxfId="37763" priority="252" operator="beginsWith" text="FAL">
      <formula>LEFT(N16,LEN("FAL"))="FAL"</formula>
    </cfRule>
    <cfRule type="beginsWith" dxfId="37762" priority="253" operator="beginsWith" text="OK">
      <formula>LEFT(N16,LEN("OK"))="OK"</formula>
    </cfRule>
  </conditionalFormatting>
  <conditionalFormatting sqref="N16">
    <cfRule type="beginsWith" dxfId="37761" priority="250" operator="beginsWith" text="ATR">
      <formula>LEFT(N16,LEN("ATR"))="ATR"</formula>
    </cfRule>
  </conditionalFormatting>
  <conditionalFormatting sqref="N16">
    <cfRule type="beginsWith" dxfId="37760" priority="249" operator="beginsWith" text="ATD">
      <formula>LEFT(N16,LEN("ATD"))="ATD"</formula>
    </cfRule>
  </conditionalFormatting>
  <conditionalFormatting sqref="N16">
    <cfRule type="beginsWith" dxfId="37759" priority="248" operator="beginsWith" text="DP">
      <formula>LEFT(N16,LEN("DP"))="DP"</formula>
    </cfRule>
  </conditionalFormatting>
  <conditionalFormatting sqref="N15">
    <cfRule type="beginsWith" dxfId="37758" priority="246" operator="beginsWith" text="FER">
      <formula>LEFT(N15,LEN("FER"))="FER"</formula>
    </cfRule>
    <cfRule type="beginsWith" dxfId="37757" priority="247" operator="beginsWith" text="FRS">
      <formula>LEFT(N15,LEN("FRS"))="FRS"</formula>
    </cfRule>
  </conditionalFormatting>
  <conditionalFormatting sqref="N15">
    <cfRule type="beginsWith" dxfId="37756" priority="245" operator="beginsWith" text="NT">
      <formula>LEFT(N15,LEN("NT"))="NT"</formula>
    </cfRule>
  </conditionalFormatting>
  <conditionalFormatting sqref="N15">
    <cfRule type="beginsWith" dxfId="37755" priority="242" operator="beginsWith" text="ANT">
      <formula>LEFT(N15,LEN("ANT"))="ANT"</formula>
    </cfRule>
    <cfRule type="beginsWith" dxfId="37754" priority="243" operator="beginsWith" text="FAL">
      <formula>LEFT(N15,LEN("FAL"))="FAL"</formula>
    </cfRule>
    <cfRule type="beginsWith" dxfId="37753" priority="244" operator="beginsWith" text="OK">
      <formula>LEFT(N15,LEN("OK"))="OK"</formula>
    </cfRule>
  </conditionalFormatting>
  <conditionalFormatting sqref="N15">
    <cfRule type="beginsWith" dxfId="37752" priority="241" operator="beginsWith" text="ATR">
      <formula>LEFT(N15,LEN("ATR"))="ATR"</formula>
    </cfRule>
  </conditionalFormatting>
  <conditionalFormatting sqref="N15">
    <cfRule type="beginsWith" dxfId="37751" priority="240" operator="beginsWith" text="ATD">
      <formula>LEFT(N15,LEN("ATD"))="ATD"</formula>
    </cfRule>
  </conditionalFormatting>
  <conditionalFormatting sqref="N15">
    <cfRule type="beginsWith" dxfId="37750" priority="239" operator="beginsWith" text="DP">
      <formula>LEFT(N15,LEN("DP"))="DP"</formula>
    </cfRule>
  </conditionalFormatting>
  <conditionalFormatting sqref="N18">
    <cfRule type="beginsWith" dxfId="37749" priority="237" operator="beginsWith" text="FER">
      <formula>LEFT(N18,LEN("FER"))="FER"</formula>
    </cfRule>
    <cfRule type="beginsWith" dxfId="37748" priority="238" operator="beginsWith" text="FRS">
      <formula>LEFT(N18,LEN("FRS"))="FRS"</formula>
    </cfRule>
  </conditionalFormatting>
  <conditionalFormatting sqref="N18">
    <cfRule type="beginsWith" dxfId="37747" priority="236" operator="beginsWith" text="NT">
      <formula>LEFT(N18,LEN("NT"))="NT"</formula>
    </cfRule>
  </conditionalFormatting>
  <conditionalFormatting sqref="N18">
    <cfRule type="beginsWith" dxfId="37746" priority="233" operator="beginsWith" text="ANT">
      <formula>LEFT(N18,LEN("ANT"))="ANT"</formula>
    </cfRule>
    <cfRule type="beginsWith" dxfId="37745" priority="234" operator="beginsWith" text="FAL">
      <formula>LEFT(N18,LEN("FAL"))="FAL"</formula>
    </cfRule>
    <cfRule type="beginsWith" dxfId="37744" priority="235" operator="beginsWith" text="OK">
      <formula>LEFT(N18,LEN("OK"))="OK"</formula>
    </cfRule>
  </conditionalFormatting>
  <conditionalFormatting sqref="N18">
    <cfRule type="beginsWith" dxfId="37743" priority="232" operator="beginsWith" text="ATR">
      <formula>LEFT(N18,LEN("ATR"))="ATR"</formula>
    </cfRule>
  </conditionalFormatting>
  <conditionalFormatting sqref="N18">
    <cfRule type="beginsWith" dxfId="37742" priority="231" operator="beginsWith" text="ATD">
      <formula>LEFT(N18,LEN("ATD"))="ATD"</formula>
    </cfRule>
  </conditionalFormatting>
  <conditionalFormatting sqref="N18">
    <cfRule type="beginsWith" dxfId="37741" priority="230" stopIfTrue="1" operator="beginsWith" text="DP">
      <formula>LEFT(N18,LEN("DP"))="DP"</formula>
    </cfRule>
  </conditionalFormatting>
  <conditionalFormatting sqref="N17">
    <cfRule type="beginsWith" dxfId="37740" priority="228" operator="beginsWith" text="FER">
      <formula>LEFT(N17,LEN("FER"))="FER"</formula>
    </cfRule>
    <cfRule type="beginsWith" dxfId="37739" priority="229" operator="beginsWith" text="FRS">
      <formula>LEFT(N17,LEN("FRS"))="FRS"</formula>
    </cfRule>
  </conditionalFormatting>
  <conditionalFormatting sqref="N17">
    <cfRule type="beginsWith" dxfId="37738" priority="227" operator="beginsWith" text="NT">
      <formula>LEFT(N17,LEN("NT"))="NT"</formula>
    </cfRule>
  </conditionalFormatting>
  <conditionalFormatting sqref="N17">
    <cfRule type="beginsWith" dxfId="37737" priority="224" operator="beginsWith" text="ANT">
      <formula>LEFT(N17,LEN("ANT"))="ANT"</formula>
    </cfRule>
    <cfRule type="beginsWith" dxfId="37736" priority="225" operator="beginsWith" text="FAL">
      <formula>LEFT(N17,LEN("FAL"))="FAL"</formula>
    </cfRule>
    <cfRule type="beginsWith" dxfId="37735" priority="226" operator="beginsWith" text="OK">
      <formula>LEFT(N17,LEN("OK"))="OK"</formula>
    </cfRule>
  </conditionalFormatting>
  <conditionalFormatting sqref="N17">
    <cfRule type="beginsWith" dxfId="37734" priority="223" operator="beginsWith" text="ATR">
      <formula>LEFT(N17,LEN("ATR"))="ATR"</formula>
    </cfRule>
  </conditionalFormatting>
  <conditionalFormatting sqref="N17">
    <cfRule type="beginsWith" dxfId="37733" priority="222" operator="beginsWith" text="ATD">
      <formula>LEFT(N17,LEN("ATD"))="ATD"</formula>
    </cfRule>
  </conditionalFormatting>
  <conditionalFormatting sqref="N17">
    <cfRule type="beginsWith" dxfId="37732" priority="221" operator="beginsWith" text="DP">
      <formula>LEFT(N17,LEN("DP"))="DP"</formula>
    </cfRule>
  </conditionalFormatting>
  <conditionalFormatting sqref="M15:M18">
    <cfRule type="expression" dxfId="37731" priority="220">
      <formula>L15="0"</formula>
    </cfRule>
  </conditionalFormatting>
  <conditionalFormatting sqref="L15:L18">
    <cfRule type="beginsWith" dxfId="37730" priority="219" operator="beginsWith" text="0">
      <formula>LEFT(L15,LEN("0"))="0"</formula>
    </cfRule>
  </conditionalFormatting>
  <conditionalFormatting sqref="N20">
    <cfRule type="beginsWith" dxfId="37729" priority="217" operator="beginsWith" text="FER">
      <formula>LEFT(N20,LEN("FER"))="FER"</formula>
    </cfRule>
    <cfRule type="beginsWith" dxfId="37728" priority="218" operator="beginsWith" text="FRS">
      <formula>LEFT(N20,LEN("FRS"))="FRS"</formula>
    </cfRule>
  </conditionalFormatting>
  <conditionalFormatting sqref="N20">
    <cfRule type="beginsWith" dxfId="37727" priority="216" operator="beginsWith" text="NT">
      <formula>LEFT(N20,LEN("NT"))="NT"</formula>
    </cfRule>
  </conditionalFormatting>
  <conditionalFormatting sqref="N20">
    <cfRule type="beginsWith" dxfId="37726" priority="213" operator="beginsWith" text="ANT">
      <formula>LEFT(N20,LEN("ANT"))="ANT"</formula>
    </cfRule>
    <cfRule type="beginsWith" dxfId="37725" priority="214" operator="beginsWith" text="FAL">
      <formula>LEFT(N20,LEN("FAL"))="FAL"</formula>
    </cfRule>
    <cfRule type="beginsWith" dxfId="37724" priority="215" operator="beginsWith" text="OK">
      <formula>LEFT(N20,LEN("OK"))="OK"</formula>
    </cfRule>
  </conditionalFormatting>
  <conditionalFormatting sqref="N20">
    <cfRule type="beginsWith" dxfId="37723" priority="212" operator="beginsWith" text="ATR">
      <formula>LEFT(N20,LEN("ATR"))="ATR"</formula>
    </cfRule>
  </conditionalFormatting>
  <conditionalFormatting sqref="N20">
    <cfRule type="beginsWith" dxfId="37722" priority="211" operator="beginsWith" text="ATD">
      <formula>LEFT(N20,LEN("ATD"))="ATD"</formula>
    </cfRule>
  </conditionalFormatting>
  <conditionalFormatting sqref="N20">
    <cfRule type="beginsWith" dxfId="37721" priority="210" operator="beginsWith" text="DP">
      <formula>LEFT(N20,LEN("DP"))="DP"</formula>
    </cfRule>
  </conditionalFormatting>
  <conditionalFormatting sqref="N19">
    <cfRule type="beginsWith" dxfId="37720" priority="208" operator="beginsWith" text="FER">
      <formula>LEFT(N19,LEN("FER"))="FER"</formula>
    </cfRule>
    <cfRule type="beginsWith" dxfId="37719" priority="209" operator="beginsWith" text="FRS">
      <formula>LEFT(N19,LEN("FRS"))="FRS"</formula>
    </cfRule>
  </conditionalFormatting>
  <conditionalFormatting sqref="N19">
    <cfRule type="beginsWith" dxfId="37718" priority="207" operator="beginsWith" text="NT">
      <formula>LEFT(N19,LEN("NT"))="NT"</formula>
    </cfRule>
  </conditionalFormatting>
  <conditionalFormatting sqref="N19">
    <cfRule type="beginsWith" dxfId="37717" priority="204" operator="beginsWith" text="ANT">
      <formula>LEFT(N19,LEN("ANT"))="ANT"</formula>
    </cfRule>
    <cfRule type="beginsWith" dxfId="37716" priority="205" operator="beginsWith" text="FAL">
      <formula>LEFT(N19,LEN("FAL"))="FAL"</formula>
    </cfRule>
    <cfRule type="beginsWith" dxfId="37715" priority="206" operator="beginsWith" text="OK">
      <formula>LEFT(N19,LEN("OK"))="OK"</formula>
    </cfRule>
  </conditionalFormatting>
  <conditionalFormatting sqref="N19">
    <cfRule type="beginsWith" dxfId="37714" priority="203" operator="beginsWith" text="ATR">
      <formula>LEFT(N19,LEN("ATR"))="ATR"</formula>
    </cfRule>
  </conditionalFormatting>
  <conditionalFormatting sqref="N19">
    <cfRule type="beginsWith" dxfId="37713" priority="202" operator="beginsWith" text="ATD">
      <formula>LEFT(N19,LEN("ATD"))="ATD"</formula>
    </cfRule>
  </conditionalFormatting>
  <conditionalFormatting sqref="N19">
    <cfRule type="beginsWith" dxfId="37712" priority="201" operator="beginsWith" text="DP">
      <formula>LEFT(N19,LEN("DP"))="DP"</formula>
    </cfRule>
  </conditionalFormatting>
  <conditionalFormatting sqref="N22">
    <cfRule type="beginsWith" dxfId="37711" priority="199" operator="beginsWith" text="FER">
      <formula>LEFT(N22,LEN("FER"))="FER"</formula>
    </cfRule>
    <cfRule type="beginsWith" dxfId="37710" priority="200" operator="beginsWith" text="FRS">
      <formula>LEFT(N22,LEN("FRS"))="FRS"</formula>
    </cfRule>
  </conditionalFormatting>
  <conditionalFormatting sqref="N22">
    <cfRule type="beginsWith" dxfId="37709" priority="198" operator="beginsWith" text="NT">
      <formula>LEFT(N22,LEN("NT"))="NT"</formula>
    </cfRule>
  </conditionalFormatting>
  <conditionalFormatting sqref="N22">
    <cfRule type="beginsWith" dxfId="37708" priority="195" operator="beginsWith" text="ANT">
      <formula>LEFT(N22,LEN("ANT"))="ANT"</formula>
    </cfRule>
    <cfRule type="beginsWith" dxfId="37707" priority="196" operator="beginsWith" text="FAL">
      <formula>LEFT(N22,LEN("FAL"))="FAL"</formula>
    </cfRule>
    <cfRule type="beginsWith" dxfId="37706" priority="197" operator="beginsWith" text="OK">
      <formula>LEFT(N22,LEN("OK"))="OK"</formula>
    </cfRule>
  </conditionalFormatting>
  <conditionalFormatting sqref="N22">
    <cfRule type="beginsWith" dxfId="37705" priority="194" operator="beginsWith" text="ATR">
      <formula>LEFT(N22,LEN("ATR"))="ATR"</formula>
    </cfRule>
  </conditionalFormatting>
  <conditionalFormatting sqref="N22">
    <cfRule type="beginsWith" dxfId="37704" priority="193" operator="beginsWith" text="ATD">
      <formula>LEFT(N22,LEN("ATD"))="ATD"</formula>
    </cfRule>
  </conditionalFormatting>
  <conditionalFormatting sqref="N22">
    <cfRule type="beginsWith" dxfId="37703" priority="192" stopIfTrue="1" operator="beginsWith" text="DP">
      <formula>LEFT(N22,LEN("DP"))="DP"</formula>
    </cfRule>
  </conditionalFormatting>
  <conditionalFormatting sqref="N21">
    <cfRule type="beginsWith" dxfId="37702" priority="190" operator="beginsWith" text="FER">
      <formula>LEFT(N21,LEN("FER"))="FER"</formula>
    </cfRule>
    <cfRule type="beginsWith" dxfId="37701" priority="191" operator="beginsWith" text="FRS">
      <formula>LEFT(N21,LEN("FRS"))="FRS"</formula>
    </cfRule>
  </conditionalFormatting>
  <conditionalFormatting sqref="N21">
    <cfRule type="beginsWith" dxfId="37700" priority="189" operator="beginsWith" text="NT">
      <formula>LEFT(N21,LEN("NT"))="NT"</formula>
    </cfRule>
  </conditionalFormatting>
  <conditionalFormatting sqref="N21">
    <cfRule type="beginsWith" dxfId="37699" priority="186" operator="beginsWith" text="ANT">
      <formula>LEFT(N21,LEN("ANT"))="ANT"</formula>
    </cfRule>
    <cfRule type="beginsWith" dxfId="37698" priority="187" operator="beginsWith" text="FAL">
      <formula>LEFT(N21,LEN("FAL"))="FAL"</formula>
    </cfRule>
    <cfRule type="beginsWith" dxfId="37697" priority="188" operator="beginsWith" text="OK">
      <formula>LEFT(N21,LEN("OK"))="OK"</formula>
    </cfRule>
  </conditionalFormatting>
  <conditionalFormatting sqref="N21">
    <cfRule type="beginsWith" dxfId="37696" priority="185" operator="beginsWith" text="ATR">
      <formula>LEFT(N21,LEN("ATR"))="ATR"</formula>
    </cfRule>
  </conditionalFormatting>
  <conditionalFormatting sqref="N21">
    <cfRule type="beginsWith" dxfId="37695" priority="184" operator="beginsWith" text="ATD">
      <formula>LEFT(N21,LEN("ATD"))="ATD"</formula>
    </cfRule>
  </conditionalFormatting>
  <conditionalFormatting sqref="N21">
    <cfRule type="beginsWith" dxfId="37694" priority="183" operator="beginsWith" text="DP">
      <formula>LEFT(N21,LEN("DP"))="DP"</formula>
    </cfRule>
  </conditionalFormatting>
  <conditionalFormatting sqref="M19:M22">
    <cfRule type="expression" dxfId="37693" priority="182">
      <formula>L19="0"</formula>
    </cfRule>
  </conditionalFormatting>
  <conditionalFormatting sqref="L19:L22">
    <cfRule type="beginsWith" dxfId="37692" priority="181" operator="beginsWith" text="0">
      <formula>LEFT(L19,LEN("0"))="0"</formula>
    </cfRule>
  </conditionalFormatting>
  <conditionalFormatting sqref="N24">
    <cfRule type="beginsWith" dxfId="37691" priority="179" operator="beginsWith" text="FER">
      <formula>LEFT(N24,LEN("FER"))="FER"</formula>
    </cfRule>
    <cfRule type="beginsWith" dxfId="37690" priority="180" operator="beginsWith" text="FRS">
      <formula>LEFT(N24,LEN("FRS"))="FRS"</formula>
    </cfRule>
  </conditionalFormatting>
  <conditionalFormatting sqref="N24">
    <cfRule type="beginsWith" dxfId="37689" priority="178" operator="beginsWith" text="NT">
      <formula>LEFT(N24,LEN("NT"))="NT"</formula>
    </cfRule>
  </conditionalFormatting>
  <conditionalFormatting sqref="N24">
    <cfRule type="beginsWith" dxfId="37688" priority="175" operator="beginsWith" text="ANT">
      <formula>LEFT(N24,LEN("ANT"))="ANT"</formula>
    </cfRule>
    <cfRule type="beginsWith" dxfId="37687" priority="176" operator="beginsWith" text="FAL">
      <formula>LEFT(N24,LEN("FAL"))="FAL"</formula>
    </cfRule>
    <cfRule type="beginsWith" dxfId="37686" priority="177" operator="beginsWith" text="OK">
      <formula>LEFT(N24,LEN("OK"))="OK"</formula>
    </cfRule>
  </conditionalFormatting>
  <conditionalFormatting sqref="N24">
    <cfRule type="beginsWith" dxfId="37685" priority="174" operator="beginsWith" text="ATR">
      <formula>LEFT(N24,LEN("ATR"))="ATR"</formula>
    </cfRule>
  </conditionalFormatting>
  <conditionalFormatting sqref="N24">
    <cfRule type="beginsWith" dxfId="37684" priority="173" operator="beginsWith" text="ATD">
      <formula>LEFT(N24,LEN("ATD"))="ATD"</formula>
    </cfRule>
  </conditionalFormatting>
  <conditionalFormatting sqref="N24">
    <cfRule type="beginsWith" dxfId="37683" priority="172" operator="beginsWith" text="DP">
      <formula>LEFT(N24,LEN("DP"))="DP"</formula>
    </cfRule>
  </conditionalFormatting>
  <conditionalFormatting sqref="N23">
    <cfRule type="beginsWith" dxfId="37682" priority="170" operator="beginsWith" text="FER">
      <formula>LEFT(N23,LEN("FER"))="FER"</formula>
    </cfRule>
    <cfRule type="beginsWith" dxfId="37681" priority="171" operator="beginsWith" text="FRS">
      <formula>LEFT(N23,LEN("FRS"))="FRS"</formula>
    </cfRule>
  </conditionalFormatting>
  <conditionalFormatting sqref="N23">
    <cfRule type="beginsWith" dxfId="37680" priority="169" operator="beginsWith" text="NT">
      <formula>LEFT(N23,LEN("NT"))="NT"</formula>
    </cfRule>
  </conditionalFormatting>
  <conditionalFormatting sqref="N23">
    <cfRule type="beginsWith" dxfId="37679" priority="166" operator="beginsWith" text="ANT">
      <formula>LEFT(N23,LEN("ANT"))="ANT"</formula>
    </cfRule>
    <cfRule type="beginsWith" dxfId="37678" priority="167" operator="beginsWith" text="FAL">
      <formula>LEFT(N23,LEN("FAL"))="FAL"</formula>
    </cfRule>
    <cfRule type="beginsWith" dxfId="37677" priority="168" operator="beginsWith" text="OK">
      <formula>LEFT(N23,LEN("OK"))="OK"</formula>
    </cfRule>
  </conditionalFormatting>
  <conditionalFormatting sqref="N23">
    <cfRule type="beginsWith" dxfId="37676" priority="165" operator="beginsWith" text="ATR">
      <formula>LEFT(N23,LEN("ATR"))="ATR"</formula>
    </cfRule>
  </conditionalFormatting>
  <conditionalFormatting sqref="N23">
    <cfRule type="beginsWith" dxfId="37675" priority="164" operator="beginsWith" text="ATD">
      <formula>LEFT(N23,LEN("ATD"))="ATD"</formula>
    </cfRule>
  </conditionalFormatting>
  <conditionalFormatting sqref="N23">
    <cfRule type="beginsWith" dxfId="37674" priority="163" operator="beginsWith" text="DP">
      <formula>LEFT(N23,LEN("DP"))="DP"</formula>
    </cfRule>
  </conditionalFormatting>
  <conditionalFormatting sqref="N26">
    <cfRule type="beginsWith" dxfId="37673" priority="161" operator="beginsWith" text="FER">
      <formula>LEFT(N26,LEN("FER"))="FER"</formula>
    </cfRule>
    <cfRule type="beginsWith" dxfId="37672" priority="162" operator="beginsWith" text="FRS">
      <formula>LEFT(N26,LEN("FRS"))="FRS"</formula>
    </cfRule>
  </conditionalFormatting>
  <conditionalFormatting sqref="N26">
    <cfRule type="beginsWith" dxfId="37671" priority="160" operator="beginsWith" text="NT">
      <formula>LEFT(N26,LEN("NT"))="NT"</formula>
    </cfRule>
  </conditionalFormatting>
  <conditionalFormatting sqref="N26">
    <cfRule type="beginsWith" dxfId="37670" priority="157" operator="beginsWith" text="ANT">
      <formula>LEFT(N26,LEN("ANT"))="ANT"</formula>
    </cfRule>
    <cfRule type="beginsWith" dxfId="37669" priority="158" operator="beginsWith" text="FAL">
      <formula>LEFT(N26,LEN("FAL"))="FAL"</formula>
    </cfRule>
    <cfRule type="beginsWith" dxfId="37668" priority="159" operator="beginsWith" text="OK">
      <formula>LEFT(N26,LEN("OK"))="OK"</formula>
    </cfRule>
  </conditionalFormatting>
  <conditionalFormatting sqref="N26">
    <cfRule type="beginsWith" dxfId="37667" priority="156" operator="beginsWith" text="ATR">
      <formula>LEFT(N26,LEN("ATR"))="ATR"</formula>
    </cfRule>
  </conditionalFormatting>
  <conditionalFormatting sqref="N26">
    <cfRule type="beginsWith" dxfId="37666" priority="155" operator="beginsWith" text="ATD">
      <formula>LEFT(N26,LEN("ATD"))="ATD"</formula>
    </cfRule>
  </conditionalFormatting>
  <conditionalFormatting sqref="N26">
    <cfRule type="beginsWith" dxfId="37665" priority="154" stopIfTrue="1" operator="beginsWith" text="DP">
      <formula>LEFT(N26,LEN("DP"))="DP"</formula>
    </cfRule>
  </conditionalFormatting>
  <conditionalFormatting sqref="N25">
    <cfRule type="beginsWith" dxfId="37664" priority="152" operator="beginsWith" text="FER">
      <formula>LEFT(N25,LEN("FER"))="FER"</formula>
    </cfRule>
    <cfRule type="beginsWith" dxfId="37663" priority="153" operator="beginsWith" text="FRS">
      <formula>LEFT(N25,LEN("FRS"))="FRS"</formula>
    </cfRule>
  </conditionalFormatting>
  <conditionalFormatting sqref="N25">
    <cfRule type="beginsWith" dxfId="37662" priority="151" operator="beginsWith" text="NT">
      <formula>LEFT(N25,LEN("NT"))="NT"</formula>
    </cfRule>
  </conditionalFormatting>
  <conditionalFormatting sqref="N25">
    <cfRule type="beginsWith" dxfId="37661" priority="148" operator="beginsWith" text="ANT">
      <formula>LEFT(N25,LEN("ANT"))="ANT"</formula>
    </cfRule>
    <cfRule type="beginsWith" dxfId="37660" priority="149" operator="beginsWith" text="FAL">
      <formula>LEFT(N25,LEN("FAL"))="FAL"</formula>
    </cfRule>
    <cfRule type="beginsWith" dxfId="37659" priority="150" operator="beginsWith" text="OK">
      <formula>LEFT(N25,LEN("OK"))="OK"</formula>
    </cfRule>
  </conditionalFormatting>
  <conditionalFormatting sqref="N25">
    <cfRule type="beginsWith" dxfId="37658" priority="147" operator="beginsWith" text="ATR">
      <formula>LEFT(N25,LEN("ATR"))="ATR"</formula>
    </cfRule>
  </conditionalFormatting>
  <conditionalFormatting sqref="N25">
    <cfRule type="beginsWith" dxfId="37657" priority="146" operator="beginsWith" text="ATD">
      <formula>LEFT(N25,LEN("ATD"))="ATD"</formula>
    </cfRule>
  </conditionalFormatting>
  <conditionalFormatting sqref="N25">
    <cfRule type="beginsWith" dxfId="37656" priority="145" operator="beginsWith" text="DP">
      <formula>LEFT(N25,LEN("DP"))="DP"</formula>
    </cfRule>
  </conditionalFormatting>
  <conditionalFormatting sqref="M23:M26">
    <cfRule type="expression" dxfId="37655" priority="144">
      <formula>L23="0"</formula>
    </cfRule>
  </conditionalFormatting>
  <conditionalFormatting sqref="L23:L26">
    <cfRule type="beginsWith" dxfId="37654" priority="143" operator="beginsWith" text="0">
      <formula>LEFT(L23,LEN("0"))="0"</formula>
    </cfRule>
  </conditionalFormatting>
  <conditionalFormatting sqref="N28">
    <cfRule type="beginsWith" dxfId="37653" priority="141" operator="beginsWith" text="FER">
      <formula>LEFT(N28,LEN("FER"))="FER"</formula>
    </cfRule>
    <cfRule type="beginsWith" dxfId="37652" priority="142" operator="beginsWith" text="FRS">
      <formula>LEFT(N28,LEN("FRS"))="FRS"</formula>
    </cfRule>
  </conditionalFormatting>
  <conditionalFormatting sqref="N28">
    <cfRule type="beginsWith" dxfId="37651" priority="140" operator="beginsWith" text="NT">
      <formula>LEFT(N28,LEN("NT"))="NT"</formula>
    </cfRule>
  </conditionalFormatting>
  <conditionalFormatting sqref="N28">
    <cfRule type="beginsWith" dxfId="37650" priority="137" operator="beginsWith" text="ANT">
      <formula>LEFT(N28,LEN("ANT"))="ANT"</formula>
    </cfRule>
    <cfRule type="beginsWith" dxfId="37649" priority="138" operator="beginsWith" text="FAL">
      <formula>LEFT(N28,LEN("FAL"))="FAL"</formula>
    </cfRule>
    <cfRule type="beginsWith" dxfId="37648" priority="139" operator="beginsWith" text="OK">
      <formula>LEFT(N28,LEN("OK"))="OK"</formula>
    </cfRule>
  </conditionalFormatting>
  <conditionalFormatting sqref="N28">
    <cfRule type="beginsWith" dxfId="37647" priority="136" operator="beginsWith" text="ATR">
      <formula>LEFT(N28,LEN("ATR"))="ATR"</formula>
    </cfRule>
  </conditionalFormatting>
  <conditionalFormatting sqref="N28">
    <cfRule type="beginsWith" dxfId="37646" priority="135" operator="beginsWith" text="ATD">
      <formula>LEFT(N28,LEN("ATD"))="ATD"</formula>
    </cfRule>
  </conditionalFormatting>
  <conditionalFormatting sqref="N28">
    <cfRule type="beginsWith" dxfId="37645" priority="134" operator="beginsWith" text="DP">
      <formula>LEFT(N28,LEN("DP"))="DP"</formula>
    </cfRule>
  </conditionalFormatting>
  <conditionalFormatting sqref="N27">
    <cfRule type="beginsWith" dxfId="37644" priority="132" operator="beginsWith" text="FER">
      <formula>LEFT(N27,LEN("FER"))="FER"</formula>
    </cfRule>
    <cfRule type="beginsWith" dxfId="37643" priority="133" operator="beginsWith" text="FRS">
      <formula>LEFT(N27,LEN("FRS"))="FRS"</formula>
    </cfRule>
  </conditionalFormatting>
  <conditionalFormatting sqref="N27">
    <cfRule type="beginsWith" dxfId="37642" priority="131" operator="beginsWith" text="NT">
      <formula>LEFT(N27,LEN("NT"))="NT"</formula>
    </cfRule>
  </conditionalFormatting>
  <conditionalFormatting sqref="N27">
    <cfRule type="beginsWith" dxfId="37641" priority="128" operator="beginsWith" text="ANT">
      <formula>LEFT(N27,LEN("ANT"))="ANT"</formula>
    </cfRule>
    <cfRule type="beginsWith" dxfId="37640" priority="129" operator="beginsWith" text="FAL">
      <formula>LEFT(N27,LEN("FAL"))="FAL"</formula>
    </cfRule>
    <cfRule type="beginsWith" dxfId="37639" priority="130" operator="beginsWith" text="OK">
      <formula>LEFT(N27,LEN("OK"))="OK"</formula>
    </cfRule>
  </conditionalFormatting>
  <conditionalFormatting sqref="N27">
    <cfRule type="beginsWith" dxfId="37638" priority="127" operator="beginsWith" text="ATR">
      <formula>LEFT(N27,LEN("ATR"))="ATR"</formula>
    </cfRule>
  </conditionalFormatting>
  <conditionalFormatting sqref="N27">
    <cfRule type="beginsWith" dxfId="37637" priority="126" operator="beginsWith" text="ATD">
      <formula>LEFT(N27,LEN("ATD"))="ATD"</formula>
    </cfRule>
  </conditionalFormatting>
  <conditionalFormatting sqref="N27">
    <cfRule type="beginsWith" dxfId="37636" priority="125" operator="beginsWith" text="DP">
      <formula>LEFT(N27,LEN("DP"))="DP"</formula>
    </cfRule>
  </conditionalFormatting>
  <conditionalFormatting sqref="N30">
    <cfRule type="beginsWith" dxfId="37635" priority="123" operator="beginsWith" text="FER">
      <formula>LEFT(N30,LEN("FER"))="FER"</formula>
    </cfRule>
    <cfRule type="beginsWith" dxfId="37634" priority="124" operator="beginsWith" text="FRS">
      <formula>LEFT(N30,LEN("FRS"))="FRS"</formula>
    </cfRule>
  </conditionalFormatting>
  <conditionalFormatting sqref="N30">
    <cfRule type="beginsWith" dxfId="37633" priority="122" operator="beginsWith" text="NT">
      <formula>LEFT(N30,LEN("NT"))="NT"</formula>
    </cfRule>
  </conditionalFormatting>
  <conditionalFormatting sqref="N30">
    <cfRule type="beginsWith" dxfId="37632" priority="119" operator="beginsWith" text="ANT">
      <formula>LEFT(N30,LEN("ANT"))="ANT"</formula>
    </cfRule>
    <cfRule type="beginsWith" dxfId="37631" priority="120" operator="beginsWith" text="FAL">
      <formula>LEFT(N30,LEN("FAL"))="FAL"</formula>
    </cfRule>
    <cfRule type="beginsWith" dxfId="37630" priority="121" operator="beginsWith" text="OK">
      <formula>LEFT(N30,LEN("OK"))="OK"</formula>
    </cfRule>
  </conditionalFormatting>
  <conditionalFormatting sqref="N30">
    <cfRule type="beginsWith" dxfId="37629" priority="118" operator="beginsWith" text="ATR">
      <formula>LEFT(N30,LEN("ATR"))="ATR"</formula>
    </cfRule>
  </conditionalFormatting>
  <conditionalFormatting sqref="N30">
    <cfRule type="beginsWith" dxfId="37628" priority="117" operator="beginsWith" text="ATD">
      <formula>LEFT(N30,LEN("ATD"))="ATD"</formula>
    </cfRule>
  </conditionalFormatting>
  <conditionalFormatting sqref="N30">
    <cfRule type="beginsWith" dxfId="37627" priority="116" stopIfTrue="1" operator="beginsWith" text="DP">
      <formula>LEFT(N30,LEN("DP"))="DP"</formula>
    </cfRule>
  </conditionalFormatting>
  <conditionalFormatting sqref="N29">
    <cfRule type="beginsWith" dxfId="37626" priority="114" operator="beginsWith" text="FER">
      <formula>LEFT(N29,LEN("FER"))="FER"</formula>
    </cfRule>
    <cfRule type="beginsWith" dxfId="37625" priority="115" operator="beginsWith" text="FRS">
      <formula>LEFT(N29,LEN("FRS"))="FRS"</formula>
    </cfRule>
  </conditionalFormatting>
  <conditionalFormatting sqref="N29">
    <cfRule type="beginsWith" dxfId="37624" priority="113" operator="beginsWith" text="NT">
      <formula>LEFT(N29,LEN("NT"))="NT"</formula>
    </cfRule>
  </conditionalFormatting>
  <conditionalFormatting sqref="N29">
    <cfRule type="beginsWith" dxfId="37623" priority="110" operator="beginsWith" text="ANT">
      <formula>LEFT(N29,LEN("ANT"))="ANT"</formula>
    </cfRule>
    <cfRule type="beginsWith" dxfId="37622" priority="111" operator="beginsWith" text="FAL">
      <formula>LEFT(N29,LEN("FAL"))="FAL"</formula>
    </cfRule>
    <cfRule type="beginsWith" dxfId="37621" priority="112" operator="beginsWith" text="OK">
      <formula>LEFT(N29,LEN("OK"))="OK"</formula>
    </cfRule>
  </conditionalFormatting>
  <conditionalFormatting sqref="N29">
    <cfRule type="beginsWith" dxfId="37620" priority="109" operator="beginsWith" text="ATR">
      <formula>LEFT(N29,LEN("ATR"))="ATR"</formula>
    </cfRule>
  </conditionalFormatting>
  <conditionalFormatting sqref="N29">
    <cfRule type="beginsWith" dxfId="37619" priority="108" operator="beginsWith" text="ATD">
      <formula>LEFT(N29,LEN("ATD"))="ATD"</formula>
    </cfRule>
  </conditionalFormatting>
  <conditionalFormatting sqref="N29">
    <cfRule type="beginsWith" dxfId="37618" priority="107" operator="beginsWith" text="DP">
      <formula>LEFT(N29,LEN("DP"))="DP"</formula>
    </cfRule>
  </conditionalFormatting>
  <conditionalFormatting sqref="M27:M30">
    <cfRule type="expression" dxfId="37617" priority="106">
      <formula>L27="0"</formula>
    </cfRule>
  </conditionalFormatting>
  <conditionalFormatting sqref="L27:L30">
    <cfRule type="beginsWith" dxfId="37616" priority="105" operator="beginsWith" text="0">
      <formula>LEFT(L27,LEN("0"))="0"</formula>
    </cfRule>
  </conditionalFormatting>
  <conditionalFormatting sqref="L33:N34">
    <cfRule type="expression" dxfId="37615" priority="101">
      <formula>K31="FERIADO"</formula>
    </cfRule>
    <cfRule type="expression" dxfId="37614" priority="102">
      <formula>K31="FÉRIAS"</formula>
    </cfRule>
    <cfRule type="expression" dxfId="37613" priority="103">
      <formula>K31="ATESTADO"</formula>
    </cfRule>
    <cfRule type="expression" dxfId="37612" priority="104">
      <formula>K31="NTRAB"</formula>
    </cfRule>
  </conditionalFormatting>
  <conditionalFormatting sqref="N31">
    <cfRule type="beginsWith" dxfId="37611" priority="98" operator="beginsWith" text="DP">
      <formula>LEFT(N31,LEN("DP"))="DP"</formula>
    </cfRule>
    <cfRule type="beginsWith" dxfId="37610" priority="99" operator="beginsWith" text="FER">
      <formula>LEFT(N31,LEN("FER"))="FER"</formula>
    </cfRule>
    <cfRule type="beginsWith" dxfId="37609" priority="100" operator="beginsWith" text="FRS">
      <formula>LEFT(N31,LEN("FRS"))="FRS"</formula>
    </cfRule>
  </conditionalFormatting>
  <conditionalFormatting sqref="N31">
    <cfRule type="beginsWith" dxfId="37608" priority="97" operator="beginsWith" text="NT">
      <formula>LEFT(N31,LEN("NT"))="NT"</formula>
    </cfRule>
  </conditionalFormatting>
  <conditionalFormatting sqref="N31">
    <cfRule type="beginsWith" dxfId="37607" priority="94" operator="beginsWith" text="ANT">
      <formula>LEFT(N31,LEN("ANT"))="ANT"</formula>
    </cfRule>
    <cfRule type="beginsWith" dxfId="37606" priority="95" operator="beginsWith" text="FAL">
      <formula>LEFT(N31,LEN("FAL"))="FAL"</formula>
    </cfRule>
    <cfRule type="beginsWith" dxfId="37605" priority="96" operator="beginsWith" text="OK">
      <formula>LEFT(N31,LEN("OK"))="OK"</formula>
    </cfRule>
  </conditionalFormatting>
  <conditionalFormatting sqref="N31">
    <cfRule type="beginsWith" dxfId="37604" priority="93" operator="beginsWith" text="ATR">
      <formula>LEFT(N31,LEN("ATR"))="ATR"</formula>
    </cfRule>
  </conditionalFormatting>
  <conditionalFormatting sqref="N31">
    <cfRule type="beginsWith" dxfId="37603" priority="92" operator="beginsWith" text="ATD">
      <formula>LEFT(N31,LEN("ATD"))="ATD"</formula>
    </cfRule>
  </conditionalFormatting>
  <conditionalFormatting sqref="N32">
    <cfRule type="beginsWith" dxfId="37602" priority="90" operator="beginsWith" text="FER">
      <formula>LEFT(N32,LEN("FER"))="FER"</formula>
    </cfRule>
    <cfRule type="beginsWith" dxfId="37601" priority="91" operator="beginsWith" text="FRS">
      <formula>LEFT(N32,LEN("FRS"))="FRS"</formula>
    </cfRule>
  </conditionalFormatting>
  <conditionalFormatting sqref="N32">
    <cfRule type="beginsWith" dxfId="37600" priority="89" operator="beginsWith" text="NT">
      <formula>LEFT(N32,LEN("NT"))="NT"</formula>
    </cfRule>
  </conditionalFormatting>
  <conditionalFormatting sqref="N32">
    <cfRule type="beginsWith" dxfId="37599" priority="86" operator="beginsWith" text="ANT">
      <formula>LEFT(N32,LEN("ANT"))="ANT"</formula>
    </cfRule>
    <cfRule type="beginsWith" dxfId="37598" priority="87" operator="beginsWith" text="FAL">
      <formula>LEFT(N32,LEN("FAL"))="FAL"</formula>
    </cfRule>
    <cfRule type="beginsWith" dxfId="37597" priority="88" operator="beginsWith" text="OK">
      <formula>LEFT(N32,LEN("OK"))="OK"</formula>
    </cfRule>
  </conditionalFormatting>
  <conditionalFormatting sqref="N32">
    <cfRule type="beginsWith" dxfId="37596" priority="85" operator="beginsWith" text="ATR">
      <formula>LEFT(N32,LEN("ATR"))="ATR"</formula>
    </cfRule>
  </conditionalFormatting>
  <conditionalFormatting sqref="N32">
    <cfRule type="beginsWith" dxfId="37595" priority="84" operator="beginsWith" text="ATD">
      <formula>LEFT(N32,LEN("ATD"))="ATD"</formula>
    </cfRule>
  </conditionalFormatting>
  <conditionalFormatting sqref="N32">
    <cfRule type="beginsWith" dxfId="37594" priority="83" stopIfTrue="1" operator="beginsWith" text="DP">
      <formula>LEFT(N32,LEN("DP"))="DP"</formula>
    </cfRule>
  </conditionalFormatting>
  <conditionalFormatting sqref="M31:M32">
    <cfRule type="expression" dxfId="37593" priority="82">
      <formula>L31="0"</formula>
    </cfRule>
  </conditionalFormatting>
  <conditionalFormatting sqref="L31:L32">
    <cfRule type="beginsWith" dxfId="37592" priority="81" operator="beginsWith" text="0">
      <formula>LEFT(L31,LEN("0"))="0"</formula>
    </cfRule>
  </conditionalFormatting>
  <conditionalFormatting sqref="L35:N38">
    <cfRule type="expression" dxfId="37591" priority="77">
      <formula>K35="FÉRIAS"</formula>
    </cfRule>
    <cfRule type="expression" dxfId="37590" priority="78">
      <formula>K35="FERIADO"</formula>
    </cfRule>
    <cfRule type="expression" dxfId="37589" priority="79">
      <formula>K35="ATESTADO"</formula>
    </cfRule>
    <cfRule type="expression" dxfId="37588" priority="80">
      <formula>K35="NTRAB"</formula>
    </cfRule>
  </conditionalFormatting>
  <conditionalFormatting sqref="N40">
    <cfRule type="beginsWith" dxfId="37587" priority="75" operator="beginsWith" text="FER">
      <formula>LEFT(N40,LEN("FER"))="FER"</formula>
    </cfRule>
    <cfRule type="beginsWith" dxfId="37586" priority="76" operator="beginsWith" text="FRS">
      <formula>LEFT(N40,LEN("FRS"))="FRS"</formula>
    </cfRule>
  </conditionalFormatting>
  <conditionalFormatting sqref="N40">
    <cfRule type="beginsWith" dxfId="37585" priority="74" operator="beginsWith" text="NT">
      <formula>LEFT(N40,LEN("NT"))="NT"</formula>
    </cfRule>
  </conditionalFormatting>
  <conditionalFormatting sqref="N40">
    <cfRule type="beginsWith" dxfId="37584" priority="71" operator="beginsWith" text="ANT">
      <formula>LEFT(N40,LEN("ANT"))="ANT"</formula>
    </cfRule>
    <cfRule type="beginsWith" dxfId="37583" priority="72" operator="beginsWith" text="FAL">
      <formula>LEFT(N40,LEN("FAL"))="FAL"</formula>
    </cfRule>
    <cfRule type="beginsWith" dxfId="37582" priority="73" operator="beginsWith" text="OK">
      <formula>LEFT(N40,LEN("OK"))="OK"</formula>
    </cfRule>
  </conditionalFormatting>
  <conditionalFormatting sqref="N40">
    <cfRule type="beginsWith" dxfId="37581" priority="70" operator="beginsWith" text="ATR">
      <formula>LEFT(N40,LEN("ATR"))="ATR"</formula>
    </cfRule>
  </conditionalFormatting>
  <conditionalFormatting sqref="N40">
    <cfRule type="beginsWith" dxfId="37580" priority="69" operator="beginsWith" text="ATD">
      <formula>LEFT(N40,LEN("ATD"))="ATD"</formula>
    </cfRule>
  </conditionalFormatting>
  <conditionalFormatting sqref="N40">
    <cfRule type="beginsWith" dxfId="37579" priority="68" operator="beginsWith" text="DP">
      <formula>LEFT(N40,LEN("DP"))="DP"</formula>
    </cfRule>
  </conditionalFormatting>
  <conditionalFormatting sqref="N39">
    <cfRule type="beginsWith" dxfId="37578" priority="66" operator="beginsWith" text="FER">
      <formula>LEFT(N39,LEN("FER"))="FER"</formula>
    </cfRule>
    <cfRule type="beginsWith" dxfId="37577" priority="67" operator="beginsWith" text="FRS">
      <formula>LEFT(N39,LEN("FRS"))="FRS"</formula>
    </cfRule>
  </conditionalFormatting>
  <conditionalFormatting sqref="N39">
    <cfRule type="beginsWith" dxfId="37576" priority="65" operator="beginsWith" text="NT">
      <formula>LEFT(N39,LEN("NT"))="NT"</formula>
    </cfRule>
  </conditionalFormatting>
  <conditionalFormatting sqref="N39">
    <cfRule type="beginsWith" dxfId="37575" priority="62" operator="beginsWith" text="ANT">
      <formula>LEFT(N39,LEN("ANT"))="ANT"</formula>
    </cfRule>
    <cfRule type="beginsWith" dxfId="37574" priority="63" operator="beginsWith" text="FAL">
      <formula>LEFT(N39,LEN("FAL"))="FAL"</formula>
    </cfRule>
    <cfRule type="beginsWith" dxfId="37573" priority="64" operator="beginsWith" text="OK">
      <formula>LEFT(N39,LEN("OK"))="OK"</formula>
    </cfRule>
  </conditionalFormatting>
  <conditionalFormatting sqref="N39">
    <cfRule type="beginsWith" dxfId="37572" priority="61" operator="beginsWith" text="ATR">
      <formula>LEFT(N39,LEN("ATR"))="ATR"</formula>
    </cfRule>
  </conditionalFormatting>
  <conditionalFormatting sqref="N39">
    <cfRule type="beginsWith" dxfId="37571" priority="60" operator="beginsWith" text="ATD">
      <formula>LEFT(N39,LEN("ATD"))="ATD"</formula>
    </cfRule>
  </conditionalFormatting>
  <conditionalFormatting sqref="N39">
    <cfRule type="beginsWith" dxfId="37570" priority="59" operator="beginsWith" text="DP">
      <formula>LEFT(N39,LEN("DP"))="DP"</formula>
    </cfRule>
  </conditionalFormatting>
  <conditionalFormatting sqref="N42">
    <cfRule type="beginsWith" dxfId="37569" priority="57" operator="beginsWith" text="FER">
      <formula>LEFT(N42,LEN("FER"))="FER"</formula>
    </cfRule>
    <cfRule type="beginsWith" dxfId="37568" priority="58" operator="beginsWith" text="FRS">
      <formula>LEFT(N42,LEN("FRS"))="FRS"</formula>
    </cfRule>
  </conditionalFormatting>
  <conditionalFormatting sqref="N42">
    <cfRule type="beginsWith" dxfId="37567" priority="56" operator="beginsWith" text="NT">
      <formula>LEFT(N42,LEN("NT"))="NT"</formula>
    </cfRule>
  </conditionalFormatting>
  <conditionalFormatting sqref="N42">
    <cfRule type="beginsWith" dxfId="37566" priority="53" operator="beginsWith" text="ANT">
      <formula>LEFT(N42,LEN("ANT"))="ANT"</formula>
    </cfRule>
    <cfRule type="beginsWith" dxfId="37565" priority="54" operator="beginsWith" text="FAL">
      <formula>LEFT(N42,LEN("FAL"))="FAL"</formula>
    </cfRule>
    <cfRule type="beginsWith" dxfId="37564" priority="55" operator="beginsWith" text="OK">
      <formula>LEFT(N42,LEN("OK"))="OK"</formula>
    </cfRule>
  </conditionalFormatting>
  <conditionalFormatting sqref="N42">
    <cfRule type="beginsWith" dxfId="37563" priority="52" operator="beginsWith" text="ATR">
      <formula>LEFT(N42,LEN("ATR"))="ATR"</formula>
    </cfRule>
  </conditionalFormatting>
  <conditionalFormatting sqref="N42">
    <cfRule type="beginsWith" dxfId="37562" priority="51" operator="beginsWith" text="ATD">
      <formula>LEFT(N42,LEN("ATD"))="ATD"</formula>
    </cfRule>
  </conditionalFormatting>
  <conditionalFormatting sqref="N42">
    <cfRule type="beginsWith" dxfId="37561" priority="50" stopIfTrue="1" operator="beginsWith" text="DP">
      <formula>LEFT(N42,LEN("DP"))="DP"</formula>
    </cfRule>
  </conditionalFormatting>
  <conditionalFormatting sqref="N41">
    <cfRule type="beginsWith" dxfId="37560" priority="48" operator="beginsWith" text="FER">
      <formula>LEFT(N41,LEN("FER"))="FER"</formula>
    </cfRule>
    <cfRule type="beginsWith" dxfId="37559" priority="49" operator="beginsWith" text="FRS">
      <formula>LEFT(N41,LEN("FRS"))="FRS"</formula>
    </cfRule>
  </conditionalFormatting>
  <conditionalFormatting sqref="N41">
    <cfRule type="beginsWith" dxfId="37558" priority="47" operator="beginsWith" text="NT">
      <formula>LEFT(N41,LEN("NT"))="NT"</formula>
    </cfRule>
  </conditionalFormatting>
  <conditionalFormatting sqref="N41">
    <cfRule type="beginsWith" dxfId="37557" priority="44" operator="beginsWith" text="ANT">
      <formula>LEFT(N41,LEN("ANT"))="ANT"</formula>
    </cfRule>
    <cfRule type="beginsWith" dxfId="37556" priority="45" operator="beginsWith" text="FAL">
      <formula>LEFT(N41,LEN("FAL"))="FAL"</formula>
    </cfRule>
    <cfRule type="beginsWith" dxfId="37555" priority="46" operator="beginsWith" text="OK">
      <formula>LEFT(N41,LEN("OK"))="OK"</formula>
    </cfRule>
  </conditionalFormatting>
  <conditionalFormatting sqref="N41">
    <cfRule type="beginsWith" dxfId="37554" priority="43" operator="beginsWith" text="ATR">
      <formula>LEFT(N41,LEN("ATR"))="ATR"</formula>
    </cfRule>
  </conditionalFormatting>
  <conditionalFormatting sqref="N41">
    <cfRule type="beginsWith" dxfId="37553" priority="42" operator="beginsWith" text="ATD">
      <formula>LEFT(N41,LEN("ATD"))="ATD"</formula>
    </cfRule>
  </conditionalFormatting>
  <conditionalFormatting sqref="N41">
    <cfRule type="beginsWith" dxfId="37552" priority="41" operator="beginsWith" text="DP">
      <formula>LEFT(N41,LEN("DP"))="DP"</formula>
    </cfRule>
  </conditionalFormatting>
  <conditionalFormatting sqref="M39:M42">
    <cfRule type="expression" dxfId="37551" priority="40">
      <formula>L39="0"</formula>
    </cfRule>
  </conditionalFormatting>
  <conditionalFormatting sqref="L39:L42">
    <cfRule type="beginsWith" dxfId="37550" priority="39" operator="beginsWith" text="0">
      <formula>LEFT(L39,LEN("0"))="0"</formula>
    </cfRule>
  </conditionalFormatting>
  <conditionalFormatting sqref="N44">
    <cfRule type="beginsWith" dxfId="37549" priority="37" operator="beginsWith" text="FER">
      <formula>LEFT(N44,LEN("FER"))="FER"</formula>
    </cfRule>
    <cfRule type="beginsWith" dxfId="37548" priority="38" operator="beginsWith" text="FRS">
      <formula>LEFT(N44,LEN("FRS"))="FRS"</formula>
    </cfRule>
  </conditionalFormatting>
  <conditionalFormatting sqref="N44">
    <cfRule type="beginsWith" dxfId="37547" priority="36" operator="beginsWith" text="NT">
      <formula>LEFT(N44,LEN("NT"))="NT"</formula>
    </cfRule>
  </conditionalFormatting>
  <conditionalFormatting sqref="N44">
    <cfRule type="beginsWith" dxfId="37546" priority="33" operator="beginsWith" text="ANT">
      <formula>LEFT(N44,LEN("ANT"))="ANT"</formula>
    </cfRule>
    <cfRule type="beginsWith" dxfId="37545" priority="34" operator="beginsWith" text="FAL">
      <formula>LEFT(N44,LEN("FAL"))="FAL"</formula>
    </cfRule>
    <cfRule type="beginsWith" dxfId="37544" priority="35" operator="beginsWith" text="OK">
      <formula>LEFT(N44,LEN("OK"))="OK"</formula>
    </cfRule>
  </conditionalFormatting>
  <conditionalFormatting sqref="N44">
    <cfRule type="beginsWith" dxfId="37543" priority="32" operator="beginsWith" text="ATR">
      <formula>LEFT(N44,LEN("ATR"))="ATR"</formula>
    </cfRule>
  </conditionalFormatting>
  <conditionalFormatting sqref="N44">
    <cfRule type="beginsWith" dxfId="37542" priority="31" operator="beginsWith" text="ATD">
      <formula>LEFT(N44,LEN("ATD"))="ATD"</formula>
    </cfRule>
  </conditionalFormatting>
  <conditionalFormatting sqref="N44">
    <cfRule type="beginsWith" dxfId="37541" priority="30" operator="beginsWith" text="DP">
      <formula>LEFT(N44,LEN("DP"))="DP"</formula>
    </cfRule>
  </conditionalFormatting>
  <conditionalFormatting sqref="N43">
    <cfRule type="beginsWith" dxfId="37540" priority="28" operator="beginsWith" text="FER">
      <formula>LEFT(N43,LEN("FER"))="FER"</formula>
    </cfRule>
    <cfRule type="beginsWith" dxfId="37539" priority="29" operator="beginsWith" text="FRS">
      <formula>LEFT(N43,LEN("FRS"))="FRS"</formula>
    </cfRule>
  </conditionalFormatting>
  <conditionalFormatting sqref="N43">
    <cfRule type="beginsWith" dxfId="37538" priority="27" operator="beginsWith" text="NT">
      <formula>LEFT(N43,LEN("NT"))="NT"</formula>
    </cfRule>
  </conditionalFormatting>
  <conditionalFormatting sqref="N43">
    <cfRule type="beginsWith" dxfId="37537" priority="24" operator="beginsWith" text="ANT">
      <formula>LEFT(N43,LEN("ANT"))="ANT"</formula>
    </cfRule>
    <cfRule type="beginsWith" dxfId="37536" priority="25" operator="beginsWith" text="FAL">
      <formula>LEFT(N43,LEN("FAL"))="FAL"</formula>
    </cfRule>
    <cfRule type="beginsWith" dxfId="37535" priority="26" operator="beginsWith" text="OK">
      <formula>LEFT(N43,LEN("OK"))="OK"</formula>
    </cfRule>
  </conditionalFormatting>
  <conditionalFormatting sqref="N43">
    <cfRule type="beginsWith" dxfId="37534" priority="23" operator="beginsWith" text="ATR">
      <formula>LEFT(N43,LEN("ATR"))="ATR"</formula>
    </cfRule>
  </conditionalFormatting>
  <conditionalFormatting sqref="N43">
    <cfRule type="beginsWith" dxfId="37533" priority="22" operator="beginsWith" text="ATD">
      <formula>LEFT(N43,LEN("ATD"))="ATD"</formula>
    </cfRule>
  </conditionalFormatting>
  <conditionalFormatting sqref="N43">
    <cfRule type="beginsWith" dxfId="37532" priority="21" operator="beginsWith" text="DP">
      <formula>LEFT(N43,LEN("DP"))="DP"</formula>
    </cfRule>
  </conditionalFormatting>
  <conditionalFormatting sqref="N46">
    <cfRule type="beginsWith" dxfId="37531" priority="19" operator="beginsWith" text="FER">
      <formula>LEFT(N46,LEN("FER"))="FER"</formula>
    </cfRule>
    <cfRule type="beginsWith" dxfId="37530" priority="20" operator="beginsWith" text="FRS">
      <formula>LEFT(N46,LEN("FRS"))="FRS"</formula>
    </cfRule>
  </conditionalFormatting>
  <conditionalFormatting sqref="N46">
    <cfRule type="beginsWith" dxfId="37529" priority="18" operator="beginsWith" text="NT">
      <formula>LEFT(N46,LEN("NT"))="NT"</formula>
    </cfRule>
  </conditionalFormatting>
  <conditionalFormatting sqref="N46">
    <cfRule type="beginsWith" dxfId="37528" priority="15" operator="beginsWith" text="ANT">
      <formula>LEFT(N46,LEN("ANT"))="ANT"</formula>
    </cfRule>
    <cfRule type="beginsWith" dxfId="37527" priority="16" operator="beginsWith" text="FAL">
      <formula>LEFT(N46,LEN("FAL"))="FAL"</formula>
    </cfRule>
    <cfRule type="beginsWith" dxfId="37526" priority="17" operator="beginsWith" text="OK">
      <formula>LEFT(N46,LEN("OK"))="OK"</formula>
    </cfRule>
  </conditionalFormatting>
  <conditionalFormatting sqref="N46">
    <cfRule type="beginsWith" dxfId="37525" priority="14" operator="beginsWith" text="ATR">
      <formula>LEFT(N46,LEN("ATR"))="ATR"</formula>
    </cfRule>
  </conditionalFormatting>
  <conditionalFormatting sqref="N46">
    <cfRule type="beginsWith" dxfId="37524" priority="13" operator="beginsWith" text="ATD">
      <formula>LEFT(N46,LEN("ATD"))="ATD"</formula>
    </cfRule>
  </conditionalFormatting>
  <conditionalFormatting sqref="N46">
    <cfRule type="beginsWith" dxfId="37523" priority="12" stopIfTrue="1" operator="beginsWith" text="DP">
      <formula>LEFT(N46,LEN("DP"))="DP"</formula>
    </cfRule>
  </conditionalFormatting>
  <conditionalFormatting sqref="N45">
    <cfRule type="beginsWith" dxfId="37522" priority="10" operator="beginsWith" text="FER">
      <formula>LEFT(N45,LEN("FER"))="FER"</formula>
    </cfRule>
    <cfRule type="beginsWith" dxfId="37521" priority="11" operator="beginsWith" text="FRS">
      <formula>LEFT(N45,LEN("FRS"))="FRS"</formula>
    </cfRule>
  </conditionalFormatting>
  <conditionalFormatting sqref="N45">
    <cfRule type="beginsWith" dxfId="37520" priority="9" operator="beginsWith" text="NT">
      <formula>LEFT(N45,LEN("NT"))="NT"</formula>
    </cfRule>
  </conditionalFormatting>
  <conditionalFormatting sqref="N45">
    <cfRule type="beginsWith" dxfId="37519" priority="6" operator="beginsWith" text="ANT">
      <formula>LEFT(N45,LEN("ANT"))="ANT"</formula>
    </cfRule>
    <cfRule type="beginsWith" dxfId="37518" priority="7" operator="beginsWith" text="FAL">
      <formula>LEFT(N45,LEN("FAL"))="FAL"</formula>
    </cfRule>
    <cfRule type="beginsWith" dxfId="37517" priority="8" operator="beginsWith" text="OK">
      <formula>LEFT(N45,LEN("OK"))="OK"</formula>
    </cfRule>
  </conditionalFormatting>
  <conditionalFormatting sqref="N45">
    <cfRule type="beginsWith" dxfId="37516" priority="5" operator="beginsWith" text="ATR">
      <formula>LEFT(N45,LEN("ATR"))="ATR"</formula>
    </cfRule>
  </conditionalFormatting>
  <conditionalFormatting sqref="N45">
    <cfRule type="beginsWith" dxfId="37515" priority="4" operator="beginsWith" text="ATD">
      <formula>LEFT(N45,LEN("ATD"))="ATD"</formula>
    </cfRule>
  </conditionalFormatting>
  <conditionalFormatting sqref="N45">
    <cfRule type="beginsWith" dxfId="37514" priority="3" operator="beginsWith" text="DP">
      <formula>LEFT(N45,LEN("DP"))="DP"</formula>
    </cfRule>
  </conditionalFormatting>
  <conditionalFormatting sqref="M43:M46">
    <cfRule type="expression" dxfId="37513" priority="2">
      <formula>L43="0"</formula>
    </cfRule>
  </conditionalFormatting>
  <conditionalFormatting sqref="L43:L46">
    <cfRule type="beginsWith" dxfId="37512" priority="1" operator="beginsWith" text="0">
      <formula>LEFT(L43,LEN("0"))="0"</formula>
    </cfRule>
  </conditionalFormatting>
  <dataValidations count="2">
    <dataValidation type="list" allowBlank="1" showInputMessage="1" showErrorMessage="1" sqref="N47" xr:uid="{D58886DA-78D6-48A7-B1E7-BDBCED250797}">
      <formula1>$W$48:$W$49</formula1>
    </dataValidation>
    <dataValidation type="list" allowBlank="1" showInputMessage="1" showErrorMessage="1" sqref="K3 A39 F19 F31 F7 F15 F23 F3 F11 F27 A35 A19 A31 K27 A7 A15 A23 A3 A11 A27 K11 F39 F35 K19 K31 K7 K15 K23 K39 K35 K43" xr:uid="{3ECF161C-8A0F-49AA-8263-25A78C998087}">
      <formula1>$K$101:$K$105</formula1>
    </dataValidation>
  </dataValidations>
  <pageMargins left="0.43307086614173229" right="3.9370078740157501E-2" top="0.35433070900000002" bottom="0.35433070900000002" header="0.31496062992126" footer="0.31496062992126"/>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20">
    <tabColor rgb="FF00FF00"/>
  </sheetPr>
  <dimension ref="A1:BN651"/>
  <sheetViews>
    <sheetView showGridLines="0" showRuler="0" showWhiteSpace="0" zoomScale="115" zoomScaleNormal="115" workbookViewId="0">
      <pane ySplit="1" topLeftCell="A11" activePane="bottomLeft" state="frozen"/>
      <selection pane="bottomLeft" sqref="A1:I1"/>
    </sheetView>
  </sheetViews>
  <sheetFormatPr defaultRowHeight="15" x14ac:dyDescent="0.25"/>
  <cols>
    <col min="1" max="1" width="10.85546875" style="1" customWidth="1"/>
    <col min="2" max="2" width="8" style="1" bestFit="1" customWidth="1"/>
    <col min="3" max="3" width="6.140625" style="6" bestFit="1" customWidth="1"/>
    <col min="4" max="4" width="4.7109375" style="6" customWidth="1"/>
    <col min="5" max="5" width="2.5703125" style="1" customWidth="1"/>
    <col min="6" max="6" width="10.85546875" style="1" customWidth="1"/>
    <col min="7" max="7" width="8" style="1" customWidth="1"/>
    <col min="8" max="8" width="6.140625" style="1" customWidth="1"/>
    <col min="9" max="9" width="4.7109375" style="1" customWidth="1"/>
    <col min="10" max="10" width="2.5703125" style="1" customWidth="1"/>
    <col min="11" max="11" width="10.85546875" style="1" customWidth="1"/>
    <col min="12" max="12" width="8" style="1" bestFit="1" customWidth="1"/>
    <col min="13" max="13" width="6.140625" style="1" customWidth="1"/>
    <col min="14" max="14" width="4.7109375" style="1" customWidth="1"/>
    <col min="15" max="15" width="2.5703125" style="1" customWidth="1"/>
    <col min="16" max="16" width="10.7109375" style="1" bestFit="1" customWidth="1"/>
    <col min="17" max="17" width="5.5703125" style="1" bestFit="1" customWidth="1"/>
    <col min="18" max="18" width="1" style="1" customWidth="1"/>
    <col min="19" max="19" width="10.7109375" style="1" bestFit="1" customWidth="1"/>
    <col min="20" max="20" width="3" style="1" bestFit="1" customWidth="1"/>
    <col min="21" max="21" width="3.42578125" style="1" customWidth="1"/>
    <col min="22" max="22" width="32.28515625" style="1" customWidth="1"/>
    <col min="23" max="23" width="8" style="1" bestFit="1" customWidth="1"/>
    <col min="24" max="24" width="6.140625" style="1" bestFit="1" customWidth="1"/>
    <col min="25" max="25" width="9.140625" style="9"/>
    <col min="26" max="27" width="9.140625" style="1"/>
    <col min="28" max="28" width="13.42578125" style="1" customWidth="1"/>
    <col min="29" max="29" width="16.140625" style="1" customWidth="1"/>
    <col min="30" max="30" width="12.7109375" style="1" bestFit="1" customWidth="1"/>
    <col min="31" max="16384" width="9.140625" style="1"/>
  </cols>
  <sheetData>
    <row r="1" spans="1:66" ht="30.75" customHeight="1" x14ac:dyDescent="0.25">
      <c r="A1" s="280" t="str">
        <f>IF(DADOS!H14=0, "", DADOS!H14)</f>
        <v>JEFERSON RIBAS TAMIOZZO</v>
      </c>
      <c r="B1" s="280"/>
      <c r="C1" s="280"/>
      <c r="D1" s="280"/>
      <c r="E1" s="280"/>
      <c r="F1" s="280"/>
      <c r="G1" s="280"/>
      <c r="H1" s="280"/>
      <c r="I1" s="280"/>
      <c r="J1" s="15" t="s">
        <v>121</v>
      </c>
      <c r="K1" s="281" t="str">
        <f>CONFIG!G5</f>
        <v>MARÇO</v>
      </c>
      <c r="L1" s="281"/>
      <c r="M1" s="281">
        <f>CONFIG!G7</f>
        <v>2026</v>
      </c>
      <c r="N1" s="281"/>
      <c r="O1" s="10"/>
      <c r="P1" s="283"/>
      <c r="Q1" s="283"/>
      <c r="R1" s="22"/>
      <c r="S1" s="283"/>
      <c r="T1" s="283"/>
      <c r="V1" s="33"/>
      <c r="W1" s="282" t="s">
        <v>9</v>
      </c>
      <c r="X1" s="282"/>
    </row>
    <row r="2" spans="1:66" s="6" customFormat="1" x14ac:dyDescent="0.25">
      <c r="A2" s="2" t="s">
        <v>1</v>
      </c>
      <c r="B2" s="2" t="s">
        <v>0</v>
      </c>
      <c r="C2" s="2" t="s">
        <v>4</v>
      </c>
      <c r="D2" s="2" t="s">
        <v>5</v>
      </c>
      <c r="E2" s="188"/>
      <c r="F2" s="3" t="s">
        <v>1</v>
      </c>
      <c r="G2" s="3" t="s">
        <v>0</v>
      </c>
      <c r="H2" s="3" t="s">
        <v>4</v>
      </c>
      <c r="I2" s="3" t="s">
        <v>5</v>
      </c>
      <c r="J2" s="187"/>
      <c r="K2" s="3" t="s">
        <v>1</v>
      </c>
      <c r="L2" s="2" t="s">
        <v>0</v>
      </c>
      <c r="M2" s="3" t="s">
        <v>4</v>
      </c>
      <c r="N2" s="3" t="s">
        <v>5</v>
      </c>
      <c r="O2" s="4"/>
      <c r="P2" s="285" t="s">
        <v>57</v>
      </c>
      <c r="Q2" s="285"/>
      <c r="R2" s="285"/>
      <c r="S2" s="285"/>
      <c r="T2" s="199" t="s">
        <v>32</v>
      </c>
      <c r="U2" s="1"/>
      <c r="V2" s="142"/>
      <c r="W2" s="9" t="s">
        <v>6</v>
      </c>
      <c r="X2" s="9" t="s">
        <v>4</v>
      </c>
      <c r="Y2" s="9" t="s">
        <v>122</v>
      </c>
      <c r="Z2" s="1"/>
      <c r="AA2" s="1"/>
      <c r="AB2" s="1"/>
      <c r="AC2" s="1"/>
      <c r="AD2" s="1"/>
      <c r="AE2" s="1"/>
      <c r="AF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row>
    <row r="3" spans="1:66" ht="15" customHeight="1" x14ac:dyDescent="0.25">
      <c r="A3" s="11"/>
      <c r="B3" s="256" t="s">
        <v>10</v>
      </c>
      <c r="C3" s="257"/>
      <c r="D3" s="257"/>
      <c r="E3" s="192" t="str">
        <f>IF($N$47&lt;&gt;"SIM","",IFERROR(IF(TRIM(C3&amp;"")="","",_xlfn.LET(_xlpm.v,VALUE(TRIM(C3&amp;"")),_xlpm.alvo,IF(A5="SÁBADO",(INT($Y$8/100)*60+MOD($Y$8,100)),(INT($Y$3/100)*60+MOD($Y$3,100))),_xlpm.real,(INT(_xlpm.v/100)*60+MOD(_xlpm.v,100)),_xlpm.dif,_xlpm.alvo-_xlpm.real,IF(ABS(_xlpm.dif)&lt;=5,0,_xlpm.dif))),"ER"))</f>
        <v/>
      </c>
      <c r="F3" s="11"/>
      <c r="G3" s="46"/>
      <c r="H3" s="7"/>
      <c r="I3" s="49" t="str">
        <f ca="1">_xlfn.LET(_xlpm.a,F3,_xlpm.c,H3,_xlpm.x,$X$3,_xlpm.y,$Y$3,_xlpm.limInf,$B$51,_xlpm.limSup,$C$51,_xlpm.linhaAnt,F4,IF(_xlpm.a="FÉRIAS","FRS",IF(_xlpm.a="FERIADO","FER",IF(_xlpm.a="NTRAB","NTB",IF(AND(_xlpm.a="ATESTADO",_xlpm.c=""),"ATD",IF(_xlpm.c&lt;&gt;"",IF(_xlpm.c&lt;=_xlpm.x,IF(_xlpm.c&gt;_xlpm.y,"DP","OK"),"ATR"),IF(_xlpm.linhaAnt&lt;_xlpm.limInf,"FAL","")))))))</f>
        <v/>
      </c>
      <c r="J3" s="192" t="str">
        <f>IF($N$47&lt;&gt;"SIM","",IFERROR(IF(TRIM(H3&amp;"")="","",_xlfn.LET(_xlpm.v,VALUE(TRIM(H3&amp;"")),_xlpm.alvo,IF(F5="SÁBADO",(INT($Y$8/100)*60+MOD($Y$8,100)),(INT($Y$3/100)*60+MOD($Y$3,100))),_xlpm.real,(INT(_xlpm.v/100)*60+MOD(_xlpm.v,100)),_xlpm.dif,_xlpm.alvo-_xlpm.real,IF(ABS(_xlpm.dif)&lt;=5,0,_xlpm.dif))),"ER"))</f>
        <v/>
      </c>
      <c r="K3" s="11"/>
      <c r="L3" s="46"/>
      <c r="M3" s="7"/>
      <c r="N3" s="49" t="str">
        <f ca="1">_xlfn.LET(_xlpm.a,K3,_xlpm.c,M3,_xlpm.x,$X$8,_xlpm.y,$Y$8,_xlpm.limInf,$B$51,_xlpm.limSup,$C$51,_xlpm.linhaAnt,K4,IF(_xlpm.a="FÉRIAS","FRS",IF(_xlpm.a="NTRAB","NT",IF(AND(_xlpm.a="ATESTADO",_xlpm.c=""),"ATD",IF(_xlpm.a="FERIADO","FER",IF(_xlpm.c&lt;&gt;"",IF(_xlpm.c&lt;=_xlpm.x,IF(_xlpm.c&gt;_xlpm.y,"DP","OK"),"ATR"),IF(_xlpm.linhaAnt&lt;_xlpm.limInf,"FAL","")))))))</f>
        <v/>
      </c>
      <c r="O3" s="192" t="str">
        <f>IF($N$47&lt;&gt;"SIM","",IFERROR(IF(TRIM(M3&amp;"")="","",_xlfn.LET(_xlpm.v,VALUE(TRIM(M3&amp;"")),_xlpm.alvo,IF(K5="SÁBADO",(INT($Y$8/100)*60+MOD($Y$8,100)),(INT($Y$3/100)*60+MOD($Y$3,100))),_xlpm.real,(INT(_xlpm.v/100)*60+MOD(_xlpm.v,100)),_xlpm.dif,_xlpm.alvo-_xlpm.real,IF(ABS(_xlpm.dif)&lt;=5,0,_xlpm.dif))),"ER"))</f>
        <v/>
      </c>
      <c r="P3" s="231"/>
      <c r="Q3" s="232"/>
      <c r="R3" s="190"/>
      <c r="S3" s="240" t="str">
        <f>IF(R3="","",TEXT(R3,"00""/""00""/""0000"))</f>
        <v/>
      </c>
      <c r="T3" s="233" t="str">
        <f>IF(R3="","",LEFT(S3&amp;"00",2))</f>
        <v/>
      </c>
      <c r="W3" s="9" t="s">
        <v>7</v>
      </c>
      <c r="X3" s="35">
        <f>DADOS!K14+5</f>
        <v>805</v>
      </c>
      <c r="Y3" s="35">
        <f>X3-5</f>
        <v>800</v>
      </c>
    </row>
    <row r="4" spans="1:66" x14ac:dyDescent="0.25">
      <c r="A4" s="41">
        <f ca="1">IF(AND($B$51=1,$A$52&lt;&gt;"01/01/2021"),"HOJE",1)</f>
        <v>1</v>
      </c>
      <c r="B4" s="256"/>
      <c r="C4" s="257"/>
      <c r="D4" s="257"/>
      <c r="E4" s="192" t="str">
        <f>IF($N$47&lt;&gt;"SIM","",IFERROR(IF(TRIM(C4&amp;"")="","",_xlfn.LET(_xlpm.v,VALUE(TRIM(C4&amp;"")),_xlpm.alvo,(INT($X$4/100)*60+MOD($X$4,100)),_xlpm.real,(INT(_xlpm.v/100)*60+MOD(_xlpm.v,100)),_xlpm.dif,_xlpm.alvo-_xlpm.real,IF(ABS(_xlpm.dif)&lt;=5,0,_xlpm.dif))*-1),"ER"))</f>
        <v/>
      </c>
      <c r="F4" s="41">
        <f ca="1">IF($B$51=11,"HOJE",11)</f>
        <v>11</v>
      </c>
      <c r="G4" s="46"/>
      <c r="H4" s="7"/>
      <c r="I4" s="49" t="str">
        <f ca="1">_xlfn.LET(_xlpm.a,F3,_xlpm.c,H4,_xlpm.x,$X$4,_xlpm.limInf,$B$51,_xlpm.limSup,$C$51,_xlpm.linhaAnt,F4,IF(_xlpm.a="FÉRIAS","FRS",IF(_xlpm.a="FERIADO","FER",IF(_xlpm.a="NTRAB","NTB",IF(AND(_xlpm.a="ATESTADO",_xlpm.c=""),"ATD",IF(_xlpm.c&lt;&gt;"",IF(_xlpm.c&gt;=_xlpm.x,"OK","ANT"),IF(_xlpm.linhaAnt&lt;_xlpm.limInf,"FAL","")))))))</f>
        <v/>
      </c>
      <c r="J4" s="192" t="str">
        <f>IF($N$47&lt;&gt;"SIM","",IFERROR(IF(TRIM(H4&amp;"")="","",_xlfn.LET(_xlpm.v,VALUE(TRIM(H4&amp;"")),_xlpm.alvo,(INT($X$4/100)*60+MOD($X$4,100)),_xlpm.real,(INT(_xlpm.v/100)*60+MOD(_xlpm.v,100)),_xlpm.dif,_xlpm.alvo-_xlpm.real,IF(ABS(_xlpm.dif)&lt;=5,0,_xlpm.dif))*-1),"ER"))</f>
        <v/>
      </c>
      <c r="K4" s="41">
        <f ca="1">IF($B$51=21,"HOJE",21)</f>
        <v>21</v>
      </c>
      <c r="L4" s="46"/>
      <c r="M4" s="7"/>
      <c r="N4" s="49" t="str">
        <f ca="1">_xlfn.LET(_xlpm.a,K3,_xlpm.c,M4,_xlpm.x,$X$9,_xlpm.limInf,$B$51,_xlpm.limSup,$C$51,_xlpm.linhaAnt,K4,IF(_xlpm.a="FÉRIAS","FRS",IF(_xlpm.a="NTRAB","NT",IF(AND(_xlpm.a="ATESTADO",_xlpm.c=""),"ATD",IF(_xlpm.a="FERIADO","FER",IF(_xlpm.c&lt;&gt;"",IF(_xlpm.c&gt;=_xlpm.x,"OK","ANT"),IF(_xlpm.linhaAnt&lt;_xlpm.limInf,"FAL","")))))))</f>
        <v/>
      </c>
      <c r="O4" s="192" t="str">
        <f>IF($N$47&lt;&gt;"SIM","",IFERROR(IF(TRIM(M4&amp;"")="","",_xlfn.LET(_xlpm.v,VALUE(TRIM(M4&amp;"")),_xlpm.alvo,(INT($X$4/100)*60+MOD($X$4,100)),_xlpm.real,(INT(_xlpm.v/100)*60+MOD(_xlpm.v,100)),_xlpm.dif,_xlpm.alvo-_xlpm.real,IF(ABS(_xlpm.dif)&lt;=5,0,_xlpm.dif))*-1),"ER"))</f>
        <v/>
      </c>
      <c r="P4" s="231"/>
      <c r="Q4" s="232"/>
      <c r="R4" s="190"/>
      <c r="S4" s="240" t="str">
        <f t="shared" ref="S4:S53" si="0">IF(R4="","",TEXT(R4,"00""/""00""/""0000"))</f>
        <v/>
      </c>
      <c r="T4" s="233" t="str">
        <f t="shared" ref="T4:T53" si="1">IF(R4="","",LEFT(S4&amp;"00",2))</f>
        <v/>
      </c>
      <c r="U4" s="5"/>
      <c r="V4" s="5"/>
      <c r="W4" s="9" t="s">
        <v>2</v>
      </c>
      <c r="X4" s="35">
        <f>DADOS!L14</f>
        <v>1200</v>
      </c>
      <c r="Y4" s="35">
        <f>X4</f>
        <v>1200</v>
      </c>
    </row>
    <row r="5" spans="1:66" x14ac:dyDescent="0.25">
      <c r="A5" s="41" t="str">
        <f>CONFIG!G3</f>
        <v>DOMINGO</v>
      </c>
      <c r="B5" s="256"/>
      <c r="C5" s="257"/>
      <c r="D5" s="257"/>
      <c r="E5" s="192" t="str">
        <f>IF($N$47&lt;&gt;"SIM","",IFERROR(IF(TRIM(C5&amp;"")="","",_xlfn.LET(_xlpm.v,VALUE(TRIM(C5&amp;"")),_xlpm.alvo,(INT($Y$5/100)*60+MOD($Y$5,100)),_xlpm.real,(INT(_xlpm.v/100)*60+MOD(_xlpm.v,100)),_xlpm.dif,_xlpm.alvo-_xlpm.real,IF(ABS(_xlpm.dif)&lt;=5,0,_xlpm.dif))),"ER"))</f>
        <v/>
      </c>
      <c r="F5" s="41" t="str">
        <f>IF(A41="SÁBADO","DOMINGO",IF(A41="DOMINGO","SEGUNDA",IF(A41="SEGUNDA","TERÇA",IF(A41="SEGUNDA","TERÇA",IF(A41="TERÇA","QUARTA",IF(A41="QUARTA","QUINTA",IF(A41="QUINTA","SEXTA",IF(A41="SEXTA","SÁBADO","ERRO"))))))))</f>
        <v>QUARTA</v>
      </c>
      <c r="G5" s="46"/>
      <c r="H5" s="7"/>
      <c r="I5" s="49" t="str">
        <f ca="1">_xlfn.LET(_xlpm.a,F3,_xlpm.c,H5,_xlpm.x,$X$5,_xlpm.y,$Y$5,_xlpm.limInf,$B$51,_xlpm.limSup,$C$51,_xlpm.linhaAnt,F4,IF(_xlpm.a="FÉRIAS","FRS",IF(_xlpm.a="FERIADO","FER",IF(_xlpm.a="NTRAB","NTB",IF(AND(_xlpm.a="ATESTADO",_xlpm.c=""),"ATD",IF(_xlpm.c&lt;&gt;"",IF(_xlpm.c&lt;=_xlpm.x,IF(_xlpm.c&gt;_xlpm.y,"DP","OK"),"ATR"),IF(_xlpm.linhaAnt&lt;_xlpm.limInf,"FAL","")))))))</f>
        <v/>
      </c>
      <c r="J5" s="192" t="str">
        <f>IF($N$47&lt;&gt;"SIM","",IFERROR(IF(TRIM(H5&amp;"")="","",_xlfn.LET(_xlpm.v,VALUE(TRIM(H5&amp;"")),_xlpm.alvo,(INT($Y$5/100)*60+MOD($Y$5,100)),_xlpm.real,(INT(_xlpm.v/100)*60+MOD(_xlpm.v,100)),_xlpm.dif,_xlpm.alvo-_xlpm.real,IF(ABS(_xlpm.dif)&lt;=5,0,_xlpm.dif))),"ER"))</f>
        <v/>
      </c>
      <c r="K5" s="41" t="str">
        <f>IF(F41="SÁBADO","DOMINGO",IF(F41="DOMINGO","SEGUNDA",IF(F41="SEGUNDA","TERÇA",IF(F41="SEGUNDA","TERÇA",IF(F41="TERÇA","QUARTA",IF(F41="QUARTA","QUINTA",IF(F41="QUINTA","SEXTA",IF(F41="SEXTA","SÁBADO","ERRO"))))))))</f>
        <v>SÁBADO</v>
      </c>
      <c r="L5" s="258" t="s">
        <v>16</v>
      </c>
      <c r="M5" s="259"/>
      <c r="N5" s="259"/>
      <c r="O5" s="192" t="str">
        <f>IF($N$47&lt;&gt;"SIM","",IFERROR(IF(TRIM(M5&amp;"")="","",_xlfn.LET(_xlpm.v,VALUE(TRIM(M5&amp;"")),_xlpm.alvo,(INT($Y$5/100)*60+MOD($Y$5,100)),_xlpm.real,(INT(_xlpm.v/100)*60+MOD(_xlpm.v,100)),_xlpm.dif,_xlpm.alvo-_xlpm.real,IF(ABS(_xlpm.dif)&lt;=5,0,_xlpm.dif))),"ER"))</f>
        <v/>
      </c>
      <c r="P5" s="231"/>
      <c r="Q5" s="232"/>
      <c r="R5" s="190"/>
      <c r="S5" s="240" t="str">
        <f t="shared" si="0"/>
        <v/>
      </c>
      <c r="T5" s="233" t="str">
        <f t="shared" si="1"/>
        <v/>
      </c>
      <c r="U5" s="5"/>
      <c r="V5" s="5"/>
      <c r="W5" s="9" t="s">
        <v>8</v>
      </c>
      <c r="X5" s="35">
        <f>DADOS!M14+5</f>
        <v>1335</v>
      </c>
      <c r="Y5" s="35">
        <f>X5-5</f>
        <v>1330</v>
      </c>
    </row>
    <row r="6" spans="1:66" x14ac:dyDescent="0.25">
      <c r="A6" s="38"/>
      <c r="B6" s="256"/>
      <c r="C6" s="257"/>
      <c r="D6" s="257"/>
      <c r="E6" s="192" t="str">
        <f>IF($N$47&lt;&gt;"SIM","",IFERROR(IF(TRIM(C6&amp;"")="","",_xlfn.LET(_xlpm.v,VALUE(TRIM(C6&amp;"")),_xlpm.alvo,(INT($X$6/100)*60+MOD($X$6,100)),_xlpm.real,(INT(_xlpm.v/100)*60+MOD(_xlpm.v,100)),_xlpm.dif,_xlpm.alvo-_xlpm.real,IF(ABS(_xlpm.dif)&lt;=5,0,_xlpm.dif))*-1),"ER"))</f>
        <v/>
      </c>
      <c r="F6" s="38"/>
      <c r="G6" s="46"/>
      <c r="H6" s="7"/>
      <c r="I6" s="49" t="str">
        <f ca="1">_xlfn.LET(_xlpm.a,F3,_xlpm.c,H6,_xlpm.x,$X$6,_xlpm.limInf,$B$51,_xlpm.limSup,$C$51,_xlpm.linhaAnt,F4,IF(_xlpm.a="FÉRIAS","FRS",IF(_xlpm.a="FERIADO","FER",IF(_xlpm.a="NTRAB","NTB",IF(AND(_xlpm.a="ATESTADO",_xlpm.c=""),"ATD",IF(_xlpm.c&lt;&gt;"",IF(_xlpm.c&gt;=_xlpm.x,"OK","ANT"),IF(_xlpm.linhaAnt&lt;_xlpm.limInf,"FAL","")))))))</f>
        <v/>
      </c>
      <c r="J6" s="192" t="str">
        <f>IF($N$47&lt;&gt;"SIM","",IFERROR(IF(TRIM(H6&amp;"")="","",_xlfn.LET(_xlpm.v,VALUE(TRIM(H6&amp;"")),_xlpm.alvo,(INT($X$6/100)*60+MOD($X$6,100)),_xlpm.real,(INT(_xlpm.v/100)*60+MOD(_xlpm.v,100)),_xlpm.dif,_xlpm.alvo-_xlpm.real,IF(ABS(_xlpm.dif)&lt;=5,0,_xlpm.dif))*-1),"ER"))</f>
        <v/>
      </c>
      <c r="K6" s="38"/>
      <c r="L6" s="258"/>
      <c r="M6" s="259"/>
      <c r="N6" s="259"/>
      <c r="O6" s="192" t="str">
        <f>IF($N$47&lt;&gt;"SIM","",IFERROR(IF(TRIM(M6&amp;"")="","",_xlfn.LET(_xlpm.v,VALUE(TRIM(M6&amp;"")),_xlpm.alvo,(INT($X$6/100)*60+MOD($X$6,100)),_xlpm.real,(INT(_xlpm.v/100)*60+MOD(_xlpm.v,100)),_xlpm.dif,_xlpm.alvo-_xlpm.real,IF(ABS(_xlpm.dif)&lt;=5,0,_xlpm.dif))*-1),"ER"))</f>
        <v/>
      </c>
      <c r="P6" s="231"/>
      <c r="Q6" s="232"/>
      <c r="R6" s="190"/>
      <c r="S6" s="240" t="str">
        <f t="shared" si="0"/>
        <v/>
      </c>
      <c r="T6" s="233" t="str">
        <f t="shared" si="1"/>
        <v/>
      </c>
      <c r="U6" s="5"/>
      <c r="V6" s="5"/>
      <c r="W6" s="9" t="s">
        <v>3</v>
      </c>
      <c r="X6" s="35">
        <f>DADOS!N14</f>
        <v>1800</v>
      </c>
      <c r="Y6" s="35">
        <f>X6</f>
        <v>1800</v>
      </c>
    </row>
    <row r="7" spans="1:66" ht="15" customHeight="1" x14ac:dyDescent="0.25">
      <c r="A7" s="12"/>
      <c r="B7" s="47"/>
      <c r="C7" s="48"/>
      <c r="D7" s="50" t="str">
        <f ca="1">_xlfn.LET(_xlpm.a,A7,_xlpm.c,C7,_xlpm.x,$X$3,_xlpm.y,$Y$3,_xlpm.limInf,$B$51,_xlpm.limSup,$C$51,_xlpm.linhaAnt,A8,IF(_xlpm.a="FÉRIAS","FRS",IF(_xlpm.a="FERIADO","FER",IF(_xlpm.a="NTRAB","NTB",IF(AND(_xlpm.a="ATESTADO",_xlpm.c=""),"ATD",IF(_xlpm.c&lt;&gt;"",IF(_xlpm.c&lt;=_xlpm.x,IF(_xlpm.c&gt;_xlpm.y,"DP","OK"),"ATR"),IF(_xlpm.linhaAnt&lt;_xlpm.limInf,"FAL","")))))))</f>
        <v>FAL</v>
      </c>
      <c r="E7" s="192" t="str">
        <f>IF($N$47&lt;&gt;"SIM","",IFERROR(IF(TRIM(C7&amp;"")="","",_xlfn.LET(_xlpm.v,VALUE(TRIM(C7&amp;"")),_xlpm.alvo,IF(A9="SÁBADO",(INT($Y$8/100)*60+MOD($Y$8,100)),(INT($Y$3/100)*60+MOD($Y$3,100))),_xlpm.real,(INT(_xlpm.v/100)*60+MOD(_xlpm.v,100)),_xlpm.dif,_xlpm.alvo-_xlpm.real,IF(ABS(_xlpm.dif)&lt;=5,0,_xlpm.dif))),"ER"))</f>
        <v/>
      </c>
      <c r="F7" s="12"/>
      <c r="G7" s="47"/>
      <c r="H7" s="48"/>
      <c r="I7" s="50" t="str">
        <f ca="1">_xlfn.LET(_xlpm.a,F7,_xlpm.c,H7,_xlpm.x,$X$3,_xlpm.y,$Y$3,_xlpm.limInf,$B$51,_xlpm.limSup,$C$51,_xlpm.linhaAnt,F8,IF(_xlpm.a="FÉRIAS","FRS",IF(_xlpm.a="FERIADO","FER",IF(_xlpm.a="NTRAB","NTB",IF(AND(_xlpm.a="ATESTADO",_xlpm.c=""),"ATD",IF(_xlpm.c&lt;&gt;"",IF(_xlpm.c&lt;=_xlpm.x,IF(_xlpm.c&gt;_xlpm.y,"DP","OK"),"ATR"),IF(_xlpm.linhaAnt&lt;_xlpm.limInf,"FAL","")))))))</f>
        <v/>
      </c>
      <c r="J7" s="192" t="str">
        <f>IF($N$47&lt;&gt;"SIM","",IFERROR(IF(TRIM(H7&amp;"")="","",_xlfn.LET(_xlpm.v,VALUE(TRIM(H7&amp;"")),_xlpm.alvo,IF(F9="SÁBADO",(INT($Y$8/100)*60+MOD($Y$8,100)),(INT($Y$3/100)*60+MOD($Y$3,100))),_xlpm.real,(INT(_xlpm.v/100)*60+MOD(_xlpm.v,100)),_xlpm.dif,_xlpm.alvo-_xlpm.real,IF(ABS(_xlpm.dif)&lt;=5,0,_xlpm.dif))),"ER"))</f>
        <v/>
      </c>
      <c r="K7" s="12"/>
      <c r="L7" s="272" t="s">
        <v>10</v>
      </c>
      <c r="M7" s="273"/>
      <c r="N7" s="273"/>
      <c r="O7" s="192" t="str">
        <f>IF($N$47&lt;&gt;"SIM","",IFERROR(IF(TRIM(M7&amp;"")="","",_xlfn.LET(_xlpm.v,VALUE(TRIM(M7&amp;"")),_xlpm.alvo,IF(K9="SÁBADO",(INT($Y$8/100)*60+MOD($Y$8,100)),(INT($Y$3/100)*60+MOD($Y$3,100))),_xlpm.real,(INT(_xlpm.v/100)*60+MOD(_xlpm.v,100)),_xlpm.dif,_xlpm.alvo-_xlpm.real,IF(ABS(_xlpm.dif)&lt;=5,0,_xlpm.dif))),"ER"))</f>
        <v/>
      </c>
      <c r="P7" s="231"/>
      <c r="Q7" s="232"/>
      <c r="R7" s="190"/>
      <c r="S7" s="240" t="str">
        <f t="shared" si="0"/>
        <v/>
      </c>
      <c r="T7" s="233" t="str">
        <f t="shared" si="1"/>
        <v/>
      </c>
      <c r="U7" s="5"/>
      <c r="W7" s="269" t="s">
        <v>16</v>
      </c>
      <c r="X7" s="269"/>
      <c r="Y7" s="14"/>
    </row>
    <row r="8" spans="1:66" x14ac:dyDescent="0.25">
      <c r="A8" s="42">
        <f ca="1">IF($B$51=2,"HOJE",2)</f>
        <v>2</v>
      </c>
      <c r="B8" s="47"/>
      <c r="C8" s="48"/>
      <c r="D8" s="50" t="str">
        <f ca="1">_xlfn.LET(_xlpm.a,A7,_xlpm.c,C8,_xlpm.x,$X$4,_xlpm.limInf,$B$51,_xlpm.limSup,$C$51,_xlpm.linhaAnt,A8,IF(_xlpm.a="FÉRIAS","FRS",IF(_xlpm.a="FERIADO","FER",IF(_xlpm.a="NTRAB","NTB",IF(AND(_xlpm.a="ATESTADO",_xlpm.c=""),"ATD",IF(_xlpm.c&lt;&gt;"",IF(_xlpm.c&gt;=_xlpm.x,"OK","ANT"),IF(_xlpm.linhaAnt&lt;_xlpm.limInf,"FAL","")))))))</f>
        <v>FAL</v>
      </c>
      <c r="E8" s="192" t="str">
        <f>IF($N$47&lt;&gt;"SIM","",IFERROR(IF(TRIM(C8&amp;"")="","",_xlfn.LET(_xlpm.v,VALUE(TRIM(C8&amp;"")),_xlpm.alvo,(INT($X$4/100)*60+MOD($X$4,100)),_xlpm.real,(INT(_xlpm.v/100)*60+MOD(_xlpm.v,100)),_xlpm.dif,_xlpm.alvo-_xlpm.real,IF(ABS(_xlpm.dif)&lt;=5,0,_xlpm.dif))*-1),"ER"))</f>
        <v/>
      </c>
      <c r="F8" s="42">
        <f ca="1">IF($B$51=12,"HOJE",12)</f>
        <v>12</v>
      </c>
      <c r="G8" s="47"/>
      <c r="H8" s="48"/>
      <c r="I8" s="50" t="str">
        <f ca="1">_xlfn.LET(_xlpm.a,F7,_xlpm.c,H8,_xlpm.x,$X$4,_xlpm.limInf,$B$51,_xlpm.limSup,$C$51,_xlpm.linhaAnt,F8,IF(_xlpm.a="FÉRIAS","FRS",IF(_xlpm.a="FERIADO","FER",IF(_xlpm.a="NTRAB","NTB",IF(AND(_xlpm.a="ATESTADO",_xlpm.c=""),"ATD",IF(_xlpm.c&lt;&gt;"",IF(_xlpm.c&gt;=_xlpm.x,"OK","ANT"),IF(_xlpm.linhaAnt&lt;_xlpm.limInf,"FAL","")))))))</f>
        <v/>
      </c>
      <c r="J8" s="192" t="str">
        <f>IF($N$47&lt;&gt;"SIM","",IFERROR(IF(TRIM(H8&amp;"")="","",_xlfn.LET(_xlpm.v,VALUE(TRIM(H8&amp;"")),_xlpm.alvo,(INT($X$4/100)*60+MOD($X$4,100)),_xlpm.real,(INT(_xlpm.v/100)*60+MOD(_xlpm.v,100)),_xlpm.dif,_xlpm.alvo-_xlpm.real,IF(ABS(_xlpm.dif)&lt;=5,0,_xlpm.dif))*-1),"ER"))</f>
        <v/>
      </c>
      <c r="K8" s="42">
        <f ca="1">IF($B$51=22,"HOJE",22)</f>
        <v>22</v>
      </c>
      <c r="L8" s="272"/>
      <c r="M8" s="273"/>
      <c r="N8" s="273"/>
      <c r="O8" s="192" t="str">
        <f>IF($N$47&lt;&gt;"SIM","",IFERROR(IF(TRIM(M8&amp;"")="","",_xlfn.LET(_xlpm.v,VALUE(TRIM(M8&amp;"")),_xlpm.alvo,(INT($X$4/100)*60+MOD($X$4,100)),_xlpm.real,(INT(_xlpm.v/100)*60+MOD(_xlpm.v,100)),_xlpm.dif,_xlpm.alvo-_xlpm.real,IF(ABS(_xlpm.dif)&lt;=5,0,_xlpm.dif))*-1),"ER"))</f>
        <v/>
      </c>
      <c r="P8" s="231"/>
      <c r="Q8" s="232"/>
      <c r="R8" s="190"/>
      <c r="S8" s="240" t="str">
        <f>IF(R8="","",TEXT(R8,"00""/""00""/""0000"))</f>
        <v/>
      </c>
      <c r="T8" s="233" t="str">
        <f t="shared" si="1"/>
        <v/>
      </c>
      <c r="U8" s="5"/>
      <c r="W8" s="9" t="s">
        <v>7</v>
      </c>
      <c r="X8" s="35">
        <f>DADOS!M32+5</f>
        <v>805</v>
      </c>
      <c r="Y8" s="35">
        <f>X8-5</f>
        <v>800</v>
      </c>
    </row>
    <row r="9" spans="1:66" x14ac:dyDescent="0.25">
      <c r="A9" s="42" t="str">
        <f>IF(A5="SÁBADO","DOMINGO",IF(A5="DOMINGO","SEGUNDA",IF(A5="SEGUNDA","TERÇA",IF(A5="SEGUNDA","TERÇA",IF(A5="TERÇA","QUARTA",IF(A5="QUARTA","QUINTA",IF(A5="QUINTA","SEXTA",IF(A5="SEXTA","SÁBADO","ERRO"))))))))</f>
        <v>SEGUNDA</v>
      </c>
      <c r="B9" s="47"/>
      <c r="C9" s="48"/>
      <c r="D9" s="50" t="str">
        <f ca="1">_xlfn.LET(_xlpm.a,A7,_xlpm.c,C9,_xlpm.x,$X$5,_xlpm.y,$Y$5,_xlpm.limInf,$B$51,_xlpm.limSup,$C$51,_xlpm.linhaAnt,A8,IF(_xlpm.a="FÉRIAS","FRS",IF(_xlpm.a="FERIADO","FER",IF(_xlpm.a="NTRAB","NTB",IF(AND(_xlpm.a="ATESTADO",_xlpm.c=""),"ATD",IF(_xlpm.c&lt;&gt;"",IF(_xlpm.c&lt;=_xlpm.x,IF(_xlpm.c&gt;_xlpm.y,"DP","OK"),"ATR"),IF(_xlpm.linhaAnt&lt;_xlpm.limInf,"FAL","")))))))</f>
        <v>FAL</v>
      </c>
      <c r="E9" s="192" t="str">
        <f>IF($N$47&lt;&gt;"SIM","",IFERROR(IF(TRIM(C9&amp;"")="","",_xlfn.LET(_xlpm.v,VALUE(TRIM(C9&amp;"")),_xlpm.alvo,(INT($Y$5/100)*60+MOD($Y$5,100)),_xlpm.real,(INT(_xlpm.v/100)*60+MOD(_xlpm.v,100)),_xlpm.dif,_xlpm.alvo-_xlpm.real,IF(ABS(_xlpm.dif)&lt;=5,0,_xlpm.dif))),"ER"))</f>
        <v/>
      </c>
      <c r="F9" s="42" t="str">
        <f>IF(F5="SÁBADO","DOMINGO",IF(F5="DOMINGO","SEGUNDA",IF(F5="SEGUNDA","TERÇA",IF(F5="SEGUNDA","TERÇA",IF(F5="TERÇA","QUARTA",IF(F5="QUARTA","QUINTA",IF(F5="QUINTA","SEXTA",IF(F5="SEXTA","SÁBADO","ERRO"))))))))</f>
        <v>QUINTA</v>
      </c>
      <c r="G9" s="47"/>
      <c r="H9" s="48"/>
      <c r="I9" s="50" t="str">
        <f ca="1">_xlfn.LET(_xlpm.a,F7,_xlpm.c,H9,_xlpm.x,$X$5,_xlpm.y,$Y$5,_xlpm.limInf,$B$51,_xlpm.limSup,$C$51,_xlpm.linhaAnt,F8,IF(_xlpm.a="FÉRIAS","FRS",IF(_xlpm.a="FERIADO","FER",IF(_xlpm.a="NTRAB","NTB",IF(AND(_xlpm.a="ATESTADO",_xlpm.c=""),"ATD",IF(_xlpm.c&lt;&gt;"",IF(_xlpm.c&lt;=_xlpm.x,IF(_xlpm.c&gt;_xlpm.y,"DP","OK"),"ATR"),IF(_xlpm.linhaAnt&lt;_xlpm.limInf,"FAL","")))))))</f>
        <v/>
      </c>
      <c r="J9" s="192" t="str">
        <f>IF($N$47&lt;&gt;"SIM","",IFERROR(IF(TRIM(H9&amp;"")="","",_xlfn.LET(_xlpm.v,VALUE(TRIM(H9&amp;"")),_xlpm.alvo,(INT($Y$5/100)*60+MOD($Y$5,100)),_xlpm.real,(INT(_xlpm.v/100)*60+MOD(_xlpm.v,100)),_xlpm.dif,_xlpm.alvo-_xlpm.real,IF(ABS(_xlpm.dif)&lt;=5,0,_xlpm.dif))),"ER"))</f>
        <v/>
      </c>
      <c r="K9" s="42" t="str">
        <f>IF(K5="SÁBADO","DOMINGO",IF(K5="DOMINGO","SEGUNDA",IF(K5="SEGUNDA","TERÇA",IF(K5="SEGUNDA","TERÇA",IF(K5="TERÇA","QUARTA",IF(K5="QUARTA","QUINTA",IF(K5="QUINTA","SEXTA",IF(K5="SEXTA","SÁBADO","ERRO"))))))))</f>
        <v>DOMINGO</v>
      </c>
      <c r="L9" s="272"/>
      <c r="M9" s="273"/>
      <c r="N9" s="273"/>
      <c r="O9" s="192" t="str">
        <f>IF($N$47&lt;&gt;"SIM","",IFERROR(IF(TRIM(M9&amp;"")="","",_xlfn.LET(_xlpm.v,VALUE(TRIM(M9&amp;"")),_xlpm.alvo,(INT($Y$5/100)*60+MOD($Y$5,100)),_xlpm.real,(INT(_xlpm.v/100)*60+MOD(_xlpm.v,100)),_xlpm.dif,_xlpm.alvo-_xlpm.real,IF(ABS(_xlpm.dif)&lt;=5,0,_xlpm.dif))),"ER"))</f>
        <v/>
      </c>
      <c r="P9" s="231"/>
      <c r="Q9" s="232"/>
      <c r="R9" s="190"/>
      <c r="S9" s="240" t="str">
        <f t="shared" si="0"/>
        <v/>
      </c>
      <c r="T9" s="233" t="str">
        <f t="shared" si="1"/>
        <v/>
      </c>
      <c r="U9" s="5"/>
      <c r="W9" s="9" t="s">
        <v>2</v>
      </c>
      <c r="X9" s="35">
        <f>DADOS!N32</f>
        <v>1200</v>
      </c>
      <c r="Y9" s="35">
        <f>X9</f>
        <v>1200</v>
      </c>
    </row>
    <row r="10" spans="1:66" x14ac:dyDescent="0.25">
      <c r="A10" s="82"/>
      <c r="B10" s="47"/>
      <c r="C10" s="48"/>
      <c r="D10" s="50" t="str">
        <f ca="1">_xlfn.LET(_xlpm.a,A7,_xlpm.c,C10,_xlpm.x,$X$6,_xlpm.limInf,$B$51,_xlpm.limSup,$C$51,_xlpm.linhaAnt,A8,IF(_xlpm.a="FÉRIAS","FRS",IF(_xlpm.a="FERIADO","FER",IF(_xlpm.a="NTRAB","NTB",IF(AND(_xlpm.a="ATESTADO",_xlpm.c=""),"ATD",IF(_xlpm.c&lt;&gt;"",IF(_xlpm.c&gt;=_xlpm.x,"OK","ANT"),IF(_xlpm.linhaAnt&lt;_xlpm.limInf,"FAL","")))))))</f>
        <v>FAL</v>
      </c>
      <c r="E10" s="192" t="str">
        <f>IF($N$47&lt;&gt;"SIM","",IFERROR(IF(TRIM(C10&amp;"")="","",_xlfn.LET(_xlpm.v,VALUE(TRIM(C10&amp;"")),_xlpm.alvo,(INT($X$6/100)*60+MOD($X$6,100)),_xlpm.real,(INT(_xlpm.v/100)*60+MOD(_xlpm.v,100)),_xlpm.dif,_xlpm.alvo-_xlpm.real,IF(ABS(_xlpm.dif)&lt;=5,0,_xlpm.dif))*-1),"ER"))</f>
        <v/>
      </c>
      <c r="F10" s="82"/>
      <c r="G10" s="47"/>
      <c r="H10" s="48"/>
      <c r="I10" s="50" t="str">
        <f ca="1">_xlfn.LET(_xlpm.a,F7,_xlpm.c,H10,_xlpm.x,$X$6,_xlpm.limInf,$B$51,_xlpm.limSup,$C$51,_xlpm.linhaAnt,F8,IF(_xlpm.a="FÉRIAS","FRS",IF(_xlpm.a="FERIADO","FER",IF(_xlpm.a="NTRAB","NTB",IF(AND(_xlpm.a="ATESTADO",_xlpm.c=""),"ATD",IF(_xlpm.c&lt;&gt;"",IF(_xlpm.c&gt;=_xlpm.x,"OK","ANT"),IF(_xlpm.linhaAnt&lt;_xlpm.limInf,"FAL","")))))))</f>
        <v/>
      </c>
      <c r="J10" s="192" t="str">
        <f>IF($N$47&lt;&gt;"SIM","",IFERROR(IF(TRIM(H10&amp;"")="","",_xlfn.LET(_xlpm.v,VALUE(TRIM(H10&amp;"")),_xlpm.alvo,(INT($X$6/100)*60+MOD($X$6,100)),_xlpm.real,(INT(_xlpm.v/100)*60+MOD(_xlpm.v,100)),_xlpm.dif,_xlpm.alvo-_xlpm.real,IF(ABS(_xlpm.dif)&lt;=5,0,_xlpm.dif))*-1),"ER"))</f>
        <v/>
      </c>
      <c r="K10" s="82"/>
      <c r="L10" s="272"/>
      <c r="M10" s="273"/>
      <c r="N10" s="273"/>
      <c r="O10" s="192" t="str">
        <f>IF($N$47&lt;&gt;"SIM","",IFERROR(IF(TRIM(M10&amp;"")="","",_xlfn.LET(_xlpm.v,VALUE(TRIM(M10&amp;"")),_xlpm.alvo,(INT($X$6/100)*60+MOD($X$6,100)),_xlpm.real,(INT(_xlpm.v/100)*60+MOD(_xlpm.v,100)),_xlpm.dif,_xlpm.alvo-_xlpm.real,IF(ABS(_xlpm.dif)&lt;=5,0,_xlpm.dif))*-1),"ER"))</f>
        <v/>
      </c>
      <c r="P10" s="231"/>
      <c r="Q10" s="232"/>
      <c r="R10" s="190"/>
      <c r="S10" s="240" t="str">
        <f t="shared" si="0"/>
        <v/>
      </c>
      <c r="T10" s="233" t="str">
        <f t="shared" si="1"/>
        <v/>
      </c>
      <c r="U10" s="5"/>
      <c r="V10" s="5"/>
      <c r="W10" s="282" t="s">
        <v>49</v>
      </c>
      <c r="X10" s="282"/>
    </row>
    <row r="11" spans="1:66" ht="15" customHeight="1" x14ac:dyDescent="0.25">
      <c r="A11" s="11"/>
      <c r="B11" s="46"/>
      <c r="C11" s="7"/>
      <c r="D11" s="49" t="str">
        <f ca="1">_xlfn.LET(_xlpm.a,A11,_xlpm.c,C11,_xlpm.x,$X$3,_xlpm.y,$Y$3,_xlpm.limInf,$B$51,_xlpm.limSup,$C$51,_xlpm.linhaAnt,A12,IF(_xlpm.a="FÉRIAS","FRS",IF(_xlpm.a="FERIADO","FER",IF(_xlpm.a="NTRAB","NTB",IF(AND(_xlpm.a="ATESTADO",_xlpm.c=""),"ATD",IF(_xlpm.c&lt;&gt;"",IF(_xlpm.c&lt;=_xlpm.x,IF(_xlpm.c&gt;_xlpm.y,"DP","OK"),"ATR"),IF(_xlpm.linhaAnt&lt;_xlpm.limInf,"FAL","")))))))</f>
        <v>FAL</v>
      </c>
      <c r="E11" s="192" t="str">
        <f>IF($N$47&lt;&gt;"SIM","",IFERROR(IF(TRIM(C11&amp;"")="","",_xlfn.LET(_xlpm.v,VALUE(TRIM(C11&amp;"")),_xlpm.alvo,IF(A13="SÁBADO",(INT($Y$8/100)*60+MOD($Y$8,100)),(INT($Y$3/100)*60+MOD($Y$3,100))),_xlpm.real,(INT(_xlpm.v/100)*60+MOD(_xlpm.v,100)),_xlpm.dif,_xlpm.alvo-_xlpm.real,IF(ABS(_xlpm.dif)&lt;=5,0,_xlpm.dif))),"ER"))</f>
        <v/>
      </c>
      <c r="F11" s="11"/>
      <c r="G11" s="46"/>
      <c r="H11" s="7"/>
      <c r="I11" s="49" t="str">
        <f ca="1">_xlfn.LET(_xlpm.a,F11,_xlpm.c,H11,_xlpm.x,$X$3,_xlpm.y,$Y$3,_xlpm.limInf,$B$51,_xlpm.limSup,$C$51,_xlpm.linhaAnt,F12,IF(_xlpm.a="FÉRIAS","FRS",IF(_xlpm.a="FERIADO","FER",IF(_xlpm.a="NTRAB","NTB",IF(AND(_xlpm.a="ATESTADO",_xlpm.c=""),"ATD",IF(_xlpm.c&lt;&gt;"",IF(_xlpm.c&lt;=_xlpm.x,IF(_xlpm.c&gt;_xlpm.y,"DP","OK"),"ATR"),IF(_xlpm.linhaAnt&lt;_xlpm.limInf,"FAL","")))))))</f>
        <v/>
      </c>
      <c r="J11" s="192" t="str">
        <f>IF($N$47&lt;&gt;"SIM","",IFERROR(IF(TRIM(H11&amp;"")="","",_xlfn.LET(_xlpm.v,VALUE(TRIM(H11&amp;"")),_xlpm.alvo,IF(F13="SÁBADO",(INT($Y$8/100)*60+MOD($Y$8,100)),(INT($Y$3/100)*60+MOD($Y$3,100))),_xlpm.real,(INT(_xlpm.v/100)*60+MOD(_xlpm.v,100)),_xlpm.dif,_xlpm.alvo-_xlpm.real,IF(ABS(_xlpm.dif)&lt;=5,0,_xlpm.dif))),"ER"))</f>
        <v/>
      </c>
      <c r="K11" s="11"/>
      <c r="L11" s="46"/>
      <c r="M11" s="7"/>
      <c r="N11" s="49" t="str">
        <f ca="1">_xlfn.LET(_xlpm.a,K11,_xlpm.c,M11,_xlpm.x,$X$3,_xlpm.y,$Y$3,_xlpm.limInf,$B$51,_xlpm.limSup,$C$51,_xlpm.linhaAnt,K12,IF(_xlpm.a="FÉRIAS","FRS",IF(_xlpm.a="FERIADO","FER",IF(_xlpm.a="NTRAB","NTB",IF(AND(_xlpm.a="ATESTADO",_xlpm.c=""),"ATD",IF(_xlpm.c&lt;&gt;"",IF(_xlpm.c&lt;=_xlpm.x,IF(_xlpm.c&gt;_xlpm.y,"DP","OK"),"ATR"),IF(_xlpm.linhaAnt&lt;_xlpm.limInf,"FAL","")))))))</f>
        <v/>
      </c>
      <c r="O11" s="192" t="str">
        <f>IF($N$47&lt;&gt;"SIM","",IFERROR(IF(TRIM(M11&amp;"")="","",_xlfn.LET(_xlpm.v,VALUE(TRIM(M11&amp;"")),_xlpm.alvo,IF(K13="SÁBADO",(INT($Y$8/100)*60+MOD($Y$8,100)),(INT($Y$3/100)*60+MOD($Y$3,100))),_xlpm.real,(INT(_xlpm.v/100)*60+MOD(_xlpm.v,100)),_xlpm.dif,_xlpm.alvo-_xlpm.real,IF(ABS(_xlpm.dif)&lt;=5,0,_xlpm.dif))),"ER"))</f>
        <v/>
      </c>
      <c r="P11" s="231"/>
      <c r="Q11" s="232"/>
      <c r="R11" s="190"/>
      <c r="S11" s="240" t="str">
        <f t="shared" si="0"/>
        <v/>
      </c>
      <c r="T11" s="233" t="str">
        <f t="shared" si="1"/>
        <v/>
      </c>
      <c r="U11" s="5"/>
      <c r="V11" s="5"/>
      <c r="W11" s="9" t="s">
        <v>6</v>
      </c>
      <c r="X11" s="9" t="s">
        <v>4</v>
      </c>
    </row>
    <row r="12" spans="1:66" x14ac:dyDescent="0.25">
      <c r="A12" s="41">
        <f ca="1">IF($B$51=3,"HOJE",3)</f>
        <v>3</v>
      </c>
      <c r="B12" s="46"/>
      <c r="C12" s="7"/>
      <c r="D12" s="49" t="str">
        <f ca="1">_xlfn.LET(_xlpm.a,A11,_xlpm.c,C12,_xlpm.x,$X$4,_xlpm.limInf,$B$51,_xlpm.limSup,$C$51,_xlpm.linhaAnt,A12,IF(_xlpm.a="FÉRIAS","FRS",IF(_xlpm.a="FERIADO","FER",IF(_xlpm.a="NTRAB","NTB",IF(AND(_xlpm.a="ATESTADO",_xlpm.c=""),"ATD",IF(_xlpm.c&lt;&gt;"",IF(_xlpm.c&gt;=_xlpm.x,"OK","ANT"),IF(_xlpm.linhaAnt&lt;_xlpm.limInf,"FAL","")))))))</f>
        <v>FAL</v>
      </c>
      <c r="E12" s="192" t="str">
        <f>IF($N$47&lt;&gt;"SIM","",IFERROR(IF(TRIM(C12&amp;"")="","",_xlfn.LET(_xlpm.v,VALUE(TRIM(C12&amp;"")),_xlpm.alvo,(INT($X$4/100)*60+MOD($X$4,100)),_xlpm.real,(INT(_xlpm.v/100)*60+MOD(_xlpm.v,100)),_xlpm.dif,_xlpm.alvo-_xlpm.real,IF(ABS(_xlpm.dif)&lt;=5,0,_xlpm.dif))*-1),"ER"))</f>
        <v/>
      </c>
      <c r="F12" s="41">
        <f ca="1">IF($B$51=13,"HOJE",13)</f>
        <v>13</v>
      </c>
      <c r="G12" s="46"/>
      <c r="H12" s="7"/>
      <c r="I12" s="49" t="str">
        <f ca="1">_xlfn.LET(_xlpm.a,F11,_xlpm.c,H12,_xlpm.x,$X$4,_xlpm.limInf,$B$51,_xlpm.limSup,$C$51,_xlpm.linhaAnt,F12,IF(_xlpm.a="FÉRIAS","FRS",IF(_xlpm.a="FERIADO","FER",IF(_xlpm.a="NTRAB","NTB",IF(AND(_xlpm.a="ATESTADO",_xlpm.c=""),"ATD",IF(_xlpm.c&lt;&gt;"",IF(_xlpm.c&gt;=_xlpm.x,"OK","ANT"),IF(_xlpm.linhaAnt&lt;_xlpm.limInf,"FAL","")))))))</f>
        <v/>
      </c>
      <c r="J12" s="192" t="str">
        <f>IF($N$47&lt;&gt;"SIM","",IFERROR(IF(TRIM(H12&amp;"")="","",_xlfn.LET(_xlpm.v,VALUE(TRIM(H12&amp;"")),_xlpm.alvo,(INT($X$4/100)*60+MOD($X$4,100)),_xlpm.real,(INT(_xlpm.v/100)*60+MOD(_xlpm.v,100)),_xlpm.dif,_xlpm.alvo-_xlpm.real,IF(ABS(_xlpm.dif)&lt;=5,0,_xlpm.dif))*-1),"ER"))</f>
        <v/>
      </c>
      <c r="K12" s="41">
        <f ca="1">IF($B$51=23,"HOJE",23)</f>
        <v>23</v>
      </c>
      <c r="L12" s="46"/>
      <c r="M12" s="7"/>
      <c r="N12" s="49" t="str">
        <f ca="1">_xlfn.LET(_xlpm.a,K11,_xlpm.c,M12,_xlpm.x,$X$4,_xlpm.limInf,$B$51,_xlpm.limSup,$C$51,_xlpm.linhaAnt,K12,IF(_xlpm.a="FÉRIAS","FRS",IF(_xlpm.a="FERIADO","FER",IF(_xlpm.a="NTRAB","NTB",IF(AND(_xlpm.a="ATESTADO",_xlpm.c=""),"ATD",IF(_xlpm.c&lt;&gt;"",IF(_xlpm.c&gt;=_xlpm.x,"OK","ANT"),IF(_xlpm.linhaAnt&lt;_xlpm.limInf,"FAL","")))))))</f>
        <v/>
      </c>
      <c r="O12" s="192" t="str">
        <f>IF($N$47&lt;&gt;"SIM","",IFERROR(IF(TRIM(M12&amp;"")="","",_xlfn.LET(_xlpm.v,VALUE(TRIM(M12&amp;"")),_xlpm.alvo,(INT($X$4/100)*60+MOD($X$4,100)),_xlpm.real,(INT(_xlpm.v/100)*60+MOD(_xlpm.v,100)),_xlpm.dif,_xlpm.alvo-_xlpm.real,IF(ABS(_xlpm.dif)&lt;=5,0,_xlpm.dif))*-1),"ER"))</f>
        <v/>
      </c>
      <c r="P12" s="231"/>
      <c r="Q12" s="232"/>
      <c r="R12" s="190"/>
      <c r="S12" s="240" t="str">
        <f t="shared" si="0"/>
        <v/>
      </c>
      <c r="T12" s="233" t="str">
        <f t="shared" si="1"/>
        <v/>
      </c>
      <c r="U12" s="5"/>
      <c r="W12" s="9" t="s">
        <v>7</v>
      </c>
      <c r="X12" s="59">
        <f>SUM(X3-5)</f>
        <v>800</v>
      </c>
      <c r="Y12" s="14"/>
    </row>
    <row r="13" spans="1:66" x14ac:dyDescent="0.25">
      <c r="A13" s="41" t="str">
        <f>IF(A9="SÁBADO","DOMINGO",IF(A9="DOMINGO","SEGUNDA",IF(A9="SEGUNDA","TERÇA",IF(A9="SEGUNDA","TERÇA",IF(A9="TERÇA","QUARTA",IF(A9="QUARTA","QUINTA",IF(A9="QUINTA","SEXTA",IF(A9="SEXTA","SÁBADO","ERRO"))))))))</f>
        <v>TERÇA</v>
      </c>
      <c r="B13" s="46"/>
      <c r="C13" s="7"/>
      <c r="D13" s="49" t="str">
        <f ca="1">_xlfn.LET(_xlpm.a,A11,_xlpm.c,C13,_xlpm.x,$X$5,_xlpm.y,$Y$5,_xlpm.limInf,$B$51,_xlpm.limSup,$C$51,_xlpm.linhaAnt,A12,IF(_xlpm.a="FÉRIAS","FRS",IF(_xlpm.a="FERIADO","FER",IF(_xlpm.a="NTRAB","NTB",IF(AND(_xlpm.a="ATESTADO",_xlpm.c=""),"ATD",IF(_xlpm.c&lt;&gt;"",IF(_xlpm.c&lt;=_xlpm.x,IF(_xlpm.c&gt;_xlpm.y,"DP","OK"),"ATR"),IF(_xlpm.linhaAnt&lt;_xlpm.limInf,"FAL","")))))))</f>
        <v>FAL</v>
      </c>
      <c r="E13" s="192" t="str">
        <f>IF($N$47&lt;&gt;"SIM","",IFERROR(IF(TRIM(C13&amp;"")="","",_xlfn.LET(_xlpm.v,VALUE(TRIM(C13&amp;"")),_xlpm.alvo,(INT($Y$5/100)*60+MOD($Y$5,100)),_xlpm.real,(INT(_xlpm.v/100)*60+MOD(_xlpm.v,100)),_xlpm.dif,_xlpm.alvo-_xlpm.real,IF(ABS(_xlpm.dif)&lt;=5,0,_xlpm.dif))),"ER"))</f>
        <v/>
      </c>
      <c r="F13" s="41" t="str">
        <f>IF(F9="SÁBADO","DOMINGO",IF(F9="DOMINGO","SEGUNDA",IF(F9="SEGUNDA","TERÇA",IF(F9="SEGUNDA","TERÇA",IF(F9="TERÇA","QUARTA",IF(F9="QUARTA","QUINTA",IF(F9="QUINTA","SEXTA",IF(F9="SEXTA","SÁBADO","ERRO"))))))))</f>
        <v>SEXTA</v>
      </c>
      <c r="G13" s="46"/>
      <c r="H13" s="7"/>
      <c r="I13" s="49" t="str">
        <f ca="1">_xlfn.LET(_xlpm.a,F11,_xlpm.c,H13,_xlpm.x,$X$5,_xlpm.y,$Y$5,_xlpm.limInf,$B$51,_xlpm.limSup,$C$51,_xlpm.linhaAnt,F12,IF(_xlpm.a="FÉRIAS","FRS",IF(_xlpm.a="FERIADO","FER",IF(_xlpm.a="NTRAB","NTB",IF(AND(_xlpm.a="ATESTADO",_xlpm.c=""),"ATD",IF(_xlpm.c&lt;&gt;"",IF(_xlpm.c&lt;=_xlpm.x,IF(_xlpm.c&gt;_xlpm.y,"DP","OK"),"ATR"),IF(_xlpm.linhaAnt&lt;_xlpm.limInf,"FAL","")))))))</f>
        <v/>
      </c>
      <c r="J13" s="192" t="str">
        <f>IF($N$47&lt;&gt;"SIM","",IFERROR(IF(TRIM(H13&amp;"")="","",_xlfn.LET(_xlpm.v,VALUE(TRIM(H13&amp;"")),_xlpm.alvo,(INT($Y$5/100)*60+MOD($Y$5,100)),_xlpm.real,(INT(_xlpm.v/100)*60+MOD(_xlpm.v,100)),_xlpm.dif,_xlpm.alvo-_xlpm.real,IF(ABS(_xlpm.dif)&lt;=5,0,_xlpm.dif))),"ER"))</f>
        <v/>
      </c>
      <c r="K13" s="41" t="str">
        <f>IF(K9="SÁBADO","DOMINGO",IF(K9="DOMINGO","SEGUNDA",IF(K9="SEGUNDA","TERÇA",IF(K9="SEGUNDA","TERÇA",IF(K9="TERÇA","QUARTA",IF(K9="QUARTA","QUINTA",IF(K9="QUINTA","SEXTA",IF(K9="SEXTA","SÁBADO","ERRO"))))))))</f>
        <v>SEGUNDA</v>
      </c>
      <c r="L13" s="46"/>
      <c r="M13" s="7"/>
      <c r="N13" s="49" t="str">
        <f ca="1">_xlfn.LET(_xlpm.a,K11,_xlpm.c,M13,_xlpm.x,$X$5,_xlpm.y,$Y$5,_xlpm.limInf,$B$51,_xlpm.limSup,$C$51,_xlpm.linhaAnt,K12,IF(_xlpm.a="FÉRIAS","FRS",IF(_xlpm.a="FERIADO","FER",IF(_xlpm.a="NTRAB","NTB",IF(AND(_xlpm.a="ATESTADO",_xlpm.c=""),"ATD",IF(_xlpm.c&lt;&gt;"",IF(_xlpm.c&lt;=_xlpm.x,IF(_xlpm.c&gt;_xlpm.y,"DP","OK"),"ATR"),IF(_xlpm.linhaAnt&lt;_xlpm.limInf,"FAL","")))))))</f>
        <v/>
      </c>
      <c r="O13" s="192" t="str">
        <f>IF($N$47&lt;&gt;"SIM","",IFERROR(IF(TRIM(M13&amp;"")="","",_xlfn.LET(_xlpm.v,VALUE(TRIM(M13&amp;"")),_xlpm.alvo,(INT($Y$5/100)*60+MOD($Y$5,100)),_xlpm.real,(INT(_xlpm.v/100)*60+MOD(_xlpm.v,100)),_xlpm.dif,_xlpm.alvo-_xlpm.real,IF(ABS(_xlpm.dif)&lt;=5,0,_xlpm.dif))),"ER"))</f>
        <v/>
      </c>
      <c r="P13" s="231"/>
      <c r="Q13" s="232"/>
      <c r="R13" s="190"/>
      <c r="S13" s="240" t="str">
        <f t="shared" si="0"/>
        <v/>
      </c>
      <c r="T13" s="233" t="str">
        <f t="shared" si="1"/>
        <v/>
      </c>
      <c r="U13" s="5"/>
      <c r="V13" s="5"/>
      <c r="W13" s="9" t="s">
        <v>2</v>
      </c>
      <c r="X13" s="59">
        <f>X4</f>
        <v>1200</v>
      </c>
      <c r="Y13" s="14"/>
    </row>
    <row r="14" spans="1:66" x14ac:dyDescent="0.25">
      <c r="A14" s="38"/>
      <c r="B14" s="46"/>
      <c r="C14" s="7"/>
      <c r="D14" s="49" t="str">
        <f ca="1">_xlfn.LET(_xlpm.a,A11,_xlpm.c,C14,_xlpm.x,$X$6,_xlpm.limInf,$B$51,_xlpm.limSup,$C$51,_xlpm.linhaAnt,A12,IF(_xlpm.a="FÉRIAS","FRS",IF(_xlpm.a="FERIADO","FER",IF(_xlpm.a="NTRAB","NTB",IF(AND(_xlpm.a="ATESTADO",_xlpm.c=""),"ATD",IF(_xlpm.c&lt;&gt;"",IF(_xlpm.c&gt;=_xlpm.x,"OK","ANT"),IF(_xlpm.linhaAnt&lt;_xlpm.limInf,"FAL","")))))))</f>
        <v>FAL</v>
      </c>
      <c r="E14" s="192" t="str">
        <f>IF($N$47&lt;&gt;"SIM","",IFERROR(IF(TRIM(C14&amp;"")="","",_xlfn.LET(_xlpm.v,VALUE(TRIM(C14&amp;"")),_xlpm.alvo,(INT($X$6/100)*60+MOD($X$6,100)),_xlpm.real,(INT(_xlpm.v/100)*60+MOD(_xlpm.v,100)),_xlpm.dif,_xlpm.alvo-_xlpm.real,IF(ABS(_xlpm.dif)&lt;=5,0,_xlpm.dif))*-1),"ER"))</f>
        <v/>
      </c>
      <c r="F14" s="38"/>
      <c r="G14" s="46"/>
      <c r="H14" s="7"/>
      <c r="I14" s="49" t="str">
        <f ca="1">_xlfn.LET(_xlpm.a,F11,_xlpm.c,H14,_xlpm.x,$X$6,_xlpm.limInf,$B$51,_xlpm.limSup,$C$51,_xlpm.linhaAnt,F12,IF(_xlpm.a="FÉRIAS","FRS",IF(_xlpm.a="FERIADO","FER",IF(_xlpm.a="NTRAB","NTB",IF(AND(_xlpm.a="ATESTADO",_xlpm.c=""),"ATD",IF(_xlpm.c&lt;&gt;"",IF(_xlpm.c&gt;=_xlpm.x,"OK","ANT"),IF(_xlpm.linhaAnt&lt;_xlpm.limInf,"FAL","")))))))</f>
        <v/>
      </c>
      <c r="J14" s="192" t="str">
        <f>IF($N$47&lt;&gt;"SIM","",IFERROR(IF(TRIM(H14&amp;"")="","",_xlfn.LET(_xlpm.v,VALUE(TRIM(H14&amp;"")),_xlpm.alvo,(INT($X$6/100)*60+MOD($X$6,100)),_xlpm.real,(INT(_xlpm.v/100)*60+MOD(_xlpm.v,100)),_xlpm.dif,_xlpm.alvo-_xlpm.real,IF(ABS(_xlpm.dif)&lt;=5,0,_xlpm.dif))*-1),"ER"))</f>
        <v/>
      </c>
      <c r="K14" s="38"/>
      <c r="L14" s="46"/>
      <c r="M14" s="7"/>
      <c r="N14" s="49" t="str">
        <f ca="1">_xlfn.LET(_xlpm.a,K11,_xlpm.c,M14,_xlpm.x,$X$6,_xlpm.limInf,$B$51,_xlpm.limSup,$C$51,_xlpm.linhaAnt,K12,IF(_xlpm.a="FÉRIAS","FRS",IF(_xlpm.a="FERIADO","FER",IF(_xlpm.a="NTRAB","NTB",IF(AND(_xlpm.a="ATESTADO",_xlpm.c=""),"ATD",IF(_xlpm.c&lt;&gt;"",IF(_xlpm.c&gt;=_xlpm.x,"OK","ANT"),IF(_xlpm.linhaAnt&lt;_xlpm.limInf,"FAL","")))))))</f>
        <v/>
      </c>
      <c r="O14" s="192" t="str">
        <f>IF($N$47&lt;&gt;"SIM","",IFERROR(IF(TRIM(M14&amp;"")="","",_xlfn.LET(_xlpm.v,VALUE(TRIM(M14&amp;"")),_xlpm.alvo,(INT($X$6/100)*60+MOD($X$6,100)),_xlpm.real,(INT(_xlpm.v/100)*60+MOD(_xlpm.v,100)),_xlpm.dif,_xlpm.alvo-_xlpm.real,IF(ABS(_xlpm.dif)&lt;=5,0,_xlpm.dif))*-1),"ER"))</f>
        <v/>
      </c>
      <c r="P14" s="231"/>
      <c r="Q14" s="232"/>
      <c r="R14" s="190"/>
      <c r="S14" s="240" t="str">
        <f t="shared" si="0"/>
        <v/>
      </c>
      <c r="T14" s="233" t="str">
        <f t="shared" si="1"/>
        <v/>
      </c>
      <c r="U14" s="5"/>
      <c r="W14" s="9" t="s">
        <v>8</v>
      </c>
      <c r="X14" s="59">
        <f>SUM(X5-5)</f>
        <v>1330</v>
      </c>
    </row>
    <row r="15" spans="1:66" ht="15" customHeight="1" x14ac:dyDescent="0.25">
      <c r="A15" s="12"/>
      <c r="B15" s="47"/>
      <c r="C15" s="48"/>
      <c r="D15" s="50" t="str">
        <f ca="1">_xlfn.LET(_xlpm.a,A15,_xlpm.c,C15,_xlpm.x,$X$3,_xlpm.y,$Y$3,_xlpm.limInf,$B$51,_xlpm.limSup,$C$51,_xlpm.linhaAnt,A16,IF(_xlpm.a="FÉRIAS","FRS",IF(_xlpm.a="FERIADO","FER",IF(_xlpm.a="NTRAB","NTB",IF(AND(_xlpm.a="ATESTADO",_xlpm.c=""),"ATD",IF(_xlpm.c&lt;&gt;"",IF(_xlpm.c&lt;=_xlpm.x,IF(_xlpm.c&gt;_xlpm.y,"DP","OK"),"ATR"),IF(_xlpm.linhaAnt&lt;_xlpm.limInf,"FAL","")))))))</f>
        <v>FAL</v>
      </c>
      <c r="E15" s="192" t="str">
        <f>IF($N$47&lt;&gt;"SIM","",IFERROR(IF(TRIM(C15&amp;"")="","",_xlfn.LET(_xlpm.v,VALUE(TRIM(C15&amp;"")),_xlpm.alvo,IF(A17="SÁBADO",(INT($Y$8/100)*60+MOD($Y$8,100)),(INT($Y$3/100)*60+MOD($Y$3,100))),_xlpm.real,(INT(_xlpm.v/100)*60+MOD(_xlpm.v,100)),_xlpm.dif,_xlpm.alvo-_xlpm.real,IF(ABS(_xlpm.dif)&lt;=5,0,_xlpm.dif))),"ER"))</f>
        <v/>
      </c>
      <c r="F15" s="12"/>
      <c r="G15" s="47"/>
      <c r="H15" s="48"/>
      <c r="I15" s="50" t="str">
        <f ca="1">_xlfn.LET(_xlpm.a,F15,_xlpm.c,H15,_xlpm.x,$X$8,_xlpm.y,$Y$8,_xlpm.limInf,$B$51,_xlpm.limSup,$C$51,_xlpm.linhaAnt,F16,IF(_xlpm.a="FÉRIAS","FRS",IF(_xlpm.a="NTRAB","NT",IF(AND(_xlpm.a="ATESTADO",_xlpm.c=""),"ATD",IF(_xlpm.a="FERIADO","FER",IF(_xlpm.c&lt;&gt;"",IF(_xlpm.c&lt;=_xlpm.x,IF(_xlpm.c&gt;_xlpm.y,"DP","OK"),"ATR"),IF(_xlpm.linhaAnt&lt;_xlpm.limInf,"FAL","")))))))</f>
        <v/>
      </c>
      <c r="J15" s="192" t="str">
        <f>IF($N$47&lt;&gt;"SIM","",IFERROR(IF(TRIM(H15&amp;"")="","",_xlfn.LET(_xlpm.v,VALUE(TRIM(H15&amp;"")),_xlpm.alvo,IF(F17="SÁBADO",(INT($Y$8/100)*60+MOD($Y$8,100)),(INT($Y$3/100)*60+MOD($Y$3,100))),_xlpm.real,(INT(_xlpm.v/100)*60+MOD(_xlpm.v,100)),_xlpm.dif,_xlpm.alvo-_xlpm.real,IF(ABS(_xlpm.dif)&lt;=5,0,_xlpm.dif))),"ER"))</f>
        <v/>
      </c>
      <c r="K15" s="12"/>
      <c r="L15" s="47"/>
      <c r="M15" s="48"/>
      <c r="N15" s="50" t="str">
        <f ca="1">_xlfn.LET(_xlpm.a,K15,_xlpm.c,M15,_xlpm.x,$X$3,_xlpm.y,$Y$3,_xlpm.limInf,$B$51,_xlpm.limSup,$C$51,_xlpm.linhaAnt,K16,IF(_xlpm.a="FÉRIAS","FRS",IF(_xlpm.a="FERIADO","FER",IF(_xlpm.a="NTRAB","NTB",IF(AND(_xlpm.a="ATESTADO",_xlpm.c=""),"ATD",IF(_xlpm.c&lt;&gt;"",IF(_xlpm.c&lt;=_xlpm.x,IF(_xlpm.c&gt;_xlpm.y,"DP","OK"),"ATR"),IF(_xlpm.linhaAnt&lt;_xlpm.limInf,"FAL","")))))))</f>
        <v/>
      </c>
      <c r="O15" s="192" t="str">
        <f>IF($N$47&lt;&gt;"SIM","",IFERROR(IF(TRIM(M15&amp;"")="","",_xlfn.LET(_xlpm.v,VALUE(TRIM(M15&amp;"")),_xlpm.alvo,IF(K17="SÁBADO",(INT($Y$8/100)*60+MOD($Y$8,100)),(INT($Y$3/100)*60+MOD($Y$3,100))),_xlpm.real,(INT(_xlpm.v/100)*60+MOD(_xlpm.v,100)),_xlpm.dif,_xlpm.alvo-_xlpm.real,IF(ABS(_xlpm.dif)&lt;=5,0,_xlpm.dif))),"ER"))</f>
        <v/>
      </c>
      <c r="P15" s="231"/>
      <c r="Q15" s="232"/>
      <c r="R15" s="190"/>
      <c r="S15" s="240" t="str">
        <f t="shared" si="0"/>
        <v/>
      </c>
      <c r="T15" s="233" t="str">
        <f t="shared" si="1"/>
        <v/>
      </c>
      <c r="U15" s="5"/>
      <c r="W15" s="9" t="s">
        <v>3</v>
      </c>
      <c r="X15" s="59">
        <f>X6</f>
        <v>1800</v>
      </c>
    </row>
    <row r="16" spans="1:66" x14ac:dyDescent="0.25">
      <c r="A16" s="42">
        <f ca="1">IF($B$51=4,"HOJE",4)</f>
        <v>4</v>
      </c>
      <c r="B16" s="47"/>
      <c r="C16" s="48"/>
      <c r="D16" s="50" t="str">
        <f ca="1">_xlfn.LET(_xlpm.a,A15,_xlpm.c,C16,_xlpm.x,$X$4,_xlpm.limInf,$B$51,_xlpm.limSup,$C$51,_xlpm.linhaAnt,A16,IF(_xlpm.a="FÉRIAS","FRS",IF(_xlpm.a="FERIADO","FER",IF(_xlpm.a="NTRAB","NTB",IF(AND(_xlpm.a="ATESTADO",_xlpm.c=""),"ATD",IF(_xlpm.c&lt;&gt;"",IF(_xlpm.c&gt;=_xlpm.x,"OK","ANT"),IF(_xlpm.linhaAnt&lt;_xlpm.limInf,"FAL","")))))))</f>
        <v>FAL</v>
      </c>
      <c r="E16" s="192" t="str">
        <f>IF($N$47&lt;&gt;"SIM","",IFERROR(IF(TRIM(C16&amp;"")="","",_xlfn.LET(_xlpm.v,VALUE(TRIM(C16&amp;"")),_xlpm.alvo,(INT($X$4/100)*60+MOD($X$4,100)),_xlpm.real,(INT(_xlpm.v/100)*60+MOD(_xlpm.v,100)),_xlpm.dif,_xlpm.alvo-_xlpm.real,IF(ABS(_xlpm.dif)&lt;=5,0,_xlpm.dif))*-1),"ER"))</f>
        <v/>
      </c>
      <c r="F16" s="42">
        <f ca="1">IF($B$51=14,"HOJE",14)</f>
        <v>14</v>
      </c>
      <c r="G16" s="47"/>
      <c r="H16" s="48"/>
      <c r="I16" s="50" t="str">
        <f ca="1">_xlfn.LET(_xlpm.a,F15,_xlpm.c,H16,_xlpm.x,$X$9,_xlpm.limInf,$B$51,_xlpm.limSup,$C$51,_xlpm.linhaAnt,F16,IF(_xlpm.a="FÉRIAS","FRS",IF(_xlpm.a="NTRAB","NT",IF(AND(_xlpm.a="ATESTADO",_xlpm.c=""),"ATD",IF(_xlpm.a="FERIADO","FER",IF(_xlpm.c&lt;&gt;"",IF(_xlpm.c&gt;=_xlpm.x,"OK","ANT"),IF(_xlpm.linhaAnt&lt;_xlpm.limInf,"FAL","")))))))</f>
        <v/>
      </c>
      <c r="J16" s="192" t="str">
        <f>IF($N$47&lt;&gt;"SIM","",IFERROR(IF(TRIM(H16&amp;"")="","",_xlfn.LET(_xlpm.v,VALUE(TRIM(H16&amp;"")),_xlpm.alvo,(INT($X$4/100)*60+MOD($X$4,100)),_xlpm.real,(INT(_xlpm.v/100)*60+MOD(_xlpm.v,100)),_xlpm.dif,_xlpm.alvo-_xlpm.real,IF(ABS(_xlpm.dif)&lt;=5,0,_xlpm.dif))*-1),"ER"))</f>
        <v/>
      </c>
      <c r="K16" s="42">
        <f ca="1">IF($B$51=24,"HOJE",24)</f>
        <v>24</v>
      </c>
      <c r="L16" s="47"/>
      <c r="M16" s="48"/>
      <c r="N16" s="50" t="str">
        <f ca="1">_xlfn.LET(_xlpm.a,K15,_xlpm.c,M16,_xlpm.x,$X$4,_xlpm.limInf,$B$51,_xlpm.limSup,$C$51,_xlpm.linhaAnt,K16,IF(_xlpm.a="FÉRIAS","FRS",IF(_xlpm.a="FERIADO","FER",IF(_xlpm.a="NTRAB","NTB",IF(AND(_xlpm.a="ATESTADO",_xlpm.c=""),"ATD",IF(_xlpm.c&lt;&gt;"",IF(_xlpm.c&gt;=_xlpm.x,"OK","ANT"),IF(_xlpm.linhaAnt&lt;_xlpm.limInf,"FAL","")))))))</f>
        <v/>
      </c>
      <c r="O16" s="192" t="str">
        <f>IF($N$47&lt;&gt;"SIM","",IFERROR(IF(TRIM(M16&amp;"")="","",_xlfn.LET(_xlpm.v,VALUE(TRIM(M16&amp;"")),_xlpm.alvo,(INT($X$4/100)*60+MOD($X$4,100)),_xlpm.real,(INT(_xlpm.v/100)*60+MOD(_xlpm.v,100)),_xlpm.dif,_xlpm.alvo-_xlpm.real,IF(ABS(_xlpm.dif)&lt;=5,0,_xlpm.dif))*-1),"ER"))</f>
        <v/>
      </c>
      <c r="P16" s="231"/>
      <c r="Q16" s="232"/>
      <c r="R16" s="190"/>
      <c r="S16" s="240" t="str">
        <f t="shared" si="0"/>
        <v/>
      </c>
      <c r="T16" s="233" t="str">
        <f t="shared" si="1"/>
        <v/>
      </c>
      <c r="U16" s="5"/>
      <c r="W16" s="5"/>
      <c r="Y16" s="1"/>
    </row>
    <row r="17" spans="1:25" x14ac:dyDescent="0.25">
      <c r="A17" s="42" t="str">
        <f>IF(A13="SÁBADO","DOMINGO",IF(A13="DOMINGO","SEGUNDA",IF(A13="SEGUNDA","TERÇA",IF(A13="SEGUNDA","TERÇA",IF(A13="TERÇA","QUARTA",IF(A13="QUARTA","QUINTA",IF(A13="QUINTA","SEXTA",IF(A13="SEXTA","SÁBADO","ERRO"))))))))</f>
        <v>QUARTA</v>
      </c>
      <c r="B17" s="47"/>
      <c r="C17" s="48"/>
      <c r="D17" s="50" t="str">
        <f ca="1">_xlfn.LET(_xlpm.a,A15,_xlpm.c,C17,_xlpm.x,$X$5,_xlpm.y,$Y$5,_xlpm.limInf,$B$51,_xlpm.limSup,$C$51,_xlpm.linhaAnt,A16,IF(_xlpm.a="FÉRIAS","FRS",IF(_xlpm.a="FERIADO","FER",IF(_xlpm.a="NTRAB","NTB",IF(AND(_xlpm.a="ATESTADO",_xlpm.c=""),"ATD",IF(_xlpm.c&lt;&gt;"",IF(_xlpm.c&lt;=_xlpm.x,IF(_xlpm.c&gt;_xlpm.y,"DP","OK"),"ATR"),IF(_xlpm.linhaAnt&lt;_xlpm.limInf,"FAL","")))))))</f>
        <v>FAL</v>
      </c>
      <c r="E17" s="192" t="str">
        <f>IF($N$47&lt;&gt;"SIM","",IFERROR(IF(TRIM(C17&amp;"")="","",_xlfn.LET(_xlpm.v,VALUE(TRIM(C17&amp;"")),_xlpm.alvo,(INT($Y$5/100)*60+MOD($Y$5,100)),_xlpm.real,(INT(_xlpm.v/100)*60+MOD(_xlpm.v,100)),_xlpm.dif,_xlpm.alvo-_xlpm.real,IF(ABS(_xlpm.dif)&lt;=5,0,_xlpm.dif))),"ER"))</f>
        <v/>
      </c>
      <c r="F17" s="42" t="str">
        <f>IF(F13="SÁBADO","DOMINGO",IF(F13="DOMINGO","SEGUNDA",IF(F13="SEGUNDA","TERÇA",IF(F13="SEGUNDA","TERÇA",IF(F13="TERÇA","QUARTA",IF(F13="QUARTA","QUINTA",IF(F13="QUINTA","SEXTA",IF(F13="SEXTA","SÁBADO","ERRO"))))))))</f>
        <v>SÁBADO</v>
      </c>
      <c r="G17" s="277" t="s">
        <v>16</v>
      </c>
      <c r="H17" s="278"/>
      <c r="I17" s="278"/>
      <c r="J17" s="192" t="str">
        <f>IF($N$47&lt;&gt;"SIM","",IFERROR(IF(TRIM(H17&amp;"")="","",_xlfn.LET(_xlpm.v,VALUE(TRIM(H17&amp;"")),_xlpm.alvo,(INT($Y$5/100)*60+MOD($Y$5,100)),_xlpm.real,(INT(_xlpm.v/100)*60+MOD(_xlpm.v,100)),_xlpm.dif,_xlpm.alvo-_xlpm.real,IF(ABS(_xlpm.dif)&lt;=5,0,_xlpm.dif))),"ER"))</f>
        <v/>
      </c>
      <c r="K17" s="42" t="str">
        <f>IF(K13="SÁBADO","DOMINGO",IF(K13="DOMINGO","SEGUNDA",IF(K13="SEGUNDA","TERÇA",IF(K13="SEGUNDA","TERÇA",IF(K13="TERÇA","QUARTA",IF(K13="QUARTA","QUINTA",IF(K13="QUINTA","SEXTA",IF(K13="SEXTA","SÁBADO","ERRO"))))))))</f>
        <v>TERÇA</v>
      </c>
      <c r="L17" s="47"/>
      <c r="M17" s="48"/>
      <c r="N17" s="50" t="str">
        <f ca="1">_xlfn.LET(_xlpm.a,K15,_xlpm.c,M17,_xlpm.x,$X$5,_xlpm.y,$Y$5,_xlpm.limInf,$B$51,_xlpm.limSup,$C$51,_xlpm.linhaAnt,K16,IF(_xlpm.a="FÉRIAS","FRS",IF(_xlpm.a="FERIADO","FER",IF(_xlpm.a="NTRAB","NTB",IF(AND(_xlpm.a="ATESTADO",_xlpm.c=""),"ATD",IF(_xlpm.c&lt;&gt;"",IF(_xlpm.c&lt;=_xlpm.x,IF(_xlpm.c&gt;_xlpm.y,"DP","OK"),"ATR"),IF(_xlpm.linhaAnt&lt;_xlpm.limInf,"FAL","")))))))</f>
        <v/>
      </c>
      <c r="O17" s="192" t="str">
        <f>IF($N$47&lt;&gt;"SIM","",IFERROR(IF(TRIM(M17&amp;"")="","",_xlfn.LET(_xlpm.v,VALUE(TRIM(M17&amp;"")),_xlpm.alvo,(INT($Y$5/100)*60+MOD($Y$5,100)),_xlpm.real,(INT(_xlpm.v/100)*60+MOD(_xlpm.v,100)),_xlpm.dif,_xlpm.alvo-_xlpm.real,IF(ABS(_xlpm.dif)&lt;=5,0,_xlpm.dif))),"ER"))</f>
        <v/>
      </c>
      <c r="P17" s="231"/>
      <c r="Q17" s="232"/>
      <c r="R17" s="190"/>
      <c r="S17" s="240" t="str">
        <f t="shared" si="0"/>
        <v/>
      </c>
      <c r="T17" s="233" t="str">
        <f t="shared" si="1"/>
        <v/>
      </c>
      <c r="U17" s="5"/>
      <c r="W17" s="5"/>
      <c r="Y17" s="1"/>
    </row>
    <row r="18" spans="1:25" x14ac:dyDescent="0.25">
      <c r="A18" s="82"/>
      <c r="B18" s="47"/>
      <c r="C18" s="48"/>
      <c r="D18" s="50" t="str">
        <f ca="1">_xlfn.LET(_xlpm.a,A15,_xlpm.c,C18,_xlpm.x,$X$6,_xlpm.limInf,$B$51,_xlpm.limSup,$C$51,_xlpm.linhaAnt,A16,IF(_xlpm.a="FÉRIAS","FRS",IF(_xlpm.a="FERIADO","FER",IF(_xlpm.a="NTRAB","NTB",IF(AND(_xlpm.a="ATESTADO",_xlpm.c=""),"ATD",IF(_xlpm.c&lt;&gt;"",IF(_xlpm.c&gt;=_xlpm.x,"OK","ANT"),IF(_xlpm.linhaAnt&lt;_xlpm.limInf,"FAL","")))))))</f>
        <v>FAL</v>
      </c>
      <c r="E18" s="192" t="str">
        <f>IF($N$47&lt;&gt;"SIM","",IFERROR(IF(TRIM(C18&amp;"")="","",_xlfn.LET(_xlpm.v,VALUE(TRIM(C18&amp;"")),_xlpm.alvo,(INT($X$6/100)*60+MOD($X$6,100)),_xlpm.real,(INT(_xlpm.v/100)*60+MOD(_xlpm.v,100)),_xlpm.dif,_xlpm.alvo-_xlpm.real,IF(ABS(_xlpm.dif)&lt;=5,0,_xlpm.dif))*-1),"ER"))</f>
        <v/>
      </c>
      <c r="F18" s="82"/>
      <c r="G18" s="277"/>
      <c r="H18" s="278"/>
      <c r="I18" s="278"/>
      <c r="J18" s="192" t="str">
        <f>IF($N$47&lt;&gt;"SIM","",IFERROR(IF(TRIM(H18&amp;"")="","",_xlfn.LET(_xlpm.v,VALUE(TRIM(H18&amp;"")),_xlpm.alvo,(INT($X$6/100)*60+MOD($X$6,100)),_xlpm.real,(INT(_xlpm.v/100)*60+MOD(_xlpm.v,100)),_xlpm.dif,_xlpm.alvo-_xlpm.real,IF(ABS(_xlpm.dif)&lt;=5,0,_xlpm.dif))*-1),"ER"))</f>
        <v/>
      </c>
      <c r="K18" s="82"/>
      <c r="L18" s="47"/>
      <c r="M18" s="48"/>
      <c r="N18" s="50" t="str">
        <f ca="1">_xlfn.LET(_xlpm.a,K15,_xlpm.c,M18,_xlpm.x,$X$6,_xlpm.limInf,$B$51,_xlpm.limSup,$C$51,_xlpm.linhaAnt,K16,IF(_xlpm.a="FÉRIAS","FRS",IF(_xlpm.a="FERIADO","FER",IF(_xlpm.a="NTRAB","NTB",IF(AND(_xlpm.a="ATESTADO",_xlpm.c=""),"ATD",IF(_xlpm.c&lt;&gt;"",IF(_xlpm.c&gt;=_xlpm.x,"OK","ANT"),IF(_xlpm.linhaAnt&lt;_xlpm.limInf,"FAL","")))))))</f>
        <v/>
      </c>
      <c r="O18" s="192" t="str">
        <f>IF($N$47&lt;&gt;"SIM","",IFERROR(IF(TRIM(M18&amp;"")="","",_xlfn.LET(_xlpm.v,VALUE(TRIM(M18&amp;"")),_xlpm.alvo,(INT($X$6/100)*60+MOD($X$6,100)),_xlpm.real,(INT(_xlpm.v/100)*60+MOD(_xlpm.v,100)),_xlpm.dif,_xlpm.alvo-_xlpm.real,IF(ABS(_xlpm.dif)&lt;=5,0,_xlpm.dif))*-1),"ER"))</f>
        <v/>
      </c>
      <c r="P18" s="231"/>
      <c r="Q18" s="232"/>
      <c r="R18" s="190"/>
      <c r="S18" s="240" t="str">
        <f t="shared" si="0"/>
        <v/>
      </c>
      <c r="T18" s="233" t="str">
        <f t="shared" si="1"/>
        <v/>
      </c>
      <c r="U18" s="5"/>
      <c r="V18" s="5"/>
      <c r="W18" s="5"/>
      <c r="Y18" s="1"/>
    </row>
    <row r="19" spans="1:25" ht="15" customHeight="1" x14ac:dyDescent="0.25">
      <c r="A19" s="11"/>
      <c r="B19" s="46"/>
      <c r="C19" s="7"/>
      <c r="D19" s="49" t="str">
        <f ca="1">_xlfn.LET(_xlpm.a,A19,_xlpm.c,C19,_xlpm.x,$X$3,_xlpm.y,$Y$3,_xlpm.limInf,$B$51,_xlpm.limSup,$C$51,_xlpm.linhaAnt,A20,IF(_xlpm.a="FÉRIAS","FRS",IF(_xlpm.a="FERIADO","FER",IF(_xlpm.a="NTRAB","NTB",IF(AND(_xlpm.a="ATESTADO",_xlpm.c=""),"ATD",IF(_xlpm.c&lt;&gt;"",IF(_xlpm.c&lt;=_xlpm.x,IF(_xlpm.c&gt;_xlpm.y,"DP","OK"),"ATR"),IF(_xlpm.linhaAnt&lt;_xlpm.limInf,"FAL","")))))))</f>
        <v>FAL</v>
      </c>
      <c r="E19" s="192" t="str">
        <f>IF($N$47&lt;&gt;"SIM","",IFERROR(IF(TRIM(C19&amp;"")="","",_xlfn.LET(_xlpm.v,VALUE(TRIM(C19&amp;"")),_xlpm.alvo,IF(A21="SÁBADO",(INT($Y$8/100)*60+MOD($Y$8,100)),(INT($Y$3/100)*60+MOD($Y$3,100))),_xlpm.real,(INT(_xlpm.v/100)*60+MOD(_xlpm.v,100)),_xlpm.dif,_xlpm.alvo-_xlpm.real,IF(ABS(_xlpm.dif)&lt;=5,0,_xlpm.dif))),"ER"))</f>
        <v/>
      </c>
      <c r="F19" s="11"/>
      <c r="G19" s="256" t="s">
        <v>10</v>
      </c>
      <c r="H19" s="257"/>
      <c r="I19" s="257"/>
      <c r="J19" s="192" t="str">
        <f>IF($N$47&lt;&gt;"SIM","",IFERROR(IF(TRIM(H19&amp;"")="","",_xlfn.LET(_xlpm.v,VALUE(TRIM(H19&amp;"")),_xlpm.alvo,IF(F21="SÁBADO",(INT($Y$8/100)*60+MOD($Y$8,100)),(INT($Y$3/100)*60+MOD($Y$3,100))),_xlpm.real,(INT(_xlpm.v/100)*60+MOD(_xlpm.v,100)),_xlpm.dif,_xlpm.alvo-_xlpm.real,IF(ABS(_xlpm.dif)&lt;=5,0,_xlpm.dif))),"ER"))</f>
        <v/>
      </c>
      <c r="K19" s="11"/>
      <c r="L19" s="46"/>
      <c r="M19" s="7"/>
      <c r="N19" s="49" t="str">
        <f ca="1">_xlfn.LET(_xlpm.a,K19,_xlpm.c,M19,_xlpm.x,$X$3,_xlpm.y,$Y$3,_xlpm.limInf,$B$51,_xlpm.limSup,$C$51,_xlpm.linhaAnt,K20,IF(_xlpm.a="FÉRIAS","FRS",IF(_xlpm.a="FERIADO","FER",IF(_xlpm.a="NTRAB","NTB",IF(AND(_xlpm.a="ATESTADO",_xlpm.c=""),"ATD",IF(_xlpm.c&lt;&gt;"",IF(_xlpm.c&lt;=_xlpm.x,IF(_xlpm.c&gt;_xlpm.y,"DP","OK"),"ATR"),IF(_xlpm.linhaAnt&lt;_xlpm.limInf,"FAL","")))))))</f>
        <v/>
      </c>
      <c r="O19" s="192" t="str">
        <f>IF($N$47&lt;&gt;"SIM","",IFERROR(IF(TRIM(M19&amp;"")="","",_xlfn.LET(_xlpm.v,VALUE(TRIM(M19&amp;"")),_xlpm.alvo,IF(K21="SÁBADO",(INT($Y$8/100)*60+MOD($Y$8,100)),(INT($Y$3/100)*60+MOD($Y$3,100))),_xlpm.real,(INT(_xlpm.v/100)*60+MOD(_xlpm.v,100)),_xlpm.dif,_xlpm.alvo-_xlpm.real,IF(ABS(_xlpm.dif)&lt;=5,0,_xlpm.dif))),"ER"))</f>
        <v/>
      </c>
      <c r="P19" s="231"/>
      <c r="Q19" s="232"/>
      <c r="R19" s="190"/>
      <c r="S19" s="240" t="str">
        <f t="shared" si="0"/>
        <v/>
      </c>
      <c r="T19" s="233" t="str">
        <f t="shared" si="1"/>
        <v/>
      </c>
      <c r="U19" s="5"/>
      <c r="V19" s="5"/>
      <c r="W19" s="5"/>
      <c r="Y19" s="1"/>
    </row>
    <row r="20" spans="1:25" x14ac:dyDescent="0.25">
      <c r="A20" s="41">
        <f ca="1">IF($B$51=5,"HOJE",5)</f>
        <v>5</v>
      </c>
      <c r="B20" s="46"/>
      <c r="C20" s="7"/>
      <c r="D20" s="49" t="str">
        <f ca="1">_xlfn.LET(_xlpm.a,A19,_xlpm.c,C20,_xlpm.x,$X$4,_xlpm.limInf,$B$51,_xlpm.limSup,$C$51,_xlpm.linhaAnt,A20,IF(_xlpm.a="FÉRIAS","FRS",IF(_xlpm.a="FERIADO","FER",IF(_xlpm.a="NTRAB","NTB",IF(AND(_xlpm.a="ATESTADO",_xlpm.c=""),"ATD",IF(_xlpm.c&lt;&gt;"",IF(_xlpm.c&gt;=_xlpm.x,"OK","ANT"),IF(_xlpm.linhaAnt&lt;_xlpm.limInf,"FAL","")))))))</f>
        <v>FAL</v>
      </c>
      <c r="E20" s="192" t="str">
        <f>IF($N$47&lt;&gt;"SIM","",IFERROR(IF(TRIM(C20&amp;"")="","",_xlfn.LET(_xlpm.v,VALUE(TRIM(C20&amp;"")),_xlpm.alvo,(INT($X$4/100)*60+MOD($X$4,100)),_xlpm.real,(INT(_xlpm.v/100)*60+MOD(_xlpm.v,100)),_xlpm.dif,_xlpm.alvo-_xlpm.real,IF(ABS(_xlpm.dif)&lt;=5,0,_xlpm.dif))*-1),"ER"))</f>
        <v/>
      </c>
      <c r="F20" s="41">
        <f ca="1">IF($B$51=15,"HOJE",15)</f>
        <v>15</v>
      </c>
      <c r="G20" s="256"/>
      <c r="H20" s="257"/>
      <c r="I20" s="257"/>
      <c r="J20" s="192" t="str">
        <f>IF($N$47&lt;&gt;"SIM","",IFERROR(IF(TRIM(H20&amp;"")="","",_xlfn.LET(_xlpm.v,VALUE(TRIM(H20&amp;"")),_xlpm.alvo,(INT($X$4/100)*60+MOD($X$4,100)),_xlpm.real,(INT(_xlpm.v/100)*60+MOD(_xlpm.v,100)),_xlpm.dif,_xlpm.alvo-_xlpm.real,IF(ABS(_xlpm.dif)&lt;=5,0,_xlpm.dif))*-1),"ER"))</f>
        <v/>
      </c>
      <c r="K20" s="41">
        <f ca="1">IF($B$51=25,"HOJE",25)</f>
        <v>25</v>
      </c>
      <c r="L20" s="46"/>
      <c r="M20" s="7"/>
      <c r="N20" s="49" t="str">
        <f ca="1">_xlfn.LET(_xlpm.a,K19,_xlpm.c,M20,_xlpm.x,$X$4,_xlpm.limInf,$B$51,_xlpm.limSup,$C$51,_xlpm.linhaAnt,K20,IF(_xlpm.a="FÉRIAS","FRS",IF(_xlpm.a="FERIADO","FER",IF(_xlpm.a="NTRAB","NTB",IF(AND(_xlpm.a="ATESTADO",_xlpm.c=""),"ATD",IF(_xlpm.c&lt;&gt;"",IF(_xlpm.c&gt;=_xlpm.x,"OK","ANT"),IF(_xlpm.linhaAnt&lt;_xlpm.limInf,"FAL","")))))))</f>
        <v/>
      </c>
      <c r="O20" s="192" t="str">
        <f>IF($N$47&lt;&gt;"SIM","",IFERROR(IF(TRIM(M20&amp;"")="","",_xlfn.LET(_xlpm.v,VALUE(TRIM(M20&amp;"")),_xlpm.alvo,(INT($X$4/100)*60+MOD($X$4,100)),_xlpm.real,(INT(_xlpm.v/100)*60+MOD(_xlpm.v,100)),_xlpm.dif,_xlpm.alvo-_xlpm.real,IF(ABS(_xlpm.dif)&lt;=5,0,_xlpm.dif))*-1),"ER"))</f>
        <v/>
      </c>
      <c r="P20" s="231"/>
      <c r="Q20" s="232"/>
      <c r="R20" s="190"/>
      <c r="S20" s="240" t="str">
        <f t="shared" si="0"/>
        <v/>
      </c>
      <c r="T20" s="233" t="str">
        <f t="shared" si="1"/>
        <v/>
      </c>
      <c r="U20" s="5"/>
      <c r="V20" s="5"/>
      <c r="W20" s="5"/>
      <c r="Y20" s="1"/>
    </row>
    <row r="21" spans="1:25" x14ac:dyDescent="0.25">
      <c r="A21" s="41" t="str">
        <f>IF(A17="SÁBADO","DOMINGO",IF(A17="DOMINGO","SEGUNDA",IF(A17="SEGUNDA","TERÇA",IF(A17="SEGUNDA","TERÇA",IF(A17="TERÇA","QUARTA",IF(A17="QUARTA","QUINTA",IF(A17="QUINTA","SEXTA",IF(A17="SEXTA","SÁBADO","ERRO"))))))))</f>
        <v>QUINTA</v>
      </c>
      <c r="B21" s="46"/>
      <c r="C21" s="7"/>
      <c r="D21" s="49" t="str">
        <f ca="1">_xlfn.LET(_xlpm.a,A19,_xlpm.c,C21,_xlpm.x,$X$5,_xlpm.y,$Y$5,_xlpm.limInf,$B$51,_xlpm.limSup,$C$51,_xlpm.linhaAnt,A20,IF(_xlpm.a="FÉRIAS","FRS",IF(_xlpm.a="FERIADO","FER",IF(_xlpm.a="NTRAB","NTB",IF(AND(_xlpm.a="ATESTADO",_xlpm.c=""),"ATD",IF(_xlpm.c&lt;&gt;"",IF(_xlpm.c&lt;=_xlpm.x,IF(_xlpm.c&gt;_xlpm.y,"DP","OK"),"ATR"),IF(_xlpm.linhaAnt&lt;_xlpm.limInf,"FAL","")))))))</f>
        <v>FAL</v>
      </c>
      <c r="E21" s="192" t="str">
        <f>IF($N$47&lt;&gt;"SIM","",IFERROR(IF(TRIM(C21&amp;"")="","",_xlfn.LET(_xlpm.v,VALUE(TRIM(C21&amp;"")),_xlpm.alvo,(INT($Y$5/100)*60+MOD($Y$5,100)),_xlpm.real,(INT(_xlpm.v/100)*60+MOD(_xlpm.v,100)),_xlpm.dif,_xlpm.alvo-_xlpm.real,IF(ABS(_xlpm.dif)&lt;=5,0,_xlpm.dif))),"ER"))</f>
        <v/>
      </c>
      <c r="F21" s="41" t="str">
        <f>IF(F17="SÁBADO","DOMINGO",IF(F17="DOMINGO","SEGUNDA",IF(F17="SEGUNDA","TERÇA",IF(F17="SEGUNDA","TERÇA",IF(F17="TERÇA","QUARTA",IF(F17="QUARTA","QUINTA",IF(F17="QUINTA","SEXTA",IF(F17="SEXTA","SÁBADO","ERRO"))))))))</f>
        <v>DOMINGO</v>
      </c>
      <c r="G21" s="256"/>
      <c r="H21" s="257"/>
      <c r="I21" s="257"/>
      <c r="J21" s="192" t="str">
        <f>IF($N$47&lt;&gt;"SIM","",IFERROR(IF(TRIM(H21&amp;"")="","",_xlfn.LET(_xlpm.v,VALUE(TRIM(H21&amp;"")),_xlpm.alvo,(INT($Y$5/100)*60+MOD($Y$5,100)),_xlpm.real,(INT(_xlpm.v/100)*60+MOD(_xlpm.v,100)),_xlpm.dif,_xlpm.alvo-_xlpm.real,IF(ABS(_xlpm.dif)&lt;=5,0,_xlpm.dif))),"ER"))</f>
        <v/>
      </c>
      <c r="K21" s="41" t="str">
        <f>IF(K17="SÁBADO","DOMINGO",IF(K17="DOMINGO","SEGUNDA",IF(K17="SEGUNDA","TERÇA",IF(K17="SEGUNDA","TERÇA",IF(K17="TERÇA","QUARTA",IF(K17="QUARTA","QUINTA",IF(K17="QUINTA","SEXTA",IF(K17="SEXTA","SÁBADO","ERRO"))))))))</f>
        <v>QUARTA</v>
      </c>
      <c r="L21" s="46"/>
      <c r="M21" s="7"/>
      <c r="N21" s="49" t="str">
        <f ca="1">_xlfn.LET(_xlpm.a,K19,_xlpm.c,M21,_xlpm.x,$X$5,_xlpm.y,$Y$5,_xlpm.limInf,$B$51,_xlpm.limSup,$C$51,_xlpm.linhaAnt,K20,IF(_xlpm.a="FÉRIAS","FRS",IF(_xlpm.a="FERIADO","FER",IF(_xlpm.a="NTRAB","NTB",IF(AND(_xlpm.a="ATESTADO",_xlpm.c=""),"ATD",IF(_xlpm.c&lt;&gt;"",IF(_xlpm.c&lt;=_xlpm.x,IF(_xlpm.c&gt;_xlpm.y,"DP","OK"),"ATR"),IF(_xlpm.linhaAnt&lt;_xlpm.limInf,"FAL","")))))))</f>
        <v/>
      </c>
      <c r="O21" s="192" t="str">
        <f>IF($N$47&lt;&gt;"SIM","",IFERROR(IF(TRIM(M21&amp;"")="","",_xlfn.LET(_xlpm.v,VALUE(TRIM(M21&amp;"")),_xlpm.alvo,(INT($Y$5/100)*60+MOD($Y$5,100)),_xlpm.real,(INT(_xlpm.v/100)*60+MOD(_xlpm.v,100)),_xlpm.dif,_xlpm.alvo-_xlpm.real,IF(ABS(_xlpm.dif)&lt;=5,0,_xlpm.dif))),"ER"))</f>
        <v/>
      </c>
      <c r="P21" s="231"/>
      <c r="Q21" s="232"/>
      <c r="R21" s="190"/>
      <c r="S21" s="240" t="str">
        <f t="shared" si="0"/>
        <v/>
      </c>
      <c r="T21" s="233" t="str">
        <f t="shared" si="1"/>
        <v/>
      </c>
      <c r="U21" s="5"/>
      <c r="V21" s="5"/>
      <c r="W21" s="5"/>
      <c r="Y21" s="1"/>
    </row>
    <row r="22" spans="1:25" x14ac:dyDescent="0.25">
      <c r="A22" s="38"/>
      <c r="B22" s="46"/>
      <c r="C22" s="7"/>
      <c r="D22" s="49" t="str">
        <f ca="1">_xlfn.LET(_xlpm.a,A19,_xlpm.c,C22,_xlpm.x,$X$6,_xlpm.limInf,$B$51,_xlpm.limSup,$C$51,_xlpm.linhaAnt,A20,IF(_xlpm.a="FÉRIAS","FRS",IF(_xlpm.a="FERIADO","FER",IF(_xlpm.a="NTRAB","NTB",IF(AND(_xlpm.a="ATESTADO",_xlpm.c=""),"ATD",IF(_xlpm.c&lt;&gt;"",IF(_xlpm.c&gt;=_xlpm.x,"OK","ANT"),IF(_xlpm.linhaAnt&lt;_xlpm.limInf,"FAL","")))))))</f>
        <v>FAL</v>
      </c>
      <c r="E22" s="192" t="str">
        <f>IF($N$47&lt;&gt;"SIM","",IFERROR(IF(TRIM(C22&amp;"")="","",_xlfn.LET(_xlpm.v,VALUE(TRIM(C22&amp;"")),_xlpm.alvo,(INT($X$6/100)*60+MOD($X$6,100)),_xlpm.real,(INT(_xlpm.v/100)*60+MOD(_xlpm.v,100)),_xlpm.dif,_xlpm.alvo-_xlpm.real,IF(ABS(_xlpm.dif)&lt;=5,0,_xlpm.dif))*-1),"ER"))</f>
        <v/>
      </c>
      <c r="F22" s="38"/>
      <c r="G22" s="256"/>
      <c r="H22" s="257"/>
      <c r="I22" s="257"/>
      <c r="J22" s="192" t="str">
        <f>IF($N$47&lt;&gt;"SIM","",IFERROR(IF(TRIM(H22&amp;"")="","",_xlfn.LET(_xlpm.v,VALUE(TRIM(H22&amp;"")),_xlpm.alvo,(INT($X$6/100)*60+MOD($X$6,100)),_xlpm.real,(INT(_xlpm.v/100)*60+MOD(_xlpm.v,100)),_xlpm.dif,_xlpm.alvo-_xlpm.real,IF(ABS(_xlpm.dif)&lt;=5,0,_xlpm.dif))*-1),"ER"))</f>
        <v/>
      </c>
      <c r="K22" s="38"/>
      <c r="L22" s="46"/>
      <c r="M22" s="7"/>
      <c r="N22" s="49" t="str">
        <f ca="1">_xlfn.LET(_xlpm.a,K19,_xlpm.c,M22,_xlpm.x,$X$6,_xlpm.limInf,$B$51,_xlpm.limSup,$C$51,_xlpm.linhaAnt,K20,IF(_xlpm.a="FÉRIAS","FRS",IF(_xlpm.a="FERIADO","FER",IF(_xlpm.a="NTRAB","NTB",IF(AND(_xlpm.a="ATESTADO",_xlpm.c=""),"ATD",IF(_xlpm.c&lt;&gt;"",IF(_xlpm.c&gt;=_xlpm.x,"OK","ANT"),IF(_xlpm.linhaAnt&lt;_xlpm.limInf,"FAL","")))))))</f>
        <v/>
      </c>
      <c r="O22" s="192" t="str">
        <f>IF($N$47&lt;&gt;"SIM","",IFERROR(IF(TRIM(M22&amp;"")="","",_xlfn.LET(_xlpm.v,VALUE(TRIM(M22&amp;"")),_xlpm.alvo,(INT($X$6/100)*60+MOD($X$6,100)),_xlpm.real,(INT(_xlpm.v/100)*60+MOD(_xlpm.v,100)),_xlpm.dif,_xlpm.alvo-_xlpm.real,IF(ABS(_xlpm.dif)&lt;=5,0,_xlpm.dif))*-1),"ER"))</f>
        <v/>
      </c>
      <c r="P22" s="231"/>
      <c r="Q22" s="232"/>
      <c r="R22" s="190"/>
      <c r="S22" s="240" t="str">
        <f t="shared" si="0"/>
        <v/>
      </c>
      <c r="T22" s="233" t="str">
        <f t="shared" si="1"/>
        <v/>
      </c>
      <c r="U22" s="5"/>
      <c r="V22" s="5"/>
      <c r="W22" s="5"/>
      <c r="Y22" s="1"/>
    </row>
    <row r="23" spans="1:25" ht="15" customHeight="1" x14ac:dyDescent="0.25">
      <c r="A23" s="12"/>
      <c r="B23" s="47"/>
      <c r="C23" s="48"/>
      <c r="D23" s="50" t="str">
        <f ca="1">_xlfn.LET(_xlpm.a,A23,_xlpm.c,C23,_xlpm.x,$X$3,_xlpm.y,$Y$3,_xlpm.limInf,$B$51,_xlpm.limSup,$C$51,_xlpm.linhaAnt,A24,IF(_xlpm.a="FÉRIAS","FRS",IF(_xlpm.a="FERIADO","FER",IF(_xlpm.a="NTRAB","NTB",IF(AND(_xlpm.a="ATESTADO",_xlpm.c=""),"ATD",IF(_xlpm.c&lt;&gt;"",IF(_xlpm.c&lt;=_xlpm.x,IF(_xlpm.c&gt;_xlpm.y,"DP","OK"),"ATR"),IF(_xlpm.linhaAnt&lt;_xlpm.limInf,"FAL","")))))))</f>
        <v>FAL</v>
      </c>
      <c r="E23" s="192" t="str">
        <f>IF($N$47&lt;&gt;"SIM","",IFERROR(IF(TRIM(C23&amp;"")="","",_xlfn.LET(_xlpm.v,VALUE(TRIM(C23&amp;"")),_xlpm.alvo,IF(A25="SÁBADO",(INT($Y$8/100)*60+MOD($Y$8,100)),(INT($Y$3/100)*60+MOD($Y$3,100))),_xlpm.real,(INT(_xlpm.v/100)*60+MOD(_xlpm.v,100)),_xlpm.dif,_xlpm.alvo-_xlpm.real,IF(ABS(_xlpm.dif)&lt;=5,0,_xlpm.dif))),"ER"))</f>
        <v/>
      </c>
      <c r="F23" s="12"/>
      <c r="G23" s="47"/>
      <c r="H23" s="48"/>
      <c r="I23" s="50" t="str">
        <f ca="1">_xlfn.LET(_xlpm.a,F23,_xlpm.c,H23,_xlpm.x,$X$3,_xlpm.y,$Y$3,_xlpm.limInf,$B$51,_xlpm.limSup,$C$51,_xlpm.linhaAnt,F24,IF(_xlpm.a="FÉRIAS","FRS",IF(_xlpm.a="FERIADO","FER",IF(_xlpm.a="NTRAB","NTB",IF(AND(_xlpm.a="ATESTADO",_xlpm.c=""),"ATD",IF(_xlpm.c&lt;&gt;"",IF(_xlpm.c&lt;=_xlpm.x,IF(_xlpm.c&gt;_xlpm.y,"DP","OK"),"ATR"),IF(_xlpm.linhaAnt&lt;_xlpm.limInf,"FAL","")))))))</f>
        <v/>
      </c>
      <c r="J23" s="192" t="str">
        <f>IF($N$47&lt;&gt;"SIM","",IFERROR(IF(TRIM(H23&amp;"")="","",_xlfn.LET(_xlpm.v,VALUE(TRIM(H23&amp;"")),_xlpm.alvo,IF(F25="SÁBADO",(INT($Y$8/100)*60+MOD($Y$8,100)),(INT($Y$3/100)*60+MOD($Y$3,100))),_xlpm.real,(INT(_xlpm.v/100)*60+MOD(_xlpm.v,100)),_xlpm.dif,_xlpm.alvo-_xlpm.real,IF(ABS(_xlpm.dif)&lt;=5,0,_xlpm.dif))),"ER"))</f>
        <v/>
      </c>
      <c r="K23" s="12"/>
      <c r="L23" s="47"/>
      <c r="M23" s="48"/>
      <c r="N23" s="50" t="str">
        <f ca="1">_xlfn.LET(_xlpm.a,K23,_xlpm.c,M23,_xlpm.x,$X$3,_xlpm.y,$Y$3,_xlpm.limInf,$B$51,_xlpm.limSup,$C$51,_xlpm.linhaAnt,K24,IF(_xlpm.a="FÉRIAS","FRS",IF(_xlpm.a="FERIADO","FER",IF(_xlpm.a="NTRAB","NTB",IF(AND(_xlpm.a="ATESTADO",_xlpm.c=""),"ATD",IF(_xlpm.c&lt;&gt;"",IF(_xlpm.c&lt;=_xlpm.x,IF(_xlpm.c&gt;_xlpm.y,"DP","OK"),"ATR"),IF(_xlpm.linhaAnt&lt;_xlpm.limInf,"FAL","")))))))</f>
        <v/>
      </c>
      <c r="O23" s="192" t="str">
        <f>IF($N$47&lt;&gt;"SIM","",IFERROR(IF(TRIM(M23&amp;"")="","",_xlfn.LET(_xlpm.v,VALUE(TRIM(M23&amp;"")),_xlpm.alvo,IF(K25="SÁBADO",(INT($Y$8/100)*60+MOD($Y$8,100)),(INT($Y$3/100)*60+MOD($Y$3,100))),_xlpm.real,(INT(_xlpm.v/100)*60+MOD(_xlpm.v,100)),_xlpm.dif,_xlpm.alvo-_xlpm.real,IF(ABS(_xlpm.dif)&lt;=5,0,_xlpm.dif))),"ER"))</f>
        <v/>
      </c>
      <c r="P23" s="231"/>
      <c r="Q23" s="232"/>
      <c r="R23" s="190"/>
      <c r="S23" s="240" t="str">
        <f t="shared" si="0"/>
        <v/>
      </c>
      <c r="T23" s="233" t="str">
        <f t="shared" si="1"/>
        <v/>
      </c>
      <c r="U23" s="5"/>
      <c r="V23" s="5"/>
      <c r="W23" s="5"/>
      <c r="Y23" s="1"/>
    </row>
    <row r="24" spans="1:25" x14ac:dyDescent="0.25">
      <c r="A24" s="42">
        <f ca="1">IF($B$51=6,"HOJE",6)</f>
        <v>6</v>
      </c>
      <c r="B24" s="47"/>
      <c r="C24" s="48"/>
      <c r="D24" s="50" t="str">
        <f ca="1">_xlfn.LET(_xlpm.a,A23,_xlpm.c,C24,_xlpm.x,$X$4,_xlpm.limInf,$B$51,_xlpm.limSup,$C$51,_xlpm.linhaAnt,A24,IF(_xlpm.a="FÉRIAS","FRS",IF(_xlpm.a="FERIADO","FER",IF(_xlpm.a="NTRAB","NTB",IF(AND(_xlpm.a="ATESTADO",_xlpm.c=""),"ATD",IF(_xlpm.c&lt;&gt;"",IF(_xlpm.c&gt;=_xlpm.x,"OK","ANT"),IF(_xlpm.linhaAnt&lt;_xlpm.limInf,"FAL","")))))))</f>
        <v>FAL</v>
      </c>
      <c r="E24" s="192" t="str">
        <f>IF($N$47&lt;&gt;"SIM","",IFERROR(IF(TRIM(C24&amp;"")="","",_xlfn.LET(_xlpm.v,VALUE(TRIM(C24&amp;"")),_xlpm.alvo,(INT($X$4/100)*60+MOD($X$4,100)),_xlpm.real,(INT(_xlpm.v/100)*60+MOD(_xlpm.v,100)),_xlpm.dif,_xlpm.alvo-_xlpm.real,IF(ABS(_xlpm.dif)&lt;=5,0,_xlpm.dif))*-1),"ER"))</f>
        <v/>
      </c>
      <c r="F24" s="42">
        <f ca="1">IF($B$51=16,"HOJE",16)</f>
        <v>16</v>
      </c>
      <c r="G24" s="47"/>
      <c r="H24" s="48"/>
      <c r="I24" s="50" t="str">
        <f ca="1">_xlfn.LET(_xlpm.a,F23,_xlpm.c,H24,_xlpm.x,$X$4,_xlpm.limInf,$B$51,_xlpm.limSup,$C$51,_xlpm.linhaAnt,F24,IF(_xlpm.a="FÉRIAS","FRS",IF(_xlpm.a="FERIADO","FER",IF(_xlpm.a="NTRAB","NTB",IF(AND(_xlpm.a="ATESTADO",_xlpm.c=""),"ATD",IF(_xlpm.c&lt;&gt;"",IF(_xlpm.c&gt;=_xlpm.x,"OK","ANT"),IF(_xlpm.linhaAnt&lt;_xlpm.limInf,"FAL","")))))))</f>
        <v/>
      </c>
      <c r="J24" s="192" t="str">
        <f>IF($N$47&lt;&gt;"SIM","",IFERROR(IF(TRIM(H24&amp;"")="","",_xlfn.LET(_xlpm.v,VALUE(TRIM(H24&amp;"")),_xlpm.alvo,(INT($X$4/100)*60+MOD($X$4,100)),_xlpm.real,(INT(_xlpm.v/100)*60+MOD(_xlpm.v,100)),_xlpm.dif,_xlpm.alvo-_xlpm.real,IF(ABS(_xlpm.dif)&lt;=5,0,_xlpm.dif))*-1),"ER"))</f>
        <v/>
      </c>
      <c r="K24" s="42">
        <f ca="1">IF($B$51=26,"HOJE",26)</f>
        <v>26</v>
      </c>
      <c r="L24" s="47"/>
      <c r="M24" s="48"/>
      <c r="N24" s="50" t="str">
        <f ca="1">_xlfn.LET(_xlpm.a,K23,_xlpm.c,M24,_xlpm.x,$X$4,_xlpm.limInf,$B$51,_xlpm.limSup,$C$51,_xlpm.linhaAnt,K24,IF(_xlpm.a="FÉRIAS","FRS",IF(_xlpm.a="FERIADO","FER",IF(_xlpm.a="NTRAB","NTB",IF(AND(_xlpm.a="ATESTADO",_xlpm.c=""),"ATD",IF(_xlpm.c&lt;&gt;"",IF(_xlpm.c&gt;=_xlpm.x,"OK","ANT"),IF(_xlpm.linhaAnt&lt;_xlpm.limInf,"FAL","")))))))</f>
        <v/>
      </c>
      <c r="O24" s="192" t="str">
        <f>IF($N$47&lt;&gt;"SIM","",IFERROR(IF(TRIM(M24&amp;"")="","",_xlfn.LET(_xlpm.v,VALUE(TRIM(M24&amp;"")),_xlpm.alvo,(INT($X$4/100)*60+MOD($X$4,100)),_xlpm.real,(INT(_xlpm.v/100)*60+MOD(_xlpm.v,100)),_xlpm.dif,_xlpm.alvo-_xlpm.real,IF(ABS(_xlpm.dif)&lt;=5,0,_xlpm.dif))*-1),"ER"))</f>
        <v/>
      </c>
      <c r="P24" s="231"/>
      <c r="Q24" s="232"/>
      <c r="R24" s="190"/>
      <c r="S24" s="240" t="str">
        <f t="shared" si="0"/>
        <v/>
      </c>
      <c r="T24" s="233" t="str">
        <f t="shared" si="1"/>
        <v/>
      </c>
      <c r="U24" s="5"/>
      <c r="V24" s="5"/>
      <c r="W24" s="5"/>
      <c r="Y24" s="1"/>
    </row>
    <row r="25" spans="1:25" x14ac:dyDescent="0.25">
      <c r="A25" s="42" t="str">
        <f>IF(A21="SÁBADO","DOMINGO",IF(A21="DOMINGO","SEGUNDA",IF(A21="SEGUNDA","TERÇA",IF(A21="SEGUNDA","TERÇA",IF(A21="TERÇA","QUARTA",IF(A21="QUARTA","QUINTA",IF(A21="QUINTA","SEXTA",IF(A21="SEXTA","SÁBADO","ERRO"))))))))</f>
        <v>SEXTA</v>
      </c>
      <c r="B25" s="47"/>
      <c r="C25" s="48"/>
      <c r="D25" s="50" t="str">
        <f ca="1">_xlfn.LET(_xlpm.a,A23,_xlpm.c,C25,_xlpm.x,$X$5,_xlpm.y,$Y$5,_xlpm.limInf,$B$51,_xlpm.limSup,$C$51,_xlpm.linhaAnt,A24,IF(_xlpm.a="FÉRIAS","FRS",IF(_xlpm.a="FERIADO","FER",IF(_xlpm.a="NTRAB","NTB",IF(AND(_xlpm.a="ATESTADO",_xlpm.c=""),"ATD",IF(_xlpm.c&lt;&gt;"",IF(_xlpm.c&lt;=_xlpm.x,IF(_xlpm.c&gt;_xlpm.y,"DP","OK"),"ATR"),IF(_xlpm.linhaAnt&lt;_xlpm.limInf,"FAL","")))))))</f>
        <v>FAL</v>
      </c>
      <c r="E25" s="192" t="str">
        <f>IF($N$47&lt;&gt;"SIM","",IFERROR(IF(TRIM(C25&amp;"")="","",_xlfn.LET(_xlpm.v,VALUE(TRIM(C25&amp;"")),_xlpm.alvo,(INT($Y$5/100)*60+MOD($Y$5,100)),_xlpm.real,(INT(_xlpm.v/100)*60+MOD(_xlpm.v,100)),_xlpm.dif,_xlpm.alvo-_xlpm.real,IF(ABS(_xlpm.dif)&lt;=5,0,_xlpm.dif))),"ER"))</f>
        <v/>
      </c>
      <c r="F25" s="42" t="str">
        <f>IF(F21="SÁBADO","DOMINGO",IF(F21="DOMINGO","SEGUNDA",IF(F21="SEGUNDA","TERÇA",IF(F21="SEGUNDA","TERÇA",IF(F21="TERÇA","QUARTA",IF(F21="QUARTA","QUINTA",IF(F21="QUINTA","SEXTA",IF(F21="SEXTA","SÁBADO","ERRO"))))))))</f>
        <v>SEGUNDA</v>
      </c>
      <c r="G25" s="47"/>
      <c r="H25" s="48"/>
      <c r="I25" s="50" t="str">
        <f ca="1">_xlfn.LET(_xlpm.a,F23,_xlpm.c,H25,_xlpm.x,$X$5,_xlpm.y,$Y$5,_xlpm.limInf,$B$51,_xlpm.limSup,$C$51,_xlpm.linhaAnt,F24,IF(_xlpm.a="FÉRIAS","FRS",IF(_xlpm.a="FERIADO","FER",IF(_xlpm.a="NTRAB","NTB",IF(AND(_xlpm.a="ATESTADO",_xlpm.c=""),"ATD",IF(_xlpm.c&lt;&gt;"",IF(_xlpm.c&lt;=_xlpm.x,IF(_xlpm.c&gt;_xlpm.y,"DP","OK"),"ATR"),IF(_xlpm.linhaAnt&lt;_xlpm.limInf,"FAL","")))))))</f>
        <v/>
      </c>
      <c r="J25" s="192" t="str">
        <f>IF($N$47&lt;&gt;"SIM","",IFERROR(IF(TRIM(H25&amp;"")="","",_xlfn.LET(_xlpm.v,VALUE(TRIM(H25&amp;"")),_xlpm.alvo,(INT($Y$5/100)*60+MOD($Y$5,100)),_xlpm.real,(INT(_xlpm.v/100)*60+MOD(_xlpm.v,100)),_xlpm.dif,_xlpm.alvo-_xlpm.real,IF(ABS(_xlpm.dif)&lt;=5,0,_xlpm.dif))),"ER"))</f>
        <v/>
      </c>
      <c r="K25" s="42" t="str">
        <f>IF(K21="SÁBADO","DOMINGO",IF(K21="DOMINGO","SEGUNDA",IF(K21="SEGUNDA","TERÇA",IF(K21="SEGUNDA","TERÇA",IF(K21="TERÇA","QUARTA",IF(K21="QUARTA","QUINTA",IF(K21="QUINTA","SEXTA",IF(K21="SEXTA","SÁBADO","ERRO"))))))))</f>
        <v>QUINTA</v>
      </c>
      <c r="L25" s="47"/>
      <c r="M25" s="48"/>
      <c r="N25" s="50" t="str">
        <f ca="1">_xlfn.LET(_xlpm.a,K23,_xlpm.c,M25,_xlpm.x,$X$5,_xlpm.y,$Y$5,_xlpm.limInf,$B$51,_xlpm.limSup,$C$51,_xlpm.linhaAnt,K24,IF(_xlpm.a="FÉRIAS","FRS",IF(_xlpm.a="FERIADO","FER",IF(_xlpm.a="NTRAB","NTB",IF(AND(_xlpm.a="ATESTADO",_xlpm.c=""),"ATD",IF(_xlpm.c&lt;&gt;"",IF(_xlpm.c&lt;=_xlpm.x,IF(_xlpm.c&gt;_xlpm.y,"DP","OK"),"ATR"),IF(_xlpm.linhaAnt&lt;_xlpm.limInf,"FAL","")))))))</f>
        <v/>
      </c>
      <c r="O25" s="192" t="str">
        <f>IF($N$47&lt;&gt;"SIM","",IFERROR(IF(TRIM(M25&amp;"")="","",_xlfn.LET(_xlpm.v,VALUE(TRIM(M25&amp;"")),_xlpm.alvo,(INT($Y$5/100)*60+MOD($Y$5,100)),_xlpm.real,(INT(_xlpm.v/100)*60+MOD(_xlpm.v,100)),_xlpm.dif,_xlpm.alvo-_xlpm.real,IF(ABS(_xlpm.dif)&lt;=5,0,_xlpm.dif))),"ER"))</f>
        <v/>
      </c>
      <c r="P25" s="231"/>
      <c r="Q25" s="232"/>
      <c r="R25" s="190"/>
      <c r="S25" s="240" t="str">
        <f t="shared" si="0"/>
        <v/>
      </c>
      <c r="T25" s="233" t="str">
        <f t="shared" si="1"/>
        <v/>
      </c>
      <c r="U25" s="5"/>
      <c r="V25" s="5"/>
      <c r="W25" s="5"/>
      <c r="Y25" s="1"/>
    </row>
    <row r="26" spans="1:25" x14ac:dyDescent="0.25">
      <c r="A26" s="82"/>
      <c r="B26" s="47"/>
      <c r="C26" s="48"/>
      <c r="D26" s="50" t="str">
        <f ca="1">_xlfn.LET(_xlpm.a,A23,_xlpm.c,C26,_xlpm.x,$X$6,_xlpm.limInf,$B$51,_xlpm.limSup,$C$51,_xlpm.linhaAnt,A24,IF(_xlpm.a="FÉRIAS","FRS",IF(_xlpm.a="FERIADO","FER",IF(_xlpm.a="NTRAB","NTB",IF(AND(_xlpm.a="ATESTADO",_xlpm.c=""),"ATD",IF(_xlpm.c&lt;&gt;"",IF(_xlpm.c&gt;=_xlpm.x,"OK","ANT"),IF(_xlpm.linhaAnt&lt;_xlpm.limInf,"FAL","")))))))</f>
        <v>FAL</v>
      </c>
      <c r="E26" s="192" t="str">
        <f>IF($N$47&lt;&gt;"SIM","",IFERROR(IF(TRIM(C26&amp;"")="","",_xlfn.LET(_xlpm.v,VALUE(TRIM(C26&amp;"")),_xlpm.alvo,(INT($X$6/100)*60+MOD($X$6,100)),_xlpm.real,(INT(_xlpm.v/100)*60+MOD(_xlpm.v,100)),_xlpm.dif,_xlpm.alvo-_xlpm.real,IF(ABS(_xlpm.dif)&lt;=5,0,_xlpm.dif))*-1),"ER"))</f>
        <v/>
      </c>
      <c r="F26" s="82"/>
      <c r="G26" s="47"/>
      <c r="H26" s="48"/>
      <c r="I26" s="50" t="str">
        <f ca="1">_xlfn.LET(_xlpm.a,F23,_xlpm.c,H26,_xlpm.x,$X$6,_xlpm.limInf,$B$51,_xlpm.limSup,$C$51,_xlpm.linhaAnt,F24,IF(_xlpm.a="FÉRIAS","FRS",IF(_xlpm.a="FERIADO","FER",IF(_xlpm.a="NTRAB","NTB",IF(AND(_xlpm.a="ATESTADO",_xlpm.c=""),"ATD",IF(_xlpm.c&lt;&gt;"",IF(_xlpm.c&gt;=_xlpm.x,"OK","ANT"),IF(_xlpm.linhaAnt&lt;_xlpm.limInf,"FAL","")))))))</f>
        <v/>
      </c>
      <c r="J26" s="192" t="str">
        <f>IF($N$47&lt;&gt;"SIM","",IFERROR(IF(TRIM(H26&amp;"")="","",_xlfn.LET(_xlpm.v,VALUE(TRIM(H26&amp;"")),_xlpm.alvo,(INT($X$6/100)*60+MOD($X$6,100)),_xlpm.real,(INT(_xlpm.v/100)*60+MOD(_xlpm.v,100)),_xlpm.dif,_xlpm.alvo-_xlpm.real,IF(ABS(_xlpm.dif)&lt;=5,0,_xlpm.dif))*-1),"ER"))</f>
        <v/>
      </c>
      <c r="K26" s="82"/>
      <c r="L26" s="47"/>
      <c r="M26" s="48"/>
      <c r="N26" s="50" t="str">
        <f ca="1">_xlfn.LET(_xlpm.a,K23,_xlpm.c,M26,_xlpm.x,$X$6,_xlpm.limInf,$B$51,_xlpm.limSup,$C$51,_xlpm.linhaAnt,K24,IF(_xlpm.a="FÉRIAS","FRS",IF(_xlpm.a="FERIADO","FER",IF(_xlpm.a="NTRAB","NTB",IF(AND(_xlpm.a="ATESTADO",_xlpm.c=""),"ATD",IF(_xlpm.c&lt;&gt;"",IF(_xlpm.c&gt;=_xlpm.x,"OK","ANT"),IF(_xlpm.linhaAnt&lt;_xlpm.limInf,"FAL","")))))))</f>
        <v/>
      </c>
      <c r="O26" s="192" t="str">
        <f>IF($N$47&lt;&gt;"SIM","",IFERROR(IF(TRIM(M26&amp;"")="","",_xlfn.LET(_xlpm.v,VALUE(TRIM(M26&amp;"")),_xlpm.alvo,(INT($X$6/100)*60+MOD($X$6,100)),_xlpm.real,(INT(_xlpm.v/100)*60+MOD(_xlpm.v,100)),_xlpm.dif,_xlpm.alvo-_xlpm.real,IF(ABS(_xlpm.dif)&lt;=5,0,_xlpm.dif))*-1),"ER"))</f>
        <v/>
      </c>
      <c r="P26" s="231"/>
      <c r="Q26" s="232"/>
      <c r="R26" s="190"/>
      <c r="S26" s="240" t="str">
        <f t="shared" si="0"/>
        <v/>
      </c>
      <c r="T26" s="233" t="str">
        <f t="shared" si="1"/>
        <v/>
      </c>
      <c r="U26" s="5"/>
      <c r="V26" s="5"/>
      <c r="W26" s="5"/>
      <c r="Y26" s="1"/>
    </row>
    <row r="27" spans="1:25" ht="15" customHeight="1" x14ac:dyDescent="0.25">
      <c r="A27" s="11"/>
      <c r="B27" s="46"/>
      <c r="C27" s="7"/>
      <c r="D27" s="49" t="str">
        <f ca="1">_xlfn.LET(_xlpm.a,A27,_xlpm.c,C27,_xlpm.x,$X$8,_xlpm.y,$Y$8,_xlpm.limInf,$B$51,_xlpm.limSup,$C$51,_xlpm.linhaAnt,A28,IF(_xlpm.a="FÉRIAS","FRS",IF(_xlpm.a="NTRAB","NT",IF(AND(_xlpm.a="ATESTADO",_xlpm.c=""),"ATD",IF(_xlpm.a="FERIADO","FER",IF(_xlpm.c&lt;&gt;"",IF(_xlpm.c&lt;=_xlpm.x,IF(_xlpm.c&gt;_xlpm.y,"DP","OK"),"ATR"),IF(_xlpm.linhaAnt&lt;_xlpm.limInf,"FAL","")))))))</f>
        <v>FAL</v>
      </c>
      <c r="E27" s="192" t="str">
        <f>IF($N$47&lt;&gt;"SIM","",IFERROR(IF(TRIM(C27&amp;"")="","",_xlfn.LET(_xlpm.v,VALUE(TRIM(C27&amp;"")),_xlpm.alvo,IF(A29="SÁBADO",(INT($Y$8/100)*60+MOD($Y$8,100)),(INT($Y$3/100)*60+MOD($Y$3,100))),_xlpm.real,(INT(_xlpm.v/100)*60+MOD(_xlpm.v,100)),_xlpm.dif,_xlpm.alvo-_xlpm.real,IF(ABS(_xlpm.dif)&lt;=5,0,_xlpm.dif))),"ER"))</f>
        <v/>
      </c>
      <c r="F27" s="11"/>
      <c r="G27" s="46"/>
      <c r="H27" s="7"/>
      <c r="I27" s="49" t="str">
        <f ca="1">_xlfn.LET(_xlpm.a,F27,_xlpm.c,H27,_xlpm.x,$X$3,_xlpm.y,$Y$3,_xlpm.limInf,$B$51,_xlpm.limSup,$C$51,_xlpm.linhaAnt,F28,IF(_xlpm.a="FÉRIAS","FRS",IF(_xlpm.a="FERIADO","FER",IF(_xlpm.a="NTRAB","NTB",IF(AND(_xlpm.a="ATESTADO",_xlpm.c=""),"ATD",IF(_xlpm.c&lt;&gt;"",IF(_xlpm.c&lt;=_xlpm.x,IF(_xlpm.c&gt;_xlpm.y,"DP","OK"),"ATR"),IF(_xlpm.linhaAnt&lt;_xlpm.limInf,"FAL","")))))))</f>
        <v/>
      </c>
      <c r="J27" s="192" t="str">
        <f>IF($N$47&lt;&gt;"SIM","",IFERROR(IF(TRIM(H27&amp;"")="","",_xlfn.LET(_xlpm.v,VALUE(TRIM(H27&amp;"")),_xlpm.alvo,IF(F29="SÁBADO",(INT($Y$8/100)*60+MOD($Y$8,100)),(INT($Y$3/100)*60+MOD($Y$3,100))),_xlpm.real,(INT(_xlpm.v/100)*60+MOD(_xlpm.v,100)),_xlpm.dif,_xlpm.alvo-_xlpm.real,IF(ABS(_xlpm.dif)&lt;=5,0,_xlpm.dif))),"ER"))</f>
        <v/>
      </c>
      <c r="K27" s="11"/>
      <c r="L27" s="46"/>
      <c r="M27" s="7"/>
      <c r="N27" s="49" t="str">
        <f ca="1">_xlfn.LET(_xlpm.a,K27,_xlpm.c,M27,_xlpm.x,$X$3,_xlpm.y,$Y$3,_xlpm.limInf,$B$51,_xlpm.limSup,$C$51,_xlpm.linhaAnt,K28,IF(_xlpm.a="FÉRIAS","FRS",IF(_xlpm.a="FERIADO","FER",IF(_xlpm.a="NTRAB","NTB",IF(AND(_xlpm.a="ATESTADO",_xlpm.c=""),"ATD",IF(_xlpm.c&lt;&gt;"",IF(_xlpm.c&lt;=_xlpm.x,IF(_xlpm.c&gt;_xlpm.y,"DP","OK"),"ATR"),IF(_xlpm.linhaAnt&lt;_xlpm.limInf,"FAL","")))))))</f>
        <v/>
      </c>
      <c r="O27" s="192" t="str">
        <f>IF($N$47&lt;&gt;"SIM","",IFERROR(IF(TRIM(M27&amp;"")="","",_xlfn.LET(_xlpm.v,VALUE(TRIM(M27&amp;"")),_xlpm.alvo,IF(K29="SÁBADO",(INT($Y$8/100)*60+MOD($Y$8,100)),(INT($Y$3/100)*60+MOD($Y$3,100))),_xlpm.real,(INT(_xlpm.v/100)*60+MOD(_xlpm.v,100)),_xlpm.dif,_xlpm.alvo-_xlpm.real,IF(ABS(_xlpm.dif)&lt;=5,0,_xlpm.dif))),"ER"))</f>
        <v/>
      </c>
      <c r="P27" s="231"/>
      <c r="Q27" s="232"/>
      <c r="R27" s="190"/>
      <c r="S27" s="240" t="str">
        <f t="shared" si="0"/>
        <v/>
      </c>
      <c r="T27" s="233" t="str">
        <f t="shared" si="1"/>
        <v/>
      </c>
      <c r="U27" s="5"/>
      <c r="V27" s="5"/>
      <c r="W27" s="5"/>
      <c r="Y27" s="1"/>
    </row>
    <row r="28" spans="1:25" x14ac:dyDescent="0.25">
      <c r="A28" s="41">
        <f ca="1">IF($B$51=7,"HOJE",7)</f>
        <v>7</v>
      </c>
      <c r="B28" s="46"/>
      <c r="C28" s="7"/>
      <c r="D28" s="49" t="str">
        <f ca="1">_xlfn.LET(_xlpm.a,A27,_xlpm.c,C28,_xlpm.x,$X$9,_xlpm.limInf,$B$51,_xlpm.limSup,$C$51,_xlpm.linhaAnt,A28,IF(_xlpm.a="FÉRIAS","FRS",IF(_xlpm.a="NTRAB","NT",IF(AND(_xlpm.a="ATESTADO",_xlpm.c=""),"ATD",IF(_xlpm.a="FERIADO","FER",IF(_xlpm.c&lt;&gt;"",IF(_xlpm.c&gt;=_xlpm.x,"OK","ANT"),IF(_xlpm.linhaAnt&lt;_xlpm.limInf,"FAL","")))))))</f>
        <v>FAL</v>
      </c>
      <c r="E28" s="192" t="str">
        <f>IF($N$47&lt;&gt;"SIM","",IFERROR(IF(TRIM(C28&amp;"")="","",_xlfn.LET(_xlpm.v,VALUE(TRIM(C28&amp;"")),_xlpm.alvo,(INT($X$4/100)*60+MOD($X$4,100)),_xlpm.real,(INT(_xlpm.v/100)*60+MOD(_xlpm.v,100)),_xlpm.dif,_xlpm.alvo-_xlpm.real,IF(ABS(_xlpm.dif)&lt;=5,0,_xlpm.dif))*-1),"ER"))</f>
        <v/>
      </c>
      <c r="F28" s="41">
        <f ca="1">IF($B$51=17,"HOJE",17)</f>
        <v>17</v>
      </c>
      <c r="G28" s="46"/>
      <c r="H28" s="7"/>
      <c r="I28" s="49" t="str">
        <f ca="1">_xlfn.LET(_xlpm.a,F27,_xlpm.c,H28,_xlpm.x,$X$4,_xlpm.limInf,$B$51,_xlpm.limSup,$C$51,_xlpm.linhaAnt,F28,IF(_xlpm.a="FÉRIAS","FRS",IF(_xlpm.a="FERIADO","FER",IF(_xlpm.a="NTRAB","NTB",IF(AND(_xlpm.a="ATESTADO",_xlpm.c=""),"ATD",IF(_xlpm.c&lt;&gt;"",IF(_xlpm.c&gt;=_xlpm.x,"OK","ANT"),IF(_xlpm.linhaAnt&lt;_xlpm.limInf,"FAL","")))))))</f>
        <v/>
      </c>
      <c r="J28" s="192" t="str">
        <f>IF($N$47&lt;&gt;"SIM","",IFERROR(IF(TRIM(H28&amp;"")="","",_xlfn.LET(_xlpm.v,VALUE(TRIM(H28&amp;"")),_xlpm.alvo,(INT($X$4/100)*60+MOD($X$4,100)),_xlpm.real,(INT(_xlpm.v/100)*60+MOD(_xlpm.v,100)),_xlpm.dif,_xlpm.alvo-_xlpm.real,IF(ABS(_xlpm.dif)&lt;=5,0,_xlpm.dif))*-1),"ER"))</f>
        <v/>
      </c>
      <c r="K28" s="41">
        <f ca="1">IF($B$51=27,"HOJE",27)</f>
        <v>27</v>
      </c>
      <c r="L28" s="46"/>
      <c r="M28" s="7"/>
      <c r="N28" s="49" t="str">
        <f ca="1">_xlfn.LET(_xlpm.a,K27,_xlpm.c,M28,_xlpm.x,$X$4,_xlpm.limInf,$B$51,_xlpm.limSup,$C$51,_xlpm.linhaAnt,K28,IF(_xlpm.a="FÉRIAS","FRS",IF(_xlpm.a="FERIADO","FER",IF(_xlpm.a="NTRAB","NTB",IF(AND(_xlpm.a="ATESTADO",_xlpm.c=""),"ATD",IF(_xlpm.c&lt;&gt;"",IF(_xlpm.c&gt;=_xlpm.x,"OK","ANT"),IF(_xlpm.linhaAnt&lt;_xlpm.limInf,"FAL","")))))))</f>
        <v/>
      </c>
      <c r="O28" s="192" t="str">
        <f>IF($N$47&lt;&gt;"SIM","",IFERROR(IF(TRIM(M28&amp;"")="","",_xlfn.LET(_xlpm.v,VALUE(TRIM(M28&amp;"")),_xlpm.alvo,(INT($X$4/100)*60+MOD($X$4,100)),_xlpm.real,(INT(_xlpm.v/100)*60+MOD(_xlpm.v,100)),_xlpm.dif,_xlpm.alvo-_xlpm.real,IF(ABS(_xlpm.dif)&lt;=5,0,_xlpm.dif))*-1),"ER"))</f>
        <v/>
      </c>
      <c r="P28" s="231"/>
      <c r="Q28" s="232"/>
      <c r="R28" s="190"/>
      <c r="S28" s="240" t="str">
        <f t="shared" si="0"/>
        <v/>
      </c>
      <c r="T28" s="233" t="str">
        <f t="shared" si="1"/>
        <v/>
      </c>
      <c r="U28" s="5"/>
      <c r="V28" s="5"/>
      <c r="W28" s="5"/>
      <c r="Y28" s="1"/>
    </row>
    <row r="29" spans="1:25" x14ac:dyDescent="0.25">
      <c r="A29" s="41" t="str">
        <f>IF(A25="SÁBADO","DOMINGO",IF(A25="DOMINGO","SEGUNDA",IF(A25="SEGUNDA","TERÇA",IF(A25="SEGUNDA","TERÇA",IF(A25="TERÇA","QUARTA",IF(A25="QUARTA","QUINTA",IF(A25="QUINTA","SEXTA",IF(A25="SEXTA","SÁBADO","ERRO"))))))))</f>
        <v>SÁBADO</v>
      </c>
      <c r="B29" s="258" t="s">
        <v>16</v>
      </c>
      <c r="C29" s="259"/>
      <c r="D29" s="259"/>
      <c r="E29" s="192" t="str">
        <f>IF($N$47&lt;&gt;"SIM","",IFERROR(IF(TRIM(C29&amp;"")="","",_xlfn.LET(_xlpm.v,VALUE(TRIM(C29&amp;"")),_xlpm.alvo,(INT($Y$5/100)*60+MOD($Y$5,100)),_xlpm.real,(INT(_xlpm.v/100)*60+MOD(_xlpm.v,100)),_xlpm.dif,_xlpm.alvo-_xlpm.real,IF(ABS(_xlpm.dif)&lt;=5,0,_xlpm.dif))),"ER"))</f>
        <v/>
      </c>
      <c r="F29" s="41" t="str">
        <f>IF(F25="SÁBADO","DOMINGO",IF(F25="DOMINGO","SEGUNDA",IF(F25="SEGUNDA","TERÇA",IF(F25="SEGUNDA","TERÇA",IF(F25="TERÇA","QUARTA",IF(F25="QUARTA","QUINTA",IF(F25="QUINTA","SEXTA",IF(F25="SEXTA","SÁBADO","ERRO"))))))))</f>
        <v>TERÇA</v>
      </c>
      <c r="G29" s="46"/>
      <c r="H29" s="7"/>
      <c r="I29" s="49" t="str">
        <f ca="1">_xlfn.LET(_xlpm.a,F27,_xlpm.c,H29,_xlpm.x,$X$5,_xlpm.y,$Y$5,_xlpm.limInf,$B$51,_xlpm.limSup,$C$51,_xlpm.linhaAnt,F28,IF(_xlpm.a="FÉRIAS","FRS",IF(_xlpm.a="FERIADO","FER",IF(_xlpm.a="NTRAB","NTB",IF(AND(_xlpm.a="ATESTADO",_xlpm.c=""),"ATD",IF(_xlpm.c&lt;&gt;"",IF(_xlpm.c&lt;=_xlpm.x,IF(_xlpm.c&gt;_xlpm.y,"DP","OK"),"ATR"),IF(_xlpm.linhaAnt&lt;_xlpm.limInf,"FAL","")))))))</f>
        <v/>
      </c>
      <c r="J29" s="192" t="str">
        <f>IF($N$47&lt;&gt;"SIM","",IFERROR(IF(TRIM(H29&amp;"")="","",_xlfn.LET(_xlpm.v,VALUE(TRIM(H29&amp;"")),_xlpm.alvo,(INT($Y$5/100)*60+MOD($Y$5,100)),_xlpm.real,(INT(_xlpm.v/100)*60+MOD(_xlpm.v,100)),_xlpm.dif,_xlpm.alvo-_xlpm.real,IF(ABS(_xlpm.dif)&lt;=5,0,_xlpm.dif))),"ER"))</f>
        <v/>
      </c>
      <c r="K29" s="41" t="str">
        <f>IF(K25="SÁBADO","DOMINGO",IF(K25="DOMINGO","SEGUNDA",IF(K25="SEGUNDA","TERÇA",IF(K25="SEGUNDA","TERÇA",IF(K25="TERÇA","QUARTA",IF(K25="QUARTA","QUINTA",IF(K25="QUINTA","SEXTA",IF(K25="SEXTA","SÁBADO","ERRO"))))))))</f>
        <v>SEXTA</v>
      </c>
      <c r="L29" s="46"/>
      <c r="M29" s="7"/>
      <c r="N29" s="49" t="str">
        <f ca="1">_xlfn.LET(_xlpm.a,K27,_xlpm.c,M29,_xlpm.x,$X$5,_xlpm.y,$Y$5,_xlpm.limInf,$B$51,_xlpm.limSup,$C$51,_xlpm.linhaAnt,K28,IF(_xlpm.a="FÉRIAS","FRS",IF(_xlpm.a="FERIADO","FER",IF(_xlpm.a="NTRAB","NTB",IF(AND(_xlpm.a="ATESTADO",_xlpm.c=""),"ATD",IF(_xlpm.c&lt;&gt;"",IF(_xlpm.c&lt;=_xlpm.x,IF(_xlpm.c&gt;_xlpm.y,"DP","OK"),"ATR"),IF(_xlpm.linhaAnt&lt;_xlpm.limInf,"FAL","")))))))</f>
        <v/>
      </c>
      <c r="O29" s="192" t="str">
        <f>IF($N$47&lt;&gt;"SIM","",IFERROR(IF(TRIM(M29&amp;"")="","",_xlfn.LET(_xlpm.v,VALUE(TRIM(M29&amp;"")),_xlpm.alvo,(INT($Y$5/100)*60+MOD($Y$5,100)),_xlpm.real,(INT(_xlpm.v/100)*60+MOD(_xlpm.v,100)),_xlpm.dif,_xlpm.alvo-_xlpm.real,IF(ABS(_xlpm.dif)&lt;=5,0,_xlpm.dif))),"ER"))</f>
        <v/>
      </c>
      <c r="P29" s="231"/>
      <c r="Q29" s="232"/>
      <c r="R29" s="190"/>
      <c r="S29" s="240" t="str">
        <f t="shared" si="0"/>
        <v/>
      </c>
      <c r="T29" s="233" t="str">
        <f t="shared" si="1"/>
        <v/>
      </c>
      <c r="U29" s="5"/>
      <c r="V29" s="5"/>
      <c r="W29" s="5"/>
    </row>
    <row r="30" spans="1:25" x14ac:dyDescent="0.25">
      <c r="A30" s="38"/>
      <c r="B30" s="258"/>
      <c r="C30" s="259"/>
      <c r="D30" s="259"/>
      <c r="E30" s="192" t="str">
        <f>IF($N$47&lt;&gt;"SIM","",IFERROR(IF(TRIM(C30&amp;"")="","",_xlfn.LET(_xlpm.v,VALUE(TRIM(C30&amp;"")),_xlpm.alvo,(INT($X$6/100)*60+MOD($X$6,100)),_xlpm.real,(INT(_xlpm.v/100)*60+MOD(_xlpm.v,100)),_xlpm.dif,_xlpm.alvo-_xlpm.real,IF(ABS(_xlpm.dif)&lt;=5,0,_xlpm.dif))*-1),"ER"))</f>
        <v/>
      </c>
      <c r="F30" s="38"/>
      <c r="G30" s="46"/>
      <c r="H30" s="7"/>
      <c r="I30" s="49" t="str">
        <f ca="1">_xlfn.LET(_xlpm.a,F27,_xlpm.c,H30,_xlpm.x,$X$6,_xlpm.limInf,$B$51,_xlpm.limSup,$C$51,_xlpm.linhaAnt,F28,IF(_xlpm.a="FÉRIAS","FRS",IF(_xlpm.a="FERIADO","FER",IF(_xlpm.a="NTRAB","NTB",IF(AND(_xlpm.a="ATESTADO",_xlpm.c=""),"ATD",IF(_xlpm.c&lt;&gt;"",IF(_xlpm.c&gt;=_xlpm.x,"OK","ANT"),IF(_xlpm.linhaAnt&lt;_xlpm.limInf,"FAL","")))))))</f>
        <v/>
      </c>
      <c r="J30" s="192" t="str">
        <f>IF($N$47&lt;&gt;"SIM","",IFERROR(IF(TRIM(H30&amp;"")="","",_xlfn.LET(_xlpm.v,VALUE(TRIM(H30&amp;"")),_xlpm.alvo,(INT($X$6/100)*60+MOD($X$6,100)),_xlpm.real,(INT(_xlpm.v/100)*60+MOD(_xlpm.v,100)),_xlpm.dif,_xlpm.alvo-_xlpm.real,IF(ABS(_xlpm.dif)&lt;=5,0,_xlpm.dif))*-1),"ER"))</f>
        <v/>
      </c>
      <c r="K30" s="38"/>
      <c r="L30" s="46"/>
      <c r="M30" s="7"/>
      <c r="N30" s="49" t="str">
        <f ca="1">_xlfn.LET(_xlpm.a,K27,_xlpm.c,M30,_xlpm.x,$X$6,_xlpm.limInf,$B$51,_xlpm.limSup,$C$51,_xlpm.linhaAnt,K28,IF(_xlpm.a="FÉRIAS","FRS",IF(_xlpm.a="FERIADO","FER",IF(_xlpm.a="NTRAB","NTB",IF(AND(_xlpm.a="ATESTADO",_xlpm.c=""),"ATD",IF(_xlpm.c&lt;&gt;"",IF(_xlpm.c&gt;=_xlpm.x,"OK","ANT"),IF(_xlpm.linhaAnt&lt;_xlpm.limInf,"FAL","")))))))</f>
        <v/>
      </c>
      <c r="O30" s="192" t="str">
        <f>IF($N$47&lt;&gt;"SIM","",IFERROR(IF(TRIM(M30&amp;"")="","",_xlfn.LET(_xlpm.v,VALUE(TRIM(M30&amp;"")),_xlpm.alvo,(INT($X$6/100)*60+MOD($X$6,100)),_xlpm.real,(INT(_xlpm.v/100)*60+MOD(_xlpm.v,100)),_xlpm.dif,_xlpm.alvo-_xlpm.real,IF(ABS(_xlpm.dif)&lt;=5,0,_xlpm.dif))*-1),"ER"))</f>
        <v/>
      </c>
      <c r="P30" s="231"/>
      <c r="Q30" s="232"/>
      <c r="R30" s="190"/>
      <c r="S30" s="240" t="str">
        <f t="shared" si="0"/>
        <v/>
      </c>
      <c r="T30" s="233" t="str">
        <f t="shared" si="1"/>
        <v/>
      </c>
      <c r="U30" s="5"/>
      <c r="V30" s="5"/>
      <c r="W30" s="5"/>
    </row>
    <row r="31" spans="1:25" ht="15" customHeight="1" x14ac:dyDescent="0.25">
      <c r="A31" s="12"/>
      <c r="B31" s="272" t="s">
        <v>10</v>
      </c>
      <c r="C31" s="273"/>
      <c r="D31" s="273"/>
      <c r="E31" s="192" t="str">
        <f>IF($N$47&lt;&gt;"SIM","",IFERROR(IF(TRIM(C31&amp;"")="","",_xlfn.LET(_xlpm.v,VALUE(TRIM(C31&amp;"")),_xlpm.alvo,IF(A33="SÁBADO",(INT($Y$8/100)*60+MOD($Y$8,100)),(INT($Y$3/100)*60+MOD($Y$3,100))),_xlpm.real,(INT(_xlpm.v/100)*60+MOD(_xlpm.v,100)),_xlpm.dif,_xlpm.alvo-_xlpm.real,IF(ABS(_xlpm.dif)&lt;=5,0,_xlpm.dif))),"ER"))</f>
        <v/>
      </c>
      <c r="F31" s="12"/>
      <c r="G31" s="47"/>
      <c r="H31" s="48"/>
      <c r="I31" s="50" t="str">
        <f ca="1">_xlfn.LET(_xlpm.a,F31,_xlpm.c,H31,_xlpm.x,$X$3,_xlpm.y,$Y$3,_xlpm.limInf,$B$51,_xlpm.limSup,$C$51,_xlpm.linhaAnt,F32,IF(_xlpm.a="FÉRIAS","FRS",IF(_xlpm.a="FERIADO","FER",IF(_xlpm.a="NTRAB","NTB",IF(AND(_xlpm.a="ATESTADO",_xlpm.c=""),"ATD",IF(_xlpm.c&lt;&gt;"",IF(_xlpm.c&lt;=_xlpm.x,IF(_xlpm.c&gt;_xlpm.y,"DP","OK"),"ATR"),IF(_xlpm.linhaAnt&lt;_xlpm.limInf,"FAL","")))))))</f>
        <v/>
      </c>
      <c r="J31" s="192" t="str">
        <f>IF($N$47&lt;&gt;"SIM","",IFERROR(IF(TRIM(H31&amp;"")="","",_xlfn.LET(_xlpm.v,VALUE(TRIM(H31&amp;"")),_xlpm.alvo,IF(F33="SÁBADO",(INT($Y$8/100)*60+MOD($Y$8,100)),(INT($Y$3/100)*60+MOD($Y$3,100))),_xlpm.real,(INT(_xlpm.v/100)*60+MOD(_xlpm.v,100)),_xlpm.dif,_xlpm.alvo-_xlpm.real,IF(ABS(_xlpm.dif)&lt;=5,0,_xlpm.dif))),"ER"))</f>
        <v/>
      </c>
      <c r="K31" s="12"/>
      <c r="L31" s="47"/>
      <c r="M31" s="48"/>
      <c r="N31" s="50" t="str">
        <f ca="1">_xlfn.LET(_xlpm.a,K31,_xlpm.c,M31,_xlpm.x,$X$8,_xlpm.y,$Y$8,_xlpm.limInf,$B$51,_xlpm.limSup,$C$51,_xlpm.linhaAnt,K32,IF(_xlpm.a="FÉRIAS","FRS",IF(_xlpm.a="NTRAB","NT",IF(AND(_xlpm.a="ATESTADO",_xlpm.c=""),"ATD",IF(_xlpm.a="FERIADO","FER",IF(_xlpm.c&lt;&gt;"",IF(_xlpm.c&lt;=_xlpm.x,IF(_xlpm.c&gt;_xlpm.y,"DP","OK"),"ATR"),IF(_xlpm.linhaAnt&lt;_xlpm.limInf,"FAL","")))))))</f>
        <v/>
      </c>
      <c r="O31" s="192" t="str">
        <f>IF($N$47&lt;&gt;"SIM","",IFERROR(IF(TRIM(M31&amp;"")="","",_xlfn.LET(_xlpm.v,VALUE(TRIM(M31&amp;"")),_xlpm.alvo,IF(K33="SÁBADO",(INT($Y$8/100)*60+MOD($Y$8,100)),(INT($Y$3/100)*60+MOD($Y$3,100))),_xlpm.real,(INT(_xlpm.v/100)*60+MOD(_xlpm.v,100)),_xlpm.dif,_xlpm.alvo-_xlpm.real,IF(ABS(_xlpm.dif)&lt;=5,0,_xlpm.dif))),"ER"))</f>
        <v/>
      </c>
      <c r="P31" s="231"/>
      <c r="Q31" s="232"/>
      <c r="R31" s="190"/>
      <c r="S31" s="240" t="str">
        <f t="shared" si="0"/>
        <v/>
      </c>
      <c r="T31" s="233" t="str">
        <f t="shared" si="1"/>
        <v/>
      </c>
      <c r="U31" s="5"/>
      <c r="V31" s="5"/>
      <c r="W31" s="5"/>
    </row>
    <row r="32" spans="1:25" x14ac:dyDescent="0.25">
      <c r="A32" s="42">
        <f ca="1">IF($B$51=8,"HOJE",8)</f>
        <v>8</v>
      </c>
      <c r="B32" s="272"/>
      <c r="C32" s="273"/>
      <c r="D32" s="273"/>
      <c r="E32" s="192" t="str">
        <f>IF($N$47&lt;&gt;"SIM","",IFERROR(IF(TRIM(C32&amp;"")="","",_xlfn.LET(_xlpm.v,VALUE(TRIM(C32&amp;"")),_xlpm.alvo,(INT($X$4/100)*60+MOD($X$4,100)),_xlpm.real,(INT(_xlpm.v/100)*60+MOD(_xlpm.v,100)),_xlpm.dif,_xlpm.alvo-_xlpm.real,IF(ABS(_xlpm.dif)&lt;=5,0,_xlpm.dif))*-1),"ER"))</f>
        <v/>
      </c>
      <c r="F32" s="42">
        <f ca="1">IF($B$51=18,"HOJE",18)</f>
        <v>18</v>
      </c>
      <c r="G32" s="47"/>
      <c r="H32" s="48"/>
      <c r="I32" s="50" t="str">
        <f ca="1">_xlfn.LET(_xlpm.a,F31,_xlpm.c,H32,_xlpm.x,$X$4,_xlpm.limInf,$B$51,_xlpm.limSup,$C$51,_xlpm.linhaAnt,F32,IF(_xlpm.a="FÉRIAS","FRS",IF(_xlpm.a="FERIADO","FER",IF(_xlpm.a="NTRAB","NTB",IF(AND(_xlpm.a="ATESTADO",_xlpm.c=""),"ATD",IF(_xlpm.c&lt;&gt;"",IF(_xlpm.c&gt;=_xlpm.x,"OK","ANT"),IF(_xlpm.linhaAnt&lt;_xlpm.limInf,"FAL","")))))))</f>
        <v/>
      </c>
      <c r="J32" s="192" t="str">
        <f>IF($N$47&lt;&gt;"SIM","",IFERROR(IF(TRIM(H32&amp;"")="","",_xlfn.LET(_xlpm.v,VALUE(TRIM(H32&amp;"")),_xlpm.alvo,(INT($X$4/100)*60+MOD($X$4,100)),_xlpm.real,(INT(_xlpm.v/100)*60+MOD(_xlpm.v,100)),_xlpm.dif,_xlpm.alvo-_xlpm.real,IF(ABS(_xlpm.dif)&lt;=5,0,_xlpm.dif))*-1),"ER"))</f>
        <v/>
      </c>
      <c r="K32" s="42">
        <f ca="1">IF($B$51=28,"HOJE",28)</f>
        <v>28</v>
      </c>
      <c r="L32" s="47"/>
      <c r="M32" s="48"/>
      <c r="N32" s="50" t="str">
        <f ca="1">_xlfn.LET(_xlpm.a,K31,_xlpm.c,M32,_xlpm.x,$X$9,_xlpm.limInf,$B$51,_xlpm.limSup,$C$51,_xlpm.linhaAnt,K32,IF(_xlpm.a="FÉRIAS","FRS",IF(_xlpm.a="NTRAB","NT",IF(AND(_xlpm.a="ATESTADO",_xlpm.c=""),"ATD",IF(_xlpm.a="FERIADO","FER",IF(_xlpm.c&lt;&gt;"",IF(_xlpm.c&gt;=_xlpm.x,"OK","ANT"),IF(_xlpm.linhaAnt&lt;_xlpm.limInf,"FAL","")))))))</f>
        <v/>
      </c>
      <c r="O32" s="192" t="str">
        <f>IF($N$47&lt;&gt;"SIM","",IFERROR(IF(TRIM(M32&amp;"")="","",_xlfn.LET(_xlpm.v,VALUE(TRIM(M32&amp;"")),_xlpm.alvo,(INT($X$4/100)*60+MOD($X$4,100)),_xlpm.real,(INT(_xlpm.v/100)*60+MOD(_xlpm.v,100)),_xlpm.dif,_xlpm.alvo-_xlpm.real,IF(ABS(_xlpm.dif)&lt;=5,0,_xlpm.dif))*-1),"ER"))</f>
        <v/>
      </c>
      <c r="P32" s="231"/>
      <c r="Q32" s="232"/>
      <c r="R32" s="190"/>
      <c r="S32" s="240" t="str">
        <f t="shared" si="0"/>
        <v/>
      </c>
      <c r="T32" s="233" t="str">
        <f t="shared" si="1"/>
        <v/>
      </c>
      <c r="U32" s="5"/>
      <c r="V32" s="5"/>
      <c r="W32" s="5"/>
    </row>
    <row r="33" spans="1:23" x14ac:dyDescent="0.25">
      <c r="A33" s="42" t="str">
        <f>IF(A29="SÁBADO","DOMINGO",IF(A29="DOMINGO","SEGUNDA",IF(A29="SEGUNDA","TERÇA",IF(A29="SEGUNDA","TERÇA",IF(A29="TERÇA","QUARTA",IF(A29="QUARTA","QUINTA",IF(A29="QUINTA","SEXTA",IF(A29="SEXTA","SÁBADO","ERRO"))))))))</f>
        <v>DOMINGO</v>
      </c>
      <c r="B33" s="272"/>
      <c r="C33" s="273"/>
      <c r="D33" s="273"/>
      <c r="E33" s="192" t="str">
        <f>IF($N$47&lt;&gt;"SIM","",IFERROR(IF(TRIM(C33&amp;"")="","",_xlfn.LET(_xlpm.v,VALUE(TRIM(C33&amp;"")),_xlpm.alvo,(INT($Y$5/100)*60+MOD($Y$5,100)),_xlpm.real,(INT(_xlpm.v/100)*60+MOD(_xlpm.v,100)),_xlpm.dif,_xlpm.alvo-_xlpm.real,IF(ABS(_xlpm.dif)&lt;=5,0,_xlpm.dif))),"ER"))</f>
        <v/>
      </c>
      <c r="F33" s="42" t="str">
        <f>IF(F29="SÁBADO","DOMINGO",IF(F29="DOMINGO","SEGUNDA",IF(F29="SEGUNDA","TERÇA",IF(F29="SEGUNDA","TERÇA",IF(F29="TERÇA","QUARTA",IF(F29="QUARTA","QUINTA",IF(F29="QUINTA","SEXTA",IF(F29="SEXTA","SÁBADO","ERRO"))))))))</f>
        <v>QUARTA</v>
      </c>
      <c r="G33" s="47"/>
      <c r="H33" s="48"/>
      <c r="I33" s="50" t="str">
        <f ca="1">_xlfn.LET(_xlpm.a,F31,_xlpm.c,H33,_xlpm.x,$X$5,_xlpm.y,$Y$5,_xlpm.limInf,$B$51,_xlpm.limSup,$C$51,_xlpm.linhaAnt,F32,IF(_xlpm.a="FÉRIAS","FRS",IF(_xlpm.a="FERIADO","FER",IF(_xlpm.a="NTRAB","NTB",IF(AND(_xlpm.a="ATESTADO",_xlpm.c=""),"ATD",IF(_xlpm.c&lt;&gt;"",IF(_xlpm.c&lt;=_xlpm.x,IF(_xlpm.c&gt;_xlpm.y,"DP","OK"),"ATR"),IF(_xlpm.linhaAnt&lt;_xlpm.limInf,"FAL","")))))))</f>
        <v/>
      </c>
      <c r="J33" s="192" t="str">
        <f>IF($N$47&lt;&gt;"SIM","",IFERROR(IF(TRIM(H33&amp;"")="","",_xlfn.LET(_xlpm.v,VALUE(TRIM(H33&amp;"")),_xlpm.alvo,(INT($Y$5/100)*60+MOD($Y$5,100)),_xlpm.real,(INT(_xlpm.v/100)*60+MOD(_xlpm.v,100)),_xlpm.dif,_xlpm.alvo-_xlpm.real,IF(ABS(_xlpm.dif)&lt;=5,0,_xlpm.dif))),"ER"))</f>
        <v/>
      </c>
      <c r="K33" s="42" t="str">
        <f>IF(K29="SÁBADO","DOMINGO",IF(K29="DOMINGO","SEGUNDA",IF(K29="SEGUNDA","TERÇA",IF(K29="SEGUNDA","TERÇA",IF(K29="TERÇA","QUARTA",IF(K29="QUARTA","QUINTA",IF(K29="QUINTA","SEXTA",IF(K29="SEXTA","SÁBADO","ERRO"))))))))</f>
        <v>SÁBADO</v>
      </c>
      <c r="L33" s="277" t="s">
        <v>16</v>
      </c>
      <c r="M33" s="278"/>
      <c r="N33" s="278"/>
      <c r="O33" s="192" t="str">
        <f>IF($N$47&lt;&gt;"SIM","",IFERROR(IF(TRIM(M33&amp;"")="","",_xlfn.LET(_xlpm.v,VALUE(TRIM(M33&amp;"")),_xlpm.alvo,(INT($Y$5/100)*60+MOD($Y$5,100)),_xlpm.real,(INT(_xlpm.v/100)*60+MOD(_xlpm.v,100)),_xlpm.dif,_xlpm.alvo-_xlpm.real,IF(ABS(_xlpm.dif)&lt;=5,0,_xlpm.dif))),"ER"))</f>
        <v/>
      </c>
      <c r="P33" s="231"/>
      <c r="Q33" s="232"/>
      <c r="R33" s="190"/>
      <c r="S33" s="240" t="str">
        <f t="shared" si="0"/>
        <v/>
      </c>
      <c r="T33" s="233" t="str">
        <f t="shared" si="1"/>
        <v/>
      </c>
      <c r="U33" s="5"/>
      <c r="V33" s="5"/>
      <c r="W33" s="5"/>
    </row>
    <row r="34" spans="1:23" x14ac:dyDescent="0.25">
      <c r="A34" s="82"/>
      <c r="B34" s="272"/>
      <c r="C34" s="273"/>
      <c r="D34" s="273"/>
      <c r="E34" s="192" t="str">
        <f>IF($N$47&lt;&gt;"SIM","",IFERROR(IF(TRIM(C34&amp;"")="","",_xlfn.LET(_xlpm.v,VALUE(TRIM(C34&amp;"")),_xlpm.alvo,(INT($X$6/100)*60+MOD($X$6,100)),_xlpm.real,(INT(_xlpm.v/100)*60+MOD(_xlpm.v,100)),_xlpm.dif,_xlpm.alvo-_xlpm.real,IF(ABS(_xlpm.dif)&lt;=5,0,_xlpm.dif))*-1),"ER"))</f>
        <v/>
      </c>
      <c r="F34" s="82"/>
      <c r="G34" s="47"/>
      <c r="H34" s="48"/>
      <c r="I34" s="50" t="str">
        <f ca="1">_xlfn.LET(_xlpm.a,F31,_xlpm.c,H34,_xlpm.x,$X$6,_xlpm.limInf,$B$51,_xlpm.limSup,$C$51,_xlpm.linhaAnt,F32,IF(_xlpm.a="FÉRIAS","FRS",IF(_xlpm.a="FERIADO","FER",IF(_xlpm.a="NTRAB","NTB",IF(AND(_xlpm.a="ATESTADO",_xlpm.c=""),"ATD",IF(_xlpm.c&lt;&gt;"",IF(_xlpm.c&gt;=_xlpm.x,"OK","ANT"),IF(_xlpm.linhaAnt&lt;_xlpm.limInf,"FAL","")))))))</f>
        <v/>
      </c>
      <c r="J34" s="192" t="str">
        <f>IF($N$47&lt;&gt;"SIM","",IFERROR(IF(TRIM(H34&amp;"")="","",_xlfn.LET(_xlpm.v,VALUE(TRIM(H34&amp;"")),_xlpm.alvo,(INT($X$6/100)*60+MOD($X$6,100)),_xlpm.real,(INT(_xlpm.v/100)*60+MOD(_xlpm.v,100)),_xlpm.dif,_xlpm.alvo-_xlpm.real,IF(ABS(_xlpm.dif)&lt;=5,0,_xlpm.dif))*-1),"ER"))</f>
        <v/>
      </c>
      <c r="K34" s="40" t="b">
        <v>1</v>
      </c>
      <c r="L34" s="277"/>
      <c r="M34" s="278"/>
      <c r="N34" s="278"/>
      <c r="O34" s="192" t="str">
        <f>IF($N$47&lt;&gt;"SIM","",IFERROR(IF(TRIM(M34&amp;"")="","",_xlfn.LET(_xlpm.v,VALUE(TRIM(M34&amp;"")),_xlpm.alvo,(INT($X$6/100)*60+MOD($X$6,100)),_xlpm.real,(INT(_xlpm.v/100)*60+MOD(_xlpm.v,100)),_xlpm.dif,_xlpm.alvo-_xlpm.real,IF(ABS(_xlpm.dif)&lt;=5,0,_xlpm.dif))*-1),"ER"))</f>
        <v/>
      </c>
      <c r="P34" s="231"/>
      <c r="Q34" s="232"/>
      <c r="R34" s="190"/>
      <c r="S34" s="240" t="str">
        <f t="shared" si="0"/>
        <v/>
      </c>
      <c r="T34" s="233" t="str">
        <f t="shared" si="1"/>
        <v/>
      </c>
      <c r="U34" s="5"/>
      <c r="V34" s="5"/>
      <c r="W34" s="5"/>
    </row>
    <row r="35" spans="1:23" ht="15" customHeight="1" x14ac:dyDescent="0.25">
      <c r="A35" s="11"/>
      <c r="B35" s="46"/>
      <c r="C35" s="7"/>
      <c r="D35" s="49" t="str">
        <f ca="1">_xlfn.LET(_xlpm.a,A35,_xlpm.c,C35,_xlpm.x,$X$3,_xlpm.y,$Y$3,_xlpm.limInf,$B$51,_xlpm.limSup,$C$51,_xlpm.linhaAnt,A36,IF(_xlpm.a="FÉRIAS","FRS",IF(_xlpm.a="FERIADO","FER",IF(_xlpm.a="NTRAB","NTB",IF(AND(_xlpm.a="ATESTADO",_xlpm.c=""),"ATD",IF(_xlpm.c&lt;&gt;"",IF(_xlpm.c&lt;=_xlpm.x,IF(_xlpm.c&gt;_xlpm.y,"DP","OK"),"ATR"),IF(_xlpm.linhaAnt&lt;_xlpm.limInf,"FAL","")))))))</f>
        <v>FAL</v>
      </c>
      <c r="E35" s="192" t="str">
        <f>IF($N$47&lt;&gt;"SIM","",IFERROR(IF(TRIM(C35&amp;"")="","",_xlfn.LET(_xlpm.v,VALUE(TRIM(C35&amp;"")),_xlpm.alvo,IF(A37="SÁBADO",(INT($Y$8/100)*60+MOD($Y$8,100)),(INT($Y$3/100)*60+MOD($Y$3,100))),_xlpm.real,(INT(_xlpm.v/100)*60+MOD(_xlpm.v,100)),_xlpm.dif,_xlpm.alvo-_xlpm.real,IF(ABS(_xlpm.dif)&lt;=5,0,_xlpm.dif))),"ER"))</f>
        <v/>
      </c>
      <c r="F35" s="11"/>
      <c r="G35" s="46"/>
      <c r="H35" s="7"/>
      <c r="I35" s="49" t="str">
        <f ca="1">_xlfn.LET(_xlpm.a,F35,_xlpm.c,H35,_xlpm.x,$X$3,_xlpm.y,$Y$3,_xlpm.limInf,$B$51,_xlpm.limSup,$C$51,_xlpm.linhaAnt,F36,IF(_xlpm.a="FÉRIAS","FRS",IF(_xlpm.a="FERIADO","FER",IF(_xlpm.a="NTRAB","NTB",IF(AND(_xlpm.a="ATESTADO",_xlpm.c=""),"ATD",IF(_xlpm.c&lt;&gt;"",IF(_xlpm.c&lt;=_xlpm.x,IF(_xlpm.c&gt;_xlpm.y,"DP","OK"),"ATR"),IF(_xlpm.linhaAnt&lt;_xlpm.limInf,"FAL","")))))))</f>
        <v/>
      </c>
      <c r="J35" s="192" t="str">
        <f>IF($N$47&lt;&gt;"SIM","",IFERROR(IF(TRIM(H35&amp;"")="","",_xlfn.LET(_xlpm.v,VALUE(TRIM(H35&amp;"")),_xlpm.alvo,IF(F37="SÁBADO",(INT($Y$8/100)*60+MOD($Y$8,100)),(INT($Y$3/100)*60+MOD($Y$3,100))),_xlpm.real,(INT(_xlpm.v/100)*60+MOD(_xlpm.v,100)),_xlpm.dif,_xlpm.alvo-_xlpm.real,IF(ABS(_xlpm.dif)&lt;=5,0,_xlpm.dif))),"ER"))</f>
        <v/>
      </c>
      <c r="K35" s="11"/>
      <c r="L35" s="256" t="s">
        <v>10</v>
      </c>
      <c r="M35" s="257"/>
      <c r="N35" s="257"/>
      <c r="O35" s="192" t="str">
        <f>IF($N$47&lt;&gt;"SIM","",IFERROR(IF(TRIM(M35&amp;"")="","",_xlfn.LET(_xlpm.v,VALUE(TRIM(M35&amp;"")),_xlpm.alvo,IF(K37="SÁBADO",(INT($Y$8/100)*60+MOD($Y$8,100)),(INT($Y$3/100)*60+MOD($Y$3,100))),_xlpm.real,(INT(_xlpm.v/100)*60+MOD(_xlpm.v,100)),_xlpm.dif,_xlpm.alvo-_xlpm.real,IF(ABS(_xlpm.dif)&lt;=5,0,_xlpm.dif))),"ER"))</f>
        <v/>
      </c>
      <c r="P35" s="231"/>
      <c r="Q35" s="232"/>
      <c r="R35" s="190"/>
      <c r="S35" s="240" t="str">
        <f t="shared" si="0"/>
        <v/>
      </c>
      <c r="T35" s="233" t="str">
        <f t="shared" si="1"/>
        <v/>
      </c>
      <c r="U35" s="5"/>
      <c r="V35" s="5"/>
      <c r="W35" s="5"/>
    </row>
    <row r="36" spans="1:23" x14ac:dyDescent="0.25">
      <c r="A36" s="41">
        <f ca="1">IF($B$51=9,"HOJE",9)</f>
        <v>9</v>
      </c>
      <c r="B36" s="46"/>
      <c r="C36" s="7"/>
      <c r="D36" s="49" t="str">
        <f ca="1">_xlfn.LET(_xlpm.a,A35,_xlpm.c,C36,_xlpm.x,$X$4,_xlpm.limInf,$B$51,_xlpm.limSup,$C$51,_xlpm.linhaAnt,A36,IF(_xlpm.a="FÉRIAS","FRS",IF(_xlpm.a="FERIADO","FER",IF(_xlpm.a="NTRAB","NTB",IF(AND(_xlpm.a="ATESTADO",_xlpm.c=""),"ATD",IF(_xlpm.c&lt;&gt;"",IF(_xlpm.c&gt;=_xlpm.x,"OK","ANT"),IF(_xlpm.linhaAnt&lt;_xlpm.limInf,"FAL","")))))))</f>
        <v>FAL</v>
      </c>
      <c r="E36" s="192" t="str">
        <f>IF($N$47&lt;&gt;"SIM","",IFERROR(IF(TRIM(C36&amp;"")="","",_xlfn.LET(_xlpm.v,VALUE(TRIM(C36&amp;"")),_xlpm.alvo,(INT($X$4/100)*60+MOD($X$4,100)),_xlpm.real,(INT(_xlpm.v/100)*60+MOD(_xlpm.v,100)),_xlpm.dif,_xlpm.alvo-_xlpm.real,IF(ABS(_xlpm.dif)&lt;=5,0,_xlpm.dif))*-1),"ER"))</f>
        <v/>
      </c>
      <c r="F36" s="41">
        <f ca="1">IF($B$51=19,"HOJE",19)</f>
        <v>19</v>
      </c>
      <c r="G36" s="46"/>
      <c r="H36" s="7"/>
      <c r="I36" s="49" t="str">
        <f ca="1">_xlfn.LET(_xlpm.a,F35,_xlpm.c,H36,_xlpm.x,$X$4,_xlpm.limInf,$B$51,_xlpm.limSup,$C$51,_xlpm.linhaAnt,F36,IF(_xlpm.a="FÉRIAS","FRS",IF(_xlpm.a="FERIADO","FER",IF(_xlpm.a="NTRAB","NTB",IF(AND(_xlpm.a="ATESTADO",_xlpm.c=""),"ATD",IF(_xlpm.c&lt;&gt;"",IF(_xlpm.c&gt;=_xlpm.x,"OK","ANT"),IF(_xlpm.linhaAnt&lt;_xlpm.limInf,"FAL","")))))))</f>
        <v/>
      </c>
      <c r="J36" s="192" t="str">
        <f>IF($N$47&lt;&gt;"SIM","",IFERROR(IF(TRIM(H36&amp;"")="","",_xlfn.LET(_xlpm.v,VALUE(TRIM(H36&amp;"")),_xlpm.alvo,(INT($X$4/100)*60+MOD($X$4,100)),_xlpm.real,(INT(_xlpm.v/100)*60+MOD(_xlpm.v,100)),_xlpm.dif,_xlpm.alvo-_xlpm.real,IF(ABS(_xlpm.dif)&lt;=5,0,_xlpm.dif))*-1),"ER"))</f>
        <v/>
      </c>
      <c r="K36" s="37">
        <f ca="1">IF($B$51=29,"HOJE",29)</f>
        <v>29</v>
      </c>
      <c r="L36" s="256"/>
      <c r="M36" s="257"/>
      <c r="N36" s="257"/>
      <c r="O36" s="192" t="str">
        <f>IF($N$47&lt;&gt;"SIM","",IFERROR(IF(TRIM(M36&amp;"")="","",_xlfn.LET(_xlpm.v,VALUE(TRIM(M36&amp;"")),_xlpm.alvo,(INT($X$4/100)*60+MOD($X$4,100)),_xlpm.real,(INT(_xlpm.v/100)*60+MOD(_xlpm.v,100)),_xlpm.dif,_xlpm.alvo-_xlpm.real,IF(ABS(_xlpm.dif)&lt;=5,0,_xlpm.dif))*-1),"ER"))</f>
        <v/>
      </c>
      <c r="P36" s="231"/>
      <c r="Q36" s="232"/>
      <c r="R36" s="190"/>
      <c r="S36" s="240" t="str">
        <f t="shared" si="0"/>
        <v/>
      </c>
      <c r="T36" s="233" t="str">
        <f t="shared" si="1"/>
        <v/>
      </c>
      <c r="U36" s="5"/>
      <c r="V36" s="5"/>
      <c r="W36" s="5"/>
    </row>
    <row r="37" spans="1:23" x14ac:dyDescent="0.25">
      <c r="A37" s="41" t="str">
        <f>IF(A33="SÁBADO","DOMINGO",IF(A33="DOMINGO","SEGUNDA",IF(A33="SEGUNDA","TERÇA",IF(A33="SEGUNDA","TERÇA",IF(A33="TERÇA","QUARTA",IF(A33="QUARTA","QUINTA",IF(A33="QUINTA","SEXTA",IF(A33="SEXTA","SÁBADO","ERRO"))))))))</f>
        <v>SEGUNDA</v>
      </c>
      <c r="B37" s="46"/>
      <c r="C37" s="7"/>
      <c r="D37" s="49" t="str">
        <f ca="1">_xlfn.LET(_xlpm.a,A35,_xlpm.c,C37,_xlpm.x,$X$5,_xlpm.y,$Y$5,_xlpm.limInf,$B$51,_xlpm.limSup,$C$51,_xlpm.linhaAnt,A36,IF(_xlpm.a="FÉRIAS","FRS",IF(_xlpm.a="FERIADO","FER",IF(_xlpm.a="NTRAB","NTB",IF(AND(_xlpm.a="ATESTADO",_xlpm.c=""),"ATD",IF(_xlpm.c&lt;&gt;"",IF(_xlpm.c&lt;=_xlpm.x,IF(_xlpm.c&gt;_xlpm.y,"DP","OK"),"ATR"),IF(_xlpm.linhaAnt&lt;_xlpm.limInf,"FAL","")))))))</f>
        <v>FAL</v>
      </c>
      <c r="E37" s="192" t="str">
        <f>IF($N$47&lt;&gt;"SIM","",IFERROR(IF(TRIM(C37&amp;"")="","",_xlfn.LET(_xlpm.v,VALUE(TRIM(C37&amp;"")),_xlpm.alvo,(INT($Y$5/100)*60+MOD($Y$5,100)),_xlpm.real,(INT(_xlpm.v/100)*60+MOD(_xlpm.v,100)),_xlpm.dif,_xlpm.alvo-_xlpm.real,IF(ABS(_xlpm.dif)&lt;=5,0,_xlpm.dif))),"ER"))</f>
        <v/>
      </c>
      <c r="F37" s="41" t="str">
        <f>IF(F33="SÁBADO","DOMINGO",IF(F33="DOMINGO","SEGUNDA",IF(F33="SEGUNDA","TERÇA",IF(F33="SEGUNDA","TERÇA",IF(F33="TERÇA","QUARTA",IF(F33="QUARTA","QUINTA",IF(F33="QUINTA","SEXTA",IF(F33="SEXTA","SÁBADO","ERRO"))))))))</f>
        <v>QUINTA</v>
      </c>
      <c r="G37" s="46"/>
      <c r="H37" s="7"/>
      <c r="I37" s="49" t="str">
        <f ca="1">_xlfn.LET(_xlpm.a,F35,_xlpm.c,H37,_xlpm.x,$X$5,_xlpm.y,$Y$5,_xlpm.limInf,$B$51,_xlpm.limSup,$C$51,_xlpm.linhaAnt,F36,IF(_xlpm.a="FÉRIAS","FRS",IF(_xlpm.a="FERIADO","FER",IF(_xlpm.a="NTRAB","NTB",IF(AND(_xlpm.a="ATESTADO",_xlpm.c=""),"ATD",IF(_xlpm.c&lt;&gt;"",IF(_xlpm.c&lt;=_xlpm.x,IF(_xlpm.c&gt;_xlpm.y,"DP","OK"),"ATR"),IF(_xlpm.linhaAnt&lt;_xlpm.limInf,"FAL","")))))))</f>
        <v/>
      </c>
      <c r="J37" s="192" t="str">
        <f>IF($N$47&lt;&gt;"SIM","",IFERROR(IF(TRIM(H37&amp;"")="","",_xlfn.LET(_xlpm.v,VALUE(TRIM(H37&amp;"")),_xlpm.alvo,(INT($Y$5/100)*60+MOD($Y$5,100)),_xlpm.real,(INT(_xlpm.v/100)*60+MOD(_xlpm.v,100)),_xlpm.dif,_xlpm.alvo-_xlpm.real,IF(ABS(_xlpm.dif)&lt;=5,0,_xlpm.dif))),"ER"))</f>
        <v/>
      </c>
      <c r="K37" s="37" t="str">
        <f ca="1">IF(K36&gt;C53,"",IF(K33="SÁBADO","DOMINGO",IF(K33="DOMINGO","SEGUNDA",IF(K33="SEGUNDA","TERÇA",IF(K33="SEGUNDA","TERÇA",IF(K33="TERÇA","QUARTA",IF(K33="QUARTA","QUINTA",IF(K33="QUINTA","SEXTA",IF(K33="SEXTA","SÁBADO","ERRO")))))))))</f>
        <v>DOMINGO</v>
      </c>
      <c r="L37" s="256"/>
      <c r="M37" s="257"/>
      <c r="N37" s="257"/>
      <c r="O37" s="192" t="str">
        <f>IF($N$47&lt;&gt;"SIM","",IFERROR(IF(TRIM(M37&amp;"")="","",_xlfn.LET(_xlpm.v,VALUE(TRIM(M37&amp;"")),_xlpm.alvo,(INT($Y$5/100)*60+MOD($Y$5,100)),_xlpm.real,(INT(_xlpm.v/100)*60+MOD(_xlpm.v,100)),_xlpm.dif,_xlpm.alvo-_xlpm.real,IF(ABS(_xlpm.dif)&lt;=5,0,_xlpm.dif))),"ER"))</f>
        <v/>
      </c>
      <c r="P37" s="231"/>
      <c r="Q37" s="232"/>
      <c r="R37" s="190"/>
      <c r="S37" s="240" t="str">
        <f t="shared" si="0"/>
        <v/>
      </c>
      <c r="T37" s="233" t="str">
        <f t="shared" si="1"/>
        <v/>
      </c>
      <c r="U37" s="5"/>
      <c r="V37" s="5"/>
    </row>
    <row r="38" spans="1:23" x14ac:dyDescent="0.25">
      <c r="A38" s="38"/>
      <c r="B38" s="46"/>
      <c r="C38" s="7"/>
      <c r="D38" s="49" t="str">
        <f ca="1">_xlfn.LET(_xlpm.a,A35,_xlpm.c,C38,_xlpm.x,$X$6,_xlpm.limInf,$B$51,_xlpm.limSup,$C$51,_xlpm.linhaAnt,A36,IF(_xlpm.a="FÉRIAS","FRS",IF(_xlpm.a="FERIADO","FER",IF(_xlpm.a="NTRAB","NTB",IF(AND(_xlpm.a="ATESTADO",_xlpm.c=""),"ATD",IF(_xlpm.c&lt;&gt;"",IF(_xlpm.c&gt;=_xlpm.x,"OK","ANT"),IF(_xlpm.linhaAnt&lt;_xlpm.limInf,"FAL","")))))))</f>
        <v>FAL</v>
      </c>
      <c r="E38" s="192" t="str">
        <f>IF($N$47&lt;&gt;"SIM","",IFERROR(IF(TRIM(C38&amp;"")="","",_xlfn.LET(_xlpm.v,VALUE(TRIM(C38&amp;"")),_xlpm.alvo,(INT($X$6/100)*60+MOD($X$6,100)),_xlpm.real,(INT(_xlpm.v/100)*60+MOD(_xlpm.v,100)),_xlpm.dif,_xlpm.alvo-_xlpm.real,IF(ABS(_xlpm.dif)&lt;=5,0,_xlpm.dif))*-1),"ER"))</f>
        <v/>
      </c>
      <c r="F38" s="38"/>
      <c r="G38" s="46"/>
      <c r="H38" s="7"/>
      <c r="I38" s="49" t="str">
        <f ca="1">_xlfn.LET(_xlpm.a,F35,_xlpm.c,H38,_xlpm.x,$X$6,_xlpm.limInf,$B$51,_xlpm.limSup,$C$51,_xlpm.linhaAnt,F36,IF(_xlpm.a="FÉRIAS","FRS",IF(_xlpm.a="FERIADO","FER",IF(_xlpm.a="NTRAB","NTB",IF(AND(_xlpm.a="ATESTADO",_xlpm.c=""),"ATD",IF(_xlpm.c&lt;&gt;"",IF(_xlpm.c&gt;=_xlpm.x,"OK","ANT"),IF(_xlpm.linhaAnt&lt;_xlpm.limInf,"FAL","")))))))</f>
        <v/>
      </c>
      <c r="J38" s="192" t="str">
        <f>IF($N$47&lt;&gt;"SIM","",IFERROR(IF(TRIM(H38&amp;"")="","",_xlfn.LET(_xlpm.v,VALUE(TRIM(H38&amp;"")),_xlpm.alvo,(INT($X$6/100)*60+MOD($X$6,100)),_xlpm.real,(INT(_xlpm.v/100)*60+MOD(_xlpm.v,100)),_xlpm.dif,_xlpm.alvo-_xlpm.real,IF(ABS(_xlpm.dif)&lt;=5,0,_xlpm.dif))*-1),"ER"))</f>
        <v/>
      </c>
      <c r="K38" s="38"/>
      <c r="L38" s="256"/>
      <c r="M38" s="257"/>
      <c r="N38" s="257"/>
      <c r="O38" s="192" t="str">
        <f>IF($N$47&lt;&gt;"SIM","",IFERROR(IF(TRIM(M38&amp;"")="","",_xlfn.LET(_xlpm.v,VALUE(TRIM(M38&amp;"")),_xlpm.alvo,(INT($X$6/100)*60+MOD($X$6,100)),_xlpm.real,(INT(_xlpm.v/100)*60+MOD(_xlpm.v,100)),_xlpm.dif,_xlpm.alvo-_xlpm.real,IF(ABS(_xlpm.dif)&lt;=5,0,_xlpm.dif))*-1),"ER"))</f>
        <v/>
      </c>
      <c r="P38" s="231"/>
      <c r="Q38" s="232"/>
      <c r="R38" s="190"/>
      <c r="S38" s="240" t="str">
        <f t="shared" si="0"/>
        <v/>
      </c>
      <c r="T38" s="233" t="str">
        <f t="shared" si="1"/>
        <v/>
      </c>
      <c r="U38" s="5"/>
      <c r="V38" s="5"/>
    </row>
    <row r="39" spans="1:23" ht="15" customHeight="1" x14ac:dyDescent="0.25">
      <c r="A39" s="12"/>
      <c r="B39" s="47"/>
      <c r="C39" s="48"/>
      <c r="D39" s="50" t="str">
        <f ca="1">_xlfn.LET(_xlpm.a,A39,_xlpm.c,C39,_xlpm.x,$X$3,_xlpm.y,$Y$3,_xlpm.limInf,$B$51,_xlpm.limSup,$C$51,_xlpm.linhaAnt,A40,IF(_xlpm.a="FÉRIAS","FRS",IF(_xlpm.a="FERIADO","FER",IF(_xlpm.a="NTRAB","NTB",IF(AND(_xlpm.a="ATESTADO",_xlpm.c=""),"ATD",IF(_xlpm.c&lt;&gt;"",IF(_xlpm.c&lt;=_xlpm.x,IF(_xlpm.c&gt;_xlpm.y,"DP","OK"),"ATR"),IF(_xlpm.linhaAnt&lt;_xlpm.limInf,"FAL","")))))))</f>
        <v/>
      </c>
      <c r="E39" s="192" t="str">
        <f>IF($N$47&lt;&gt;"SIM","",IFERROR(IF(TRIM(C39&amp;"")="","",_xlfn.LET(_xlpm.v,VALUE(TRIM(C39&amp;"")),_xlpm.alvo,IF(A41="SÁBADO",(INT($Y$8/100)*60+MOD($Y$8,100)),(INT($Y$3/100)*60+MOD($Y$3,100))),_xlpm.real,(INT(_xlpm.v/100)*60+MOD(_xlpm.v,100)),_xlpm.dif,_xlpm.alvo-_xlpm.real,IF(ABS(_xlpm.dif)&lt;=5,0,_xlpm.dif))),"ER"))</f>
        <v/>
      </c>
      <c r="F39" s="12"/>
      <c r="G39" s="47"/>
      <c r="H39" s="48"/>
      <c r="I39" s="50" t="str">
        <f ca="1">_xlfn.LET(_xlpm.a,F39,_xlpm.c,H39,_xlpm.x,$X$3,_xlpm.y,$Y$3,_xlpm.limInf,$B$51,_xlpm.limSup,$C$51,_xlpm.linhaAnt,F40,IF(_xlpm.a="FÉRIAS","FRS",IF(_xlpm.a="FERIADO","FER",IF(_xlpm.a="NTRAB","NTB",IF(AND(_xlpm.a="ATESTADO",_xlpm.c=""),"ATD",IF(_xlpm.c&lt;&gt;"",IF(_xlpm.c&lt;=_xlpm.x,IF(_xlpm.c&gt;_xlpm.y,"DP","OK"),"ATR"),IF(_xlpm.linhaAnt&lt;_xlpm.limInf,"FAL","")))))))</f>
        <v/>
      </c>
      <c r="J39" s="192" t="str">
        <f>IF($N$47&lt;&gt;"SIM","",IFERROR(IF(TRIM(H39&amp;"")="","",_xlfn.LET(_xlpm.v,VALUE(TRIM(H39&amp;"")),_xlpm.alvo,IF(F41="SÁBADO",(INT($Y$8/100)*60+MOD($Y$8,100)),(INT($Y$3/100)*60+MOD($Y$3,100))),_xlpm.real,(INT(_xlpm.v/100)*60+MOD(_xlpm.v,100)),_xlpm.dif,_xlpm.alvo-_xlpm.real,IF(ABS(_xlpm.dif)&lt;=5,0,_xlpm.dif))),"ER"))</f>
        <v/>
      </c>
      <c r="K39" s="12"/>
      <c r="L39" s="47"/>
      <c r="M39" s="48"/>
      <c r="N39" s="50" t="str">
        <f ca="1">_xlfn.LET(_xlpm.a,K39,_xlpm.c,M39,_xlpm.x,$X$3,_xlpm.y,$Y$3,_xlpm.limInf,$B$51,_xlpm.limSup,$C$51,_xlpm.linhaAnt,K40,IF(_xlpm.a="FÉRIAS","FRS",IF(_xlpm.a="FERIADO","FER",IF(_xlpm.a="NTRAB","NTB",IF(AND(_xlpm.a="ATESTADO",_xlpm.c=""),"ATD",IF(_xlpm.c&lt;&gt;"",IF(_xlpm.c&lt;=_xlpm.x,IF(_xlpm.c&gt;_xlpm.y,"DP","OK"),"ATR"),IF(_xlpm.linhaAnt&lt;_xlpm.limInf,"FAL","")))))))</f>
        <v/>
      </c>
      <c r="O39" s="192" t="str">
        <f>IF($N$47&lt;&gt;"SIM","",IFERROR(IF(TRIM(M39&amp;"")="","",_xlfn.LET(_xlpm.v,VALUE(TRIM(M39&amp;"")),_xlpm.alvo,IF(K41="SÁBADO",(INT($Y$8/100)*60+MOD($Y$8,100)),(INT($Y$3/100)*60+MOD($Y$3,100))),_xlpm.real,(INT(_xlpm.v/100)*60+MOD(_xlpm.v,100)),_xlpm.dif,_xlpm.alvo-_xlpm.real,IF(ABS(_xlpm.dif)&lt;=5,0,_xlpm.dif))),"ER"))</f>
        <v/>
      </c>
      <c r="P39" s="231"/>
      <c r="Q39" s="232"/>
      <c r="R39" s="190"/>
      <c r="S39" s="240" t="str">
        <f t="shared" si="0"/>
        <v/>
      </c>
      <c r="T39" s="233" t="str">
        <f t="shared" si="1"/>
        <v/>
      </c>
      <c r="U39" s="5"/>
      <c r="V39" s="5"/>
    </row>
    <row r="40" spans="1:23" x14ac:dyDescent="0.25">
      <c r="A40" s="42" t="str">
        <f ca="1">IF($B$51=10,"HOJE",10)</f>
        <v>HOJE</v>
      </c>
      <c r="B40" s="47"/>
      <c r="C40" s="48"/>
      <c r="D40" s="50" t="str">
        <f ca="1">_xlfn.LET(_xlpm.a,A39,_xlpm.c,C40,_xlpm.x,$X$4,_xlpm.limInf,$B$51,_xlpm.limSup,$C$51,_xlpm.linhaAnt,A40,IF(_xlpm.a="FÉRIAS","FRS",IF(_xlpm.a="FERIADO","FER",IF(_xlpm.a="NTRAB","NTB",IF(AND(_xlpm.a="ATESTADO",_xlpm.c=""),"ATD",IF(_xlpm.c&lt;&gt;"",IF(_xlpm.c&gt;=_xlpm.x,"OK","ANT"),IF(_xlpm.linhaAnt&lt;_xlpm.limInf,"FAL","")))))))</f>
        <v/>
      </c>
      <c r="E40" s="192" t="str">
        <f>IF($N$47&lt;&gt;"SIM","",IFERROR(IF(TRIM(C40&amp;"")="","",_xlfn.LET(_xlpm.v,VALUE(TRIM(C40&amp;"")),_xlpm.alvo,(INT($X$4/100)*60+MOD($X$4,100)),_xlpm.real,(INT(_xlpm.v/100)*60+MOD(_xlpm.v,100)),_xlpm.dif,_xlpm.alvo-_xlpm.real,IF(ABS(_xlpm.dif)&lt;=5,0,_xlpm.dif))*-1),"ER"))</f>
        <v/>
      </c>
      <c r="F40" s="42">
        <f ca="1">IF($B$51=20,"HOJE",20)</f>
        <v>20</v>
      </c>
      <c r="G40" s="47"/>
      <c r="H40" s="48"/>
      <c r="I40" s="50" t="str">
        <f ca="1">_xlfn.LET(_xlpm.a,F39,_xlpm.c,H40,_xlpm.x,$X$4,_xlpm.limInf,$B$51,_xlpm.limSup,$C$51,_xlpm.linhaAnt,F40,IF(_xlpm.a="FÉRIAS","FRS",IF(_xlpm.a="FERIADO","FER",IF(_xlpm.a="NTRAB","NTB",IF(AND(_xlpm.a="ATESTADO",_xlpm.c=""),"ATD",IF(_xlpm.c&lt;&gt;"",IF(_xlpm.c&gt;=_xlpm.x,"OK","ANT"),IF(_xlpm.linhaAnt&lt;_xlpm.limInf,"FAL","")))))))</f>
        <v/>
      </c>
      <c r="J40" s="192" t="str">
        <f>IF($N$47&lt;&gt;"SIM","",IFERROR(IF(TRIM(H40&amp;"")="","",_xlfn.LET(_xlpm.v,VALUE(TRIM(H40&amp;"")),_xlpm.alvo,(INT($X$4/100)*60+MOD($X$4,100)),_xlpm.real,(INT(_xlpm.v/100)*60+MOD(_xlpm.v,100)),_xlpm.dif,_xlpm.alvo-_xlpm.real,IF(ABS(_xlpm.dif)&lt;=5,0,_xlpm.dif))*-1),"ER"))</f>
        <v/>
      </c>
      <c r="K40" s="39">
        <f ca="1">IF($B$51=30,"HOJE",30)</f>
        <v>30</v>
      </c>
      <c r="L40" s="47"/>
      <c r="M40" s="48"/>
      <c r="N40" s="50" t="str">
        <f ca="1">_xlfn.LET(_xlpm.a,K39,_xlpm.c,M40,_xlpm.x,$X$4,_xlpm.limInf,$B$51,_xlpm.limSup,$C$51,_xlpm.linhaAnt,K40,IF(_xlpm.a="FÉRIAS","FRS",IF(_xlpm.a="FERIADO","FER",IF(_xlpm.a="NTRAB","NTB",IF(AND(_xlpm.a="ATESTADO",_xlpm.c=""),"ATD",IF(_xlpm.c&lt;&gt;"",IF(_xlpm.c&gt;=_xlpm.x,"OK","ANT"),IF(_xlpm.linhaAnt&lt;_xlpm.limInf,"FAL","")))))))</f>
        <v/>
      </c>
      <c r="O40" s="192" t="str">
        <f>IF($N$47&lt;&gt;"SIM","",IFERROR(IF(TRIM(M40&amp;"")="","",_xlfn.LET(_xlpm.v,VALUE(TRIM(M40&amp;"")),_xlpm.alvo,(INT($X$4/100)*60+MOD($X$4,100)),_xlpm.real,(INT(_xlpm.v/100)*60+MOD(_xlpm.v,100)),_xlpm.dif,_xlpm.alvo-_xlpm.real,IF(ABS(_xlpm.dif)&lt;=5,0,_xlpm.dif))*-1),"ER"))</f>
        <v/>
      </c>
      <c r="P40" s="231"/>
      <c r="Q40" s="232"/>
      <c r="R40" s="190"/>
      <c r="S40" s="240" t="str">
        <f t="shared" si="0"/>
        <v/>
      </c>
      <c r="T40" s="233" t="str">
        <f t="shared" si="1"/>
        <v/>
      </c>
      <c r="U40" s="5"/>
      <c r="V40" s="5"/>
    </row>
    <row r="41" spans="1:23" x14ac:dyDescent="0.25">
      <c r="A41" s="42" t="str">
        <f>IF(A37="SÁBADO","DOMINGO",IF(A37="DOMINGO","SEGUNDA",IF(A37="SEGUNDA","TERÇA",IF(A37="SEGUNDA","TERÇA",IF(A37="TERÇA","QUARTA",IF(A37="QUARTA","QUINTA",IF(A37="QUINTA","SEXTA",IF(A37="SEXTA","SÁBADO","ERRO"))))))))</f>
        <v>TERÇA</v>
      </c>
      <c r="B41" s="47"/>
      <c r="C41" s="48"/>
      <c r="D41" s="50" t="str">
        <f ca="1">_xlfn.LET(_xlpm.a,A39,_xlpm.c,C41,_xlpm.x,$X$5,_xlpm.y,$Y$5,_xlpm.limInf,$B$51,_xlpm.limSup,$C$51,_xlpm.linhaAnt,A40,IF(_xlpm.a="FÉRIAS","FRS",IF(_xlpm.a="FERIADO","FER",IF(_xlpm.a="NTRAB","NTB",IF(AND(_xlpm.a="ATESTADO",_xlpm.c=""),"ATD",IF(_xlpm.c&lt;&gt;"",IF(_xlpm.c&lt;=_xlpm.x,IF(_xlpm.c&gt;_xlpm.y,"DP","OK"),"ATR"),IF(_xlpm.linhaAnt&lt;_xlpm.limInf,"FAL","")))))))</f>
        <v/>
      </c>
      <c r="E41" s="192" t="str">
        <f>IF($N$47&lt;&gt;"SIM","",IFERROR(IF(TRIM(C41&amp;"")="","",_xlfn.LET(_xlpm.v,VALUE(TRIM(C41&amp;"")),_xlpm.alvo,(INT($Y$5/100)*60+MOD($Y$5,100)),_xlpm.real,(INT(_xlpm.v/100)*60+MOD(_xlpm.v,100)),_xlpm.dif,_xlpm.alvo-_xlpm.real,IF(ABS(_xlpm.dif)&lt;=5,0,_xlpm.dif))),"ER"))</f>
        <v/>
      </c>
      <c r="F41" s="42" t="str">
        <f>IF(F37="SÁBADO","DOMINGO",IF(F37="DOMINGO","SEGUNDA",IF(F37="SEGUNDA","TERÇA",IF(F37="SEGUNDA","TERÇA",IF(F37="TERÇA","QUARTA",IF(F37="QUARTA","QUINTA",IF(F37="QUINTA","SEXTA",IF(F37="SEXTA","SÁBADO","ERRO"))))))))</f>
        <v>SEXTA</v>
      </c>
      <c r="G41" s="47"/>
      <c r="H41" s="48"/>
      <c r="I41" s="50" t="str">
        <f ca="1">_xlfn.LET(_xlpm.a,F39,_xlpm.c,H41,_xlpm.x,$X$5,_xlpm.y,$Y$5,_xlpm.limInf,$B$51,_xlpm.limSup,$C$51,_xlpm.linhaAnt,F40,IF(_xlpm.a="FÉRIAS","FRS",IF(_xlpm.a="FERIADO","FER",IF(_xlpm.a="NTRAB","NTB",IF(AND(_xlpm.a="ATESTADO",_xlpm.c=""),"ATD",IF(_xlpm.c&lt;&gt;"",IF(_xlpm.c&lt;=_xlpm.x,IF(_xlpm.c&gt;_xlpm.y,"DP","OK"),"ATR"),IF(_xlpm.linhaAnt&lt;_xlpm.limInf,"FAL","")))))))</f>
        <v/>
      </c>
      <c r="J41" s="192" t="str">
        <f>IF($N$47&lt;&gt;"SIM","",IFERROR(IF(TRIM(H41&amp;"")="","",_xlfn.LET(_xlpm.v,VALUE(TRIM(H41&amp;"")),_xlpm.alvo,(INT($Y$5/100)*60+MOD($Y$5,100)),_xlpm.real,(INT(_xlpm.v/100)*60+MOD(_xlpm.v,100)),_xlpm.dif,_xlpm.alvo-_xlpm.real,IF(ABS(_xlpm.dif)&lt;=5,0,_xlpm.dif))),"ER"))</f>
        <v/>
      </c>
      <c r="K41" s="42" t="str">
        <f ca="1">IF(K40&gt;C53,"",IF(K37="SÁBADO","DOMINGO",IF(K37="DOMINGO","SEGUNDA",IF(K37="SEGUNDA","TERÇA",IF(K37="SEGUNDA","TERÇA",IF(K37="TERÇA","QUARTA",IF(K37="QUARTA","QUINTA",IF(K37="QUINTA","SEXTA",IF(K37="SEXTA","SÁBADO","ERRO")))))))))</f>
        <v>SEGUNDA</v>
      </c>
      <c r="L41" s="47"/>
      <c r="M41" s="48"/>
      <c r="N41" s="50" t="str">
        <f ca="1">_xlfn.LET(_xlpm.a,K39,_xlpm.c,M41,_xlpm.x,$X$5,_xlpm.y,$Y$5,_xlpm.limInf,$B$51,_xlpm.limSup,$C$51,_xlpm.linhaAnt,K40,IF(_xlpm.a="FÉRIAS","FRS",IF(_xlpm.a="FERIADO","FER",IF(_xlpm.a="NTRAB","NTB",IF(AND(_xlpm.a="ATESTADO",_xlpm.c=""),"ATD",IF(_xlpm.c&lt;&gt;"",IF(_xlpm.c&lt;=_xlpm.x,IF(_xlpm.c&gt;_xlpm.y,"DP","OK"),"ATR"),IF(_xlpm.linhaAnt&lt;_xlpm.limInf,"FAL","")))))))</f>
        <v/>
      </c>
      <c r="O41" s="192" t="str">
        <f>IF($N$47&lt;&gt;"SIM","",IFERROR(IF(TRIM(M41&amp;"")="","",_xlfn.LET(_xlpm.v,VALUE(TRIM(M41&amp;"")),_xlpm.alvo,(INT($Y$5/100)*60+MOD($Y$5,100)),_xlpm.real,(INT(_xlpm.v/100)*60+MOD(_xlpm.v,100)),_xlpm.dif,_xlpm.alvo-_xlpm.real,IF(ABS(_xlpm.dif)&lt;=5,0,_xlpm.dif))),"ER"))</f>
        <v/>
      </c>
      <c r="P41" s="231"/>
      <c r="Q41" s="232"/>
      <c r="R41" s="190"/>
      <c r="S41" s="240" t="str">
        <f t="shared" si="0"/>
        <v/>
      </c>
      <c r="T41" s="233" t="str">
        <f t="shared" si="1"/>
        <v/>
      </c>
      <c r="U41" s="5"/>
      <c r="V41" s="5"/>
      <c r="W41" s="5"/>
    </row>
    <row r="42" spans="1:23" x14ac:dyDescent="0.25">
      <c r="A42" s="82"/>
      <c r="B42" s="47"/>
      <c r="C42" s="48"/>
      <c r="D42" s="50" t="str">
        <f ca="1">_xlfn.LET(_xlpm.a,A39,_xlpm.c,C42,_xlpm.x,$X$6,_xlpm.limInf,$B$51,_xlpm.limSup,$C$51,_xlpm.linhaAnt,A40,IF(_xlpm.a="FÉRIAS","FRS",IF(_xlpm.a="FERIADO","FER",IF(_xlpm.a="NTRAB","NTB",IF(AND(_xlpm.a="ATESTADO",_xlpm.c=""),"ATD",IF(_xlpm.c&lt;&gt;"",IF(_xlpm.c&gt;=_xlpm.x,"OK","ANT"),IF(_xlpm.linhaAnt&lt;_xlpm.limInf,"FAL","")))))))</f>
        <v/>
      </c>
      <c r="E42" s="192" t="str">
        <f>IF($N$47&lt;&gt;"SIM","",IFERROR(IF(TRIM(C42&amp;"")="","",_xlfn.LET(_xlpm.v,VALUE(TRIM(C42&amp;"")),_xlpm.alvo,(INT($X$6/100)*60+MOD($X$6,100)),_xlpm.real,(INT(_xlpm.v/100)*60+MOD(_xlpm.v,100)),_xlpm.dif,_xlpm.alvo-_xlpm.real,IF(ABS(_xlpm.dif)&lt;=5,0,_xlpm.dif))*-1),"ER"))</f>
        <v/>
      </c>
      <c r="F42" s="82"/>
      <c r="G42" s="47"/>
      <c r="H42" s="48"/>
      <c r="I42" s="50" t="str">
        <f ca="1">_xlfn.LET(_xlpm.a,F39,_xlpm.c,H42,_xlpm.x,$X$6,_xlpm.limInf,$B$51,_xlpm.limSup,$C$51,_xlpm.linhaAnt,F40,IF(_xlpm.a="FÉRIAS","FRS",IF(_xlpm.a="FERIADO","FER",IF(_xlpm.a="NTRAB","NTB",IF(AND(_xlpm.a="ATESTADO",_xlpm.c=""),"ATD",IF(_xlpm.c&lt;&gt;"",IF(_xlpm.c&gt;=_xlpm.x,"OK","ANT"),IF(_xlpm.linhaAnt&lt;_xlpm.limInf,"FAL","")))))))</f>
        <v/>
      </c>
      <c r="J42" s="192" t="str">
        <f>IF($N$47&lt;&gt;"SIM","",IFERROR(IF(TRIM(H42&amp;"")="","",_xlfn.LET(_xlpm.v,VALUE(TRIM(H42&amp;"")),_xlpm.alvo,(INT($X$6/100)*60+MOD($X$6,100)),_xlpm.real,(INT(_xlpm.v/100)*60+MOD(_xlpm.v,100)),_xlpm.dif,_xlpm.alvo-_xlpm.real,IF(ABS(_xlpm.dif)&lt;=5,0,_xlpm.dif))*-1),"ER"))</f>
        <v/>
      </c>
      <c r="K42" s="40"/>
      <c r="L42" s="47"/>
      <c r="M42" s="48"/>
      <c r="N42" s="50" t="str">
        <f ca="1">_xlfn.LET(_xlpm.a,K39,_xlpm.c,M42,_xlpm.x,$X$6,_xlpm.limInf,$B$51,_xlpm.limSup,$C$51,_xlpm.linhaAnt,K40,IF(_xlpm.a="FÉRIAS","FRS",IF(_xlpm.a="FERIADO","FER",IF(_xlpm.a="NTRAB","NTB",IF(AND(_xlpm.a="ATESTADO",_xlpm.c=""),"ATD",IF(_xlpm.c&lt;&gt;"",IF(_xlpm.c&gt;=_xlpm.x,"OK","ANT"),IF(_xlpm.linhaAnt&lt;_xlpm.limInf,"FAL","")))))))</f>
        <v/>
      </c>
      <c r="O42" s="192" t="str">
        <f>IF($N$47&lt;&gt;"SIM","",IFERROR(IF(TRIM(M42&amp;"")="","",_xlfn.LET(_xlpm.v,VALUE(TRIM(M42&amp;"")),_xlpm.alvo,(INT($X$6/100)*60+MOD($X$6,100)),_xlpm.real,(INT(_xlpm.v/100)*60+MOD(_xlpm.v,100)),_xlpm.dif,_xlpm.alvo-_xlpm.real,IF(ABS(_xlpm.dif)&lt;=5,0,_xlpm.dif))*-1),"ER"))</f>
        <v/>
      </c>
      <c r="P42" s="231"/>
      <c r="Q42" s="232"/>
      <c r="R42" s="190"/>
      <c r="S42" s="240" t="str">
        <f t="shared" si="0"/>
        <v/>
      </c>
      <c r="T42" s="233" t="str">
        <f t="shared" si="1"/>
        <v/>
      </c>
      <c r="U42" s="5"/>
      <c r="V42" s="5"/>
    </row>
    <row r="43" spans="1:23" ht="15" customHeight="1" x14ac:dyDescent="0.25">
      <c r="A43" s="162" t="s">
        <v>1</v>
      </c>
      <c r="B43" s="274" t="s">
        <v>124</v>
      </c>
      <c r="C43" s="274"/>
      <c r="D43" s="274"/>
      <c r="E43" s="274"/>
      <c r="F43" s="274"/>
      <c r="G43" s="162" t="s">
        <v>126</v>
      </c>
      <c r="H43" s="162" t="s">
        <v>127</v>
      </c>
      <c r="I43" s="26"/>
      <c r="J43" s="193"/>
      <c r="K43" s="11"/>
      <c r="L43" s="46"/>
      <c r="M43" s="7"/>
      <c r="N43" s="49" t="str">
        <f ca="1">_xlfn.LET(_xlpm.a,K43,_xlpm.c,M43,_xlpm.x,$X$3,_xlpm.y,$Y$3,_xlpm.limInf,$B$51,_xlpm.limSup,$C$51,_xlpm.linhaAnt,K44,IF(_xlpm.a="FÉRIAS","FRS",IF(_xlpm.a="FERIADO","FER",IF(_xlpm.a="NTRAB","NTB",IF(AND(_xlpm.a="ATESTADO",_xlpm.c=""),"ATD",IF(_xlpm.c&lt;&gt;"",IF(_xlpm.c&lt;=_xlpm.x,IF(_xlpm.c&gt;_xlpm.y,"DP","OK"),"ATR"),IF(_xlpm.linhaAnt&lt;_xlpm.limInf,"FAL","")))))))</f>
        <v/>
      </c>
      <c r="O43" s="192" t="str">
        <f>IF($N$47&lt;&gt;"SIM","",IFERROR(IF(TRIM(M43&amp;"")="","",_xlfn.LET(_xlpm.v,VALUE(TRIM(M43&amp;"")),_xlpm.alvo,IF(K45="SÁBADO",(INT($Y$8/100)*60+MOD($Y$8,100)),(INT($Y$3/100)*60+MOD($Y$3,100))),_xlpm.real,(INT(_xlpm.v/100)*60+MOD(_xlpm.v,100)),_xlpm.dif,_xlpm.alvo-_xlpm.real,IF(ABS(_xlpm.dif)&lt;=5,0,_xlpm.dif))),"ER"))</f>
        <v/>
      </c>
      <c r="P43" s="231"/>
      <c r="Q43" s="232"/>
      <c r="R43" s="190"/>
      <c r="S43" s="240" t="str">
        <f t="shared" si="0"/>
        <v/>
      </c>
      <c r="T43" s="233" t="str">
        <f t="shared" si="1"/>
        <v/>
      </c>
      <c r="U43" s="5"/>
    </row>
    <row r="44" spans="1:23" x14ac:dyDescent="0.25">
      <c r="A44" s="60"/>
      <c r="B44" s="275"/>
      <c r="C44" s="275"/>
      <c r="D44" s="275"/>
      <c r="E44" s="275"/>
      <c r="F44" s="275"/>
      <c r="G44" s="161"/>
      <c r="H44" s="161"/>
      <c r="I44" s="159" t="str">
        <f>IFERROR(IF(H44="","0",SUM(H44-G44)),"")</f>
        <v>0</v>
      </c>
      <c r="J44" s="158">
        <f>SUM(I54*60+J54)</f>
        <v>0</v>
      </c>
      <c r="K44" s="37">
        <f ca="1">IF($B$51=31,"HOJE",31)</f>
        <v>31</v>
      </c>
      <c r="L44" s="46"/>
      <c r="M44" s="7"/>
      <c r="N44" s="49" t="str">
        <f ca="1">_xlfn.LET(_xlpm.a,K43,_xlpm.c,M44,_xlpm.x,$X$4,_xlpm.limInf,$B$51,_xlpm.limSup,$C$51,_xlpm.linhaAnt,K44,IF(_xlpm.a="FÉRIAS","FRS",IF(_xlpm.a="FERIADO","FER",IF(_xlpm.a="NTRAB","NTB",IF(AND(_xlpm.a="ATESTADO",_xlpm.c=""),"ATD",IF(_xlpm.c&lt;&gt;"",IF(_xlpm.c&gt;=_xlpm.x,"OK","ANT"),IF(_xlpm.linhaAnt&lt;_xlpm.limInf,"FAL","")))))))</f>
        <v/>
      </c>
      <c r="O44" s="192" t="str">
        <f>IF($N$47&lt;&gt;"SIM","",IFERROR(IF(TRIM(M44&amp;"")="","",_xlfn.LET(_xlpm.v,VALUE(TRIM(M44&amp;"")),_xlpm.alvo,(INT($X$4/100)*60+MOD($X$4,100)),_xlpm.real,(INT(_xlpm.v/100)*60+MOD(_xlpm.v,100)),_xlpm.dif,_xlpm.alvo-_xlpm.real,IF(ABS(_xlpm.dif)&lt;=5,0,_xlpm.dif))*-1),"ER"))</f>
        <v/>
      </c>
      <c r="P44" s="241"/>
      <c r="Q44" s="242"/>
      <c r="R44" s="190"/>
      <c r="S44" s="240" t="str">
        <f t="shared" si="0"/>
        <v/>
      </c>
      <c r="T44" s="233" t="str">
        <f t="shared" si="1"/>
        <v/>
      </c>
      <c r="U44" s="5"/>
      <c r="W44" s="5"/>
    </row>
    <row r="45" spans="1:23" x14ac:dyDescent="0.25">
      <c r="A45" s="60"/>
      <c r="B45" s="276"/>
      <c r="C45" s="276"/>
      <c r="D45" s="276"/>
      <c r="E45" s="276"/>
      <c r="F45" s="276"/>
      <c r="G45" s="161"/>
      <c r="H45" s="161"/>
      <c r="I45" s="159" t="str">
        <f t="shared" ref="I45:I47" si="2">IF(H45="","0",SUM(H45-G45))</f>
        <v>0</v>
      </c>
      <c r="J45" s="158">
        <f t="shared" ref="J45:J47" si="3">SUM(I55*60+J55)</f>
        <v>0</v>
      </c>
      <c r="K45" s="37" t="str">
        <f ca="1">IF(K44&gt;C53,"",IF(K41="SÁBADO","DOMINGO",IF(K41="DOMINGO","SEGUNDA",IF(K41="SEGUNDA","TERÇA",IF(K41="SEGUNDA","TERÇA",IF(K41="TERÇA","QUARTA",IF(K41="QUARTA","QUINTA",IF(K41="QUINTA","SEXTA",IF(K41="SEXTA","SÁBADO","ERRO")))))))))</f>
        <v>TERÇA</v>
      </c>
      <c r="L45" s="46"/>
      <c r="M45" s="7"/>
      <c r="N45" s="49" t="str">
        <f ca="1">_xlfn.LET(_xlpm.a,K43,_xlpm.c,M45,_xlpm.x,$X$5,_xlpm.y,$Y$5,_xlpm.limInf,$B$51,_xlpm.limSup,$C$51,_xlpm.linhaAnt,K44,IF(_xlpm.a="FÉRIAS","FRS",IF(_xlpm.a="FERIADO","FER",IF(_xlpm.a="NTRAB","NTB",IF(AND(_xlpm.a="ATESTADO",_xlpm.c=""),"ATD",IF(_xlpm.c&lt;&gt;"",IF(_xlpm.c&lt;=_xlpm.x,IF(_xlpm.c&gt;_xlpm.y,"DP","OK"),"ATR"),IF(_xlpm.linhaAnt&lt;_xlpm.limInf,"FAL","")))))))</f>
        <v/>
      </c>
      <c r="O45" s="192" t="str">
        <f>IF($N$47&lt;&gt;"SIM","",IFERROR(IF(TRIM(M45&amp;"")="","",_xlfn.LET(_xlpm.v,VALUE(TRIM(M45&amp;"")),_xlpm.alvo,(INT($Y$5/100)*60+MOD($Y$5,100)),_xlpm.real,(INT(_xlpm.v/100)*60+MOD(_xlpm.v,100)),_xlpm.dif,_xlpm.alvo-_xlpm.real,IF(ABS(_xlpm.dif)&lt;=5,0,_xlpm.dif))),"ER"))</f>
        <v/>
      </c>
      <c r="P45" s="231"/>
      <c r="Q45" s="232"/>
      <c r="R45" s="191"/>
      <c r="S45" s="240" t="str">
        <f t="shared" si="0"/>
        <v/>
      </c>
      <c r="T45" s="233" t="str">
        <f t="shared" si="1"/>
        <v/>
      </c>
      <c r="U45" s="5"/>
    </row>
    <row r="46" spans="1:23" x14ac:dyDescent="0.25">
      <c r="A46" s="60"/>
      <c r="B46" s="260"/>
      <c r="C46" s="260"/>
      <c r="D46" s="260"/>
      <c r="E46" s="260"/>
      <c r="F46" s="260"/>
      <c r="G46" s="161"/>
      <c r="H46" s="161"/>
      <c r="I46" s="159" t="str">
        <f t="shared" si="2"/>
        <v>0</v>
      </c>
      <c r="J46" s="158">
        <f t="shared" si="3"/>
        <v>0</v>
      </c>
      <c r="K46" s="38"/>
      <c r="L46" s="46"/>
      <c r="M46" s="7"/>
      <c r="N46" s="49" t="str">
        <f ca="1">_xlfn.LET(_xlpm.a,K43,_xlpm.c,M46,_xlpm.x,$X$6,_xlpm.limInf,$B$51,_xlpm.limSup,$C$51,_xlpm.linhaAnt,K44,IF(_xlpm.a="FÉRIAS","FRS",IF(_xlpm.a="FERIADO","FER",IF(_xlpm.a="NTRAB","NTB",IF(AND(_xlpm.a="ATESTADO",_xlpm.c=""),"ATD",IF(_xlpm.c&lt;&gt;"",IF(_xlpm.c&gt;=_xlpm.x,"OK","ANT"),IF(_xlpm.linhaAnt&lt;_xlpm.limInf,"FAL","")))))))</f>
        <v/>
      </c>
      <c r="O46" s="192" t="str">
        <f>IF($N$47&lt;&gt;"SIM","",IFERROR(IF(TRIM(M46&amp;"")="","",_xlfn.LET(_xlpm.v,VALUE(TRIM(M46&amp;"")),_xlpm.alvo,(INT($X$6/100)*60+MOD($X$6,100)),_xlpm.real,(INT(_xlpm.v/100)*60+MOD(_xlpm.v,100)),_xlpm.dif,_xlpm.alvo-_xlpm.real,IF(ABS(_xlpm.dif)&lt;=5,0,_xlpm.dif))*-1),"ER"))</f>
        <v/>
      </c>
      <c r="P46" s="231"/>
      <c r="Q46" s="232"/>
      <c r="R46" s="191"/>
      <c r="S46" s="240" t="str">
        <f t="shared" si="0"/>
        <v/>
      </c>
      <c r="T46" s="233" t="str">
        <f t="shared" si="1"/>
        <v/>
      </c>
      <c r="U46" s="5"/>
    </row>
    <row r="47" spans="1:23" x14ac:dyDescent="0.25">
      <c r="A47" s="60"/>
      <c r="B47" s="260"/>
      <c r="C47" s="260"/>
      <c r="D47" s="260"/>
      <c r="E47" s="260"/>
      <c r="F47" s="260"/>
      <c r="G47" s="161"/>
      <c r="H47" s="161"/>
      <c r="I47" s="159" t="str">
        <f t="shared" si="2"/>
        <v>0</v>
      </c>
      <c r="J47" s="158">
        <f t="shared" si="3"/>
        <v>0</v>
      </c>
      <c r="K47" s="261" t="s">
        <v>56</v>
      </c>
      <c r="L47" s="261"/>
      <c r="M47" s="261"/>
      <c r="N47" s="66" t="s">
        <v>51</v>
      </c>
      <c r="O47" s="62"/>
      <c r="P47" s="231"/>
      <c r="Q47" s="232"/>
      <c r="R47" s="191"/>
      <c r="S47" s="240" t="str">
        <f t="shared" si="0"/>
        <v/>
      </c>
      <c r="T47" s="233" t="str">
        <f t="shared" si="1"/>
        <v/>
      </c>
      <c r="U47" s="5"/>
      <c r="V47" s="5"/>
    </row>
    <row r="48" spans="1:23" x14ac:dyDescent="0.25">
      <c r="A48" s="60"/>
      <c r="B48" s="260"/>
      <c r="C48" s="260"/>
      <c r="D48" s="260"/>
      <c r="E48" s="260"/>
      <c r="F48" s="260"/>
      <c r="G48" s="65"/>
      <c r="H48" s="65"/>
      <c r="I48" s="159" t="str">
        <f t="shared" ref="I48:I50" si="4">IF(H48="","0",SUM(H48-G48))</f>
        <v>0</v>
      </c>
      <c r="J48" s="27">
        <f t="shared" ref="J48:J50" si="5">SUM(I58*60+J58)</f>
        <v>0</v>
      </c>
      <c r="K48" s="184" t="s">
        <v>59</v>
      </c>
      <c r="L48" s="262"/>
      <c r="M48" s="263"/>
      <c r="N48" s="177" t="s">
        <v>38</v>
      </c>
      <c r="O48" s="30"/>
      <c r="P48" s="231"/>
      <c r="Q48" s="232"/>
      <c r="R48" s="191"/>
      <c r="S48" s="240" t="str">
        <f t="shared" si="0"/>
        <v/>
      </c>
      <c r="T48" s="233" t="str">
        <f t="shared" si="1"/>
        <v/>
      </c>
      <c r="U48" s="5"/>
      <c r="W48" s="9" t="s">
        <v>50</v>
      </c>
    </row>
    <row r="49" spans="1:23" x14ac:dyDescent="0.25">
      <c r="A49" s="60"/>
      <c r="B49" s="260"/>
      <c r="C49" s="260"/>
      <c r="D49" s="260"/>
      <c r="E49" s="260"/>
      <c r="F49" s="260"/>
      <c r="G49" s="65"/>
      <c r="H49" s="65"/>
      <c r="I49" s="159" t="str">
        <f t="shared" si="4"/>
        <v>0</v>
      </c>
      <c r="J49" s="27">
        <f t="shared" si="5"/>
        <v>0</v>
      </c>
      <c r="K49" s="184" t="s">
        <v>39</v>
      </c>
      <c r="L49" s="264"/>
      <c r="M49" s="264"/>
      <c r="N49" s="185" t="s">
        <v>38</v>
      </c>
      <c r="O49" s="30"/>
      <c r="P49" s="231"/>
      <c r="Q49" s="232"/>
      <c r="R49" s="191"/>
      <c r="S49" s="240" t="str">
        <f t="shared" si="0"/>
        <v/>
      </c>
      <c r="T49" s="233" t="str">
        <f t="shared" si="1"/>
        <v/>
      </c>
      <c r="U49" s="5"/>
      <c r="W49" s="9" t="s">
        <v>51</v>
      </c>
    </row>
    <row r="50" spans="1:23" x14ac:dyDescent="0.25">
      <c r="A50" s="60"/>
      <c r="B50" s="260"/>
      <c r="C50" s="260"/>
      <c r="D50" s="260"/>
      <c r="E50" s="260"/>
      <c r="F50" s="260"/>
      <c r="G50" s="65"/>
      <c r="H50" s="65"/>
      <c r="I50" s="159" t="str">
        <f t="shared" si="4"/>
        <v>0</v>
      </c>
      <c r="J50" s="27">
        <f t="shared" si="5"/>
        <v>0</v>
      </c>
      <c r="K50" s="184" t="s">
        <v>40</v>
      </c>
      <c r="L50" s="265">
        <f>SUM(J44:J50)</f>
        <v>0</v>
      </c>
      <c r="M50" s="265"/>
      <c r="N50" s="177" t="s">
        <v>38</v>
      </c>
      <c r="O50" s="9"/>
      <c r="P50" s="231"/>
      <c r="Q50" s="232"/>
      <c r="R50" s="191"/>
      <c r="S50" s="240" t="str">
        <f t="shared" si="0"/>
        <v/>
      </c>
      <c r="T50" s="233" t="str">
        <f t="shared" si="1"/>
        <v/>
      </c>
      <c r="U50" s="5"/>
      <c r="V50" s="5"/>
    </row>
    <row r="51" spans="1:23" ht="15" customHeight="1" thickBot="1" x14ac:dyDescent="0.3">
      <c r="A51" s="77">
        <f ca="1">TODAY()</f>
        <v>46091</v>
      </c>
      <c r="B51" s="189">
        <f ca="1">IF(OR(A51&gt;CONFIG!E7,A53&gt;B53,C51&lt;C52),"32",B52)</f>
        <v>10</v>
      </c>
      <c r="C51" s="14">
        <f>CONFIG!G7</f>
        <v>2026</v>
      </c>
      <c r="F51" s="165" t="s">
        <v>123</v>
      </c>
      <c r="G51" s="164">
        <f>IFERROR(SUM(I44:I50),"ERRO")</f>
        <v>0</v>
      </c>
      <c r="H51" s="160" t="s">
        <v>125</v>
      </c>
      <c r="I51" s="9"/>
      <c r="J51" s="33"/>
      <c r="K51" s="183" t="s">
        <v>41</v>
      </c>
      <c r="L51" s="266">
        <f>SUM(E3:E42,J3:J42,O3:O46)</f>
        <v>0</v>
      </c>
      <c r="M51" s="266"/>
      <c r="N51" s="178" t="s">
        <v>38</v>
      </c>
      <c r="O51" s="9"/>
      <c r="P51" s="231"/>
      <c r="Q51" s="232"/>
      <c r="R51" s="191"/>
      <c r="S51" s="240" t="str">
        <f t="shared" si="0"/>
        <v/>
      </c>
      <c r="T51" s="233" t="str">
        <f t="shared" si="1"/>
        <v/>
      </c>
    </row>
    <row r="52" spans="1:23" ht="15.75" thickBot="1" x14ac:dyDescent="0.3">
      <c r="A52" s="13">
        <f ca="1">IF(B53&gt;A53,"01/01/2021",A51)</f>
        <v>46091</v>
      </c>
      <c r="B52" s="14">
        <f ca="1">DAY(A52)</f>
        <v>10</v>
      </c>
      <c r="C52" s="14">
        <f ca="1">YEAR(A51)</f>
        <v>2026</v>
      </c>
      <c r="F52" s="166"/>
      <c r="G52" s="36"/>
      <c r="H52" s="167"/>
      <c r="I52" s="33"/>
      <c r="J52" s="33"/>
      <c r="K52" s="179" t="str">
        <f>IF(L52&lt;0,"A PAGAR","SALDO")</f>
        <v>SALDO</v>
      </c>
      <c r="L52" s="267">
        <f>SUM((L48+L50-L49-L51)/60)*-1</f>
        <v>0</v>
      </c>
      <c r="M52" s="267"/>
      <c r="N52" s="180" t="s">
        <v>42</v>
      </c>
      <c r="O52" s="9"/>
      <c r="P52" s="231"/>
      <c r="Q52" s="232"/>
      <c r="R52" s="191"/>
      <c r="S52" s="240" t="str">
        <f t="shared" si="0"/>
        <v/>
      </c>
      <c r="T52" s="233" t="str">
        <f t="shared" si="1"/>
        <v/>
      </c>
    </row>
    <row r="53" spans="1:23" ht="15.75" thickBot="1" x14ac:dyDescent="0.3">
      <c r="A53" s="14" t="str">
        <f ca="1">TEXT(A51,"MM")</f>
        <v>03</v>
      </c>
      <c r="B53" s="14" t="str">
        <f>(CONFIG!D6)</f>
        <v>03</v>
      </c>
      <c r="C53" s="30">
        <f>(CONFIG!B8)</f>
        <v>31</v>
      </c>
      <c r="D53" s="286" t="str">
        <f>TEXT(VALUE(TEXT(X12, "00\:00")), "h:mm") &amp; " - " &amp; TEXT(VALUE(TEXT(X13, "00\:00")), "h:mm") &amp; " / " &amp; TEXT(VALUE(TEXT(X14, "00\:00")), "h:mm") &amp; " - " &amp; TEXT(VALUE(TEXT(X15, "00\:00")), "h:mm")</f>
        <v>8:00 - 12:00 / 13:30 - 18:00</v>
      </c>
      <c r="E53" s="287"/>
      <c r="F53" s="287"/>
      <c r="G53" s="287"/>
      <c r="H53" s="288"/>
      <c r="I53" s="33"/>
      <c r="J53" s="33"/>
      <c r="K53" s="181" t="str">
        <f>IF(L52&lt;0,"TEMPO","TEMPO")</f>
        <v>TEMPO</v>
      </c>
      <c r="L53" s="252" t="str">
        <f>IF(F55&lt;0,TEXT(ABS(F55),"00"),TEXT(F55,"00")) &amp; ":" &amp; IF(H55&lt;0,TEXT(ABS(H55),"00"),TEXT(H55,"00"))</f>
        <v>00:00</v>
      </c>
      <c r="M53" s="252"/>
      <c r="N53" s="182" t="s">
        <v>43</v>
      </c>
      <c r="O53" s="9"/>
      <c r="P53" s="231"/>
      <c r="Q53" s="232"/>
      <c r="R53" s="191"/>
      <c r="S53" s="240" t="str">
        <f t="shared" si="0"/>
        <v/>
      </c>
      <c r="T53" s="233" t="str">
        <f t="shared" si="1"/>
        <v/>
      </c>
    </row>
    <row r="54" spans="1:23" x14ac:dyDescent="0.25">
      <c r="A54" s="17"/>
      <c r="B54" s="17"/>
      <c r="C54" s="19"/>
      <c r="D54" s="19"/>
      <c r="E54" s="33"/>
      <c r="F54" s="33"/>
      <c r="G54" s="33"/>
      <c r="H54" s="33"/>
      <c r="I54" s="14">
        <f t="shared" ref="I54:I61" si="6">HOUR(I44)</f>
        <v>0</v>
      </c>
      <c r="J54" s="14">
        <f t="shared" ref="J54:J61" si="7">MINUTE(I44)</f>
        <v>0</v>
      </c>
      <c r="K54" s="14"/>
      <c r="L54" s="33"/>
      <c r="M54" s="33"/>
      <c r="N54" s="33"/>
      <c r="O54" s="17"/>
      <c r="P54" s="231"/>
      <c r="Q54" s="232"/>
      <c r="R54" s="191"/>
      <c r="S54" s="240" t="str">
        <f>IF(R54="","",TEXT(R54,"00""/""00""/""0000"))</f>
        <v/>
      </c>
      <c r="T54" s="233" t="str">
        <f>IF(R54="","",LEFT(S54&amp;"00",2))</f>
        <v/>
      </c>
      <c r="U54" s="9"/>
    </row>
    <row r="55" spans="1:23" x14ac:dyDescent="0.25">
      <c r="A55" s="17"/>
      <c r="B55" s="17"/>
      <c r="C55" s="19"/>
      <c r="D55" s="19"/>
      <c r="E55" s="33"/>
      <c r="F55" s="58">
        <f>TRUNC(L52)</f>
        <v>0</v>
      </c>
      <c r="G55" s="23">
        <f>SUM(L52-F55)</f>
        <v>0</v>
      </c>
      <c r="H55" s="58">
        <f>IF(G55*60&lt;10, ROUND(G55*60,0) + 0, ROUND(G55*60,0))</f>
        <v>0</v>
      </c>
      <c r="I55" s="14">
        <f t="shared" si="6"/>
        <v>0</v>
      </c>
      <c r="J55" s="14">
        <f t="shared" si="7"/>
        <v>0</v>
      </c>
      <c r="K55" s="14"/>
      <c r="L55" s="33"/>
      <c r="M55" s="33"/>
      <c r="N55" s="33"/>
      <c r="O55" s="17"/>
      <c r="P55" s="231"/>
      <c r="Q55" s="232"/>
      <c r="R55" s="191"/>
      <c r="S55" s="240" t="str">
        <f t="shared" ref="S55:S106" si="8">IF(R55="","",TEXT(R55,"00""/""00""/""0000"))</f>
        <v/>
      </c>
      <c r="T55" s="233" t="str">
        <f t="shared" ref="T55:T106" si="9">IF(R55="","",LEFT(S55&amp;"00",2))</f>
        <v/>
      </c>
      <c r="U55" s="9"/>
    </row>
    <row r="56" spans="1:23" x14ac:dyDescent="0.25">
      <c r="A56" s="17"/>
      <c r="B56" s="17"/>
      <c r="C56" s="19"/>
      <c r="D56" s="19"/>
      <c r="E56" s="33"/>
      <c r="F56" s="9"/>
      <c r="G56" s="9"/>
      <c r="H56" s="9"/>
      <c r="I56" s="14">
        <f t="shared" si="6"/>
        <v>0</v>
      </c>
      <c r="J56" s="14">
        <f t="shared" si="7"/>
        <v>0</v>
      </c>
      <c r="K56" s="14"/>
      <c r="L56" s="33"/>
      <c r="M56" s="33"/>
      <c r="N56" s="33"/>
      <c r="O56" s="17"/>
      <c r="P56" s="231"/>
      <c r="Q56" s="232"/>
      <c r="R56" s="191"/>
      <c r="S56" s="240" t="str">
        <f t="shared" si="8"/>
        <v/>
      </c>
      <c r="T56" s="233" t="str">
        <f t="shared" si="9"/>
        <v/>
      </c>
    </row>
    <row r="57" spans="1:23" x14ac:dyDescent="0.25">
      <c r="A57" s="17"/>
      <c r="B57" s="17"/>
      <c r="C57" s="19"/>
      <c r="D57" s="19"/>
      <c r="E57" s="33"/>
      <c r="F57" s="33"/>
      <c r="G57" s="33"/>
      <c r="H57" s="33"/>
      <c r="I57" s="14">
        <f t="shared" si="6"/>
        <v>0</v>
      </c>
      <c r="J57" s="14">
        <f t="shared" si="7"/>
        <v>0</v>
      </c>
      <c r="K57" s="14"/>
      <c r="L57" s="17"/>
      <c r="M57" s="17"/>
      <c r="N57" s="17"/>
      <c r="O57" s="17"/>
      <c r="P57" s="231"/>
      <c r="Q57" s="232"/>
      <c r="R57" s="191"/>
      <c r="S57" s="240" t="str">
        <f t="shared" si="8"/>
        <v/>
      </c>
      <c r="T57" s="233" t="str">
        <f t="shared" si="9"/>
        <v/>
      </c>
    </row>
    <row r="58" spans="1:23" x14ac:dyDescent="0.25">
      <c r="A58" s="17"/>
      <c r="B58" s="17"/>
      <c r="C58" s="19"/>
      <c r="D58" s="19"/>
      <c r="E58" s="17"/>
      <c r="F58" s="17"/>
      <c r="G58" s="17"/>
      <c r="H58" s="17"/>
      <c r="I58" s="14">
        <f t="shared" si="6"/>
        <v>0</v>
      </c>
      <c r="J58" s="14">
        <f t="shared" si="7"/>
        <v>0</v>
      </c>
      <c r="K58" s="18"/>
      <c r="L58" s="17"/>
      <c r="M58" s="17"/>
      <c r="N58" s="17"/>
      <c r="O58" s="17"/>
      <c r="P58" s="231"/>
      <c r="Q58" s="232"/>
      <c r="R58" s="191"/>
      <c r="S58" s="240" t="str">
        <f t="shared" si="8"/>
        <v/>
      </c>
      <c r="T58" s="233" t="str">
        <f t="shared" si="9"/>
        <v/>
      </c>
    </row>
    <row r="59" spans="1:23" x14ac:dyDescent="0.25">
      <c r="A59" s="17"/>
      <c r="B59" s="17"/>
      <c r="C59" s="19"/>
      <c r="D59" s="19"/>
      <c r="E59" s="17"/>
      <c r="F59" s="17"/>
      <c r="G59" s="17"/>
      <c r="H59" s="17"/>
      <c r="I59" s="14">
        <f t="shared" si="6"/>
        <v>0</v>
      </c>
      <c r="J59" s="14">
        <f t="shared" si="7"/>
        <v>0</v>
      </c>
      <c r="K59" s="18"/>
      <c r="L59" s="17"/>
      <c r="M59" s="17"/>
      <c r="N59" s="17"/>
      <c r="O59" s="17"/>
      <c r="P59" s="231"/>
      <c r="Q59" s="232"/>
      <c r="R59" s="191"/>
      <c r="S59" s="240" t="str">
        <f t="shared" si="8"/>
        <v/>
      </c>
      <c r="T59" s="233" t="str">
        <f t="shared" si="9"/>
        <v/>
      </c>
    </row>
    <row r="60" spans="1:23" x14ac:dyDescent="0.25">
      <c r="A60" s="17"/>
      <c r="B60" s="17"/>
      <c r="C60" s="19"/>
      <c r="D60" s="19"/>
      <c r="E60" s="17"/>
      <c r="F60" s="17"/>
      <c r="G60" s="17"/>
      <c r="H60" s="17"/>
      <c r="I60" s="14">
        <f t="shared" si="6"/>
        <v>0</v>
      </c>
      <c r="J60" s="14">
        <f t="shared" si="7"/>
        <v>0</v>
      </c>
      <c r="K60" s="18"/>
      <c r="L60" s="17"/>
      <c r="M60" s="17"/>
      <c r="N60" s="17"/>
      <c r="O60" s="17"/>
      <c r="P60" s="231"/>
      <c r="Q60" s="232"/>
      <c r="R60" s="191"/>
      <c r="S60" s="240" t="str">
        <f t="shared" si="8"/>
        <v/>
      </c>
      <c r="T60" s="233" t="str">
        <f t="shared" si="9"/>
        <v/>
      </c>
    </row>
    <row r="61" spans="1:23" x14ac:dyDescent="0.25">
      <c r="A61" s="17"/>
      <c r="B61" s="17"/>
      <c r="C61" s="19"/>
      <c r="D61" s="19"/>
      <c r="E61" s="17"/>
      <c r="F61" s="17"/>
      <c r="G61" s="17"/>
      <c r="H61" s="17"/>
      <c r="I61" s="14">
        <f t="shared" si="6"/>
        <v>0</v>
      </c>
      <c r="J61" s="14">
        <f t="shared" si="7"/>
        <v>0</v>
      </c>
      <c r="K61" s="18"/>
      <c r="L61" s="17"/>
      <c r="M61" s="17"/>
      <c r="N61" s="17"/>
      <c r="O61" s="17"/>
      <c r="P61" s="231"/>
      <c r="Q61" s="232"/>
      <c r="R61" s="191"/>
      <c r="S61" s="240" t="str">
        <f t="shared" si="8"/>
        <v/>
      </c>
      <c r="T61" s="233" t="str">
        <f t="shared" si="9"/>
        <v/>
      </c>
    </row>
    <row r="62" spans="1:23" x14ac:dyDescent="0.25">
      <c r="A62" s="17"/>
      <c r="B62" s="17"/>
      <c r="C62" s="19"/>
      <c r="D62" s="19"/>
      <c r="E62" s="17"/>
      <c r="F62" s="17"/>
      <c r="G62" s="17"/>
      <c r="H62" s="17"/>
      <c r="I62" s="17"/>
      <c r="J62" s="17"/>
      <c r="K62" s="17"/>
      <c r="L62" s="17"/>
      <c r="M62" s="17"/>
      <c r="N62" s="17"/>
      <c r="O62" s="17"/>
      <c r="P62" s="231"/>
      <c r="Q62" s="232"/>
      <c r="R62" s="191"/>
      <c r="S62" s="240" t="str">
        <f t="shared" si="8"/>
        <v/>
      </c>
      <c r="T62" s="233" t="str">
        <f t="shared" si="9"/>
        <v/>
      </c>
    </row>
    <row r="63" spans="1:23" x14ac:dyDescent="0.25">
      <c r="A63" s="17"/>
      <c r="B63" s="17"/>
      <c r="C63" s="19"/>
      <c r="D63" s="19"/>
      <c r="E63" s="17"/>
      <c r="F63" s="17"/>
      <c r="G63" s="17"/>
      <c r="H63" s="17"/>
      <c r="I63" s="17"/>
      <c r="J63" s="17"/>
      <c r="K63" s="17"/>
      <c r="L63" s="17"/>
      <c r="M63" s="17"/>
      <c r="N63" s="17"/>
      <c r="O63" s="17"/>
      <c r="P63" s="231"/>
      <c r="Q63" s="232"/>
      <c r="R63" s="191"/>
      <c r="S63" s="240" t="str">
        <f t="shared" si="8"/>
        <v/>
      </c>
      <c r="T63" s="233" t="str">
        <f t="shared" si="9"/>
        <v/>
      </c>
    </row>
    <row r="64" spans="1:23" x14ac:dyDescent="0.25">
      <c r="A64" s="17"/>
      <c r="B64" s="17"/>
      <c r="C64" s="19"/>
      <c r="D64" s="19"/>
      <c r="E64" s="17"/>
      <c r="F64" s="17"/>
      <c r="G64" s="17"/>
      <c r="H64" s="17"/>
      <c r="I64" s="17"/>
      <c r="J64" s="17"/>
      <c r="K64" s="17"/>
      <c r="L64" s="17"/>
      <c r="M64" s="17"/>
      <c r="N64" s="17"/>
      <c r="O64" s="17"/>
      <c r="P64" s="231"/>
      <c r="Q64" s="232"/>
      <c r="R64" s="191"/>
      <c r="S64" s="240" t="str">
        <f t="shared" si="8"/>
        <v/>
      </c>
      <c r="T64" s="233" t="str">
        <f t="shared" si="9"/>
        <v/>
      </c>
    </row>
    <row r="65" spans="1:20" x14ac:dyDescent="0.25">
      <c r="A65" s="17"/>
      <c r="B65" s="17"/>
      <c r="C65" s="19"/>
      <c r="D65" s="19"/>
      <c r="E65" s="17"/>
      <c r="F65" s="17"/>
      <c r="G65" s="17"/>
      <c r="H65" s="17"/>
      <c r="I65" s="17"/>
      <c r="J65" s="17"/>
      <c r="K65" s="17"/>
      <c r="P65" s="231"/>
      <c r="Q65" s="232"/>
      <c r="R65" s="191"/>
      <c r="S65" s="240" t="str">
        <f t="shared" si="8"/>
        <v/>
      </c>
      <c r="T65" s="233" t="str">
        <f t="shared" si="9"/>
        <v/>
      </c>
    </row>
    <row r="66" spans="1:20" x14ac:dyDescent="0.25">
      <c r="A66" s="17"/>
      <c r="B66" s="17"/>
      <c r="C66" s="19"/>
      <c r="D66" s="19"/>
      <c r="E66" s="17"/>
      <c r="F66" s="17"/>
      <c r="G66" s="17"/>
      <c r="H66" s="17"/>
      <c r="I66" s="17"/>
      <c r="J66" s="17"/>
      <c r="K66" s="17"/>
      <c r="P66" s="231"/>
      <c r="Q66" s="232"/>
      <c r="R66" s="191"/>
      <c r="S66" s="240" t="str">
        <f t="shared" si="8"/>
        <v/>
      </c>
      <c r="T66" s="233" t="str">
        <f t="shared" si="9"/>
        <v/>
      </c>
    </row>
    <row r="67" spans="1:20" x14ac:dyDescent="0.25">
      <c r="P67" s="231"/>
      <c r="Q67" s="232"/>
      <c r="R67" s="191"/>
      <c r="S67" s="240" t="str">
        <f t="shared" si="8"/>
        <v/>
      </c>
      <c r="T67" s="233" t="str">
        <f t="shared" si="9"/>
        <v/>
      </c>
    </row>
    <row r="68" spans="1:20" x14ac:dyDescent="0.25">
      <c r="P68" s="231"/>
      <c r="Q68" s="232"/>
      <c r="R68" s="191"/>
      <c r="S68" s="240" t="str">
        <f t="shared" si="8"/>
        <v/>
      </c>
      <c r="T68" s="233" t="str">
        <f t="shared" si="9"/>
        <v/>
      </c>
    </row>
    <row r="69" spans="1:20" x14ac:dyDescent="0.25">
      <c r="P69" s="231"/>
      <c r="Q69" s="232"/>
      <c r="R69" s="191"/>
      <c r="S69" s="240" t="str">
        <f t="shared" si="8"/>
        <v/>
      </c>
      <c r="T69" s="233" t="str">
        <f t="shared" si="9"/>
        <v/>
      </c>
    </row>
    <row r="70" spans="1:20" x14ac:dyDescent="0.25">
      <c r="P70" s="231"/>
      <c r="Q70" s="232"/>
      <c r="R70" s="191"/>
      <c r="S70" s="240" t="str">
        <f t="shared" si="8"/>
        <v/>
      </c>
      <c r="T70" s="233" t="str">
        <f t="shared" si="9"/>
        <v/>
      </c>
    </row>
    <row r="71" spans="1:20" x14ac:dyDescent="0.25">
      <c r="P71" s="231"/>
      <c r="Q71" s="232"/>
      <c r="R71" s="191"/>
      <c r="S71" s="240" t="str">
        <f t="shared" si="8"/>
        <v/>
      </c>
      <c r="T71" s="233" t="str">
        <f t="shared" si="9"/>
        <v/>
      </c>
    </row>
    <row r="72" spans="1:20" x14ac:dyDescent="0.25">
      <c r="P72" s="231"/>
      <c r="Q72" s="232"/>
      <c r="R72" s="191"/>
      <c r="S72" s="240" t="str">
        <f t="shared" si="8"/>
        <v/>
      </c>
      <c r="T72" s="233" t="str">
        <f t="shared" si="9"/>
        <v/>
      </c>
    </row>
    <row r="73" spans="1:20" x14ac:dyDescent="0.25">
      <c r="P73" s="231"/>
      <c r="Q73" s="232"/>
      <c r="R73" s="191"/>
      <c r="S73" s="240" t="str">
        <f t="shared" si="8"/>
        <v/>
      </c>
      <c r="T73" s="233" t="str">
        <f t="shared" si="9"/>
        <v/>
      </c>
    </row>
    <row r="74" spans="1:20" x14ac:dyDescent="0.25">
      <c r="P74" s="231"/>
      <c r="Q74" s="232"/>
      <c r="R74" s="191"/>
      <c r="S74" s="240" t="str">
        <f t="shared" si="8"/>
        <v/>
      </c>
      <c r="T74" s="233" t="str">
        <f t="shared" si="9"/>
        <v/>
      </c>
    </row>
    <row r="75" spans="1:20" x14ac:dyDescent="0.25">
      <c r="P75" s="231"/>
      <c r="Q75" s="232"/>
      <c r="R75" s="191"/>
      <c r="S75" s="240" t="str">
        <f t="shared" si="8"/>
        <v/>
      </c>
      <c r="T75" s="233" t="str">
        <f t="shared" si="9"/>
        <v/>
      </c>
    </row>
    <row r="76" spans="1:20" x14ac:dyDescent="0.25">
      <c r="P76" s="231"/>
      <c r="Q76" s="232"/>
      <c r="R76" s="191"/>
      <c r="S76" s="240" t="str">
        <f t="shared" si="8"/>
        <v/>
      </c>
      <c r="T76" s="233" t="str">
        <f t="shared" si="9"/>
        <v/>
      </c>
    </row>
    <row r="77" spans="1:20" x14ac:dyDescent="0.25">
      <c r="P77" s="231"/>
      <c r="Q77" s="232"/>
      <c r="R77" s="191"/>
      <c r="S77" s="240" t="str">
        <f t="shared" si="8"/>
        <v/>
      </c>
      <c r="T77" s="233" t="str">
        <f t="shared" si="9"/>
        <v/>
      </c>
    </row>
    <row r="78" spans="1:20" x14ac:dyDescent="0.25">
      <c r="P78" s="231"/>
      <c r="Q78" s="232"/>
      <c r="R78" s="191"/>
      <c r="S78" s="240" t="str">
        <f t="shared" si="8"/>
        <v/>
      </c>
      <c r="T78" s="233" t="str">
        <f t="shared" si="9"/>
        <v/>
      </c>
    </row>
    <row r="79" spans="1:20" x14ac:dyDescent="0.25">
      <c r="P79" s="231"/>
      <c r="Q79" s="232"/>
      <c r="R79" s="191"/>
      <c r="S79" s="240" t="str">
        <f t="shared" si="8"/>
        <v/>
      </c>
      <c r="T79" s="233" t="str">
        <f t="shared" si="9"/>
        <v/>
      </c>
    </row>
    <row r="80" spans="1:20" x14ac:dyDescent="0.25">
      <c r="P80" s="231"/>
      <c r="Q80" s="232"/>
      <c r="R80" s="191"/>
      <c r="S80" s="240" t="str">
        <f t="shared" si="8"/>
        <v/>
      </c>
      <c r="T80" s="233" t="str">
        <f t="shared" si="9"/>
        <v/>
      </c>
    </row>
    <row r="81" spans="16:20" x14ac:dyDescent="0.25">
      <c r="P81" s="231"/>
      <c r="Q81" s="232"/>
      <c r="R81" s="191"/>
      <c r="S81" s="240" t="str">
        <f t="shared" si="8"/>
        <v/>
      </c>
      <c r="T81" s="233" t="str">
        <f t="shared" si="9"/>
        <v/>
      </c>
    </row>
    <row r="82" spans="16:20" x14ac:dyDescent="0.25">
      <c r="P82" s="231"/>
      <c r="Q82" s="232"/>
      <c r="R82" s="191"/>
      <c r="S82" s="240" t="str">
        <f t="shared" si="8"/>
        <v/>
      </c>
      <c r="T82" s="233" t="str">
        <f t="shared" si="9"/>
        <v/>
      </c>
    </row>
    <row r="83" spans="16:20" x14ac:dyDescent="0.25">
      <c r="P83" s="231"/>
      <c r="Q83" s="232"/>
      <c r="R83" s="191"/>
      <c r="S83" s="240" t="str">
        <f t="shared" si="8"/>
        <v/>
      </c>
      <c r="T83" s="233" t="str">
        <f t="shared" si="9"/>
        <v/>
      </c>
    </row>
    <row r="84" spans="16:20" x14ac:dyDescent="0.25">
      <c r="P84" s="231"/>
      <c r="Q84" s="232"/>
      <c r="R84" s="191"/>
      <c r="S84" s="240" t="str">
        <f t="shared" si="8"/>
        <v/>
      </c>
      <c r="T84" s="233" t="str">
        <f t="shared" si="9"/>
        <v/>
      </c>
    </row>
    <row r="85" spans="16:20" x14ac:dyDescent="0.25">
      <c r="P85" s="231"/>
      <c r="Q85" s="232"/>
      <c r="R85" s="191"/>
      <c r="S85" s="240" t="str">
        <f t="shared" si="8"/>
        <v/>
      </c>
      <c r="T85" s="233" t="str">
        <f t="shared" si="9"/>
        <v/>
      </c>
    </row>
    <row r="86" spans="16:20" x14ac:dyDescent="0.25">
      <c r="P86" s="231"/>
      <c r="Q86" s="242"/>
      <c r="R86" s="191"/>
      <c r="S86" s="240" t="str">
        <f t="shared" si="8"/>
        <v/>
      </c>
      <c r="T86" s="233" t="str">
        <f t="shared" si="9"/>
        <v/>
      </c>
    </row>
    <row r="87" spans="16:20" x14ac:dyDescent="0.25">
      <c r="P87" s="231"/>
      <c r="Q87" s="232"/>
      <c r="R87" s="191"/>
      <c r="S87" s="240" t="str">
        <f t="shared" si="8"/>
        <v/>
      </c>
      <c r="T87" s="233" t="str">
        <f t="shared" si="9"/>
        <v/>
      </c>
    </row>
    <row r="88" spans="16:20" x14ac:dyDescent="0.25">
      <c r="P88" s="231"/>
      <c r="Q88" s="232"/>
      <c r="R88" s="191"/>
      <c r="S88" s="240" t="str">
        <f t="shared" si="8"/>
        <v/>
      </c>
      <c r="T88" s="233" t="str">
        <f t="shared" si="9"/>
        <v/>
      </c>
    </row>
    <row r="89" spans="16:20" x14ac:dyDescent="0.25">
      <c r="P89" s="231"/>
      <c r="Q89" s="232"/>
      <c r="R89" s="191"/>
      <c r="S89" s="240" t="str">
        <f t="shared" si="8"/>
        <v/>
      </c>
      <c r="T89" s="233" t="str">
        <f t="shared" si="9"/>
        <v/>
      </c>
    </row>
    <row r="90" spans="16:20" x14ac:dyDescent="0.25">
      <c r="P90" s="231"/>
      <c r="Q90" s="232"/>
      <c r="R90" s="191"/>
      <c r="S90" s="240" t="str">
        <f t="shared" si="8"/>
        <v/>
      </c>
      <c r="T90" s="233" t="str">
        <f t="shared" si="9"/>
        <v/>
      </c>
    </row>
    <row r="91" spans="16:20" x14ac:dyDescent="0.25">
      <c r="P91" s="231"/>
      <c r="Q91" s="232"/>
      <c r="R91" s="191"/>
      <c r="S91" s="240" t="str">
        <f t="shared" si="8"/>
        <v/>
      </c>
      <c r="T91" s="233" t="str">
        <f t="shared" si="9"/>
        <v/>
      </c>
    </row>
    <row r="92" spans="16:20" x14ac:dyDescent="0.25">
      <c r="P92" s="231"/>
      <c r="Q92" s="232"/>
      <c r="R92" s="191"/>
      <c r="S92" s="240" t="str">
        <f t="shared" si="8"/>
        <v/>
      </c>
      <c r="T92" s="233" t="str">
        <f t="shared" si="9"/>
        <v/>
      </c>
    </row>
    <row r="93" spans="16:20" x14ac:dyDescent="0.25">
      <c r="P93" s="231"/>
      <c r="Q93" s="232"/>
      <c r="R93" s="191"/>
      <c r="S93" s="240" t="str">
        <f t="shared" si="8"/>
        <v/>
      </c>
      <c r="T93" s="233" t="str">
        <f t="shared" si="9"/>
        <v/>
      </c>
    </row>
    <row r="94" spans="16:20" x14ac:dyDescent="0.25">
      <c r="P94" s="231"/>
      <c r="Q94" s="232"/>
      <c r="R94" s="191"/>
      <c r="S94" s="240" t="str">
        <f t="shared" si="8"/>
        <v/>
      </c>
      <c r="T94" s="233" t="str">
        <f t="shared" si="9"/>
        <v/>
      </c>
    </row>
    <row r="95" spans="16:20" x14ac:dyDescent="0.25">
      <c r="P95" s="231"/>
      <c r="Q95" s="232"/>
      <c r="R95" s="191"/>
      <c r="S95" s="240" t="str">
        <f t="shared" si="8"/>
        <v/>
      </c>
      <c r="T95" s="233" t="str">
        <f t="shared" si="9"/>
        <v/>
      </c>
    </row>
    <row r="96" spans="16:20" x14ac:dyDescent="0.25">
      <c r="P96" s="231"/>
      <c r="Q96" s="232"/>
      <c r="R96" s="191"/>
      <c r="S96" s="240" t="str">
        <f t="shared" si="8"/>
        <v/>
      </c>
      <c r="T96" s="233" t="str">
        <f t="shared" si="9"/>
        <v/>
      </c>
    </row>
    <row r="97" spans="6:20" x14ac:dyDescent="0.25">
      <c r="F97" s="5"/>
      <c r="P97" s="231"/>
      <c r="Q97" s="232"/>
      <c r="R97" s="191"/>
      <c r="S97" s="240" t="str">
        <f t="shared" si="8"/>
        <v/>
      </c>
      <c r="T97" s="233" t="str">
        <f t="shared" si="9"/>
        <v/>
      </c>
    </row>
    <row r="98" spans="6:20" x14ac:dyDescent="0.25">
      <c r="P98" s="231"/>
      <c r="Q98" s="232"/>
      <c r="R98" s="191"/>
      <c r="S98" s="240" t="str">
        <f t="shared" si="8"/>
        <v/>
      </c>
      <c r="T98" s="233" t="str">
        <f t="shared" si="9"/>
        <v/>
      </c>
    </row>
    <row r="99" spans="6:20" x14ac:dyDescent="0.25">
      <c r="P99" s="231"/>
      <c r="Q99" s="232"/>
      <c r="R99" s="191"/>
      <c r="S99" s="240" t="str">
        <f t="shared" si="8"/>
        <v/>
      </c>
      <c r="T99" s="233" t="str">
        <f t="shared" si="9"/>
        <v/>
      </c>
    </row>
    <row r="100" spans="6:20" x14ac:dyDescent="0.25">
      <c r="P100" s="231"/>
      <c r="Q100" s="232"/>
      <c r="R100" s="191"/>
      <c r="S100" s="240" t="str">
        <f t="shared" si="8"/>
        <v/>
      </c>
      <c r="T100" s="233" t="str">
        <f t="shared" si="9"/>
        <v/>
      </c>
    </row>
    <row r="101" spans="6:20" ht="15" customHeight="1" x14ac:dyDescent="0.25">
      <c r="K101" s="63"/>
      <c r="P101" s="231"/>
      <c r="Q101" s="232"/>
      <c r="R101" s="191"/>
      <c r="S101" s="240" t="str">
        <f t="shared" si="8"/>
        <v/>
      </c>
      <c r="T101" s="233" t="str">
        <f t="shared" si="9"/>
        <v/>
      </c>
    </row>
    <row r="102" spans="6:20" x14ac:dyDescent="0.25">
      <c r="K102" s="9" t="s">
        <v>53</v>
      </c>
      <c r="P102" s="231"/>
      <c r="Q102" s="232"/>
      <c r="R102" s="191"/>
      <c r="S102" s="240" t="str">
        <f t="shared" si="8"/>
        <v/>
      </c>
      <c r="T102" s="233" t="str">
        <f t="shared" si="9"/>
        <v/>
      </c>
    </row>
    <row r="103" spans="6:20" ht="15" customHeight="1" x14ac:dyDescent="0.25">
      <c r="K103" s="9" t="s">
        <v>33</v>
      </c>
      <c r="P103" s="231"/>
      <c r="Q103" s="232"/>
      <c r="R103" s="191"/>
      <c r="S103" s="240" t="str">
        <f t="shared" si="8"/>
        <v/>
      </c>
      <c r="T103" s="233" t="str">
        <f t="shared" si="9"/>
        <v/>
      </c>
    </row>
    <row r="104" spans="6:20" x14ac:dyDescent="0.25">
      <c r="K104" s="9" t="s">
        <v>17</v>
      </c>
      <c r="P104" s="231"/>
      <c r="Q104" s="232"/>
      <c r="R104" s="191"/>
      <c r="S104" s="240" t="str">
        <f t="shared" si="8"/>
        <v/>
      </c>
      <c r="T104" s="233" t="str">
        <f t="shared" si="9"/>
        <v/>
      </c>
    </row>
    <row r="105" spans="6:20" x14ac:dyDescent="0.25">
      <c r="K105" s="9" t="s">
        <v>34</v>
      </c>
      <c r="P105" s="231"/>
      <c r="Q105" s="232"/>
      <c r="R105" s="191"/>
      <c r="S105" s="240" t="str">
        <f t="shared" si="8"/>
        <v/>
      </c>
      <c r="T105" s="233" t="str">
        <f t="shared" si="9"/>
        <v/>
      </c>
    </row>
    <row r="106" spans="6:20" x14ac:dyDescent="0.25">
      <c r="P106" s="231"/>
      <c r="Q106" s="232"/>
      <c r="R106" s="191"/>
      <c r="S106" s="240" t="str">
        <f t="shared" si="8"/>
        <v/>
      </c>
      <c r="T106" s="233" t="str">
        <f t="shared" si="9"/>
        <v/>
      </c>
    </row>
    <row r="107" spans="6:20" x14ac:dyDescent="0.25">
      <c r="Q107" s="64"/>
    </row>
    <row r="108" spans="6:20" x14ac:dyDescent="0.25">
      <c r="Q108" s="64"/>
    </row>
    <row r="109" spans="6:20" x14ac:dyDescent="0.25">
      <c r="Q109" s="64"/>
    </row>
    <row r="110" spans="6:20" x14ac:dyDescent="0.25">
      <c r="Q110" s="64"/>
    </row>
    <row r="111" spans="6:20" x14ac:dyDescent="0.25">
      <c r="Q111" s="64"/>
    </row>
    <row r="151" ht="26.25" customHeight="1" x14ac:dyDescent="0.25"/>
    <row r="201" ht="26.25" customHeight="1" x14ac:dyDescent="0.25"/>
    <row r="251" ht="26.25" customHeight="1" x14ac:dyDescent="0.25"/>
    <row r="301" ht="27" customHeight="1" x14ac:dyDescent="0.25"/>
    <row r="351" ht="26.25" customHeight="1" x14ac:dyDescent="0.25"/>
    <row r="401" ht="26.25" customHeight="1" x14ac:dyDescent="0.25"/>
    <row r="451" ht="27" customHeight="1" x14ac:dyDescent="0.25"/>
    <row r="501" ht="27" customHeight="1" x14ac:dyDescent="0.25"/>
    <row r="551" ht="27" customHeight="1" x14ac:dyDescent="0.25"/>
    <row r="601" ht="27" customHeight="1" x14ac:dyDescent="0.25"/>
    <row r="651" ht="27" customHeight="1" x14ac:dyDescent="0.25"/>
  </sheetData>
  <sheetProtection algorithmName="SHA-512" hashValue="FSvXYB7X2tp0iopGTPsqSUoEjpPvV2Fj3qC5sEYc/OWuP/HCEKoO7uCdkBvUPU0KVV5Z7fsL+at7l9uBpsH7HQ==" saltValue="HbNWwpvo+kPXMtykXJ37dw==" spinCount="100000" sheet="1" objects="1" scenarios="1"/>
  <sortState xmlns:xlrd2="http://schemas.microsoft.com/office/spreadsheetml/2017/richdata2" ref="P3:R16">
    <sortCondition ref="P3:P16"/>
  </sortState>
  <mergeCells count="34">
    <mergeCell ref="B44:F44"/>
    <mergeCell ref="B3:D6"/>
    <mergeCell ref="L5:N6"/>
    <mergeCell ref="L7:N10"/>
    <mergeCell ref="G17:I18"/>
    <mergeCell ref="G19:I22"/>
    <mergeCell ref="B29:D30"/>
    <mergeCell ref="B31:D34"/>
    <mergeCell ref="L33:N34"/>
    <mergeCell ref="K1:L1"/>
    <mergeCell ref="A1:I1"/>
    <mergeCell ref="B43:F43"/>
    <mergeCell ref="W10:X10"/>
    <mergeCell ref="W7:X7"/>
    <mergeCell ref="S1:T1"/>
    <mergeCell ref="W1:X1"/>
    <mergeCell ref="M1:N1"/>
    <mergeCell ref="P1:Q1"/>
    <mergeCell ref="P2:S2"/>
    <mergeCell ref="L35:N38"/>
    <mergeCell ref="B45:F45"/>
    <mergeCell ref="B46:F46"/>
    <mergeCell ref="B47:F47"/>
    <mergeCell ref="L53:M53"/>
    <mergeCell ref="B48:F48"/>
    <mergeCell ref="L48:M48"/>
    <mergeCell ref="B49:F49"/>
    <mergeCell ref="L49:M49"/>
    <mergeCell ref="B50:F50"/>
    <mergeCell ref="L50:M50"/>
    <mergeCell ref="L52:M52"/>
    <mergeCell ref="D53:H53"/>
    <mergeCell ref="L51:M51"/>
    <mergeCell ref="K47:M47"/>
  </mergeCells>
  <conditionalFormatting sqref="A1:N1">
    <cfRule type="containsText" dxfId="37511" priority="473483" operator="containsText" text="NTRAB">
      <formula>NOT(ISERROR(SEARCH("NTRAB",A1)))</formula>
    </cfRule>
    <cfRule type="containsText" dxfId="37510" priority="473484" operator="containsText" text="FERIADO">
      <formula>NOT(ISERROR(SEARCH("FERIADO",A1)))</formula>
    </cfRule>
  </conditionalFormatting>
  <conditionalFormatting sqref="P59:P106 R59:R106">
    <cfRule type="expression" dxfId="37509" priority="428005">
      <formula>$U$54=$U$55</formula>
    </cfRule>
  </conditionalFormatting>
  <conditionalFormatting sqref="P54:P58 R54:T54 R55:R58 S55:T106">
    <cfRule type="expression" dxfId="37508" priority="425972">
      <formula>$U$54=$U$55</formula>
    </cfRule>
  </conditionalFormatting>
  <conditionalFormatting sqref="Q59:Q106">
    <cfRule type="expression" dxfId="37507" priority="417937">
      <formula>$U$54=$U$55</formula>
    </cfRule>
  </conditionalFormatting>
  <conditionalFormatting sqref="Q54:Q58">
    <cfRule type="expression" dxfId="37506" priority="417936">
      <formula>$U$54=$U$55</formula>
    </cfRule>
  </conditionalFormatting>
  <conditionalFormatting sqref="R53:T53">
    <cfRule type="expression" dxfId="37505" priority="417920">
      <formula>$X$56=$Y$56</formula>
    </cfRule>
  </conditionalFormatting>
  <conditionalFormatting sqref="P53">
    <cfRule type="expression" dxfId="37504" priority="417919">
      <formula>$X$56=$Y$56</formula>
    </cfRule>
  </conditionalFormatting>
  <conditionalFormatting sqref="Q53">
    <cfRule type="expression" dxfId="37503" priority="417918">
      <formula>$X$56=$Y$56</formula>
    </cfRule>
  </conditionalFormatting>
  <conditionalFormatting sqref="P2:T53">
    <cfRule type="expression" dxfId="37502" priority="417917">
      <formula>$P$3=""</formula>
    </cfRule>
  </conditionalFormatting>
  <conditionalFormatting sqref="A2:D2 F2:I2">
    <cfRule type="containsText" dxfId="37501" priority="384270" operator="containsText" text="NTRAB">
      <formula>NOT(ISERROR(SEARCH("NTRAB",A2)))</formula>
    </cfRule>
    <cfRule type="containsText" dxfId="37500" priority="384271" operator="containsText" text="FERIADO">
      <formula>NOT(ISERROR(SEARCH("FERIADO",A2)))</formula>
    </cfRule>
  </conditionalFormatting>
  <conditionalFormatting sqref="A2:D2 F2:I2">
    <cfRule type="beginsWith" dxfId="37499" priority="384267" operator="beginsWith" text="FER">
      <formula>LEFT(A2,LEN("FER"))="FER"</formula>
    </cfRule>
    <cfRule type="beginsWith" dxfId="37498" priority="384268" operator="beginsWith" text="FRS">
      <formula>LEFT(A2,LEN("FRS"))="FRS"</formula>
    </cfRule>
    <cfRule type="containsText" dxfId="37497" priority="384269" operator="containsText" text="FÉRIAS">
      <formula>NOT(ISERROR(SEARCH("FÉRIAS",A2)))</formula>
    </cfRule>
  </conditionalFormatting>
  <conditionalFormatting sqref="A2:D2 F2:I2">
    <cfRule type="beginsWith" dxfId="37496" priority="384264" operator="beginsWith" text="ANT">
      <formula>LEFT(A2,LEN("ANT"))="ANT"</formula>
    </cfRule>
    <cfRule type="beginsWith" dxfId="37495" priority="384265" operator="beginsWith" text="FAL">
      <formula>LEFT(A2,LEN("FAL"))="FAL"</formula>
    </cfRule>
    <cfRule type="beginsWith" dxfId="37494" priority="384266" operator="beginsWith" text="ok">
      <formula>LEFT(A2,LEN("ok"))="ok"</formula>
    </cfRule>
  </conditionalFormatting>
  <conditionalFormatting sqref="A2:D2 F2:I2">
    <cfRule type="beginsWith" dxfId="37493" priority="384263" operator="beginsWith" text="ATR">
      <formula>LEFT(A2,LEN("ATR"))="ATR"</formula>
    </cfRule>
  </conditionalFormatting>
  <conditionalFormatting sqref="K2:N2">
    <cfRule type="containsText" dxfId="37492" priority="384261" operator="containsText" text="NTRAB">
      <formula>NOT(ISERROR(SEARCH("NTRAB",K2)))</formula>
    </cfRule>
    <cfRule type="containsText" dxfId="37491" priority="384262" operator="containsText" text="FERIADO">
      <formula>NOT(ISERROR(SEARCH("FERIADO",K2)))</formula>
    </cfRule>
  </conditionalFormatting>
  <conditionalFormatting sqref="K2:N2">
    <cfRule type="beginsWith" dxfId="37490" priority="384258" operator="beginsWith" text="FER">
      <formula>LEFT(K2,LEN("FER"))="FER"</formula>
    </cfRule>
    <cfRule type="beginsWith" dxfId="37489" priority="384259" operator="beginsWith" text="FRS">
      <formula>LEFT(K2,LEN("FRS"))="FRS"</formula>
    </cfRule>
    <cfRule type="containsText" dxfId="37488" priority="384260" operator="containsText" text="FÉRIAS">
      <formula>NOT(ISERROR(SEARCH("FÉRIAS",K2)))</formula>
    </cfRule>
  </conditionalFormatting>
  <conditionalFormatting sqref="K2:N2">
    <cfRule type="beginsWith" dxfId="37487" priority="384255" operator="beginsWith" text="ANT">
      <formula>LEFT(K2,LEN("ANT"))="ANT"</formula>
    </cfRule>
    <cfRule type="beginsWith" dxfId="37486" priority="384256" operator="beginsWith" text="FAL">
      <formula>LEFT(K2,LEN("FAL"))="FAL"</formula>
    </cfRule>
    <cfRule type="beginsWith" dxfId="37485" priority="384257" operator="beginsWith" text="ok">
      <formula>LEFT(K2,LEN("ok"))="ok"</formula>
    </cfRule>
  </conditionalFormatting>
  <conditionalFormatting sqref="K2:N2">
    <cfRule type="beginsWith" dxfId="37484" priority="384254" operator="beginsWith" text="ATR">
      <formula>LEFT(K2,LEN("ATR"))="ATR"</formula>
    </cfRule>
  </conditionalFormatting>
  <conditionalFormatting sqref="I48">
    <cfRule type="expression" dxfId="37483" priority="192807">
      <formula>$H$48=""</formula>
    </cfRule>
  </conditionalFormatting>
  <conditionalFormatting sqref="I49">
    <cfRule type="expression" dxfId="37482" priority="192806">
      <formula>$H$49=""</formula>
    </cfRule>
  </conditionalFormatting>
  <conditionalFormatting sqref="I50">
    <cfRule type="expression" dxfId="37481" priority="192805">
      <formula>$H$50=""</formula>
    </cfRule>
  </conditionalFormatting>
  <conditionalFormatting sqref="G51">
    <cfRule type="cellIs" dxfId="37480" priority="192802" operator="equal">
      <formula>0</formula>
    </cfRule>
  </conditionalFormatting>
  <conditionalFormatting sqref="H51:H52">
    <cfRule type="expression" dxfId="37479" priority="192801">
      <formula>$G$51=$I$51</formula>
    </cfRule>
  </conditionalFormatting>
  <conditionalFormatting sqref="G52">
    <cfRule type="expression" dxfId="37478" priority="192800">
      <formula>$G$52=0</formula>
    </cfRule>
  </conditionalFormatting>
  <conditionalFormatting sqref="F52">
    <cfRule type="expression" dxfId="37477" priority="192799">
      <formula>$G$52=0</formula>
    </cfRule>
  </conditionalFormatting>
  <conditionalFormatting sqref="F51">
    <cfRule type="expression" dxfId="37476" priority="192798">
      <formula>$G$52=0</formula>
    </cfRule>
  </conditionalFormatting>
  <conditionalFormatting sqref="L52:M52">
    <cfRule type="cellIs" dxfId="37475" priority="134947" operator="lessThan">
      <formula>0</formula>
    </cfRule>
    <cfRule type="cellIs" dxfId="37474" priority="134948" operator="greaterThan">
      <formula>0</formula>
    </cfRule>
  </conditionalFormatting>
  <conditionalFormatting sqref="K52">
    <cfRule type="cellIs" dxfId="37473" priority="134944" operator="equal">
      <formula>"A PAGAR"</formula>
    </cfRule>
    <cfRule type="containsText" dxfId="37472" priority="134945" operator="containsText" text="SALDO">
      <formula>NOT(ISERROR(SEARCH("SALDO",K52)))</formula>
    </cfRule>
    <cfRule type="containsText" dxfId="37471" priority="134946" operator="containsText" text="FALTA">
      <formula>NOT(ISERROR(SEARCH("FALTA",K52)))</formula>
    </cfRule>
  </conditionalFormatting>
  <conditionalFormatting sqref="K52:M53 L51:M51">
    <cfRule type="expression" dxfId="37470" priority="134943">
      <formula>$N$47=$O$47</formula>
    </cfRule>
  </conditionalFormatting>
  <conditionalFormatting sqref="K52:M53 L51:M51">
    <cfRule type="expression" dxfId="37469" priority="134942">
      <formula>$N$47=$W$49</formula>
    </cfRule>
  </conditionalFormatting>
  <conditionalFormatting sqref="N52">
    <cfRule type="expression" dxfId="37468" priority="134940">
      <formula>$L$52&lt;0</formula>
    </cfRule>
    <cfRule type="expression" dxfId="37467" priority="134941">
      <formula>$L$52&gt;0</formula>
    </cfRule>
  </conditionalFormatting>
  <conditionalFormatting sqref="N51:N53">
    <cfRule type="expression" dxfId="37466" priority="134939">
      <formula>$N$47=$W$49</formula>
    </cfRule>
  </conditionalFormatting>
  <conditionalFormatting sqref="L53:M53">
    <cfRule type="expression" dxfId="37465" priority="134938">
      <formula>OR(F55&lt;0,H55&lt;0)</formula>
    </cfRule>
  </conditionalFormatting>
  <conditionalFormatting sqref="K53 N53">
    <cfRule type="expression" dxfId="37464" priority="134937">
      <formula>OR(C55&lt;0,E55&lt;0)</formula>
    </cfRule>
  </conditionalFormatting>
  <conditionalFormatting sqref="K53">
    <cfRule type="expression" dxfId="37463" priority="134936">
      <formula>OR(F55&lt;0,H55&lt;0)</formula>
    </cfRule>
  </conditionalFormatting>
  <conditionalFormatting sqref="K53">
    <cfRule type="containsText" dxfId="37462" priority="134934" operator="containsText" text="SALDO">
      <formula>NOT(ISERROR(SEARCH("SALDO",K53)))</formula>
    </cfRule>
    <cfRule type="containsText" dxfId="37461" priority="134935" operator="containsText" text="FALTA">
      <formula>NOT(ISERROR(SEARCH("FALTA",K53)))</formula>
    </cfRule>
  </conditionalFormatting>
  <conditionalFormatting sqref="K52:K53 L53:N53">
    <cfRule type="expression" dxfId="37460" priority="134933">
      <formula>$N$47="NÃO"</formula>
    </cfRule>
  </conditionalFormatting>
  <conditionalFormatting sqref="L49:M49">
    <cfRule type="cellIs" dxfId="37459" priority="134923" operator="equal">
      <formula>0</formula>
    </cfRule>
    <cfRule type="expression" dxfId="37458" priority="134932">
      <formula>$L$49&lt;0</formula>
    </cfRule>
  </conditionalFormatting>
  <conditionalFormatting sqref="K48:M50">
    <cfRule type="expression" dxfId="37457" priority="134931">
      <formula>$N$47=$O$47</formula>
    </cfRule>
  </conditionalFormatting>
  <conditionalFormatting sqref="K48:M50">
    <cfRule type="expression" dxfId="37456" priority="134930">
      <formula>$N$47=$W$49</formula>
    </cfRule>
  </conditionalFormatting>
  <conditionalFormatting sqref="N48:N50">
    <cfRule type="expression" dxfId="37455" priority="134929">
      <formula>$N$47=$W$49</formula>
    </cfRule>
  </conditionalFormatting>
  <conditionalFormatting sqref="K51">
    <cfRule type="expression" dxfId="37454" priority="134928">
      <formula>$N$47=$O$47</formula>
    </cfRule>
  </conditionalFormatting>
  <conditionalFormatting sqref="K51">
    <cfRule type="expression" dxfId="37453" priority="134927">
      <formula>$N$47=$W$49</formula>
    </cfRule>
  </conditionalFormatting>
  <conditionalFormatting sqref="L50:M50">
    <cfRule type="cellIs" dxfId="37452" priority="134926" operator="equal">
      <formula>0</formula>
    </cfRule>
  </conditionalFormatting>
  <conditionalFormatting sqref="L48:M48">
    <cfRule type="cellIs" dxfId="37451" priority="134924" operator="equal">
      <formula>0</formula>
    </cfRule>
    <cfRule type="cellIs" dxfId="37450" priority="134925" operator="lessThan">
      <formula>0</formula>
    </cfRule>
  </conditionalFormatting>
  <conditionalFormatting sqref="L51:M51">
    <cfRule type="expression" dxfId="37449" priority="134921">
      <formula>AND($L$51=0, $N$47="SIM")</formula>
    </cfRule>
    <cfRule type="expression" dxfId="37448" priority="134922">
      <formula>AND($L$51&lt;0, $N$47="SIM")</formula>
    </cfRule>
  </conditionalFormatting>
  <conditionalFormatting sqref="E2">
    <cfRule type="cellIs" dxfId="37447" priority="41194" operator="equal">
      <formula>"ER"</formula>
    </cfRule>
  </conditionalFormatting>
  <conditionalFormatting sqref="J2">
    <cfRule type="cellIs" dxfId="37446" priority="41153" operator="equal">
      <formula>"ER"</formula>
    </cfRule>
  </conditionalFormatting>
  <conditionalFormatting sqref="O3">
    <cfRule type="cellIs" dxfId="37445" priority="41111" operator="equal">
      <formula>0</formula>
    </cfRule>
    <cfRule type="expression" dxfId="37444" priority="41112">
      <formula>O3&lt;0</formula>
    </cfRule>
  </conditionalFormatting>
  <conditionalFormatting sqref="O4:O6">
    <cfRule type="expression" dxfId="37443" priority="41109">
      <formula>O4&lt;0</formula>
    </cfRule>
    <cfRule type="cellIs" dxfId="37442" priority="41110" operator="equal">
      <formula>0</formula>
    </cfRule>
  </conditionalFormatting>
  <conditionalFormatting sqref="O7">
    <cfRule type="cellIs" dxfId="37441" priority="41107" operator="equal">
      <formula>0</formula>
    </cfRule>
    <cfRule type="expression" dxfId="37440" priority="41108">
      <formula>O7&lt;0</formula>
    </cfRule>
  </conditionalFormatting>
  <conditionalFormatting sqref="O8:O10">
    <cfRule type="expression" dxfId="37439" priority="41105">
      <formula>O8&lt;0</formula>
    </cfRule>
    <cfRule type="cellIs" dxfId="37438" priority="41106" operator="equal">
      <formula>0</formula>
    </cfRule>
  </conditionalFormatting>
  <conditionalFormatting sqref="O11">
    <cfRule type="cellIs" dxfId="37437" priority="41103" operator="equal">
      <formula>0</formula>
    </cfRule>
    <cfRule type="expression" dxfId="37436" priority="41104">
      <formula>O11&lt;0</formula>
    </cfRule>
  </conditionalFormatting>
  <conditionalFormatting sqref="O12:O14">
    <cfRule type="expression" dxfId="37435" priority="41101">
      <formula>O12&lt;0</formula>
    </cfRule>
    <cfRule type="cellIs" dxfId="37434" priority="41102" operator="equal">
      <formula>0</formula>
    </cfRule>
  </conditionalFormatting>
  <conditionalFormatting sqref="O15">
    <cfRule type="cellIs" dxfId="37433" priority="41099" operator="equal">
      <formula>0</formula>
    </cfRule>
    <cfRule type="expression" dxfId="37432" priority="41100">
      <formula>O15&lt;0</formula>
    </cfRule>
  </conditionalFormatting>
  <conditionalFormatting sqref="O16:O18">
    <cfRule type="expression" dxfId="37431" priority="41097">
      <formula>O16&lt;0</formula>
    </cfRule>
    <cfRule type="cellIs" dxfId="37430" priority="41098" operator="equal">
      <formula>0</formula>
    </cfRule>
  </conditionalFormatting>
  <conditionalFormatting sqref="O19">
    <cfRule type="cellIs" dxfId="37429" priority="41095" operator="equal">
      <formula>0</formula>
    </cfRule>
    <cfRule type="expression" dxfId="37428" priority="41096">
      <formula>O19&lt;0</formula>
    </cfRule>
  </conditionalFormatting>
  <conditionalFormatting sqref="O20:O22">
    <cfRule type="expression" dxfId="37427" priority="41093">
      <formula>O20&lt;0</formula>
    </cfRule>
    <cfRule type="cellIs" dxfId="37426" priority="41094" operator="equal">
      <formula>0</formula>
    </cfRule>
  </conditionalFormatting>
  <conditionalFormatting sqref="O23">
    <cfRule type="cellIs" dxfId="37425" priority="41091" operator="equal">
      <formula>0</formula>
    </cfRule>
    <cfRule type="expression" dxfId="37424" priority="41092">
      <formula>O23&lt;0</formula>
    </cfRule>
  </conditionalFormatting>
  <conditionalFormatting sqref="O24:O26">
    <cfRule type="expression" dxfId="37423" priority="41089">
      <formula>O24&lt;0</formula>
    </cfRule>
    <cfRule type="cellIs" dxfId="37422" priority="41090" operator="equal">
      <formula>0</formula>
    </cfRule>
  </conditionalFormatting>
  <conditionalFormatting sqref="O27">
    <cfRule type="cellIs" dxfId="37421" priority="41087" operator="equal">
      <formula>0</formula>
    </cfRule>
    <cfRule type="expression" dxfId="37420" priority="41088">
      <formula>O27&lt;0</formula>
    </cfRule>
  </conditionalFormatting>
  <conditionalFormatting sqref="O28:O30">
    <cfRule type="expression" dxfId="37419" priority="41085">
      <formula>O28&lt;0</formula>
    </cfRule>
    <cfRule type="cellIs" dxfId="37418" priority="41086" operator="equal">
      <formula>0</formula>
    </cfRule>
  </conditionalFormatting>
  <conditionalFormatting sqref="O31">
    <cfRule type="cellIs" dxfId="37417" priority="41083" operator="equal">
      <formula>0</formula>
    </cfRule>
    <cfRule type="expression" dxfId="37416" priority="41084">
      <formula>O31&lt;0</formula>
    </cfRule>
  </conditionalFormatting>
  <conditionalFormatting sqref="O32:O34">
    <cfRule type="expression" dxfId="37415" priority="41081">
      <formula>O32&lt;0</formula>
    </cfRule>
    <cfRule type="cellIs" dxfId="37414" priority="41082" operator="equal">
      <formula>0</formula>
    </cfRule>
  </conditionalFormatting>
  <conditionalFormatting sqref="O35">
    <cfRule type="cellIs" dxfId="37413" priority="41079" operator="equal">
      <formula>0</formula>
    </cfRule>
    <cfRule type="expression" dxfId="37412" priority="41080">
      <formula>O35&lt;0</formula>
    </cfRule>
  </conditionalFormatting>
  <conditionalFormatting sqref="O36:O38">
    <cfRule type="expression" dxfId="37411" priority="41077">
      <formula>O36&lt;0</formula>
    </cfRule>
    <cfRule type="cellIs" dxfId="37410" priority="41078" operator="equal">
      <formula>0</formula>
    </cfRule>
  </conditionalFormatting>
  <conditionalFormatting sqref="O39">
    <cfRule type="cellIs" dxfId="37409" priority="41075" operator="equal">
      <formula>0</formula>
    </cfRule>
    <cfRule type="expression" dxfId="37408" priority="41076">
      <formula>O39&lt;0</formula>
    </cfRule>
  </conditionalFormatting>
  <conditionalFormatting sqref="O40:O42">
    <cfRule type="expression" dxfId="37407" priority="41073">
      <formula>O40&lt;0</formula>
    </cfRule>
    <cfRule type="cellIs" dxfId="37406" priority="41074" operator="equal">
      <formula>0</formula>
    </cfRule>
  </conditionalFormatting>
  <conditionalFormatting sqref="O43">
    <cfRule type="cellIs" dxfId="37405" priority="41071" operator="equal">
      <formula>0</formula>
    </cfRule>
    <cfRule type="expression" dxfId="37404" priority="41072">
      <formula>O43&lt;0</formula>
    </cfRule>
  </conditionalFormatting>
  <conditionalFormatting sqref="O44:O46">
    <cfRule type="expression" dxfId="37403" priority="41069">
      <formula>O44&lt;0</formula>
    </cfRule>
    <cfRule type="cellIs" dxfId="37402" priority="41070" operator="equal">
      <formula>0</formula>
    </cfRule>
  </conditionalFormatting>
  <conditionalFormatting sqref="O2:O46">
    <cfRule type="cellIs" dxfId="37401" priority="41068" operator="equal">
      <formula>"ER"</formula>
    </cfRule>
  </conditionalFormatting>
  <conditionalFormatting sqref="O3">
    <cfRule type="cellIs" dxfId="37400" priority="41066" operator="equal">
      <formula>0</formula>
    </cfRule>
    <cfRule type="expression" dxfId="37399" priority="41067">
      <formula>O3&lt;0</formula>
    </cfRule>
  </conditionalFormatting>
  <conditionalFormatting sqref="O4:O5">
    <cfRule type="expression" dxfId="37398" priority="41064">
      <formula>O4&lt;0</formula>
    </cfRule>
    <cfRule type="cellIs" dxfId="37397" priority="41065" operator="equal">
      <formula>0</formula>
    </cfRule>
  </conditionalFormatting>
  <conditionalFormatting sqref="O19">
    <cfRule type="cellIs" dxfId="37396" priority="41062" operator="equal">
      <formula>0</formula>
    </cfRule>
    <cfRule type="expression" dxfId="37395" priority="41063">
      <formula>O19&lt;0</formula>
    </cfRule>
  </conditionalFormatting>
  <conditionalFormatting sqref="O20:O22">
    <cfRule type="expression" dxfId="37394" priority="41060">
      <formula>O20&lt;0</formula>
    </cfRule>
    <cfRule type="cellIs" dxfId="37393" priority="41061" operator="equal">
      <formula>0</formula>
    </cfRule>
  </conditionalFormatting>
  <conditionalFormatting sqref="O23">
    <cfRule type="cellIs" dxfId="37392" priority="41058" operator="equal">
      <formula>0</formula>
    </cfRule>
    <cfRule type="expression" dxfId="37391" priority="41059">
      <formula>O23&lt;0</formula>
    </cfRule>
  </conditionalFormatting>
  <conditionalFormatting sqref="O24:O26">
    <cfRule type="expression" dxfId="37390" priority="41056">
      <formula>O24&lt;0</formula>
    </cfRule>
    <cfRule type="cellIs" dxfId="37389" priority="41057" operator="equal">
      <formula>0</formula>
    </cfRule>
  </conditionalFormatting>
  <conditionalFormatting sqref="O27">
    <cfRule type="cellIs" dxfId="37388" priority="41054" operator="equal">
      <formula>0</formula>
    </cfRule>
    <cfRule type="expression" dxfId="37387" priority="41055">
      <formula>O27&lt;0</formula>
    </cfRule>
  </conditionalFormatting>
  <conditionalFormatting sqref="O28:O30">
    <cfRule type="expression" dxfId="37386" priority="41052">
      <formula>O28&lt;0</formula>
    </cfRule>
    <cfRule type="cellIs" dxfId="37385" priority="41053" operator="equal">
      <formula>0</formula>
    </cfRule>
  </conditionalFormatting>
  <conditionalFormatting sqref="O31">
    <cfRule type="cellIs" dxfId="37384" priority="41050" operator="equal">
      <formula>0</formula>
    </cfRule>
    <cfRule type="expression" dxfId="37383" priority="41051">
      <formula>O31&lt;0</formula>
    </cfRule>
  </conditionalFormatting>
  <conditionalFormatting sqref="O32:O34">
    <cfRule type="expression" dxfId="37382" priority="41048">
      <formula>O32&lt;0</formula>
    </cfRule>
    <cfRule type="cellIs" dxfId="37381" priority="41049" operator="equal">
      <formula>0</formula>
    </cfRule>
  </conditionalFormatting>
  <conditionalFormatting sqref="O35">
    <cfRule type="cellIs" dxfId="37380" priority="41046" operator="equal">
      <formula>0</formula>
    </cfRule>
    <cfRule type="expression" dxfId="37379" priority="41047">
      <formula>O35&lt;0</formula>
    </cfRule>
  </conditionalFormatting>
  <conditionalFormatting sqref="O36:O38">
    <cfRule type="expression" dxfId="37378" priority="41044">
      <formula>O36&lt;0</formula>
    </cfRule>
    <cfRule type="cellIs" dxfId="37377" priority="41045" operator="equal">
      <formula>0</formula>
    </cfRule>
  </conditionalFormatting>
  <conditionalFormatting sqref="O39">
    <cfRule type="cellIs" dxfId="37376" priority="41042" operator="equal">
      <formula>0</formula>
    </cfRule>
    <cfRule type="expression" dxfId="37375" priority="41043">
      <formula>O39&lt;0</formula>
    </cfRule>
  </conditionalFormatting>
  <conditionalFormatting sqref="O40:O42">
    <cfRule type="expression" dxfId="37374" priority="41040">
      <formula>O40&lt;0</formula>
    </cfRule>
    <cfRule type="cellIs" dxfId="37373" priority="41041" operator="equal">
      <formula>0</formula>
    </cfRule>
  </conditionalFormatting>
  <conditionalFormatting sqref="O6">
    <cfRule type="expression" dxfId="37372" priority="41038">
      <formula>O6&lt;0</formula>
    </cfRule>
    <cfRule type="cellIs" dxfId="37371" priority="41039" operator="equal">
      <formula>0</formula>
    </cfRule>
  </conditionalFormatting>
  <conditionalFormatting sqref="O11">
    <cfRule type="cellIs" dxfId="37370" priority="41036" operator="equal">
      <formula>0</formula>
    </cfRule>
    <cfRule type="expression" dxfId="37369" priority="41037">
      <formula>O11&lt;0</formula>
    </cfRule>
  </conditionalFormatting>
  <conditionalFormatting sqref="O12:O13">
    <cfRule type="expression" dxfId="37368" priority="41034">
      <formula>O12&lt;0</formula>
    </cfRule>
    <cfRule type="cellIs" dxfId="37367" priority="41035" operator="equal">
      <formula>0</formula>
    </cfRule>
  </conditionalFormatting>
  <conditionalFormatting sqref="O14">
    <cfRule type="expression" dxfId="37366" priority="41032">
      <formula>O14&lt;0</formula>
    </cfRule>
    <cfRule type="cellIs" dxfId="37365" priority="41033" operator="equal">
      <formula>0</formula>
    </cfRule>
  </conditionalFormatting>
  <conditionalFormatting sqref="O15">
    <cfRule type="cellIs" dxfId="37364" priority="41030" operator="equal">
      <formula>0</formula>
    </cfRule>
    <cfRule type="expression" dxfId="37363" priority="41031">
      <formula>O15&lt;0</formula>
    </cfRule>
  </conditionalFormatting>
  <conditionalFormatting sqref="O16:O17">
    <cfRule type="expression" dxfId="37362" priority="41028">
      <formula>O16&lt;0</formula>
    </cfRule>
    <cfRule type="cellIs" dxfId="37361" priority="41029" operator="equal">
      <formula>0</formula>
    </cfRule>
  </conditionalFormatting>
  <conditionalFormatting sqref="O18">
    <cfRule type="expression" dxfId="37360" priority="41026">
      <formula>O18&lt;0</formula>
    </cfRule>
    <cfRule type="cellIs" dxfId="37359" priority="41027" operator="equal">
      <formula>0</formula>
    </cfRule>
  </conditionalFormatting>
  <conditionalFormatting sqref="O7">
    <cfRule type="cellIs" dxfId="37358" priority="41024" operator="equal">
      <formula>0</formula>
    </cfRule>
    <cfRule type="expression" dxfId="37357" priority="41025">
      <formula>O7&lt;0</formula>
    </cfRule>
  </conditionalFormatting>
  <conditionalFormatting sqref="O8:O9">
    <cfRule type="expression" dxfId="37356" priority="41022">
      <formula>O8&lt;0</formula>
    </cfRule>
    <cfRule type="cellIs" dxfId="37355" priority="41023" operator="equal">
      <formula>0</formula>
    </cfRule>
  </conditionalFormatting>
  <conditionalFormatting sqref="O10">
    <cfRule type="expression" dxfId="37354" priority="41020">
      <formula>O10&lt;0</formula>
    </cfRule>
    <cfRule type="cellIs" dxfId="37353" priority="41021" operator="equal">
      <formula>0</formula>
    </cfRule>
  </conditionalFormatting>
  <conditionalFormatting sqref="O7">
    <cfRule type="cellIs" dxfId="37352" priority="41018" operator="equal">
      <formula>0</formula>
    </cfRule>
    <cfRule type="expression" dxfId="37351" priority="41019">
      <formula>O7&lt;0</formula>
    </cfRule>
  </conditionalFormatting>
  <conditionalFormatting sqref="O8:O9">
    <cfRule type="expression" dxfId="37350" priority="41016">
      <formula>O8&lt;0</formula>
    </cfRule>
    <cfRule type="cellIs" dxfId="37349" priority="41017" operator="equal">
      <formula>0</formula>
    </cfRule>
  </conditionalFormatting>
  <conditionalFormatting sqref="O10">
    <cfRule type="expression" dxfId="37348" priority="41014">
      <formula>O10&lt;0</formula>
    </cfRule>
    <cfRule type="cellIs" dxfId="37347" priority="41015" operator="equal">
      <formula>0</formula>
    </cfRule>
  </conditionalFormatting>
  <conditionalFormatting sqref="O11">
    <cfRule type="cellIs" dxfId="37346" priority="41012" operator="equal">
      <formula>0</formula>
    </cfRule>
    <cfRule type="expression" dxfId="37345" priority="41013">
      <formula>O11&lt;0</formula>
    </cfRule>
  </conditionalFormatting>
  <conditionalFormatting sqref="O12:O13">
    <cfRule type="expression" dxfId="37344" priority="41010">
      <formula>O12&lt;0</formula>
    </cfRule>
    <cfRule type="cellIs" dxfId="37343" priority="41011" operator="equal">
      <formula>0</formula>
    </cfRule>
  </conditionalFormatting>
  <conditionalFormatting sqref="O14">
    <cfRule type="expression" dxfId="37342" priority="41008">
      <formula>O14&lt;0</formula>
    </cfRule>
    <cfRule type="cellIs" dxfId="37341" priority="41009" operator="equal">
      <formula>0</formula>
    </cfRule>
  </conditionalFormatting>
  <conditionalFormatting sqref="O15">
    <cfRule type="cellIs" dxfId="37340" priority="41006" operator="equal">
      <formula>0</formula>
    </cfRule>
    <cfRule type="expression" dxfId="37339" priority="41007">
      <formula>O15&lt;0</formula>
    </cfRule>
  </conditionalFormatting>
  <conditionalFormatting sqref="O16:O17">
    <cfRule type="expression" dxfId="37338" priority="41004">
      <formula>O16&lt;0</formula>
    </cfRule>
    <cfRule type="cellIs" dxfId="37337" priority="41005" operator="equal">
      <formula>0</formula>
    </cfRule>
  </conditionalFormatting>
  <conditionalFormatting sqref="O18">
    <cfRule type="expression" dxfId="37336" priority="41002">
      <formula>O18&lt;0</formula>
    </cfRule>
    <cfRule type="cellIs" dxfId="37335" priority="41003" operator="equal">
      <formula>0</formula>
    </cfRule>
  </conditionalFormatting>
  <conditionalFormatting sqref="O19">
    <cfRule type="cellIs" dxfId="37334" priority="41000" operator="equal">
      <formula>0</formula>
    </cfRule>
    <cfRule type="expression" dxfId="37333" priority="41001">
      <formula>O19&lt;0</formula>
    </cfRule>
  </conditionalFormatting>
  <conditionalFormatting sqref="O20:O21">
    <cfRule type="expression" dxfId="37332" priority="40998">
      <formula>O20&lt;0</formula>
    </cfRule>
    <cfRule type="cellIs" dxfId="37331" priority="40999" operator="equal">
      <formula>0</formula>
    </cfRule>
  </conditionalFormatting>
  <conditionalFormatting sqref="O22">
    <cfRule type="expression" dxfId="37330" priority="40996">
      <formula>O22&lt;0</formula>
    </cfRule>
    <cfRule type="cellIs" dxfId="37329" priority="40997" operator="equal">
      <formula>0</formula>
    </cfRule>
  </conditionalFormatting>
  <conditionalFormatting sqref="O23">
    <cfRule type="cellIs" dxfId="37328" priority="40994" operator="equal">
      <formula>0</formula>
    </cfRule>
    <cfRule type="expression" dxfId="37327" priority="40995">
      <formula>O23&lt;0</formula>
    </cfRule>
  </conditionalFormatting>
  <conditionalFormatting sqref="O24:O25">
    <cfRule type="expression" dxfId="37326" priority="40992">
      <formula>O24&lt;0</formula>
    </cfRule>
    <cfRule type="cellIs" dxfId="37325" priority="40993" operator="equal">
      <formula>0</formula>
    </cfRule>
  </conditionalFormatting>
  <conditionalFormatting sqref="O26">
    <cfRule type="expression" dxfId="37324" priority="40990">
      <formula>O26&lt;0</formula>
    </cfRule>
    <cfRule type="cellIs" dxfId="37323" priority="40991" operator="equal">
      <formula>0</formula>
    </cfRule>
  </conditionalFormatting>
  <conditionalFormatting sqref="O27">
    <cfRule type="cellIs" dxfId="37322" priority="40988" operator="equal">
      <formula>0</formula>
    </cfRule>
    <cfRule type="expression" dxfId="37321" priority="40989">
      <formula>O27&lt;0</formula>
    </cfRule>
  </conditionalFormatting>
  <conditionalFormatting sqref="O28:O29">
    <cfRule type="expression" dxfId="37320" priority="40986">
      <formula>O28&lt;0</formula>
    </cfRule>
    <cfRule type="cellIs" dxfId="37319" priority="40987" operator="equal">
      <formula>0</formula>
    </cfRule>
  </conditionalFormatting>
  <conditionalFormatting sqref="O30">
    <cfRule type="expression" dxfId="37318" priority="40984">
      <formula>O30&lt;0</formula>
    </cfRule>
    <cfRule type="cellIs" dxfId="37317" priority="40985" operator="equal">
      <formula>0</formula>
    </cfRule>
  </conditionalFormatting>
  <conditionalFormatting sqref="O31">
    <cfRule type="cellIs" dxfId="37316" priority="40982" operator="equal">
      <formula>0</formula>
    </cfRule>
    <cfRule type="expression" dxfId="37315" priority="40983">
      <formula>O31&lt;0</formula>
    </cfRule>
  </conditionalFormatting>
  <conditionalFormatting sqref="O32:O33">
    <cfRule type="expression" dxfId="37314" priority="40980">
      <formula>O32&lt;0</formula>
    </cfRule>
    <cfRule type="cellIs" dxfId="37313" priority="40981" operator="equal">
      <formula>0</formula>
    </cfRule>
  </conditionalFormatting>
  <conditionalFormatting sqref="O34">
    <cfRule type="expression" dxfId="37312" priority="40978">
      <formula>O34&lt;0</formula>
    </cfRule>
    <cfRule type="cellIs" dxfId="37311" priority="40979" operator="equal">
      <formula>0</formula>
    </cfRule>
  </conditionalFormatting>
  <conditionalFormatting sqref="O35">
    <cfRule type="cellIs" dxfId="37310" priority="40976" operator="equal">
      <formula>0</formula>
    </cfRule>
    <cfRule type="expression" dxfId="37309" priority="40977">
      <formula>O35&lt;0</formula>
    </cfRule>
  </conditionalFormatting>
  <conditionalFormatting sqref="O36:O37">
    <cfRule type="expression" dxfId="37308" priority="40974">
      <formula>O36&lt;0</formula>
    </cfRule>
    <cfRule type="cellIs" dxfId="37307" priority="40975" operator="equal">
      <formula>0</formula>
    </cfRule>
  </conditionalFormatting>
  <conditionalFormatting sqref="O38">
    <cfRule type="expression" dxfId="37306" priority="40972">
      <formula>O38&lt;0</formula>
    </cfRule>
    <cfRule type="cellIs" dxfId="37305" priority="40973" operator="equal">
      <formula>0</formula>
    </cfRule>
  </conditionalFormatting>
  <conditionalFormatting sqref="O39">
    <cfRule type="cellIs" dxfId="37304" priority="40970" operator="equal">
      <formula>0</formula>
    </cfRule>
    <cfRule type="expression" dxfId="37303" priority="40971">
      <formula>O39&lt;0</formula>
    </cfRule>
  </conditionalFormatting>
  <conditionalFormatting sqref="O40:O41">
    <cfRule type="expression" dxfId="37302" priority="40968">
      <formula>O40&lt;0</formula>
    </cfRule>
    <cfRule type="cellIs" dxfId="37301" priority="40969" operator="equal">
      <formula>0</formula>
    </cfRule>
  </conditionalFormatting>
  <conditionalFormatting sqref="O42">
    <cfRule type="expression" dxfId="37300" priority="40966">
      <formula>O42&lt;0</formula>
    </cfRule>
    <cfRule type="cellIs" dxfId="37299" priority="40967" operator="equal">
      <formula>0</formula>
    </cfRule>
  </conditionalFormatting>
  <conditionalFormatting sqref="O43">
    <cfRule type="cellIs" dxfId="37298" priority="40964" operator="equal">
      <formula>0</formula>
    </cfRule>
    <cfRule type="expression" dxfId="37297" priority="40965">
      <formula>O43&lt;0</formula>
    </cfRule>
  </conditionalFormatting>
  <conditionalFormatting sqref="O44:O46">
    <cfRule type="expression" dxfId="37296" priority="40962">
      <formula>O44&lt;0</formula>
    </cfRule>
    <cfRule type="cellIs" dxfId="37295" priority="40963" operator="equal">
      <formula>0</formula>
    </cfRule>
  </conditionalFormatting>
  <conditionalFormatting sqref="O43">
    <cfRule type="cellIs" dxfId="37294" priority="40960" operator="equal">
      <formula>0</formula>
    </cfRule>
    <cfRule type="expression" dxfId="37293" priority="40961">
      <formula>O43&lt;0</formula>
    </cfRule>
  </conditionalFormatting>
  <conditionalFormatting sqref="O44:O46">
    <cfRule type="expression" dxfId="37292" priority="40958">
      <formula>O44&lt;0</formula>
    </cfRule>
    <cfRule type="cellIs" dxfId="37291" priority="40959" operator="equal">
      <formula>0</formula>
    </cfRule>
  </conditionalFormatting>
  <conditionalFormatting sqref="O43">
    <cfRule type="cellIs" dxfId="37290" priority="40956" operator="equal">
      <formula>0</formula>
    </cfRule>
    <cfRule type="expression" dxfId="37289" priority="40957">
      <formula>O43&lt;0</formula>
    </cfRule>
  </conditionalFormatting>
  <conditionalFormatting sqref="O44:O45">
    <cfRule type="expression" dxfId="37288" priority="40954">
      <formula>O44&lt;0</formula>
    </cfRule>
    <cfRule type="cellIs" dxfId="37287" priority="40955" operator="equal">
      <formula>0</formula>
    </cfRule>
  </conditionalFormatting>
  <conditionalFormatting sqref="O46">
    <cfRule type="expression" dxfId="37286" priority="40952">
      <formula>O46&lt;0</formula>
    </cfRule>
    <cfRule type="cellIs" dxfId="37285" priority="40953" operator="equal">
      <formula>0</formula>
    </cfRule>
  </conditionalFormatting>
  <conditionalFormatting sqref="Y2:Y7">
    <cfRule type="beginsWith" dxfId="37284" priority="20829" operator="beginsWith" text="DP">
      <formula>LEFT(Y2,LEN("DP"))="DP"</formula>
    </cfRule>
  </conditionalFormatting>
  <conditionalFormatting sqref="A6">
    <cfRule type="containsText" dxfId="37283" priority="2082" operator="containsText" text="NTRAB">
      <formula>NOT(ISERROR(SEARCH("NTRAB",A6)))</formula>
    </cfRule>
    <cfRule type="containsText" dxfId="37282" priority="2083" operator="containsText" text="FERIADO">
      <formula>NOT(ISERROR(SEARCH("FERIADO",A6)))</formula>
    </cfRule>
  </conditionalFormatting>
  <conditionalFormatting sqref="A6">
    <cfRule type="containsText" dxfId="37281" priority="2081" operator="containsText" text="FÉRIAS">
      <formula>NOT(ISERROR(SEARCH("FÉRIAS",A6)))</formula>
    </cfRule>
  </conditionalFormatting>
  <conditionalFormatting sqref="A3">
    <cfRule type="containsText" dxfId="37280" priority="2079" operator="containsText" text="NTRAB">
      <formula>NOT(ISERROR(SEARCH("NTRAB",A3)))</formula>
    </cfRule>
    <cfRule type="containsText" dxfId="37279" priority="2080" operator="containsText" text="FERIADO">
      <formula>NOT(ISERROR(SEARCH("FERIADO",A3)))</formula>
    </cfRule>
  </conditionalFormatting>
  <conditionalFormatting sqref="A3">
    <cfRule type="containsText" dxfId="37278" priority="2078" operator="containsText" text="FÉRIAS">
      <formula>NOT(ISERROR(SEARCH("FÉRIAS",A3)))</formula>
    </cfRule>
  </conditionalFormatting>
  <conditionalFormatting sqref="A3 A6">
    <cfRule type="containsText" dxfId="37277" priority="2077" operator="containsText" text="ATESTADO">
      <formula>NOT(ISERROR(SEARCH("ATESTADO",A3)))</formula>
    </cfRule>
  </conditionalFormatting>
  <conditionalFormatting sqref="A4">
    <cfRule type="containsText" dxfId="37276" priority="2075" operator="containsText" text="NTRAB">
      <formula>NOT(ISERROR(SEARCH("NTRAB",A4)))</formula>
    </cfRule>
    <cfRule type="containsText" dxfId="37275" priority="2076" operator="containsText" text="FERIADO">
      <formula>NOT(ISERROR(SEARCH("FERIADO",A4)))</formula>
    </cfRule>
  </conditionalFormatting>
  <conditionalFormatting sqref="A4">
    <cfRule type="containsText" dxfId="37274" priority="2074" operator="containsText" text="FÉRIAS">
      <formula>NOT(ISERROR(SEARCH("FÉRIAS",A4)))</formula>
    </cfRule>
  </conditionalFormatting>
  <conditionalFormatting sqref="A4">
    <cfRule type="expression" dxfId="37273" priority="2070">
      <formula>A3="FERIADO"</formula>
    </cfRule>
    <cfRule type="expression" dxfId="37272" priority="2071">
      <formula>A3="NTRAB"</formula>
    </cfRule>
    <cfRule type="expression" dxfId="37271" priority="2072">
      <formula>A3="FÉRIAS"</formula>
    </cfRule>
    <cfRule type="expression" dxfId="37270" priority="2073">
      <formula>A3="ATESTADO"</formula>
    </cfRule>
  </conditionalFormatting>
  <conditionalFormatting sqref="A4">
    <cfRule type="containsText" dxfId="37269" priority="2069" operator="containsText" text="ATESTADO">
      <formula>NOT(ISERROR(SEARCH("ATESTADO",A4)))</formula>
    </cfRule>
  </conditionalFormatting>
  <conditionalFormatting sqref="A5">
    <cfRule type="containsText" dxfId="37268" priority="2067" operator="containsText" text="NTRAB">
      <formula>NOT(ISERROR(SEARCH("NTRAB",A5)))</formula>
    </cfRule>
    <cfRule type="containsText" dxfId="37267" priority="2068" operator="containsText" text="FERIADO">
      <formula>NOT(ISERROR(SEARCH("FERIADO",A5)))</formula>
    </cfRule>
  </conditionalFormatting>
  <conditionalFormatting sqref="A5">
    <cfRule type="containsText" dxfId="37266" priority="2066" operator="containsText" text="FÉRIAS">
      <formula>NOT(ISERROR(SEARCH("FÉRIAS",A5)))</formula>
    </cfRule>
  </conditionalFormatting>
  <conditionalFormatting sqref="A5">
    <cfRule type="expression" dxfId="37265" priority="2062">
      <formula>A4="FERIADO"</formula>
    </cfRule>
    <cfRule type="expression" dxfId="37264" priority="2063">
      <formula>A4="NTRAB"</formula>
    </cfRule>
    <cfRule type="expression" dxfId="37263" priority="2064">
      <formula>A4="FÉRIAS"</formula>
    </cfRule>
    <cfRule type="expression" dxfId="37262" priority="2065">
      <formula>A4="ATESTADO"</formula>
    </cfRule>
  </conditionalFormatting>
  <conditionalFormatting sqref="A5">
    <cfRule type="containsText" dxfId="37261" priority="2061" operator="containsText" text="ATESTADO">
      <formula>NOT(ISERROR(SEARCH("ATESTADO",A5)))</formula>
    </cfRule>
  </conditionalFormatting>
  <conditionalFormatting sqref="A5">
    <cfRule type="expression" dxfId="37260" priority="2057">
      <formula>A3="ATESTADO"</formula>
    </cfRule>
    <cfRule type="expression" dxfId="37259" priority="2058">
      <formula>A3="FÉRIAS"</formula>
    </cfRule>
    <cfRule type="expression" dxfId="37258" priority="2059">
      <formula>A3="NTRAB"</formula>
    </cfRule>
    <cfRule type="expression" dxfId="37257" priority="2060">
      <formula>A3="FERIADO"</formula>
    </cfRule>
  </conditionalFormatting>
  <conditionalFormatting sqref="A3:A6">
    <cfRule type="containsText" dxfId="37256" priority="2056" operator="containsText" text="HOJE">
      <formula>NOT(ISERROR(SEARCH("HOJE",A3)))</formula>
    </cfRule>
  </conditionalFormatting>
  <conditionalFormatting sqref="A10">
    <cfRule type="containsText" dxfId="37255" priority="2054" operator="containsText" text="NTRAB">
      <formula>NOT(ISERROR(SEARCH("NTRAB",A10)))</formula>
    </cfRule>
    <cfRule type="containsText" dxfId="37254" priority="2055" operator="containsText" text="FERIADO">
      <formula>NOT(ISERROR(SEARCH("FERIADO",A10)))</formula>
    </cfRule>
  </conditionalFormatting>
  <conditionalFormatting sqref="A10">
    <cfRule type="containsText" dxfId="37253" priority="2053" operator="containsText" text="FÉRIAS">
      <formula>NOT(ISERROR(SEARCH("FÉRIAS",A10)))</formula>
    </cfRule>
  </conditionalFormatting>
  <conditionalFormatting sqref="A7">
    <cfRule type="containsText" dxfId="37252" priority="2051" operator="containsText" text="NTRAB">
      <formula>NOT(ISERROR(SEARCH("NTRAB",A7)))</formula>
    </cfRule>
    <cfRule type="containsText" dxfId="37251" priority="2052" operator="containsText" text="FERIADO">
      <formula>NOT(ISERROR(SEARCH("FERIADO",A7)))</formula>
    </cfRule>
  </conditionalFormatting>
  <conditionalFormatting sqref="A7">
    <cfRule type="containsText" dxfId="37250" priority="2050" operator="containsText" text="FÉRIAS">
      <formula>NOT(ISERROR(SEARCH("FÉRIAS",A7)))</formula>
    </cfRule>
  </conditionalFormatting>
  <conditionalFormatting sqref="A7 A10">
    <cfRule type="containsText" dxfId="37249" priority="2049" operator="containsText" text="ATESTADO">
      <formula>NOT(ISERROR(SEARCH("ATESTADO",A7)))</formula>
    </cfRule>
  </conditionalFormatting>
  <conditionalFormatting sqref="A8">
    <cfRule type="containsText" dxfId="37248" priority="2047" operator="containsText" text="NTRAB">
      <formula>NOT(ISERROR(SEARCH("NTRAB",A8)))</formula>
    </cfRule>
    <cfRule type="containsText" dxfId="37247" priority="2048" operator="containsText" text="FERIADO">
      <formula>NOT(ISERROR(SEARCH("FERIADO",A8)))</formula>
    </cfRule>
  </conditionalFormatting>
  <conditionalFormatting sqref="A8">
    <cfRule type="containsText" dxfId="37246" priority="2046" operator="containsText" text="FÉRIAS">
      <formula>NOT(ISERROR(SEARCH("FÉRIAS",A8)))</formula>
    </cfRule>
  </conditionalFormatting>
  <conditionalFormatting sqref="A8">
    <cfRule type="expression" dxfId="37245" priority="2042">
      <formula>A7="FERIADO"</formula>
    </cfRule>
    <cfRule type="expression" dxfId="37244" priority="2043">
      <formula>A7="NTRAB"</formula>
    </cfRule>
    <cfRule type="expression" dxfId="37243" priority="2044">
      <formula>A7="FÉRIAS"</formula>
    </cfRule>
    <cfRule type="expression" dxfId="37242" priority="2045">
      <formula>A7="ATESTADO"</formula>
    </cfRule>
  </conditionalFormatting>
  <conditionalFormatting sqref="A8">
    <cfRule type="containsText" dxfId="37241" priority="2041" operator="containsText" text="ATESTADO">
      <formula>NOT(ISERROR(SEARCH("ATESTADO",A8)))</formula>
    </cfRule>
  </conditionalFormatting>
  <conditionalFormatting sqref="A9">
    <cfRule type="containsText" dxfId="37240" priority="2039" operator="containsText" text="NTRAB">
      <formula>NOT(ISERROR(SEARCH("NTRAB",A9)))</formula>
    </cfRule>
    <cfRule type="containsText" dxfId="37239" priority="2040" operator="containsText" text="FERIADO">
      <formula>NOT(ISERROR(SEARCH("FERIADO",A9)))</formula>
    </cfRule>
  </conditionalFormatting>
  <conditionalFormatting sqref="A9">
    <cfRule type="containsText" dxfId="37238" priority="2038" operator="containsText" text="FÉRIAS">
      <formula>NOT(ISERROR(SEARCH("FÉRIAS",A9)))</formula>
    </cfRule>
  </conditionalFormatting>
  <conditionalFormatting sqref="A9">
    <cfRule type="expression" dxfId="37237" priority="2034">
      <formula>A8="FERIADO"</formula>
    </cfRule>
    <cfRule type="expression" dxfId="37236" priority="2035">
      <formula>A8="NTRAB"</formula>
    </cfRule>
    <cfRule type="expression" dxfId="37235" priority="2036">
      <formula>A8="FÉRIAS"</formula>
    </cfRule>
    <cfRule type="expression" dxfId="37234" priority="2037">
      <formula>A8="ATESTADO"</formula>
    </cfRule>
  </conditionalFormatting>
  <conditionalFormatting sqref="A9">
    <cfRule type="containsText" dxfId="37233" priority="2033" operator="containsText" text="ATESTADO">
      <formula>NOT(ISERROR(SEARCH("ATESTADO",A9)))</formula>
    </cfRule>
  </conditionalFormatting>
  <conditionalFormatting sqref="A9">
    <cfRule type="expression" dxfId="37232" priority="2029">
      <formula>A7="ATESTADO"</formula>
    </cfRule>
    <cfRule type="expression" dxfId="37231" priority="2030">
      <formula>A7="FÉRIAS"</formula>
    </cfRule>
    <cfRule type="expression" dxfId="37230" priority="2031">
      <formula>A7="NTRAB"</formula>
    </cfRule>
    <cfRule type="expression" dxfId="37229" priority="2032">
      <formula>A7="FERIADO"</formula>
    </cfRule>
  </conditionalFormatting>
  <conditionalFormatting sqref="A7:A10">
    <cfRule type="containsText" dxfId="37228" priority="2028" operator="containsText" text="HOJE">
      <formula>NOT(ISERROR(SEARCH("HOJE",A7)))</formula>
    </cfRule>
  </conditionalFormatting>
  <conditionalFormatting sqref="A14">
    <cfRule type="containsText" dxfId="37227" priority="2026" operator="containsText" text="NTRAB">
      <formula>NOT(ISERROR(SEARCH("NTRAB",A14)))</formula>
    </cfRule>
    <cfRule type="containsText" dxfId="37226" priority="2027" operator="containsText" text="FERIADO">
      <formula>NOT(ISERROR(SEARCH("FERIADO",A14)))</formula>
    </cfRule>
  </conditionalFormatting>
  <conditionalFormatting sqref="A14">
    <cfRule type="containsText" dxfId="37225" priority="2025" operator="containsText" text="FÉRIAS">
      <formula>NOT(ISERROR(SEARCH("FÉRIAS",A14)))</formula>
    </cfRule>
  </conditionalFormatting>
  <conditionalFormatting sqref="A11">
    <cfRule type="containsText" dxfId="37224" priority="2023" operator="containsText" text="NTRAB">
      <formula>NOT(ISERROR(SEARCH("NTRAB",A11)))</formula>
    </cfRule>
    <cfRule type="containsText" dxfId="37223" priority="2024" operator="containsText" text="FERIADO">
      <formula>NOT(ISERROR(SEARCH("FERIADO",A11)))</formula>
    </cfRule>
  </conditionalFormatting>
  <conditionalFormatting sqref="A11">
    <cfRule type="containsText" dxfId="37222" priority="2022" operator="containsText" text="FÉRIAS">
      <formula>NOT(ISERROR(SEARCH("FÉRIAS",A11)))</formula>
    </cfRule>
  </conditionalFormatting>
  <conditionalFormatting sqref="A11 A14">
    <cfRule type="containsText" dxfId="37221" priority="2021" operator="containsText" text="ATESTADO">
      <formula>NOT(ISERROR(SEARCH("ATESTADO",A11)))</formula>
    </cfRule>
  </conditionalFormatting>
  <conditionalFormatting sqref="A12">
    <cfRule type="containsText" dxfId="37220" priority="2019" operator="containsText" text="NTRAB">
      <formula>NOT(ISERROR(SEARCH("NTRAB",A12)))</formula>
    </cfRule>
    <cfRule type="containsText" dxfId="37219" priority="2020" operator="containsText" text="FERIADO">
      <formula>NOT(ISERROR(SEARCH("FERIADO",A12)))</formula>
    </cfRule>
  </conditionalFormatting>
  <conditionalFormatting sqref="A12">
    <cfRule type="containsText" dxfId="37218" priority="2018" operator="containsText" text="FÉRIAS">
      <formula>NOT(ISERROR(SEARCH("FÉRIAS",A12)))</formula>
    </cfRule>
  </conditionalFormatting>
  <conditionalFormatting sqref="A12">
    <cfRule type="expression" dxfId="37217" priority="2014">
      <formula>A11="FERIADO"</formula>
    </cfRule>
    <cfRule type="expression" dxfId="37216" priority="2015">
      <formula>A11="NTRAB"</formula>
    </cfRule>
    <cfRule type="expression" dxfId="37215" priority="2016">
      <formula>A11="FÉRIAS"</formula>
    </cfRule>
    <cfRule type="expression" dxfId="37214" priority="2017">
      <formula>A11="ATESTADO"</formula>
    </cfRule>
  </conditionalFormatting>
  <conditionalFormatting sqref="A12">
    <cfRule type="containsText" dxfId="37213" priority="2013" operator="containsText" text="ATESTADO">
      <formula>NOT(ISERROR(SEARCH("ATESTADO",A12)))</formula>
    </cfRule>
  </conditionalFormatting>
  <conditionalFormatting sqref="A11:A12 A14">
    <cfRule type="containsText" dxfId="37212" priority="2012" operator="containsText" text="HOJE">
      <formula>NOT(ISERROR(SEARCH("HOJE",A11)))</formula>
    </cfRule>
  </conditionalFormatting>
  <conditionalFormatting sqref="A18">
    <cfRule type="containsText" dxfId="37211" priority="2010" operator="containsText" text="NTRAB">
      <formula>NOT(ISERROR(SEARCH("NTRAB",A18)))</formula>
    </cfRule>
    <cfRule type="containsText" dxfId="37210" priority="2011" operator="containsText" text="FERIADO">
      <formula>NOT(ISERROR(SEARCH("FERIADO",A18)))</formula>
    </cfRule>
  </conditionalFormatting>
  <conditionalFormatting sqref="A18">
    <cfRule type="containsText" dxfId="37209" priority="2009" operator="containsText" text="FÉRIAS">
      <formula>NOT(ISERROR(SEARCH("FÉRIAS",A18)))</formula>
    </cfRule>
  </conditionalFormatting>
  <conditionalFormatting sqref="A15">
    <cfRule type="containsText" dxfId="37208" priority="2007" operator="containsText" text="NTRAB">
      <formula>NOT(ISERROR(SEARCH("NTRAB",A15)))</formula>
    </cfRule>
    <cfRule type="containsText" dxfId="37207" priority="2008" operator="containsText" text="FERIADO">
      <formula>NOT(ISERROR(SEARCH("FERIADO",A15)))</formula>
    </cfRule>
  </conditionalFormatting>
  <conditionalFormatting sqref="A15">
    <cfRule type="containsText" dxfId="37206" priority="2006" operator="containsText" text="FÉRIAS">
      <formula>NOT(ISERROR(SEARCH("FÉRIAS",A15)))</formula>
    </cfRule>
  </conditionalFormatting>
  <conditionalFormatting sqref="A15 A18">
    <cfRule type="containsText" dxfId="37205" priority="2005" operator="containsText" text="ATESTADO">
      <formula>NOT(ISERROR(SEARCH("ATESTADO",A15)))</formula>
    </cfRule>
  </conditionalFormatting>
  <conditionalFormatting sqref="A16">
    <cfRule type="containsText" dxfId="37204" priority="2003" operator="containsText" text="NTRAB">
      <formula>NOT(ISERROR(SEARCH("NTRAB",A16)))</formula>
    </cfRule>
    <cfRule type="containsText" dxfId="37203" priority="2004" operator="containsText" text="FERIADO">
      <formula>NOT(ISERROR(SEARCH("FERIADO",A16)))</formula>
    </cfRule>
  </conditionalFormatting>
  <conditionalFormatting sqref="A16">
    <cfRule type="containsText" dxfId="37202" priority="2002" operator="containsText" text="FÉRIAS">
      <formula>NOT(ISERROR(SEARCH("FÉRIAS",A16)))</formula>
    </cfRule>
  </conditionalFormatting>
  <conditionalFormatting sqref="A16">
    <cfRule type="expression" dxfId="37201" priority="1998">
      <formula>A15="FERIADO"</formula>
    </cfRule>
    <cfRule type="expression" dxfId="37200" priority="1999">
      <formula>A15="NTRAB"</formula>
    </cfRule>
    <cfRule type="expression" dxfId="37199" priority="2000">
      <formula>A15="FÉRIAS"</formula>
    </cfRule>
    <cfRule type="expression" dxfId="37198" priority="2001">
      <formula>A15="ATESTADO"</formula>
    </cfRule>
  </conditionalFormatting>
  <conditionalFormatting sqref="A16">
    <cfRule type="containsText" dxfId="37197" priority="1997" operator="containsText" text="ATESTADO">
      <formula>NOT(ISERROR(SEARCH("ATESTADO",A16)))</formula>
    </cfRule>
  </conditionalFormatting>
  <conditionalFormatting sqref="A15:A16 A18">
    <cfRule type="containsText" dxfId="37196" priority="1996" operator="containsText" text="HOJE">
      <formula>NOT(ISERROR(SEARCH("HOJE",A15)))</formula>
    </cfRule>
  </conditionalFormatting>
  <conditionalFormatting sqref="A22">
    <cfRule type="containsText" dxfId="37195" priority="1994" operator="containsText" text="NTRAB">
      <formula>NOT(ISERROR(SEARCH("NTRAB",A22)))</formula>
    </cfRule>
    <cfRule type="containsText" dxfId="37194" priority="1995" operator="containsText" text="FERIADO">
      <formula>NOT(ISERROR(SEARCH("FERIADO",A22)))</formula>
    </cfRule>
  </conditionalFormatting>
  <conditionalFormatting sqref="A22">
    <cfRule type="containsText" dxfId="37193" priority="1993" operator="containsText" text="FÉRIAS">
      <formula>NOT(ISERROR(SEARCH("FÉRIAS",A22)))</formula>
    </cfRule>
  </conditionalFormatting>
  <conditionalFormatting sqref="A19">
    <cfRule type="containsText" dxfId="37192" priority="1991" operator="containsText" text="NTRAB">
      <formula>NOT(ISERROR(SEARCH("NTRAB",A19)))</formula>
    </cfRule>
    <cfRule type="containsText" dxfId="37191" priority="1992" operator="containsText" text="FERIADO">
      <formula>NOT(ISERROR(SEARCH("FERIADO",A19)))</formula>
    </cfRule>
  </conditionalFormatting>
  <conditionalFormatting sqref="A19">
    <cfRule type="containsText" dxfId="37190" priority="1990" operator="containsText" text="FÉRIAS">
      <formula>NOT(ISERROR(SEARCH("FÉRIAS",A19)))</formula>
    </cfRule>
  </conditionalFormatting>
  <conditionalFormatting sqref="A19 A22">
    <cfRule type="containsText" dxfId="37189" priority="1989" operator="containsText" text="ATESTADO">
      <formula>NOT(ISERROR(SEARCH("ATESTADO",A19)))</formula>
    </cfRule>
  </conditionalFormatting>
  <conditionalFormatting sqref="A20">
    <cfRule type="containsText" dxfId="37188" priority="1987" operator="containsText" text="NTRAB">
      <formula>NOT(ISERROR(SEARCH("NTRAB",A20)))</formula>
    </cfRule>
    <cfRule type="containsText" dxfId="37187" priority="1988" operator="containsText" text="FERIADO">
      <formula>NOT(ISERROR(SEARCH("FERIADO",A20)))</formula>
    </cfRule>
  </conditionalFormatting>
  <conditionalFormatting sqref="A20">
    <cfRule type="containsText" dxfId="37186" priority="1986" operator="containsText" text="FÉRIAS">
      <formula>NOT(ISERROR(SEARCH("FÉRIAS",A20)))</formula>
    </cfRule>
  </conditionalFormatting>
  <conditionalFormatting sqref="A20">
    <cfRule type="expression" dxfId="37185" priority="1982">
      <formula>A19="FERIADO"</formula>
    </cfRule>
    <cfRule type="expression" dxfId="37184" priority="1983">
      <formula>A19="NTRAB"</formula>
    </cfRule>
    <cfRule type="expression" dxfId="37183" priority="1984">
      <formula>A19="FÉRIAS"</formula>
    </cfRule>
    <cfRule type="expression" dxfId="37182" priority="1985">
      <formula>A19="ATESTADO"</formula>
    </cfRule>
  </conditionalFormatting>
  <conditionalFormatting sqref="A20">
    <cfRule type="containsText" dxfId="37181" priority="1981" operator="containsText" text="ATESTADO">
      <formula>NOT(ISERROR(SEARCH("ATESTADO",A20)))</formula>
    </cfRule>
  </conditionalFormatting>
  <conditionalFormatting sqref="A19:A20 A22">
    <cfRule type="containsText" dxfId="37180" priority="1980" operator="containsText" text="HOJE">
      <formula>NOT(ISERROR(SEARCH("HOJE",A19)))</formula>
    </cfRule>
  </conditionalFormatting>
  <conditionalFormatting sqref="A26">
    <cfRule type="containsText" dxfId="37179" priority="1978" operator="containsText" text="NTRAB">
      <formula>NOT(ISERROR(SEARCH("NTRAB",A26)))</formula>
    </cfRule>
    <cfRule type="containsText" dxfId="37178" priority="1979" operator="containsText" text="FERIADO">
      <formula>NOT(ISERROR(SEARCH("FERIADO",A26)))</formula>
    </cfRule>
  </conditionalFormatting>
  <conditionalFormatting sqref="A26">
    <cfRule type="containsText" dxfId="37177" priority="1977" operator="containsText" text="FÉRIAS">
      <formula>NOT(ISERROR(SEARCH("FÉRIAS",A26)))</formula>
    </cfRule>
  </conditionalFormatting>
  <conditionalFormatting sqref="A23">
    <cfRule type="containsText" dxfId="37176" priority="1975" operator="containsText" text="NTRAB">
      <formula>NOT(ISERROR(SEARCH("NTRAB",A23)))</formula>
    </cfRule>
    <cfRule type="containsText" dxfId="37175" priority="1976" operator="containsText" text="FERIADO">
      <formula>NOT(ISERROR(SEARCH("FERIADO",A23)))</formula>
    </cfRule>
  </conditionalFormatting>
  <conditionalFormatting sqref="A23">
    <cfRule type="containsText" dxfId="37174" priority="1974" operator="containsText" text="FÉRIAS">
      <formula>NOT(ISERROR(SEARCH("FÉRIAS",A23)))</formula>
    </cfRule>
  </conditionalFormatting>
  <conditionalFormatting sqref="A23 A26">
    <cfRule type="containsText" dxfId="37173" priority="1973" operator="containsText" text="ATESTADO">
      <formula>NOT(ISERROR(SEARCH("ATESTADO",A23)))</formula>
    </cfRule>
  </conditionalFormatting>
  <conditionalFormatting sqref="A24">
    <cfRule type="containsText" dxfId="37172" priority="1971" operator="containsText" text="NTRAB">
      <formula>NOT(ISERROR(SEARCH("NTRAB",A24)))</formula>
    </cfRule>
    <cfRule type="containsText" dxfId="37171" priority="1972" operator="containsText" text="FERIADO">
      <formula>NOT(ISERROR(SEARCH("FERIADO",A24)))</formula>
    </cfRule>
  </conditionalFormatting>
  <conditionalFormatting sqref="A24">
    <cfRule type="containsText" dxfId="37170" priority="1970" operator="containsText" text="FÉRIAS">
      <formula>NOT(ISERROR(SEARCH("FÉRIAS",A24)))</formula>
    </cfRule>
  </conditionalFormatting>
  <conditionalFormatting sqref="A24">
    <cfRule type="expression" dxfId="37169" priority="1966">
      <formula>A23="FERIADO"</formula>
    </cfRule>
    <cfRule type="expression" dxfId="37168" priority="1967">
      <formula>A23="NTRAB"</formula>
    </cfRule>
    <cfRule type="expression" dxfId="37167" priority="1968">
      <formula>A23="FÉRIAS"</formula>
    </cfRule>
    <cfRule type="expression" dxfId="37166" priority="1969">
      <formula>A23="ATESTADO"</formula>
    </cfRule>
  </conditionalFormatting>
  <conditionalFormatting sqref="A24">
    <cfRule type="containsText" dxfId="37165" priority="1965" operator="containsText" text="ATESTADO">
      <formula>NOT(ISERROR(SEARCH("ATESTADO",A24)))</formula>
    </cfRule>
  </conditionalFormatting>
  <conditionalFormatting sqref="A23:A24 A26">
    <cfRule type="containsText" dxfId="37164" priority="1964" operator="containsText" text="HOJE">
      <formula>NOT(ISERROR(SEARCH("HOJE",A23)))</formula>
    </cfRule>
  </conditionalFormatting>
  <conditionalFormatting sqref="A30">
    <cfRule type="containsText" dxfId="37163" priority="1962" operator="containsText" text="NTRAB">
      <formula>NOT(ISERROR(SEARCH("NTRAB",A30)))</formula>
    </cfRule>
    <cfRule type="containsText" dxfId="37162" priority="1963" operator="containsText" text="FERIADO">
      <formula>NOT(ISERROR(SEARCH("FERIADO",A30)))</formula>
    </cfRule>
  </conditionalFormatting>
  <conditionalFormatting sqref="A30">
    <cfRule type="containsText" dxfId="37161" priority="1961" operator="containsText" text="FÉRIAS">
      <formula>NOT(ISERROR(SEARCH("FÉRIAS",A30)))</formula>
    </cfRule>
  </conditionalFormatting>
  <conditionalFormatting sqref="A27">
    <cfRule type="containsText" dxfId="37160" priority="1959" operator="containsText" text="NTRAB">
      <formula>NOT(ISERROR(SEARCH("NTRAB",A27)))</formula>
    </cfRule>
    <cfRule type="containsText" dxfId="37159" priority="1960" operator="containsText" text="FERIADO">
      <formula>NOT(ISERROR(SEARCH("FERIADO",A27)))</formula>
    </cfRule>
  </conditionalFormatting>
  <conditionalFormatting sqref="A27">
    <cfRule type="containsText" dxfId="37158" priority="1958" operator="containsText" text="FÉRIAS">
      <formula>NOT(ISERROR(SEARCH("FÉRIAS",A27)))</formula>
    </cfRule>
  </conditionalFormatting>
  <conditionalFormatting sqref="A27 A30">
    <cfRule type="containsText" dxfId="37157" priority="1957" operator="containsText" text="ATESTADO">
      <formula>NOT(ISERROR(SEARCH("ATESTADO",A27)))</formula>
    </cfRule>
  </conditionalFormatting>
  <conditionalFormatting sqref="A28">
    <cfRule type="containsText" dxfId="37156" priority="1955" operator="containsText" text="NTRAB">
      <formula>NOT(ISERROR(SEARCH("NTRAB",A28)))</formula>
    </cfRule>
    <cfRule type="containsText" dxfId="37155" priority="1956" operator="containsText" text="FERIADO">
      <formula>NOT(ISERROR(SEARCH("FERIADO",A28)))</formula>
    </cfRule>
  </conditionalFormatting>
  <conditionalFormatting sqref="A28">
    <cfRule type="containsText" dxfId="37154" priority="1954" operator="containsText" text="FÉRIAS">
      <formula>NOT(ISERROR(SEARCH("FÉRIAS",A28)))</formula>
    </cfRule>
  </conditionalFormatting>
  <conditionalFormatting sqref="A28">
    <cfRule type="expression" dxfId="37153" priority="1950">
      <formula>A27="FERIADO"</formula>
    </cfRule>
    <cfRule type="expression" dxfId="37152" priority="1951">
      <formula>A27="NTRAB"</formula>
    </cfRule>
    <cfRule type="expression" dxfId="37151" priority="1952">
      <formula>A27="FÉRIAS"</formula>
    </cfRule>
    <cfRule type="expression" dxfId="37150" priority="1953">
      <formula>A27="ATESTADO"</formula>
    </cfRule>
  </conditionalFormatting>
  <conditionalFormatting sqref="A28">
    <cfRule type="containsText" dxfId="37149" priority="1949" operator="containsText" text="ATESTADO">
      <formula>NOT(ISERROR(SEARCH("ATESTADO",A28)))</formula>
    </cfRule>
  </conditionalFormatting>
  <conditionalFormatting sqref="A27:A28 A30">
    <cfRule type="containsText" dxfId="37148" priority="1948" operator="containsText" text="HOJE">
      <formula>NOT(ISERROR(SEARCH("HOJE",A27)))</formula>
    </cfRule>
  </conditionalFormatting>
  <conditionalFormatting sqref="A34">
    <cfRule type="containsText" dxfId="37147" priority="1946" operator="containsText" text="NTRAB">
      <formula>NOT(ISERROR(SEARCH("NTRAB",A34)))</formula>
    </cfRule>
    <cfRule type="containsText" dxfId="37146" priority="1947" operator="containsText" text="FERIADO">
      <formula>NOT(ISERROR(SEARCH("FERIADO",A34)))</formula>
    </cfRule>
  </conditionalFormatting>
  <conditionalFormatting sqref="A34">
    <cfRule type="containsText" dxfId="37145" priority="1945" operator="containsText" text="FÉRIAS">
      <formula>NOT(ISERROR(SEARCH("FÉRIAS",A34)))</formula>
    </cfRule>
  </conditionalFormatting>
  <conditionalFormatting sqref="A31">
    <cfRule type="containsText" dxfId="37144" priority="1943" operator="containsText" text="NTRAB">
      <formula>NOT(ISERROR(SEARCH("NTRAB",A31)))</formula>
    </cfRule>
    <cfRule type="containsText" dxfId="37143" priority="1944" operator="containsText" text="FERIADO">
      <formula>NOT(ISERROR(SEARCH("FERIADO",A31)))</formula>
    </cfRule>
  </conditionalFormatting>
  <conditionalFormatting sqref="A31">
    <cfRule type="containsText" dxfId="37142" priority="1942" operator="containsText" text="FÉRIAS">
      <formula>NOT(ISERROR(SEARCH("FÉRIAS",A31)))</formula>
    </cfRule>
  </conditionalFormatting>
  <conditionalFormatting sqref="A31 A34">
    <cfRule type="containsText" dxfId="37141" priority="1941" operator="containsText" text="ATESTADO">
      <formula>NOT(ISERROR(SEARCH("ATESTADO",A31)))</formula>
    </cfRule>
  </conditionalFormatting>
  <conditionalFormatting sqref="A32">
    <cfRule type="containsText" dxfId="37140" priority="1939" operator="containsText" text="NTRAB">
      <formula>NOT(ISERROR(SEARCH("NTRAB",A32)))</formula>
    </cfRule>
    <cfRule type="containsText" dxfId="37139" priority="1940" operator="containsText" text="FERIADO">
      <formula>NOT(ISERROR(SEARCH("FERIADO",A32)))</formula>
    </cfRule>
  </conditionalFormatting>
  <conditionalFormatting sqref="A32">
    <cfRule type="containsText" dxfId="37138" priority="1938" operator="containsText" text="FÉRIAS">
      <formula>NOT(ISERROR(SEARCH("FÉRIAS",A32)))</formula>
    </cfRule>
  </conditionalFormatting>
  <conditionalFormatting sqref="A32">
    <cfRule type="expression" dxfId="37137" priority="1934">
      <formula>A31="FERIADO"</formula>
    </cfRule>
    <cfRule type="expression" dxfId="37136" priority="1935">
      <formula>A31="NTRAB"</formula>
    </cfRule>
    <cfRule type="expression" dxfId="37135" priority="1936">
      <formula>A31="FÉRIAS"</formula>
    </cfRule>
    <cfRule type="expression" dxfId="37134" priority="1937">
      <formula>A31="ATESTADO"</formula>
    </cfRule>
  </conditionalFormatting>
  <conditionalFormatting sqref="A32">
    <cfRule type="containsText" dxfId="37133" priority="1933" operator="containsText" text="ATESTADO">
      <formula>NOT(ISERROR(SEARCH("ATESTADO",A32)))</formula>
    </cfRule>
  </conditionalFormatting>
  <conditionalFormatting sqref="A31:A32 A34">
    <cfRule type="containsText" dxfId="37132" priority="1932" operator="containsText" text="HOJE">
      <formula>NOT(ISERROR(SEARCH("HOJE",A31)))</formula>
    </cfRule>
  </conditionalFormatting>
  <conditionalFormatting sqref="A38">
    <cfRule type="containsText" dxfId="37131" priority="1930" operator="containsText" text="NTRAB">
      <formula>NOT(ISERROR(SEARCH("NTRAB",A38)))</formula>
    </cfRule>
    <cfRule type="containsText" dxfId="37130" priority="1931" operator="containsText" text="FERIADO">
      <formula>NOT(ISERROR(SEARCH("FERIADO",A38)))</formula>
    </cfRule>
  </conditionalFormatting>
  <conditionalFormatting sqref="A38">
    <cfRule type="containsText" dxfId="37129" priority="1929" operator="containsText" text="FÉRIAS">
      <formula>NOT(ISERROR(SEARCH("FÉRIAS",A38)))</formula>
    </cfRule>
  </conditionalFormatting>
  <conditionalFormatting sqref="A35">
    <cfRule type="containsText" dxfId="37128" priority="1927" operator="containsText" text="NTRAB">
      <formula>NOT(ISERROR(SEARCH("NTRAB",A35)))</formula>
    </cfRule>
    <cfRule type="containsText" dxfId="37127" priority="1928" operator="containsText" text="FERIADO">
      <formula>NOT(ISERROR(SEARCH("FERIADO",A35)))</formula>
    </cfRule>
  </conditionalFormatting>
  <conditionalFormatting sqref="A35">
    <cfRule type="containsText" dxfId="37126" priority="1926" operator="containsText" text="FÉRIAS">
      <formula>NOT(ISERROR(SEARCH("FÉRIAS",A35)))</formula>
    </cfRule>
  </conditionalFormatting>
  <conditionalFormatting sqref="A35 A38">
    <cfRule type="containsText" dxfId="37125" priority="1925" operator="containsText" text="ATESTADO">
      <formula>NOT(ISERROR(SEARCH("ATESTADO",A35)))</formula>
    </cfRule>
  </conditionalFormatting>
  <conditionalFormatting sqref="A36">
    <cfRule type="containsText" dxfId="37124" priority="1923" operator="containsText" text="NTRAB">
      <formula>NOT(ISERROR(SEARCH("NTRAB",A36)))</formula>
    </cfRule>
    <cfRule type="containsText" dxfId="37123" priority="1924" operator="containsText" text="FERIADO">
      <formula>NOT(ISERROR(SEARCH("FERIADO",A36)))</formula>
    </cfRule>
  </conditionalFormatting>
  <conditionalFormatting sqref="A36">
    <cfRule type="containsText" dxfId="37122" priority="1922" operator="containsText" text="FÉRIAS">
      <formula>NOT(ISERROR(SEARCH("FÉRIAS",A36)))</formula>
    </cfRule>
  </conditionalFormatting>
  <conditionalFormatting sqref="A36">
    <cfRule type="expression" dxfId="37121" priority="1918">
      <formula>A35="FERIADO"</formula>
    </cfRule>
    <cfRule type="expression" dxfId="37120" priority="1919">
      <formula>A35="NTRAB"</formula>
    </cfRule>
    <cfRule type="expression" dxfId="37119" priority="1920">
      <formula>A35="FÉRIAS"</formula>
    </cfRule>
    <cfRule type="expression" dxfId="37118" priority="1921">
      <formula>A35="ATESTADO"</formula>
    </cfRule>
  </conditionalFormatting>
  <conditionalFormatting sqref="A36">
    <cfRule type="containsText" dxfId="37117" priority="1917" operator="containsText" text="ATESTADO">
      <formula>NOT(ISERROR(SEARCH("ATESTADO",A36)))</formula>
    </cfRule>
  </conditionalFormatting>
  <conditionalFormatting sqref="A35:A36 A38">
    <cfRule type="containsText" dxfId="37116" priority="1916" operator="containsText" text="HOJE">
      <formula>NOT(ISERROR(SEARCH("HOJE",A35)))</formula>
    </cfRule>
  </conditionalFormatting>
  <conditionalFormatting sqref="A42">
    <cfRule type="containsText" dxfId="37115" priority="1914" operator="containsText" text="NTRAB">
      <formula>NOT(ISERROR(SEARCH("NTRAB",A42)))</formula>
    </cfRule>
    <cfRule type="containsText" dxfId="37114" priority="1915" operator="containsText" text="FERIADO">
      <formula>NOT(ISERROR(SEARCH("FERIADO",A42)))</formula>
    </cfRule>
  </conditionalFormatting>
  <conditionalFormatting sqref="A42">
    <cfRule type="containsText" dxfId="37113" priority="1913" operator="containsText" text="FÉRIAS">
      <formula>NOT(ISERROR(SEARCH("FÉRIAS",A42)))</formula>
    </cfRule>
  </conditionalFormatting>
  <conditionalFormatting sqref="A39">
    <cfRule type="containsText" dxfId="37112" priority="1911" operator="containsText" text="NTRAB">
      <formula>NOT(ISERROR(SEARCH("NTRAB",A39)))</formula>
    </cfRule>
    <cfRule type="containsText" dxfId="37111" priority="1912" operator="containsText" text="FERIADO">
      <formula>NOT(ISERROR(SEARCH("FERIADO",A39)))</formula>
    </cfRule>
  </conditionalFormatting>
  <conditionalFormatting sqref="A39">
    <cfRule type="containsText" dxfId="37110" priority="1910" operator="containsText" text="FÉRIAS">
      <formula>NOT(ISERROR(SEARCH("FÉRIAS",A39)))</formula>
    </cfRule>
  </conditionalFormatting>
  <conditionalFormatting sqref="A39 A42">
    <cfRule type="containsText" dxfId="37109" priority="1909" operator="containsText" text="ATESTADO">
      <formula>NOT(ISERROR(SEARCH("ATESTADO",A39)))</formula>
    </cfRule>
  </conditionalFormatting>
  <conditionalFormatting sqref="A40">
    <cfRule type="containsText" dxfId="37108" priority="1907" operator="containsText" text="NTRAB">
      <formula>NOT(ISERROR(SEARCH("NTRAB",A40)))</formula>
    </cfRule>
    <cfRule type="containsText" dxfId="37107" priority="1908" operator="containsText" text="FERIADO">
      <formula>NOT(ISERROR(SEARCH("FERIADO",A40)))</formula>
    </cfRule>
  </conditionalFormatting>
  <conditionalFormatting sqref="A40">
    <cfRule type="containsText" dxfId="37106" priority="1906" operator="containsText" text="FÉRIAS">
      <formula>NOT(ISERROR(SEARCH("FÉRIAS",A40)))</formula>
    </cfRule>
  </conditionalFormatting>
  <conditionalFormatting sqref="A40">
    <cfRule type="expression" dxfId="37105" priority="1902">
      <formula>A39="FERIADO"</formula>
    </cfRule>
    <cfRule type="expression" dxfId="37104" priority="1903">
      <formula>A39="NTRAB"</formula>
    </cfRule>
    <cfRule type="expression" dxfId="37103" priority="1904">
      <formula>A39="FÉRIAS"</formula>
    </cfRule>
    <cfRule type="expression" dxfId="37102" priority="1905">
      <formula>A39="ATESTADO"</formula>
    </cfRule>
  </conditionalFormatting>
  <conditionalFormatting sqref="A40">
    <cfRule type="containsText" dxfId="37101" priority="1901" operator="containsText" text="ATESTADO">
      <formula>NOT(ISERROR(SEARCH("ATESTADO",A40)))</formula>
    </cfRule>
  </conditionalFormatting>
  <conditionalFormatting sqref="A39:A40 A42">
    <cfRule type="containsText" dxfId="37100" priority="1900" operator="containsText" text="HOJE">
      <formula>NOT(ISERROR(SEARCH("HOJE",A39)))</formula>
    </cfRule>
  </conditionalFormatting>
  <conditionalFormatting sqref="A13">
    <cfRule type="containsText" dxfId="37099" priority="1898" operator="containsText" text="NTRAB">
      <formula>NOT(ISERROR(SEARCH("NTRAB",A13)))</formula>
    </cfRule>
    <cfRule type="containsText" dxfId="37098" priority="1899" operator="containsText" text="FERIADO">
      <formula>NOT(ISERROR(SEARCH("FERIADO",A13)))</formula>
    </cfRule>
  </conditionalFormatting>
  <conditionalFormatting sqref="A13">
    <cfRule type="containsText" dxfId="37097" priority="1897" operator="containsText" text="FÉRIAS">
      <formula>NOT(ISERROR(SEARCH("FÉRIAS",A13)))</formula>
    </cfRule>
  </conditionalFormatting>
  <conditionalFormatting sqref="A13">
    <cfRule type="expression" dxfId="37096" priority="1893">
      <formula>A12="FERIADO"</formula>
    </cfRule>
    <cfRule type="expression" dxfId="37095" priority="1894">
      <formula>A12="NTRAB"</formula>
    </cfRule>
    <cfRule type="expression" dxfId="37094" priority="1895">
      <formula>A12="FÉRIAS"</formula>
    </cfRule>
    <cfRule type="expression" dxfId="37093" priority="1896">
      <formula>A12="ATESTADO"</formula>
    </cfRule>
  </conditionalFormatting>
  <conditionalFormatting sqref="A13">
    <cfRule type="containsText" dxfId="37092" priority="1892" operator="containsText" text="ATESTADO">
      <formula>NOT(ISERROR(SEARCH("ATESTADO",A13)))</formula>
    </cfRule>
  </conditionalFormatting>
  <conditionalFormatting sqref="A13">
    <cfRule type="expression" dxfId="37091" priority="1888">
      <formula>A11="ATESTADO"</formula>
    </cfRule>
    <cfRule type="expression" dxfId="37090" priority="1889">
      <formula>A11="FÉRIAS"</formula>
    </cfRule>
    <cfRule type="expression" dxfId="37089" priority="1890">
      <formula>A11="NTRAB"</formula>
    </cfRule>
    <cfRule type="expression" dxfId="37088" priority="1891">
      <formula>A11="FERIADO"</formula>
    </cfRule>
  </conditionalFormatting>
  <conditionalFormatting sqref="A13">
    <cfRule type="containsText" dxfId="37087" priority="1887" operator="containsText" text="HOJE">
      <formula>NOT(ISERROR(SEARCH("HOJE",A13)))</formula>
    </cfRule>
  </conditionalFormatting>
  <conditionalFormatting sqref="A17">
    <cfRule type="containsText" dxfId="37086" priority="1885" operator="containsText" text="NTRAB">
      <formula>NOT(ISERROR(SEARCH("NTRAB",A17)))</formula>
    </cfRule>
    <cfRule type="containsText" dxfId="37085" priority="1886" operator="containsText" text="FERIADO">
      <formula>NOT(ISERROR(SEARCH("FERIADO",A17)))</formula>
    </cfRule>
  </conditionalFormatting>
  <conditionalFormatting sqref="A17">
    <cfRule type="containsText" dxfId="37084" priority="1884" operator="containsText" text="FÉRIAS">
      <formula>NOT(ISERROR(SEARCH("FÉRIAS",A17)))</formula>
    </cfRule>
  </conditionalFormatting>
  <conditionalFormatting sqref="A17">
    <cfRule type="expression" dxfId="37083" priority="1880">
      <formula>A16="FERIADO"</formula>
    </cfRule>
    <cfRule type="expression" dxfId="37082" priority="1881">
      <formula>A16="NTRAB"</formula>
    </cfRule>
    <cfRule type="expression" dxfId="37081" priority="1882">
      <formula>A16="FÉRIAS"</formula>
    </cfRule>
    <cfRule type="expression" dxfId="37080" priority="1883">
      <formula>A16="ATESTADO"</formula>
    </cfRule>
  </conditionalFormatting>
  <conditionalFormatting sqref="A17">
    <cfRule type="containsText" dxfId="37079" priority="1879" operator="containsText" text="ATESTADO">
      <formula>NOT(ISERROR(SEARCH("ATESTADO",A17)))</formula>
    </cfRule>
  </conditionalFormatting>
  <conditionalFormatting sqref="A17">
    <cfRule type="expression" dxfId="37078" priority="1875">
      <formula>A15="ATESTADO"</formula>
    </cfRule>
    <cfRule type="expression" dxfId="37077" priority="1876">
      <formula>A15="FÉRIAS"</formula>
    </cfRule>
    <cfRule type="expression" dxfId="37076" priority="1877">
      <formula>A15="NTRAB"</formula>
    </cfRule>
    <cfRule type="expression" dxfId="37075" priority="1878">
      <formula>A15="FERIADO"</formula>
    </cfRule>
  </conditionalFormatting>
  <conditionalFormatting sqref="A17">
    <cfRule type="containsText" dxfId="37074" priority="1874" operator="containsText" text="HOJE">
      <formula>NOT(ISERROR(SEARCH("HOJE",A17)))</formula>
    </cfRule>
  </conditionalFormatting>
  <conditionalFormatting sqref="A21">
    <cfRule type="containsText" dxfId="37073" priority="1872" operator="containsText" text="NTRAB">
      <formula>NOT(ISERROR(SEARCH("NTRAB",A21)))</formula>
    </cfRule>
    <cfRule type="containsText" dxfId="37072" priority="1873" operator="containsText" text="FERIADO">
      <formula>NOT(ISERROR(SEARCH("FERIADO",A21)))</formula>
    </cfRule>
  </conditionalFormatting>
  <conditionalFormatting sqref="A21">
    <cfRule type="containsText" dxfId="37071" priority="1871" operator="containsText" text="FÉRIAS">
      <formula>NOT(ISERROR(SEARCH("FÉRIAS",A21)))</formula>
    </cfRule>
  </conditionalFormatting>
  <conditionalFormatting sqref="A21">
    <cfRule type="expression" dxfId="37070" priority="1867">
      <formula>A20="FERIADO"</formula>
    </cfRule>
    <cfRule type="expression" dxfId="37069" priority="1868">
      <formula>A20="NTRAB"</formula>
    </cfRule>
    <cfRule type="expression" dxfId="37068" priority="1869">
      <formula>A20="FÉRIAS"</formula>
    </cfRule>
    <cfRule type="expression" dxfId="37067" priority="1870">
      <formula>A20="ATESTADO"</formula>
    </cfRule>
  </conditionalFormatting>
  <conditionalFormatting sqref="A21">
    <cfRule type="containsText" dxfId="37066" priority="1866" operator="containsText" text="ATESTADO">
      <formula>NOT(ISERROR(SEARCH("ATESTADO",A21)))</formula>
    </cfRule>
  </conditionalFormatting>
  <conditionalFormatting sqref="A21">
    <cfRule type="expression" dxfId="37065" priority="1862">
      <formula>A19="ATESTADO"</formula>
    </cfRule>
    <cfRule type="expression" dxfId="37064" priority="1863">
      <formula>A19="FÉRIAS"</formula>
    </cfRule>
    <cfRule type="expression" dxfId="37063" priority="1864">
      <formula>A19="NTRAB"</formula>
    </cfRule>
    <cfRule type="expression" dxfId="37062" priority="1865">
      <formula>A19="FERIADO"</formula>
    </cfRule>
  </conditionalFormatting>
  <conditionalFormatting sqref="A21">
    <cfRule type="containsText" dxfId="37061" priority="1861" operator="containsText" text="HOJE">
      <formula>NOT(ISERROR(SEARCH("HOJE",A21)))</formula>
    </cfRule>
  </conditionalFormatting>
  <conditionalFormatting sqref="A25">
    <cfRule type="containsText" dxfId="37060" priority="1859" operator="containsText" text="NTRAB">
      <formula>NOT(ISERROR(SEARCH("NTRAB",A25)))</formula>
    </cfRule>
    <cfRule type="containsText" dxfId="37059" priority="1860" operator="containsText" text="FERIADO">
      <formula>NOT(ISERROR(SEARCH("FERIADO",A25)))</formula>
    </cfRule>
  </conditionalFormatting>
  <conditionalFormatting sqref="A25">
    <cfRule type="containsText" dxfId="37058" priority="1858" operator="containsText" text="FÉRIAS">
      <formula>NOT(ISERROR(SEARCH("FÉRIAS",A25)))</formula>
    </cfRule>
  </conditionalFormatting>
  <conditionalFormatting sqref="A25">
    <cfRule type="expression" dxfId="37057" priority="1854">
      <formula>A24="FERIADO"</formula>
    </cfRule>
    <cfRule type="expression" dxfId="37056" priority="1855">
      <formula>A24="NTRAB"</formula>
    </cfRule>
    <cfRule type="expression" dxfId="37055" priority="1856">
      <formula>A24="FÉRIAS"</formula>
    </cfRule>
    <cfRule type="expression" dxfId="37054" priority="1857">
      <formula>A24="ATESTADO"</formula>
    </cfRule>
  </conditionalFormatting>
  <conditionalFormatting sqref="A25">
    <cfRule type="containsText" dxfId="37053" priority="1853" operator="containsText" text="ATESTADO">
      <formula>NOT(ISERROR(SEARCH("ATESTADO",A25)))</formula>
    </cfRule>
  </conditionalFormatting>
  <conditionalFormatting sqref="A25">
    <cfRule type="expression" dxfId="37052" priority="1849">
      <formula>A23="ATESTADO"</formula>
    </cfRule>
    <cfRule type="expression" dxfId="37051" priority="1850">
      <formula>A23="FÉRIAS"</formula>
    </cfRule>
    <cfRule type="expression" dxfId="37050" priority="1851">
      <formula>A23="NTRAB"</formula>
    </cfRule>
    <cfRule type="expression" dxfId="37049" priority="1852">
      <formula>A23="FERIADO"</formula>
    </cfRule>
  </conditionalFormatting>
  <conditionalFormatting sqref="A25">
    <cfRule type="containsText" dxfId="37048" priority="1848" operator="containsText" text="HOJE">
      <formula>NOT(ISERROR(SEARCH("HOJE",A25)))</formula>
    </cfRule>
  </conditionalFormatting>
  <conditionalFormatting sqref="A29">
    <cfRule type="containsText" dxfId="37047" priority="1846" operator="containsText" text="NTRAB">
      <formula>NOT(ISERROR(SEARCH("NTRAB",A29)))</formula>
    </cfRule>
    <cfRule type="containsText" dxfId="37046" priority="1847" operator="containsText" text="FERIADO">
      <formula>NOT(ISERROR(SEARCH("FERIADO",A29)))</formula>
    </cfRule>
  </conditionalFormatting>
  <conditionalFormatting sqref="A29">
    <cfRule type="containsText" dxfId="37045" priority="1845" operator="containsText" text="FÉRIAS">
      <formula>NOT(ISERROR(SEARCH("FÉRIAS",A29)))</formula>
    </cfRule>
  </conditionalFormatting>
  <conditionalFormatting sqref="A29">
    <cfRule type="expression" dxfId="37044" priority="1841">
      <formula>A28="FERIADO"</formula>
    </cfRule>
    <cfRule type="expression" dxfId="37043" priority="1842">
      <formula>A28="NTRAB"</formula>
    </cfRule>
    <cfRule type="expression" dxfId="37042" priority="1843">
      <formula>A28="FÉRIAS"</formula>
    </cfRule>
    <cfRule type="expression" dxfId="37041" priority="1844">
      <formula>A28="ATESTADO"</formula>
    </cfRule>
  </conditionalFormatting>
  <conditionalFormatting sqref="A29">
    <cfRule type="containsText" dxfId="37040" priority="1840" operator="containsText" text="ATESTADO">
      <formula>NOT(ISERROR(SEARCH("ATESTADO",A29)))</formula>
    </cfRule>
  </conditionalFormatting>
  <conditionalFormatting sqref="A29">
    <cfRule type="expression" dxfId="37039" priority="1836">
      <formula>A27="ATESTADO"</formula>
    </cfRule>
    <cfRule type="expression" dxfId="37038" priority="1837">
      <formula>A27="FÉRIAS"</formula>
    </cfRule>
    <cfRule type="expression" dxfId="37037" priority="1838">
      <formula>A27="NTRAB"</formula>
    </cfRule>
    <cfRule type="expression" dxfId="37036" priority="1839">
      <formula>A27="FERIADO"</formula>
    </cfRule>
  </conditionalFormatting>
  <conditionalFormatting sqref="A29">
    <cfRule type="containsText" dxfId="37035" priority="1835" operator="containsText" text="HOJE">
      <formula>NOT(ISERROR(SEARCH("HOJE",A29)))</formula>
    </cfRule>
  </conditionalFormatting>
  <conditionalFormatting sqref="A33">
    <cfRule type="containsText" dxfId="37034" priority="1833" operator="containsText" text="NTRAB">
      <formula>NOT(ISERROR(SEARCH("NTRAB",A33)))</formula>
    </cfRule>
    <cfRule type="containsText" dxfId="37033" priority="1834" operator="containsText" text="FERIADO">
      <formula>NOT(ISERROR(SEARCH("FERIADO",A33)))</formula>
    </cfRule>
  </conditionalFormatting>
  <conditionalFormatting sqref="A33">
    <cfRule type="containsText" dxfId="37032" priority="1832" operator="containsText" text="FÉRIAS">
      <formula>NOT(ISERROR(SEARCH("FÉRIAS",A33)))</formula>
    </cfRule>
  </conditionalFormatting>
  <conditionalFormatting sqref="A33">
    <cfRule type="expression" dxfId="37031" priority="1828">
      <formula>A32="FERIADO"</formula>
    </cfRule>
    <cfRule type="expression" dxfId="37030" priority="1829">
      <formula>A32="NTRAB"</formula>
    </cfRule>
    <cfRule type="expression" dxfId="37029" priority="1830">
      <formula>A32="FÉRIAS"</formula>
    </cfRule>
    <cfRule type="expression" dxfId="37028" priority="1831">
      <formula>A32="ATESTADO"</formula>
    </cfRule>
  </conditionalFormatting>
  <conditionalFormatting sqref="A33">
    <cfRule type="containsText" dxfId="37027" priority="1827" operator="containsText" text="ATESTADO">
      <formula>NOT(ISERROR(SEARCH("ATESTADO",A33)))</formula>
    </cfRule>
  </conditionalFormatting>
  <conditionalFormatting sqref="A33">
    <cfRule type="expression" dxfId="37026" priority="1823">
      <formula>A31="ATESTADO"</formula>
    </cfRule>
    <cfRule type="expression" dxfId="37025" priority="1824">
      <formula>A31="FÉRIAS"</formula>
    </cfRule>
    <cfRule type="expression" dxfId="37024" priority="1825">
      <formula>A31="NTRAB"</formula>
    </cfRule>
    <cfRule type="expression" dxfId="37023" priority="1826">
      <formula>A31="FERIADO"</formula>
    </cfRule>
  </conditionalFormatting>
  <conditionalFormatting sqref="A33">
    <cfRule type="containsText" dxfId="37022" priority="1822" operator="containsText" text="HOJE">
      <formula>NOT(ISERROR(SEARCH("HOJE",A33)))</formula>
    </cfRule>
  </conditionalFormatting>
  <conditionalFormatting sqref="A37">
    <cfRule type="containsText" dxfId="37021" priority="1820" operator="containsText" text="NTRAB">
      <formula>NOT(ISERROR(SEARCH("NTRAB",A37)))</formula>
    </cfRule>
    <cfRule type="containsText" dxfId="37020" priority="1821" operator="containsText" text="FERIADO">
      <formula>NOT(ISERROR(SEARCH("FERIADO",A37)))</formula>
    </cfRule>
  </conditionalFormatting>
  <conditionalFormatting sqref="A37">
    <cfRule type="containsText" dxfId="37019" priority="1819" operator="containsText" text="FÉRIAS">
      <formula>NOT(ISERROR(SEARCH("FÉRIAS",A37)))</formula>
    </cfRule>
  </conditionalFormatting>
  <conditionalFormatting sqref="A37">
    <cfRule type="expression" dxfId="37018" priority="1815">
      <formula>A36="FERIADO"</formula>
    </cfRule>
    <cfRule type="expression" dxfId="37017" priority="1816">
      <formula>A36="NTRAB"</formula>
    </cfRule>
    <cfRule type="expression" dxfId="37016" priority="1817">
      <formula>A36="FÉRIAS"</formula>
    </cfRule>
    <cfRule type="expression" dxfId="37015" priority="1818">
      <formula>A36="ATESTADO"</formula>
    </cfRule>
  </conditionalFormatting>
  <conditionalFormatting sqref="A37">
    <cfRule type="containsText" dxfId="37014" priority="1814" operator="containsText" text="ATESTADO">
      <formula>NOT(ISERROR(SEARCH("ATESTADO",A37)))</formula>
    </cfRule>
  </conditionalFormatting>
  <conditionalFormatting sqref="A37">
    <cfRule type="expression" dxfId="37013" priority="1810">
      <formula>A35="ATESTADO"</formula>
    </cfRule>
    <cfRule type="expression" dxfId="37012" priority="1811">
      <formula>A35="FÉRIAS"</formula>
    </cfRule>
    <cfRule type="expression" dxfId="37011" priority="1812">
      <formula>A35="NTRAB"</formula>
    </cfRule>
    <cfRule type="expression" dxfId="37010" priority="1813">
      <formula>A35="FERIADO"</formula>
    </cfRule>
  </conditionalFormatting>
  <conditionalFormatting sqref="A37">
    <cfRule type="containsText" dxfId="37009" priority="1809" operator="containsText" text="HOJE">
      <formula>NOT(ISERROR(SEARCH("HOJE",A37)))</formula>
    </cfRule>
  </conditionalFormatting>
  <conditionalFormatting sqref="A41">
    <cfRule type="containsText" dxfId="37008" priority="1807" operator="containsText" text="NTRAB">
      <formula>NOT(ISERROR(SEARCH("NTRAB",A41)))</formula>
    </cfRule>
    <cfRule type="containsText" dxfId="37007" priority="1808" operator="containsText" text="FERIADO">
      <formula>NOT(ISERROR(SEARCH("FERIADO",A41)))</formula>
    </cfRule>
  </conditionalFormatting>
  <conditionalFormatting sqref="A41">
    <cfRule type="containsText" dxfId="37006" priority="1806" operator="containsText" text="FÉRIAS">
      <formula>NOT(ISERROR(SEARCH("FÉRIAS",A41)))</formula>
    </cfRule>
  </conditionalFormatting>
  <conditionalFormatting sqref="A41">
    <cfRule type="expression" dxfId="37005" priority="1802">
      <formula>A40="FERIADO"</formula>
    </cfRule>
    <cfRule type="expression" dxfId="37004" priority="1803">
      <formula>A40="NTRAB"</formula>
    </cfRule>
    <cfRule type="expression" dxfId="37003" priority="1804">
      <formula>A40="FÉRIAS"</formula>
    </cfRule>
    <cfRule type="expression" dxfId="37002" priority="1805">
      <formula>A40="ATESTADO"</formula>
    </cfRule>
  </conditionalFormatting>
  <conditionalFormatting sqref="A41">
    <cfRule type="containsText" dxfId="37001" priority="1801" operator="containsText" text="ATESTADO">
      <formula>NOT(ISERROR(SEARCH("ATESTADO",A41)))</formula>
    </cfRule>
  </conditionalFormatting>
  <conditionalFormatting sqref="A41">
    <cfRule type="expression" dxfId="37000" priority="1797">
      <formula>A39="ATESTADO"</formula>
    </cfRule>
    <cfRule type="expression" dxfId="36999" priority="1798">
      <formula>A39="FÉRIAS"</formula>
    </cfRule>
    <cfRule type="expression" dxfId="36998" priority="1799">
      <formula>A39="NTRAB"</formula>
    </cfRule>
    <cfRule type="expression" dxfId="36997" priority="1800">
      <formula>A39="FERIADO"</formula>
    </cfRule>
  </conditionalFormatting>
  <conditionalFormatting sqref="A41">
    <cfRule type="containsText" dxfId="36996" priority="1796" operator="containsText" text="HOJE">
      <formula>NOT(ISERROR(SEARCH("HOJE",A41)))</formula>
    </cfRule>
  </conditionalFormatting>
  <conditionalFormatting sqref="F6">
    <cfRule type="containsText" dxfId="36995" priority="1794" operator="containsText" text="NTRAB">
      <formula>NOT(ISERROR(SEARCH("NTRAB",F6)))</formula>
    </cfRule>
    <cfRule type="containsText" dxfId="36994" priority="1795" operator="containsText" text="FERIADO">
      <formula>NOT(ISERROR(SEARCH("FERIADO",F6)))</formula>
    </cfRule>
  </conditionalFormatting>
  <conditionalFormatting sqref="F6">
    <cfRule type="containsText" dxfId="36993" priority="1793" operator="containsText" text="FÉRIAS">
      <formula>NOT(ISERROR(SEARCH("FÉRIAS",F6)))</formula>
    </cfRule>
  </conditionalFormatting>
  <conditionalFormatting sqref="F3">
    <cfRule type="containsText" dxfId="36992" priority="1791" operator="containsText" text="NTRAB">
      <formula>NOT(ISERROR(SEARCH("NTRAB",F3)))</formula>
    </cfRule>
    <cfRule type="containsText" dxfId="36991" priority="1792" operator="containsText" text="FERIADO">
      <formula>NOT(ISERROR(SEARCH("FERIADO",F3)))</formula>
    </cfRule>
  </conditionalFormatting>
  <conditionalFormatting sqref="F3">
    <cfRule type="containsText" dxfId="36990" priority="1790" operator="containsText" text="FÉRIAS">
      <formula>NOT(ISERROR(SEARCH("FÉRIAS",F3)))</formula>
    </cfRule>
  </conditionalFormatting>
  <conditionalFormatting sqref="F3 F6">
    <cfRule type="containsText" dxfId="36989" priority="1789" operator="containsText" text="ATESTADO">
      <formula>NOT(ISERROR(SEARCH("ATESTADO",F3)))</formula>
    </cfRule>
  </conditionalFormatting>
  <conditionalFormatting sqref="F3 F6">
    <cfRule type="containsText" dxfId="36988" priority="1788" operator="containsText" text="HOJE">
      <formula>NOT(ISERROR(SEARCH("HOJE",F3)))</formula>
    </cfRule>
  </conditionalFormatting>
  <conditionalFormatting sqref="F10">
    <cfRule type="containsText" dxfId="36987" priority="1786" operator="containsText" text="NTRAB">
      <formula>NOT(ISERROR(SEARCH("NTRAB",F10)))</formula>
    </cfRule>
    <cfRule type="containsText" dxfId="36986" priority="1787" operator="containsText" text="FERIADO">
      <formula>NOT(ISERROR(SEARCH("FERIADO",F10)))</formula>
    </cfRule>
  </conditionalFormatting>
  <conditionalFormatting sqref="F10">
    <cfRule type="containsText" dxfId="36985" priority="1785" operator="containsText" text="FÉRIAS">
      <formula>NOT(ISERROR(SEARCH("FÉRIAS",F10)))</formula>
    </cfRule>
  </conditionalFormatting>
  <conditionalFormatting sqref="F7">
    <cfRule type="containsText" dxfId="36984" priority="1783" operator="containsText" text="NTRAB">
      <formula>NOT(ISERROR(SEARCH("NTRAB",F7)))</formula>
    </cfRule>
    <cfRule type="containsText" dxfId="36983" priority="1784" operator="containsText" text="FERIADO">
      <formula>NOT(ISERROR(SEARCH("FERIADO",F7)))</formula>
    </cfRule>
  </conditionalFormatting>
  <conditionalFormatting sqref="F7">
    <cfRule type="containsText" dxfId="36982" priority="1782" operator="containsText" text="FÉRIAS">
      <formula>NOT(ISERROR(SEARCH("FÉRIAS",F7)))</formula>
    </cfRule>
  </conditionalFormatting>
  <conditionalFormatting sqref="F7 F10">
    <cfRule type="containsText" dxfId="36981" priority="1781" operator="containsText" text="ATESTADO">
      <formula>NOT(ISERROR(SEARCH("ATESTADO",F7)))</formula>
    </cfRule>
  </conditionalFormatting>
  <conditionalFormatting sqref="F8">
    <cfRule type="containsText" dxfId="36980" priority="1779" operator="containsText" text="NTRAB">
      <formula>NOT(ISERROR(SEARCH("NTRAB",F8)))</formula>
    </cfRule>
    <cfRule type="containsText" dxfId="36979" priority="1780" operator="containsText" text="FERIADO">
      <formula>NOT(ISERROR(SEARCH("FERIADO",F8)))</formula>
    </cfRule>
  </conditionalFormatting>
  <conditionalFormatting sqref="F8">
    <cfRule type="containsText" dxfId="36978" priority="1778" operator="containsText" text="FÉRIAS">
      <formula>NOT(ISERROR(SEARCH("FÉRIAS",F8)))</formula>
    </cfRule>
  </conditionalFormatting>
  <conditionalFormatting sqref="F8">
    <cfRule type="expression" dxfId="36977" priority="1774">
      <formula>F7="FERIADO"</formula>
    </cfRule>
    <cfRule type="expression" dxfId="36976" priority="1775">
      <formula>F7="NTRAB"</formula>
    </cfRule>
    <cfRule type="expression" dxfId="36975" priority="1776">
      <formula>F7="FÉRIAS"</formula>
    </cfRule>
    <cfRule type="expression" dxfId="36974" priority="1777">
      <formula>F7="ATESTADO"</formula>
    </cfRule>
  </conditionalFormatting>
  <conditionalFormatting sqref="F8">
    <cfRule type="containsText" dxfId="36973" priority="1773" operator="containsText" text="ATESTADO">
      <formula>NOT(ISERROR(SEARCH("ATESTADO",F8)))</formula>
    </cfRule>
  </conditionalFormatting>
  <conditionalFormatting sqref="F9">
    <cfRule type="containsText" dxfId="36972" priority="1771" operator="containsText" text="NTRAB">
      <formula>NOT(ISERROR(SEARCH("NTRAB",F9)))</formula>
    </cfRule>
    <cfRule type="containsText" dxfId="36971" priority="1772" operator="containsText" text="FERIADO">
      <formula>NOT(ISERROR(SEARCH("FERIADO",F9)))</formula>
    </cfRule>
  </conditionalFormatting>
  <conditionalFormatting sqref="F9">
    <cfRule type="containsText" dxfId="36970" priority="1770" operator="containsText" text="FÉRIAS">
      <formula>NOT(ISERROR(SEARCH("FÉRIAS",F9)))</formula>
    </cfRule>
  </conditionalFormatting>
  <conditionalFormatting sqref="F9">
    <cfRule type="expression" dxfId="36969" priority="1766">
      <formula>F8="FERIADO"</formula>
    </cfRule>
    <cfRule type="expression" dxfId="36968" priority="1767">
      <formula>F8="NTRAB"</formula>
    </cfRule>
    <cfRule type="expression" dxfId="36967" priority="1768">
      <formula>F8="FÉRIAS"</formula>
    </cfRule>
    <cfRule type="expression" dxfId="36966" priority="1769">
      <formula>F8="ATESTADO"</formula>
    </cfRule>
  </conditionalFormatting>
  <conditionalFormatting sqref="F9">
    <cfRule type="containsText" dxfId="36965" priority="1765" operator="containsText" text="ATESTADO">
      <formula>NOT(ISERROR(SEARCH("ATESTADO",F9)))</formula>
    </cfRule>
  </conditionalFormatting>
  <conditionalFormatting sqref="F9">
    <cfRule type="expression" dxfId="36964" priority="1761">
      <formula>F7="ATESTADO"</formula>
    </cfRule>
    <cfRule type="expression" dxfId="36963" priority="1762">
      <formula>F7="FÉRIAS"</formula>
    </cfRule>
    <cfRule type="expression" dxfId="36962" priority="1763">
      <formula>F7="NTRAB"</formula>
    </cfRule>
    <cfRule type="expression" dxfId="36961" priority="1764">
      <formula>F7="FERIADO"</formula>
    </cfRule>
  </conditionalFormatting>
  <conditionalFormatting sqref="F7:F10">
    <cfRule type="containsText" dxfId="36960" priority="1760" operator="containsText" text="HOJE">
      <formula>NOT(ISERROR(SEARCH("HOJE",F7)))</formula>
    </cfRule>
  </conditionalFormatting>
  <conditionalFormatting sqref="F14">
    <cfRule type="containsText" dxfId="36959" priority="1758" operator="containsText" text="NTRAB">
      <formula>NOT(ISERROR(SEARCH("NTRAB",F14)))</formula>
    </cfRule>
    <cfRule type="containsText" dxfId="36958" priority="1759" operator="containsText" text="FERIADO">
      <formula>NOT(ISERROR(SEARCH("FERIADO",F14)))</formula>
    </cfRule>
  </conditionalFormatting>
  <conditionalFormatting sqref="F14">
    <cfRule type="containsText" dxfId="36957" priority="1757" operator="containsText" text="FÉRIAS">
      <formula>NOT(ISERROR(SEARCH("FÉRIAS",F14)))</formula>
    </cfRule>
  </conditionalFormatting>
  <conditionalFormatting sqref="F11">
    <cfRule type="containsText" dxfId="36956" priority="1755" operator="containsText" text="NTRAB">
      <formula>NOT(ISERROR(SEARCH("NTRAB",F11)))</formula>
    </cfRule>
    <cfRule type="containsText" dxfId="36955" priority="1756" operator="containsText" text="FERIADO">
      <formula>NOT(ISERROR(SEARCH("FERIADO",F11)))</formula>
    </cfRule>
  </conditionalFormatting>
  <conditionalFormatting sqref="F11">
    <cfRule type="containsText" dxfId="36954" priority="1754" operator="containsText" text="FÉRIAS">
      <formula>NOT(ISERROR(SEARCH("FÉRIAS",F11)))</formula>
    </cfRule>
  </conditionalFormatting>
  <conditionalFormatting sqref="F11 F14">
    <cfRule type="containsText" dxfId="36953" priority="1753" operator="containsText" text="ATESTADO">
      <formula>NOT(ISERROR(SEARCH("ATESTADO",F11)))</formula>
    </cfRule>
  </conditionalFormatting>
  <conditionalFormatting sqref="F12">
    <cfRule type="containsText" dxfId="36952" priority="1751" operator="containsText" text="NTRAB">
      <formula>NOT(ISERROR(SEARCH("NTRAB",F12)))</formula>
    </cfRule>
    <cfRule type="containsText" dxfId="36951" priority="1752" operator="containsText" text="FERIADO">
      <formula>NOT(ISERROR(SEARCH("FERIADO",F12)))</formula>
    </cfRule>
  </conditionalFormatting>
  <conditionalFormatting sqref="F12">
    <cfRule type="containsText" dxfId="36950" priority="1750" operator="containsText" text="FÉRIAS">
      <formula>NOT(ISERROR(SEARCH("FÉRIAS",F12)))</formula>
    </cfRule>
  </conditionalFormatting>
  <conditionalFormatting sqref="F12">
    <cfRule type="expression" dxfId="36949" priority="1746">
      <formula>F11="FERIADO"</formula>
    </cfRule>
    <cfRule type="expression" dxfId="36948" priority="1747">
      <formula>F11="NTRAB"</formula>
    </cfRule>
    <cfRule type="expression" dxfId="36947" priority="1748">
      <formula>F11="FÉRIAS"</formula>
    </cfRule>
    <cfRule type="expression" dxfId="36946" priority="1749">
      <formula>F11="ATESTADO"</formula>
    </cfRule>
  </conditionalFormatting>
  <conditionalFormatting sqref="F12">
    <cfRule type="containsText" dxfId="36945" priority="1745" operator="containsText" text="ATESTADO">
      <formula>NOT(ISERROR(SEARCH("ATESTADO",F12)))</formula>
    </cfRule>
  </conditionalFormatting>
  <conditionalFormatting sqref="F11:F12 F14">
    <cfRule type="containsText" dxfId="36944" priority="1744" operator="containsText" text="HOJE">
      <formula>NOT(ISERROR(SEARCH("HOJE",F11)))</formula>
    </cfRule>
  </conditionalFormatting>
  <conditionalFormatting sqref="F18">
    <cfRule type="containsText" dxfId="36943" priority="1742" operator="containsText" text="NTRAB">
      <formula>NOT(ISERROR(SEARCH("NTRAB",F18)))</formula>
    </cfRule>
    <cfRule type="containsText" dxfId="36942" priority="1743" operator="containsText" text="FERIADO">
      <formula>NOT(ISERROR(SEARCH("FERIADO",F18)))</formula>
    </cfRule>
  </conditionalFormatting>
  <conditionalFormatting sqref="F18">
    <cfRule type="containsText" dxfId="36941" priority="1741" operator="containsText" text="FÉRIAS">
      <formula>NOT(ISERROR(SEARCH("FÉRIAS",F18)))</formula>
    </cfRule>
  </conditionalFormatting>
  <conditionalFormatting sqref="F15">
    <cfRule type="containsText" dxfId="36940" priority="1739" operator="containsText" text="NTRAB">
      <formula>NOT(ISERROR(SEARCH("NTRAB",F15)))</formula>
    </cfRule>
    <cfRule type="containsText" dxfId="36939" priority="1740" operator="containsText" text="FERIADO">
      <formula>NOT(ISERROR(SEARCH("FERIADO",F15)))</formula>
    </cfRule>
  </conditionalFormatting>
  <conditionalFormatting sqref="F15">
    <cfRule type="containsText" dxfId="36938" priority="1738" operator="containsText" text="FÉRIAS">
      <formula>NOT(ISERROR(SEARCH("FÉRIAS",F15)))</formula>
    </cfRule>
  </conditionalFormatting>
  <conditionalFormatting sqref="F15 F18">
    <cfRule type="containsText" dxfId="36937" priority="1737" operator="containsText" text="ATESTADO">
      <formula>NOT(ISERROR(SEARCH("ATESTADO",F15)))</formula>
    </cfRule>
  </conditionalFormatting>
  <conditionalFormatting sqref="F16">
    <cfRule type="containsText" dxfId="36936" priority="1735" operator="containsText" text="NTRAB">
      <formula>NOT(ISERROR(SEARCH("NTRAB",F16)))</formula>
    </cfRule>
    <cfRule type="containsText" dxfId="36935" priority="1736" operator="containsText" text="FERIADO">
      <formula>NOT(ISERROR(SEARCH("FERIADO",F16)))</formula>
    </cfRule>
  </conditionalFormatting>
  <conditionalFormatting sqref="F16">
    <cfRule type="containsText" dxfId="36934" priority="1734" operator="containsText" text="FÉRIAS">
      <formula>NOT(ISERROR(SEARCH("FÉRIAS",F16)))</formula>
    </cfRule>
  </conditionalFormatting>
  <conditionalFormatting sqref="F16">
    <cfRule type="expression" dxfId="36933" priority="1730">
      <formula>F15="FERIADO"</formula>
    </cfRule>
    <cfRule type="expression" dxfId="36932" priority="1731">
      <formula>F15="NTRAB"</formula>
    </cfRule>
    <cfRule type="expression" dxfId="36931" priority="1732">
      <formula>F15="FÉRIAS"</formula>
    </cfRule>
    <cfRule type="expression" dxfId="36930" priority="1733">
      <formula>F15="ATESTADO"</formula>
    </cfRule>
  </conditionalFormatting>
  <conditionalFormatting sqref="F16">
    <cfRule type="containsText" dxfId="36929" priority="1729" operator="containsText" text="ATESTADO">
      <formula>NOT(ISERROR(SEARCH("ATESTADO",F16)))</formula>
    </cfRule>
  </conditionalFormatting>
  <conditionalFormatting sqref="F15:F16 F18">
    <cfRule type="containsText" dxfId="36928" priority="1728" operator="containsText" text="HOJE">
      <formula>NOT(ISERROR(SEARCH("HOJE",F15)))</formula>
    </cfRule>
  </conditionalFormatting>
  <conditionalFormatting sqref="F22">
    <cfRule type="containsText" dxfId="36927" priority="1726" operator="containsText" text="NTRAB">
      <formula>NOT(ISERROR(SEARCH("NTRAB",F22)))</formula>
    </cfRule>
    <cfRule type="containsText" dxfId="36926" priority="1727" operator="containsText" text="FERIADO">
      <formula>NOT(ISERROR(SEARCH("FERIADO",F22)))</formula>
    </cfRule>
  </conditionalFormatting>
  <conditionalFormatting sqref="F22">
    <cfRule type="containsText" dxfId="36925" priority="1725" operator="containsText" text="FÉRIAS">
      <formula>NOT(ISERROR(SEARCH("FÉRIAS",F22)))</formula>
    </cfRule>
  </conditionalFormatting>
  <conditionalFormatting sqref="F19">
    <cfRule type="containsText" dxfId="36924" priority="1723" operator="containsText" text="NTRAB">
      <formula>NOT(ISERROR(SEARCH("NTRAB",F19)))</formula>
    </cfRule>
    <cfRule type="containsText" dxfId="36923" priority="1724" operator="containsText" text="FERIADO">
      <formula>NOT(ISERROR(SEARCH("FERIADO",F19)))</formula>
    </cfRule>
  </conditionalFormatting>
  <conditionalFormatting sqref="F19">
    <cfRule type="containsText" dxfId="36922" priority="1722" operator="containsText" text="FÉRIAS">
      <formula>NOT(ISERROR(SEARCH("FÉRIAS",F19)))</formula>
    </cfRule>
  </conditionalFormatting>
  <conditionalFormatting sqref="F19 F22">
    <cfRule type="containsText" dxfId="36921" priority="1721" operator="containsText" text="ATESTADO">
      <formula>NOT(ISERROR(SEARCH("ATESTADO",F19)))</formula>
    </cfRule>
  </conditionalFormatting>
  <conditionalFormatting sqref="F20">
    <cfRule type="containsText" dxfId="36920" priority="1719" operator="containsText" text="NTRAB">
      <formula>NOT(ISERROR(SEARCH("NTRAB",F20)))</formula>
    </cfRule>
    <cfRule type="containsText" dxfId="36919" priority="1720" operator="containsText" text="FERIADO">
      <formula>NOT(ISERROR(SEARCH("FERIADO",F20)))</formula>
    </cfRule>
  </conditionalFormatting>
  <conditionalFormatting sqref="F20">
    <cfRule type="containsText" dxfId="36918" priority="1718" operator="containsText" text="FÉRIAS">
      <formula>NOT(ISERROR(SEARCH("FÉRIAS",F20)))</formula>
    </cfRule>
  </conditionalFormatting>
  <conditionalFormatting sqref="F20">
    <cfRule type="expression" dxfId="36917" priority="1714">
      <formula>F19="FERIADO"</formula>
    </cfRule>
    <cfRule type="expression" dxfId="36916" priority="1715">
      <formula>F19="NTRAB"</formula>
    </cfRule>
    <cfRule type="expression" dxfId="36915" priority="1716">
      <formula>F19="FÉRIAS"</formula>
    </cfRule>
    <cfRule type="expression" dxfId="36914" priority="1717">
      <formula>F19="ATESTADO"</formula>
    </cfRule>
  </conditionalFormatting>
  <conditionalFormatting sqref="F20">
    <cfRule type="containsText" dxfId="36913" priority="1713" operator="containsText" text="ATESTADO">
      <formula>NOT(ISERROR(SEARCH("ATESTADO",F20)))</formula>
    </cfRule>
  </conditionalFormatting>
  <conditionalFormatting sqref="F19:F20 F22">
    <cfRule type="containsText" dxfId="36912" priority="1712" operator="containsText" text="HOJE">
      <formula>NOT(ISERROR(SEARCH("HOJE",F19)))</formula>
    </cfRule>
  </conditionalFormatting>
  <conditionalFormatting sqref="F26">
    <cfRule type="containsText" dxfId="36911" priority="1710" operator="containsText" text="NTRAB">
      <formula>NOT(ISERROR(SEARCH("NTRAB",F26)))</formula>
    </cfRule>
    <cfRule type="containsText" dxfId="36910" priority="1711" operator="containsText" text="FERIADO">
      <formula>NOT(ISERROR(SEARCH("FERIADO",F26)))</formula>
    </cfRule>
  </conditionalFormatting>
  <conditionalFormatting sqref="F26">
    <cfRule type="containsText" dxfId="36909" priority="1709" operator="containsText" text="FÉRIAS">
      <formula>NOT(ISERROR(SEARCH("FÉRIAS",F26)))</formula>
    </cfRule>
  </conditionalFormatting>
  <conditionalFormatting sqref="F23">
    <cfRule type="containsText" dxfId="36908" priority="1707" operator="containsText" text="NTRAB">
      <formula>NOT(ISERROR(SEARCH("NTRAB",F23)))</formula>
    </cfRule>
    <cfRule type="containsText" dxfId="36907" priority="1708" operator="containsText" text="FERIADO">
      <formula>NOT(ISERROR(SEARCH("FERIADO",F23)))</formula>
    </cfRule>
  </conditionalFormatting>
  <conditionalFormatting sqref="F23">
    <cfRule type="containsText" dxfId="36906" priority="1706" operator="containsText" text="FÉRIAS">
      <formula>NOT(ISERROR(SEARCH("FÉRIAS",F23)))</formula>
    </cfRule>
  </conditionalFormatting>
  <conditionalFormatting sqref="F23 F26">
    <cfRule type="containsText" dxfId="36905" priority="1705" operator="containsText" text="ATESTADO">
      <formula>NOT(ISERROR(SEARCH("ATESTADO",F23)))</formula>
    </cfRule>
  </conditionalFormatting>
  <conditionalFormatting sqref="F24">
    <cfRule type="containsText" dxfId="36904" priority="1703" operator="containsText" text="NTRAB">
      <formula>NOT(ISERROR(SEARCH("NTRAB",F24)))</formula>
    </cfRule>
    <cfRule type="containsText" dxfId="36903" priority="1704" operator="containsText" text="FERIADO">
      <formula>NOT(ISERROR(SEARCH("FERIADO",F24)))</formula>
    </cfRule>
  </conditionalFormatting>
  <conditionalFormatting sqref="F24">
    <cfRule type="containsText" dxfId="36902" priority="1702" operator="containsText" text="FÉRIAS">
      <formula>NOT(ISERROR(SEARCH("FÉRIAS",F24)))</formula>
    </cfRule>
  </conditionalFormatting>
  <conditionalFormatting sqref="F24">
    <cfRule type="expression" dxfId="36901" priority="1698">
      <formula>F23="FERIADO"</formula>
    </cfRule>
    <cfRule type="expression" dxfId="36900" priority="1699">
      <formula>F23="NTRAB"</formula>
    </cfRule>
    <cfRule type="expression" dxfId="36899" priority="1700">
      <formula>F23="FÉRIAS"</formula>
    </cfRule>
    <cfRule type="expression" dxfId="36898" priority="1701">
      <formula>F23="ATESTADO"</formula>
    </cfRule>
  </conditionalFormatting>
  <conditionalFormatting sqref="F24">
    <cfRule type="containsText" dxfId="36897" priority="1697" operator="containsText" text="ATESTADO">
      <formula>NOT(ISERROR(SEARCH("ATESTADO",F24)))</formula>
    </cfRule>
  </conditionalFormatting>
  <conditionalFormatting sqref="F23:F24 F26">
    <cfRule type="containsText" dxfId="36896" priority="1696" operator="containsText" text="HOJE">
      <formula>NOT(ISERROR(SEARCH("HOJE",F23)))</formula>
    </cfRule>
  </conditionalFormatting>
  <conditionalFormatting sqref="F30">
    <cfRule type="containsText" dxfId="36895" priority="1694" operator="containsText" text="NTRAB">
      <formula>NOT(ISERROR(SEARCH("NTRAB",F30)))</formula>
    </cfRule>
    <cfRule type="containsText" dxfId="36894" priority="1695" operator="containsText" text="FERIADO">
      <formula>NOT(ISERROR(SEARCH("FERIADO",F30)))</formula>
    </cfRule>
  </conditionalFormatting>
  <conditionalFormatting sqref="F30">
    <cfRule type="containsText" dxfId="36893" priority="1693" operator="containsText" text="FÉRIAS">
      <formula>NOT(ISERROR(SEARCH("FÉRIAS",F30)))</formula>
    </cfRule>
  </conditionalFormatting>
  <conditionalFormatting sqref="F27">
    <cfRule type="containsText" dxfId="36892" priority="1691" operator="containsText" text="NTRAB">
      <formula>NOT(ISERROR(SEARCH("NTRAB",F27)))</formula>
    </cfRule>
    <cfRule type="containsText" dxfId="36891" priority="1692" operator="containsText" text="FERIADO">
      <formula>NOT(ISERROR(SEARCH("FERIADO",F27)))</formula>
    </cfRule>
  </conditionalFormatting>
  <conditionalFormatting sqref="F27">
    <cfRule type="containsText" dxfId="36890" priority="1690" operator="containsText" text="FÉRIAS">
      <formula>NOT(ISERROR(SEARCH("FÉRIAS",F27)))</formula>
    </cfRule>
  </conditionalFormatting>
  <conditionalFormatting sqref="F27 F30">
    <cfRule type="containsText" dxfId="36889" priority="1689" operator="containsText" text="ATESTADO">
      <formula>NOT(ISERROR(SEARCH("ATESTADO",F27)))</formula>
    </cfRule>
  </conditionalFormatting>
  <conditionalFormatting sqref="F28">
    <cfRule type="containsText" dxfId="36888" priority="1687" operator="containsText" text="NTRAB">
      <formula>NOT(ISERROR(SEARCH("NTRAB",F28)))</formula>
    </cfRule>
    <cfRule type="containsText" dxfId="36887" priority="1688" operator="containsText" text="FERIADO">
      <formula>NOT(ISERROR(SEARCH("FERIADO",F28)))</formula>
    </cfRule>
  </conditionalFormatting>
  <conditionalFormatting sqref="F28">
    <cfRule type="containsText" dxfId="36886" priority="1686" operator="containsText" text="FÉRIAS">
      <formula>NOT(ISERROR(SEARCH("FÉRIAS",F28)))</formula>
    </cfRule>
  </conditionalFormatting>
  <conditionalFormatting sqref="F28">
    <cfRule type="expression" dxfId="36885" priority="1682">
      <formula>F27="FERIADO"</formula>
    </cfRule>
    <cfRule type="expression" dxfId="36884" priority="1683">
      <formula>F27="NTRAB"</formula>
    </cfRule>
    <cfRule type="expression" dxfId="36883" priority="1684">
      <formula>F27="FÉRIAS"</formula>
    </cfRule>
    <cfRule type="expression" dxfId="36882" priority="1685">
      <formula>F27="ATESTADO"</formula>
    </cfRule>
  </conditionalFormatting>
  <conditionalFormatting sqref="F28">
    <cfRule type="containsText" dxfId="36881" priority="1681" operator="containsText" text="ATESTADO">
      <formula>NOT(ISERROR(SEARCH("ATESTADO",F28)))</formula>
    </cfRule>
  </conditionalFormatting>
  <conditionalFormatting sqref="F27:F28 F30">
    <cfRule type="containsText" dxfId="36880" priority="1680" operator="containsText" text="HOJE">
      <formula>NOT(ISERROR(SEARCH("HOJE",F27)))</formula>
    </cfRule>
  </conditionalFormatting>
  <conditionalFormatting sqref="F34">
    <cfRule type="containsText" dxfId="36879" priority="1678" operator="containsText" text="NTRAB">
      <formula>NOT(ISERROR(SEARCH("NTRAB",F34)))</formula>
    </cfRule>
    <cfRule type="containsText" dxfId="36878" priority="1679" operator="containsText" text="FERIADO">
      <formula>NOT(ISERROR(SEARCH("FERIADO",F34)))</formula>
    </cfRule>
  </conditionalFormatting>
  <conditionalFormatting sqref="F34">
    <cfRule type="containsText" dxfId="36877" priority="1677" operator="containsText" text="FÉRIAS">
      <formula>NOT(ISERROR(SEARCH("FÉRIAS",F34)))</formula>
    </cfRule>
  </conditionalFormatting>
  <conditionalFormatting sqref="F31">
    <cfRule type="containsText" dxfId="36876" priority="1675" operator="containsText" text="NTRAB">
      <formula>NOT(ISERROR(SEARCH("NTRAB",F31)))</formula>
    </cfRule>
    <cfRule type="containsText" dxfId="36875" priority="1676" operator="containsText" text="FERIADO">
      <formula>NOT(ISERROR(SEARCH("FERIADO",F31)))</formula>
    </cfRule>
  </conditionalFormatting>
  <conditionalFormatting sqref="F31">
    <cfRule type="containsText" dxfId="36874" priority="1674" operator="containsText" text="FÉRIAS">
      <formula>NOT(ISERROR(SEARCH("FÉRIAS",F31)))</formula>
    </cfRule>
  </conditionalFormatting>
  <conditionalFormatting sqref="F31 F34">
    <cfRule type="containsText" dxfId="36873" priority="1673" operator="containsText" text="ATESTADO">
      <formula>NOT(ISERROR(SEARCH("ATESTADO",F31)))</formula>
    </cfRule>
  </conditionalFormatting>
  <conditionalFormatting sqref="F32">
    <cfRule type="containsText" dxfId="36872" priority="1671" operator="containsText" text="NTRAB">
      <formula>NOT(ISERROR(SEARCH("NTRAB",F32)))</formula>
    </cfRule>
    <cfRule type="containsText" dxfId="36871" priority="1672" operator="containsText" text="FERIADO">
      <formula>NOT(ISERROR(SEARCH("FERIADO",F32)))</formula>
    </cfRule>
  </conditionalFormatting>
  <conditionalFormatting sqref="F32">
    <cfRule type="containsText" dxfId="36870" priority="1670" operator="containsText" text="FÉRIAS">
      <formula>NOT(ISERROR(SEARCH("FÉRIAS",F32)))</formula>
    </cfRule>
  </conditionalFormatting>
  <conditionalFormatting sqref="F32">
    <cfRule type="expression" dxfId="36869" priority="1666">
      <formula>F31="FERIADO"</formula>
    </cfRule>
    <cfRule type="expression" dxfId="36868" priority="1667">
      <formula>F31="NTRAB"</formula>
    </cfRule>
    <cfRule type="expression" dxfId="36867" priority="1668">
      <formula>F31="FÉRIAS"</formula>
    </cfRule>
    <cfRule type="expression" dxfId="36866" priority="1669">
      <formula>F31="ATESTADO"</formula>
    </cfRule>
  </conditionalFormatting>
  <conditionalFormatting sqref="F32">
    <cfRule type="containsText" dxfId="36865" priority="1665" operator="containsText" text="ATESTADO">
      <formula>NOT(ISERROR(SEARCH("ATESTADO",F32)))</formula>
    </cfRule>
  </conditionalFormatting>
  <conditionalFormatting sqref="F31:F32 F34">
    <cfRule type="containsText" dxfId="36864" priority="1664" operator="containsText" text="HOJE">
      <formula>NOT(ISERROR(SEARCH("HOJE",F31)))</formula>
    </cfRule>
  </conditionalFormatting>
  <conditionalFormatting sqref="F38">
    <cfRule type="containsText" dxfId="36863" priority="1662" operator="containsText" text="NTRAB">
      <formula>NOT(ISERROR(SEARCH("NTRAB",F38)))</formula>
    </cfRule>
    <cfRule type="containsText" dxfId="36862" priority="1663" operator="containsText" text="FERIADO">
      <formula>NOT(ISERROR(SEARCH("FERIADO",F38)))</formula>
    </cfRule>
  </conditionalFormatting>
  <conditionalFormatting sqref="F38">
    <cfRule type="containsText" dxfId="36861" priority="1661" operator="containsText" text="FÉRIAS">
      <formula>NOT(ISERROR(SEARCH("FÉRIAS",F38)))</formula>
    </cfRule>
  </conditionalFormatting>
  <conditionalFormatting sqref="F35">
    <cfRule type="containsText" dxfId="36860" priority="1659" operator="containsText" text="NTRAB">
      <formula>NOT(ISERROR(SEARCH("NTRAB",F35)))</formula>
    </cfRule>
    <cfRule type="containsText" dxfId="36859" priority="1660" operator="containsText" text="FERIADO">
      <formula>NOT(ISERROR(SEARCH("FERIADO",F35)))</formula>
    </cfRule>
  </conditionalFormatting>
  <conditionalFormatting sqref="F35">
    <cfRule type="containsText" dxfId="36858" priority="1658" operator="containsText" text="FÉRIAS">
      <formula>NOT(ISERROR(SEARCH("FÉRIAS",F35)))</formula>
    </cfRule>
  </conditionalFormatting>
  <conditionalFormatting sqref="F35 F38">
    <cfRule type="containsText" dxfId="36857" priority="1657" operator="containsText" text="ATESTADO">
      <formula>NOT(ISERROR(SEARCH("ATESTADO",F35)))</formula>
    </cfRule>
  </conditionalFormatting>
  <conditionalFormatting sqref="F36">
    <cfRule type="containsText" dxfId="36856" priority="1655" operator="containsText" text="NTRAB">
      <formula>NOT(ISERROR(SEARCH("NTRAB",F36)))</formula>
    </cfRule>
    <cfRule type="containsText" dxfId="36855" priority="1656" operator="containsText" text="FERIADO">
      <formula>NOT(ISERROR(SEARCH("FERIADO",F36)))</formula>
    </cfRule>
  </conditionalFormatting>
  <conditionalFormatting sqref="F36">
    <cfRule type="containsText" dxfId="36854" priority="1654" operator="containsText" text="FÉRIAS">
      <formula>NOT(ISERROR(SEARCH("FÉRIAS",F36)))</formula>
    </cfRule>
  </conditionalFormatting>
  <conditionalFormatting sqref="F36">
    <cfRule type="expression" dxfId="36853" priority="1650">
      <formula>F35="FERIADO"</formula>
    </cfRule>
    <cfRule type="expression" dxfId="36852" priority="1651">
      <formula>F35="NTRAB"</formula>
    </cfRule>
    <cfRule type="expression" dxfId="36851" priority="1652">
      <formula>F35="FÉRIAS"</formula>
    </cfRule>
    <cfRule type="expression" dxfId="36850" priority="1653">
      <formula>F35="ATESTADO"</formula>
    </cfRule>
  </conditionalFormatting>
  <conditionalFormatting sqref="F36">
    <cfRule type="containsText" dxfId="36849" priority="1649" operator="containsText" text="ATESTADO">
      <formula>NOT(ISERROR(SEARCH("ATESTADO",F36)))</formula>
    </cfRule>
  </conditionalFormatting>
  <conditionalFormatting sqref="F35:F36 F38">
    <cfRule type="containsText" dxfId="36848" priority="1648" operator="containsText" text="HOJE">
      <formula>NOT(ISERROR(SEARCH("HOJE",F35)))</formula>
    </cfRule>
  </conditionalFormatting>
  <conditionalFormatting sqref="F42">
    <cfRule type="containsText" dxfId="36847" priority="1646" operator="containsText" text="NTRAB">
      <formula>NOT(ISERROR(SEARCH("NTRAB",F42)))</formula>
    </cfRule>
    <cfRule type="containsText" dxfId="36846" priority="1647" operator="containsText" text="FERIADO">
      <formula>NOT(ISERROR(SEARCH("FERIADO",F42)))</formula>
    </cfRule>
  </conditionalFormatting>
  <conditionalFormatting sqref="F42">
    <cfRule type="containsText" dxfId="36845" priority="1645" operator="containsText" text="FÉRIAS">
      <formula>NOT(ISERROR(SEARCH("FÉRIAS",F42)))</formula>
    </cfRule>
  </conditionalFormatting>
  <conditionalFormatting sqref="F39">
    <cfRule type="containsText" dxfId="36844" priority="1643" operator="containsText" text="NTRAB">
      <formula>NOT(ISERROR(SEARCH("NTRAB",F39)))</formula>
    </cfRule>
    <cfRule type="containsText" dxfId="36843" priority="1644" operator="containsText" text="FERIADO">
      <formula>NOT(ISERROR(SEARCH("FERIADO",F39)))</formula>
    </cfRule>
  </conditionalFormatting>
  <conditionalFormatting sqref="F39">
    <cfRule type="containsText" dxfId="36842" priority="1642" operator="containsText" text="FÉRIAS">
      <formula>NOT(ISERROR(SEARCH("FÉRIAS",F39)))</formula>
    </cfRule>
  </conditionalFormatting>
  <conditionalFormatting sqref="F39 F42">
    <cfRule type="containsText" dxfId="36841" priority="1641" operator="containsText" text="ATESTADO">
      <formula>NOT(ISERROR(SEARCH("ATESTADO",F39)))</formula>
    </cfRule>
  </conditionalFormatting>
  <conditionalFormatting sqref="F40">
    <cfRule type="containsText" dxfId="36840" priority="1639" operator="containsText" text="NTRAB">
      <formula>NOT(ISERROR(SEARCH("NTRAB",F40)))</formula>
    </cfRule>
    <cfRule type="containsText" dxfId="36839" priority="1640" operator="containsText" text="FERIADO">
      <formula>NOT(ISERROR(SEARCH("FERIADO",F40)))</formula>
    </cfRule>
  </conditionalFormatting>
  <conditionalFormatting sqref="F40">
    <cfRule type="containsText" dxfId="36838" priority="1638" operator="containsText" text="FÉRIAS">
      <formula>NOT(ISERROR(SEARCH("FÉRIAS",F40)))</formula>
    </cfRule>
  </conditionalFormatting>
  <conditionalFormatting sqref="F40">
    <cfRule type="expression" dxfId="36837" priority="1634">
      <formula>F39="FERIADO"</formula>
    </cfRule>
    <cfRule type="expression" dxfId="36836" priority="1635">
      <formula>F39="NTRAB"</formula>
    </cfRule>
    <cfRule type="expression" dxfId="36835" priority="1636">
      <formula>F39="FÉRIAS"</formula>
    </cfRule>
    <cfRule type="expression" dxfId="36834" priority="1637">
      <formula>F39="ATESTADO"</formula>
    </cfRule>
  </conditionalFormatting>
  <conditionalFormatting sqref="F40">
    <cfRule type="containsText" dxfId="36833" priority="1633" operator="containsText" text="ATESTADO">
      <formula>NOT(ISERROR(SEARCH("ATESTADO",F40)))</formula>
    </cfRule>
  </conditionalFormatting>
  <conditionalFormatting sqref="F39:F40 F42">
    <cfRule type="containsText" dxfId="36832" priority="1632" operator="containsText" text="HOJE">
      <formula>NOT(ISERROR(SEARCH("HOJE",F39)))</formula>
    </cfRule>
  </conditionalFormatting>
  <conditionalFormatting sqref="F13">
    <cfRule type="containsText" dxfId="36831" priority="1630" operator="containsText" text="NTRAB">
      <formula>NOT(ISERROR(SEARCH("NTRAB",F13)))</formula>
    </cfRule>
    <cfRule type="containsText" dxfId="36830" priority="1631" operator="containsText" text="FERIADO">
      <formula>NOT(ISERROR(SEARCH("FERIADO",F13)))</formula>
    </cfRule>
  </conditionalFormatting>
  <conditionalFormatting sqref="F13">
    <cfRule type="containsText" dxfId="36829" priority="1629" operator="containsText" text="FÉRIAS">
      <formula>NOT(ISERROR(SEARCH("FÉRIAS",F13)))</formula>
    </cfRule>
  </conditionalFormatting>
  <conditionalFormatting sqref="F13">
    <cfRule type="expression" dxfId="36828" priority="1625">
      <formula>F12="FERIADO"</formula>
    </cfRule>
    <cfRule type="expression" dxfId="36827" priority="1626">
      <formula>F12="NTRAB"</formula>
    </cfRule>
    <cfRule type="expression" dxfId="36826" priority="1627">
      <formula>F12="FÉRIAS"</formula>
    </cfRule>
    <cfRule type="expression" dxfId="36825" priority="1628">
      <formula>F12="ATESTADO"</formula>
    </cfRule>
  </conditionalFormatting>
  <conditionalFormatting sqref="F13">
    <cfRule type="containsText" dxfId="36824" priority="1624" operator="containsText" text="ATESTADO">
      <formula>NOT(ISERROR(SEARCH("ATESTADO",F13)))</formula>
    </cfRule>
  </conditionalFormatting>
  <conditionalFormatting sqref="F13">
    <cfRule type="expression" dxfId="36823" priority="1620">
      <formula>F11="ATESTADO"</formula>
    </cfRule>
    <cfRule type="expression" dxfId="36822" priority="1621">
      <formula>F11="FÉRIAS"</formula>
    </cfRule>
    <cfRule type="expression" dxfId="36821" priority="1622">
      <formula>F11="NTRAB"</formula>
    </cfRule>
    <cfRule type="expression" dxfId="36820" priority="1623">
      <formula>F11="FERIADO"</formula>
    </cfRule>
  </conditionalFormatting>
  <conditionalFormatting sqref="F13">
    <cfRule type="containsText" dxfId="36819" priority="1619" operator="containsText" text="HOJE">
      <formula>NOT(ISERROR(SEARCH("HOJE",F13)))</formula>
    </cfRule>
  </conditionalFormatting>
  <conditionalFormatting sqref="F17">
    <cfRule type="containsText" dxfId="36818" priority="1617" operator="containsText" text="NTRAB">
      <formula>NOT(ISERROR(SEARCH("NTRAB",F17)))</formula>
    </cfRule>
    <cfRule type="containsText" dxfId="36817" priority="1618" operator="containsText" text="FERIADO">
      <formula>NOT(ISERROR(SEARCH("FERIADO",F17)))</formula>
    </cfRule>
  </conditionalFormatting>
  <conditionalFormatting sqref="F17">
    <cfRule type="containsText" dxfId="36816" priority="1616" operator="containsText" text="FÉRIAS">
      <formula>NOT(ISERROR(SEARCH("FÉRIAS",F17)))</formula>
    </cfRule>
  </conditionalFormatting>
  <conditionalFormatting sqref="F17">
    <cfRule type="expression" dxfId="36815" priority="1612">
      <formula>F16="FERIADO"</formula>
    </cfRule>
    <cfRule type="expression" dxfId="36814" priority="1613">
      <formula>F16="NTRAB"</formula>
    </cfRule>
    <cfRule type="expression" dxfId="36813" priority="1614">
      <formula>F16="FÉRIAS"</formula>
    </cfRule>
    <cfRule type="expression" dxfId="36812" priority="1615">
      <formula>F16="ATESTADO"</formula>
    </cfRule>
  </conditionalFormatting>
  <conditionalFormatting sqref="F17">
    <cfRule type="containsText" dxfId="36811" priority="1611" operator="containsText" text="ATESTADO">
      <formula>NOT(ISERROR(SEARCH("ATESTADO",F17)))</formula>
    </cfRule>
  </conditionalFormatting>
  <conditionalFormatting sqref="F17">
    <cfRule type="expression" dxfId="36810" priority="1607">
      <formula>F15="ATESTADO"</formula>
    </cfRule>
    <cfRule type="expression" dxfId="36809" priority="1608">
      <formula>F15="FÉRIAS"</formula>
    </cfRule>
    <cfRule type="expression" dxfId="36808" priority="1609">
      <formula>F15="NTRAB"</formula>
    </cfRule>
    <cfRule type="expression" dxfId="36807" priority="1610">
      <formula>F15="FERIADO"</formula>
    </cfRule>
  </conditionalFormatting>
  <conditionalFormatting sqref="F17">
    <cfRule type="containsText" dxfId="36806" priority="1606" operator="containsText" text="HOJE">
      <formula>NOT(ISERROR(SEARCH("HOJE",F17)))</formula>
    </cfRule>
  </conditionalFormatting>
  <conditionalFormatting sqref="F21">
    <cfRule type="containsText" dxfId="36805" priority="1604" operator="containsText" text="NTRAB">
      <formula>NOT(ISERROR(SEARCH("NTRAB",F21)))</formula>
    </cfRule>
    <cfRule type="containsText" dxfId="36804" priority="1605" operator="containsText" text="FERIADO">
      <formula>NOT(ISERROR(SEARCH("FERIADO",F21)))</formula>
    </cfRule>
  </conditionalFormatting>
  <conditionalFormatting sqref="F21">
    <cfRule type="containsText" dxfId="36803" priority="1603" operator="containsText" text="FÉRIAS">
      <formula>NOT(ISERROR(SEARCH("FÉRIAS",F21)))</formula>
    </cfRule>
  </conditionalFormatting>
  <conditionalFormatting sqref="F21">
    <cfRule type="expression" dxfId="36802" priority="1599">
      <formula>F20="FERIADO"</formula>
    </cfRule>
    <cfRule type="expression" dxfId="36801" priority="1600">
      <formula>F20="NTRAB"</formula>
    </cfRule>
    <cfRule type="expression" dxfId="36800" priority="1601">
      <formula>F20="FÉRIAS"</formula>
    </cfRule>
    <cfRule type="expression" dxfId="36799" priority="1602">
      <formula>F20="ATESTADO"</formula>
    </cfRule>
  </conditionalFormatting>
  <conditionalFormatting sqref="F21">
    <cfRule type="containsText" dxfId="36798" priority="1598" operator="containsText" text="ATESTADO">
      <formula>NOT(ISERROR(SEARCH("ATESTADO",F21)))</formula>
    </cfRule>
  </conditionalFormatting>
  <conditionalFormatting sqref="F21">
    <cfRule type="expression" dxfId="36797" priority="1594">
      <formula>F19="ATESTADO"</formula>
    </cfRule>
    <cfRule type="expression" dxfId="36796" priority="1595">
      <formula>F19="FÉRIAS"</formula>
    </cfRule>
    <cfRule type="expression" dxfId="36795" priority="1596">
      <formula>F19="NTRAB"</formula>
    </cfRule>
    <cfRule type="expression" dxfId="36794" priority="1597">
      <formula>F19="FERIADO"</formula>
    </cfRule>
  </conditionalFormatting>
  <conditionalFormatting sqref="F21">
    <cfRule type="containsText" dxfId="36793" priority="1593" operator="containsText" text="HOJE">
      <formula>NOT(ISERROR(SEARCH("HOJE",F21)))</formula>
    </cfRule>
  </conditionalFormatting>
  <conditionalFormatting sqref="F25">
    <cfRule type="containsText" dxfId="36792" priority="1591" operator="containsText" text="NTRAB">
      <formula>NOT(ISERROR(SEARCH("NTRAB",F25)))</formula>
    </cfRule>
    <cfRule type="containsText" dxfId="36791" priority="1592" operator="containsText" text="FERIADO">
      <formula>NOT(ISERROR(SEARCH("FERIADO",F25)))</formula>
    </cfRule>
  </conditionalFormatting>
  <conditionalFormatting sqref="F25">
    <cfRule type="containsText" dxfId="36790" priority="1590" operator="containsText" text="FÉRIAS">
      <formula>NOT(ISERROR(SEARCH("FÉRIAS",F25)))</formula>
    </cfRule>
  </conditionalFormatting>
  <conditionalFormatting sqref="F25">
    <cfRule type="expression" dxfId="36789" priority="1586">
      <formula>F24="FERIADO"</formula>
    </cfRule>
    <cfRule type="expression" dxfId="36788" priority="1587">
      <formula>F24="NTRAB"</formula>
    </cfRule>
    <cfRule type="expression" dxfId="36787" priority="1588">
      <formula>F24="FÉRIAS"</formula>
    </cfRule>
    <cfRule type="expression" dxfId="36786" priority="1589">
      <formula>F24="ATESTADO"</formula>
    </cfRule>
  </conditionalFormatting>
  <conditionalFormatting sqref="F25">
    <cfRule type="containsText" dxfId="36785" priority="1585" operator="containsText" text="ATESTADO">
      <formula>NOT(ISERROR(SEARCH("ATESTADO",F25)))</formula>
    </cfRule>
  </conditionalFormatting>
  <conditionalFormatting sqref="F25">
    <cfRule type="expression" dxfId="36784" priority="1581">
      <formula>F23="ATESTADO"</formula>
    </cfRule>
    <cfRule type="expression" dxfId="36783" priority="1582">
      <formula>F23="FÉRIAS"</formula>
    </cfRule>
    <cfRule type="expression" dxfId="36782" priority="1583">
      <formula>F23="NTRAB"</formula>
    </cfRule>
    <cfRule type="expression" dxfId="36781" priority="1584">
      <formula>F23="FERIADO"</formula>
    </cfRule>
  </conditionalFormatting>
  <conditionalFormatting sqref="F25">
    <cfRule type="containsText" dxfId="36780" priority="1580" operator="containsText" text="HOJE">
      <formula>NOT(ISERROR(SEARCH("HOJE",F25)))</formula>
    </cfRule>
  </conditionalFormatting>
  <conditionalFormatting sqref="F29">
    <cfRule type="containsText" dxfId="36779" priority="1578" operator="containsText" text="NTRAB">
      <formula>NOT(ISERROR(SEARCH("NTRAB",F29)))</formula>
    </cfRule>
    <cfRule type="containsText" dxfId="36778" priority="1579" operator="containsText" text="FERIADO">
      <formula>NOT(ISERROR(SEARCH("FERIADO",F29)))</formula>
    </cfRule>
  </conditionalFormatting>
  <conditionalFormatting sqref="F29">
    <cfRule type="containsText" dxfId="36777" priority="1577" operator="containsText" text="FÉRIAS">
      <formula>NOT(ISERROR(SEARCH("FÉRIAS",F29)))</formula>
    </cfRule>
  </conditionalFormatting>
  <conditionalFormatting sqref="F29">
    <cfRule type="expression" dxfId="36776" priority="1573">
      <formula>F28="FERIADO"</formula>
    </cfRule>
    <cfRule type="expression" dxfId="36775" priority="1574">
      <formula>F28="NTRAB"</formula>
    </cfRule>
    <cfRule type="expression" dxfId="36774" priority="1575">
      <formula>F28="FÉRIAS"</formula>
    </cfRule>
    <cfRule type="expression" dxfId="36773" priority="1576">
      <formula>F28="ATESTADO"</formula>
    </cfRule>
  </conditionalFormatting>
  <conditionalFormatting sqref="F29">
    <cfRule type="containsText" dxfId="36772" priority="1572" operator="containsText" text="ATESTADO">
      <formula>NOT(ISERROR(SEARCH("ATESTADO",F29)))</formula>
    </cfRule>
  </conditionalFormatting>
  <conditionalFormatting sqref="F29">
    <cfRule type="expression" dxfId="36771" priority="1568">
      <formula>F27="ATESTADO"</formula>
    </cfRule>
    <cfRule type="expression" dxfId="36770" priority="1569">
      <formula>F27="FÉRIAS"</formula>
    </cfRule>
    <cfRule type="expression" dxfId="36769" priority="1570">
      <formula>F27="NTRAB"</formula>
    </cfRule>
    <cfRule type="expression" dxfId="36768" priority="1571">
      <formula>F27="FERIADO"</formula>
    </cfRule>
  </conditionalFormatting>
  <conditionalFormatting sqref="F29">
    <cfRule type="containsText" dxfId="36767" priority="1567" operator="containsText" text="HOJE">
      <formula>NOT(ISERROR(SEARCH("HOJE",F29)))</formula>
    </cfRule>
  </conditionalFormatting>
  <conditionalFormatting sqref="F33">
    <cfRule type="containsText" dxfId="36766" priority="1565" operator="containsText" text="NTRAB">
      <formula>NOT(ISERROR(SEARCH("NTRAB",F33)))</formula>
    </cfRule>
    <cfRule type="containsText" dxfId="36765" priority="1566" operator="containsText" text="FERIADO">
      <formula>NOT(ISERROR(SEARCH("FERIADO",F33)))</formula>
    </cfRule>
  </conditionalFormatting>
  <conditionalFormatting sqref="F33">
    <cfRule type="containsText" dxfId="36764" priority="1564" operator="containsText" text="FÉRIAS">
      <formula>NOT(ISERROR(SEARCH("FÉRIAS",F33)))</formula>
    </cfRule>
  </conditionalFormatting>
  <conditionalFormatting sqref="F33">
    <cfRule type="expression" dxfId="36763" priority="1560">
      <formula>F32="FERIADO"</formula>
    </cfRule>
    <cfRule type="expression" dxfId="36762" priority="1561">
      <formula>F32="NTRAB"</formula>
    </cfRule>
    <cfRule type="expression" dxfId="36761" priority="1562">
      <formula>F32="FÉRIAS"</formula>
    </cfRule>
    <cfRule type="expression" dxfId="36760" priority="1563">
      <formula>F32="ATESTADO"</formula>
    </cfRule>
  </conditionalFormatting>
  <conditionalFormatting sqref="F33">
    <cfRule type="containsText" dxfId="36759" priority="1559" operator="containsText" text="ATESTADO">
      <formula>NOT(ISERROR(SEARCH("ATESTADO",F33)))</formula>
    </cfRule>
  </conditionalFormatting>
  <conditionalFormatting sqref="F33">
    <cfRule type="expression" dxfId="36758" priority="1555">
      <formula>F31="ATESTADO"</formula>
    </cfRule>
    <cfRule type="expression" dxfId="36757" priority="1556">
      <formula>F31="FÉRIAS"</formula>
    </cfRule>
    <cfRule type="expression" dxfId="36756" priority="1557">
      <formula>F31="NTRAB"</formula>
    </cfRule>
    <cfRule type="expression" dxfId="36755" priority="1558">
      <formula>F31="FERIADO"</formula>
    </cfRule>
  </conditionalFormatting>
  <conditionalFormatting sqref="F33">
    <cfRule type="containsText" dxfId="36754" priority="1554" operator="containsText" text="HOJE">
      <formula>NOT(ISERROR(SEARCH("HOJE",F33)))</formula>
    </cfRule>
  </conditionalFormatting>
  <conditionalFormatting sqref="F37">
    <cfRule type="containsText" dxfId="36753" priority="1552" operator="containsText" text="NTRAB">
      <formula>NOT(ISERROR(SEARCH("NTRAB",F37)))</formula>
    </cfRule>
    <cfRule type="containsText" dxfId="36752" priority="1553" operator="containsText" text="FERIADO">
      <formula>NOT(ISERROR(SEARCH("FERIADO",F37)))</formula>
    </cfRule>
  </conditionalFormatting>
  <conditionalFormatting sqref="F37">
    <cfRule type="containsText" dxfId="36751" priority="1551" operator="containsText" text="FÉRIAS">
      <formula>NOT(ISERROR(SEARCH("FÉRIAS",F37)))</formula>
    </cfRule>
  </conditionalFormatting>
  <conditionalFormatting sqref="F37">
    <cfRule type="expression" dxfId="36750" priority="1547">
      <formula>F36="FERIADO"</formula>
    </cfRule>
    <cfRule type="expression" dxfId="36749" priority="1548">
      <formula>F36="NTRAB"</formula>
    </cfRule>
    <cfRule type="expression" dxfId="36748" priority="1549">
      <formula>F36="FÉRIAS"</formula>
    </cfRule>
    <cfRule type="expression" dxfId="36747" priority="1550">
      <formula>F36="ATESTADO"</formula>
    </cfRule>
  </conditionalFormatting>
  <conditionalFormatting sqref="F37">
    <cfRule type="containsText" dxfId="36746" priority="1546" operator="containsText" text="ATESTADO">
      <formula>NOT(ISERROR(SEARCH("ATESTADO",F37)))</formula>
    </cfRule>
  </conditionalFormatting>
  <conditionalFormatting sqref="F37">
    <cfRule type="expression" dxfId="36745" priority="1542">
      <formula>F35="ATESTADO"</formula>
    </cfRule>
    <cfRule type="expression" dxfId="36744" priority="1543">
      <formula>F35="FÉRIAS"</formula>
    </cfRule>
    <cfRule type="expression" dxfId="36743" priority="1544">
      <formula>F35="NTRAB"</formula>
    </cfRule>
    <cfRule type="expression" dxfId="36742" priority="1545">
      <formula>F35="FERIADO"</formula>
    </cfRule>
  </conditionalFormatting>
  <conditionalFormatting sqref="F37">
    <cfRule type="containsText" dxfId="36741" priority="1541" operator="containsText" text="HOJE">
      <formula>NOT(ISERROR(SEARCH("HOJE",F37)))</formula>
    </cfRule>
  </conditionalFormatting>
  <conditionalFormatting sqref="F41">
    <cfRule type="containsText" dxfId="36740" priority="1539" operator="containsText" text="NTRAB">
      <formula>NOT(ISERROR(SEARCH("NTRAB",F41)))</formula>
    </cfRule>
    <cfRule type="containsText" dxfId="36739" priority="1540" operator="containsText" text="FERIADO">
      <formula>NOT(ISERROR(SEARCH("FERIADO",F41)))</formula>
    </cfRule>
  </conditionalFormatting>
  <conditionalFormatting sqref="F41">
    <cfRule type="containsText" dxfId="36738" priority="1538" operator="containsText" text="FÉRIAS">
      <formula>NOT(ISERROR(SEARCH("FÉRIAS",F41)))</formula>
    </cfRule>
  </conditionalFormatting>
  <conditionalFormatting sqref="F41">
    <cfRule type="expression" dxfId="36737" priority="1534">
      <formula>F40="FERIADO"</formula>
    </cfRule>
    <cfRule type="expression" dxfId="36736" priority="1535">
      <formula>F40="NTRAB"</formula>
    </cfRule>
    <cfRule type="expression" dxfId="36735" priority="1536">
      <formula>F40="FÉRIAS"</formula>
    </cfRule>
    <cfRule type="expression" dxfId="36734" priority="1537">
      <formula>F40="ATESTADO"</formula>
    </cfRule>
  </conditionalFormatting>
  <conditionalFormatting sqref="F41">
    <cfRule type="containsText" dxfId="36733" priority="1533" operator="containsText" text="ATESTADO">
      <formula>NOT(ISERROR(SEARCH("ATESTADO",F41)))</formula>
    </cfRule>
  </conditionalFormatting>
  <conditionalFormatting sqref="F41">
    <cfRule type="expression" dxfId="36732" priority="1529">
      <formula>F39="ATESTADO"</formula>
    </cfRule>
    <cfRule type="expression" dxfId="36731" priority="1530">
      <formula>F39="FÉRIAS"</formula>
    </cfRule>
    <cfRule type="expression" dxfId="36730" priority="1531">
      <formula>F39="NTRAB"</formula>
    </cfRule>
    <cfRule type="expression" dxfId="36729" priority="1532">
      <formula>F39="FERIADO"</formula>
    </cfRule>
  </conditionalFormatting>
  <conditionalFormatting sqref="F41">
    <cfRule type="containsText" dxfId="36728" priority="1528" operator="containsText" text="HOJE">
      <formula>NOT(ISERROR(SEARCH("HOJE",F41)))</formula>
    </cfRule>
  </conditionalFormatting>
  <conditionalFormatting sqref="F5">
    <cfRule type="containsText" dxfId="36727" priority="1526" operator="containsText" text="NTRAB">
      <formula>NOT(ISERROR(SEARCH("NTRAB",F5)))</formula>
    </cfRule>
    <cfRule type="containsText" dxfId="36726" priority="1527" operator="containsText" text="FERIADO">
      <formula>NOT(ISERROR(SEARCH("FERIADO",F5)))</formula>
    </cfRule>
  </conditionalFormatting>
  <conditionalFormatting sqref="F5">
    <cfRule type="containsText" dxfId="36725" priority="1525" operator="containsText" text="FÉRIAS">
      <formula>NOT(ISERROR(SEARCH("FÉRIAS",F5)))</formula>
    </cfRule>
  </conditionalFormatting>
  <conditionalFormatting sqref="F5">
    <cfRule type="expression" dxfId="36724" priority="1521">
      <formula>F4="FERIADO"</formula>
    </cfRule>
    <cfRule type="expression" dxfId="36723" priority="1522">
      <formula>F4="NTRAB"</formula>
    </cfRule>
    <cfRule type="expression" dxfId="36722" priority="1523">
      <formula>F4="FÉRIAS"</formula>
    </cfRule>
    <cfRule type="expression" dxfId="36721" priority="1524">
      <formula>F4="ATESTADO"</formula>
    </cfRule>
  </conditionalFormatting>
  <conditionalFormatting sqref="F5">
    <cfRule type="containsText" dxfId="36720" priority="1520" operator="containsText" text="ATESTADO">
      <formula>NOT(ISERROR(SEARCH("ATESTADO",F5)))</formula>
    </cfRule>
  </conditionalFormatting>
  <conditionalFormatting sqref="F5">
    <cfRule type="expression" dxfId="36719" priority="1516">
      <formula>F3="ATESTADO"</formula>
    </cfRule>
    <cfRule type="expression" dxfId="36718" priority="1517">
      <formula>F3="FÉRIAS"</formula>
    </cfRule>
    <cfRule type="expression" dxfId="36717" priority="1518">
      <formula>F3="NTRAB"</formula>
    </cfRule>
    <cfRule type="expression" dxfId="36716" priority="1519">
      <formula>F3="FERIADO"</formula>
    </cfRule>
  </conditionalFormatting>
  <conditionalFormatting sqref="F5">
    <cfRule type="containsText" dxfId="36715" priority="1515" operator="containsText" text="HOJE">
      <formula>NOT(ISERROR(SEARCH("HOJE",F5)))</formula>
    </cfRule>
  </conditionalFormatting>
  <conditionalFormatting sqref="F4">
    <cfRule type="containsText" dxfId="36714" priority="1513" operator="containsText" text="NTRAB">
      <formula>NOT(ISERROR(SEARCH("NTRAB",F4)))</formula>
    </cfRule>
    <cfRule type="containsText" dxfId="36713" priority="1514" operator="containsText" text="FERIADO">
      <formula>NOT(ISERROR(SEARCH("FERIADO",F4)))</formula>
    </cfRule>
  </conditionalFormatting>
  <conditionalFormatting sqref="F4">
    <cfRule type="containsText" dxfId="36712" priority="1512" operator="containsText" text="FÉRIAS">
      <formula>NOT(ISERROR(SEARCH("FÉRIAS",F4)))</formula>
    </cfRule>
  </conditionalFormatting>
  <conditionalFormatting sqref="F4">
    <cfRule type="expression" dxfId="36711" priority="1508">
      <formula>F3="FERIADO"</formula>
    </cfRule>
    <cfRule type="expression" dxfId="36710" priority="1509">
      <formula>F3="NTRAB"</formula>
    </cfRule>
    <cfRule type="expression" dxfId="36709" priority="1510">
      <formula>F3="FÉRIAS"</formula>
    </cfRule>
    <cfRule type="expression" dxfId="36708" priority="1511">
      <formula>F3="ATESTADO"</formula>
    </cfRule>
  </conditionalFormatting>
  <conditionalFormatting sqref="F4">
    <cfRule type="containsText" dxfId="36707" priority="1507" operator="containsText" text="ATESTADO">
      <formula>NOT(ISERROR(SEARCH("ATESTADO",F4)))</formula>
    </cfRule>
  </conditionalFormatting>
  <conditionalFormatting sqref="F4">
    <cfRule type="containsText" dxfId="36706" priority="1506" operator="containsText" text="HOJE">
      <formula>NOT(ISERROR(SEARCH("HOJE",F4)))</formula>
    </cfRule>
  </conditionalFormatting>
  <conditionalFormatting sqref="K6">
    <cfRule type="containsText" dxfId="36705" priority="1504" operator="containsText" text="NTRAB">
      <formula>NOT(ISERROR(SEARCH("NTRAB",K6)))</formula>
    </cfRule>
    <cfRule type="containsText" dxfId="36704" priority="1505" operator="containsText" text="FERIADO">
      <formula>NOT(ISERROR(SEARCH("FERIADO",K6)))</formula>
    </cfRule>
  </conditionalFormatting>
  <conditionalFormatting sqref="K6">
    <cfRule type="containsText" dxfId="36703" priority="1503" operator="containsText" text="FÉRIAS">
      <formula>NOT(ISERROR(SEARCH("FÉRIAS",K6)))</formula>
    </cfRule>
  </conditionalFormatting>
  <conditionalFormatting sqref="K3">
    <cfRule type="containsText" dxfId="36702" priority="1501" operator="containsText" text="NTRAB">
      <formula>NOT(ISERROR(SEARCH("NTRAB",K3)))</formula>
    </cfRule>
    <cfRule type="containsText" dxfId="36701" priority="1502" operator="containsText" text="FERIADO">
      <formula>NOT(ISERROR(SEARCH("FERIADO",K3)))</formula>
    </cfRule>
  </conditionalFormatting>
  <conditionalFormatting sqref="K3">
    <cfRule type="containsText" dxfId="36700" priority="1500" operator="containsText" text="FÉRIAS">
      <formula>NOT(ISERROR(SEARCH("FÉRIAS",K3)))</formula>
    </cfRule>
  </conditionalFormatting>
  <conditionalFormatting sqref="K3 K6">
    <cfRule type="containsText" dxfId="36699" priority="1499" operator="containsText" text="ATESTADO">
      <formula>NOT(ISERROR(SEARCH("ATESTADO",K3)))</formula>
    </cfRule>
  </conditionalFormatting>
  <conditionalFormatting sqref="K3 K6">
    <cfRule type="containsText" dxfId="36698" priority="1498" operator="containsText" text="HOJE">
      <formula>NOT(ISERROR(SEARCH("HOJE",K3)))</formula>
    </cfRule>
  </conditionalFormatting>
  <conditionalFormatting sqref="K10">
    <cfRule type="containsText" dxfId="36697" priority="1496" operator="containsText" text="NTRAB">
      <formula>NOT(ISERROR(SEARCH("NTRAB",K10)))</formula>
    </cfRule>
    <cfRule type="containsText" dxfId="36696" priority="1497" operator="containsText" text="FERIADO">
      <formula>NOT(ISERROR(SEARCH("FERIADO",K10)))</formula>
    </cfRule>
  </conditionalFormatting>
  <conditionalFormatting sqref="K10">
    <cfRule type="containsText" dxfId="36695" priority="1495" operator="containsText" text="FÉRIAS">
      <formula>NOT(ISERROR(SEARCH("FÉRIAS",K10)))</formula>
    </cfRule>
  </conditionalFormatting>
  <conditionalFormatting sqref="K7">
    <cfRule type="containsText" dxfId="36694" priority="1493" operator="containsText" text="NTRAB">
      <formula>NOT(ISERROR(SEARCH("NTRAB",K7)))</formula>
    </cfRule>
    <cfRule type="containsText" dxfId="36693" priority="1494" operator="containsText" text="FERIADO">
      <formula>NOT(ISERROR(SEARCH("FERIADO",K7)))</formula>
    </cfRule>
  </conditionalFormatting>
  <conditionalFormatting sqref="K7">
    <cfRule type="containsText" dxfId="36692" priority="1492" operator="containsText" text="FÉRIAS">
      <formula>NOT(ISERROR(SEARCH("FÉRIAS",K7)))</formula>
    </cfRule>
  </conditionalFormatting>
  <conditionalFormatting sqref="K7 K10">
    <cfRule type="containsText" dxfId="36691" priority="1491" operator="containsText" text="ATESTADO">
      <formula>NOT(ISERROR(SEARCH("ATESTADO",K7)))</formula>
    </cfRule>
  </conditionalFormatting>
  <conditionalFormatting sqref="K8">
    <cfRule type="containsText" dxfId="36690" priority="1489" operator="containsText" text="NTRAB">
      <formula>NOT(ISERROR(SEARCH("NTRAB",K8)))</formula>
    </cfRule>
    <cfRule type="containsText" dxfId="36689" priority="1490" operator="containsText" text="FERIADO">
      <formula>NOT(ISERROR(SEARCH("FERIADO",K8)))</formula>
    </cfRule>
  </conditionalFormatting>
  <conditionalFormatting sqref="K8">
    <cfRule type="containsText" dxfId="36688" priority="1488" operator="containsText" text="FÉRIAS">
      <formula>NOT(ISERROR(SEARCH("FÉRIAS",K8)))</formula>
    </cfRule>
  </conditionalFormatting>
  <conditionalFormatting sqref="K8">
    <cfRule type="expression" dxfId="36687" priority="1484">
      <formula>K7="FERIADO"</formula>
    </cfRule>
    <cfRule type="expression" dxfId="36686" priority="1485">
      <formula>K7="NTRAB"</formula>
    </cfRule>
    <cfRule type="expression" dxfId="36685" priority="1486">
      <formula>K7="FÉRIAS"</formula>
    </cfRule>
    <cfRule type="expression" dxfId="36684" priority="1487">
      <formula>K7="ATESTADO"</formula>
    </cfRule>
  </conditionalFormatting>
  <conditionalFormatting sqref="K8">
    <cfRule type="containsText" dxfId="36683" priority="1483" operator="containsText" text="ATESTADO">
      <formula>NOT(ISERROR(SEARCH("ATESTADO",K8)))</formula>
    </cfRule>
  </conditionalFormatting>
  <conditionalFormatting sqref="K9">
    <cfRule type="containsText" dxfId="36682" priority="1481" operator="containsText" text="NTRAB">
      <formula>NOT(ISERROR(SEARCH("NTRAB",K9)))</formula>
    </cfRule>
    <cfRule type="containsText" dxfId="36681" priority="1482" operator="containsText" text="FERIADO">
      <formula>NOT(ISERROR(SEARCH("FERIADO",K9)))</formula>
    </cfRule>
  </conditionalFormatting>
  <conditionalFormatting sqref="K9">
    <cfRule type="containsText" dxfId="36680" priority="1480" operator="containsText" text="FÉRIAS">
      <formula>NOT(ISERROR(SEARCH("FÉRIAS",K9)))</formula>
    </cfRule>
  </conditionalFormatting>
  <conditionalFormatting sqref="K9">
    <cfRule type="expression" dxfId="36679" priority="1476">
      <formula>K8="FERIADO"</formula>
    </cfRule>
    <cfRule type="expression" dxfId="36678" priority="1477">
      <formula>K8="NTRAB"</formula>
    </cfRule>
    <cfRule type="expression" dxfId="36677" priority="1478">
      <formula>K8="FÉRIAS"</formula>
    </cfRule>
    <cfRule type="expression" dxfId="36676" priority="1479">
      <formula>K8="ATESTADO"</formula>
    </cfRule>
  </conditionalFormatting>
  <conditionalFormatting sqref="K9">
    <cfRule type="containsText" dxfId="36675" priority="1475" operator="containsText" text="ATESTADO">
      <formula>NOT(ISERROR(SEARCH("ATESTADO",K9)))</formula>
    </cfRule>
  </conditionalFormatting>
  <conditionalFormatting sqref="K9">
    <cfRule type="expression" dxfId="36674" priority="1471">
      <formula>K7="ATESTADO"</formula>
    </cfRule>
    <cfRule type="expression" dxfId="36673" priority="1472">
      <formula>K7="FÉRIAS"</formula>
    </cfRule>
    <cfRule type="expression" dxfId="36672" priority="1473">
      <formula>K7="NTRAB"</formula>
    </cfRule>
    <cfRule type="expression" dxfId="36671" priority="1474">
      <formula>K7="FERIADO"</formula>
    </cfRule>
  </conditionalFormatting>
  <conditionalFormatting sqref="K7:K10">
    <cfRule type="containsText" dxfId="36670" priority="1470" operator="containsText" text="HOJE">
      <formula>NOT(ISERROR(SEARCH("HOJE",K7)))</formula>
    </cfRule>
  </conditionalFormatting>
  <conditionalFormatting sqref="K14">
    <cfRule type="containsText" dxfId="36669" priority="1468" operator="containsText" text="NTRAB">
      <formula>NOT(ISERROR(SEARCH("NTRAB",K14)))</formula>
    </cfRule>
    <cfRule type="containsText" dxfId="36668" priority="1469" operator="containsText" text="FERIADO">
      <formula>NOT(ISERROR(SEARCH("FERIADO",K14)))</formula>
    </cfRule>
  </conditionalFormatting>
  <conditionalFormatting sqref="K14">
    <cfRule type="containsText" dxfId="36667" priority="1467" operator="containsText" text="FÉRIAS">
      <formula>NOT(ISERROR(SEARCH("FÉRIAS",K14)))</formula>
    </cfRule>
  </conditionalFormatting>
  <conditionalFormatting sqref="K11">
    <cfRule type="containsText" dxfId="36666" priority="1465" operator="containsText" text="NTRAB">
      <formula>NOT(ISERROR(SEARCH("NTRAB",K11)))</formula>
    </cfRule>
    <cfRule type="containsText" dxfId="36665" priority="1466" operator="containsText" text="FERIADO">
      <formula>NOT(ISERROR(SEARCH("FERIADO",K11)))</formula>
    </cfRule>
  </conditionalFormatting>
  <conditionalFormatting sqref="K11">
    <cfRule type="containsText" dxfId="36664" priority="1464" operator="containsText" text="FÉRIAS">
      <formula>NOT(ISERROR(SEARCH("FÉRIAS",K11)))</formula>
    </cfRule>
  </conditionalFormatting>
  <conditionalFormatting sqref="K11 K14">
    <cfRule type="containsText" dxfId="36663" priority="1463" operator="containsText" text="ATESTADO">
      <formula>NOT(ISERROR(SEARCH("ATESTADO",K11)))</formula>
    </cfRule>
  </conditionalFormatting>
  <conditionalFormatting sqref="K12">
    <cfRule type="containsText" dxfId="36662" priority="1461" operator="containsText" text="NTRAB">
      <formula>NOT(ISERROR(SEARCH("NTRAB",K12)))</formula>
    </cfRule>
    <cfRule type="containsText" dxfId="36661" priority="1462" operator="containsText" text="FERIADO">
      <formula>NOT(ISERROR(SEARCH("FERIADO",K12)))</formula>
    </cfRule>
  </conditionalFormatting>
  <conditionalFormatting sqref="K12">
    <cfRule type="containsText" dxfId="36660" priority="1460" operator="containsText" text="FÉRIAS">
      <formula>NOT(ISERROR(SEARCH("FÉRIAS",K12)))</formula>
    </cfRule>
  </conditionalFormatting>
  <conditionalFormatting sqref="K12">
    <cfRule type="expression" dxfId="36659" priority="1456">
      <formula>K11="FERIADO"</formula>
    </cfRule>
    <cfRule type="expression" dxfId="36658" priority="1457">
      <formula>K11="NTRAB"</formula>
    </cfRule>
    <cfRule type="expression" dxfId="36657" priority="1458">
      <formula>K11="FÉRIAS"</formula>
    </cfRule>
    <cfRule type="expression" dxfId="36656" priority="1459">
      <formula>K11="ATESTADO"</formula>
    </cfRule>
  </conditionalFormatting>
  <conditionalFormatting sqref="K12">
    <cfRule type="containsText" dxfId="36655" priority="1455" operator="containsText" text="ATESTADO">
      <formula>NOT(ISERROR(SEARCH("ATESTADO",K12)))</formula>
    </cfRule>
  </conditionalFormatting>
  <conditionalFormatting sqref="K11:K12 K14">
    <cfRule type="containsText" dxfId="36654" priority="1454" operator="containsText" text="HOJE">
      <formula>NOT(ISERROR(SEARCH("HOJE",K11)))</formula>
    </cfRule>
  </conditionalFormatting>
  <conditionalFormatting sqref="K18">
    <cfRule type="containsText" dxfId="36653" priority="1452" operator="containsText" text="NTRAB">
      <formula>NOT(ISERROR(SEARCH("NTRAB",K18)))</formula>
    </cfRule>
    <cfRule type="containsText" dxfId="36652" priority="1453" operator="containsText" text="FERIADO">
      <formula>NOT(ISERROR(SEARCH("FERIADO",K18)))</formula>
    </cfRule>
  </conditionalFormatting>
  <conditionalFormatting sqref="K18">
    <cfRule type="containsText" dxfId="36651" priority="1451" operator="containsText" text="FÉRIAS">
      <formula>NOT(ISERROR(SEARCH("FÉRIAS",K18)))</formula>
    </cfRule>
  </conditionalFormatting>
  <conditionalFormatting sqref="K15">
    <cfRule type="containsText" dxfId="36650" priority="1449" operator="containsText" text="NTRAB">
      <formula>NOT(ISERROR(SEARCH("NTRAB",K15)))</formula>
    </cfRule>
    <cfRule type="containsText" dxfId="36649" priority="1450" operator="containsText" text="FERIADO">
      <formula>NOT(ISERROR(SEARCH("FERIADO",K15)))</formula>
    </cfRule>
  </conditionalFormatting>
  <conditionalFormatting sqref="K15">
    <cfRule type="containsText" dxfId="36648" priority="1448" operator="containsText" text="FÉRIAS">
      <formula>NOT(ISERROR(SEARCH("FÉRIAS",K15)))</formula>
    </cfRule>
  </conditionalFormatting>
  <conditionalFormatting sqref="K15 K18">
    <cfRule type="containsText" dxfId="36647" priority="1447" operator="containsText" text="ATESTADO">
      <formula>NOT(ISERROR(SEARCH("ATESTADO",K15)))</formula>
    </cfRule>
  </conditionalFormatting>
  <conditionalFormatting sqref="K16">
    <cfRule type="containsText" dxfId="36646" priority="1445" operator="containsText" text="NTRAB">
      <formula>NOT(ISERROR(SEARCH("NTRAB",K16)))</formula>
    </cfRule>
    <cfRule type="containsText" dxfId="36645" priority="1446" operator="containsText" text="FERIADO">
      <formula>NOT(ISERROR(SEARCH("FERIADO",K16)))</formula>
    </cfRule>
  </conditionalFormatting>
  <conditionalFormatting sqref="K16">
    <cfRule type="containsText" dxfId="36644" priority="1444" operator="containsText" text="FÉRIAS">
      <formula>NOT(ISERROR(SEARCH("FÉRIAS",K16)))</formula>
    </cfRule>
  </conditionalFormatting>
  <conditionalFormatting sqref="K16">
    <cfRule type="expression" dxfId="36643" priority="1440">
      <formula>K15="FERIADO"</formula>
    </cfRule>
    <cfRule type="expression" dxfId="36642" priority="1441">
      <formula>K15="NTRAB"</formula>
    </cfRule>
    <cfRule type="expression" dxfId="36641" priority="1442">
      <formula>K15="FÉRIAS"</formula>
    </cfRule>
    <cfRule type="expression" dxfId="36640" priority="1443">
      <formula>K15="ATESTADO"</formula>
    </cfRule>
  </conditionalFormatting>
  <conditionalFormatting sqref="K16">
    <cfRule type="containsText" dxfId="36639" priority="1439" operator="containsText" text="ATESTADO">
      <formula>NOT(ISERROR(SEARCH("ATESTADO",K16)))</formula>
    </cfRule>
  </conditionalFormatting>
  <conditionalFormatting sqref="K15:K16 K18">
    <cfRule type="containsText" dxfId="36638" priority="1438" operator="containsText" text="HOJE">
      <formula>NOT(ISERROR(SEARCH("HOJE",K15)))</formula>
    </cfRule>
  </conditionalFormatting>
  <conditionalFormatting sqref="K22">
    <cfRule type="containsText" dxfId="36637" priority="1436" operator="containsText" text="NTRAB">
      <formula>NOT(ISERROR(SEARCH("NTRAB",K22)))</formula>
    </cfRule>
    <cfRule type="containsText" dxfId="36636" priority="1437" operator="containsText" text="FERIADO">
      <formula>NOT(ISERROR(SEARCH("FERIADO",K22)))</formula>
    </cfRule>
  </conditionalFormatting>
  <conditionalFormatting sqref="K22">
    <cfRule type="containsText" dxfId="36635" priority="1435" operator="containsText" text="FÉRIAS">
      <formula>NOT(ISERROR(SEARCH("FÉRIAS",K22)))</formula>
    </cfRule>
  </conditionalFormatting>
  <conditionalFormatting sqref="K19">
    <cfRule type="containsText" dxfId="36634" priority="1433" operator="containsText" text="NTRAB">
      <formula>NOT(ISERROR(SEARCH("NTRAB",K19)))</formula>
    </cfRule>
    <cfRule type="containsText" dxfId="36633" priority="1434" operator="containsText" text="FERIADO">
      <formula>NOT(ISERROR(SEARCH("FERIADO",K19)))</formula>
    </cfRule>
  </conditionalFormatting>
  <conditionalFormatting sqref="K19">
    <cfRule type="containsText" dxfId="36632" priority="1432" operator="containsText" text="FÉRIAS">
      <formula>NOT(ISERROR(SEARCH("FÉRIAS",K19)))</formula>
    </cfRule>
  </conditionalFormatting>
  <conditionalFormatting sqref="K19 K22">
    <cfRule type="containsText" dxfId="36631" priority="1431" operator="containsText" text="ATESTADO">
      <formula>NOT(ISERROR(SEARCH("ATESTADO",K19)))</formula>
    </cfRule>
  </conditionalFormatting>
  <conditionalFormatting sqref="K20">
    <cfRule type="containsText" dxfId="36630" priority="1429" operator="containsText" text="NTRAB">
      <formula>NOT(ISERROR(SEARCH("NTRAB",K20)))</formula>
    </cfRule>
    <cfRule type="containsText" dxfId="36629" priority="1430" operator="containsText" text="FERIADO">
      <formula>NOT(ISERROR(SEARCH("FERIADO",K20)))</formula>
    </cfRule>
  </conditionalFormatting>
  <conditionalFormatting sqref="K20">
    <cfRule type="containsText" dxfId="36628" priority="1428" operator="containsText" text="FÉRIAS">
      <formula>NOT(ISERROR(SEARCH("FÉRIAS",K20)))</formula>
    </cfRule>
  </conditionalFormatting>
  <conditionalFormatting sqref="K20">
    <cfRule type="expression" dxfId="36627" priority="1424">
      <formula>K19="FERIADO"</formula>
    </cfRule>
    <cfRule type="expression" dxfId="36626" priority="1425">
      <formula>K19="NTRAB"</formula>
    </cfRule>
    <cfRule type="expression" dxfId="36625" priority="1426">
      <formula>K19="FÉRIAS"</formula>
    </cfRule>
    <cfRule type="expression" dxfId="36624" priority="1427">
      <formula>K19="ATESTADO"</formula>
    </cfRule>
  </conditionalFormatting>
  <conditionalFormatting sqref="K20">
    <cfRule type="containsText" dxfId="36623" priority="1423" operator="containsText" text="ATESTADO">
      <formula>NOT(ISERROR(SEARCH("ATESTADO",K20)))</formula>
    </cfRule>
  </conditionalFormatting>
  <conditionalFormatting sqref="K19:K20 K22">
    <cfRule type="containsText" dxfId="36622" priority="1422" operator="containsText" text="HOJE">
      <formula>NOT(ISERROR(SEARCH("HOJE",K19)))</formula>
    </cfRule>
  </conditionalFormatting>
  <conditionalFormatting sqref="K26">
    <cfRule type="containsText" dxfId="36621" priority="1420" operator="containsText" text="NTRAB">
      <formula>NOT(ISERROR(SEARCH("NTRAB",K26)))</formula>
    </cfRule>
    <cfRule type="containsText" dxfId="36620" priority="1421" operator="containsText" text="FERIADO">
      <formula>NOT(ISERROR(SEARCH("FERIADO",K26)))</formula>
    </cfRule>
  </conditionalFormatting>
  <conditionalFormatting sqref="K26">
    <cfRule type="containsText" dxfId="36619" priority="1419" operator="containsText" text="FÉRIAS">
      <formula>NOT(ISERROR(SEARCH("FÉRIAS",K26)))</formula>
    </cfRule>
  </conditionalFormatting>
  <conditionalFormatting sqref="K23">
    <cfRule type="containsText" dxfId="36618" priority="1417" operator="containsText" text="NTRAB">
      <formula>NOT(ISERROR(SEARCH("NTRAB",K23)))</formula>
    </cfRule>
    <cfRule type="containsText" dxfId="36617" priority="1418" operator="containsText" text="FERIADO">
      <formula>NOT(ISERROR(SEARCH("FERIADO",K23)))</formula>
    </cfRule>
  </conditionalFormatting>
  <conditionalFormatting sqref="K23">
    <cfRule type="containsText" dxfId="36616" priority="1416" operator="containsText" text="FÉRIAS">
      <formula>NOT(ISERROR(SEARCH("FÉRIAS",K23)))</formula>
    </cfRule>
  </conditionalFormatting>
  <conditionalFormatting sqref="K23 K26">
    <cfRule type="containsText" dxfId="36615" priority="1415" operator="containsText" text="ATESTADO">
      <formula>NOT(ISERROR(SEARCH("ATESTADO",K23)))</formula>
    </cfRule>
  </conditionalFormatting>
  <conditionalFormatting sqref="K24">
    <cfRule type="containsText" dxfId="36614" priority="1413" operator="containsText" text="NTRAB">
      <formula>NOT(ISERROR(SEARCH("NTRAB",K24)))</formula>
    </cfRule>
    <cfRule type="containsText" dxfId="36613" priority="1414" operator="containsText" text="FERIADO">
      <formula>NOT(ISERROR(SEARCH("FERIADO",K24)))</formula>
    </cfRule>
  </conditionalFormatting>
  <conditionalFormatting sqref="K24">
    <cfRule type="containsText" dxfId="36612" priority="1412" operator="containsText" text="FÉRIAS">
      <formula>NOT(ISERROR(SEARCH("FÉRIAS",K24)))</formula>
    </cfRule>
  </conditionalFormatting>
  <conditionalFormatting sqref="K24">
    <cfRule type="expression" dxfId="36611" priority="1408">
      <formula>K23="FERIADO"</formula>
    </cfRule>
    <cfRule type="expression" dxfId="36610" priority="1409">
      <formula>K23="NTRAB"</formula>
    </cfRule>
    <cfRule type="expression" dxfId="36609" priority="1410">
      <formula>K23="FÉRIAS"</formula>
    </cfRule>
    <cfRule type="expression" dxfId="36608" priority="1411">
      <formula>K23="ATESTADO"</formula>
    </cfRule>
  </conditionalFormatting>
  <conditionalFormatting sqref="K24">
    <cfRule type="containsText" dxfId="36607" priority="1407" operator="containsText" text="ATESTADO">
      <formula>NOT(ISERROR(SEARCH("ATESTADO",K24)))</formula>
    </cfRule>
  </conditionalFormatting>
  <conditionalFormatting sqref="K23:K24 K26">
    <cfRule type="containsText" dxfId="36606" priority="1406" operator="containsText" text="HOJE">
      <formula>NOT(ISERROR(SEARCH("HOJE",K23)))</formula>
    </cfRule>
  </conditionalFormatting>
  <conditionalFormatting sqref="K30">
    <cfRule type="containsText" dxfId="36605" priority="1404" operator="containsText" text="NTRAB">
      <formula>NOT(ISERROR(SEARCH("NTRAB",K30)))</formula>
    </cfRule>
    <cfRule type="containsText" dxfId="36604" priority="1405" operator="containsText" text="FERIADO">
      <formula>NOT(ISERROR(SEARCH("FERIADO",K30)))</formula>
    </cfRule>
  </conditionalFormatting>
  <conditionalFormatting sqref="K30">
    <cfRule type="containsText" dxfId="36603" priority="1403" operator="containsText" text="FÉRIAS">
      <formula>NOT(ISERROR(SEARCH("FÉRIAS",K30)))</formula>
    </cfRule>
  </conditionalFormatting>
  <conditionalFormatting sqref="K27">
    <cfRule type="containsText" dxfId="36602" priority="1401" operator="containsText" text="NTRAB">
      <formula>NOT(ISERROR(SEARCH("NTRAB",K27)))</formula>
    </cfRule>
    <cfRule type="containsText" dxfId="36601" priority="1402" operator="containsText" text="FERIADO">
      <formula>NOT(ISERROR(SEARCH("FERIADO",K27)))</formula>
    </cfRule>
  </conditionalFormatting>
  <conditionalFormatting sqref="K27">
    <cfRule type="containsText" dxfId="36600" priority="1400" operator="containsText" text="FÉRIAS">
      <formula>NOT(ISERROR(SEARCH("FÉRIAS",K27)))</formula>
    </cfRule>
  </conditionalFormatting>
  <conditionalFormatting sqref="K27 K30">
    <cfRule type="containsText" dxfId="36599" priority="1399" operator="containsText" text="ATESTADO">
      <formula>NOT(ISERROR(SEARCH("ATESTADO",K27)))</formula>
    </cfRule>
  </conditionalFormatting>
  <conditionalFormatting sqref="K28">
    <cfRule type="containsText" dxfId="36598" priority="1397" operator="containsText" text="NTRAB">
      <formula>NOT(ISERROR(SEARCH("NTRAB",K28)))</formula>
    </cfRule>
    <cfRule type="containsText" dxfId="36597" priority="1398" operator="containsText" text="FERIADO">
      <formula>NOT(ISERROR(SEARCH("FERIADO",K28)))</formula>
    </cfRule>
  </conditionalFormatting>
  <conditionalFormatting sqref="K28">
    <cfRule type="containsText" dxfId="36596" priority="1396" operator="containsText" text="FÉRIAS">
      <formula>NOT(ISERROR(SEARCH("FÉRIAS",K28)))</formula>
    </cfRule>
  </conditionalFormatting>
  <conditionalFormatting sqref="K28">
    <cfRule type="expression" dxfId="36595" priority="1392">
      <formula>K27="FERIADO"</formula>
    </cfRule>
    <cfRule type="expression" dxfId="36594" priority="1393">
      <formula>K27="NTRAB"</formula>
    </cfRule>
    <cfRule type="expression" dxfId="36593" priority="1394">
      <formula>K27="FÉRIAS"</formula>
    </cfRule>
    <cfRule type="expression" dxfId="36592" priority="1395">
      <formula>K27="ATESTADO"</formula>
    </cfRule>
  </conditionalFormatting>
  <conditionalFormatting sqref="K28">
    <cfRule type="containsText" dxfId="36591" priority="1391" operator="containsText" text="ATESTADO">
      <formula>NOT(ISERROR(SEARCH("ATESTADO",K28)))</formula>
    </cfRule>
  </conditionalFormatting>
  <conditionalFormatting sqref="K27:K28 K30">
    <cfRule type="containsText" dxfId="36590" priority="1390" operator="containsText" text="HOJE">
      <formula>NOT(ISERROR(SEARCH("HOJE",K27)))</formula>
    </cfRule>
  </conditionalFormatting>
  <conditionalFormatting sqref="K31">
    <cfRule type="containsText" dxfId="36589" priority="1388" operator="containsText" text="NTRAB">
      <formula>NOT(ISERROR(SEARCH("NTRAB",K31)))</formula>
    </cfRule>
    <cfRule type="containsText" dxfId="36588" priority="1389" operator="containsText" text="FERIADO">
      <formula>NOT(ISERROR(SEARCH("FERIADO",K31)))</formula>
    </cfRule>
  </conditionalFormatting>
  <conditionalFormatting sqref="K31">
    <cfRule type="containsText" dxfId="36587" priority="1387" operator="containsText" text="FÉRIAS">
      <formula>NOT(ISERROR(SEARCH("FÉRIAS",K31)))</formula>
    </cfRule>
  </conditionalFormatting>
  <conditionalFormatting sqref="K31">
    <cfRule type="containsText" dxfId="36586" priority="1386" operator="containsText" text="ATESTADO">
      <formula>NOT(ISERROR(SEARCH("ATESTADO",K31)))</formula>
    </cfRule>
  </conditionalFormatting>
  <conditionalFormatting sqref="K32">
    <cfRule type="containsText" dxfId="36585" priority="1384" operator="containsText" text="NTRAB">
      <formula>NOT(ISERROR(SEARCH("NTRAB",K32)))</formula>
    </cfRule>
    <cfRule type="containsText" dxfId="36584" priority="1385" operator="containsText" text="FERIADO">
      <formula>NOT(ISERROR(SEARCH("FERIADO",K32)))</formula>
    </cfRule>
  </conditionalFormatting>
  <conditionalFormatting sqref="K32">
    <cfRule type="containsText" dxfId="36583" priority="1383" operator="containsText" text="FÉRIAS">
      <formula>NOT(ISERROR(SEARCH("FÉRIAS",K32)))</formula>
    </cfRule>
  </conditionalFormatting>
  <conditionalFormatting sqref="K32">
    <cfRule type="expression" dxfId="36582" priority="1379">
      <formula>K31="FERIADO"</formula>
    </cfRule>
    <cfRule type="expression" dxfId="36581" priority="1380">
      <formula>K31="NTRAB"</formula>
    </cfRule>
    <cfRule type="expression" dxfId="36580" priority="1381">
      <formula>K31="FÉRIAS"</formula>
    </cfRule>
    <cfRule type="expression" dxfId="36579" priority="1382">
      <formula>K31="ATESTADO"</formula>
    </cfRule>
  </conditionalFormatting>
  <conditionalFormatting sqref="K32">
    <cfRule type="containsText" dxfId="36578" priority="1378" operator="containsText" text="ATESTADO">
      <formula>NOT(ISERROR(SEARCH("ATESTADO",K32)))</formula>
    </cfRule>
  </conditionalFormatting>
  <conditionalFormatting sqref="K31:K32">
    <cfRule type="containsText" dxfId="36577" priority="1377" operator="containsText" text="HOJE">
      <formula>NOT(ISERROR(SEARCH("HOJE",K31)))</formula>
    </cfRule>
  </conditionalFormatting>
  <conditionalFormatting sqref="K13">
    <cfRule type="containsText" dxfId="36576" priority="1375" operator="containsText" text="NTRAB">
      <formula>NOT(ISERROR(SEARCH("NTRAB",K13)))</formula>
    </cfRule>
    <cfRule type="containsText" dxfId="36575" priority="1376" operator="containsText" text="FERIADO">
      <formula>NOT(ISERROR(SEARCH("FERIADO",K13)))</formula>
    </cfRule>
  </conditionalFormatting>
  <conditionalFormatting sqref="K13">
    <cfRule type="containsText" dxfId="36574" priority="1374" operator="containsText" text="FÉRIAS">
      <formula>NOT(ISERROR(SEARCH("FÉRIAS",K13)))</formula>
    </cfRule>
  </conditionalFormatting>
  <conditionalFormatting sqref="K13">
    <cfRule type="expression" dxfId="36573" priority="1370">
      <formula>K12="FERIADO"</formula>
    </cfRule>
    <cfRule type="expression" dxfId="36572" priority="1371">
      <formula>K12="NTRAB"</formula>
    </cfRule>
    <cfRule type="expression" dxfId="36571" priority="1372">
      <formula>K12="FÉRIAS"</formula>
    </cfRule>
    <cfRule type="expression" dxfId="36570" priority="1373">
      <formula>K12="ATESTADO"</formula>
    </cfRule>
  </conditionalFormatting>
  <conditionalFormatting sqref="K13">
    <cfRule type="containsText" dxfId="36569" priority="1369" operator="containsText" text="ATESTADO">
      <formula>NOT(ISERROR(SEARCH("ATESTADO",K13)))</formula>
    </cfRule>
  </conditionalFormatting>
  <conditionalFormatting sqref="K13">
    <cfRule type="expression" dxfId="36568" priority="1365">
      <formula>K11="ATESTADO"</formula>
    </cfRule>
    <cfRule type="expression" dxfId="36567" priority="1366">
      <formula>K11="FÉRIAS"</formula>
    </cfRule>
    <cfRule type="expression" dxfId="36566" priority="1367">
      <formula>K11="NTRAB"</formula>
    </cfRule>
    <cfRule type="expression" dxfId="36565" priority="1368">
      <formula>K11="FERIADO"</formula>
    </cfRule>
  </conditionalFormatting>
  <conditionalFormatting sqref="K13">
    <cfRule type="containsText" dxfId="36564" priority="1364" operator="containsText" text="HOJE">
      <formula>NOT(ISERROR(SEARCH("HOJE",K13)))</formula>
    </cfRule>
  </conditionalFormatting>
  <conditionalFormatting sqref="K17">
    <cfRule type="containsText" dxfId="36563" priority="1362" operator="containsText" text="NTRAB">
      <formula>NOT(ISERROR(SEARCH("NTRAB",K17)))</formula>
    </cfRule>
    <cfRule type="containsText" dxfId="36562" priority="1363" operator="containsText" text="FERIADO">
      <formula>NOT(ISERROR(SEARCH("FERIADO",K17)))</formula>
    </cfRule>
  </conditionalFormatting>
  <conditionalFormatting sqref="K17">
    <cfRule type="containsText" dxfId="36561" priority="1361" operator="containsText" text="FÉRIAS">
      <formula>NOT(ISERROR(SEARCH("FÉRIAS",K17)))</formula>
    </cfRule>
  </conditionalFormatting>
  <conditionalFormatting sqref="K17">
    <cfRule type="expression" dxfId="36560" priority="1357">
      <formula>K16="FERIADO"</formula>
    </cfRule>
    <cfRule type="expression" dxfId="36559" priority="1358">
      <formula>K16="NTRAB"</formula>
    </cfRule>
    <cfRule type="expression" dxfId="36558" priority="1359">
      <formula>K16="FÉRIAS"</formula>
    </cfRule>
    <cfRule type="expression" dxfId="36557" priority="1360">
      <formula>K16="ATESTADO"</formula>
    </cfRule>
  </conditionalFormatting>
  <conditionalFormatting sqref="K17">
    <cfRule type="containsText" dxfId="36556" priority="1356" operator="containsText" text="ATESTADO">
      <formula>NOT(ISERROR(SEARCH("ATESTADO",K17)))</formula>
    </cfRule>
  </conditionalFormatting>
  <conditionalFormatting sqref="K17">
    <cfRule type="expression" dxfId="36555" priority="1352">
      <formula>K15="ATESTADO"</formula>
    </cfRule>
    <cfRule type="expression" dxfId="36554" priority="1353">
      <formula>K15="FÉRIAS"</formula>
    </cfRule>
    <cfRule type="expression" dxfId="36553" priority="1354">
      <formula>K15="NTRAB"</formula>
    </cfRule>
    <cfRule type="expression" dxfId="36552" priority="1355">
      <formula>K15="FERIADO"</formula>
    </cfRule>
  </conditionalFormatting>
  <conditionalFormatting sqref="K17">
    <cfRule type="containsText" dxfId="36551" priority="1351" operator="containsText" text="HOJE">
      <formula>NOT(ISERROR(SEARCH("HOJE",K17)))</formula>
    </cfRule>
  </conditionalFormatting>
  <conditionalFormatting sqref="K21">
    <cfRule type="containsText" dxfId="36550" priority="1349" operator="containsText" text="NTRAB">
      <formula>NOT(ISERROR(SEARCH("NTRAB",K21)))</formula>
    </cfRule>
    <cfRule type="containsText" dxfId="36549" priority="1350" operator="containsText" text="FERIADO">
      <formula>NOT(ISERROR(SEARCH("FERIADO",K21)))</formula>
    </cfRule>
  </conditionalFormatting>
  <conditionalFormatting sqref="K21">
    <cfRule type="containsText" dxfId="36548" priority="1348" operator="containsText" text="FÉRIAS">
      <formula>NOT(ISERROR(SEARCH("FÉRIAS",K21)))</formula>
    </cfRule>
  </conditionalFormatting>
  <conditionalFormatting sqref="K21">
    <cfRule type="expression" dxfId="36547" priority="1344">
      <formula>K20="FERIADO"</formula>
    </cfRule>
    <cfRule type="expression" dxfId="36546" priority="1345">
      <formula>K20="NTRAB"</formula>
    </cfRule>
    <cfRule type="expression" dxfId="36545" priority="1346">
      <formula>K20="FÉRIAS"</formula>
    </cfRule>
    <cfRule type="expression" dxfId="36544" priority="1347">
      <formula>K20="ATESTADO"</formula>
    </cfRule>
  </conditionalFormatting>
  <conditionalFormatting sqref="K21">
    <cfRule type="containsText" dxfId="36543" priority="1343" operator="containsText" text="ATESTADO">
      <formula>NOT(ISERROR(SEARCH("ATESTADO",K21)))</formula>
    </cfRule>
  </conditionalFormatting>
  <conditionalFormatting sqref="K21">
    <cfRule type="expression" dxfId="36542" priority="1339">
      <formula>K19="ATESTADO"</formula>
    </cfRule>
    <cfRule type="expression" dxfId="36541" priority="1340">
      <formula>K19="FÉRIAS"</formula>
    </cfRule>
    <cfRule type="expression" dxfId="36540" priority="1341">
      <formula>K19="NTRAB"</formula>
    </cfRule>
    <cfRule type="expression" dxfId="36539" priority="1342">
      <formula>K19="FERIADO"</formula>
    </cfRule>
  </conditionalFormatting>
  <conditionalFormatting sqref="K21">
    <cfRule type="containsText" dxfId="36538" priority="1338" operator="containsText" text="HOJE">
      <formula>NOT(ISERROR(SEARCH("HOJE",K21)))</formula>
    </cfRule>
  </conditionalFormatting>
  <conditionalFormatting sqref="K25">
    <cfRule type="containsText" dxfId="36537" priority="1336" operator="containsText" text="NTRAB">
      <formula>NOT(ISERROR(SEARCH("NTRAB",K25)))</formula>
    </cfRule>
    <cfRule type="containsText" dxfId="36536" priority="1337" operator="containsText" text="FERIADO">
      <formula>NOT(ISERROR(SEARCH("FERIADO",K25)))</formula>
    </cfRule>
  </conditionalFormatting>
  <conditionalFormatting sqref="K25">
    <cfRule type="containsText" dxfId="36535" priority="1335" operator="containsText" text="FÉRIAS">
      <formula>NOT(ISERROR(SEARCH("FÉRIAS",K25)))</formula>
    </cfRule>
  </conditionalFormatting>
  <conditionalFormatting sqref="K25">
    <cfRule type="expression" dxfId="36534" priority="1331">
      <formula>K24="FERIADO"</formula>
    </cfRule>
    <cfRule type="expression" dxfId="36533" priority="1332">
      <formula>K24="NTRAB"</formula>
    </cfRule>
    <cfRule type="expression" dxfId="36532" priority="1333">
      <formula>K24="FÉRIAS"</formula>
    </cfRule>
    <cfRule type="expression" dxfId="36531" priority="1334">
      <formula>K24="ATESTADO"</formula>
    </cfRule>
  </conditionalFormatting>
  <conditionalFormatting sqref="K25">
    <cfRule type="containsText" dxfId="36530" priority="1330" operator="containsText" text="ATESTADO">
      <formula>NOT(ISERROR(SEARCH("ATESTADO",K25)))</formula>
    </cfRule>
  </conditionalFormatting>
  <conditionalFormatting sqref="K25">
    <cfRule type="expression" dxfId="36529" priority="1326">
      <formula>K23="ATESTADO"</formula>
    </cfRule>
    <cfRule type="expression" dxfId="36528" priority="1327">
      <formula>K23="FÉRIAS"</formula>
    </cfRule>
    <cfRule type="expression" dxfId="36527" priority="1328">
      <formula>K23="NTRAB"</formula>
    </cfRule>
    <cfRule type="expression" dxfId="36526" priority="1329">
      <formula>K23="FERIADO"</formula>
    </cfRule>
  </conditionalFormatting>
  <conditionalFormatting sqref="K25">
    <cfRule type="containsText" dxfId="36525" priority="1325" operator="containsText" text="HOJE">
      <formula>NOT(ISERROR(SEARCH("HOJE",K25)))</formula>
    </cfRule>
  </conditionalFormatting>
  <conditionalFormatting sqref="K29">
    <cfRule type="containsText" dxfId="36524" priority="1323" operator="containsText" text="NTRAB">
      <formula>NOT(ISERROR(SEARCH("NTRAB",K29)))</formula>
    </cfRule>
    <cfRule type="containsText" dxfId="36523" priority="1324" operator="containsText" text="FERIADO">
      <formula>NOT(ISERROR(SEARCH("FERIADO",K29)))</formula>
    </cfRule>
  </conditionalFormatting>
  <conditionalFormatting sqref="K29">
    <cfRule type="containsText" dxfId="36522" priority="1322" operator="containsText" text="FÉRIAS">
      <formula>NOT(ISERROR(SEARCH("FÉRIAS",K29)))</formula>
    </cfRule>
  </conditionalFormatting>
  <conditionalFormatting sqref="K29">
    <cfRule type="expression" dxfId="36521" priority="1318">
      <formula>K28="FERIADO"</formula>
    </cfRule>
    <cfRule type="expression" dxfId="36520" priority="1319">
      <formula>K28="NTRAB"</formula>
    </cfRule>
    <cfRule type="expression" dxfId="36519" priority="1320">
      <formula>K28="FÉRIAS"</formula>
    </cfRule>
    <cfRule type="expression" dxfId="36518" priority="1321">
      <formula>K28="ATESTADO"</formula>
    </cfRule>
  </conditionalFormatting>
  <conditionalFormatting sqref="K29">
    <cfRule type="containsText" dxfId="36517" priority="1317" operator="containsText" text="ATESTADO">
      <formula>NOT(ISERROR(SEARCH("ATESTADO",K29)))</formula>
    </cfRule>
  </conditionalFormatting>
  <conditionalFormatting sqref="K29">
    <cfRule type="expression" dxfId="36516" priority="1313">
      <formula>K27="ATESTADO"</formula>
    </cfRule>
    <cfRule type="expression" dxfId="36515" priority="1314">
      <formula>K27="FÉRIAS"</formula>
    </cfRule>
    <cfRule type="expression" dxfId="36514" priority="1315">
      <formula>K27="NTRAB"</formula>
    </cfRule>
    <cfRule type="expression" dxfId="36513" priority="1316">
      <formula>K27="FERIADO"</formula>
    </cfRule>
  </conditionalFormatting>
  <conditionalFormatting sqref="K29">
    <cfRule type="containsText" dxfId="36512" priority="1312" operator="containsText" text="HOJE">
      <formula>NOT(ISERROR(SEARCH("HOJE",K29)))</formula>
    </cfRule>
  </conditionalFormatting>
  <conditionalFormatting sqref="K33">
    <cfRule type="containsText" dxfId="36511" priority="1310" operator="containsText" text="NTRAB">
      <formula>NOT(ISERROR(SEARCH("NTRAB",K33)))</formula>
    </cfRule>
    <cfRule type="containsText" dxfId="36510" priority="1311" operator="containsText" text="FERIADO">
      <formula>NOT(ISERROR(SEARCH("FERIADO",K33)))</formula>
    </cfRule>
  </conditionalFormatting>
  <conditionalFormatting sqref="K33">
    <cfRule type="containsText" dxfId="36509" priority="1309" operator="containsText" text="FÉRIAS">
      <formula>NOT(ISERROR(SEARCH("FÉRIAS",K33)))</formula>
    </cfRule>
  </conditionalFormatting>
  <conditionalFormatting sqref="K33">
    <cfRule type="expression" dxfId="36508" priority="1305">
      <formula>K32="FERIADO"</formula>
    </cfRule>
    <cfRule type="expression" dxfId="36507" priority="1306">
      <formula>K32="NTRAB"</formula>
    </cfRule>
    <cfRule type="expression" dxfId="36506" priority="1307">
      <formula>K32="FÉRIAS"</formula>
    </cfRule>
    <cfRule type="expression" dxfId="36505" priority="1308">
      <formula>K32="ATESTADO"</formula>
    </cfRule>
  </conditionalFormatting>
  <conditionalFormatting sqref="K33">
    <cfRule type="containsText" dxfId="36504" priority="1304" operator="containsText" text="ATESTADO">
      <formula>NOT(ISERROR(SEARCH("ATESTADO",K33)))</formula>
    </cfRule>
  </conditionalFormatting>
  <conditionalFormatting sqref="K33">
    <cfRule type="expression" dxfId="36503" priority="1300">
      <formula>K31="ATESTADO"</formula>
    </cfRule>
    <cfRule type="expression" dxfId="36502" priority="1301">
      <formula>K31="FÉRIAS"</formula>
    </cfRule>
    <cfRule type="expression" dxfId="36501" priority="1302">
      <formula>K31="NTRAB"</formula>
    </cfRule>
    <cfRule type="expression" dxfId="36500" priority="1303">
      <formula>K31="FERIADO"</formula>
    </cfRule>
  </conditionalFormatting>
  <conditionalFormatting sqref="K33">
    <cfRule type="containsText" dxfId="36499" priority="1299" operator="containsText" text="HOJE">
      <formula>NOT(ISERROR(SEARCH("HOJE",K33)))</formula>
    </cfRule>
  </conditionalFormatting>
  <conditionalFormatting sqref="K5">
    <cfRule type="containsText" dxfId="36498" priority="1297" operator="containsText" text="NTRAB">
      <formula>NOT(ISERROR(SEARCH("NTRAB",K5)))</formula>
    </cfRule>
    <cfRule type="containsText" dxfId="36497" priority="1298" operator="containsText" text="FERIADO">
      <formula>NOT(ISERROR(SEARCH("FERIADO",K5)))</formula>
    </cfRule>
  </conditionalFormatting>
  <conditionalFormatting sqref="K5">
    <cfRule type="containsText" dxfId="36496" priority="1296" operator="containsText" text="FÉRIAS">
      <formula>NOT(ISERROR(SEARCH("FÉRIAS",K5)))</formula>
    </cfRule>
  </conditionalFormatting>
  <conditionalFormatting sqref="K5">
    <cfRule type="expression" dxfId="36495" priority="1292">
      <formula>K4="FERIADO"</formula>
    </cfRule>
    <cfRule type="expression" dxfId="36494" priority="1293">
      <formula>K4="NTRAB"</formula>
    </cfRule>
    <cfRule type="expression" dxfId="36493" priority="1294">
      <formula>K4="FÉRIAS"</formula>
    </cfRule>
    <cfRule type="expression" dxfId="36492" priority="1295">
      <formula>K4="ATESTADO"</formula>
    </cfRule>
  </conditionalFormatting>
  <conditionalFormatting sqref="K5">
    <cfRule type="containsText" dxfId="36491" priority="1291" operator="containsText" text="ATESTADO">
      <formula>NOT(ISERROR(SEARCH("ATESTADO",K5)))</formula>
    </cfRule>
  </conditionalFormatting>
  <conditionalFormatting sqref="K5">
    <cfRule type="expression" dxfId="36490" priority="1287">
      <formula>K3="ATESTADO"</formula>
    </cfRule>
    <cfRule type="expression" dxfId="36489" priority="1288">
      <formula>K3="FÉRIAS"</formula>
    </cfRule>
    <cfRule type="expression" dxfId="36488" priority="1289">
      <formula>K3="NTRAB"</formula>
    </cfRule>
    <cfRule type="expression" dxfId="36487" priority="1290">
      <formula>K3="FERIADO"</formula>
    </cfRule>
  </conditionalFormatting>
  <conditionalFormatting sqref="K5">
    <cfRule type="containsText" dxfId="36486" priority="1286" operator="containsText" text="HOJE">
      <formula>NOT(ISERROR(SEARCH("HOJE",K5)))</formula>
    </cfRule>
  </conditionalFormatting>
  <conditionalFormatting sqref="K4">
    <cfRule type="containsText" dxfId="36485" priority="1284" operator="containsText" text="NTRAB">
      <formula>NOT(ISERROR(SEARCH("NTRAB",K4)))</formula>
    </cfRule>
    <cfRule type="containsText" dxfId="36484" priority="1285" operator="containsText" text="FERIADO">
      <formula>NOT(ISERROR(SEARCH("FERIADO",K4)))</formula>
    </cfRule>
  </conditionalFormatting>
  <conditionalFormatting sqref="K4">
    <cfRule type="containsText" dxfId="36483" priority="1283" operator="containsText" text="FÉRIAS">
      <formula>NOT(ISERROR(SEARCH("FÉRIAS",K4)))</formula>
    </cfRule>
  </conditionalFormatting>
  <conditionalFormatting sqref="K4">
    <cfRule type="expression" dxfId="36482" priority="1279">
      <formula>K3="FERIADO"</formula>
    </cfRule>
    <cfRule type="expression" dxfId="36481" priority="1280">
      <formula>K3="NTRAB"</formula>
    </cfRule>
    <cfRule type="expression" dxfId="36480" priority="1281">
      <formula>K3="FÉRIAS"</formula>
    </cfRule>
    <cfRule type="expression" dxfId="36479" priority="1282">
      <formula>K3="ATESTADO"</formula>
    </cfRule>
  </conditionalFormatting>
  <conditionalFormatting sqref="K4">
    <cfRule type="containsText" dxfId="36478" priority="1278" operator="containsText" text="ATESTADO">
      <formula>NOT(ISERROR(SEARCH("ATESTADO",K4)))</formula>
    </cfRule>
  </conditionalFormatting>
  <conditionalFormatting sqref="K4">
    <cfRule type="containsText" dxfId="36477" priority="1277" operator="containsText" text="HOJE">
      <formula>NOT(ISERROR(SEARCH("HOJE",K4)))</formula>
    </cfRule>
  </conditionalFormatting>
  <conditionalFormatting sqref="K34">
    <cfRule type="expression" dxfId="36476" priority="1276">
      <formula>$C$53&gt;=$K$32</formula>
    </cfRule>
  </conditionalFormatting>
  <conditionalFormatting sqref="B44">
    <cfRule type="cellIs" dxfId="36475" priority="1275" operator="equal">
      <formula>$B$51</formula>
    </cfRule>
  </conditionalFormatting>
  <conditionalFormatting sqref="I44">
    <cfRule type="expression" dxfId="36474" priority="1274">
      <formula>$H$44=""</formula>
    </cfRule>
  </conditionalFormatting>
  <conditionalFormatting sqref="I45">
    <cfRule type="expression" dxfId="36473" priority="1273">
      <formula>$H$45=""</formula>
    </cfRule>
  </conditionalFormatting>
  <conditionalFormatting sqref="I46">
    <cfRule type="expression" dxfId="36472" priority="1272">
      <formula>$H$46=""</formula>
    </cfRule>
  </conditionalFormatting>
  <conditionalFormatting sqref="I47">
    <cfRule type="expression" dxfId="36471" priority="1271">
      <formula>$H$47=""</formula>
    </cfRule>
  </conditionalFormatting>
  <conditionalFormatting sqref="K40">
    <cfRule type="containsText" dxfId="36470" priority="1269" operator="containsText" text="NTRAB">
      <formula>NOT(ISERROR(SEARCH("NTRAB",K40)))</formula>
    </cfRule>
    <cfRule type="containsText" dxfId="36469" priority="1270" operator="containsText" text="FERIADO">
      <formula>NOT(ISERROR(SEARCH("FERIADO",K40)))</formula>
    </cfRule>
  </conditionalFormatting>
  <conditionalFormatting sqref="K40">
    <cfRule type="containsText" dxfId="36468" priority="1268" operator="containsText" text="FÉRIAS">
      <formula>NOT(ISERROR(SEARCH("FÉRIAS",K40)))</formula>
    </cfRule>
  </conditionalFormatting>
  <conditionalFormatting sqref="K36 K38">
    <cfRule type="containsText" dxfId="36467" priority="1266" operator="containsText" text="NTRAB">
      <formula>NOT(ISERROR(SEARCH("NTRAB",K36)))</formula>
    </cfRule>
    <cfRule type="containsText" dxfId="36466" priority="1267" operator="containsText" text="FERIADO">
      <formula>NOT(ISERROR(SEARCH("FERIADO",K36)))</formula>
    </cfRule>
  </conditionalFormatting>
  <conditionalFormatting sqref="K36 K38">
    <cfRule type="containsText" dxfId="36465" priority="1265" operator="containsText" text="FÉRIAS">
      <formula>NOT(ISERROR(SEARCH("FÉRIAS",K36)))</formula>
    </cfRule>
  </conditionalFormatting>
  <conditionalFormatting sqref="K37">
    <cfRule type="containsText" dxfId="36464" priority="1263" operator="containsText" text="NTRAB">
      <formula>NOT(ISERROR(SEARCH("NTRAB",K37)))</formula>
    </cfRule>
    <cfRule type="containsText" dxfId="36463" priority="1264" operator="containsText" text="FERIADO">
      <formula>NOT(ISERROR(SEARCH("FERIADO",K37)))</formula>
    </cfRule>
  </conditionalFormatting>
  <conditionalFormatting sqref="K37">
    <cfRule type="containsText" dxfId="36462" priority="1262" operator="containsText" text="FÉRIAS">
      <formula>NOT(ISERROR(SEARCH("FÉRIAS",K37)))</formula>
    </cfRule>
  </conditionalFormatting>
  <conditionalFormatting sqref="K41">
    <cfRule type="containsText" dxfId="36461" priority="1260" operator="containsText" text="NTRAB">
      <formula>NOT(ISERROR(SEARCH("NTRAB",K41)))</formula>
    </cfRule>
    <cfRule type="containsText" dxfId="36460" priority="1261" operator="containsText" text="FERIADO">
      <formula>NOT(ISERROR(SEARCH("FERIADO",K41)))</formula>
    </cfRule>
  </conditionalFormatting>
  <conditionalFormatting sqref="K41">
    <cfRule type="containsText" dxfId="36459" priority="1259" operator="containsText" text="FÉRIAS">
      <formula>NOT(ISERROR(SEARCH("FÉRIAS",K41)))</formula>
    </cfRule>
  </conditionalFormatting>
  <conditionalFormatting sqref="K40:K41">
    <cfRule type="expression" dxfId="36458" priority="1254">
      <formula>$K$41=""</formula>
    </cfRule>
    <cfRule type="expression" dxfId="36457" priority="1255">
      <formula>$K$39="NTRAB"</formula>
    </cfRule>
    <cfRule type="expression" dxfId="36456" priority="1256">
      <formula>$K$39="ATESTADO"</formula>
    </cfRule>
    <cfRule type="expression" dxfId="36455" priority="1257">
      <formula>$K$39="FÉRIAS"</formula>
    </cfRule>
    <cfRule type="expression" dxfId="36454" priority="1258">
      <formula>$K$39="FERIADO"</formula>
    </cfRule>
  </conditionalFormatting>
  <conditionalFormatting sqref="K42">
    <cfRule type="expression" dxfId="36453" priority="1250">
      <formula>$C$53&gt;=$K$40</formula>
    </cfRule>
    <cfRule type="expression" dxfId="36452" priority="1251">
      <formula>$K$41=""</formula>
    </cfRule>
    <cfRule type="containsText" dxfId="36451" priority="1252" operator="containsText" text="NTRAB">
      <formula>NOT(ISERROR(SEARCH("NTRAB",K42)))</formula>
    </cfRule>
    <cfRule type="containsText" dxfId="36450" priority="1253" operator="containsText" text="FERIADO">
      <formula>NOT(ISERROR(SEARCH("FERIADO",K42)))</formula>
    </cfRule>
  </conditionalFormatting>
  <conditionalFormatting sqref="K42">
    <cfRule type="containsText" dxfId="36449" priority="1249" operator="containsText" text="FÉRIAS">
      <formula>NOT(ISERROR(SEARCH("FÉRIAS",K42)))</formula>
    </cfRule>
  </conditionalFormatting>
  <conditionalFormatting sqref="K36:K38">
    <cfRule type="expression" dxfId="36448" priority="1248">
      <formula>$K$37=""</formula>
    </cfRule>
  </conditionalFormatting>
  <conditionalFormatting sqref="K35">
    <cfRule type="expression" dxfId="36447" priority="1245">
      <formula>$K$37=""</formula>
    </cfRule>
    <cfRule type="containsText" dxfId="36446" priority="1246" operator="containsText" text="NTRAB">
      <formula>NOT(ISERROR(SEARCH("NTRAB",K35)))</formula>
    </cfRule>
    <cfRule type="containsText" dxfId="36445" priority="1247" operator="containsText" text="FERIADO">
      <formula>NOT(ISERROR(SEARCH("FERIADO",K35)))</formula>
    </cfRule>
  </conditionalFormatting>
  <conditionalFormatting sqref="K35">
    <cfRule type="containsText" dxfId="36444" priority="1244" operator="containsText" text="FÉRIAS">
      <formula>NOT(ISERROR(SEARCH("FÉRIAS",K35)))</formula>
    </cfRule>
  </conditionalFormatting>
  <conditionalFormatting sqref="K39">
    <cfRule type="expression" dxfId="36443" priority="1241">
      <formula>$K$41=""</formula>
    </cfRule>
    <cfRule type="containsText" dxfId="36442" priority="1242" operator="containsText" text="NTRAB">
      <formula>NOT(ISERROR(SEARCH("NTRAB",K39)))</formula>
    </cfRule>
    <cfRule type="containsText" dxfId="36441" priority="1243" operator="containsText" text="FERIADO">
      <formula>NOT(ISERROR(SEARCH("FERIADO",K39)))</formula>
    </cfRule>
  </conditionalFormatting>
  <conditionalFormatting sqref="K39">
    <cfRule type="containsText" dxfId="36440" priority="1240" operator="containsText" text="FÉRIAS">
      <formula>NOT(ISERROR(SEARCH("FÉRIAS",K39)))</formula>
    </cfRule>
  </conditionalFormatting>
  <conditionalFormatting sqref="K36:K37">
    <cfRule type="expression" dxfId="36439" priority="1236">
      <formula>$K$35="NTRAB"</formula>
    </cfRule>
    <cfRule type="expression" dxfId="36438" priority="1237">
      <formula>$K$35="ATESTADO"</formula>
    </cfRule>
    <cfRule type="expression" dxfId="36437" priority="1238">
      <formula>$K$35="FÉRIAS"</formula>
    </cfRule>
    <cfRule type="expression" dxfId="36436" priority="1239">
      <formula>$K$35="FERIADO"</formula>
    </cfRule>
  </conditionalFormatting>
  <conditionalFormatting sqref="K35:K42">
    <cfRule type="containsText" dxfId="36435" priority="1235" operator="containsText" text="ATESTADO">
      <formula>NOT(ISERROR(SEARCH("ATESTADO",K35)))</formula>
    </cfRule>
  </conditionalFormatting>
  <conditionalFormatting sqref="K35">
    <cfRule type="containsText" dxfId="36434" priority="1233" operator="containsText" text="NTRAB">
      <formula>NOT(ISERROR(SEARCH("NTRAB",K35)))</formula>
    </cfRule>
    <cfRule type="containsText" dxfId="36433" priority="1234" operator="containsText" text="FERIADO">
      <formula>NOT(ISERROR(SEARCH("FERIADO",K35)))</formula>
    </cfRule>
  </conditionalFormatting>
  <conditionalFormatting sqref="K35">
    <cfRule type="containsText" dxfId="36432" priority="1232" operator="containsText" text="FÉRIAS">
      <formula>NOT(ISERROR(SEARCH("FÉRIAS",K35)))</formula>
    </cfRule>
  </conditionalFormatting>
  <conditionalFormatting sqref="K35">
    <cfRule type="containsText" dxfId="36431" priority="1230" operator="containsText" text="NTRAB">
      <formula>NOT(ISERROR(SEARCH("NTRAB",K35)))</formula>
    </cfRule>
    <cfRule type="containsText" dxfId="36430" priority="1231" operator="containsText" text="FERIADO">
      <formula>NOT(ISERROR(SEARCH("FERIADO",K35)))</formula>
    </cfRule>
  </conditionalFormatting>
  <conditionalFormatting sqref="K35">
    <cfRule type="containsText" dxfId="36429" priority="1229" operator="containsText" text="FÉRIAS">
      <formula>NOT(ISERROR(SEARCH("FÉRIAS",K35)))</formula>
    </cfRule>
  </conditionalFormatting>
  <conditionalFormatting sqref="K39">
    <cfRule type="containsText" dxfId="36428" priority="1227" operator="containsText" text="NTRAB">
      <formula>NOT(ISERROR(SEARCH("NTRAB",K39)))</formula>
    </cfRule>
    <cfRule type="containsText" dxfId="36427" priority="1228" operator="containsText" text="FERIADO">
      <formula>NOT(ISERROR(SEARCH("FERIADO",K39)))</formula>
    </cfRule>
  </conditionalFormatting>
  <conditionalFormatting sqref="K39">
    <cfRule type="containsText" dxfId="36426" priority="1226" operator="containsText" text="FÉRIAS">
      <formula>NOT(ISERROR(SEARCH("FÉRIAS",K39)))</formula>
    </cfRule>
  </conditionalFormatting>
  <conditionalFormatting sqref="K39">
    <cfRule type="containsText" dxfId="36425" priority="1224" operator="containsText" text="NTRAB">
      <formula>NOT(ISERROR(SEARCH("NTRAB",K39)))</formula>
    </cfRule>
    <cfRule type="containsText" dxfId="36424" priority="1225" operator="containsText" text="FERIADO">
      <formula>NOT(ISERROR(SEARCH("FERIADO",K39)))</formula>
    </cfRule>
  </conditionalFormatting>
  <conditionalFormatting sqref="K39">
    <cfRule type="containsText" dxfId="36423" priority="1223" operator="containsText" text="FÉRIAS">
      <formula>NOT(ISERROR(SEARCH("FÉRIAS",K39)))</formula>
    </cfRule>
  </conditionalFormatting>
  <conditionalFormatting sqref="K39">
    <cfRule type="containsText" dxfId="36422" priority="1221" operator="containsText" text="NTRAB">
      <formula>NOT(ISERROR(SEARCH("NTRAB",K39)))</formula>
    </cfRule>
    <cfRule type="containsText" dxfId="36421" priority="1222" operator="containsText" text="FERIADO">
      <formula>NOT(ISERROR(SEARCH("FERIADO",K39)))</formula>
    </cfRule>
  </conditionalFormatting>
  <conditionalFormatting sqref="K39">
    <cfRule type="containsText" dxfId="36420" priority="1220" operator="containsText" text="FÉRIAS">
      <formula>NOT(ISERROR(SEARCH("FÉRIAS",K39)))</formula>
    </cfRule>
  </conditionalFormatting>
  <conditionalFormatting sqref="K35:K42">
    <cfRule type="containsText" dxfId="36419" priority="1219" operator="containsText" text="HOJE">
      <formula>NOT(ISERROR(SEARCH("HOJE",K35)))</formula>
    </cfRule>
  </conditionalFormatting>
  <conditionalFormatting sqref="K44 K46">
    <cfRule type="containsText" dxfId="36418" priority="1217" operator="containsText" text="NTRAB">
      <formula>NOT(ISERROR(SEARCH("NTRAB",K44)))</formula>
    </cfRule>
    <cfRule type="containsText" dxfId="36417" priority="1218" operator="containsText" text="FERIADO">
      <formula>NOT(ISERROR(SEARCH("FERIADO",K44)))</formula>
    </cfRule>
  </conditionalFormatting>
  <conditionalFormatting sqref="K44 K46">
    <cfRule type="containsText" dxfId="36416" priority="1216" operator="containsText" text="FÉRIAS">
      <formula>NOT(ISERROR(SEARCH("FÉRIAS",K44)))</formula>
    </cfRule>
  </conditionalFormatting>
  <conditionalFormatting sqref="K45">
    <cfRule type="containsText" dxfId="36415" priority="1214" operator="containsText" text="NTRAB">
      <formula>NOT(ISERROR(SEARCH("NTRAB",K45)))</formula>
    </cfRule>
    <cfRule type="containsText" dxfId="36414" priority="1215" operator="containsText" text="FERIADO">
      <formula>NOT(ISERROR(SEARCH("FERIADO",K45)))</formula>
    </cfRule>
  </conditionalFormatting>
  <conditionalFormatting sqref="K45">
    <cfRule type="containsText" dxfId="36413" priority="1213" operator="containsText" text="FÉRIAS">
      <formula>NOT(ISERROR(SEARCH("FÉRIAS",K45)))</formula>
    </cfRule>
  </conditionalFormatting>
  <conditionalFormatting sqref="K44:K46">
    <cfRule type="expression" dxfId="36412" priority="1212">
      <formula>$C$53&lt;$K$44</formula>
    </cfRule>
  </conditionalFormatting>
  <conditionalFormatting sqref="K46">
    <cfRule type="expression" dxfId="36411" priority="1211">
      <formula>$C$53&gt;=$K$44</formula>
    </cfRule>
  </conditionalFormatting>
  <conditionalFormatting sqref="K44:K45">
    <cfRule type="expression" dxfId="36410" priority="1207">
      <formula>$K$43="ATESTADO"</formula>
    </cfRule>
    <cfRule type="expression" dxfId="36409" priority="1208">
      <formula>$K$43="NTRAB"</formula>
    </cfRule>
    <cfRule type="expression" dxfId="36408" priority="1209">
      <formula>$K$43="FÉRIAS"</formula>
    </cfRule>
    <cfRule type="expression" dxfId="36407" priority="1210">
      <formula>$K$43="FERIADO"</formula>
    </cfRule>
  </conditionalFormatting>
  <conditionalFormatting sqref="K43">
    <cfRule type="containsText" dxfId="36406" priority="1204" operator="containsText" text="ATESTADO">
      <formula>NOT(ISERROR(SEARCH("ATESTADO",K43)))</formula>
    </cfRule>
    <cfRule type="containsText" dxfId="36405" priority="1205" operator="containsText" text="NTRAB">
      <formula>NOT(ISERROR(SEARCH("NTRAB",K43)))</formula>
    </cfRule>
    <cfRule type="containsText" dxfId="36404" priority="1206" operator="containsText" text="FERIADO">
      <formula>NOT(ISERROR(SEARCH("FERIADO",K43)))</formula>
    </cfRule>
  </conditionalFormatting>
  <conditionalFormatting sqref="K43">
    <cfRule type="containsText" dxfId="36403" priority="1203" operator="containsText" text="FÉRIAS">
      <formula>NOT(ISERROR(SEARCH("FÉRIAS",K43)))</formula>
    </cfRule>
  </conditionalFormatting>
  <conditionalFormatting sqref="K43">
    <cfRule type="expression" dxfId="36402" priority="1202">
      <formula>$C$53&lt;$K$44</formula>
    </cfRule>
  </conditionalFormatting>
  <conditionalFormatting sqref="K43:K46">
    <cfRule type="containsText" dxfId="36401" priority="1201" operator="containsText" text="HOJE">
      <formula>NOT(ISERROR(SEARCH("HOJE",K43)))</formula>
    </cfRule>
  </conditionalFormatting>
  <conditionalFormatting sqref="K47:M47">
    <cfRule type="expression" dxfId="36400" priority="1200">
      <formula>$N$47="NÃO"</formula>
    </cfRule>
  </conditionalFormatting>
  <conditionalFormatting sqref="K38">
    <cfRule type="expression" dxfId="36399" priority="1199">
      <formula>$C$53&gt;=$K$36</formula>
    </cfRule>
  </conditionalFormatting>
  <conditionalFormatting sqref="E3">
    <cfRule type="cellIs" dxfId="36398" priority="1197" operator="equal">
      <formula>0</formula>
    </cfRule>
    <cfRule type="expression" dxfId="36397" priority="1198">
      <formula>E3&lt;0</formula>
    </cfRule>
  </conditionalFormatting>
  <conditionalFormatting sqref="E4:E5">
    <cfRule type="expression" dxfId="36396" priority="1195">
      <formula>E4&lt;0</formula>
    </cfRule>
    <cfRule type="cellIs" dxfId="36395" priority="1196" operator="equal">
      <formula>0</formula>
    </cfRule>
  </conditionalFormatting>
  <conditionalFormatting sqref="E19">
    <cfRule type="cellIs" dxfId="36394" priority="1193" operator="equal">
      <formula>0</formula>
    </cfRule>
    <cfRule type="expression" dxfId="36393" priority="1194">
      <formula>E19&lt;0</formula>
    </cfRule>
  </conditionalFormatting>
  <conditionalFormatting sqref="E20:E22">
    <cfRule type="expression" dxfId="36392" priority="1191">
      <formula>E20&lt;0</formula>
    </cfRule>
    <cfRule type="cellIs" dxfId="36391" priority="1192" operator="equal">
      <formula>0</formula>
    </cfRule>
  </conditionalFormatting>
  <conditionalFormatting sqref="E23">
    <cfRule type="cellIs" dxfId="36390" priority="1189" operator="equal">
      <formula>0</formula>
    </cfRule>
    <cfRule type="expression" dxfId="36389" priority="1190">
      <formula>E23&lt;0</formula>
    </cfRule>
  </conditionalFormatting>
  <conditionalFormatting sqref="E24:E26">
    <cfRule type="expression" dxfId="36388" priority="1187">
      <formula>E24&lt;0</formula>
    </cfRule>
    <cfRule type="cellIs" dxfId="36387" priority="1188" operator="equal">
      <formula>0</formula>
    </cfRule>
  </conditionalFormatting>
  <conditionalFormatting sqref="E27">
    <cfRule type="cellIs" dxfId="36386" priority="1185" operator="equal">
      <formula>0</formula>
    </cfRule>
    <cfRule type="expression" dxfId="36385" priority="1186">
      <formula>E27&lt;0</formula>
    </cfRule>
  </conditionalFormatting>
  <conditionalFormatting sqref="E28:E30">
    <cfRule type="expression" dxfId="36384" priority="1183">
      <formula>E28&lt;0</formula>
    </cfRule>
    <cfRule type="cellIs" dxfId="36383" priority="1184" operator="equal">
      <formula>0</formula>
    </cfRule>
  </conditionalFormatting>
  <conditionalFormatting sqref="E31">
    <cfRule type="cellIs" dxfId="36382" priority="1181" operator="equal">
      <formula>0</formula>
    </cfRule>
    <cfRule type="expression" dxfId="36381" priority="1182">
      <formula>E31&lt;0</formula>
    </cfRule>
  </conditionalFormatting>
  <conditionalFormatting sqref="E32:E34">
    <cfRule type="expression" dxfId="36380" priority="1179">
      <formula>E32&lt;0</formula>
    </cfRule>
    <cfRule type="cellIs" dxfId="36379" priority="1180" operator="equal">
      <formula>0</formula>
    </cfRule>
  </conditionalFormatting>
  <conditionalFormatting sqref="E35">
    <cfRule type="cellIs" dxfId="36378" priority="1177" operator="equal">
      <formula>0</formula>
    </cfRule>
    <cfRule type="expression" dxfId="36377" priority="1178">
      <formula>E35&lt;0</formula>
    </cfRule>
  </conditionalFormatting>
  <conditionalFormatting sqref="E36:E38">
    <cfRule type="expression" dxfId="36376" priority="1175">
      <formula>E36&lt;0</formula>
    </cfRule>
    <cfRule type="cellIs" dxfId="36375" priority="1176" operator="equal">
      <formula>0</formula>
    </cfRule>
  </conditionalFormatting>
  <conditionalFormatting sqref="E39">
    <cfRule type="cellIs" dxfId="36374" priority="1173" operator="equal">
      <formula>0</formula>
    </cfRule>
    <cfRule type="expression" dxfId="36373" priority="1174">
      <formula>E39&lt;0</formula>
    </cfRule>
  </conditionalFormatting>
  <conditionalFormatting sqref="E40:E42">
    <cfRule type="expression" dxfId="36372" priority="1171">
      <formula>E40&lt;0</formula>
    </cfRule>
    <cfRule type="cellIs" dxfId="36371" priority="1172" operator="equal">
      <formula>0</formula>
    </cfRule>
  </conditionalFormatting>
  <conditionalFormatting sqref="E6">
    <cfRule type="expression" dxfId="36370" priority="1169">
      <formula>E6&lt;0</formula>
    </cfRule>
    <cfRule type="cellIs" dxfId="36369" priority="1170" operator="equal">
      <formula>0</formula>
    </cfRule>
  </conditionalFormatting>
  <conditionalFormatting sqref="E11">
    <cfRule type="cellIs" dxfId="36368" priority="1167" operator="equal">
      <formula>0</formula>
    </cfRule>
    <cfRule type="expression" dxfId="36367" priority="1168">
      <formula>E11&lt;0</formula>
    </cfRule>
  </conditionalFormatting>
  <conditionalFormatting sqref="E12:E13">
    <cfRule type="expression" dxfId="36366" priority="1165">
      <formula>E12&lt;0</formula>
    </cfRule>
    <cfRule type="cellIs" dxfId="36365" priority="1166" operator="equal">
      <formula>0</formula>
    </cfRule>
  </conditionalFormatting>
  <conditionalFormatting sqref="E14">
    <cfRule type="expression" dxfId="36364" priority="1163">
      <formula>E14&lt;0</formula>
    </cfRule>
    <cfRule type="cellIs" dxfId="36363" priority="1164" operator="equal">
      <formula>0</formula>
    </cfRule>
  </conditionalFormatting>
  <conditionalFormatting sqref="E15">
    <cfRule type="cellIs" dxfId="36362" priority="1161" operator="equal">
      <formula>0</formula>
    </cfRule>
    <cfRule type="expression" dxfId="36361" priority="1162">
      <formula>E15&lt;0</formula>
    </cfRule>
  </conditionalFormatting>
  <conditionalFormatting sqref="E16:E17">
    <cfRule type="expression" dxfId="36360" priority="1159">
      <formula>E16&lt;0</formula>
    </cfRule>
    <cfRule type="cellIs" dxfId="36359" priority="1160" operator="equal">
      <formula>0</formula>
    </cfRule>
  </conditionalFormatting>
  <conditionalFormatting sqref="E18">
    <cfRule type="expression" dxfId="36358" priority="1157">
      <formula>E18&lt;0</formula>
    </cfRule>
    <cfRule type="cellIs" dxfId="36357" priority="1158" operator="equal">
      <formula>0</formula>
    </cfRule>
  </conditionalFormatting>
  <conditionalFormatting sqref="E7">
    <cfRule type="cellIs" dxfId="36356" priority="1155" operator="equal">
      <formula>0</formula>
    </cfRule>
    <cfRule type="expression" dxfId="36355" priority="1156">
      <formula>E7&lt;0</formula>
    </cfRule>
  </conditionalFormatting>
  <conditionalFormatting sqref="E8:E9">
    <cfRule type="expression" dxfId="36354" priority="1153">
      <formula>E8&lt;0</formula>
    </cfRule>
    <cfRule type="cellIs" dxfId="36353" priority="1154" operator="equal">
      <formula>0</formula>
    </cfRule>
  </conditionalFormatting>
  <conditionalFormatting sqref="E10">
    <cfRule type="expression" dxfId="36352" priority="1151">
      <formula>E10&lt;0</formula>
    </cfRule>
    <cfRule type="cellIs" dxfId="36351" priority="1152" operator="equal">
      <formula>0</formula>
    </cfRule>
  </conditionalFormatting>
  <conditionalFormatting sqref="E3:E42">
    <cfRule type="cellIs" dxfId="36350" priority="1150" operator="equal">
      <formula>"ER"</formula>
    </cfRule>
  </conditionalFormatting>
  <conditionalFormatting sqref="E7">
    <cfRule type="cellIs" dxfId="36349" priority="1148" operator="equal">
      <formula>0</formula>
    </cfRule>
    <cfRule type="expression" dxfId="36348" priority="1149">
      <formula>E7&lt;0</formula>
    </cfRule>
  </conditionalFormatting>
  <conditionalFormatting sqref="E8:E9">
    <cfRule type="expression" dxfId="36347" priority="1146">
      <formula>E8&lt;0</formula>
    </cfRule>
    <cfRule type="cellIs" dxfId="36346" priority="1147" operator="equal">
      <formula>0</formula>
    </cfRule>
  </conditionalFormatting>
  <conditionalFormatting sqref="E10">
    <cfRule type="expression" dxfId="36345" priority="1144">
      <formula>E10&lt;0</formula>
    </cfRule>
    <cfRule type="cellIs" dxfId="36344" priority="1145" operator="equal">
      <formula>0</formula>
    </cfRule>
  </conditionalFormatting>
  <conditionalFormatting sqref="E11">
    <cfRule type="cellIs" dxfId="36343" priority="1142" operator="equal">
      <formula>0</formula>
    </cfRule>
    <cfRule type="expression" dxfId="36342" priority="1143">
      <formula>E11&lt;0</formula>
    </cfRule>
  </conditionalFormatting>
  <conditionalFormatting sqref="E12:E13">
    <cfRule type="expression" dxfId="36341" priority="1140">
      <formula>E12&lt;0</formula>
    </cfRule>
    <cfRule type="cellIs" dxfId="36340" priority="1141" operator="equal">
      <formula>0</formula>
    </cfRule>
  </conditionalFormatting>
  <conditionalFormatting sqref="E14">
    <cfRule type="expression" dxfId="36339" priority="1138">
      <formula>E14&lt;0</formula>
    </cfRule>
    <cfRule type="cellIs" dxfId="36338" priority="1139" operator="equal">
      <formula>0</formula>
    </cfRule>
  </conditionalFormatting>
  <conditionalFormatting sqref="E15">
    <cfRule type="cellIs" dxfId="36337" priority="1136" operator="equal">
      <formula>0</formula>
    </cfRule>
    <cfRule type="expression" dxfId="36336" priority="1137">
      <formula>E15&lt;0</formula>
    </cfRule>
  </conditionalFormatting>
  <conditionalFormatting sqref="E16:E17">
    <cfRule type="expression" dxfId="36335" priority="1134">
      <formula>E16&lt;0</formula>
    </cfRule>
    <cfRule type="cellIs" dxfId="36334" priority="1135" operator="equal">
      <formula>0</formula>
    </cfRule>
  </conditionalFormatting>
  <conditionalFormatting sqref="E18">
    <cfRule type="expression" dxfId="36333" priority="1132">
      <formula>E18&lt;0</formula>
    </cfRule>
    <cfRule type="cellIs" dxfId="36332" priority="1133" operator="equal">
      <formula>0</formula>
    </cfRule>
  </conditionalFormatting>
  <conditionalFormatting sqref="E19">
    <cfRule type="cellIs" dxfId="36331" priority="1130" operator="equal">
      <formula>0</formula>
    </cfRule>
    <cfRule type="expression" dxfId="36330" priority="1131">
      <formula>E19&lt;0</formula>
    </cfRule>
  </conditionalFormatting>
  <conditionalFormatting sqref="E20:E21">
    <cfRule type="expression" dxfId="36329" priority="1128">
      <formula>E20&lt;0</formula>
    </cfRule>
    <cfRule type="cellIs" dxfId="36328" priority="1129" operator="equal">
      <formula>0</formula>
    </cfRule>
  </conditionalFormatting>
  <conditionalFormatting sqref="E22">
    <cfRule type="expression" dxfId="36327" priority="1126">
      <formula>E22&lt;0</formula>
    </cfRule>
    <cfRule type="cellIs" dxfId="36326" priority="1127" operator="equal">
      <formula>0</formula>
    </cfRule>
  </conditionalFormatting>
  <conditionalFormatting sqref="E23">
    <cfRule type="cellIs" dxfId="36325" priority="1124" operator="equal">
      <formula>0</formula>
    </cfRule>
    <cfRule type="expression" dxfId="36324" priority="1125">
      <formula>E23&lt;0</formula>
    </cfRule>
  </conditionalFormatting>
  <conditionalFormatting sqref="E24:E25">
    <cfRule type="expression" dxfId="36323" priority="1122">
      <formula>E24&lt;0</formula>
    </cfRule>
    <cfRule type="cellIs" dxfId="36322" priority="1123" operator="equal">
      <formula>0</formula>
    </cfRule>
  </conditionalFormatting>
  <conditionalFormatting sqref="E26">
    <cfRule type="expression" dxfId="36321" priority="1120">
      <formula>E26&lt;0</formula>
    </cfRule>
    <cfRule type="cellIs" dxfId="36320" priority="1121" operator="equal">
      <formula>0</formula>
    </cfRule>
  </conditionalFormatting>
  <conditionalFormatting sqref="E27">
    <cfRule type="cellIs" dxfId="36319" priority="1118" operator="equal">
      <formula>0</formula>
    </cfRule>
    <cfRule type="expression" dxfId="36318" priority="1119">
      <formula>E27&lt;0</formula>
    </cfRule>
  </conditionalFormatting>
  <conditionalFormatting sqref="E28:E29">
    <cfRule type="expression" dxfId="36317" priority="1116">
      <formula>E28&lt;0</formula>
    </cfRule>
    <cfRule type="cellIs" dxfId="36316" priority="1117" operator="equal">
      <formula>0</formula>
    </cfRule>
  </conditionalFormatting>
  <conditionalFormatting sqref="E30">
    <cfRule type="expression" dxfId="36315" priority="1114">
      <formula>E30&lt;0</formula>
    </cfRule>
    <cfRule type="cellIs" dxfId="36314" priority="1115" operator="equal">
      <formula>0</formula>
    </cfRule>
  </conditionalFormatting>
  <conditionalFormatting sqref="E31">
    <cfRule type="cellIs" dxfId="36313" priority="1112" operator="equal">
      <formula>0</formula>
    </cfRule>
    <cfRule type="expression" dxfId="36312" priority="1113">
      <formula>E31&lt;0</formula>
    </cfRule>
  </conditionalFormatting>
  <conditionalFormatting sqref="E32:E33">
    <cfRule type="expression" dxfId="36311" priority="1110">
      <formula>E32&lt;0</formula>
    </cfRule>
    <cfRule type="cellIs" dxfId="36310" priority="1111" operator="equal">
      <formula>0</formula>
    </cfRule>
  </conditionalFormatting>
  <conditionalFormatting sqref="E34">
    <cfRule type="expression" dxfId="36309" priority="1108">
      <formula>E34&lt;0</formula>
    </cfRule>
    <cfRule type="cellIs" dxfId="36308" priority="1109" operator="equal">
      <formula>0</formula>
    </cfRule>
  </conditionalFormatting>
  <conditionalFormatting sqref="E35">
    <cfRule type="cellIs" dxfId="36307" priority="1106" operator="equal">
      <formula>0</formula>
    </cfRule>
    <cfRule type="expression" dxfId="36306" priority="1107">
      <formula>E35&lt;0</formula>
    </cfRule>
  </conditionalFormatting>
  <conditionalFormatting sqref="E36:E37">
    <cfRule type="expression" dxfId="36305" priority="1104">
      <formula>E36&lt;0</formula>
    </cfRule>
    <cfRule type="cellIs" dxfId="36304" priority="1105" operator="equal">
      <formula>0</formula>
    </cfRule>
  </conditionalFormatting>
  <conditionalFormatting sqref="E38">
    <cfRule type="expression" dxfId="36303" priority="1102">
      <formula>E38&lt;0</formula>
    </cfRule>
    <cfRule type="cellIs" dxfId="36302" priority="1103" operator="equal">
      <formula>0</formula>
    </cfRule>
  </conditionalFormatting>
  <conditionalFormatting sqref="E39">
    <cfRule type="cellIs" dxfId="36301" priority="1100" operator="equal">
      <formula>0</formula>
    </cfRule>
    <cfRule type="expression" dxfId="36300" priority="1101">
      <formula>E39&lt;0</formula>
    </cfRule>
  </conditionalFormatting>
  <conditionalFormatting sqref="E40:E41">
    <cfRule type="expression" dxfId="36299" priority="1098">
      <formula>E40&lt;0</formula>
    </cfRule>
    <cfRule type="cellIs" dxfId="36298" priority="1099" operator="equal">
      <formula>0</formula>
    </cfRule>
  </conditionalFormatting>
  <conditionalFormatting sqref="E42">
    <cfRule type="expression" dxfId="36297" priority="1096">
      <formula>E42&lt;0</formula>
    </cfRule>
    <cfRule type="cellIs" dxfId="36296" priority="1097" operator="equal">
      <formula>0</formula>
    </cfRule>
  </conditionalFormatting>
  <conditionalFormatting sqref="J3">
    <cfRule type="cellIs" dxfId="36295" priority="1094" operator="equal">
      <formula>0</formula>
    </cfRule>
    <cfRule type="expression" dxfId="36294" priority="1095">
      <formula>J3&lt;0</formula>
    </cfRule>
  </conditionalFormatting>
  <conditionalFormatting sqref="J4:J6">
    <cfRule type="expression" dxfId="36293" priority="1092">
      <formula>J4&lt;0</formula>
    </cfRule>
    <cfRule type="cellIs" dxfId="36292" priority="1093" operator="equal">
      <formula>0</formula>
    </cfRule>
  </conditionalFormatting>
  <conditionalFormatting sqref="J7">
    <cfRule type="cellIs" dxfId="36291" priority="1090" operator="equal">
      <formula>0</formula>
    </cfRule>
    <cfRule type="expression" dxfId="36290" priority="1091">
      <formula>J7&lt;0</formula>
    </cfRule>
  </conditionalFormatting>
  <conditionalFormatting sqref="J8:J10">
    <cfRule type="expression" dxfId="36289" priority="1088">
      <formula>J8&lt;0</formula>
    </cfRule>
    <cfRule type="cellIs" dxfId="36288" priority="1089" operator="equal">
      <formula>0</formula>
    </cfRule>
  </conditionalFormatting>
  <conditionalFormatting sqref="J11">
    <cfRule type="cellIs" dxfId="36287" priority="1086" operator="equal">
      <formula>0</formula>
    </cfRule>
    <cfRule type="expression" dxfId="36286" priority="1087">
      <formula>J11&lt;0</formula>
    </cfRule>
  </conditionalFormatting>
  <conditionalFormatting sqref="J12:J14">
    <cfRule type="expression" dxfId="36285" priority="1084">
      <formula>J12&lt;0</formula>
    </cfRule>
    <cfRule type="cellIs" dxfId="36284" priority="1085" operator="equal">
      <formula>0</formula>
    </cfRule>
  </conditionalFormatting>
  <conditionalFormatting sqref="J15">
    <cfRule type="cellIs" dxfId="36283" priority="1082" operator="equal">
      <formula>0</formula>
    </cfRule>
    <cfRule type="expression" dxfId="36282" priority="1083">
      <formula>J15&lt;0</formula>
    </cfRule>
  </conditionalFormatting>
  <conditionalFormatting sqref="J16:J18">
    <cfRule type="expression" dxfId="36281" priority="1080">
      <formula>J16&lt;0</formula>
    </cfRule>
    <cfRule type="cellIs" dxfId="36280" priority="1081" operator="equal">
      <formula>0</formula>
    </cfRule>
  </conditionalFormatting>
  <conditionalFormatting sqref="J19">
    <cfRule type="cellIs" dxfId="36279" priority="1078" operator="equal">
      <formula>0</formula>
    </cfRule>
    <cfRule type="expression" dxfId="36278" priority="1079">
      <formula>J19&lt;0</formula>
    </cfRule>
  </conditionalFormatting>
  <conditionalFormatting sqref="J20:J22">
    <cfRule type="expression" dxfId="36277" priority="1076">
      <formula>J20&lt;0</formula>
    </cfRule>
    <cfRule type="cellIs" dxfId="36276" priority="1077" operator="equal">
      <formula>0</formula>
    </cfRule>
  </conditionalFormatting>
  <conditionalFormatting sqref="J23">
    <cfRule type="cellIs" dxfId="36275" priority="1074" operator="equal">
      <formula>0</formula>
    </cfRule>
    <cfRule type="expression" dxfId="36274" priority="1075">
      <formula>J23&lt;0</formula>
    </cfRule>
  </conditionalFormatting>
  <conditionalFormatting sqref="J24:J26">
    <cfRule type="expression" dxfId="36273" priority="1072">
      <formula>J24&lt;0</formula>
    </cfRule>
    <cfRule type="cellIs" dxfId="36272" priority="1073" operator="equal">
      <formula>0</formula>
    </cfRule>
  </conditionalFormatting>
  <conditionalFormatting sqref="J27">
    <cfRule type="cellIs" dxfId="36271" priority="1070" operator="equal">
      <formula>0</formula>
    </cfRule>
    <cfRule type="expression" dxfId="36270" priority="1071">
      <formula>J27&lt;0</formula>
    </cfRule>
  </conditionalFormatting>
  <conditionalFormatting sqref="J28:J30">
    <cfRule type="expression" dxfId="36269" priority="1068">
      <formula>J28&lt;0</formula>
    </cfRule>
    <cfRule type="cellIs" dxfId="36268" priority="1069" operator="equal">
      <formula>0</formula>
    </cfRule>
  </conditionalFormatting>
  <conditionalFormatting sqref="J31">
    <cfRule type="cellIs" dxfId="36267" priority="1066" operator="equal">
      <formula>0</formula>
    </cfRule>
    <cfRule type="expression" dxfId="36266" priority="1067">
      <formula>J31&lt;0</formula>
    </cfRule>
  </conditionalFormatting>
  <conditionalFormatting sqref="J32:J34">
    <cfRule type="expression" dxfId="36265" priority="1064">
      <formula>J32&lt;0</formula>
    </cfRule>
    <cfRule type="cellIs" dxfId="36264" priority="1065" operator="equal">
      <formula>0</formula>
    </cfRule>
  </conditionalFormatting>
  <conditionalFormatting sqref="J35">
    <cfRule type="cellIs" dxfId="36263" priority="1062" operator="equal">
      <formula>0</formula>
    </cfRule>
    <cfRule type="expression" dxfId="36262" priority="1063">
      <formula>J35&lt;0</formula>
    </cfRule>
  </conditionalFormatting>
  <conditionalFormatting sqref="J36:J38">
    <cfRule type="expression" dxfId="36261" priority="1060">
      <formula>J36&lt;0</formula>
    </cfRule>
    <cfRule type="cellIs" dxfId="36260" priority="1061" operator="equal">
      <formula>0</formula>
    </cfRule>
  </conditionalFormatting>
  <conditionalFormatting sqref="J39">
    <cfRule type="cellIs" dxfId="36259" priority="1058" operator="equal">
      <formula>0</formula>
    </cfRule>
    <cfRule type="expression" dxfId="36258" priority="1059">
      <formula>J39&lt;0</formula>
    </cfRule>
  </conditionalFormatting>
  <conditionalFormatting sqref="J40:J42">
    <cfRule type="expression" dxfId="36257" priority="1056">
      <formula>J40&lt;0</formula>
    </cfRule>
    <cfRule type="cellIs" dxfId="36256" priority="1057" operator="equal">
      <formula>0</formula>
    </cfRule>
  </conditionalFormatting>
  <conditionalFormatting sqref="J3:J42">
    <cfRule type="cellIs" dxfId="36255" priority="1055" operator="equal">
      <formula>"ER"</formula>
    </cfRule>
  </conditionalFormatting>
  <conditionalFormatting sqref="J3">
    <cfRule type="cellIs" dxfId="36254" priority="1053" operator="equal">
      <formula>0</formula>
    </cfRule>
    <cfRule type="expression" dxfId="36253" priority="1054">
      <formula>J3&lt;0</formula>
    </cfRule>
  </conditionalFormatting>
  <conditionalFormatting sqref="J4:J5">
    <cfRule type="expression" dxfId="36252" priority="1051">
      <formula>J4&lt;0</formula>
    </cfRule>
    <cfRule type="cellIs" dxfId="36251" priority="1052" operator="equal">
      <formula>0</formula>
    </cfRule>
  </conditionalFormatting>
  <conditionalFormatting sqref="J19">
    <cfRule type="cellIs" dxfId="36250" priority="1049" operator="equal">
      <formula>0</formula>
    </cfRule>
    <cfRule type="expression" dxfId="36249" priority="1050">
      <formula>J19&lt;0</formula>
    </cfRule>
  </conditionalFormatting>
  <conditionalFormatting sqref="J20:J22">
    <cfRule type="expression" dxfId="36248" priority="1047">
      <formula>J20&lt;0</formula>
    </cfRule>
    <cfRule type="cellIs" dxfId="36247" priority="1048" operator="equal">
      <formula>0</formula>
    </cfRule>
  </conditionalFormatting>
  <conditionalFormatting sqref="J23">
    <cfRule type="cellIs" dxfId="36246" priority="1045" operator="equal">
      <formula>0</formula>
    </cfRule>
    <cfRule type="expression" dxfId="36245" priority="1046">
      <formula>J23&lt;0</formula>
    </cfRule>
  </conditionalFormatting>
  <conditionalFormatting sqref="J24:J26">
    <cfRule type="expression" dxfId="36244" priority="1043">
      <formula>J24&lt;0</formula>
    </cfRule>
    <cfRule type="cellIs" dxfId="36243" priority="1044" operator="equal">
      <formula>0</formula>
    </cfRule>
  </conditionalFormatting>
  <conditionalFormatting sqref="J27">
    <cfRule type="cellIs" dxfId="36242" priority="1041" operator="equal">
      <formula>0</formula>
    </cfRule>
    <cfRule type="expression" dxfId="36241" priority="1042">
      <formula>J27&lt;0</formula>
    </cfRule>
  </conditionalFormatting>
  <conditionalFormatting sqref="J28:J30">
    <cfRule type="expression" dxfId="36240" priority="1039">
      <formula>J28&lt;0</formula>
    </cfRule>
    <cfRule type="cellIs" dxfId="36239" priority="1040" operator="equal">
      <formula>0</formula>
    </cfRule>
  </conditionalFormatting>
  <conditionalFormatting sqref="J31">
    <cfRule type="cellIs" dxfId="36238" priority="1037" operator="equal">
      <formula>0</formula>
    </cfRule>
    <cfRule type="expression" dxfId="36237" priority="1038">
      <formula>J31&lt;0</formula>
    </cfRule>
  </conditionalFormatting>
  <conditionalFormatting sqref="J32:J34">
    <cfRule type="expression" dxfId="36236" priority="1035">
      <formula>J32&lt;0</formula>
    </cfRule>
    <cfRule type="cellIs" dxfId="36235" priority="1036" operator="equal">
      <formula>0</formula>
    </cfRule>
  </conditionalFormatting>
  <conditionalFormatting sqref="J35">
    <cfRule type="cellIs" dxfId="36234" priority="1033" operator="equal">
      <formula>0</formula>
    </cfRule>
    <cfRule type="expression" dxfId="36233" priority="1034">
      <formula>J35&lt;0</formula>
    </cfRule>
  </conditionalFormatting>
  <conditionalFormatting sqref="J36:J38">
    <cfRule type="expression" dxfId="36232" priority="1031">
      <formula>J36&lt;0</formula>
    </cfRule>
    <cfRule type="cellIs" dxfId="36231" priority="1032" operator="equal">
      <formula>0</formula>
    </cfRule>
  </conditionalFormatting>
  <conditionalFormatting sqref="J39">
    <cfRule type="cellIs" dxfId="36230" priority="1029" operator="equal">
      <formula>0</formula>
    </cfRule>
    <cfRule type="expression" dxfId="36229" priority="1030">
      <formula>J39&lt;0</formula>
    </cfRule>
  </conditionalFormatting>
  <conditionalFormatting sqref="J40:J42">
    <cfRule type="expression" dxfId="36228" priority="1027">
      <formula>J40&lt;0</formula>
    </cfRule>
    <cfRule type="cellIs" dxfId="36227" priority="1028" operator="equal">
      <formula>0</formula>
    </cfRule>
  </conditionalFormatting>
  <conditionalFormatting sqref="J6">
    <cfRule type="expression" dxfId="36226" priority="1025">
      <formula>J6&lt;0</formula>
    </cfRule>
    <cfRule type="cellIs" dxfId="36225" priority="1026" operator="equal">
      <formula>0</formula>
    </cfRule>
  </conditionalFormatting>
  <conditionalFormatting sqref="J11">
    <cfRule type="cellIs" dxfId="36224" priority="1023" operator="equal">
      <formula>0</formula>
    </cfRule>
    <cfRule type="expression" dxfId="36223" priority="1024">
      <formula>J11&lt;0</formula>
    </cfRule>
  </conditionalFormatting>
  <conditionalFormatting sqref="J12:J13">
    <cfRule type="expression" dxfId="36222" priority="1021">
      <formula>J12&lt;0</formula>
    </cfRule>
    <cfRule type="cellIs" dxfId="36221" priority="1022" operator="equal">
      <formula>0</formula>
    </cfRule>
  </conditionalFormatting>
  <conditionalFormatting sqref="J14">
    <cfRule type="expression" dxfId="36220" priority="1019">
      <formula>J14&lt;0</formula>
    </cfRule>
    <cfRule type="cellIs" dxfId="36219" priority="1020" operator="equal">
      <formula>0</formula>
    </cfRule>
  </conditionalFormatting>
  <conditionalFormatting sqref="J15">
    <cfRule type="cellIs" dxfId="36218" priority="1017" operator="equal">
      <formula>0</formula>
    </cfRule>
    <cfRule type="expression" dxfId="36217" priority="1018">
      <formula>J15&lt;0</formula>
    </cfRule>
  </conditionalFormatting>
  <conditionalFormatting sqref="J16:J17">
    <cfRule type="expression" dxfId="36216" priority="1015">
      <formula>J16&lt;0</formula>
    </cfRule>
    <cfRule type="cellIs" dxfId="36215" priority="1016" operator="equal">
      <formula>0</formula>
    </cfRule>
  </conditionalFormatting>
  <conditionalFormatting sqref="J18">
    <cfRule type="expression" dxfId="36214" priority="1013">
      <formula>J18&lt;0</formula>
    </cfRule>
    <cfRule type="cellIs" dxfId="36213" priority="1014" operator="equal">
      <formula>0</formula>
    </cfRule>
  </conditionalFormatting>
  <conditionalFormatting sqref="J7">
    <cfRule type="cellIs" dxfId="36212" priority="1011" operator="equal">
      <formula>0</formula>
    </cfRule>
    <cfRule type="expression" dxfId="36211" priority="1012">
      <formula>J7&lt;0</formula>
    </cfRule>
  </conditionalFormatting>
  <conditionalFormatting sqref="J8:J9">
    <cfRule type="expression" dxfId="36210" priority="1009">
      <formula>J8&lt;0</formula>
    </cfRule>
    <cfRule type="cellIs" dxfId="36209" priority="1010" operator="equal">
      <formula>0</formula>
    </cfRule>
  </conditionalFormatting>
  <conditionalFormatting sqref="J10">
    <cfRule type="expression" dxfId="36208" priority="1007">
      <formula>J10&lt;0</formula>
    </cfRule>
    <cfRule type="cellIs" dxfId="36207" priority="1008" operator="equal">
      <formula>0</formula>
    </cfRule>
  </conditionalFormatting>
  <conditionalFormatting sqref="J7">
    <cfRule type="cellIs" dxfId="36206" priority="1005" operator="equal">
      <formula>0</formula>
    </cfRule>
    <cfRule type="expression" dxfId="36205" priority="1006">
      <formula>J7&lt;0</formula>
    </cfRule>
  </conditionalFormatting>
  <conditionalFormatting sqref="J8:J9">
    <cfRule type="expression" dxfId="36204" priority="1003">
      <formula>J8&lt;0</formula>
    </cfRule>
    <cfRule type="cellIs" dxfId="36203" priority="1004" operator="equal">
      <formula>0</formula>
    </cfRule>
  </conditionalFormatting>
  <conditionalFormatting sqref="J10">
    <cfRule type="expression" dxfId="36202" priority="1001">
      <formula>J10&lt;0</formula>
    </cfRule>
    <cfRule type="cellIs" dxfId="36201" priority="1002" operator="equal">
      <formula>0</formula>
    </cfRule>
  </conditionalFormatting>
  <conditionalFormatting sqref="J11">
    <cfRule type="cellIs" dxfId="36200" priority="999" operator="equal">
      <formula>0</formula>
    </cfRule>
    <cfRule type="expression" dxfId="36199" priority="1000">
      <formula>J11&lt;0</formula>
    </cfRule>
  </conditionalFormatting>
  <conditionalFormatting sqref="J12:J13">
    <cfRule type="expression" dxfId="36198" priority="997">
      <formula>J12&lt;0</formula>
    </cfRule>
    <cfRule type="cellIs" dxfId="36197" priority="998" operator="equal">
      <formula>0</formula>
    </cfRule>
  </conditionalFormatting>
  <conditionalFormatting sqref="J14">
    <cfRule type="expression" dxfId="36196" priority="995">
      <formula>J14&lt;0</formula>
    </cfRule>
    <cfRule type="cellIs" dxfId="36195" priority="996" operator="equal">
      <formula>0</formula>
    </cfRule>
  </conditionalFormatting>
  <conditionalFormatting sqref="J15">
    <cfRule type="cellIs" dxfId="36194" priority="993" operator="equal">
      <formula>0</formula>
    </cfRule>
    <cfRule type="expression" dxfId="36193" priority="994">
      <formula>J15&lt;0</formula>
    </cfRule>
  </conditionalFormatting>
  <conditionalFormatting sqref="J16:J17">
    <cfRule type="expression" dxfId="36192" priority="991">
      <formula>J16&lt;0</formula>
    </cfRule>
    <cfRule type="cellIs" dxfId="36191" priority="992" operator="equal">
      <formula>0</formula>
    </cfRule>
  </conditionalFormatting>
  <conditionalFormatting sqref="J18">
    <cfRule type="expression" dxfId="36190" priority="989">
      <formula>J18&lt;0</formula>
    </cfRule>
    <cfRule type="cellIs" dxfId="36189" priority="990" operator="equal">
      <formula>0</formula>
    </cfRule>
  </conditionalFormatting>
  <conditionalFormatting sqref="J19">
    <cfRule type="cellIs" dxfId="36188" priority="987" operator="equal">
      <formula>0</formula>
    </cfRule>
    <cfRule type="expression" dxfId="36187" priority="988">
      <formula>J19&lt;0</formula>
    </cfRule>
  </conditionalFormatting>
  <conditionalFormatting sqref="J20:J21">
    <cfRule type="expression" dxfId="36186" priority="985">
      <formula>J20&lt;0</formula>
    </cfRule>
    <cfRule type="cellIs" dxfId="36185" priority="986" operator="equal">
      <formula>0</formula>
    </cfRule>
  </conditionalFormatting>
  <conditionalFormatting sqref="J22">
    <cfRule type="expression" dxfId="36184" priority="983">
      <formula>J22&lt;0</formula>
    </cfRule>
    <cfRule type="cellIs" dxfId="36183" priority="984" operator="equal">
      <formula>0</formula>
    </cfRule>
  </conditionalFormatting>
  <conditionalFormatting sqref="J23">
    <cfRule type="cellIs" dxfId="36182" priority="981" operator="equal">
      <formula>0</formula>
    </cfRule>
    <cfRule type="expression" dxfId="36181" priority="982">
      <formula>J23&lt;0</formula>
    </cfRule>
  </conditionalFormatting>
  <conditionalFormatting sqref="J24:J25">
    <cfRule type="expression" dxfId="36180" priority="979">
      <formula>J24&lt;0</formula>
    </cfRule>
    <cfRule type="cellIs" dxfId="36179" priority="980" operator="equal">
      <formula>0</formula>
    </cfRule>
  </conditionalFormatting>
  <conditionalFormatting sqref="J26">
    <cfRule type="expression" dxfId="36178" priority="977">
      <formula>J26&lt;0</formula>
    </cfRule>
    <cfRule type="cellIs" dxfId="36177" priority="978" operator="equal">
      <formula>0</formula>
    </cfRule>
  </conditionalFormatting>
  <conditionalFormatting sqref="J27">
    <cfRule type="cellIs" dxfId="36176" priority="975" operator="equal">
      <formula>0</formula>
    </cfRule>
    <cfRule type="expression" dxfId="36175" priority="976">
      <formula>J27&lt;0</formula>
    </cfRule>
  </conditionalFormatting>
  <conditionalFormatting sqref="J28:J29">
    <cfRule type="expression" dxfId="36174" priority="973">
      <formula>J28&lt;0</formula>
    </cfRule>
    <cfRule type="cellIs" dxfId="36173" priority="974" operator="equal">
      <formula>0</formula>
    </cfRule>
  </conditionalFormatting>
  <conditionalFormatting sqref="J30">
    <cfRule type="expression" dxfId="36172" priority="971">
      <formula>J30&lt;0</formula>
    </cfRule>
    <cfRule type="cellIs" dxfId="36171" priority="972" operator="equal">
      <formula>0</formula>
    </cfRule>
  </conditionalFormatting>
  <conditionalFormatting sqref="J31">
    <cfRule type="cellIs" dxfId="36170" priority="969" operator="equal">
      <formula>0</formula>
    </cfRule>
    <cfRule type="expression" dxfId="36169" priority="970">
      <formula>J31&lt;0</formula>
    </cfRule>
  </conditionalFormatting>
  <conditionalFormatting sqref="J32:J33">
    <cfRule type="expression" dxfId="36168" priority="967">
      <formula>J32&lt;0</formula>
    </cfRule>
    <cfRule type="cellIs" dxfId="36167" priority="968" operator="equal">
      <formula>0</formula>
    </cfRule>
  </conditionalFormatting>
  <conditionalFormatting sqref="J34">
    <cfRule type="expression" dxfId="36166" priority="965">
      <formula>J34&lt;0</formula>
    </cfRule>
    <cfRule type="cellIs" dxfId="36165" priority="966" operator="equal">
      <formula>0</formula>
    </cfRule>
  </conditionalFormatting>
  <conditionalFormatting sqref="J35">
    <cfRule type="cellIs" dxfId="36164" priority="963" operator="equal">
      <formula>0</formula>
    </cfRule>
    <cfRule type="expression" dxfId="36163" priority="964">
      <formula>J35&lt;0</formula>
    </cfRule>
  </conditionalFormatting>
  <conditionalFormatting sqref="J36:J37">
    <cfRule type="expression" dxfId="36162" priority="961">
      <formula>J36&lt;0</formula>
    </cfRule>
    <cfRule type="cellIs" dxfId="36161" priority="962" operator="equal">
      <formula>0</formula>
    </cfRule>
  </conditionalFormatting>
  <conditionalFormatting sqref="J38">
    <cfRule type="expression" dxfId="36160" priority="959">
      <formula>J38&lt;0</formula>
    </cfRule>
    <cfRule type="cellIs" dxfId="36159" priority="960" operator="equal">
      <formula>0</formula>
    </cfRule>
  </conditionalFormatting>
  <conditionalFormatting sqref="J39">
    <cfRule type="cellIs" dxfId="36158" priority="957" operator="equal">
      <formula>0</formula>
    </cfRule>
    <cfRule type="expression" dxfId="36157" priority="958">
      <formula>J39&lt;0</formula>
    </cfRule>
  </conditionalFormatting>
  <conditionalFormatting sqref="J40:J41">
    <cfRule type="expression" dxfId="36156" priority="955">
      <formula>J40&lt;0</formula>
    </cfRule>
    <cfRule type="cellIs" dxfId="36155" priority="956" operator="equal">
      <formula>0</formula>
    </cfRule>
  </conditionalFormatting>
  <conditionalFormatting sqref="J42">
    <cfRule type="expression" dxfId="36154" priority="953">
      <formula>J42&lt;0</formula>
    </cfRule>
    <cfRule type="cellIs" dxfId="36153" priority="954" operator="equal">
      <formula>0</formula>
    </cfRule>
  </conditionalFormatting>
  <conditionalFormatting sqref="B3:D6">
    <cfRule type="expression" dxfId="36152" priority="949">
      <formula>A3="FÉRIAS"</formula>
    </cfRule>
    <cfRule type="expression" dxfId="36151" priority="950">
      <formula>A3="FERIADO"</formula>
    </cfRule>
    <cfRule type="expression" dxfId="36150" priority="951">
      <formula>A3="ATESTADO"</formula>
    </cfRule>
    <cfRule type="expression" dxfId="36149" priority="952">
      <formula>A3="NTRAB"</formula>
    </cfRule>
  </conditionalFormatting>
  <conditionalFormatting sqref="D8">
    <cfRule type="beginsWith" dxfId="36148" priority="947" operator="beginsWith" text="FER">
      <formula>LEFT(D8,LEN("FER"))="FER"</formula>
    </cfRule>
    <cfRule type="beginsWith" dxfId="36147" priority="948" operator="beginsWith" text="FRS">
      <formula>LEFT(D8,LEN("FRS"))="FRS"</formula>
    </cfRule>
  </conditionalFormatting>
  <conditionalFormatting sqref="D8">
    <cfRule type="beginsWith" dxfId="36146" priority="946" operator="beginsWith" text="NT">
      <formula>LEFT(D8,LEN("NT"))="NT"</formula>
    </cfRule>
  </conditionalFormatting>
  <conditionalFormatting sqref="D8">
    <cfRule type="beginsWith" dxfId="36145" priority="943" operator="beginsWith" text="ANT">
      <formula>LEFT(D8,LEN("ANT"))="ANT"</formula>
    </cfRule>
    <cfRule type="beginsWith" dxfId="36144" priority="944" operator="beginsWith" text="FAL">
      <formula>LEFT(D8,LEN("FAL"))="FAL"</formula>
    </cfRule>
    <cfRule type="beginsWith" dxfId="36143" priority="945" operator="beginsWith" text="OK">
      <formula>LEFT(D8,LEN("OK"))="OK"</formula>
    </cfRule>
  </conditionalFormatting>
  <conditionalFormatting sqref="D8">
    <cfRule type="beginsWith" dxfId="36142" priority="942" operator="beginsWith" text="ATR">
      <formula>LEFT(D8,LEN("ATR"))="ATR"</formula>
    </cfRule>
  </conditionalFormatting>
  <conditionalFormatting sqref="D8">
    <cfRule type="beginsWith" dxfId="36141" priority="941" operator="beginsWith" text="ATD">
      <formula>LEFT(D8,LEN("ATD"))="ATD"</formula>
    </cfRule>
  </conditionalFormatting>
  <conditionalFormatting sqref="D8">
    <cfRule type="beginsWith" dxfId="36140" priority="940" operator="beginsWith" text="DP">
      <formula>LEFT(D8,LEN("DP"))="DP"</formula>
    </cfRule>
  </conditionalFormatting>
  <conditionalFormatting sqref="D7">
    <cfRule type="beginsWith" dxfId="36139" priority="938" operator="beginsWith" text="FER">
      <formula>LEFT(D7,LEN("FER"))="FER"</formula>
    </cfRule>
    <cfRule type="beginsWith" dxfId="36138" priority="939" operator="beginsWith" text="FRS">
      <formula>LEFT(D7,LEN("FRS"))="FRS"</formula>
    </cfRule>
  </conditionalFormatting>
  <conditionalFormatting sqref="D7">
    <cfRule type="beginsWith" dxfId="36137" priority="937" operator="beginsWith" text="NT">
      <formula>LEFT(D7,LEN("NT"))="NT"</formula>
    </cfRule>
  </conditionalFormatting>
  <conditionalFormatting sqref="D7">
    <cfRule type="beginsWith" dxfId="36136" priority="934" operator="beginsWith" text="ANT">
      <formula>LEFT(D7,LEN("ANT"))="ANT"</formula>
    </cfRule>
    <cfRule type="beginsWith" dxfId="36135" priority="935" operator="beginsWith" text="FAL">
      <formula>LEFT(D7,LEN("FAL"))="FAL"</formula>
    </cfRule>
    <cfRule type="beginsWith" dxfId="36134" priority="936" operator="beginsWith" text="OK">
      <formula>LEFT(D7,LEN("OK"))="OK"</formula>
    </cfRule>
  </conditionalFormatting>
  <conditionalFormatting sqref="D7">
    <cfRule type="beginsWith" dxfId="36133" priority="933" operator="beginsWith" text="ATR">
      <formula>LEFT(D7,LEN("ATR"))="ATR"</formula>
    </cfRule>
  </conditionalFormatting>
  <conditionalFormatting sqref="D7">
    <cfRule type="beginsWith" dxfId="36132" priority="932" operator="beginsWith" text="ATD">
      <formula>LEFT(D7,LEN("ATD"))="ATD"</formula>
    </cfRule>
  </conditionalFormatting>
  <conditionalFormatting sqref="D7">
    <cfRule type="beginsWith" dxfId="36131" priority="931" operator="beginsWith" text="DP">
      <formula>LEFT(D7,LEN("DP"))="DP"</formula>
    </cfRule>
  </conditionalFormatting>
  <conditionalFormatting sqref="D10">
    <cfRule type="beginsWith" dxfId="36130" priority="929" operator="beginsWith" text="FER">
      <formula>LEFT(D10,LEN("FER"))="FER"</formula>
    </cfRule>
    <cfRule type="beginsWith" dxfId="36129" priority="930" operator="beginsWith" text="FRS">
      <formula>LEFT(D10,LEN("FRS"))="FRS"</formula>
    </cfRule>
  </conditionalFormatting>
  <conditionalFormatting sqref="D10">
    <cfRule type="beginsWith" dxfId="36128" priority="928" operator="beginsWith" text="NT">
      <formula>LEFT(D10,LEN("NT"))="NT"</formula>
    </cfRule>
  </conditionalFormatting>
  <conditionalFormatting sqref="D10">
    <cfRule type="beginsWith" dxfId="36127" priority="925" operator="beginsWith" text="ANT">
      <formula>LEFT(D10,LEN("ANT"))="ANT"</formula>
    </cfRule>
    <cfRule type="beginsWith" dxfId="36126" priority="926" operator="beginsWith" text="FAL">
      <formula>LEFT(D10,LEN("FAL"))="FAL"</formula>
    </cfRule>
    <cfRule type="beginsWith" dxfId="36125" priority="927" operator="beginsWith" text="OK">
      <formula>LEFT(D10,LEN("OK"))="OK"</formula>
    </cfRule>
  </conditionalFormatting>
  <conditionalFormatting sqref="D10">
    <cfRule type="beginsWith" dxfId="36124" priority="924" operator="beginsWith" text="ATR">
      <formula>LEFT(D10,LEN("ATR"))="ATR"</formula>
    </cfRule>
  </conditionalFormatting>
  <conditionalFormatting sqref="D10">
    <cfRule type="beginsWith" dxfId="36123" priority="923" operator="beginsWith" text="ATD">
      <formula>LEFT(D10,LEN("ATD"))="ATD"</formula>
    </cfRule>
  </conditionalFormatting>
  <conditionalFormatting sqref="D10">
    <cfRule type="beginsWith" dxfId="36122" priority="922" stopIfTrue="1" operator="beginsWith" text="DP">
      <formula>LEFT(D10,LEN("DP"))="DP"</formula>
    </cfRule>
  </conditionalFormatting>
  <conditionalFormatting sqref="D9">
    <cfRule type="beginsWith" dxfId="36121" priority="920" operator="beginsWith" text="FER">
      <formula>LEFT(D9,LEN("FER"))="FER"</formula>
    </cfRule>
    <cfRule type="beginsWith" dxfId="36120" priority="921" operator="beginsWith" text="FRS">
      <formula>LEFT(D9,LEN("FRS"))="FRS"</formula>
    </cfRule>
  </conditionalFormatting>
  <conditionalFormatting sqref="D9">
    <cfRule type="beginsWith" dxfId="36119" priority="919" operator="beginsWith" text="NT">
      <formula>LEFT(D9,LEN("NT"))="NT"</formula>
    </cfRule>
  </conditionalFormatting>
  <conditionalFormatting sqref="D9">
    <cfRule type="beginsWith" dxfId="36118" priority="916" operator="beginsWith" text="ANT">
      <formula>LEFT(D9,LEN("ANT"))="ANT"</formula>
    </cfRule>
    <cfRule type="beginsWith" dxfId="36117" priority="917" operator="beginsWith" text="FAL">
      <formula>LEFT(D9,LEN("FAL"))="FAL"</formula>
    </cfRule>
    <cfRule type="beginsWith" dxfId="36116" priority="918" operator="beginsWith" text="OK">
      <formula>LEFT(D9,LEN("OK"))="OK"</formula>
    </cfRule>
  </conditionalFormatting>
  <conditionalFormatting sqref="D9">
    <cfRule type="beginsWith" dxfId="36115" priority="915" operator="beginsWith" text="ATR">
      <formula>LEFT(D9,LEN("ATR"))="ATR"</formula>
    </cfRule>
  </conditionalFormatting>
  <conditionalFormatting sqref="D9">
    <cfRule type="beginsWith" dxfId="36114" priority="914" operator="beginsWith" text="ATD">
      <formula>LEFT(D9,LEN("ATD"))="ATD"</formula>
    </cfRule>
  </conditionalFormatting>
  <conditionalFormatting sqref="D9">
    <cfRule type="beginsWith" dxfId="36113" priority="913" operator="beginsWith" text="DP">
      <formula>LEFT(D9,LEN("DP"))="DP"</formula>
    </cfRule>
  </conditionalFormatting>
  <conditionalFormatting sqref="C7:C10">
    <cfRule type="expression" dxfId="36112" priority="912">
      <formula>B7="0"</formula>
    </cfRule>
  </conditionalFormatting>
  <conditionalFormatting sqref="B7:B10">
    <cfRule type="beginsWith" dxfId="36111" priority="911" operator="beginsWith" text="0">
      <formula>LEFT(B7,LEN("0"))="0"</formula>
    </cfRule>
  </conditionalFormatting>
  <conditionalFormatting sqref="D12">
    <cfRule type="beginsWith" dxfId="36110" priority="909" operator="beginsWith" text="FER">
      <formula>LEFT(D12,LEN("FER"))="FER"</formula>
    </cfRule>
    <cfRule type="beginsWith" dxfId="36109" priority="910" operator="beginsWith" text="FRS">
      <formula>LEFT(D12,LEN("FRS"))="FRS"</formula>
    </cfRule>
  </conditionalFormatting>
  <conditionalFormatting sqref="D12">
    <cfRule type="beginsWith" dxfId="36108" priority="908" operator="beginsWith" text="NT">
      <formula>LEFT(D12,LEN("NT"))="NT"</formula>
    </cfRule>
  </conditionalFormatting>
  <conditionalFormatting sqref="D12">
    <cfRule type="beginsWith" dxfId="36107" priority="905" operator="beginsWith" text="ANT">
      <formula>LEFT(D12,LEN("ANT"))="ANT"</formula>
    </cfRule>
    <cfRule type="beginsWith" dxfId="36106" priority="906" operator="beginsWith" text="FAL">
      <formula>LEFT(D12,LEN("FAL"))="FAL"</formula>
    </cfRule>
    <cfRule type="beginsWith" dxfId="36105" priority="907" operator="beginsWith" text="OK">
      <formula>LEFT(D12,LEN("OK"))="OK"</formula>
    </cfRule>
  </conditionalFormatting>
  <conditionalFormatting sqref="D12">
    <cfRule type="beginsWith" dxfId="36104" priority="904" operator="beginsWith" text="ATR">
      <formula>LEFT(D12,LEN("ATR"))="ATR"</formula>
    </cfRule>
  </conditionalFormatting>
  <conditionalFormatting sqref="D12">
    <cfRule type="beginsWith" dxfId="36103" priority="903" operator="beginsWith" text="ATD">
      <formula>LEFT(D12,LEN("ATD"))="ATD"</formula>
    </cfRule>
  </conditionalFormatting>
  <conditionalFormatting sqref="D12">
    <cfRule type="beginsWith" dxfId="36102" priority="902" operator="beginsWith" text="DP">
      <formula>LEFT(D12,LEN("DP"))="DP"</formula>
    </cfRule>
  </conditionalFormatting>
  <conditionalFormatting sqref="D11">
    <cfRule type="beginsWith" dxfId="36101" priority="900" operator="beginsWith" text="FER">
      <formula>LEFT(D11,LEN("FER"))="FER"</formula>
    </cfRule>
    <cfRule type="beginsWith" dxfId="36100" priority="901" operator="beginsWith" text="FRS">
      <formula>LEFT(D11,LEN("FRS"))="FRS"</formula>
    </cfRule>
  </conditionalFormatting>
  <conditionalFormatting sqref="D11">
    <cfRule type="beginsWith" dxfId="36099" priority="899" operator="beginsWith" text="NT">
      <formula>LEFT(D11,LEN("NT"))="NT"</formula>
    </cfRule>
  </conditionalFormatting>
  <conditionalFormatting sqref="D11">
    <cfRule type="beginsWith" dxfId="36098" priority="896" operator="beginsWith" text="ANT">
      <formula>LEFT(D11,LEN("ANT"))="ANT"</formula>
    </cfRule>
    <cfRule type="beginsWith" dxfId="36097" priority="897" operator="beginsWith" text="FAL">
      <formula>LEFT(D11,LEN("FAL"))="FAL"</formula>
    </cfRule>
    <cfRule type="beginsWith" dxfId="36096" priority="898" operator="beginsWith" text="OK">
      <formula>LEFT(D11,LEN("OK"))="OK"</formula>
    </cfRule>
  </conditionalFormatting>
  <conditionalFormatting sqref="D11">
    <cfRule type="beginsWith" dxfId="36095" priority="895" operator="beginsWith" text="ATR">
      <formula>LEFT(D11,LEN("ATR"))="ATR"</formula>
    </cfRule>
  </conditionalFormatting>
  <conditionalFormatting sqref="D11">
    <cfRule type="beginsWith" dxfId="36094" priority="894" operator="beginsWith" text="ATD">
      <formula>LEFT(D11,LEN("ATD"))="ATD"</formula>
    </cfRule>
  </conditionalFormatting>
  <conditionalFormatting sqref="D11">
    <cfRule type="beginsWith" dxfId="36093" priority="893" operator="beginsWith" text="DP">
      <formula>LEFT(D11,LEN("DP"))="DP"</formula>
    </cfRule>
  </conditionalFormatting>
  <conditionalFormatting sqref="D14">
    <cfRule type="beginsWith" dxfId="36092" priority="891" operator="beginsWith" text="FER">
      <formula>LEFT(D14,LEN("FER"))="FER"</formula>
    </cfRule>
    <cfRule type="beginsWith" dxfId="36091" priority="892" operator="beginsWith" text="FRS">
      <formula>LEFT(D14,LEN("FRS"))="FRS"</formula>
    </cfRule>
  </conditionalFormatting>
  <conditionalFormatting sqref="D14">
    <cfRule type="beginsWith" dxfId="36090" priority="890" operator="beginsWith" text="NT">
      <formula>LEFT(D14,LEN("NT"))="NT"</formula>
    </cfRule>
  </conditionalFormatting>
  <conditionalFormatting sqref="D14">
    <cfRule type="beginsWith" dxfId="36089" priority="887" operator="beginsWith" text="ANT">
      <formula>LEFT(D14,LEN("ANT"))="ANT"</formula>
    </cfRule>
    <cfRule type="beginsWith" dxfId="36088" priority="888" operator="beginsWith" text="FAL">
      <formula>LEFT(D14,LEN("FAL"))="FAL"</formula>
    </cfRule>
    <cfRule type="beginsWith" dxfId="36087" priority="889" operator="beginsWith" text="OK">
      <formula>LEFT(D14,LEN("OK"))="OK"</formula>
    </cfRule>
  </conditionalFormatting>
  <conditionalFormatting sqref="D14">
    <cfRule type="beginsWith" dxfId="36086" priority="886" operator="beginsWith" text="ATR">
      <formula>LEFT(D14,LEN("ATR"))="ATR"</formula>
    </cfRule>
  </conditionalFormatting>
  <conditionalFormatting sqref="D14">
    <cfRule type="beginsWith" dxfId="36085" priority="885" operator="beginsWith" text="ATD">
      <formula>LEFT(D14,LEN("ATD"))="ATD"</formula>
    </cfRule>
  </conditionalFormatting>
  <conditionalFormatting sqref="D14">
    <cfRule type="beginsWith" dxfId="36084" priority="884" stopIfTrue="1" operator="beginsWith" text="DP">
      <formula>LEFT(D14,LEN("DP"))="DP"</formula>
    </cfRule>
  </conditionalFormatting>
  <conditionalFormatting sqref="D13">
    <cfRule type="beginsWith" dxfId="36083" priority="882" operator="beginsWith" text="FER">
      <formula>LEFT(D13,LEN("FER"))="FER"</formula>
    </cfRule>
    <cfRule type="beginsWith" dxfId="36082" priority="883" operator="beginsWith" text="FRS">
      <formula>LEFT(D13,LEN("FRS"))="FRS"</formula>
    </cfRule>
  </conditionalFormatting>
  <conditionalFormatting sqref="D13">
    <cfRule type="beginsWith" dxfId="36081" priority="881" operator="beginsWith" text="NT">
      <formula>LEFT(D13,LEN("NT"))="NT"</formula>
    </cfRule>
  </conditionalFormatting>
  <conditionalFormatting sqref="D13">
    <cfRule type="beginsWith" dxfId="36080" priority="878" operator="beginsWith" text="ANT">
      <formula>LEFT(D13,LEN("ANT"))="ANT"</formula>
    </cfRule>
    <cfRule type="beginsWith" dxfId="36079" priority="879" operator="beginsWith" text="FAL">
      <formula>LEFT(D13,LEN("FAL"))="FAL"</formula>
    </cfRule>
    <cfRule type="beginsWith" dxfId="36078" priority="880" operator="beginsWith" text="OK">
      <formula>LEFT(D13,LEN("OK"))="OK"</formula>
    </cfRule>
  </conditionalFormatting>
  <conditionalFormatting sqref="D13">
    <cfRule type="beginsWith" dxfId="36077" priority="877" operator="beginsWith" text="ATR">
      <formula>LEFT(D13,LEN("ATR"))="ATR"</formula>
    </cfRule>
  </conditionalFormatting>
  <conditionalFormatting sqref="D13">
    <cfRule type="beginsWith" dxfId="36076" priority="876" operator="beginsWith" text="ATD">
      <formula>LEFT(D13,LEN("ATD"))="ATD"</formula>
    </cfRule>
  </conditionalFormatting>
  <conditionalFormatting sqref="D13">
    <cfRule type="beginsWith" dxfId="36075" priority="875" operator="beginsWith" text="DP">
      <formula>LEFT(D13,LEN("DP"))="DP"</formula>
    </cfRule>
  </conditionalFormatting>
  <conditionalFormatting sqref="C11:C14">
    <cfRule type="expression" dxfId="36074" priority="874">
      <formula>B11="0"</formula>
    </cfRule>
  </conditionalFormatting>
  <conditionalFormatting sqref="B11:B14">
    <cfRule type="beginsWith" dxfId="36073" priority="873" operator="beginsWith" text="0">
      <formula>LEFT(B11,LEN("0"))="0"</formula>
    </cfRule>
  </conditionalFormatting>
  <conditionalFormatting sqref="D16">
    <cfRule type="beginsWith" dxfId="36072" priority="871" operator="beginsWith" text="FER">
      <formula>LEFT(D16,LEN("FER"))="FER"</formula>
    </cfRule>
    <cfRule type="beginsWith" dxfId="36071" priority="872" operator="beginsWith" text="FRS">
      <formula>LEFT(D16,LEN("FRS"))="FRS"</formula>
    </cfRule>
  </conditionalFormatting>
  <conditionalFormatting sqref="D16">
    <cfRule type="beginsWith" dxfId="36070" priority="870" operator="beginsWith" text="NT">
      <formula>LEFT(D16,LEN("NT"))="NT"</formula>
    </cfRule>
  </conditionalFormatting>
  <conditionalFormatting sqref="D16">
    <cfRule type="beginsWith" dxfId="36069" priority="867" operator="beginsWith" text="ANT">
      <formula>LEFT(D16,LEN("ANT"))="ANT"</formula>
    </cfRule>
    <cfRule type="beginsWith" dxfId="36068" priority="868" operator="beginsWith" text="FAL">
      <formula>LEFT(D16,LEN("FAL"))="FAL"</formula>
    </cfRule>
    <cfRule type="beginsWith" dxfId="36067" priority="869" operator="beginsWith" text="OK">
      <formula>LEFT(D16,LEN("OK"))="OK"</formula>
    </cfRule>
  </conditionalFormatting>
  <conditionalFormatting sqref="D16">
    <cfRule type="beginsWith" dxfId="36066" priority="866" operator="beginsWith" text="ATR">
      <formula>LEFT(D16,LEN("ATR"))="ATR"</formula>
    </cfRule>
  </conditionalFormatting>
  <conditionalFormatting sqref="D16">
    <cfRule type="beginsWith" dxfId="36065" priority="865" operator="beginsWith" text="ATD">
      <formula>LEFT(D16,LEN("ATD"))="ATD"</formula>
    </cfRule>
  </conditionalFormatting>
  <conditionalFormatting sqref="D16">
    <cfRule type="beginsWith" dxfId="36064" priority="864" operator="beginsWith" text="DP">
      <formula>LEFT(D16,LEN("DP"))="DP"</formula>
    </cfRule>
  </conditionalFormatting>
  <conditionalFormatting sqref="D15">
    <cfRule type="beginsWith" dxfId="36063" priority="862" operator="beginsWith" text="FER">
      <formula>LEFT(D15,LEN("FER"))="FER"</formula>
    </cfRule>
    <cfRule type="beginsWith" dxfId="36062" priority="863" operator="beginsWith" text="FRS">
      <formula>LEFT(D15,LEN("FRS"))="FRS"</formula>
    </cfRule>
  </conditionalFormatting>
  <conditionalFormatting sqref="D15">
    <cfRule type="beginsWith" dxfId="36061" priority="861" operator="beginsWith" text="NT">
      <formula>LEFT(D15,LEN("NT"))="NT"</formula>
    </cfRule>
  </conditionalFormatting>
  <conditionalFormatting sqref="D15">
    <cfRule type="beginsWith" dxfId="36060" priority="858" operator="beginsWith" text="ANT">
      <formula>LEFT(D15,LEN("ANT"))="ANT"</formula>
    </cfRule>
    <cfRule type="beginsWith" dxfId="36059" priority="859" operator="beginsWith" text="FAL">
      <formula>LEFT(D15,LEN("FAL"))="FAL"</formula>
    </cfRule>
    <cfRule type="beginsWith" dxfId="36058" priority="860" operator="beginsWith" text="OK">
      <formula>LEFT(D15,LEN("OK"))="OK"</formula>
    </cfRule>
  </conditionalFormatting>
  <conditionalFormatting sqref="D15">
    <cfRule type="beginsWith" dxfId="36057" priority="857" operator="beginsWith" text="ATR">
      <formula>LEFT(D15,LEN("ATR"))="ATR"</formula>
    </cfRule>
  </conditionalFormatting>
  <conditionalFormatting sqref="D15">
    <cfRule type="beginsWith" dxfId="36056" priority="856" operator="beginsWith" text="ATD">
      <formula>LEFT(D15,LEN("ATD"))="ATD"</formula>
    </cfRule>
  </conditionalFormatting>
  <conditionalFormatting sqref="D15">
    <cfRule type="beginsWith" dxfId="36055" priority="855" operator="beginsWith" text="DP">
      <formula>LEFT(D15,LEN("DP"))="DP"</formula>
    </cfRule>
  </conditionalFormatting>
  <conditionalFormatting sqref="D18">
    <cfRule type="beginsWith" dxfId="36054" priority="853" operator="beginsWith" text="FER">
      <formula>LEFT(D18,LEN("FER"))="FER"</formula>
    </cfRule>
    <cfRule type="beginsWith" dxfId="36053" priority="854" operator="beginsWith" text="FRS">
      <formula>LEFT(D18,LEN("FRS"))="FRS"</formula>
    </cfRule>
  </conditionalFormatting>
  <conditionalFormatting sqref="D18">
    <cfRule type="beginsWith" dxfId="36052" priority="852" operator="beginsWith" text="NT">
      <formula>LEFT(D18,LEN("NT"))="NT"</formula>
    </cfRule>
  </conditionalFormatting>
  <conditionalFormatting sqref="D18">
    <cfRule type="beginsWith" dxfId="36051" priority="849" operator="beginsWith" text="ANT">
      <formula>LEFT(D18,LEN("ANT"))="ANT"</formula>
    </cfRule>
    <cfRule type="beginsWith" dxfId="36050" priority="850" operator="beginsWith" text="FAL">
      <formula>LEFT(D18,LEN("FAL"))="FAL"</formula>
    </cfRule>
    <cfRule type="beginsWith" dxfId="36049" priority="851" operator="beginsWith" text="OK">
      <formula>LEFT(D18,LEN("OK"))="OK"</formula>
    </cfRule>
  </conditionalFormatting>
  <conditionalFormatting sqref="D18">
    <cfRule type="beginsWith" dxfId="36048" priority="848" operator="beginsWith" text="ATR">
      <formula>LEFT(D18,LEN("ATR"))="ATR"</formula>
    </cfRule>
  </conditionalFormatting>
  <conditionalFormatting sqref="D18">
    <cfRule type="beginsWith" dxfId="36047" priority="847" operator="beginsWith" text="ATD">
      <formula>LEFT(D18,LEN("ATD"))="ATD"</formula>
    </cfRule>
  </conditionalFormatting>
  <conditionalFormatting sqref="D18">
    <cfRule type="beginsWith" dxfId="36046" priority="846" stopIfTrue="1" operator="beginsWith" text="DP">
      <formula>LEFT(D18,LEN("DP"))="DP"</formula>
    </cfRule>
  </conditionalFormatting>
  <conditionalFormatting sqref="D17">
    <cfRule type="beginsWith" dxfId="36045" priority="844" operator="beginsWith" text="FER">
      <formula>LEFT(D17,LEN("FER"))="FER"</formula>
    </cfRule>
    <cfRule type="beginsWith" dxfId="36044" priority="845" operator="beginsWith" text="FRS">
      <formula>LEFT(D17,LEN("FRS"))="FRS"</formula>
    </cfRule>
  </conditionalFormatting>
  <conditionalFormatting sqref="D17">
    <cfRule type="beginsWith" dxfId="36043" priority="843" operator="beginsWith" text="NT">
      <formula>LEFT(D17,LEN("NT"))="NT"</formula>
    </cfRule>
  </conditionalFormatting>
  <conditionalFormatting sqref="D17">
    <cfRule type="beginsWith" dxfId="36042" priority="840" operator="beginsWith" text="ANT">
      <formula>LEFT(D17,LEN("ANT"))="ANT"</formula>
    </cfRule>
    <cfRule type="beginsWith" dxfId="36041" priority="841" operator="beginsWith" text="FAL">
      <formula>LEFT(D17,LEN("FAL"))="FAL"</formula>
    </cfRule>
    <cfRule type="beginsWith" dxfId="36040" priority="842" operator="beginsWith" text="OK">
      <formula>LEFT(D17,LEN("OK"))="OK"</formula>
    </cfRule>
  </conditionalFormatting>
  <conditionalFormatting sqref="D17">
    <cfRule type="beginsWith" dxfId="36039" priority="839" operator="beginsWith" text="ATR">
      <formula>LEFT(D17,LEN("ATR"))="ATR"</formula>
    </cfRule>
  </conditionalFormatting>
  <conditionalFormatting sqref="D17">
    <cfRule type="beginsWith" dxfId="36038" priority="838" operator="beginsWith" text="ATD">
      <formula>LEFT(D17,LEN("ATD"))="ATD"</formula>
    </cfRule>
  </conditionalFormatting>
  <conditionalFormatting sqref="D17">
    <cfRule type="beginsWith" dxfId="36037" priority="837" operator="beginsWith" text="DP">
      <formula>LEFT(D17,LEN("DP"))="DP"</formula>
    </cfRule>
  </conditionalFormatting>
  <conditionalFormatting sqref="C15:C18">
    <cfRule type="expression" dxfId="36036" priority="836">
      <formula>B15="0"</formula>
    </cfRule>
  </conditionalFormatting>
  <conditionalFormatting sqref="B15:B18">
    <cfRule type="beginsWith" dxfId="36035" priority="835" operator="beginsWith" text="0">
      <formula>LEFT(B15,LEN("0"))="0"</formula>
    </cfRule>
  </conditionalFormatting>
  <conditionalFormatting sqref="D20">
    <cfRule type="beginsWith" dxfId="36034" priority="833" operator="beginsWith" text="FER">
      <formula>LEFT(D20,LEN("FER"))="FER"</formula>
    </cfRule>
    <cfRule type="beginsWith" dxfId="36033" priority="834" operator="beginsWith" text="FRS">
      <formula>LEFT(D20,LEN("FRS"))="FRS"</formula>
    </cfRule>
  </conditionalFormatting>
  <conditionalFormatting sqref="D20">
    <cfRule type="beginsWith" dxfId="36032" priority="832" operator="beginsWith" text="NT">
      <formula>LEFT(D20,LEN("NT"))="NT"</formula>
    </cfRule>
  </conditionalFormatting>
  <conditionalFormatting sqref="D20">
    <cfRule type="beginsWith" dxfId="36031" priority="829" operator="beginsWith" text="ANT">
      <formula>LEFT(D20,LEN("ANT"))="ANT"</formula>
    </cfRule>
    <cfRule type="beginsWith" dxfId="36030" priority="830" operator="beginsWith" text="FAL">
      <formula>LEFT(D20,LEN("FAL"))="FAL"</formula>
    </cfRule>
    <cfRule type="beginsWith" dxfId="36029" priority="831" operator="beginsWith" text="OK">
      <formula>LEFT(D20,LEN("OK"))="OK"</formula>
    </cfRule>
  </conditionalFormatting>
  <conditionalFormatting sqref="D20">
    <cfRule type="beginsWith" dxfId="36028" priority="828" operator="beginsWith" text="ATR">
      <formula>LEFT(D20,LEN("ATR"))="ATR"</formula>
    </cfRule>
  </conditionalFormatting>
  <conditionalFormatting sqref="D20">
    <cfRule type="beginsWith" dxfId="36027" priority="827" operator="beginsWith" text="ATD">
      <formula>LEFT(D20,LEN("ATD"))="ATD"</formula>
    </cfRule>
  </conditionalFormatting>
  <conditionalFormatting sqref="D20">
    <cfRule type="beginsWith" dxfId="36026" priority="826" operator="beginsWith" text="DP">
      <formula>LEFT(D20,LEN("DP"))="DP"</formula>
    </cfRule>
  </conditionalFormatting>
  <conditionalFormatting sqref="D19">
    <cfRule type="beginsWith" dxfId="36025" priority="824" operator="beginsWith" text="FER">
      <formula>LEFT(D19,LEN("FER"))="FER"</formula>
    </cfRule>
    <cfRule type="beginsWith" dxfId="36024" priority="825" operator="beginsWith" text="FRS">
      <formula>LEFT(D19,LEN("FRS"))="FRS"</formula>
    </cfRule>
  </conditionalFormatting>
  <conditionalFormatting sqref="D19">
    <cfRule type="beginsWith" dxfId="36023" priority="823" operator="beginsWith" text="NT">
      <formula>LEFT(D19,LEN("NT"))="NT"</formula>
    </cfRule>
  </conditionalFormatting>
  <conditionalFormatting sqref="D19">
    <cfRule type="beginsWith" dxfId="36022" priority="820" operator="beginsWith" text="ANT">
      <formula>LEFT(D19,LEN("ANT"))="ANT"</formula>
    </cfRule>
    <cfRule type="beginsWith" dxfId="36021" priority="821" operator="beginsWith" text="FAL">
      <formula>LEFT(D19,LEN("FAL"))="FAL"</formula>
    </cfRule>
    <cfRule type="beginsWith" dxfId="36020" priority="822" operator="beginsWith" text="OK">
      <formula>LEFT(D19,LEN("OK"))="OK"</formula>
    </cfRule>
  </conditionalFormatting>
  <conditionalFormatting sqref="D19">
    <cfRule type="beginsWith" dxfId="36019" priority="819" operator="beginsWith" text="ATR">
      <formula>LEFT(D19,LEN("ATR"))="ATR"</formula>
    </cfRule>
  </conditionalFormatting>
  <conditionalFormatting sqref="D19">
    <cfRule type="beginsWith" dxfId="36018" priority="818" operator="beginsWith" text="ATD">
      <formula>LEFT(D19,LEN("ATD"))="ATD"</formula>
    </cfRule>
  </conditionalFormatting>
  <conditionalFormatting sqref="D19">
    <cfRule type="beginsWith" dxfId="36017" priority="817" operator="beginsWith" text="DP">
      <formula>LEFT(D19,LEN("DP"))="DP"</formula>
    </cfRule>
  </conditionalFormatting>
  <conditionalFormatting sqref="D22">
    <cfRule type="beginsWith" dxfId="36016" priority="815" operator="beginsWith" text="FER">
      <formula>LEFT(D22,LEN("FER"))="FER"</formula>
    </cfRule>
    <cfRule type="beginsWith" dxfId="36015" priority="816" operator="beginsWith" text="FRS">
      <formula>LEFT(D22,LEN("FRS"))="FRS"</formula>
    </cfRule>
  </conditionalFormatting>
  <conditionalFormatting sqref="D22">
    <cfRule type="beginsWith" dxfId="36014" priority="814" operator="beginsWith" text="NT">
      <formula>LEFT(D22,LEN("NT"))="NT"</formula>
    </cfRule>
  </conditionalFormatting>
  <conditionalFormatting sqref="D22">
    <cfRule type="beginsWith" dxfId="36013" priority="811" operator="beginsWith" text="ANT">
      <formula>LEFT(D22,LEN("ANT"))="ANT"</formula>
    </cfRule>
    <cfRule type="beginsWith" dxfId="36012" priority="812" operator="beginsWith" text="FAL">
      <formula>LEFT(D22,LEN("FAL"))="FAL"</formula>
    </cfRule>
    <cfRule type="beginsWith" dxfId="36011" priority="813" operator="beginsWith" text="OK">
      <formula>LEFT(D22,LEN("OK"))="OK"</formula>
    </cfRule>
  </conditionalFormatting>
  <conditionalFormatting sqref="D22">
    <cfRule type="beginsWith" dxfId="36010" priority="810" operator="beginsWith" text="ATR">
      <formula>LEFT(D22,LEN("ATR"))="ATR"</formula>
    </cfRule>
  </conditionalFormatting>
  <conditionalFormatting sqref="D22">
    <cfRule type="beginsWith" dxfId="36009" priority="809" operator="beginsWith" text="ATD">
      <formula>LEFT(D22,LEN("ATD"))="ATD"</formula>
    </cfRule>
  </conditionalFormatting>
  <conditionalFormatting sqref="D22">
    <cfRule type="beginsWith" dxfId="36008" priority="808" stopIfTrue="1" operator="beginsWith" text="DP">
      <formula>LEFT(D22,LEN("DP"))="DP"</formula>
    </cfRule>
  </conditionalFormatting>
  <conditionalFormatting sqref="D21">
    <cfRule type="beginsWith" dxfId="36007" priority="806" operator="beginsWith" text="FER">
      <formula>LEFT(D21,LEN("FER"))="FER"</formula>
    </cfRule>
    <cfRule type="beginsWith" dxfId="36006" priority="807" operator="beginsWith" text="FRS">
      <formula>LEFT(D21,LEN("FRS"))="FRS"</formula>
    </cfRule>
  </conditionalFormatting>
  <conditionalFormatting sqref="D21">
    <cfRule type="beginsWith" dxfId="36005" priority="805" operator="beginsWith" text="NT">
      <formula>LEFT(D21,LEN("NT"))="NT"</formula>
    </cfRule>
  </conditionalFormatting>
  <conditionalFormatting sqref="D21">
    <cfRule type="beginsWith" dxfId="36004" priority="802" operator="beginsWith" text="ANT">
      <formula>LEFT(D21,LEN("ANT"))="ANT"</formula>
    </cfRule>
    <cfRule type="beginsWith" dxfId="36003" priority="803" operator="beginsWith" text="FAL">
      <formula>LEFT(D21,LEN("FAL"))="FAL"</formula>
    </cfRule>
    <cfRule type="beginsWith" dxfId="36002" priority="804" operator="beginsWith" text="OK">
      <formula>LEFT(D21,LEN("OK"))="OK"</formula>
    </cfRule>
  </conditionalFormatting>
  <conditionalFormatting sqref="D21">
    <cfRule type="beginsWith" dxfId="36001" priority="801" operator="beginsWith" text="ATR">
      <formula>LEFT(D21,LEN("ATR"))="ATR"</formula>
    </cfRule>
  </conditionalFormatting>
  <conditionalFormatting sqref="D21">
    <cfRule type="beginsWith" dxfId="36000" priority="800" operator="beginsWith" text="ATD">
      <formula>LEFT(D21,LEN("ATD"))="ATD"</formula>
    </cfRule>
  </conditionalFormatting>
  <conditionalFormatting sqref="D21">
    <cfRule type="beginsWith" dxfId="35999" priority="799" operator="beginsWith" text="DP">
      <formula>LEFT(D21,LEN("DP"))="DP"</formula>
    </cfRule>
  </conditionalFormatting>
  <conditionalFormatting sqref="C19:C22">
    <cfRule type="expression" dxfId="35998" priority="798">
      <formula>B19="0"</formula>
    </cfRule>
  </conditionalFormatting>
  <conditionalFormatting sqref="B19:B22">
    <cfRule type="beginsWith" dxfId="35997" priority="797" operator="beginsWith" text="0">
      <formula>LEFT(B19,LEN("0"))="0"</formula>
    </cfRule>
  </conditionalFormatting>
  <conditionalFormatting sqref="D24">
    <cfRule type="beginsWith" dxfId="35996" priority="795" operator="beginsWith" text="FER">
      <formula>LEFT(D24,LEN("FER"))="FER"</formula>
    </cfRule>
    <cfRule type="beginsWith" dxfId="35995" priority="796" operator="beginsWith" text="FRS">
      <formula>LEFT(D24,LEN("FRS"))="FRS"</formula>
    </cfRule>
  </conditionalFormatting>
  <conditionalFormatting sqref="D24">
    <cfRule type="beginsWith" dxfId="35994" priority="794" operator="beginsWith" text="NT">
      <formula>LEFT(D24,LEN("NT"))="NT"</formula>
    </cfRule>
  </conditionalFormatting>
  <conditionalFormatting sqref="D24">
    <cfRule type="beginsWith" dxfId="35993" priority="791" operator="beginsWith" text="ANT">
      <formula>LEFT(D24,LEN("ANT"))="ANT"</formula>
    </cfRule>
    <cfRule type="beginsWith" dxfId="35992" priority="792" operator="beginsWith" text="FAL">
      <formula>LEFT(D24,LEN("FAL"))="FAL"</formula>
    </cfRule>
    <cfRule type="beginsWith" dxfId="35991" priority="793" operator="beginsWith" text="OK">
      <formula>LEFT(D24,LEN("OK"))="OK"</formula>
    </cfRule>
  </conditionalFormatting>
  <conditionalFormatting sqref="D24">
    <cfRule type="beginsWith" dxfId="35990" priority="790" operator="beginsWith" text="ATR">
      <formula>LEFT(D24,LEN("ATR"))="ATR"</formula>
    </cfRule>
  </conditionalFormatting>
  <conditionalFormatting sqref="D24">
    <cfRule type="beginsWith" dxfId="35989" priority="789" operator="beginsWith" text="ATD">
      <formula>LEFT(D24,LEN("ATD"))="ATD"</formula>
    </cfRule>
  </conditionalFormatting>
  <conditionalFormatting sqref="D24">
    <cfRule type="beginsWith" dxfId="35988" priority="788" operator="beginsWith" text="DP">
      <formula>LEFT(D24,LEN("DP"))="DP"</formula>
    </cfRule>
  </conditionalFormatting>
  <conditionalFormatting sqref="D23">
    <cfRule type="beginsWith" dxfId="35987" priority="786" operator="beginsWith" text="FER">
      <formula>LEFT(D23,LEN("FER"))="FER"</formula>
    </cfRule>
    <cfRule type="beginsWith" dxfId="35986" priority="787" operator="beginsWith" text="FRS">
      <formula>LEFT(D23,LEN("FRS"))="FRS"</formula>
    </cfRule>
  </conditionalFormatting>
  <conditionalFormatting sqref="D23">
    <cfRule type="beginsWith" dxfId="35985" priority="785" operator="beginsWith" text="NT">
      <formula>LEFT(D23,LEN("NT"))="NT"</formula>
    </cfRule>
  </conditionalFormatting>
  <conditionalFormatting sqref="D23">
    <cfRule type="beginsWith" dxfId="35984" priority="782" operator="beginsWith" text="ANT">
      <formula>LEFT(D23,LEN("ANT"))="ANT"</formula>
    </cfRule>
    <cfRule type="beginsWith" dxfId="35983" priority="783" operator="beginsWith" text="FAL">
      <formula>LEFT(D23,LEN("FAL"))="FAL"</formula>
    </cfRule>
    <cfRule type="beginsWith" dxfId="35982" priority="784" operator="beginsWith" text="OK">
      <formula>LEFT(D23,LEN("OK"))="OK"</formula>
    </cfRule>
  </conditionalFormatting>
  <conditionalFormatting sqref="D23">
    <cfRule type="beginsWith" dxfId="35981" priority="781" operator="beginsWith" text="ATR">
      <formula>LEFT(D23,LEN("ATR"))="ATR"</formula>
    </cfRule>
  </conditionalFormatting>
  <conditionalFormatting sqref="D23">
    <cfRule type="beginsWith" dxfId="35980" priority="780" operator="beginsWith" text="ATD">
      <formula>LEFT(D23,LEN("ATD"))="ATD"</formula>
    </cfRule>
  </conditionalFormatting>
  <conditionalFormatting sqref="D23">
    <cfRule type="beginsWith" dxfId="35979" priority="779" operator="beginsWith" text="DP">
      <formula>LEFT(D23,LEN("DP"))="DP"</formula>
    </cfRule>
  </conditionalFormatting>
  <conditionalFormatting sqref="D26">
    <cfRule type="beginsWith" dxfId="35978" priority="777" operator="beginsWith" text="FER">
      <formula>LEFT(D26,LEN("FER"))="FER"</formula>
    </cfRule>
    <cfRule type="beginsWith" dxfId="35977" priority="778" operator="beginsWith" text="FRS">
      <formula>LEFT(D26,LEN("FRS"))="FRS"</formula>
    </cfRule>
  </conditionalFormatting>
  <conditionalFormatting sqref="D26">
    <cfRule type="beginsWith" dxfId="35976" priority="776" operator="beginsWith" text="NT">
      <formula>LEFT(D26,LEN("NT"))="NT"</formula>
    </cfRule>
  </conditionalFormatting>
  <conditionalFormatting sqref="D26">
    <cfRule type="beginsWith" dxfId="35975" priority="773" operator="beginsWith" text="ANT">
      <formula>LEFT(D26,LEN("ANT"))="ANT"</formula>
    </cfRule>
    <cfRule type="beginsWith" dxfId="35974" priority="774" operator="beginsWith" text="FAL">
      <formula>LEFT(D26,LEN("FAL"))="FAL"</formula>
    </cfRule>
    <cfRule type="beginsWith" dxfId="35973" priority="775" operator="beginsWith" text="OK">
      <formula>LEFT(D26,LEN("OK"))="OK"</formula>
    </cfRule>
  </conditionalFormatting>
  <conditionalFormatting sqref="D26">
    <cfRule type="beginsWith" dxfId="35972" priority="772" operator="beginsWith" text="ATR">
      <formula>LEFT(D26,LEN("ATR"))="ATR"</formula>
    </cfRule>
  </conditionalFormatting>
  <conditionalFormatting sqref="D26">
    <cfRule type="beginsWith" dxfId="35971" priority="771" operator="beginsWith" text="ATD">
      <formula>LEFT(D26,LEN("ATD"))="ATD"</formula>
    </cfRule>
  </conditionalFormatting>
  <conditionalFormatting sqref="D26">
    <cfRule type="beginsWith" dxfId="35970" priority="770" stopIfTrue="1" operator="beginsWith" text="DP">
      <formula>LEFT(D26,LEN("DP"))="DP"</formula>
    </cfRule>
  </conditionalFormatting>
  <conditionalFormatting sqref="D25">
    <cfRule type="beginsWith" dxfId="35969" priority="768" operator="beginsWith" text="FER">
      <formula>LEFT(D25,LEN("FER"))="FER"</formula>
    </cfRule>
    <cfRule type="beginsWith" dxfId="35968" priority="769" operator="beginsWith" text="FRS">
      <formula>LEFT(D25,LEN("FRS"))="FRS"</formula>
    </cfRule>
  </conditionalFormatting>
  <conditionalFormatting sqref="D25">
    <cfRule type="beginsWith" dxfId="35967" priority="767" operator="beginsWith" text="NT">
      <formula>LEFT(D25,LEN("NT"))="NT"</formula>
    </cfRule>
  </conditionalFormatting>
  <conditionalFormatting sqref="D25">
    <cfRule type="beginsWith" dxfId="35966" priority="764" operator="beginsWith" text="ANT">
      <formula>LEFT(D25,LEN("ANT"))="ANT"</formula>
    </cfRule>
    <cfRule type="beginsWith" dxfId="35965" priority="765" operator="beginsWith" text="FAL">
      <formula>LEFT(D25,LEN("FAL"))="FAL"</formula>
    </cfRule>
    <cfRule type="beginsWith" dxfId="35964" priority="766" operator="beginsWith" text="OK">
      <formula>LEFT(D25,LEN("OK"))="OK"</formula>
    </cfRule>
  </conditionalFormatting>
  <conditionalFormatting sqref="D25">
    <cfRule type="beginsWith" dxfId="35963" priority="763" operator="beginsWith" text="ATR">
      <formula>LEFT(D25,LEN("ATR"))="ATR"</formula>
    </cfRule>
  </conditionalFormatting>
  <conditionalFormatting sqref="D25">
    <cfRule type="beginsWith" dxfId="35962" priority="762" operator="beginsWith" text="ATD">
      <formula>LEFT(D25,LEN("ATD"))="ATD"</formula>
    </cfRule>
  </conditionalFormatting>
  <conditionalFormatting sqref="D25">
    <cfRule type="beginsWith" dxfId="35961" priority="761" operator="beginsWith" text="DP">
      <formula>LEFT(D25,LEN("DP"))="DP"</formula>
    </cfRule>
  </conditionalFormatting>
  <conditionalFormatting sqref="C23:C26">
    <cfRule type="expression" dxfId="35960" priority="760">
      <formula>B23="0"</formula>
    </cfRule>
  </conditionalFormatting>
  <conditionalFormatting sqref="B23:B26">
    <cfRule type="beginsWith" dxfId="35959" priority="759" operator="beginsWith" text="0">
      <formula>LEFT(B23,LEN("0"))="0"</formula>
    </cfRule>
  </conditionalFormatting>
  <conditionalFormatting sqref="B29:D30">
    <cfRule type="expression" dxfId="35958" priority="755">
      <formula>A27="FERIADO"</formula>
    </cfRule>
    <cfRule type="expression" dxfId="35957" priority="756">
      <formula>A27="FÉRIAS"</formula>
    </cfRule>
    <cfRule type="expression" dxfId="35956" priority="757">
      <formula>A27="ATESTADO"</formula>
    </cfRule>
    <cfRule type="expression" dxfId="35955" priority="758">
      <formula>A27="NTRAB"</formula>
    </cfRule>
  </conditionalFormatting>
  <conditionalFormatting sqref="D27">
    <cfRule type="beginsWith" dxfId="35954" priority="752" operator="beginsWith" text="DP">
      <formula>LEFT(D27,LEN("DP"))="DP"</formula>
    </cfRule>
    <cfRule type="beginsWith" dxfId="35953" priority="753" operator="beginsWith" text="FER">
      <formula>LEFT(D27,LEN("FER"))="FER"</formula>
    </cfRule>
    <cfRule type="beginsWith" dxfId="35952" priority="754" operator="beginsWith" text="FRS">
      <formula>LEFT(D27,LEN("FRS"))="FRS"</formula>
    </cfRule>
  </conditionalFormatting>
  <conditionalFormatting sqref="D27">
    <cfRule type="beginsWith" dxfId="35951" priority="751" operator="beginsWith" text="NT">
      <formula>LEFT(D27,LEN("NT"))="NT"</formula>
    </cfRule>
  </conditionalFormatting>
  <conditionalFormatting sqref="D27">
    <cfRule type="beginsWith" dxfId="35950" priority="748" operator="beginsWith" text="ANT">
      <formula>LEFT(D27,LEN("ANT"))="ANT"</formula>
    </cfRule>
    <cfRule type="beginsWith" dxfId="35949" priority="749" operator="beginsWith" text="FAL">
      <formula>LEFT(D27,LEN("FAL"))="FAL"</formula>
    </cfRule>
    <cfRule type="beginsWith" dxfId="35948" priority="750" operator="beginsWith" text="OK">
      <formula>LEFT(D27,LEN("OK"))="OK"</formula>
    </cfRule>
  </conditionalFormatting>
  <conditionalFormatting sqref="D27">
    <cfRule type="beginsWith" dxfId="35947" priority="747" operator="beginsWith" text="ATR">
      <formula>LEFT(D27,LEN("ATR"))="ATR"</formula>
    </cfRule>
  </conditionalFormatting>
  <conditionalFormatting sqref="D27">
    <cfRule type="beginsWith" dxfId="35946" priority="746" operator="beginsWith" text="ATD">
      <formula>LEFT(D27,LEN("ATD"))="ATD"</formula>
    </cfRule>
  </conditionalFormatting>
  <conditionalFormatting sqref="D28">
    <cfRule type="beginsWith" dxfId="35945" priority="744" operator="beginsWith" text="FER">
      <formula>LEFT(D28,LEN("FER"))="FER"</formula>
    </cfRule>
    <cfRule type="beginsWith" dxfId="35944" priority="745" operator="beginsWith" text="FRS">
      <formula>LEFT(D28,LEN("FRS"))="FRS"</formula>
    </cfRule>
  </conditionalFormatting>
  <conditionalFormatting sqref="D28">
    <cfRule type="beginsWith" dxfId="35943" priority="743" operator="beginsWith" text="NT">
      <formula>LEFT(D28,LEN("NT"))="NT"</formula>
    </cfRule>
  </conditionalFormatting>
  <conditionalFormatting sqref="D28">
    <cfRule type="beginsWith" dxfId="35942" priority="740" operator="beginsWith" text="ANT">
      <formula>LEFT(D28,LEN("ANT"))="ANT"</formula>
    </cfRule>
    <cfRule type="beginsWith" dxfId="35941" priority="741" operator="beginsWith" text="FAL">
      <formula>LEFT(D28,LEN("FAL"))="FAL"</formula>
    </cfRule>
    <cfRule type="beginsWith" dxfId="35940" priority="742" operator="beginsWith" text="OK">
      <formula>LEFT(D28,LEN("OK"))="OK"</formula>
    </cfRule>
  </conditionalFormatting>
  <conditionalFormatting sqref="D28">
    <cfRule type="beginsWith" dxfId="35939" priority="739" operator="beginsWith" text="ATR">
      <formula>LEFT(D28,LEN("ATR"))="ATR"</formula>
    </cfRule>
  </conditionalFormatting>
  <conditionalFormatting sqref="D28">
    <cfRule type="beginsWith" dxfId="35938" priority="738" operator="beginsWith" text="ATD">
      <formula>LEFT(D28,LEN("ATD"))="ATD"</formula>
    </cfRule>
  </conditionalFormatting>
  <conditionalFormatting sqref="D28">
    <cfRule type="beginsWith" dxfId="35937" priority="737" stopIfTrue="1" operator="beginsWith" text="DP">
      <formula>LEFT(D28,LEN("DP"))="DP"</formula>
    </cfRule>
  </conditionalFormatting>
  <conditionalFormatting sqref="C27:C28">
    <cfRule type="expression" dxfId="35936" priority="736">
      <formula>B27="0"</formula>
    </cfRule>
  </conditionalFormatting>
  <conditionalFormatting sqref="B27:B28">
    <cfRule type="beginsWith" dxfId="35935" priority="735" operator="beginsWith" text="0">
      <formula>LEFT(B27,LEN("0"))="0"</formula>
    </cfRule>
  </conditionalFormatting>
  <conditionalFormatting sqref="B31:D34">
    <cfRule type="expression" dxfId="35934" priority="731">
      <formula>A31="FÉRIAS"</formula>
    </cfRule>
    <cfRule type="expression" dxfId="35933" priority="732">
      <formula>A31="FERIADO"</formula>
    </cfRule>
    <cfRule type="expression" dxfId="35932" priority="733">
      <formula>A31="ATESTADO"</formula>
    </cfRule>
    <cfRule type="expression" dxfId="35931" priority="734">
      <formula>A31="NTRAB"</formula>
    </cfRule>
  </conditionalFormatting>
  <conditionalFormatting sqref="D36">
    <cfRule type="beginsWith" dxfId="35930" priority="729" operator="beginsWith" text="FER">
      <formula>LEFT(D36,LEN("FER"))="FER"</formula>
    </cfRule>
    <cfRule type="beginsWith" dxfId="35929" priority="730" operator="beginsWith" text="FRS">
      <formula>LEFT(D36,LEN("FRS"))="FRS"</formula>
    </cfRule>
  </conditionalFormatting>
  <conditionalFormatting sqref="D36">
    <cfRule type="beginsWith" dxfId="35928" priority="728" operator="beginsWith" text="NT">
      <formula>LEFT(D36,LEN("NT"))="NT"</formula>
    </cfRule>
  </conditionalFormatting>
  <conditionalFormatting sqref="D36">
    <cfRule type="beginsWith" dxfId="35927" priority="725" operator="beginsWith" text="ANT">
      <formula>LEFT(D36,LEN("ANT"))="ANT"</formula>
    </cfRule>
    <cfRule type="beginsWith" dxfId="35926" priority="726" operator="beginsWith" text="FAL">
      <formula>LEFT(D36,LEN("FAL"))="FAL"</formula>
    </cfRule>
    <cfRule type="beginsWith" dxfId="35925" priority="727" operator="beginsWith" text="OK">
      <formula>LEFT(D36,LEN("OK"))="OK"</formula>
    </cfRule>
  </conditionalFormatting>
  <conditionalFormatting sqref="D36">
    <cfRule type="beginsWith" dxfId="35924" priority="724" operator="beginsWith" text="ATR">
      <formula>LEFT(D36,LEN("ATR"))="ATR"</formula>
    </cfRule>
  </conditionalFormatting>
  <conditionalFormatting sqref="D36">
    <cfRule type="beginsWith" dxfId="35923" priority="723" operator="beginsWith" text="ATD">
      <formula>LEFT(D36,LEN("ATD"))="ATD"</formula>
    </cfRule>
  </conditionalFormatting>
  <conditionalFormatting sqref="D36">
    <cfRule type="beginsWith" dxfId="35922" priority="722" operator="beginsWith" text="DP">
      <formula>LEFT(D36,LEN("DP"))="DP"</formula>
    </cfRule>
  </conditionalFormatting>
  <conditionalFormatting sqref="D35">
    <cfRule type="beginsWith" dxfId="35921" priority="720" operator="beginsWith" text="FER">
      <formula>LEFT(D35,LEN("FER"))="FER"</formula>
    </cfRule>
    <cfRule type="beginsWith" dxfId="35920" priority="721" operator="beginsWith" text="FRS">
      <formula>LEFT(D35,LEN("FRS"))="FRS"</formula>
    </cfRule>
  </conditionalFormatting>
  <conditionalFormatting sqref="D35">
    <cfRule type="beginsWith" dxfId="35919" priority="719" operator="beginsWith" text="NT">
      <formula>LEFT(D35,LEN("NT"))="NT"</formula>
    </cfRule>
  </conditionalFormatting>
  <conditionalFormatting sqref="D35">
    <cfRule type="beginsWith" dxfId="35918" priority="716" operator="beginsWith" text="ANT">
      <formula>LEFT(D35,LEN("ANT"))="ANT"</formula>
    </cfRule>
    <cfRule type="beginsWith" dxfId="35917" priority="717" operator="beginsWith" text="FAL">
      <formula>LEFT(D35,LEN("FAL"))="FAL"</formula>
    </cfRule>
    <cfRule type="beginsWith" dxfId="35916" priority="718" operator="beginsWith" text="OK">
      <formula>LEFT(D35,LEN("OK"))="OK"</formula>
    </cfRule>
  </conditionalFormatting>
  <conditionalFormatting sqref="D35">
    <cfRule type="beginsWith" dxfId="35915" priority="715" operator="beginsWith" text="ATR">
      <formula>LEFT(D35,LEN("ATR"))="ATR"</formula>
    </cfRule>
  </conditionalFormatting>
  <conditionalFormatting sqref="D35">
    <cfRule type="beginsWith" dxfId="35914" priority="714" operator="beginsWith" text="ATD">
      <formula>LEFT(D35,LEN("ATD"))="ATD"</formula>
    </cfRule>
  </conditionalFormatting>
  <conditionalFormatting sqref="D35">
    <cfRule type="beginsWith" dxfId="35913" priority="713" operator="beginsWith" text="DP">
      <formula>LEFT(D35,LEN("DP"))="DP"</formula>
    </cfRule>
  </conditionalFormatting>
  <conditionalFormatting sqref="D38">
    <cfRule type="beginsWith" dxfId="35912" priority="711" operator="beginsWith" text="FER">
      <formula>LEFT(D38,LEN("FER"))="FER"</formula>
    </cfRule>
    <cfRule type="beginsWith" dxfId="35911" priority="712" operator="beginsWith" text="FRS">
      <formula>LEFT(D38,LEN("FRS"))="FRS"</formula>
    </cfRule>
  </conditionalFormatting>
  <conditionalFormatting sqref="D38">
    <cfRule type="beginsWith" dxfId="35910" priority="710" operator="beginsWith" text="NT">
      <formula>LEFT(D38,LEN("NT"))="NT"</formula>
    </cfRule>
  </conditionalFormatting>
  <conditionalFormatting sqref="D38">
    <cfRule type="beginsWith" dxfId="35909" priority="707" operator="beginsWith" text="ANT">
      <formula>LEFT(D38,LEN("ANT"))="ANT"</formula>
    </cfRule>
    <cfRule type="beginsWith" dxfId="35908" priority="708" operator="beginsWith" text="FAL">
      <formula>LEFT(D38,LEN("FAL"))="FAL"</formula>
    </cfRule>
    <cfRule type="beginsWith" dxfId="35907" priority="709" operator="beginsWith" text="OK">
      <formula>LEFT(D38,LEN("OK"))="OK"</formula>
    </cfRule>
  </conditionalFormatting>
  <conditionalFormatting sqref="D38">
    <cfRule type="beginsWith" dxfId="35906" priority="706" operator="beginsWith" text="ATR">
      <formula>LEFT(D38,LEN("ATR"))="ATR"</formula>
    </cfRule>
  </conditionalFormatting>
  <conditionalFormatting sqref="D38">
    <cfRule type="beginsWith" dxfId="35905" priority="705" operator="beginsWith" text="ATD">
      <formula>LEFT(D38,LEN("ATD"))="ATD"</formula>
    </cfRule>
  </conditionalFormatting>
  <conditionalFormatting sqref="D38">
    <cfRule type="beginsWith" dxfId="35904" priority="704" stopIfTrue="1" operator="beginsWith" text="DP">
      <formula>LEFT(D38,LEN("DP"))="DP"</formula>
    </cfRule>
  </conditionalFormatting>
  <conditionalFormatting sqref="D37">
    <cfRule type="beginsWith" dxfId="35903" priority="702" operator="beginsWith" text="FER">
      <formula>LEFT(D37,LEN("FER"))="FER"</formula>
    </cfRule>
    <cfRule type="beginsWith" dxfId="35902" priority="703" operator="beginsWith" text="FRS">
      <formula>LEFT(D37,LEN("FRS"))="FRS"</formula>
    </cfRule>
  </conditionalFormatting>
  <conditionalFormatting sqref="D37">
    <cfRule type="beginsWith" dxfId="35901" priority="701" operator="beginsWith" text="NT">
      <formula>LEFT(D37,LEN("NT"))="NT"</formula>
    </cfRule>
  </conditionalFormatting>
  <conditionalFormatting sqref="D37">
    <cfRule type="beginsWith" dxfId="35900" priority="698" operator="beginsWith" text="ANT">
      <formula>LEFT(D37,LEN("ANT"))="ANT"</formula>
    </cfRule>
    <cfRule type="beginsWith" dxfId="35899" priority="699" operator="beginsWith" text="FAL">
      <formula>LEFT(D37,LEN("FAL"))="FAL"</formula>
    </cfRule>
    <cfRule type="beginsWith" dxfId="35898" priority="700" operator="beginsWith" text="OK">
      <formula>LEFT(D37,LEN("OK"))="OK"</formula>
    </cfRule>
  </conditionalFormatting>
  <conditionalFormatting sqref="D37">
    <cfRule type="beginsWith" dxfId="35897" priority="697" operator="beginsWith" text="ATR">
      <formula>LEFT(D37,LEN("ATR"))="ATR"</formula>
    </cfRule>
  </conditionalFormatting>
  <conditionalFormatting sqref="D37">
    <cfRule type="beginsWith" dxfId="35896" priority="696" operator="beginsWith" text="ATD">
      <formula>LEFT(D37,LEN("ATD"))="ATD"</formula>
    </cfRule>
  </conditionalFormatting>
  <conditionalFormatting sqref="D37">
    <cfRule type="beginsWith" dxfId="35895" priority="695" operator="beginsWith" text="DP">
      <formula>LEFT(D37,LEN("DP"))="DP"</formula>
    </cfRule>
  </conditionalFormatting>
  <conditionalFormatting sqref="C35:C38">
    <cfRule type="expression" dxfId="35894" priority="694">
      <formula>B35="0"</formula>
    </cfRule>
  </conditionalFormatting>
  <conditionalFormatting sqref="B35:B38">
    <cfRule type="beginsWith" dxfId="35893" priority="693" operator="beginsWith" text="0">
      <formula>LEFT(B35,LEN("0"))="0"</formula>
    </cfRule>
  </conditionalFormatting>
  <conditionalFormatting sqref="D40">
    <cfRule type="beginsWith" dxfId="35892" priority="691" operator="beginsWith" text="FER">
      <formula>LEFT(D40,LEN("FER"))="FER"</formula>
    </cfRule>
    <cfRule type="beginsWith" dxfId="35891" priority="692" operator="beginsWith" text="FRS">
      <formula>LEFT(D40,LEN("FRS"))="FRS"</formula>
    </cfRule>
  </conditionalFormatting>
  <conditionalFormatting sqref="D40">
    <cfRule type="beginsWith" dxfId="35890" priority="690" operator="beginsWith" text="NT">
      <formula>LEFT(D40,LEN("NT"))="NT"</formula>
    </cfRule>
  </conditionalFormatting>
  <conditionalFormatting sqref="D40">
    <cfRule type="beginsWith" dxfId="35889" priority="687" operator="beginsWith" text="ANT">
      <formula>LEFT(D40,LEN("ANT"))="ANT"</formula>
    </cfRule>
    <cfRule type="beginsWith" dxfId="35888" priority="688" operator="beginsWith" text="FAL">
      <formula>LEFT(D40,LEN("FAL"))="FAL"</formula>
    </cfRule>
    <cfRule type="beginsWith" dxfId="35887" priority="689" operator="beginsWith" text="OK">
      <formula>LEFT(D40,LEN("OK"))="OK"</formula>
    </cfRule>
  </conditionalFormatting>
  <conditionalFormatting sqref="D40">
    <cfRule type="beginsWith" dxfId="35886" priority="686" operator="beginsWith" text="ATR">
      <formula>LEFT(D40,LEN("ATR"))="ATR"</formula>
    </cfRule>
  </conditionalFormatting>
  <conditionalFormatting sqref="D40">
    <cfRule type="beginsWith" dxfId="35885" priority="685" operator="beginsWith" text="ATD">
      <formula>LEFT(D40,LEN("ATD"))="ATD"</formula>
    </cfRule>
  </conditionalFormatting>
  <conditionalFormatting sqref="D40">
    <cfRule type="beginsWith" dxfId="35884" priority="684" operator="beginsWith" text="DP">
      <formula>LEFT(D40,LEN("DP"))="DP"</formula>
    </cfRule>
  </conditionalFormatting>
  <conditionalFormatting sqref="D39">
    <cfRule type="beginsWith" dxfId="35883" priority="682" operator="beginsWith" text="FER">
      <formula>LEFT(D39,LEN("FER"))="FER"</formula>
    </cfRule>
    <cfRule type="beginsWith" dxfId="35882" priority="683" operator="beginsWith" text="FRS">
      <formula>LEFT(D39,LEN("FRS"))="FRS"</formula>
    </cfRule>
  </conditionalFormatting>
  <conditionalFormatting sqref="D39">
    <cfRule type="beginsWith" dxfId="35881" priority="681" operator="beginsWith" text="NT">
      <formula>LEFT(D39,LEN("NT"))="NT"</formula>
    </cfRule>
  </conditionalFormatting>
  <conditionalFormatting sqref="D39">
    <cfRule type="beginsWith" dxfId="35880" priority="678" operator="beginsWith" text="ANT">
      <formula>LEFT(D39,LEN("ANT"))="ANT"</formula>
    </cfRule>
    <cfRule type="beginsWith" dxfId="35879" priority="679" operator="beginsWith" text="FAL">
      <formula>LEFT(D39,LEN("FAL"))="FAL"</formula>
    </cfRule>
    <cfRule type="beginsWith" dxfId="35878" priority="680" operator="beginsWith" text="OK">
      <formula>LEFT(D39,LEN("OK"))="OK"</formula>
    </cfRule>
  </conditionalFormatting>
  <conditionalFormatting sqref="D39">
    <cfRule type="beginsWith" dxfId="35877" priority="677" operator="beginsWith" text="ATR">
      <formula>LEFT(D39,LEN("ATR"))="ATR"</formula>
    </cfRule>
  </conditionalFormatting>
  <conditionalFormatting sqref="D39">
    <cfRule type="beginsWith" dxfId="35876" priority="676" operator="beginsWith" text="ATD">
      <formula>LEFT(D39,LEN("ATD"))="ATD"</formula>
    </cfRule>
  </conditionalFormatting>
  <conditionalFormatting sqref="D39">
    <cfRule type="beginsWith" dxfId="35875" priority="675" operator="beginsWith" text="DP">
      <formula>LEFT(D39,LEN("DP"))="DP"</formula>
    </cfRule>
  </conditionalFormatting>
  <conditionalFormatting sqref="D42">
    <cfRule type="beginsWith" dxfId="35874" priority="673" operator="beginsWith" text="FER">
      <formula>LEFT(D42,LEN("FER"))="FER"</formula>
    </cfRule>
    <cfRule type="beginsWith" dxfId="35873" priority="674" operator="beginsWith" text="FRS">
      <formula>LEFT(D42,LEN("FRS"))="FRS"</formula>
    </cfRule>
  </conditionalFormatting>
  <conditionalFormatting sqref="D42">
    <cfRule type="beginsWith" dxfId="35872" priority="672" operator="beginsWith" text="NT">
      <formula>LEFT(D42,LEN("NT"))="NT"</formula>
    </cfRule>
  </conditionalFormatting>
  <conditionalFormatting sqref="D42">
    <cfRule type="beginsWith" dxfId="35871" priority="669" operator="beginsWith" text="ANT">
      <formula>LEFT(D42,LEN("ANT"))="ANT"</formula>
    </cfRule>
    <cfRule type="beginsWith" dxfId="35870" priority="670" operator="beginsWith" text="FAL">
      <formula>LEFT(D42,LEN("FAL"))="FAL"</formula>
    </cfRule>
    <cfRule type="beginsWith" dxfId="35869" priority="671" operator="beginsWith" text="OK">
      <formula>LEFT(D42,LEN("OK"))="OK"</formula>
    </cfRule>
  </conditionalFormatting>
  <conditionalFormatting sqref="D42">
    <cfRule type="beginsWith" dxfId="35868" priority="668" operator="beginsWith" text="ATR">
      <formula>LEFT(D42,LEN("ATR"))="ATR"</formula>
    </cfRule>
  </conditionalFormatting>
  <conditionalFormatting sqref="D42">
    <cfRule type="beginsWith" dxfId="35867" priority="667" operator="beginsWith" text="ATD">
      <formula>LEFT(D42,LEN("ATD"))="ATD"</formula>
    </cfRule>
  </conditionalFormatting>
  <conditionalFormatting sqref="D42">
    <cfRule type="beginsWith" dxfId="35866" priority="666" stopIfTrue="1" operator="beginsWith" text="DP">
      <formula>LEFT(D42,LEN("DP"))="DP"</formula>
    </cfRule>
  </conditionalFormatting>
  <conditionalFormatting sqref="D41">
    <cfRule type="beginsWith" dxfId="35865" priority="664" operator="beginsWith" text="FER">
      <formula>LEFT(D41,LEN("FER"))="FER"</formula>
    </cfRule>
    <cfRule type="beginsWith" dxfId="35864" priority="665" operator="beginsWith" text="FRS">
      <formula>LEFT(D41,LEN("FRS"))="FRS"</formula>
    </cfRule>
  </conditionalFormatting>
  <conditionalFormatting sqref="D41">
    <cfRule type="beginsWith" dxfId="35863" priority="663" operator="beginsWith" text="NT">
      <formula>LEFT(D41,LEN("NT"))="NT"</formula>
    </cfRule>
  </conditionalFormatting>
  <conditionalFormatting sqref="D41">
    <cfRule type="beginsWith" dxfId="35862" priority="660" operator="beginsWith" text="ANT">
      <formula>LEFT(D41,LEN("ANT"))="ANT"</formula>
    </cfRule>
    <cfRule type="beginsWith" dxfId="35861" priority="661" operator="beginsWith" text="FAL">
      <formula>LEFT(D41,LEN("FAL"))="FAL"</formula>
    </cfRule>
    <cfRule type="beginsWith" dxfId="35860" priority="662" operator="beginsWith" text="OK">
      <formula>LEFT(D41,LEN("OK"))="OK"</formula>
    </cfRule>
  </conditionalFormatting>
  <conditionalFormatting sqref="D41">
    <cfRule type="beginsWith" dxfId="35859" priority="659" operator="beginsWith" text="ATR">
      <formula>LEFT(D41,LEN("ATR"))="ATR"</formula>
    </cfRule>
  </conditionalFormatting>
  <conditionalFormatting sqref="D41">
    <cfRule type="beginsWith" dxfId="35858" priority="658" operator="beginsWith" text="ATD">
      <formula>LEFT(D41,LEN("ATD"))="ATD"</formula>
    </cfRule>
  </conditionalFormatting>
  <conditionalFormatting sqref="D41">
    <cfRule type="beginsWith" dxfId="35857" priority="657" operator="beginsWith" text="DP">
      <formula>LEFT(D41,LEN("DP"))="DP"</formula>
    </cfRule>
  </conditionalFormatting>
  <conditionalFormatting sqref="C39:C42">
    <cfRule type="expression" dxfId="35856" priority="656">
      <formula>B39="0"</formula>
    </cfRule>
  </conditionalFormatting>
  <conditionalFormatting sqref="B39:B42">
    <cfRule type="beginsWith" dxfId="35855" priority="655" operator="beginsWith" text="0">
      <formula>LEFT(B39,LEN("0"))="0"</formula>
    </cfRule>
  </conditionalFormatting>
  <conditionalFormatting sqref="I4">
    <cfRule type="beginsWith" dxfId="35854" priority="653" operator="beginsWith" text="FER">
      <formula>LEFT(I4,LEN("FER"))="FER"</formula>
    </cfRule>
    <cfRule type="beginsWith" dxfId="35853" priority="654" operator="beginsWith" text="FRS">
      <formula>LEFT(I4,LEN("FRS"))="FRS"</formula>
    </cfRule>
  </conditionalFormatting>
  <conditionalFormatting sqref="I4">
    <cfRule type="beginsWith" dxfId="35852" priority="652" operator="beginsWith" text="NT">
      <formula>LEFT(I4,LEN("NT"))="NT"</formula>
    </cfRule>
  </conditionalFormatting>
  <conditionalFormatting sqref="I4">
    <cfRule type="beginsWith" dxfId="35851" priority="649" operator="beginsWith" text="ANT">
      <formula>LEFT(I4,LEN("ANT"))="ANT"</formula>
    </cfRule>
    <cfRule type="beginsWith" dxfId="35850" priority="650" operator="beginsWith" text="FAL">
      <formula>LEFT(I4,LEN("FAL"))="FAL"</formula>
    </cfRule>
    <cfRule type="beginsWith" dxfId="35849" priority="651" operator="beginsWith" text="OK">
      <formula>LEFT(I4,LEN("OK"))="OK"</formula>
    </cfRule>
  </conditionalFormatting>
  <conditionalFormatting sqref="I4">
    <cfRule type="beginsWith" dxfId="35848" priority="648" operator="beginsWith" text="ATR">
      <formula>LEFT(I4,LEN("ATR"))="ATR"</formula>
    </cfRule>
  </conditionalFormatting>
  <conditionalFormatting sqref="I4">
    <cfRule type="beginsWith" dxfId="35847" priority="647" operator="beginsWith" text="ATD">
      <formula>LEFT(I4,LEN("ATD"))="ATD"</formula>
    </cfRule>
  </conditionalFormatting>
  <conditionalFormatting sqref="I4">
    <cfRule type="beginsWith" dxfId="35846" priority="646" operator="beginsWith" text="DP">
      <formula>LEFT(I4,LEN("DP"))="DP"</formula>
    </cfRule>
  </conditionalFormatting>
  <conditionalFormatting sqref="I3">
    <cfRule type="beginsWith" dxfId="35845" priority="644" operator="beginsWith" text="FER">
      <formula>LEFT(I3,LEN("FER"))="FER"</formula>
    </cfRule>
    <cfRule type="beginsWith" dxfId="35844" priority="645" operator="beginsWith" text="FRS">
      <formula>LEFT(I3,LEN("FRS"))="FRS"</formula>
    </cfRule>
  </conditionalFormatting>
  <conditionalFormatting sqref="I3">
    <cfRule type="beginsWith" dxfId="35843" priority="643" operator="beginsWith" text="NT">
      <formula>LEFT(I3,LEN("NT"))="NT"</formula>
    </cfRule>
  </conditionalFormatting>
  <conditionalFormatting sqref="I3">
    <cfRule type="beginsWith" dxfId="35842" priority="640" operator="beginsWith" text="ANT">
      <formula>LEFT(I3,LEN("ANT"))="ANT"</formula>
    </cfRule>
    <cfRule type="beginsWith" dxfId="35841" priority="641" operator="beginsWith" text="FAL">
      <formula>LEFT(I3,LEN("FAL"))="FAL"</formula>
    </cfRule>
    <cfRule type="beginsWith" dxfId="35840" priority="642" operator="beginsWith" text="OK">
      <formula>LEFT(I3,LEN("OK"))="OK"</formula>
    </cfRule>
  </conditionalFormatting>
  <conditionalFormatting sqref="I3">
    <cfRule type="beginsWith" dxfId="35839" priority="639" operator="beginsWith" text="ATR">
      <formula>LEFT(I3,LEN("ATR"))="ATR"</formula>
    </cfRule>
  </conditionalFormatting>
  <conditionalFormatting sqref="I3">
    <cfRule type="beginsWith" dxfId="35838" priority="638" operator="beginsWith" text="ATD">
      <formula>LEFT(I3,LEN("ATD"))="ATD"</formula>
    </cfRule>
  </conditionalFormatting>
  <conditionalFormatting sqref="I3">
    <cfRule type="beginsWith" dxfId="35837" priority="637" operator="beginsWith" text="DP">
      <formula>LEFT(I3,LEN("DP"))="DP"</formula>
    </cfRule>
  </conditionalFormatting>
  <conditionalFormatting sqref="I6">
    <cfRule type="beginsWith" dxfId="35836" priority="635" operator="beginsWith" text="FER">
      <formula>LEFT(I6,LEN("FER"))="FER"</formula>
    </cfRule>
    <cfRule type="beginsWith" dxfId="35835" priority="636" operator="beginsWith" text="FRS">
      <formula>LEFT(I6,LEN("FRS"))="FRS"</formula>
    </cfRule>
  </conditionalFormatting>
  <conditionalFormatting sqref="I6">
    <cfRule type="beginsWith" dxfId="35834" priority="634" operator="beginsWith" text="NT">
      <formula>LEFT(I6,LEN("NT"))="NT"</formula>
    </cfRule>
  </conditionalFormatting>
  <conditionalFormatting sqref="I6">
    <cfRule type="beginsWith" dxfId="35833" priority="631" operator="beginsWith" text="ANT">
      <formula>LEFT(I6,LEN("ANT"))="ANT"</formula>
    </cfRule>
    <cfRule type="beginsWith" dxfId="35832" priority="632" operator="beginsWith" text="FAL">
      <formula>LEFT(I6,LEN("FAL"))="FAL"</formula>
    </cfRule>
    <cfRule type="beginsWith" dxfId="35831" priority="633" operator="beginsWith" text="OK">
      <formula>LEFT(I6,LEN("OK"))="OK"</formula>
    </cfRule>
  </conditionalFormatting>
  <conditionalFormatting sqref="I6">
    <cfRule type="beginsWith" dxfId="35830" priority="630" operator="beginsWith" text="ATR">
      <formula>LEFT(I6,LEN("ATR"))="ATR"</formula>
    </cfRule>
  </conditionalFormatting>
  <conditionalFormatting sqref="I6">
    <cfRule type="beginsWith" dxfId="35829" priority="629" operator="beginsWith" text="ATD">
      <formula>LEFT(I6,LEN("ATD"))="ATD"</formula>
    </cfRule>
  </conditionalFormatting>
  <conditionalFormatting sqref="I6">
    <cfRule type="beginsWith" dxfId="35828" priority="628" stopIfTrue="1" operator="beginsWith" text="DP">
      <formula>LEFT(I6,LEN("DP"))="DP"</formula>
    </cfRule>
  </conditionalFormatting>
  <conditionalFormatting sqref="I5">
    <cfRule type="beginsWith" dxfId="35827" priority="626" operator="beginsWith" text="FER">
      <formula>LEFT(I5,LEN("FER"))="FER"</formula>
    </cfRule>
    <cfRule type="beginsWith" dxfId="35826" priority="627" operator="beginsWith" text="FRS">
      <formula>LEFT(I5,LEN("FRS"))="FRS"</formula>
    </cfRule>
  </conditionalFormatting>
  <conditionalFormatting sqref="I5">
    <cfRule type="beginsWith" dxfId="35825" priority="625" operator="beginsWith" text="NT">
      <formula>LEFT(I5,LEN("NT"))="NT"</formula>
    </cfRule>
  </conditionalFormatting>
  <conditionalFormatting sqref="I5">
    <cfRule type="beginsWith" dxfId="35824" priority="622" operator="beginsWith" text="ANT">
      <formula>LEFT(I5,LEN("ANT"))="ANT"</formula>
    </cfRule>
    <cfRule type="beginsWith" dxfId="35823" priority="623" operator="beginsWith" text="FAL">
      <formula>LEFT(I5,LEN("FAL"))="FAL"</formula>
    </cfRule>
    <cfRule type="beginsWith" dxfId="35822" priority="624" operator="beginsWith" text="OK">
      <formula>LEFT(I5,LEN("OK"))="OK"</formula>
    </cfRule>
  </conditionalFormatting>
  <conditionalFormatting sqref="I5">
    <cfRule type="beginsWith" dxfId="35821" priority="621" operator="beginsWith" text="ATR">
      <formula>LEFT(I5,LEN("ATR"))="ATR"</formula>
    </cfRule>
  </conditionalFormatting>
  <conditionalFormatting sqref="I5">
    <cfRule type="beginsWith" dxfId="35820" priority="620" operator="beginsWith" text="ATD">
      <formula>LEFT(I5,LEN("ATD"))="ATD"</formula>
    </cfRule>
  </conditionalFormatting>
  <conditionalFormatting sqref="I5">
    <cfRule type="beginsWith" dxfId="35819" priority="619" operator="beginsWith" text="DP">
      <formula>LEFT(I5,LEN("DP"))="DP"</formula>
    </cfRule>
  </conditionalFormatting>
  <conditionalFormatting sqref="H3:H6">
    <cfRule type="expression" dxfId="35818" priority="618">
      <formula>G3="0"</formula>
    </cfRule>
  </conditionalFormatting>
  <conditionalFormatting sqref="G3:G6">
    <cfRule type="beginsWith" dxfId="35817" priority="617" operator="beginsWith" text="0">
      <formula>LEFT(G3,LEN("0"))="0"</formula>
    </cfRule>
  </conditionalFormatting>
  <conditionalFormatting sqref="I8">
    <cfRule type="beginsWith" dxfId="35816" priority="615" operator="beginsWith" text="FER">
      <formula>LEFT(I8,LEN("FER"))="FER"</formula>
    </cfRule>
    <cfRule type="beginsWith" dxfId="35815" priority="616" operator="beginsWith" text="FRS">
      <formula>LEFT(I8,LEN("FRS"))="FRS"</formula>
    </cfRule>
  </conditionalFormatting>
  <conditionalFormatting sqref="I8">
    <cfRule type="beginsWith" dxfId="35814" priority="614" operator="beginsWith" text="NT">
      <formula>LEFT(I8,LEN("NT"))="NT"</formula>
    </cfRule>
  </conditionalFormatting>
  <conditionalFormatting sqref="I8">
    <cfRule type="beginsWith" dxfId="35813" priority="611" operator="beginsWith" text="ANT">
      <formula>LEFT(I8,LEN("ANT"))="ANT"</formula>
    </cfRule>
    <cfRule type="beginsWith" dxfId="35812" priority="612" operator="beginsWith" text="FAL">
      <formula>LEFT(I8,LEN("FAL"))="FAL"</formula>
    </cfRule>
    <cfRule type="beginsWith" dxfId="35811" priority="613" operator="beginsWith" text="OK">
      <formula>LEFT(I8,LEN("OK"))="OK"</formula>
    </cfRule>
  </conditionalFormatting>
  <conditionalFormatting sqref="I8">
    <cfRule type="beginsWith" dxfId="35810" priority="610" operator="beginsWith" text="ATR">
      <formula>LEFT(I8,LEN("ATR"))="ATR"</formula>
    </cfRule>
  </conditionalFormatting>
  <conditionalFormatting sqref="I8">
    <cfRule type="beginsWith" dxfId="35809" priority="609" operator="beginsWith" text="ATD">
      <formula>LEFT(I8,LEN("ATD"))="ATD"</formula>
    </cfRule>
  </conditionalFormatting>
  <conditionalFormatting sqref="I8">
    <cfRule type="beginsWith" dxfId="35808" priority="608" operator="beginsWith" text="DP">
      <formula>LEFT(I8,LEN("DP"))="DP"</formula>
    </cfRule>
  </conditionalFormatting>
  <conditionalFormatting sqref="I7">
    <cfRule type="beginsWith" dxfId="35807" priority="606" operator="beginsWith" text="FER">
      <formula>LEFT(I7,LEN("FER"))="FER"</formula>
    </cfRule>
    <cfRule type="beginsWith" dxfId="35806" priority="607" operator="beginsWith" text="FRS">
      <formula>LEFT(I7,LEN("FRS"))="FRS"</formula>
    </cfRule>
  </conditionalFormatting>
  <conditionalFormatting sqref="I7">
    <cfRule type="beginsWith" dxfId="35805" priority="605" operator="beginsWith" text="NT">
      <formula>LEFT(I7,LEN("NT"))="NT"</formula>
    </cfRule>
  </conditionalFormatting>
  <conditionalFormatting sqref="I7">
    <cfRule type="beginsWith" dxfId="35804" priority="602" operator="beginsWith" text="ANT">
      <formula>LEFT(I7,LEN("ANT"))="ANT"</formula>
    </cfRule>
    <cfRule type="beginsWith" dxfId="35803" priority="603" operator="beginsWith" text="FAL">
      <formula>LEFT(I7,LEN("FAL"))="FAL"</formula>
    </cfRule>
    <cfRule type="beginsWith" dxfId="35802" priority="604" operator="beginsWith" text="OK">
      <formula>LEFT(I7,LEN("OK"))="OK"</formula>
    </cfRule>
  </conditionalFormatting>
  <conditionalFormatting sqref="I7">
    <cfRule type="beginsWith" dxfId="35801" priority="601" operator="beginsWith" text="ATR">
      <formula>LEFT(I7,LEN("ATR"))="ATR"</formula>
    </cfRule>
  </conditionalFormatting>
  <conditionalFormatting sqref="I7">
    <cfRule type="beginsWith" dxfId="35800" priority="600" operator="beginsWith" text="ATD">
      <formula>LEFT(I7,LEN("ATD"))="ATD"</formula>
    </cfRule>
  </conditionalFormatting>
  <conditionalFormatting sqref="I7">
    <cfRule type="beginsWith" dxfId="35799" priority="599" operator="beginsWith" text="DP">
      <formula>LEFT(I7,LEN("DP"))="DP"</formula>
    </cfRule>
  </conditionalFormatting>
  <conditionalFormatting sqref="I10">
    <cfRule type="beginsWith" dxfId="35798" priority="597" operator="beginsWith" text="FER">
      <formula>LEFT(I10,LEN("FER"))="FER"</formula>
    </cfRule>
    <cfRule type="beginsWith" dxfId="35797" priority="598" operator="beginsWith" text="FRS">
      <formula>LEFT(I10,LEN("FRS"))="FRS"</formula>
    </cfRule>
  </conditionalFormatting>
  <conditionalFormatting sqref="I10">
    <cfRule type="beginsWith" dxfId="35796" priority="596" operator="beginsWith" text="NT">
      <formula>LEFT(I10,LEN("NT"))="NT"</formula>
    </cfRule>
  </conditionalFormatting>
  <conditionalFormatting sqref="I10">
    <cfRule type="beginsWith" dxfId="35795" priority="593" operator="beginsWith" text="ANT">
      <formula>LEFT(I10,LEN("ANT"))="ANT"</formula>
    </cfRule>
    <cfRule type="beginsWith" dxfId="35794" priority="594" operator="beginsWith" text="FAL">
      <formula>LEFT(I10,LEN("FAL"))="FAL"</formula>
    </cfRule>
    <cfRule type="beginsWith" dxfId="35793" priority="595" operator="beginsWith" text="OK">
      <formula>LEFT(I10,LEN("OK"))="OK"</formula>
    </cfRule>
  </conditionalFormatting>
  <conditionalFormatting sqref="I10">
    <cfRule type="beginsWith" dxfId="35792" priority="592" operator="beginsWith" text="ATR">
      <formula>LEFT(I10,LEN("ATR"))="ATR"</formula>
    </cfRule>
  </conditionalFormatting>
  <conditionalFormatting sqref="I10">
    <cfRule type="beginsWith" dxfId="35791" priority="591" operator="beginsWith" text="ATD">
      <formula>LEFT(I10,LEN("ATD"))="ATD"</formula>
    </cfRule>
  </conditionalFormatting>
  <conditionalFormatting sqref="I10">
    <cfRule type="beginsWith" dxfId="35790" priority="590" stopIfTrue="1" operator="beginsWith" text="DP">
      <formula>LEFT(I10,LEN("DP"))="DP"</formula>
    </cfRule>
  </conditionalFormatting>
  <conditionalFormatting sqref="I9">
    <cfRule type="beginsWith" dxfId="35789" priority="588" operator="beginsWith" text="FER">
      <formula>LEFT(I9,LEN("FER"))="FER"</formula>
    </cfRule>
    <cfRule type="beginsWith" dxfId="35788" priority="589" operator="beginsWith" text="FRS">
      <formula>LEFT(I9,LEN("FRS"))="FRS"</formula>
    </cfRule>
  </conditionalFormatting>
  <conditionalFormatting sqref="I9">
    <cfRule type="beginsWith" dxfId="35787" priority="587" operator="beginsWith" text="NT">
      <formula>LEFT(I9,LEN("NT"))="NT"</formula>
    </cfRule>
  </conditionalFormatting>
  <conditionalFormatting sqref="I9">
    <cfRule type="beginsWith" dxfId="35786" priority="584" operator="beginsWith" text="ANT">
      <formula>LEFT(I9,LEN("ANT"))="ANT"</formula>
    </cfRule>
    <cfRule type="beginsWith" dxfId="35785" priority="585" operator="beginsWith" text="FAL">
      <formula>LEFT(I9,LEN("FAL"))="FAL"</formula>
    </cfRule>
    <cfRule type="beginsWith" dxfId="35784" priority="586" operator="beginsWith" text="OK">
      <formula>LEFT(I9,LEN("OK"))="OK"</formula>
    </cfRule>
  </conditionalFormatting>
  <conditionalFormatting sqref="I9">
    <cfRule type="beginsWith" dxfId="35783" priority="583" operator="beginsWith" text="ATR">
      <formula>LEFT(I9,LEN("ATR"))="ATR"</formula>
    </cfRule>
  </conditionalFormatting>
  <conditionalFormatting sqref="I9">
    <cfRule type="beginsWith" dxfId="35782" priority="582" operator="beginsWith" text="ATD">
      <formula>LEFT(I9,LEN("ATD"))="ATD"</formula>
    </cfRule>
  </conditionalFormatting>
  <conditionalFormatting sqref="I9">
    <cfRule type="beginsWith" dxfId="35781" priority="581" operator="beginsWith" text="DP">
      <formula>LEFT(I9,LEN("DP"))="DP"</formula>
    </cfRule>
  </conditionalFormatting>
  <conditionalFormatting sqref="H7:H10">
    <cfRule type="expression" dxfId="35780" priority="580">
      <formula>G7="0"</formula>
    </cfRule>
  </conditionalFormatting>
  <conditionalFormatting sqref="G7:G10">
    <cfRule type="beginsWith" dxfId="35779" priority="579" operator="beginsWith" text="0">
      <formula>LEFT(G7,LEN("0"))="0"</formula>
    </cfRule>
  </conditionalFormatting>
  <conditionalFormatting sqref="I12">
    <cfRule type="beginsWith" dxfId="35778" priority="577" operator="beginsWith" text="FER">
      <formula>LEFT(I12,LEN("FER"))="FER"</formula>
    </cfRule>
    <cfRule type="beginsWith" dxfId="35777" priority="578" operator="beginsWith" text="FRS">
      <formula>LEFT(I12,LEN("FRS"))="FRS"</formula>
    </cfRule>
  </conditionalFormatting>
  <conditionalFormatting sqref="I12">
    <cfRule type="beginsWith" dxfId="35776" priority="576" operator="beginsWith" text="NT">
      <formula>LEFT(I12,LEN("NT"))="NT"</formula>
    </cfRule>
  </conditionalFormatting>
  <conditionalFormatting sqref="I12">
    <cfRule type="beginsWith" dxfId="35775" priority="573" operator="beginsWith" text="ANT">
      <formula>LEFT(I12,LEN("ANT"))="ANT"</formula>
    </cfRule>
    <cfRule type="beginsWith" dxfId="35774" priority="574" operator="beginsWith" text="FAL">
      <formula>LEFT(I12,LEN("FAL"))="FAL"</formula>
    </cfRule>
    <cfRule type="beginsWith" dxfId="35773" priority="575" operator="beginsWith" text="OK">
      <formula>LEFT(I12,LEN("OK"))="OK"</formula>
    </cfRule>
  </conditionalFormatting>
  <conditionalFormatting sqref="I12">
    <cfRule type="beginsWith" dxfId="35772" priority="572" operator="beginsWith" text="ATR">
      <formula>LEFT(I12,LEN("ATR"))="ATR"</formula>
    </cfRule>
  </conditionalFormatting>
  <conditionalFormatting sqref="I12">
    <cfRule type="beginsWith" dxfId="35771" priority="571" operator="beginsWith" text="ATD">
      <formula>LEFT(I12,LEN("ATD"))="ATD"</formula>
    </cfRule>
  </conditionalFormatting>
  <conditionalFormatting sqref="I12">
    <cfRule type="beginsWith" dxfId="35770" priority="570" operator="beginsWith" text="DP">
      <formula>LEFT(I12,LEN("DP"))="DP"</formula>
    </cfRule>
  </conditionalFormatting>
  <conditionalFormatting sqref="I11">
    <cfRule type="beginsWith" dxfId="35769" priority="568" operator="beginsWith" text="FER">
      <formula>LEFT(I11,LEN("FER"))="FER"</formula>
    </cfRule>
    <cfRule type="beginsWith" dxfId="35768" priority="569" operator="beginsWith" text="FRS">
      <formula>LEFT(I11,LEN("FRS"))="FRS"</formula>
    </cfRule>
  </conditionalFormatting>
  <conditionalFormatting sqref="I11">
    <cfRule type="beginsWith" dxfId="35767" priority="567" operator="beginsWith" text="NT">
      <formula>LEFT(I11,LEN("NT"))="NT"</formula>
    </cfRule>
  </conditionalFormatting>
  <conditionalFormatting sqref="I11">
    <cfRule type="beginsWith" dxfId="35766" priority="564" operator="beginsWith" text="ANT">
      <formula>LEFT(I11,LEN("ANT"))="ANT"</formula>
    </cfRule>
    <cfRule type="beginsWith" dxfId="35765" priority="565" operator="beginsWith" text="FAL">
      <formula>LEFT(I11,LEN("FAL"))="FAL"</formula>
    </cfRule>
    <cfRule type="beginsWith" dxfId="35764" priority="566" operator="beginsWith" text="OK">
      <formula>LEFT(I11,LEN("OK"))="OK"</formula>
    </cfRule>
  </conditionalFormatting>
  <conditionalFormatting sqref="I11">
    <cfRule type="beginsWith" dxfId="35763" priority="563" operator="beginsWith" text="ATR">
      <formula>LEFT(I11,LEN("ATR"))="ATR"</formula>
    </cfRule>
  </conditionalFormatting>
  <conditionalFormatting sqref="I11">
    <cfRule type="beginsWith" dxfId="35762" priority="562" operator="beginsWith" text="ATD">
      <formula>LEFT(I11,LEN("ATD"))="ATD"</formula>
    </cfRule>
  </conditionalFormatting>
  <conditionalFormatting sqref="I11">
    <cfRule type="beginsWith" dxfId="35761" priority="561" operator="beginsWith" text="DP">
      <formula>LEFT(I11,LEN("DP"))="DP"</formula>
    </cfRule>
  </conditionalFormatting>
  <conditionalFormatting sqref="I14">
    <cfRule type="beginsWith" dxfId="35760" priority="559" operator="beginsWith" text="FER">
      <formula>LEFT(I14,LEN("FER"))="FER"</formula>
    </cfRule>
    <cfRule type="beginsWith" dxfId="35759" priority="560" operator="beginsWith" text="FRS">
      <formula>LEFT(I14,LEN("FRS"))="FRS"</formula>
    </cfRule>
  </conditionalFormatting>
  <conditionalFormatting sqref="I14">
    <cfRule type="beginsWith" dxfId="35758" priority="558" operator="beginsWith" text="NT">
      <formula>LEFT(I14,LEN("NT"))="NT"</formula>
    </cfRule>
  </conditionalFormatting>
  <conditionalFormatting sqref="I14">
    <cfRule type="beginsWith" dxfId="35757" priority="555" operator="beginsWith" text="ANT">
      <formula>LEFT(I14,LEN("ANT"))="ANT"</formula>
    </cfRule>
    <cfRule type="beginsWith" dxfId="35756" priority="556" operator="beginsWith" text="FAL">
      <formula>LEFT(I14,LEN("FAL"))="FAL"</formula>
    </cfRule>
    <cfRule type="beginsWith" dxfId="35755" priority="557" operator="beginsWith" text="OK">
      <formula>LEFT(I14,LEN("OK"))="OK"</formula>
    </cfRule>
  </conditionalFormatting>
  <conditionalFormatting sqref="I14">
    <cfRule type="beginsWith" dxfId="35754" priority="554" operator="beginsWith" text="ATR">
      <formula>LEFT(I14,LEN("ATR"))="ATR"</formula>
    </cfRule>
  </conditionalFormatting>
  <conditionalFormatting sqref="I14">
    <cfRule type="beginsWith" dxfId="35753" priority="553" operator="beginsWith" text="ATD">
      <formula>LEFT(I14,LEN("ATD"))="ATD"</formula>
    </cfRule>
  </conditionalFormatting>
  <conditionalFormatting sqref="I14">
    <cfRule type="beginsWith" dxfId="35752" priority="552" stopIfTrue="1" operator="beginsWith" text="DP">
      <formula>LEFT(I14,LEN("DP"))="DP"</formula>
    </cfRule>
  </conditionalFormatting>
  <conditionalFormatting sqref="I13">
    <cfRule type="beginsWith" dxfId="35751" priority="550" operator="beginsWith" text="FER">
      <formula>LEFT(I13,LEN("FER"))="FER"</formula>
    </cfRule>
    <cfRule type="beginsWith" dxfId="35750" priority="551" operator="beginsWith" text="FRS">
      <formula>LEFT(I13,LEN("FRS"))="FRS"</formula>
    </cfRule>
  </conditionalFormatting>
  <conditionalFormatting sqref="I13">
    <cfRule type="beginsWith" dxfId="35749" priority="549" operator="beginsWith" text="NT">
      <formula>LEFT(I13,LEN("NT"))="NT"</formula>
    </cfRule>
  </conditionalFormatting>
  <conditionalFormatting sqref="I13">
    <cfRule type="beginsWith" dxfId="35748" priority="546" operator="beginsWith" text="ANT">
      <formula>LEFT(I13,LEN("ANT"))="ANT"</formula>
    </cfRule>
    <cfRule type="beginsWith" dxfId="35747" priority="547" operator="beginsWith" text="FAL">
      <formula>LEFT(I13,LEN("FAL"))="FAL"</formula>
    </cfRule>
    <cfRule type="beginsWith" dxfId="35746" priority="548" operator="beginsWith" text="OK">
      <formula>LEFT(I13,LEN("OK"))="OK"</formula>
    </cfRule>
  </conditionalFormatting>
  <conditionalFormatting sqref="I13">
    <cfRule type="beginsWith" dxfId="35745" priority="545" operator="beginsWith" text="ATR">
      <formula>LEFT(I13,LEN("ATR"))="ATR"</formula>
    </cfRule>
  </conditionalFormatting>
  <conditionalFormatting sqref="I13">
    <cfRule type="beginsWith" dxfId="35744" priority="544" operator="beginsWith" text="ATD">
      <formula>LEFT(I13,LEN("ATD"))="ATD"</formula>
    </cfRule>
  </conditionalFormatting>
  <conditionalFormatting sqref="I13">
    <cfRule type="beginsWith" dxfId="35743" priority="543" operator="beginsWith" text="DP">
      <formula>LEFT(I13,LEN("DP"))="DP"</formula>
    </cfRule>
  </conditionalFormatting>
  <conditionalFormatting sqref="H11:H14">
    <cfRule type="expression" dxfId="35742" priority="542">
      <formula>G11="0"</formula>
    </cfRule>
  </conditionalFormatting>
  <conditionalFormatting sqref="G11:G14">
    <cfRule type="beginsWith" dxfId="35741" priority="541" operator="beginsWith" text="0">
      <formula>LEFT(G11,LEN("0"))="0"</formula>
    </cfRule>
  </conditionalFormatting>
  <conditionalFormatting sqref="G17:I18">
    <cfRule type="expression" dxfId="35740" priority="537">
      <formula>F15="FERIADO"</formula>
    </cfRule>
    <cfRule type="expression" dxfId="35739" priority="538">
      <formula>F15="FÉRIAS"</formula>
    </cfRule>
    <cfRule type="expression" dxfId="35738" priority="539">
      <formula>F15="ATESTADO"</formula>
    </cfRule>
    <cfRule type="expression" dxfId="35737" priority="540">
      <formula>F15="NTRAB"</formula>
    </cfRule>
  </conditionalFormatting>
  <conditionalFormatting sqref="I15">
    <cfRule type="beginsWith" dxfId="35736" priority="534" operator="beginsWith" text="DP">
      <formula>LEFT(I15,LEN("DP"))="DP"</formula>
    </cfRule>
    <cfRule type="beginsWith" dxfId="35735" priority="535" operator="beginsWith" text="FER">
      <formula>LEFT(I15,LEN("FER"))="FER"</formula>
    </cfRule>
    <cfRule type="beginsWith" dxfId="35734" priority="536" operator="beginsWith" text="FRS">
      <formula>LEFT(I15,LEN("FRS"))="FRS"</formula>
    </cfRule>
  </conditionalFormatting>
  <conditionalFormatting sqref="I15">
    <cfRule type="beginsWith" dxfId="35733" priority="533" operator="beginsWith" text="NT">
      <formula>LEFT(I15,LEN("NT"))="NT"</formula>
    </cfRule>
  </conditionalFormatting>
  <conditionalFormatting sqref="I15">
    <cfRule type="beginsWith" dxfId="35732" priority="530" operator="beginsWith" text="ANT">
      <formula>LEFT(I15,LEN("ANT"))="ANT"</formula>
    </cfRule>
    <cfRule type="beginsWith" dxfId="35731" priority="531" operator="beginsWith" text="FAL">
      <formula>LEFT(I15,LEN("FAL"))="FAL"</formula>
    </cfRule>
    <cfRule type="beginsWith" dxfId="35730" priority="532" operator="beginsWith" text="OK">
      <formula>LEFT(I15,LEN("OK"))="OK"</formula>
    </cfRule>
  </conditionalFormatting>
  <conditionalFormatting sqref="I15">
    <cfRule type="beginsWith" dxfId="35729" priority="529" operator="beginsWith" text="ATR">
      <formula>LEFT(I15,LEN("ATR"))="ATR"</formula>
    </cfRule>
  </conditionalFormatting>
  <conditionalFormatting sqref="I15">
    <cfRule type="beginsWith" dxfId="35728" priority="528" operator="beginsWith" text="ATD">
      <formula>LEFT(I15,LEN("ATD"))="ATD"</formula>
    </cfRule>
  </conditionalFormatting>
  <conditionalFormatting sqref="I16">
    <cfRule type="beginsWith" dxfId="35727" priority="526" operator="beginsWith" text="FER">
      <formula>LEFT(I16,LEN("FER"))="FER"</formula>
    </cfRule>
    <cfRule type="beginsWith" dxfId="35726" priority="527" operator="beginsWith" text="FRS">
      <formula>LEFT(I16,LEN("FRS"))="FRS"</formula>
    </cfRule>
  </conditionalFormatting>
  <conditionalFormatting sqref="I16">
    <cfRule type="beginsWith" dxfId="35725" priority="525" operator="beginsWith" text="NT">
      <formula>LEFT(I16,LEN("NT"))="NT"</formula>
    </cfRule>
  </conditionalFormatting>
  <conditionalFormatting sqref="I16">
    <cfRule type="beginsWith" dxfId="35724" priority="522" operator="beginsWith" text="ANT">
      <formula>LEFT(I16,LEN("ANT"))="ANT"</formula>
    </cfRule>
    <cfRule type="beginsWith" dxfId="35723" priority="523" operator="beginsWith" text="FAL">
      <formula>LEFT(I16,LEN("FAL"))="FAL"</formula>
    </cfRule>
    <cfRule type="beginsWith" dxfId="35722" priority="524" operator="beginsWith" text="OK">
      <formula>LEFT(I16,LEN("OK"))="OK"</formula>
    </cfRule>
  </conditionalFormatting>
  <conditionalFormatting sqref="I16">
    <cfRule type="beginsWith" dxfId="35721" priority="521" operator="beginsWith" text="ATR">
      <formula>LEFT(I16,LEN("ATR"))="ATR"</formula>
    </cfRule>
  </conditionalFormatting>
  <conditionalFormatting sqref="I16">
    <cfRule type="beginsWith" dxfId="35720" priority="520" operator="beginsWith" text="ATD">
      <formula>LEFT(I16,LEN("ATD"))="ATD"</formula>
    </cfRule>
  </conditionalFormatting>
  <conditionalFormatting sqref="I16">
    <cfRule type="beginsWith" dxfId="35719" priority="519" stopIfTrue="1" operator="beginsWith" text="DP">
      <formula>LEFT(I16,LEN("DP"))="DP"</formula>
    </cfRule>
  </conditionalFormatting>
  <conditionalFormatting sqref="H15:H16">
    <cfRule type="expression" dxfId="35718" priority="518">
      <formula>G15="0"</formula>
    </cfRule>
  </conditionalFormatting>
  <conditionalFormatting sqref="G15:G16">
    <cfRule type="beginsWith" dxfId="35717" priority="517" operator="beginsWith" text="0">
      <formula>LEFT(G15,LEN("0"))="0"</formula>
    </cfRule>
  </conditionalFormatting>
  <conditionalFormatting sqref="G19:I22">
    <cfRule type="expression" dxfId="35716" priority="513">
      <formula>F19="FÉRIAS"</formula>
    </cfRule>
    <cfRule type="expression" dxfId="35715" priority="514">
      <formula>F19="FERIADO"</formula>
    </cfRule>
    <cfRule type="expression" dxfId="35714" priority="515">
      <formula>F19="ATESTADO"</formula>
    </cfRule>
    <cfRule type="expression" dxfId="35713" priority="516">
      <formula>F19="NTRAB"</formula>
    </cfRule>
  </conditionalFormatting>
  <conditionalFormatting sqref="I24">
    <cfRule type="beginsWith" dxfId="35712" priority="511" operator="beginsWith" text="FER">
      <formula>LEFT(I24,LEN("FER"))="FER"</formula>
    </cfRule>
    <cfRule type="beginsWith" dxfId="35711" priority="512" operator="beginsWith" text="FRS">
      <formula>LEFT(I24,LEN("FRS"))="FRS"</formula>
    </cfRule>
  </conditionalFormatting>
  <conditionalFormatting sqref="I24">
    <cfRule type="beginsWith" dxfId="35710" priority="510" operator="beginsWith" text="NT">
      <formula>LEFT(I24,LEN("NT"))="NT"</formula>
    </cfRule>
  </conditionalFormatting>
  <conditionalFormatting sqref="I24">
    <cfRule type="beginsWith" dxfId="35709" priority="507" operator="beginsWith" text="ANT">
      <formula>LEFT(I24,LEN("ANT"))="ANT"</formula>
    </cfRule>
    <cfRule type="beginsWith" dxfId="35708" priority="508" operator="beginsWith" text="FAL">
      <formula>LEFT(I24,LEN("FAL"))="FAL"</formula>
    </cfRule>
    <cfRule type="beginsWith" dxfId="35707" priority="509" operator="beginsWith" text="OK">
      <formula>LEFT(I24,LEN("OK"))="OK"</formula>
    </cfRule>
  </conditionalFormatting>
  <conditionalFormatting sqref="I24">
    <cfRule type="beginsWith" dxfId="35706" priority="506" operator="beginsWith" text="ATR">
      <formula>LEFT(I24,LEN("ATR"))="ATR"</formula>
    </cfRule>
  </conditionalFormatting>
  <conditionalFormatting sqref="I24">
    <cfRule type="beginsWith" dxfId="35705" priority="505" operator="beginsWith" text="ATD">
      <formula>LEFT(I24,LEN("ATD"))="ATD"</formula>
    </cfRule>
  </conditionalFormatting>
  <conditionalFormatting sqref="I24">
    <cfRule type="beginsWith" dxfId="35704" priority="504" operator="beginsWith" text="DP">
      <formula>LEFT(I24,LEN("DP"))="DP"</formula>
    </cfRule>
  </conditionalFormatting>
  <conditionalFormatting sqref="I23">
    <cfRule type="beginsWith" dxfId="35703" priority="502" operator="beginsWith" text="FER">
      <formula>LEFT(I23,LEN("FER"))="FER"</formula>
    </cfRule>
    <cfRule type="beginsWith" dxfId="35702" priority="503" operator="beginsWith" text="FRS">
      <formula>LEFT(I23,LEN("FRS"))="FRS"</formula>
    </cfRule>
  </conditionalFormatting>
  <conditionalFormatting sqref="I23">
    <cfRule type="beginsWith" dxfId="35701" priority="501" operator="beginsWith" text="NT">
      <formula>LEFT(I23,LEN("NT"))="NT"</formula>
    </cfRule>
  </conditionalFormatting>
  <conditionalFormatting sqref="I23">
    <cfRule type="beginsWith" dxfId="35700" priority="498" operator="beginsWith" text="ANT">
      <formula>LEFT(I23,LEN("ANT"))="ANT"</formula>
    </cfRule>
    <cfRule type="beginsWith" dxfId="35699" priority="499" operator="beginsWith" text="FAL">
      <formula>LEFT(I23,LEN("FAL"))="FAL"</formula>
    </cfRule>
    <cfRule type="beginsWith" dxfId="35698" priority="500" operator="beginsWith" text="OK">
      <formula>LEFT(I23,LEN("OK"))="OK"</formula>
    </cfRule>
  </conditionalFormatting>
  <conditionalFormatting sqref="I23">
    <cfRule type="beginsWith" dxfId="35697" priority="497" operator="beginsWith" text="ATR">
      <formula>LEFT(I23,LEN("ATR"))="ATR"</formula>
    </cfRule>
  </conditionalFormatting>
  <conditionalFormatting sqref="I23">
    <cfRule type="beginsWith" dxfId="35696" priority="496" operator="beginsWith" text="ATD">
      <formula>LEFT(I23,LEN("ATD"))="ATD"</formula>
    </cfRule>
  </conditionalFormatting>
  <conditionalFormatting sqref="I23">
    <cfRule type="beginsWith" dxfId="35695" priority="495" operator="beginsWith" text="DP">
      <formula>LEFT(I23,LEN("DP"))="DP"</formula>
    </cfRule>
  </conditionalFormatting>
  <conditionalFormatting sqref="I26">
    <cfRule type="beginsWith" dxfId="35694" priority="493" operator="beginsWith" text="FER">
      <formula>LEFT(I26,LEN("FER"))="FER"</formula>
    </cfRule>
    <cfRule type="beginsWith" dxfId="35693" priority="494" operator="beginsWith" text="FRS">
      <formula>LEFT(I26,LEN("FRS"))="FRS"</formula>
    </cfRule>
  </conditionalFormatting>
  <conditionalFormatting sqref="I26">
    <cfRule type="beginsWith" dxfId="35692" priority="492" operator="beginsWith" text="NT">
      <formula>LEFT(I26,LEN("NT"))="NT"</formula>
    </cfRule>
  </conditionalFormatting>
  <conditionalFormatting sqref="I26">
    <cfRule type="beginsWith" dxfId="35691" priority="489" operator="beginsWith" text="ANT">
      <formula>LEFT(I26,LEN("ANT"))="ANT"</formula>
    </cfRule>
    <cfRule type="beginsWith" dxfId="35690" priority="490" operator="beginsWith" text="FAL">
      <formula>LEFT(I26,LEN("FAL"))="FAL"</formula>
    </cfRule>
    <cfRule type="beginsWith" dxfId="35689" priority="491" operator="beginsWith" text="OK">
      <formula>LEFT(I26,LEN("OK"))="OK"</formula>
    </cfRule>
  </conditionalFormatting>
  <conditionalFormatting sqref="I26">
    <cfRule type="beginsWith" dxfId="35688" priority="488" operator="beginsWith" text="ATR">
      <formula>LEFT(I26,LEN("ATR"))="ATR"</formula>
    </cfRule>
  </conditionalFormatting>
  <conditionalFormatting sqref="I26">
    <cfRule type="beginsWith" dxfId="35687" priority="487" operator="beginsWith" text="ATD">
      <formula>LEFT(I26,LEN("ATD"))="ATD"</formula>
    </cfRule>
  </conditionalFormatting>
  <conditionalFormatting sqref="I26">
    <cfRule type="beginsWith" dxfId="35686" priority="486" stopIfTrue="1" operator="beginsWith" text="DP">
      <formula>LEFT(I26,LEN("DP"))="DP"</formula>
    </cfRule>
  </conditionalFormatting>
  <conditionalFormatting sqref="I25">
    <cfRule type="beginsWith" dxfId="35685" priority="484" operator="beginsWith" text="FER">
      <formula>LEFT(I25,LEN("FER"))="FER"</formula>
    </cfRule>
    <cfRule type="beginsWith" dxfId="35684" priority="485" operator="beginsWith" text="FRS">
      <formula>LEFT(I25,LEN("FRS"))="FRS"</formula>
    </cfRule>
  </conditionalFormatting>
  <conditionalFormatting sqref="I25">
    <cfRule type="beginsWith" dxfId="35683" priority="483" operator="beginsWith" text="NT">
      <formula>LEFT(I25,LEN("NT"))="NT"</formula>
    </cfRule>
  </conditionalFormatting>
  <conditionalFormatting sqref="I25">
    <cfRule type="beginsWith" dxfId="35682" priority="480" operator="beginsWith" text="ANT">
      <formula>LEFT(I25,LEN("ANT"))="ANT"</formula>
    </cfRule>
    <cfRule type="beginsWith" dxfId="35681" priority="481" operator="beginsWith" text="FAL">
      <formula>LEFT(I25,LEN("FAL"))="FAL"</formula>
    </cfRule>
    <cfRule type="beginsWith" dxfId="35680" priority="482" operator="beginsWith" text="OK">
      <formula>LEFT(I25,LEN("OK"))="OK"</formula>
    </cfRule>
  </conditionalFormatting>
  <conditionalFormatting sqref="I25">
    <cfRule type="beginsWith" dxfId="35679" priority="479" operator="beginsWith" text="ATR">
      <formula>LEFT(I25,LEN("ATR"))="ATR"</formula>
    </cfRule>
  </conditionalFormatting>
  <conditionalFormatting sqref="I25">
    <cfRule type="beginsWith" dxfId="35678" priority="478" operator="beginsWith" text="ATD">
      <formula>LEFT(I25,LEN("ATD"))="ATD"</formula>
    </cfRule>
  </conditionalFormatting>
  <conditionalFormatting sqref="I25">
    <cfRule type="beginsWith" dxfId="35677" priority="477" operator="beginsWith" text="DP">
      <formula>LEFT(I25,LEN("DP"))="DP"</formula>
    </cfRule>
  </conditionalFormatting>
  <conditionalFormatting sqref="H23:H26">
    <cfRule type="expression" dxfId="35676" priority="476">
      <formula>G23="0"</formula>
    </cfRule>
  </conditionalFormatting>
  <conditionalFormatting sqref="G23:G26">
    <cfRule type="beginsWith" dxfId="35675" priority="475" operator="beginsWith" text="0">
      <formula>LEFT(G23,LEN("0"))="0"</formula>
    </cfRule>
  </conditionalFormatting>
  <conditionalFormatting sqref="I28">
    <cfRule type="beginsWith" dxfId="35674" priority="473" operator="beginsWith" text="FER">
      <formula>LEFT(I28,LEN("FER"))="FER"</formula>
    </cfRule>
    <cfRule type="beginsWith" dxfId="35673" priority="474" operator="beginsWith" text="FRS">
      <formula>LEFT(I28,LEN("FRS"))="FRS"</formula>
    </cfRule>
  </conditionalFormatting>
  <conditionalFormatting sqref="I28">
    <cfRule type="beginsWith" dxfId="35672" priority="472" operator="beginsWith" text="NT">
      <formula>LEFT(I28,LEN("NT"))="NT"</formula>
    </cfRule>
  </conditionalFormatting>
  <conditionalFormatting sqref="I28">
    <cfRule type="beginsWith" dxfId="35671" priority="469" operator="beginsWith" text="ANT">
      <formula>LEFT(I28,LEN("ANT"))="ANT"</formula>
    </cfRule>
    <cfRule type="beginsWith" dxfId="35670" priority="470" operator="beginsWith" text="FAL">
      <formula>LEFT(I28,LEN("FAL"))="FAL"</formula>
    </cfRule>
    <cfRule type="beginsWith" dxfId="35669" priority="471" operator="beginsWith" text="OK">
      <formula>LEFT(I28,LEN("OK"))="OK"</formula>
    </cfRule>
  </conditionalFormatting>
  <conditionalFormatting sqref="I28">
    <cfRule type="beginsWith" dxfId="35668" priority="468" operator="beginsWith" text="ATR">
      <formula>LEFT(I28,LEN("ATR"))="ATR"</formula>
    </cfRule>
  </conditionalFormatting>
  <conditionalFormatting sqref="I28">
    <cfRule type="beginsWith" dxfId="35667" priority="467" operator="beginsWith" text="ATD">
      <formula>LEFT(I28,LEN("ATD"))="ATD"</formula>
    </cfRule>
  </conditionalFormatting>
  <conditionalFormatting sqref="I28">
    <cfRule type="beginsWith" dxfId="35666" priority="466" operator="beginsWith" text="DP">
      <formula>LEFT(I28,LEN("DP"))="DP"</formula>
    </cfRule>
  </conditionalFormatting>
  <conditionalFormatting sqref="I27">
    <cfRule type="beginsWith" dxfId="35665" priority="464" operator="beginsWith" text="FER">
      <formula>LEFT(I27,LEN("FER"))="FER"</formula>
    </cfRule>
    <cfRule type="beginsWith" dxfId="35664" priority="465" operator="beginsWith" text="FRS">
      <formula>LEFT(I27,LEN("FRS"))="FRS"</formula>
    </cfRule>
  </conditionalFormatting>
  <conditionalFormatting sqref="I27">
    <cfRule type="beginsWith" dxfId="35663" priority="463" operator="beginsWith" text="NT">
      <formula>LEFT(I27,LEN("NT"))="NT"</formula>
    </cfRule>
  </conditionalFormatting>
  <conditionalFormatting sqref="I27">
    <cfRule type="beginsWith" dxfId="35662" priority="460" operator="beginsWith" text="ANT">
      <formula>LEFT(I27,LEN("ANT"))="ANT"</formula>
    </cfRule>
    <cfRule type="beginsWith" dxfId="35661" priority="461" operator="beginsWith" text="FAL">
      <formula>LEFT(I27,LEN("FAL"))="FAL"</formula>
    </cfRule>
    <cfRule type="beginsWith" dxfId="35660" priority="462" operator="beginsWith" text="OK">
      <formula>LEFT(I27,LEN("OK"))="OK"</formula>
    </cfRule>
  </conditionalFormatting>
  <conditionalFormatting sqref="I27">
    <cfRule type="beginsWith" dxfId="35659" priority="459" operator="beginsWith" text="ATR">
      <formula>LEFT(I27,LEN("ATR"))="ATR"</formula>
    </cfRule>
  </conditionalFormatting>
  <conditionalFormatting sqref="I27">
    <cfRule type="beginsWith" dxfId="35658" priority="458" operator="beginsWith" text="ATD">
      <formula>LEFT(I27,LEN("ATD"))="ATD"</formula>
    </cfRule>
  </conditionalFormatting>
  <conditionalFormatting sqref="I27">
    <cfRule type="beginsWith" dxfId="35657" priority="457" operator="beginsWith" text="DP">
      <formula>LEFT(I27,LEN("DP"))="DP"</formula>
    </cfRule>
  </conditionalFormatting>
  <conditionalFormatting sqref="I30">
    <cfRule type="beginsWith" dxfId="35656" priority="455" operator="beginsWith" text="FER">
      <formula>LEFT(I30,LEN("FER"))="FER"</formula>
    </cfRule>
    <cfRule type="beginsWith" dxfId="35655" priority="456" operator="beginsWith" text="FRS">
      <formula>LEFT(I30,LEN("FRS"))="FRS"</formula>
    </cfRule>
  </conditionalFormatting>
  <conditionalFormatting sqref="I30">
    <cfRule type="beginsWith" dxfId="35654" priority="454" operator="beginsWith" text="NT">
      <formula>LEFT(I30,LEN("NT"))="NT"</formula>
    </cfRule>
  </conditionalFormatting>
  <conditionalFormatting sqref="I30">
    <cfRule type="beginsWith" dxfId="35653" priority="451" operator="beginsWith" text="ANT">
      <formula>LEFT(I30,LEN("ANT"))="ANT"</formula>
    </cfRule>
    <cfRule type="beginsWith" dxfId="35652" priority="452" operator="beginsWith" text="FAL">
      <formula>LEFT(I30,LEN("FAL"))="FAL"</formula>
    </cfRule>
    <cfRule type="beginsWith" dxfId="35651" priority="453" operator="beginsWith" text="OK">
      <formula>LEFT(I30,LEN("OK"))="OK"</formula>
    </cfRule>
  </conditionalFormatting>
  <conditionalFormatting sqref="I30">
    <cfRule type="beginsWith" dxfId="35650" priority="450" operator="beginsWith" text="ATR">
      <formula>LEFT(I30,LEN("ATR"))="ATR"</formula>
    </cfRule>
  </conditionalFormatting>
  <conditionalFormatting sqref="I30">
    <cfRule type="beginsWith" dxfId="35649" priority="449" operator="beginsWith" text="ATD">
      <formula>LEFT(I30,LEN("ATD"))="ATD"</formula>
    </cfRule>
  </conditionalFormatting>
  <conditionalFormatting sqref="I30">
    <cfRule type="beginsWith" dxfId="35648" priority="448" stopIfTrue="1" operator="beginsWith" text="DP">
      <formula>LEFT(I30,LEN("DP"))="DP"</formula>
    </cfRule>
  </conditionalFormatting>
  <conditionalFormatting sqref="I29">
    <cfRule type="beginsWith" dxfId="35647" priority="446" operator="beginsWith" text="FER">
      <formula>LEFT(I29,LEN("FER"))="FER"</formula>
    </cfRule>
    <cfRule type="beginsWith" dxfId="35646" priority="447" operator="beginsWith" text="FRS">
      <formula>LEFT(I29,LEN("FRS"))="FRS"</formula>
    </cfRule>
  </conditionalFormatting>
  <conditionalFormatting sqref="I29">
    <cfRule type="beginsWith" dxfId="35645" priority="445" operator="beginsWith" text="NT">
      <formula>LEFT(I29,LEN("NT"))="NT"</formula>
    </cfRule>
  </conditionalFormatting>
  <conditionalFormatting sqref="I29">
    <cfRule type="beginsWith" dxfId="35644" priority="442" operator="beginsWith" text="ANT">
      <formula>LEFT(I29,LEN("ANT"))="ANT"</formula>
    </cfRule>
    <cfRule type="beginsWith" dxfId="35643" priority="443" operator="beginsWith" text="FAL">
      <formula>LEFT(I29,LEN("FAL"))="FAL"</formula>
    </cfRule>
    <cfRule type="beginsWith" dxfId="35642" priority="444" operator="beginsWith" text="OK">
      <formula>LEFT(I29,LEN("OK"))="OK"</formula>
    </cfRule>
  </conditionalFormatting>
  <conditionalFormatting sqref="I29">
    <cfRule type="beginsWith" dxfId="35641" priority="441" operator="beginsWith" text="ATR">
      <formula>LEFT(I29,LEN("ATR"))="ATR"</formula>
    </cfRule>
  </conditionalFormatting>
  <conditionalFormatting sqref="I29">
    <cfRule type="beginsWith" dxfId="35640" priority="440" operator="beginsWith" text="ATD">
      <formula>LEFT(I29,LEN("ATD"))="ATD"</formula>
    </cfRule>
  </conditionalFormatting>
  <conditionalFormatting sqref="I29">
    <cfRule type="beginsWith" dxfId="35639" priority="439" operator="beginsWith" text="DP">
      <formula>LEFT(I29,LEN("DP"))="DP"</formula>
    </cfRule>
  </conditionalFormatting>
  <conditionalFormatting sqref="H27:H30">
    <cfRule type="expression" dxfId="35638" priority="438">
      <formula>G27="0"</formula>
    </cfRule>
  </conditionalFormatting>
  <conditionalFormatting sqref="G27:G30">
    <cfRule type="beginsWith" dxfId="35637" priority="437" operator="beginsWith" text="0">
      <formula>LEFT(G27,LEN("0"))="0"</formula>
    </cfRule>
  </conditionalFormatting>
  <conditionalFormatting sqref="I32">
    <cfRule type="beginsWith" dxfId="35636" priority="435" operator="beginsWith" text="FER">
      <formula>LEFT(I32,LEN("FER"))="FER"</formula>
    </cfRule>
    <cfRule type="beginsWith" dxfId="35635" priority="436" operator="beginsWith" text="FRS">
      <formula>LEFT(I32,LEN("FRS"))="FRS"</formula>
    </cfRule>
  </conditionalFormatting>
  <conditionalFormatting sqref="I32">
    <cfRule type="beginsWith" dxfId="35634" priority="434" operator="beginsWith" text="NT">
      <formula>LEFT(I32,LEN("NT"))="NT"</formula>
    </cfRule>
  </conditionalFormatting>
  <conditionalFormatting sqref="I32">
    <cfRule type="beginsWith" dxfId="35633" priority="431" operator="beginsWith" text="ANT">
      <formula>LEFT(I32,LEN("ANT"))="ANT"</formula>
    </cfRule>
    <cfRule type="beginsWith" dxfId="35632" priority="432" operator="beginsWith" text="FAL">
      <formula>LEFT(I32,LEN("FAL"))="FAL"</formula>
    </cfRule>
    <cfRule type="beginsWith" dxfId="35631" priority="433" operator="beginsWith" text="OK">
      <formula>LEFT(I32,LEN("OK"))="OK"</formula>
    </cfRule>
  </conditionalFormatting>
  <conditionalFormatting sqref="I32">
    <cfRule type="beginsWith" dxfId="35630" priority="430" operator="beginsWith" text="ATR">
      <formula>LEFT(I32,LEN("ATR"))="ATR"</formula>
    </cfRule>
  </conditionalFormatting>
  <conditionalFormatting sqref="I32">
    <cfRule type="beginsWith" dxfId="35629" priority="429" operator="beginsWith" text="ATD">
      <formula>LEFT(I32,LEN("ATD"))="ATD"</formula>
    </cfRule>
  </conditionalFormatting>
  <conditionalFormatting sqref="I32">
    <cfRule type="beginsWith" dxfId="35628" priority="428" operator="beginsWith" text="DP">
      <formula>LEFT(I32,LEN("DP"))="DP"</formula>
    </cfRule>
  </conditionalFormatting>
  <conditionalFormatting sqref="I31">
    <cfRule type="beginsWith" dxfId="35627" priority="426" operator="beginsWith" text="FER">
      <formula>LEFT(I31,LEN("FER"))="FER"</formula>
    </cfRule>
    <cfRule type="beginsWith" dxfId="35626" priority="427" operator="beginsWith" text="FRS">
      <formula>LEFT(I31,LEN("FRS"))="FRS"</formula>
    </cfRule>
  </conditionalFormatting>
  <conditionalFormatting sqref="I31">
    <cfRule type="beginsWith" dxfId="35625" priority="425" operator="beginsWith" text="NT">
      <formula>LEFT(I31,LEN("NT"))="NT"</formula>
    </cfRule>
  </conditionalFormatting>
  <conditionalFormatting sqref="I31">
    <cfRule type="beginsWith" dxfId="35624" priority="422" operator="beginsWith" text="ANT">
      <formula>LEFT(I31,LEN("ANT"))="ANT"</formula>
    </cfRule>
    <cfRule type="beginsWith" dxfId="35623" priority="423" operator="beginsWith" text="FAL">
      <formula>LEFT(I31,LEN("FAL"))="FAL"</formula>
    </cfRule>
    <cfRule type="beginsWith" dxfId="35622" priority="424" operator="beginsWith" text="OK">
      <formula>LEFT(I31,LEN("OK"))="OK"</formula>
    </cfRule>
  </conditionalFormatting>
  <conditionalFormatting sqref="I31">
    <cfRule type="beginsWith" dxfId="35621" priority="421" operator="beginsWith" text="ATR">
      <formula>LEFT(I31,LEN("ATR"))="ATR"</formula>
    </cfRule>
  </conditionalFormatting>
  <conditionalFormatting sqref="I31">
    <cfRule type="beginsWith" dxfId="35620" priority="420" operator="beginsWith" text="ATD">
      <formula>LEFT(I31,LEN("ATD"))="ATD"</formula>
    </cfRule>
  </conditionalFormatting>
  <conditionalFormatting sqref="I31">
    <cfRule type="beginsWith" dxfId="35619" priority="419" operator="beginsWith" text="DP">
      <formula>LEFT(I31,LEN("DP"))="DP"</formula>
    </cfRule>
  </conditionalFormatting>
  <conditionalFormatting sqref="I34">
    <cfRule type="beginsWith" dxfId="35618" priority="417" operator="beginsWith" text="FER">
      <formula>LEFT(I34,LEN("FER"))="FER"</formula>
    </cfRule>
    <cfRule type="beginsWith" dxfId="35617" priority="418" operator="beginsWith" text="FRS">
      <formula>LEFT(I34,LEN("FRS"))="FRS"</formula>
    </cfRule>
  </conditionalFormatting>
  <conditionalFormatting sqref="I34">
    <cfRule type="beginsWith" dxfId="35616" priority="416" operator="beginsWith" text="NT">
      <formula>LEFT(I34,LEN("NT"))="NT"</formula>
    </cfRule>
  </conditionalFormatting>
  <conditionalFormatting sqref="I34">
    <cfRule type="beginsWith" dxfId="35615" priority="413" operator="beginsWith" text="ANT">
      <formula>LEFT(I34,LEN("ANT"))="ANT"</formula>
    </cfRule>
    <cfRule type="beginsWith" dxfId="35614" priority="414" operator="beginsWith" text="FAL">
      <formula>LEFT(I34,LEN("FAL"))="FAL"</formula>
    </cfRule>
    <cfRule type="beginsWith" dxfId="35613" priority="415" operator="beginsWith" text="OK">
      <formula>LEFT(I34,LEN("OK"))="OK"</formula>
    </cfRule>
  </conditionalFormatting>
  <conditionalFormatting sqref="I34">
    <cfRule type="beginsWith" dxfId="35612" priority="412" operator="beginsWith" text="ATR">
      <formula>LEFT(I34,LEN("ATR"))="ATR"</formula>
    </cfRule>
  </conditionalFormatting>
  <conditionalFormatting sqref="I34">
    <cfRule type="beginsWith" dxfId="35611" priority="411" operator="beginsWith" text="ATD">
      <formula>LEFT(I34,LEN("ATD"))="ATD"</formula>
    </cfRule>
  </conditionalFormatting>
  <conditionalFormatting sqref="I34">
    <cfRule type="beginsWith" dxfId="35610" priority="410" stopIfTrue="1" operator="beginsWith" text="DP">
      <formula>LEFT(I34,LEN("DP"))="DP"</formula>
    </cfRule>
  </conditionalFormatting>
  <conditionalFormatting sqref="I33">
    <cfRule type="beginsWith" dxfId="35609" priority="408" operator="beginsWith" text="FER">
      <formula>LEFT(I33,LEN("FER"))="FER"</formula>
    </cfRule>
    <cfRule type="beginsWith" dxfId="35608" priority="409" operator="beginsWith" text="FRS">
      <formula>LEFT(I33,LEN("FRS"))="FRS"</formula>
    </cfRule>
  </conditionalFormatting>
  <conditionalFormatting sqref="I33">
    <cfRule type="beginsWith" dxfId="35607" priority="407" operator="beginsWith" text="NT">
      <formula>LEFT(I33,LEN("NT"))="NT"</formula>
    </cfRule>
  </conditionalFormatting>
  <conditionalFormatting sqref="I33">
    <cfRule type="beginsWith" dxfId="35606" priority="404" operator="beginsWith" text="ANT">
      <formula>LEFT(I33,LEN("ANT"))="ANT"</formula>
    </cfRule>
    <cfRule type="beginsWith" dxfId="35605" priority="405" operator="beginsWith" text="FAL">
      <formula>LEFT(I33,LEN("FAL"))="FAL"</formula>
    </cfRule>
    <cfRule type="beginsWith" dxfId="35604" priority="406" operator="beginsWith" text="OK">
      <formula>LEFT(I33,LEN("OK"))="OK"</formula>
    </cfRule>
  </conditionalFormatting>
  <conditionalFormatting sqref="I33">
    <cfRule type="beginsWith" dxfId="35603" priority="403" operator="beginsWith" text="ATR">
      <formula>LEFT(I33,LEN("ATR"))="ATR"</formula>
    </cfRule>
  </conditionalFormatting>
  <conditionalFormatting sqref="I33">
    <cfRule type="beginsWith" dxfId="35602" priority="402" operator="beginsWith" text="ATD">
      <formula>LEFT(I33,LEN("ATD"))="ATD"</formula>
    </cfRule>
  </conditionalFormatting>
  <conditionalFormatting sqref="I33">
    <cfRule type="beginsWith" dxfId="35601" priority="401" operator="beginsWith" text="DP">
      <formula>LEFT(I33,LEN("DP"))="DP"</formula>
    </cfRule>
  </conditionalFormatting>
  <conditionalFormatting sqref="H31:H34">
    <cfRule type="expression" dxfId="35600" priority="400">
      <formula>G31="0"</formula>
    </cfRule>
  </conditionalFormatting>
  <conditionalFormatting sqref="G31:G34">
    <cfRule type="beginsWith" dxfId="35599" priority="399" operator="beginsWith" text="0">
      <formula>LEFT(G31,LEN("0"))="0"</formula>
    </cfRule>
  </conditionalFormatting>
  <conditionalFormatting sqref="I36">
    <cfRule type="beginsWith" dxfId="35598" priority="397" operator="beginsWith" text="FER">
      <formula>LEFT(I36,LEN("FER"))="FER"</formula>
    </cfRule>
    <cfRule type="beginsWith" dxfId="35597" priority="398" operator="beginsWith" text="FRS">
      <formula>LEFT(I36,LEN("FRS"))="FRS"</formula>
    </cfRule>
  </conditionalFormatting>
  <conditionalFormatting sqref="I36">
    <cfRule type="beginsWith" dxfId="35596" priority="396" operator="beginsWith" text="NT">
      <formula>LEFT(I36,LEN("NT"))="NT"</formula>
    </cfRule>
  </conditionalFormatting>
  <conditionalFormatting sqref="I36">
    <cfRule type="beginsWith" dxfId="35595" priority="393" operator="beginsWith" text="ANT">
      <formula>LEFT(I36,LEN("ANT"))="ANT"</formula>
    </cfRule>
    <cfRule type="beginsWith" dxfId="35594" priority="394" operator="beginsWith" text="FAL">
      <formula>LEFT(I36,LEN("FAL"))="FAL"</formula>
    </cfRule>
    <cfRule type="beginsWith" dxfId="35593" priority="395" operator="beginsWith" text="OK">
      <formula>LEFT(I36,LEN("OK"))="OK"</formula>
    </cfRule>
  </conditionalFormatting>
  <conditionalFormatting sqref="I36">
    <cfRule type="beginsWith" dxfId="35592" priority="392" operator="beginsWith" text="ATR">
      <formula>LEFT(I36,LEN("ATR"))="ATR"</formula>
    </cfRule>
  </conditionalFormatting>
  <conditionalFormatting sqref="I36">
    <cfRule type="beginsWith" dxfId="35591" priority="391" operator="beginsWith" text="ATD">
      <formula>LEFT(I36,LEN("ATD"))="ATD"</formula>
    </cfRule>
  </conditionalFormatting>
  <conditionalFormatting sqref="I36">
    <cfRule type="beginsWith" dxfId="35590" priority="390" operator="beginsWith" text="DP">
      <formula>LEFT(I36,LEN("DP"))="DP"</formula>
    </cfRule>
  </conditionalFormatting>
  <conditionalFormatting sqref="I35">
    <cfRule type="beginsWith" dxfId="35589" priority="388" operator="beginsWith" text="FER">
      <formula>LEFT(I35,LEN("FER"))="FER"</formula>
    </cfRule>
    <cfRule type="beginsWith" dxfId="35588" priority="389" operator="beginsWith" text="FRS">
      <formula>LEFT(I35,LEN("FRS"))="FRS"</formula>
    </cfRule>
  </conditionalFormatting>
  <conditionalFormatting sqref="I35">
    <cfRule type="beginsWith" dxfId="35587" priority="387" operator="beginsWith" text="NT">
      <formula>LEFT(I35,LEN("NT"))="NT"</formula>
    </cfRule>
  </conditionalFormatting>
  <conditionalFormatting sqref="I35">
    <cfRule type="beginsWith" dxfId="35586" priority="384" operator="beginsWith" text="ANT">
      <formula>LEFT(I35,LEN("ANT"))="ANT"</formula>
    </cfRule>
    <cfRule type="beginsWith" dxfId="35585" priority="385" operator="beginsWith" text="FAL">
      <formula>LEFT(I35,LEN("FAL"))="FAL"</formula>
    </cfRule>
    <cfRule type="beginsWith" dxfId="35584" priority="386" operator="beginsWith" text="OK">
      <formula>LEFT(I35,LEN("OK"))="OK"</formula>
    </cfRule>
  </conditionalFormatting>
  <conditionalFormatting sqref="I35">
    <cfRule type="beginsWith" dxfId="35583" priority="383" operator="beginsWith" text="ATR">
      <formula>LEFT(I35,LEN("ATR"))="ATR"</formula>
    </cfRule>
  </conditionalFormatting>
  <conditionalFormatting sqref="I35">
    <cfRule type="beginsWith" dxfId="35582" priority="382" operator="beginsWith" text="ATD">
      <formula>LEFT(I35,LEN("ATD"))="ATD"</formula>
    </cfRule>
  </conditionalFormatting>
  <conditionalFormatting sqref="I35">
    <cfRule type="beginsWith" dxfId="35581" priority="381" operator="beginsWith" text="DP">
      <formula>LEFT(I35,LEN("DP"))="DP"</formula>
    </cfRule>
  </conditionalFormatting>
  <conditionalFormatting sqref="I38">
    <cfRule type="beginsWith" dxfId="35580" priority="379" operator="beginsWith" text="FER">
      <formula>LEFT(I38,LEN("FER"))="FER"</formula>
    </cfRule>
    <cfRule type="beginsWith" dxfId="35579" priority="380" operator="beginsWith" text="FRS">
      <formula>LEFT(I38,LEN("FRS"))="FRS"</formula>
    </cfRule>
  </conditionalFormatting>
  <conditionalFormatting sqref="I38">
    <cfRule type="beginsWith" dxfId="35578" priority="378" operator="beginsWith" text="NT">
      <formula>LEFT(I38,LEN("NT"))="NT"</formula>
    </cfRule>
  </conditionalFormatting>
  <conditionalFormatting sqref="I38">
    <cfRule type="beginsWith" dxfId="35577" priority="375" operator="beginsWith" text="ANT">
      <formula>LEFT(I38,LEN("ANT"))="ANT"</formula>
    </cfRule>
    <cfRule type="beginsWith" dxfId="35576" priority="376" operator="beginsWith" text="FAL">
      <formula>LEFT(I38,LEN("FAL"))="FAL"</formula>
    </cfRule>
    <cfRule type="beginsWith" dxfId="35575" priority="377" operator="beginsWith" text="OK">
      <formula>LEFT(I38,LEN("OK"))="OK"</formula>
    </cfRule>
  </conditionalFormatting>
  <conditionalFormatting sqref="I38">
    <cfRule type="beginsWith" dxfId="35574" priority="374" operator="beginsWith" text="ATR">
      <formula>LEFT(I38,LEN("ATR"))="ATR"</formula>
    </cfRule>
  </conditionalFormatting>
  <conditionalFormatting sqref="I38">
    <cfRule type="beginsWith" dxfId="35573" priority="373" operator="beginsWith" text="ATD">
      <formula>LEFT(I38,LEN("ATD"))="ATD"</formula>
    </cfRule>
  </conditionalFormatting>
  <conditionalFormatting sqref="I38">
    <cfRule type="beginsWith" dxfId="35572" priority="372" stopIfTrue="1" operator="beginsWith" text="DP">
      <formula>LEFT(I38,LEN("DP"))="DP"</formula>
    </cfRule>
  </conditionalFormatting>
  <conditionalFormatting sqref="I37">
    <cfRule type="beginsWith" dxfId="35571" priority="370" operator="beginsWith" text="FER">
      <formula>LEFT(I37,LEN("FER"))="FER"</formula>
    </cfRule>
    <cfRule type="beginsWith" dxfId="35570" priority="371" operator="beginsWith" text="FRS">
      <formula>LEFT(I37,LEN("FRS"))="FRS"</formula>
    </cfRule>
  </conditionalFormatting>
  <conditionalFormatting sqref="I37">
    <cfRule type="beginsWith" dxfId="35569" priority="369" operator="beginsWith" text="NT">
      <formula>LEFT(I37,LEN("NT"))="NT"</formula>
    </cfRule>
  </conditionalFormatting>
  <conditionalFormatting sqref="I37">
    <cfRule type="beginsWith" dxfId="35568" priority="366" operator="beginsWith" text="ANT">
      <formula>LEFT(I37,LEN("ANT"))="ANT"</formula>
    </cfRule>
    <cfRule type="beginsWith" dxfId="35567" priority="367" operator="beginsWith" text="FAL">
      <formula>LEFT(I37,LEN("FAL"))="FAL"</formula>
    </cfRule>
    <cfRule type="beginsWith" dxfId="35566" priority="368" operator="beginsWith" text="OK">
      <formula>LEFT(I37,LEN("OK"))="OK"</formula>
    </cfRule>
  </conditionalFormatting>
  <conditionalFormatting sqref="I37">
    <cfRule type="beginsWith" dxfId="35565" priority="365" operator="beginsWith" text="ATR">
      <formula>LEFT(I37,LEN("ATR"))="ATR"</formula>
    </cfRule>
  </conditionalFormatting>
  <conditionalFormatting sqref="I37">
    <cfRule type="beginsWith" dxfId="35564" priority="364" operator="beginsWith" text="ATD">
      <formula>LEFT(I37,LEN("ATD"))="ATD"</formula>
    </cfRule>
  </conditionalFormatting>
  <conditionalFormatting sqref="I37">
    <cfRule type="beginsWith" dxfId="35563" priority="363" operator="beginsWith" text="DP">
      <formula>LEFT(I37,LEN("DP"))="DP"</formula>
    </cfRule>
  </conditionalFormatting>
  <conditionalFormatting sqref="H35:H38">
    <cfRule type="expression" dxfId="35562" priority="362">
      <formula>G35="0"</formula>
    </cfRule>
  </conditionalFormatting>
  <conditionalFormatting sqref="G35:G38">
    <cfRule type="beginsWith" dxfId="35561" priority="361" operator="beginsWith" text="0">
      <formula>LEFT(G35,LEN("0"))="0"</formula>
    </cfRule>
  </conditionalFormatting>
  <conditionalFormatting sqref="I40">
    <cfRule type="beginsWith" dxfId="35560" priority="359" operator="beginsWith" text="FER">
      <formula>LEFT(I40,LEN("FER"))="FER"</formula>
    </cfRule>
    <cfRule type="beginsWith" dxfId="35559" priority="360" operator="beginsWith" text="FRS">
      <formula>LEFT(I40,LEN("FRS"))="FRS"</formula>
    </cfRule>
  </conditionalFormatting>
  <conditionalFormatting sqref="I40">
    <cfRule type="beginsWith" dxfId="35558" priority="358" operator="beginsWith" text="NT">
      <formula>LEFT(I40,LEN("NT"))="NT"</formula>
    </cfRule>
  </conditionalFormatting>
  <conditionalFormatting sqref="I40">
    <cfRule type="beginsWith" dxfId="35557" priority="355" operator="beginsWith" text="ANT">
      <formula>LEFT(I40,LEN("ANT"))="ANT"</formula>
    </cfRule>
    <cfRule type="beginsWith" dxfId="35556" priority="356" operator="beginsWith" text="FAL">
      <formula>LEFT(I40,LEN("FAL"))="FAL"</formula>
    </cfRule>
    <cfRule type="beginsWith" dxfId="35555" priority="357" operator="beginsWith" text="OK">
      <formula>LEFT(I40,LEN("OK"))="OK"</formula>
    </cfRule>
  </conditionalFormatting>
  <conditionalFormatting sqref="I40">
    <cfRule type="beginsWith" dxfId="35554" priority="354" operator="beginsWith" text="ATR">
      <formula>LEFT(I40,LEN("ATR"))="ATR"</formula>
    </cfRule>
  </conditionalFormatting>
  <conditionalFormatting sqref="I40">
    <cfRule type="beginsWith" dxfId="35553" priority="353" operator="beginsWith" text="ATD">
      <formula>LEFT(I40,LEN("ATD"))="ATD"</formula>
    </cfRule>
  </conditionalFormatting>
  <conditionalFormatting sqref="I40">
    <cfRule type="beginsWith" dxfId="35552" priority="352" operator="beginsWith" text="DP">
      <formula>LEFT(I40,LEN("DP"))="DP"</formula>
    </cfRule>
  </conditionalFormatting>
  <conditionalFormatting sqref="I39">
    <cfRule type="beginsWith" dxfId="35551" priority="350" operator="beginsWith" text="FER">
      <formula>LEFT(I39,LEN("FER"))="FER"</formula>
    </cfRule>
    <cfRule type="beginsWith" dxfId="35550" priority="351" operator="beginsWith" text="FRS">
      <formula>LEFT(I39,LEN("FRS"))="FRS"</formula>
    </cfRule>
  </conditionalFormatting>
  <conditionalFormatting sqref="I39">
    <cfRule type="beginsWith" dxfId="35549" priority="349" operator="beginsWith" text="NT">
      <formula>LEFT(I39,LEN("NT"))="NT"</formula>
    </cfRule>
  </conditionalFormatting>
  <conditionalFormatting sqref="I39">
    <cfRule type="beginsWith" dxfId="35548" priority="346" operator="beginsWith" text="ANT">
      <formula>LEFT(I39,LEN("ANT"))="ANT"</formula>
    </cfRule>
    <cfRule type="beginsWith" dxfId="35547" priority="347" operator="beginsWith" text="FAL">
      <formula>LEFT(I39,LEN("FAL"))="FAL"</formula>
    </cfRule>
    <cfRule type="beginsWith" dxfId="35546" priority="348" operator="beginsWith" text="OK">
      <formula>LEFT(I39,LEN("OK"))="OK"</formula>
    </cfRule>
  </conditionalFormatting>
  <conditionalFormatting sqref="I39">
    <cfRule type="beginsWith" dxfId="35545" priority="345" operator="beginsWith" text="ATR">
      <formula>LEFT(I39,LEN("ATR"))="ATR"</formula>
    </cfRule>
  </conditionalFormatting>
  <conditionalFormatting sqref="I39">
    <cfRule type="beginsWith" dxfId="35544" priority="344" operator="beginsWith" text="ATD">
      <formula>LEFT(I39,LEN("ATD"))="ATD"</formula>
    </cfRule>
  </conditionalFormatting>
  <conditionalFormatting sqref="I39">
    <cfRule type="beginsWith" dxfId="35543" priority="343" operator="beginsWith" text="DP">
      <formula>LEFT(I39,LEN("DP"))="DP"</formula>
    </cfRule>
  </conditionalFormatting>
  <conditionalFormatting sqref="I42">
    <cfRule type="beginsWith" dxfId="35542" priority="341" operator="beginsWith" text="FER">
      <formula>LEFT(I42,LEN("FER"))="FER"</formula>
    </cfRule>
    <cfRule type="beginsWith" dxfId="35541" priority="342" operator="beginsWith" text="FRS">
      <formula>LEFT(I42,LEN("FRS"))="FRS"</formula>
    </cfRule>
  </conditionalFormatting>
  <conditionalFormatting sqref="I42">
    <cfRule type="beginsWith" dxfId="35540" priority="340" operator="beginsWith" text="NT">
      <formula>LEFT(I42,LEN("NT"))="NT"</formula>
    </cfRule>
  </conditionalFormatting>
  <conditionalFormatting sqref="I42">
    <cfRule type="beginsWith" dxfId="35539" priority="337" operator="beginsWith" text="ANT">
      <formula>LEFT(I42,LEN("ANT"))="ANT"</formula>
    </cfRule>
    <cfRule type="beginsWith" dxfId="35538" priority="338" operator="beginsWith" text="FAL">
      <formula>LEFT(I42,LEN("FAL"))="FAL"</formula>
    </cfRule>
    <cfRule type="beginsWith" dxfId="35537" priority="339" operator="beginsWith" text="OK">
      <formula>LEFT(I42,LEN("OK"))="OK"</formula>
    </cfRule>
  </conditionalFormatting>
  <conditionalFormatting sqref="I42">
    <cfRule type="beginsWith" dxfId="35536" priority="336" operator="beginsWith" text="ATR">
      <formula>LEFT(I42,LEN("ATR"))="ATR"</formula>
    </cfRule>
  </conditionalFormatting>
  <conditionalFormatting sqref="I42">
    <cfRule type="beginsWith" dxfId="35535" priority="335" operator="beginsWith" text="ATD">
      <formula>LEFT(I42,LEN("ATD"))="ATD"</formula>
    </cfRule>
  </conditionalFormatting>
  <conditionalFormatting sqref="I42">
    <cfRule type="beginsWith" dxfId="35534" priority="334" stopIfTrue="1" operator="beginsWith" text="DP">
      <formula>LEFT(I42,LEN("DP"))="DP"</formula>
    </cfRule>
  </conditionalFormatting>
  <conditionalFormatting sqref="I41">
    <cfRule type="beginsWith" dxfId="35533" priority="332" operator="beginsWith" text="FER">
      <formula>LEFT(I41,LEN("FER"))="FER"</formula>
    </cfRule>
    <cfRule type="beginsWith" dxfId="35532" priority="333" operator="beginsWith" text="FRS">
      <formula>LEFT(I41,LEN("FRS"))="FRS"</formula>
    </cfRule>
  </conditionalFormatting>
  <conditionalFormatting sqref="I41">
    <cfRule type="beginsWith" dxfId="35531" priority="331" operator="beginsWith" text="NT">
      <formula>LEFT(I41,LEN("NT"))="NT"</formula>
    </cfRule>
  </conditionalFormatting>
  <conditionalFormatting sqref="I41">
    <cfRule type="beginsWith" dxfId="35530" priority="328" operator="beginsWith" text="ANT">
      <formula>LEFT(I41,LEN("ANT"))="ANT"</formula>
    </cfRule>
    <cfRule type="beginsWith" dxfId="35529" priority="329" operator="beginsWith" text="FAL">
      <formula>LEFT(I41,LEN("FAL"))="FAL"</formula>
    </cfRule>
    <cfRule type="beginsWith" dxfId="35528" priority="330" operator="beginsWith" text="OK">
      <formula>LEFT(I41,LEN("OK"))="OK"</formula>
    </cfRule>
  </conditionalFormatting>
  <conditionalFormatting sqref="I41">
    <cfRule type="beginsWith" dxfId="35527" priority="327" operator="beginsWith" text="ATR">
      <formula>LEFT(I41,LEN("ATR"))="ATR"</formula>
    </cfRule>
  </conditionalFormatting>
  <conditionalFormatting sqref="I41">
    <cfRule type="beginsWith" dxfId="35526" priority="326" operator="beginsWith" text="ATD">
      <formula>LEFT(I41,LEN("ATD"))="ATD"</formula>
    </cfRule>
  </conditionalFormatting>
  <conditionalFormatting sqref="I41">
    <cfRule type="beginsWith" dxfId="35525" priority="325" operator="beginsWith" text="DP">
      <formula>LEFT(I41,LEN("DP"))="DP"</formula>
    </cfRule>
  </conditionalFormatting>
  <conditionalFormatting sqref="H39:H42">
    <cfRule type="expression" dxfId="35524" priority="324">
      <formula>G39="0"</formula>
    </cfRule>
  </conditionalFormatting>
  <conditionalFormatting sqref="G39:G42">
    <cfRule type="beginsWith" dxfId="35523" priority="323" operator="beginsWith" text="0">
      <formula>LEFT(G39,LEN("0"))="0"</formula>
    </cfRule>
  </conditionalFormatting>
  <conditionalFormatting sqref="L5:N6">
    <cfRule type="expression" dxfId="35522" priority="319">
      <formula>K3="FERIADO"</formula>
    </cfRule>
    <cfRule type="expression" dxfId="35521" priority="320">
      <formula>K3="FÉRIAS"</formula>
    </cfRule>
    <cfRule type="expression" dxfId="35520" priority="321">
      <formula>K3="ATESTADO"</formula>
    </cfRule>
    <cfRule type="expression" dxfId="35519" priority="322">
      <formula>K3="NTRAB"</formula>
    </cfRule>
  </conditionalFormatting>
  <conditionalFormatting sqref="N3">
    <cfRule type="beginsWith" dxfId="35518" priority="316" operator="beginsWith" text="DP">
      <formula>LEFT(N3,LEN("DP"))="DP"</formula>
    </cfRule>
    <cfRule type="beginsWith" dxfId="35517" priority="317" operator="beginsWith" text="FER">
      <formula>LEFT(N3,LEN("FER"))="FER"</formula>
    </cfRule>
    <cfRule type="beginsWith" dxfId="35516" priority="318" operator="beginsWith" text="FRS">
      <formula>LEFT(N3,LEN("FRS"))="FRS"</formula>
    </cfRule>
  </conditionalFormatting>
  <conditionalFormatting sqref="N3">
    <cfRule type="beginsWith" dxfId="35515" priority="315" operator="beginsWith" text="NT">
      <formula>LEFT(N3,LEN("NT"))="NT"</formula>
    </cfRule>
  </conditionalFormatting>
  <conditionalFormatting sqref="N3">
    <cfRule type="beginsWith" dxfId="35514" priority="312" operator="beginsWith" text="ANT">
      <formula>LEFT(N3,LEN("ANT"))="ANT"</formula>
    </cfRule>
    <cfRule type="beginsWith" dxfId="35513" priority="313" operator="beginsWith" text="FAL">
      <formula>LEFT(N3,LEN("FAL"))="FAL"</formula>
    </cfRule>
    <cfRule type="beginsWith" dxfId="35512" priority="314" operator="beginsWith" text="OK">
      <formula>LEFT(N3,LEN("OK"))="OK"</formula>
    </cfRule>
  </conditionalFormatting>
  <conditionalFormatting sqref="N3">
    <cfRule type="beginsWith" dxfId="35511" priority="311" operator="beginsWith" text="ATR">
      <formula>LEFT(N3,LEN("ATR"))="ATR"</formula>
    </cfRule>
  </conditionalFormatting>
  <conditionalFormatting sqref="N3">
    <cfRule type="beginsWith" dxfId="35510" priority="310" operator="beginsWith" text="ATD">
      <formula>LEFT(N3,LEN("ATD"))="ATD"</formula>
    </cfRule>
  </conditionalFormatting>
  <conditionalFormatting sqref="N4">
    <cfRule type="beginsWith" dxfId="35509" priority="308" operator="beginsWith" text="FER">
      <formula>LEFT(N4,LEN("FER"))="FER"</formula>
    </cfRule>
    <cfRule type="beginsWith" dxfId="35508" priority="309" operator="beginsWith" text="FRS">
      <formula>LEFT(N4,LEN("FRS"))="FRS"</formula>
    </cfRule>
  </conditionalFormatting>
  <conditionalFormatting sqref="N4">
    <cfRule type="beginsWith" dxfId="35507" priority="307" operator="beginsWith" text="NT">
      <formula>LEFT(N4,LEN("NT"))="NT"</formula>
    </cfRule>
  </conditionalFormatting>
  <conditionalFormatting sqref="N4">
    <cfRule type="beginsWith" dxfId="35506" priority="304" operator="beginsWith" text="ANT">
      <formula>LEFT(N4,LEN("ANT"))="ANT"</formula>
    </cfRule>
    <cfRule type="beginsWith" dxfId="35505" priority="305" operator="beginsWith" text="FAL">
      <formula>LEFT(N4,LEN("FAL"))="FAL"</formula>
    </cfRule>
    <cfRule type="beginsWith" dxfId="35504" priority="306" operator="beginsWith" text="OK">
      <formula>LEFT(N4,LEN("OK"))="OK"</formula>
    </cfRule>
  </conditionalFormatting>
  <conditionalFormatting sqref="N4">
    <cfRule type="beginsWith" dxfId="35503" priority="303" operator="beginsWith" text="ATR">
      <formula>LEFT(N4,LEN("ATR"))="ATR"</formula>
    </cfRule>
  </conditionalFormatting>
  <conditionalFormatting sqref="N4">
    <cfRule type="beginsWith" dxfId="35502" priority="302" operator="beginsWith" text="ATD">
      <formula>LEFT(N4,LEN("ATD"))="ATD"</formula>
    </cfRule>
  </conditionalFormatting>
  <conditionalFormatting sqref="N4">
    <cfRule type="beginsWith" dxfId="35501" priority="301" stopIfTrue="1" operator="beginsWith" text="DP">
      <formula>LEFT(N4,LEN("DP"))="DP"</formula>
    </cfRule>
  </conditionalFormatting>
  <conditionalFormatting sqref="M3:M4">
    <cfRule type="expression" dxfId="35500" priority="300">
      <formula>L3="0"</formula>
    </cfRule>
  </conditionalFormatting>
  <conditionalFormatting sqref="L3:L4">
    <cfRule type="beginsWith" dxfId="35499" priority="299" operator="beginsWith" text="0">
      <formula>LEFT(L3,LEN("0"))="0"</formula>
    </cfRule>
  </conditionalFormatting>
  <conditionalFormatting sqref="L7:N10">
    <cfRule type="expression" dxfId="35498" priority="295">
      <formula>K7="FÉRIAS"</formula>
    </cfRule>
    <cfRule type="expression" dxfId="35497" priority="296">
      <formula>K7="FERIADO"</formula>
    </cfRule>
    <cfRule type="expression" dxfId="35496" priority="297">
      <formula>K7="ATESTADO"</formula>
    </cfRule>
    <cfRule type="expression" dxfId="35495" priority="298">
      <formula>K7="NTRAB"</formula>
    </cfRule>
  </conditionalFormatting>
  <conditionalFormatting sqref="N12">
    <cfRule type="beginsWith" dxfId="35494" priority="293" operator="beginsWith" text="FER">
      <formula>LEFT(N12,LEN("FER"))="FER"</formula>
    </cfRule>
    <cfRule type="beginsWith" dxfId="35493" priority="294" operator="beginsWith" text="FRS">
      <formula>LEFT(N12,LEN("FRS"))="FRS"</formula>
    </cfRule>
  </conditionalFormatting>
  <conditionalFormatting sqref="N12">
    <cfRule type="beginsWith" dxfId="35492" priority="292" operator="beginsWith" text="NT">
      <formula>LEFT(N12,LEN("NT"))="NT"</formula>
    </cfRule>
  </conditionalFormatting>
  <conditionalFormatting sqref="N12">
    <cfRule type="beginsWith" dxfId="35491" priority="289" operator="beginsWith" text="ANT">
      <formula>LEFT(N12,LEN("ANT"))="ANT"</formula>
    </cfRule>
    <cfRule type="beginsWith" dxfId="35490" priority="290" operator="beginsWith" text="FAL">
      <formula>LEFT(N12,LEN("FAL"))="FAL"</formula>
    </cfRule>
    <cfRule type="beginsWith" dxfId="35489" priority="291" operator="beginsWith" text="OK">
      <formula>LEFT(N12,LEN("OK"))="OK"</formula>
    </cfRule>
  </conditionalFormatting>
  <conditionalFormatting sqref="N12">
    <cfRule type="beginsWith" dxfId="35488" priority="288" operator="beginsWith" text="ATR">
      <formula>LEFT(N12,LEN("ATR"))="ATR"</formula>
    </cfRule>
  </conditionalFormatting>
  <conditionalFormatting sqref="N12">
    <cfRule type="beginsWith" dxfId="35487" priority="287" operator="beginsWith" text="ATD">
      <formula>LEFT(N12,LEN("ATD"))="ATD"</formula>
    </cfRule>
  </conditionalFormatting>
  <conditionalFormatting sqref="N12">
    <cfRule type="beginsWith" dxfId="35486" priority="286" operator="beginsWith" text="DP">
      <formula>LEFT(N12,LEN("DP"))="DP"</formula>
    </cfRule>
  </conditionalFormatting>
  <conditionalFormatting sqref="N11">
    <cfRule type="beginsWith" dxfId="35485" priority="284" operator="beginsWith" text="FER">
      <formula>LEFT(N11,LEN("FER"))="FER"</formula>
    </cfRule>
    <cfRule type="beginsWith" dxfId="35484" priority="285" operator="beginsWith" text="FRS">
      <formula>LEFT(N11,LEN("FRS"))="FRS"</formula>
    </cfRule>
  </conditionalFormatting>
  <conditionalFormatting sqref="N11">
    <cfRule type="beginsWith" dxfId="35483" priority="283" operator="beginsWith" text="NT">
      <formula>LEFT(N11,LEN("NT"))="NT"</formula>
    </cfRule>
  </conditionalFormatting>
  <conditionalFormatting sqref="N11">
    <cfRule type="beginsWith" dxfId="35482" priority="280" operator="beginsWith" text="ANT">
      <formula>LEFT(N11,LEN("ANT"))="ANT"</formula>
    </cfRule>
    <cfRule type="beginsWith" dxfId="35481" priority="281" operator="beginsWith" text="FAL">
      <formula>LEFT(N11,LEN("FAL"))="FAL"</formula>
    </cfRule>
    <cfRule type="beginsWith" dxfId="35480" priority="282" operator="beginsWith" text="OK">
      <formula>LEFT(N11,LEN("OK"))="OK"</formula>
    </cfRule>
  </conditionalFormatting>
  <conditionalFormatting sqref="N11">
    <cfRule type="beginsWith" dxfId="35479" priority="279" operator="beginsWith" text="ATR">
      <formula>LEFT(N11,LEN("ATR"))="ATR"</formula>
    </cfRule>
  </conditionalFormatting>
  <conditionalFormatting sqref="N11">
    <cfRule type="beginsWith" dxfId="35478" priority="278" operator="beginsWith" text="ATD">
      <formula>LEFT(N11,LEN("ATD"))="ATD"</formula>
    </cfRule>
  </conditionalFormatting>
  <conditionalFormatting sqref="N11">
    <cfRule type="beginsWith" dxfId="35477" priority="277" operator="beginsWith" text="DP">
      <formula>LEFT(N11,LEN("DP"))="DP"</formula>
    </cfRule>
  </conditionalFormatting>
  <conditionalFormatting sqref="N14">
    <cfRule type="beginsWith" dxfId="35476" priority="275" operator="beginsWith" text="FER">
      <formula>LEFT(N14,LEN("FER"))="FER"</formula>
    </cfRule>
    <cfRule type="beginsWith" dxfId="35475" priority="276" operator="beginsWith" text="FRS">
      <formula>LEFT(N14,LEN("FRS"))="FRS"</formula>
    </cfRule>
  </conditionalFormatting>
  <conditionalFormatting sqref="N14">
    <cfRule type="beginsWith" dxfId="35474" priority="274" operator="beginsWith" text="NT">
      <formula>LEFT(N14,LEN("NT"))="NT"</formula>
    </cfRule>
  </conditionalFormatting>
  <conditionalFormatting sqref="N14">
    <cfRule type="beginsWith" dxfId="35473" priority="271" operator="beginsWith" text="ANT">
      <formula>LEFT(N14,LEN("ANT"))="ANT"</formula>
    </cfRule>
    <cfRule type="beginsWith" dxfId="35472" priority="272" operator="beginsWith" text="FAL">
      <formula>LEFT(N14,LEN("FAL"))="FAL"</formula>
    </cfRule>
    <cfRule type="beginsWith" dxfId="35471" priority="273" operator="beginsWith" text="OK">
      <formula>LEFT(N14,LEN("OK"))="OK"</formula>
    </cfRule>
  </conditionalFormatting>
  <conditionalFormatting sqref="N14">
    <cfRule type="beginsWith" dxfId="35470" priority="270" operator="beginsWith" text="ATR">
      <formula>LEFT(N14,LEN("ATR"))="ATR"</formula>
    </cfRule>
  </conditionalFormatting>
  <conditionalFormatting sqref="N14">
    <cfRule type="beginsWith" dxfId="35469" priority="269" operator="beginsWith" text="ATD">
      <formula>LEFT(N14,LEN("ATD"))="ATD"</formula>
    </cfRule>
  </conditionalFormatting>
  <conditionalFormatting sqref="N14">
    <cfRule type="beginsWith" dxfId="35468" priority="268" stopIfTrue="1" operator="beginsWith" text="DP">
      <formula>LEFT(N14,LEN("DP"))="DP"</formula>
    </cfRule>
  </conditionalFormatting>
  <conditionalFormatting sqref="N13">
    <cfRule type="beginsWith" dxfId="35467" priority="266" operator="beginsWith" text="FER">
      <formula>LEFT(N13,LEN("FER"))="FER"</formula>
    </cfRule>
    <cfRule type="beginsWith" dxfId="35466" priority="267" operator="beginsWith" text="FRS">
      <formula>LEFT(N13,LEN("FRS"))="FRS"</formula>
    </cfRule>
  </conditionalFormatting>
  <conditionalFormatting sqref="N13">
    <cfRule type="beginsWith" dxfId="35465" priority="265" operator="beginsWith" text="NT">
      <formula>LEFT(N13,LEN("NT"))="NT"</formula>
    </cfRule>
  </conditionalFormatting>
  <conditionalFormatting sqref="N13">
    <cfRule type="beginsWith" dxfId="35464" priority="262" operator="beginsWith" text="ANT">
      <formula>LEFT(N13,LEN("ANT"))="ANT"</formula>
    </cfRule>
    <cfRule type="beginsWith" dxfId="35463" priority="263" operator="beginsWith" text="FAL">
      <formula>LEFT(N13,LEN("FAL"))="FAL"</formula>
    </cfRule>
    <cfRule type="beginsWith" dxfId="35462" priority="264" operator="beginsWith" text="OK">
      <formula>LEFT(N13,LEN("OK"))="OK"</formula>
    </cfRule>
  </conditionalFormatting>
  <conditionalFormatting sqref="N13">
    <cfRule type="beginsWith" dxfId="35461" priority="261" operator="beginsWith" text="ATR">
      <formula>LEFT(N13,LEN("ATR"))="ATR"</formula>
    </cfRule>
  </conditionalFormatting>
  <conditionalFormatting sqref="N13">
    <cfRule type="beginsWith" dxfId="35460" priority="260" operator="beginsWith" text="ATD">
      <formula>LEFT(N13,LEN("ATD"))="ATD"</formula>
    </cfRule>
  </conditionalFormatting>
  <conditionalFormatting sqref="N13">
    <cfRule type="beginsWith" dxfId="35459" priority="259" operator="beginsWith" text="DP">
      <formula>LEFT(N13,LEN("DP"))="DP"</formula>
    </cfRule>
  </conditionalFormatting>
  <conditionalFormatting sqref="M11:M14">
    <cfRule type="expression" dxfId="35458" priority="258">
      <formula>L11="0"</formula>
    </cfRule>
  </conditionalFormatting>
  <conditionalFormatting sqref="L11:L14">
    <cfRule type="beginsWith" dxfId="35457" priority="257" operator="beginsWith" text="0">
      <formula>LEFT(L11,LEN("0"))="0"</formula>
    </cfRule>
  </conditionalFormatting>
  <conditionalFormatting sqref="N16">
    <cfRule type="beginsWith" dxfId="35456" priority="255" operator="beginsWith" text="FER">
      <formula>LEFT(N16,LEN("FER"))="FER"</formula>
    </cfRule>
    <cfRule type="beginsWith" dxfId="35455" priority="256" operator="beginsWith" text="FRS">
      <formula>LEFT(N16,LEN("FRS"))="FRS"</formula>
    </cfRule>
  </conditionalFormatting>
  <conditionalFormatting sqref="N16">
    <cfRule type="beginsWith" dxfId="35454" priority="254" operator="beginsWith" text="NT">
      <formula>LEFT(N16,LEN("NT"))="NT"</formula>
    </cfRule>
  </conditionalFormatting>
  <conditionalFormatting sqref="N16">
    <cfRule type="beginsWith" dxfId="35453" priority="251" operator="beginsWith" text="ANT">
      <formula>LEFT(N16,LEN("ANT"))="ANT"</formula>
    </cfRule>
    <cfRule type="beginsWith" dxfId="35452" priority="252" operator="beginsWith" text="FAL">
      <formula>LEFT(N16,LEN("FAL"))="FAL"</formula>
    </cfRule>
    <cfRule type="beginsWith" dxfId="35451" priority="253" operator="beginsWith" text="OK">
      <formula>LEFT(N16,LEN("OK"))="OK"</formula>
    </cfRule>
  </conditionalFormatting>
  <conditionalFormatting sqref="N16">
    <cfRule type="beginsWith" dxfId="35450" priority="250" operator="beginsWith" text="ATR">
      <formula>LEFT(N16,LEN("ATR"))="ATR"</formula>
    </cfRule>
  </conditionalFormatting>
  <conditionalFormatting sqref="N16">
    <cfRule type="beginsWith" dxfId="35449" priority="249" operator="beginsWith" text="ATD">
      <formula>LEFT(N16,LEN("ATD"))="ATD"</formula>
    </cfRule>
  </conditionalFormatting>
  <conditionalFormatting sqref="N16">
    <cfRule type="beginsWith" dxfId="35448" priority="248" operator="beginsWith" text="DP">
      <formula>LEFT(N16,LEN("DP"))="DP"</formula>
    </cfRule>
  </conditionalFormatting>
  <conditionalFormatting sqref="N15">
    <cfRule type="beginsWith" dxfId="35447" priority="246" operator="beginsWith" text="FER">
      <formula>LEFT(N15,LEN("FER"))="FER"</formula>
    </cfRule>
    <cfRule type="beginsWith" dxfId="35446" priority="247" operator="beginsWith" text="FRS">
      <formula>LEFT(N15,LEN("FRS"))="FRS"</formula>
    </cfRule>
  </conditionalFormatting>
  <conditionalFormatting sqref="N15">
    <cfRule type="beginsWith" dxfId="35445" priority="245" operator="beginsWith" text="NT">
      <formula>LEFT(N15,LEN("NT"))="NT"</formula>
    </cfRule>
  </conditionalFormatting>
  <conditionalFormatting sqref="N15">
    <cfRule type="beginsWith" dxfId="35444" priority="242" operator="beginsWith" text="ANT">
      <formula>LEFT(N15,LEN("ANT"))="ANT"</formula>
    </cfRule>
    <cfRule type="beginsWith" dxfId="35443" priority="243" operator="beginsWith" text="FAL">
      <formula>LEFT(N15,LEN("FAL"))="FAL"</formula>
    </cfRule>
    <cfRule type="beginsWith" dxfId="35442" priority="244" operator="beginsWith" text="OK">
      <formula>LEFT(N15,LEN("OK"))="OK"</formula>
    </cfRule>
  </conditionalFormatting>
  <conditionalFormatting sqref="N15">
    <cfRule type="beginsWith" dxfId="35441" priority="241" operator="beginsWith" text="ATR">
      <formula>LEFT(N15,LEN("ATR"))="ATR"</formula>
    </cfRule>
  </conditionalFormatting>
  <conditionalFormatting sqref="N15">
    <cfRule type="beginsWith" dxfId="35440" priority="240" operator="beginsWith" text="ATD">
      <formula>LEFT(N15,LEN("ATD"))="ATD"</formula>
    </cfRule>
  </conditionalFormatting>
  <conditionalFormatting sqref="N15">
    <cfRule type="beginsWith" dxfId="35439" priority="239" operator="beginsWith" text="DP">
      <formula>LEFT(N15,LEN("DP"))="DP"</formula>
    </cfRule>
  </conditionalFormatting>
  <conditionalFormatting sqref="N18">
    <cfRule type="beginsWith" dxfId="35438" priority="237" operator="beginsWith" text="FER">
      <formula>LEFT(N18,LEN("FER"))="FER"</formula>
    </cfRule>
    <cfRule type="beginsWith" dxfId="35437" priority="238" operator="beginsWith" text="FRS">
      <formula>LEFT(N18,LEN("FRS"))="FRS"</formula>
    </cfRule>
  </conditionalFormatting>
  <conditionalFormatting sqref="N18">
    <cfRule type="beginsWith" dxfId="35436" priority="236" operator="beginsWith" text="NT">
      <formula>LEFT(N18,LEN("NT"))="NT"</formula>
    </cfRule>
  </conditionalFormatting>
  <conditionalFormatting sqref="N18">
    <cfRule type="beginsWith" dxfId="35435" priority="233" operator="beginsWith" text="ANT">
      <formula>LEFT(N18,LEN("ANT"))="ANT"</formula>
    </cfRule>
    <cfRule type="beginsWith" dxfId="35434" priority="234" operator="beginsWith" text="FAL">
      <formula>LEFT(N18,LEN("FAL"))="FAL"</formula>
    </cfRule>
    <cfRule type="beginsWith" dxfId="35433" priority="235" operator="beginsWith" text="OK">
      <formula>LEFT(N18,LEN("OK"))="OK"</formula>
    </cfRule>
  </conditionalFormatting>
  <conditionalFormatting sqref="N18">
    <cfRule type="beginsWith" dxfId="35432" priority="232" operator="beginsWith" text="ATR">
      <formula>LEFT(N18,LEN("ATR"))="ATR"</formula>
    </cfRule>
  </conditionalFormatting>
  <conditionalFormatting sqref="N18">
    <cfRule type="beginsWith" dxfId="35431" priority="231" operator="beginsWith" text="ATD">
      <formula>LEFT(N18,LEN("ATD"))="ATD"</formula>
    </cfRule>
  </conditionalFormatting>
  <conditionalFormatting sqref="N18">
    <cfRule type="beginsWith" dxfId="35430" priority="230" stopIfTrue="1" operator="beginsWith" text="DP">
      <formula>LEFT(N18,LEN("DP"))="DP"</formula>
    </cfRule>
  </conditionalFormatting>
  <conditionalFormatting sqref="N17">
    <cfRule type="beginsWith" dxfId="35429" priority="228" operator="beginsWith" text="FER">
      <formula>LEFT(N17,LEN("FER"))="FER"</formula>
    </cfRule>
    <cfRule type="beginsWith" dxfId="35428" priority="229" operator="beginsWith" text="FRS">
      <formula>LEFT(N17,LEN("FRS"))="FRS"</formula>
    </cfRule>
  </conditionalFormatting>
  <conditionalFormatting sqref="N17">
    <cfRule type="beginsWith" dxfId="35427" priority="227" operator="beginsWith" text="NT">
      <formula>LEFT(N17,LEN("NT"))="NT"</formula>
    </cfRule>
  </conditionalFormatting>
  <conditionalFormatting sqref="N17">
    <cfRule type="beginsWith" dxfId="35426" priority="224" operator="beginsWith" text="ANT">
      <formula>LEFT(N17,LEN("ANT"))="ANT"</formula>
    </cfRule>
    <cfRule type="beginsWith" dxfId="35425" priority="225" operator="beginsWith" text="FAL">
      <formula>LEFT(N17,LEN("FAL"))="FAL"</formula>
    </cfRule>
    <cfRule type="beginsWith" dxfId="35424" priority="226" operator="beginsWith" text="OK">
      <formula>LEFT(N17,LEN("OK"))="OK"</formula>
    </cfRule>
  </conditionalFormatting>
  <conditionalFormatting sqref="N17">
    <cfRule type="beginsWith" dxfId="35423" priority="223" operator="beginsWith" text="ATR">
      <formula>LEFT(N17,LEN("ATR"))="ATR"</formula>
    </cfRule>
  </conditionalFormatting>
  <conditionalFormatting sqref="N17">
    <cfRule type="beginsWith" dxfId="35422" priority="222" operator="beginsWith" text="ATD">
      <formula>LEFT(N17,LEN("ATD"))="ATD"</formula>
    </cfRule>
  </conditionalFormatting>
  <conditionalFormatting sqref="N17">
    <cfRule type="beginsWith" dxfId="35421" priority="221" operator="beginsWith" text="DP">
      <formula>LEFT(N17,LEN("DP"))="DP"</formula>
    </cfRule>
  </conditionalFormatting>
  <conditionalFormatting sqref="M15:M18">
    <cfRule type="expression" dxfId="35420" priority="220">
      <formula>L15="0"</formula>
    </cfRule>
  </conditionalFormatting>
  <conditionalFormatting sqref="L15:L18">
    <cfRule type="beginsWith" dxfId="35419" priority="219" operator="beginsWith" text="0">
      <formula>LEFT(L15,LEN("0"))="0"</formula>
    </cfRule>
  </conditionalFormatting>
  <conditionalFormatting sqref="N20">
    <cfRule type="beginsWith" dxfId="35418" priority="217" operator="beginsWith" text="FER">
      <formula>LEFT(N20,LEN("FER"))="FER"</formula>
    </cfRule>
    <cfRule type="beginsWith" dxfId="35417" priority="218" operator="beginsWith" text="FRS">
      <formula>LEFT(N20,LEN("FRS"))="FRS"</formula>
    </cfRule>
  </conditionalFormatting>
  <conditionalFormatting sqref="N20">
    <cfRule type="beginsWith" dxfId="35416" priority="216" operator="beginsWith" text="NT">
      <formula>LEFT(N20,LEN("NT"))="NT"</formula>
    </cfRule>
  </conditionalFormatting>
  <conditionalFormatting sqref="N20">
    <cfRule type="beginsWith" dxfId="35415" priority="213" operator="beginsWith" text="ANT">
      <formula>LEFT(N20,LEN("ANT"))="ANT"</formula>
    </cfRule>
    <cfRule type="beginsWith" dxfId="35414" priority="214" operator="beginsWith" text="FAL">
      <formula>LEFT(N20,LEN("FAL"))="FAL"</formula>
    </cfRule>
    <cfRule type="beginsWith" dxfId="35413" priority="215" operator="beginsWith" text="OK">
      <formula>LEFT(N20,LEN("OK"))="OK"</formula>
    </cfRule>
  </conditionalFormatting>
  <conditionalFormatting sqref="N20">
    <cfRule type="beginsWith" dxfId="35412" priority="212" operator="beginsWith" text="ATR">
      <formula>LEFT(N20,LEN("ATR"))="ATR"</formula>
    </cfRule>
  </conditionalFormatting>
  <conditionalFormatting sqref="N20">
    <cfRule type="beginsWith" dxfId="35411" priority="211" operator="beginsWith" text="ATD">
      <formula>LEFT(N20,LEN("ATD"))="ATD"</formula>
    </cfRule>
  </conditionalFormatting>
  <conditionalFormatting sqref="N20">
    <cfRule type="beginsWith" dxfId="35410" priority="210" operator="beginsWith" text="DP">
      <formula>LEFT(N20,LEN("DP"))="DP"</formula>
    </cfRule>
  </conditionalFormatting>
  <conditionalFormatting sqref="N19">
    <cfRule type="beginsWith" dxfId="35409" priority="208" operator="beginsWith" text="FER">
      <formula>LEFT(N19,LEN("FER"))="FER"</formula>
    </cfRule>
    <cfRule type="beginsWith" dxfId="35408" priority="209" operator="beginsWith" text="FRS">
      <formula>LEFT(N19,LEN("FRS"))="FRS"</formula>
    </cfRule>
  </conditionalFormatting>
  <conditionalFormatting sqref="N19">
    <cfRule type="beginsWith" dxfId="35407" priority="207" operator="beginsWith" text="NT">
      <formula>LEFT(N19,LEN("NT"))="NT"</formula>
    </cfRule>
  </conditionalFormatting>
  <conditionalFormatting sqref="N19">
    <cfRule type="beginsWith" dxfId="35406" priority="204" operator="beginsWith" text="ANT">
      <formula>LEFT(N19,LEN("ANT"))="ANT"</formula>
    </cfRule>
    <cfRule type="beginsWith" dxfId="35405" priority="205" operator="beginsWith" text="FAL">
      <formula>LEFT(N19,LEN("FAL"))="FAL"</formula>
    </cfRule>
    <cfRule type="beginsWith" dxfId="35404" priority="206" operator="beginsWith" text="OK">
      <formula>LEFT(N19,LEN("OK"))="OK"</formula>
    </cfRule>
  </conditionalFormatting>
  <conditionalFormatting sqref="N19">
    <cfRule type="beginsWith" dxfId="35403" priority="203" operator="beginsWith" text="ATR">
      <formula>LEFT(N19,LEN("ATR"))="ATR"</formula>
    </cfRule>
  </conditionalFormatting>
  <conditionalFormatting sqref="N19">
    <cfRule type="beginsWith" dxfId="35402" priority="202" operator="beginsWith" text="ATD">
      <formula>LEFT(N19,LEN("ATD"))="ATD"</formula>
    </cfRule>
  </conditionalFormatting>
  <conditionalFormatting sqref="N19">
    <cfRule type="beginsWith" dxfId="35401" priority="201" operator="beginsWith" text="DP">
      <formula>LEFT(N19,LEN("DP"))="DP"</formula>
    </cfRule>
  </conditionalFormatting>
  <conditionalFormatting sqref="N22">
    <cfRule type="beginsWith" dxfId="35400" priority="199" operator="beginsWith" text="FER">
      <formula>LEFT(N22,LEN("FER"))="FER"</formula>
    </cfRule>
    <cfRule type="beginsWith" dxfId="35399" priority="200" operator="beginsWith" text="FRS">
      <formula>LEFT(N22,LEN("FRS"))="FRS"</formula>
    </cfRule>
  </conditionalFormatting>
  <conditionalFormatting sqref="N22">
    <cfRule type="beginsWith" dxfId="35398" priority="198" operator="beginsWith" text="NT">
      <formula>LEFT(N22,LEN("NT"))="NT"</formula>
    </cfRule>
  </conditionalFormatting>
  <conditionalFormatting sqref="N22">
    <cfRule type="beginsWith" dxfId="35397" priority="195" operator="beginsWith" text="ANT">
      <formula>LEFT(N22,LEN("ANT"))="ANT"</formula>
    </cfRule>
    <cfRule type="beginsWith" dxfId="35396" priority="196" operator="beginsWith" text="FAL">
      <formula>LEFT(N22,LEN("FAL"))="FAL"</formula>
    </cfRule>
    <cfRule type="beginsWith" dxfId="35395" priority="197" operator="beginsWith" text="OK">
      <formula>LEFT(N22,LEN("OK"))="OK"</formula>
    </cfRule>
  </conditionalFormatting>
  <conditionalFormatting sqref="N22">
    <cfRule type="beginsWith" dxfId="35394" priority="194" operator="beginsWith" text="ATR">
      <formula>LEFT(N22,LEN("ATR"))="ATR"</formula>
    </cfRule>
  </conditionalFormatting>
  <conditionalFormatting sqref="N22">
    <cfRule type="beginsWith" dxfId="35393" priority="193" operator="beginsWith" text="ATD">
      <formula>LEFT(N22,LEN("ATD"))="ATD"</formula>
    </cfRule>
  </conditionalFormatting>
  <conditionalFormatting sqref="N22">
    <cfRule type="beginsWith" dxfId="35392" priority="192" stopIfTrue="1" operator="beginsWith" text="DP">
      <formula>LEFT(N22,LEN("DP"))="DP"</formula>
    </cfRule>
  </conditionalFormatting>
  <conditionalFormatting sqref="N21">
    <cfRule type="beginsWith" dxfId="35391" priority="190" operator="beginsWith" text="FER">
      <formula>LEFT(N21,LEN("FER"))="FER"</formula>
    </cfRule>
    <cfRule type="beginsWith" dxfId="35390" priority="191" operator="beginsWith" text="FRS">
      <formula>LEFT(N21,LEN("FRS"))="FRS"</formula>
    </cfRule>
  </conditionalFormatting>
  <conditionalFormatting sqref="N21">
    <cfRule type="beginsWith" dxfId="35389" priority="189" operator="beginsWith" text="NT">
      <formula>LEFT(N21,LEN("NT"))="NT"</formula>
    </cfRule>
  </conditionalFormatting>
  <conditionalFormatting sqref="N21">
    <cfRule type="beginsWith" dxfId="35388" priority="186" operator="beginsWith" text="ANT">
      <formula>LEFT(N21,LEN("ANT"))="ANT"</formula>
    </cfRule>
    <cfRule type="beginsWith" dxfId="35387" priority="187" operator="beginsWith" text="FAL">
      <formula>LEFT(N21,LEN("FAL"))="FAL"</formula>
    </cfRule>
    <cfRule type="beginsWith" dxfId="35386" priority="188" operator="beginsWith" text="OK">
      <formula>LEFT(N21,LEN("OK"))="OK"</formula>
    </cfRule>
  </conditionalFormatting>
  <conditionalFormatting sqref="N21">
    <cfRule type="beginsWith" dxfId="35385" priority="185" operator="beginsWith" text="ATR">
      <formula>LEFT(N21,LEN("ATR"))="ATR"</formula>
    </cfRule>
  </conditionalFormatting>
  <conditionalFormatting sqref="N21">
    <cfRule type="beginsWith" dxfId="35384" priority="184" operator="beginsWith" text="ATD">
      <formula>LEFT(N21,LEN("ATD"))="ATD"</formula>
    </cfRule>
  </conditionalFormatting>
  <conditionalFormatting sqref="N21">
    <cfRule type="beginsWith" dxfId="35383" priority="183" operator="beginsWith" text="DP">
      <formula>LEFT(N21,LEN("DP"))="DP"</formula>
    </cfRule>
  </conditionalFormatting>
  <conditionalFormatting sqref="M19:M22">
    <cfRule type="expression" dxfId="35382" priority="182">
      <formula>L19="0"</formula>
    </cfRule>
  </conditionalFormatting>
  <conditionalFormatting sqref="L19:L22">
    <cfRule type="beginsWith" dxfId="35381" priority="181" operator="beginsWith" text="0">
      <formula>LEFT(L19,LEN("0"))="0"</formula>
    </cfRule>
  </conditionalFormatting>
  <conditionalFormatting sqref="N24">
    <cfRule type="beginsWith" dxfId="35380" priority="179" operator="beginsWith" text="FER">
      <formula>LEFT(N24,LEN("FER"))="FER"</formula>
    </cfRule>
    <cfRule type="beginsWith" dxfId="35379" priority="180" operator="beginsWith" text="FRS">
      <formula>LEFT(N24,LEN("FRS"))="FRS"</formula>
    </cfRule>
  </conditionalFormatting>
  <conditionalFormatting sqref="N24">
    <cfRule type="beginsWith" dxfId="35378" priority="178" operator="beginsWith" text="NT">
      <formula>LEFT(N24,LEN("NT"))="NT"</formula>
    </cfRule>
  </conditionalFormatting>
  <conditionalFormatting sqref="N24">
    <cfRule type="beginsWith" dxfId="35377" priority="175" operator="beginsWith" text="ANT">
      <formula>LEFT(N24,LEN("ANT"))="ANT"</formula>
    </cfRule>
    <cfRule type="beginsWith" dxfId="35376" priority="176" operator="beginsWith" text="FAL">
      <formula>LEFT(N24,LEN("FAL"))="FAL"</formula>
    </cfRule>
    <cfRule type="beginsWith" dxfId="35375" priority="177" operator="beginsWith" text="OK">
      <formula>LEFT(N24,LEN("OK"))="OK"</formula>
    </cfRule>
  </conditionalFormatting>
  <conditionalFormatting sqref="N24">
    <cfRule type="beginsWith" dxfId="35374" priority="174" operator="beginsWith" text="ATR">
      <formula>LEFT(N24,LEN("ATR"))="ATR"</formula>
    </cfRule>
  </conditionalFormatting>
  <conditionalFormatting sqref="N24">
    <cfRule type="beginsWith" dxfId="35373" priority="173" operator="beginsWith" text="ATD">
      <formula>LEFT(N24,LEN("ATD"))="ATD"</formula>
    </cfRule>
  </conditionalFormatting>
  <conditionalFormatting sqref="N24">
    <cfRule type="beginsWith" dxfId="35372" priority="172" operator="beginsWith" text="DP">
      <formula>LEFT(N24,LEN("DP"))="DP"</formula>
    </cfRule>
  </conditionalFormatting>
  <conditionalFormatting sqref="N23">
    <cfRule type="beginsWith" dxfId="35371" priority="170" operator="beginsWith" text="FER">
      <formula>LEFT(N23,LEN("FER"))="FER"</formula>
    </cfRule>
    <cfRule type="beginsWith" dxfId="35370" priority="171" operator="beginsWith" text="FRS">
      <formula>LEFT(N23,LEN("FRS"))="FRS"</formula>
    </cfRule>
  </conditionalFormatting>
  <conditionalFormatting sqref="N23">
    <cfRule type="beginsWith" dxfId="35369" priority="169" operator="beginsWith" text="NT">
      <formula>LEFT(N23,LEN("NT"))="NT"</formula>
    </cfRule>
  </conditionalFormatting>
  <conditionalFormatting sqref="N23">
    <cfRule type="beginsWith" dxfId="35368" priority="166" operator="beginsWith" text="ANT">
      <formula>LEFT(N23,LEN("ANT"))="ANT"</formula>
    </cfRule>
    <cfRule type="beginsWith" dxfId="35367" priority="167" operator="beginsWith" text="FAL">
      <formula>LEFT(N23,LEN("FAL"))="FAL"</formula>
    </cfRule>
    <cfRule type="beginsWith" dxfId="35366" priority="168" operator="beginsWith" text="OK">
      <formula>LEFT(N23,LEN("OK"))="OK"</formula>
    </cfRule>
  </conditionalFormatting>
  <conditionalFormatting sqref="N23">
    <cfRule type="beginsWith" dxfId="35365" priority="165" operator="beginsWith" text="ATR">
      <formula>LEFT(N23,LEN("ATR"))="ATR"</formula>
    </cfRule>
  </conditionalFormatting>
  <conditionalFormatting sqref="N23">
    <cfRule type="beginsWith" dxfId="35364" priority="164" operator="beginsWith" text="ATD">
      <formula>LEFT(N23,LEN("ATD"))="ATD"</formula>
    </cfRule>
  </conditionalFormatting>
  <conditionalFormatting sqref="N23">
    <cfRule type="beginsWith" dxfId="35363" priority="163" operator="beginsWith" text="DP">
      <formula>LEFT(N23,LEN("DP"))="DP"</formula>
    </cfRule>
  </conditionalFormatting>
  <conditionalFormatting sqref="N26">
    <cfRule type="beginsWith" dxfId="35362" priority="161" operator="beginsWith" text="FER">
      <formula>LEFT(N26,LEN("FER"))="FER"</formula>
    </cfRule>
    <cfRule type="beginsWith" dxfId="35361" priority="162" operator="beginsWith" text="FRS">
      <formula>LEFT(N26,LEN("FRS"))="FRS"</formula>
    </cfRule>
  </conditionalFormatting>
  <conditionalFormatting sqref="N26">
    <cfRule type="beginsWith" dxfId="35360" priority="160" operator="beginsWith" text="NT">
      <formula>LEFT(N26,LEN("NT"))="NT"</formula>
    </cfRule>
  </conditionalFormatting>
  <conditionalFormatting sqref="N26">
    <cfRule type="beginsWith" dxfId="35359" priority="157" operator="beginsWith" text="ANT">
      <formula>LEFT(N26,LEN("ANT"))="ANT"</formula>
    </cfRule>
    <cfRule type="beginsWith" dxfId="35358" priority="158" operator="beginsWith" text="FAL">
      <formula>LEFT(N26,LEN("FAL"))="FAL"</formula>
    </cfRule>
    <cfRule type="beginsWith" dxfId="35357" priority="159" operator="beginsWith" text="OK">
      <formula>LEFT(N26,LEN("OK"))="OK"</formula>
    </cfRule>
  </conditionalFormatting>
  <conditionalFormatting sqref="N26">
    <cfRule type="beginsWith" dxfId="35356" priority="156" operator="beginsWith" text="ATR">
      <formula>LEFT(N26,LEN("ATR"))="ATR"</formula>
    </cfRule>
  </conditionalFormatting>
  <conditionalFormatting sqref="N26">
    <cfRule type="beginsWith" dxfId="35355" priority="155" operator="beginsWith" text="ATD">
      <formula>LEFT(N26,LEN("ATD"))="ATD"</formula>
    </cfRule>
  </conditionalFormatting>
  <conditionalFormatting sqref="N26">
    <cfRule type="beginsWith" dxfId="35354" priority="154" stopIfTrue="1" operator="beginsWith" text="DP">
      <formula>LEFT(N26,LEN("DP"))="DP"</formula>
    </cfRule>
  </conditionalFormatting>
  <conditionalFormatting sqref="N25">
    <cfRule type="beginsWith" dxfId="35353" priority="152" operator="beginsWith" text="FER">
      <formula>LEFT(N25,LEN("FER"))="FER"</formula>
    </cfRule>
    <cfRule type="beginsWith" dxfId="35352" priority="153" operator="beginsWith" text="FRS">
      <formula>LEFT(N25,LEN("FRS"))="FRS"</formula>
    </cfRule>
  </conditionalFormatting>
  <conditionalFormatting sqref="N25">
    <cfRule type="beginsWith" dxfId="35351" priority="151" operator="beginsWith" text="NT">
      <formula>LEFT(N25,LEN("NT"))="NT"</formula>
    </cfRule>
  </conditionalFormatting>
  <conditionalFormatting sqref="N25">
    <cfRule type="beginsWith" dxfId="35350" priority="148" operator="beginsWith" text="ANT">
      <formula>LEFT(N25,LEN("ANT"))="ANT"</formula>
    </cfRule>
    <cfRule type="beginsWith" dxfId="35349" priority="149" operator="beginsWith" text="FAL">
      <formula>LEFT(N25,LEN("FAL"))="FAL"</formula>
    </cfRule>
    <cfRule type="beginsWith" dxfId="35348" priority="150" operator="beginsWith" text="OK">
      <formula>LEFT(N25,LEN("OK"))="OK"</formula>
    </cfRule>
  </conditionalFormatting>
  <conditionalFormatting sqref="N25">
    <cfRule type="beginsWith" dxfId="35347" priority="147" operator="beginsWith" text="ATR">
      <formula>LEFT(N25,LEN("ATR"))="ATR"</formula>
    </cfRule>
  </conditionalFormatting>
  <conditionalFormatting sqref="N25">
    <cfRule type="beginsWith" dxfId="35346" priority="146" operator="beginsWith" text="ATD">
      <formula>LEFT(N25,LEN("ATD"))="ATD"</formula>
    </cfRule>
  </conditionalFormatting>
  <conditionalFormatting sqref="N25">
    <cfRule type="beginsWith" dxfId="35345" priority="145" operator="beginsWith" text="DP">
      <formula>LEFT(N25,LEN("DP"))="DP"</formula>
    </cfRule>
  </conditionalFormatting>
  <conditionalFormatting sqref="M23:M26">
    <cfRule type="expression" dxfId="35344" priority="144">
      <formula>L23="0"</formula>
    </cfRule>
  </conditionalFormatting>
  <conditionalFormatting sqref="L23:L26">
    <cfRule type="beginsWith" dxfId="35343" priority="143" operator="beginsWith" text="0">
      <formula>LEFT(L23,LEN("0"))="0"</formula>
    </cfRule>
  </conditionalFormatting>
  <conditionalFormatting sqref="N28">
    <cfRule type="beginsWith" dxfId="35342" priority="141" operator="beginsWith" text="FER">
      <formula>LEFT(N28,LEN("FER"))="FER"</formula>
    </cfRule>
    <cfRule type="beginsWith" dxfId="35341" priority="142" operator="beginsWith" text="FRS">
      <formula>LEFT(N28,LEN("FRS"))="FRS"</formula>
    </cfRule>
  </conditionalFormatting>
  <conditionalFormatting sqref="N28">
    <cfRule type="beginsWith" dxfId="35340" priority="140" operator="beginsWith" text="NT">
      <formula>LEFT(N28,LEN("NT"))="NT"</formula>
    </cfRule>
  </conditionalFormatting>
  <conditionalFormatting sqref="N28">
    <cfRule type="beginsWith" dxfId="35339" priority="137" operator="beginsWith" text="ANT">
      <formula>LEFT(N28,LEN("ANT"))="ANT"</formula>
    </cfRule>
    <cfRule type="beginsWith" dxfId="35338" priority="138" operator="beginsWith" text="FAL">
      <formula>LEFT(N28,LEN("FAL"))="FAL"</formula>
    </cfRule>
    <cfRule type="beginsWith" dxfId="35337" priority="139" operator="beginsWith" text="OK">
      <formula>LEFT(N28,LEN("OK"))="OK"</formula>
    </cfRule>
  </conditionalFormatting>
  <conditionalFormatting sqref="N28">
    <cfRule type="beginsWith" dxfId="35336" priority="136" operator="beginsWith" text="ATR">
      <formula>LEFT(N28,LEN("ATR"))="ATR"</formula>
    </cfRule>
  </conditionalFormatting>
  <conditionalFormatting sqref="N28">
    <cfRule type="beginsWith" dxfId="35335" priority="135" operator="beginsWith" text="ATD">
      <formula>LEFT(N28,LEN("ATD"))="ATD"</formula>
    </cfRule>
  </conditionalFormatting>
  <conditionalFormatting sqref="N28">
    <cfRule type="beginsWith" dxfId="35334" priority="134" operator="beginsWith" text="DP">
      <formula>LEFT(N28,LEN("DP"))="DP"</formula>
    </cfRule>
  </conditionalFormatting>
  <conditionalFormatting sqref="N27">
    <cfRule type="beginsWith" dxfId="35333" priority="132" operator="beginsWith" text="FER">
      <formula>LEFT(N27,LEN("FER"))="FER"</formula>
    </cfRule>
    <cfRule type="beginsWith" dxfId="35332" priority="133" operator="beginsWith" text="FRS">
      <formula>LEFT(N27,LEN("FRS"))="FRS"</formula>
    </cfRule>
  </conditionalFormatting>
  <conditionalFormatting sqref="N27">
    <cfRule type="beginsWith" dxfId="35331" priority="131" operator="beginsWith" text="NT">
      <formula>LEFT(N27,LEN("NT"))="NT"</formula>
    </cfRule>
  </conditionalFormatting>
  <conditionalFormatting sqref="N27">
    <cfRule type="beginsWith" dxfId="35330" priority="128" operator="beginsWith" text="ANT">
      <formula>LEFT(N27,LEN("ANT"))="ANT"</formula>
    </cfRule>
    <cfRule type="beginsWith" dxfId="35329" priority="129" operator="beginsWith" text="FAL">
      <formula>LEFT(N27,LEN("FAL"))="FAL"</formula>
    </cfRule>
    <cfRule type="beginsWith" dxfId="35328" priority="130" operator="beginsWith" text="OK">
      <formula>LEFT(N27,LEN("OK"))="OK"</formula>
    </cfRule>
  </conditionalFormatting>
  <conditionalFormatting sqref="N27">
    <cfRule type="beginsWith" dxfId="35327" priority="127" operator="beginsWith" text="ATR">
      <formula>LEFT(N27,LEN("ATR"))="ATR"</formula>
    </cfRule>
  </conditionalFormatting>
  <conditionalFormatting sqref="N27">
    <cfRule type="beginsWith" dxfId="35326" priority="126" operator="beginsWith" text="ATD">
      <formula>LEFT(N27,LEN("ATD"))="ATD"</formula>
    </cfRule>
  </conditionalFormatting>
  <conditionalFormatting sqref="N27">
    <cfRule type="beginsWith" dxfId="35325" priority="125" operator="beginsWith" text="DP">
      <formula>LEFT(N27,LEN("DP"))="DP"</formula>
    </cfRule>
  </conditionalFormatting>
  <conditionalFormatting sqref="N30">
    <cfRule type="beginsWith" dxfId="35324" priority="123" operator="beginsWith" text="FER">
      <formula>LEFT(N30,LEN("FER"))="FER"</formula>
    </cfRule>
    <cfRule type="beginsWith" dxfId="35323" priority="124" operator="beginsWith" text="FRS">
      <formula>LEFT(N30,LEN("FRS"))="FRS"</formula>
    </cfRule>
  </conditionalFormatting>
  <conditionalFormatting sqref="N30">
    <cfRule type="beginsWith" dxfId="35322" priority="122" operator="beginsWith" text="NT">
      <formula>LEFT(N30,LEN("NT"))="NT"</formula>
    </cfRule>
  </conditionalFormatting>
  <conditionalFormatting sqref="N30">
    <cfRule type="beginsWith" dxfId="35321" priority="119" operator="beginsWith" text="ANT">
      <formula>LEFT(N30,LEN("ANT"))="ANT"</formula>
    </cfRule>
    <cfRule type="beginsWith" dxfId="35320" priority="120" operator="beginsWith" text="FAL">
      <formula>LEFT(N30,LEN("FAL"))="FAL"</formula>
    </cfRule>
    <cfRule type="beginsWith" dxfId="35319" priority="121" operator="beginsWith" text="OK">
      <formula>LEFT(N30,LEN("OK"))="OK"</formula>
    </cfRule>
  </conditionalFormatting>
  <conditionalFormatting sqref="N30">
    <cfRule type="beginsWith" dxfId="35318" priority="118" operator="beginsWith" text="ATR">
      <formula>LEFT(N30,LEN("ATR"))="ATR"</formula>
    </cfRule>
  </conditionalFormatting>
  <conditionalFormatting sqref="N30">
    <cfRule type="beginsWith" dxfId="35317" priority="117" operator="beginsWith" text="ATD">
      <formula>LEFT(N30,LEN("ATD"))="ATD"</formula>
    </cfRule>
  </conditionalFormatting>
  <conditionalFormatting sqref="N30">
    <cfRule type="beginsWith" dxfId="35316" priority="116" stopIfTrue="1" operator="beginsWith" text="DP">
      <formula>LEFT(N30,LEN("DP"))="DP"</formula>
    </cfRule>
  </conditionalFormatting>
  <conditionalFormatting sqref="N29">
    <cfRule type="beginsWith" dxfId="35315" priority="114" operator="beginsWith" text="FER">
      <formula>LEFT(N29,LEN("FER"))="FER"</formula>
    </cfRule>
    <cfRule type="beginsWith" dxfId="35314" priority="115" operator="beginsWith" text="FRS">
      <formula>LEFT(N29,LEN("FRS"))="FRS"</formula>
    </cfRule>
  </conditionalFormatting>
  <conditionalFormatting sqref="N29">
    <cfRule type="beginsWith" dxfId="35313" priority="113" operator="beginsWith" text="NT">
      <formula>LEFT(N29,LEN("NT"))="NT"</formula>
    </cfRule>
  </conditionalFormatting>
  <conditionalFormatting sqref="N29">
    <cfRule type="beginsWith" dxfId="35312" priority="110" operator="beginsWith" text="ANT">
      <formula>LEFT(N29,LEN("ANT"))="ANT"</formula>
    </cfRule>
    <cfRule type="beginsWith" dxfId="35311" priority="111" operator="beginsWith" text="FAL">
      <formula>LEFT(N29,LEN("FAL"))="FAL"</formula>
    </cfRule>
    <cfRule type="beginsWith" dxfId="35310" priority="112" operator="beginsWith" text="OK">
      <formula>LEFT(N29,LEN("OK"))="OK"</formula>
    </cfRule>
  </conditionalFormatting>
  <conditionalFormatting sqref="N29">
    <cfRule type="beginsWith" dxfId="35309" priority="109" operator="beginsWith" text="ATR">
      <formula>LEFT(N29,LEN("ATR"))="ATR"</formula>
    </cfRule>
  </conditionalFormatting>
  <conditionalFormatting sqref="N29">
    <cfRule type="beginsWith" dxfId="35308" priority="108" operator="beginsWith" text="ATD">
      <formula>LEFT(N29,LEN("ATD"))="ATD"</formula>
    </cfRule>
  </conditionalFormatting>
  <conditionalFormatting sqref="N29">
    <cfRule type="beginsWith" dxfId="35307" priority="107" operator="beginsWith" text="DP">
      <formula>LEFT(N29,LEN("DP"))="DP"</formula>
    </cfRule>
  </conditionalFormatting>
  <conditionalFormatting sqref="M27:M30">
    <cfRule type="expression" dxfId="35306" priority="106">
      <formula>L27="0"</formula>
    </cfRule>
  </conditionalFormatting>
  <conditionalFormatting sqref="L27:L30">
    <cfRule type="beginsWith" dxfId="35305" priority="105" operator="beginsWith" text="0">
      <formula>LEFT(L27,LEN("0"))="0"</formula>
    </cfRule>
  </conditionalFormatting>
  <conditionalFormatting sqref="L33:N34">
    <cfRule type="expression" dxfId="35304" priority="101">
      <formula>K31="FERIADO"</formula>
    </cfRule>
    <cfRule type="expression" dxfId="35303" priority="102">
      <formula>K31="FÉRIAS"</formula>
    </cfRule>
    <cfRule type="expression" dxfId="35302" priority="103">
      <formula>K31="ATESTADO"</formula>
    </cfRule>
    <cfRule type="expression" dxfId="35301" priority="104">
      <formula>K31="NTRAB"</formula>
    </cfRule>
  </conditionalFormatting>
  <conditionalFormatting sqref="N31">
    <cfRule type="beginsWith" dxfId="35300" priority="98" operator="beginsWith" text="DP">
      <formula>LEFT(N31,LEN("DP"))="DP"</formula>
    </cfRule>
    <cfRule type="beginsWith" dxfId="35299" priority="99" operator="beginsWith" text="FER">
      <formula>LEFT(N31,LEN("FER"))="FER"</formula>
    </cfRule>
    <cfRule type="beginsWith" dxfId="35298" priority="100" operator="beginsWith" text="FRS">
      <formula>LEFT(N31,LEN("FRS"))="FRS"</formula>
    </cfRule>
  </conditionalFormatting>
  <conditionalFormatting sqref="N31">
    <cfRule type="beginsWith" dxfId="35297" priority="97" operator="beginsWith" text="NT">
      <formula>LEFT(N31,LEN("NT"))="NT"</formula>
    </cfRule>
  </conditionalFormatting>
  <conditionalFormatting sqref="N31">
    <cfRule type="beginsWith" dxfId="35296" priority="94" operator="beginsWith" text="ANT">
      <formula>LEFT(N31,LEN("ANT"))="ANT"</formula>
    </cfRule>
    <cfRule type="beginsWith" dxfId="35295" priority="95" operator="beginsWith" text="FAL">
      <formula>LEFT(N31,LEN("FAL"))="FAL"</formula>
    </cfRule>
    <cfRule type="beginsWith" dxfId="35294" priority="96" operator="beginsWith" text="OK">
      <formula>LEFT(N31,LEN("OK"))="OK"</formula>
    </cfRule>
  </conditionalFormatting>
  <conditionalFormatting sqref="N31">
    <cfRule type="beginsWith" dxfId="35293" priority="93" operator="beginsWith" text="ATR">
      <formula>LEFT(N31,LEN("ATR"))="ATR"</formula>
    </cfRule>
  </conditionalFormatting>
  <conditionalFormatting sqref="N31">
    <cfRule type="beginsWith" dxfId="35292" priority="92" operator="beginsWith" text="ATD">
      <formula>LEFT(N31,LEN("ATD"))="ATD"</formula>
    </cfRule>
  </conditionalFormatting>
  <conditionalFormatting sqref="N32">
    <cfRule type="beginsWith" dxfId="35291" priority="90" operator="beginsWith" text="FER">
      <formula>LEFT(N32,LEN("FER"))="FER"</formula>
    </cfRule>
    <cfRule type="beginsWith" dxfId="35290" priority="91" operator="beginsWith" text="FRS">
      <formula>LEFT(N32,LEN("FRS"))="FRS"</formula>
    </cfRule>
  </conditionalFormatting>
  <conditionalFormatting sqref="N32">
    <cfRule type="beginsWith" dxfId="35289" priority="89" operator="beginsWith" text="NT">
      <formula>LEFT(N32,LEN("NT"))="NT"</formula>
    </cfRule>
  </conditionalFormatting>
  <conditionalFormatting sqref="N32">
    <cfRule type="beginsWith" dxfId="35288" priority="86" operator="beginsWith" text="ANT">
      <formula>LEFT(N32,LEN("ANT"))="ANT"</formula>
    </cfRule>
    <cfRule type="beginsWith" dxfId="35287" priority="87" operator="beginsWith" text="FAL">
      <formula>LEFT(N32,LEN("FAL"))="FAL"</formula>
    </cfRule>
    <cfRule type="beginsWith" dxfId="35286" priority="88" operator="beginsWith" text="OK">
      <formula>LEFT(N32,LEN("OK"))="OK"</formula>
    </cfRule>
  </conditionalFormatting>
  <conditionalFormatting sqref="N32">
    <cfRule type="beginsWith" dxfId="35285" priority="85" operator="beginsWith" text="ATR">
      <formula>LEFT(N32,LEN("ATR"))="ATR"</formula>
    </cfRule>
  </conditionalFormatting>
  <conditionalFormatting sqref="N32">
    <cfRule type="beginsWith" dxfId="35284" priority="84" operator="beginsWith" text="ATD">
      <formula>LEFT(N32,LEN("ATD"))="ATD"</formula>
    </cfRule>
  </conditionalFormatting>
  <conditionalFormatting sqref="N32">
    <cfRule type="beginsWith" dxfId="35283" priority="83" stopIfTrue="1" operator="beginsWith" text="DP">
      <formula>LEFT(N32,LEN("DP"))="DP"</formula>
    </cfRule>
  </conditionalFormatting>
  <conditionalFormatting sqref="M31:M32">
    <cfRule type="expression" dxfId="35282" priority="82">
      <formula>L31="0"</formula>
    </cfRule>
  </conditionalFormatting>
  <conditionalFormatting sqref="L31:L32">
    <cfRule type="beginsWith" dxfId="35281" priority="81" operator="beginsWith" text="0">
      <formula>LEFT(L31,LEN("0"))="0"</formula>
    </cfRule>
  </conditionalFormatting>
  <conditionalFormatting sqref="L35:N38">
    <cfRule type="expression" dxfId="35280" priority="77">
      <formula>K35="FÉRIAS"</formula>
    </cfRule>
    <cfRule type="expression" dxfId="35279" priority="78">
      <formula>K35="FERIADO"</formula>
    </cfRule>
    <cfRule type="expression" dxfId="35278" priority="79">
      <formula>K35="ATESTADO"</formula>
    </cfRule>
    <cfRule type="expression" dxfId="35277" priority="80">
      <formula>K35="NTRAB"</formula>
    </cfRule>
  </conditionalFormatting>
  <conditionalFormatting sqref="N40">
    <cfRule type="beginsWith" dxfId="35276" priority="75" operator="beginsWith" text="FER">
      <formula>LEFT(N40,LEN("FER"))="FER"</formula>
    </cfRule>
    <cfRule type="beginsWith" dxfId="35275" priority="76" operator="beginsWith" text="FRS">
      <formula>LEFT(N40,LEN("FRS"))="FRS"</formula>
    </cfRule>
  </conditionalFormatting>
  <conditionalFormatting sqref="N40">
    <cfRule type="beginsWith" dxfId="35274" priority="74" operator="beginsWith" text="NT">
      <formula>LEFT(N40,LEN("NT"))="NT"</formula>
    </cfRule>
  </conditionalFormatting>
  <conditionalFormatting sqref="N40">
    <cfRule type="beginsWith" dxfId="35273" priority="71" operator="beginsWith" text="ANT">
      <formula>LEFT(N40,LEN("ANT"))="ANT"</formula>
    </cfRule>
    <cfRule type="beginsWith" dxfId="35272" priority="72" operator="beginsWith" text="FAL">
      <formula>LEFT(N40,LEN("FAL"))="FAL"</formula>
    </cfRule>
    <cfRule type="beginsWith" dxfId="35271" priority="73" operator="beginsWith" text="OK">
      <formula>LEFT(N40,LEN("OK"))="OK"</formula>
    </cfRule>
  </conditionalFormatting>
  <conditionalFormatting sqref="N40">
    <cfRule type="beginsWith" dxfId="35270" priority="70" operator="beginsWith" text="ATR">
      <formula>LEFT(N40,LEN("ATR"))="ATR"</formula>
    </cfRule>
  </conditionalFormatting>
  <conditionalFormatting sqref="N40">
    <cfRule type="beginsWith" dxfId="35269" priority="69" operator="beginsWith" text="ATD">
      <formula>LEFT(N40,LEN("ATD"))="ATD"</formula>
    </cfRule>
  </conditionalFormatting>
  <conditionalFormatting sqref="N40">
    <cfRule type="beginsWith" dxfId="35268" priority="68" operator="beginsWith" text="DP">
      <formula>LEFT(N40,LEN("DP"))="DP"</formula>
    </cfRule>
  </conditionalFormatting>
  <conditionalFormatting sqref="N39">
    <cfRule type="beginsWith" dxfId="35267" priority="66" operator="beginsWith" text="FER">
      <formula>LEFT(N39,LEN("FER"))="FER"</formula>
    </cfRule>
    <cfRule type="beginsWith" dxfId="35266" priority="67" operator="beginsWith" text="FRS">
      <formula>LEFT(N39,LEN("FRS"))="FRS"</formula>
    </cfRule>
  </conditionalFormatting>
  <conditionalFormatting sqref="N39">
    <cfRule type="beginsWith" dxfId="35265" priority="65" operator="beginsWith" text="NT">
      <formula>LEFT(N39,LEN("NT"))="NT"</formula>
    </cfRule>
  </conditionalFormatting>
  <conditionalFormatting sqref="N39">
    <cfRule type="beginsWith" dxfId="35264" priority="62" operator="beginsWith" text="ANT">
      <formula>LEFT(N39,LEN("ANT"))="ANT"</formula>
    </cfRule>
    <cfRule type="beginsWith" dxfId="35263" priority="63" operator="beginsWith" text="FAL">
      <formula>LEFT(N39,LEN("FAL"))="FAL"</formula>
    </cfRule>
    <cfRule type="beginsWith" dxfId="35262" priority="64" operator="beginsWith" text="OK">
      <formula>LEFT(N39,LEN("OK"))="OK"</formula>
    </cfRule>
  </conditionalFormatting>
  <conditionalFormatting sqref="N39">
    <cfRule type="beginsWith" dxfId="35261" priority="61" operator="beginsWith" text="ATR">
      <formula>LEFT(N39,LEN("ATR"))="ATR"</formula>
    </cfRule>
  </conditionalFormatting>
  <conditionalFormatting sqref="N39">
    <cfRule type="beginsWith" dxfId="35260" priority="60" operator="beginsWith" text="ATD">
      <formula>LEFT(N39,LEN("ATD"))="ATD"</formula>
    </cfRule>
  </conditionalFormatting>
  <conditionalFormatting sqref="N39">
    <cfRule type="beginsWith" dxfId="35259" priority="59" operator="beginsWith" text="DP">
      <formula>LEFT(N39,LEN("DP"))="DP"</formula>
    </cfRule>
  </conditionalFormatting>
  <conditionalFormatting sqref="N42">
    <cfRule type="beginsWith" dxfId="35258" priority="57" operator="beginsWith" text="FER">
      <formula>LEFT(N42,LEN("FER"))="FER"</formula>
    </cfRule>
    <cfRule type="beginsWith" dxfId="35257" priority="58" operator="beginsWith" text="FRS">
      <formula>LEFT(N42,LEN("FRS"))="FRS"</formula>
    </cfRule>
  </conditionalFormatting>
  <conditionalFormatting sqref="N42">
    <cfRule type="beginsWith" dxfId="35256" priority="56" operator="beginsWith" text="NT">
      <formula>LEFT(N42,LEN("NT"))="NT"</formula>
    </cfRule>
  </conditionalFormatting>
  <conditionalFormatting sqref="N42">
    <cfRule type="beginsWith" dxfId="35255" priority="53" operator="beginsWith" text="ANT">
      <formula>LEFT(N42,LEN("ANT"))="ANT"</formula>
    </cfRule>
    <cfRule type="beginsWith" dxfId="35254" priority="54" operator="beginsWith" text="FAL">
      <formula>LEFT(N42,LEN("FAL"))="FAL"</formula>
    </cfRule>
    <cfRule type="beginsWith" dxfId="35253" priority="55" operator="beginsWith" text="OK">
      <formula>LEFT(N42,LEN("OK"))="OK"</formula>
    </cfRule>
  </conditionalFormatting>
  <conditionalFormatting sqref="N42">
    <cfRule type="beginsWith" dxfId="35252" priority="52" operator="beginsWith" text="ATR">
      <formula>LEFT(N42,LEN("ATR"))="ATR"</formula>
    </cfRule>
  </conditionalFormatting>
  <conditionalFormatting sqref="N42">
    <cfRule type="beginsWith" dxfId="35251" priority="51" operator="beginsWith" text="ATD">
      <formula>LEFT(N42,LEN("ATD"))="ATD"</formula>
    </cfRule>
  </conditionalFormatting>
  <conditionalFormatting sqref="N42">
    <cfRule type="beginsWith" dxfId="35250" priority="50" stopIfTrue="1" operator="beginsWith" text="DP">
      <formula>LEFT(N42,LEN("DP"))="DP"</formula>
    </cfRule>
  </conditionalFormatting>
  <conditionalFormatting sqref="N41">
    <cfRule type="beginsWith" dxfId="35249" priority="48" operator="beginsWith" text="FER">
      <formula>LEFT(N41,LEN("FER"))="FER"</formula>
    </cfRule>
    <cfRule type="beginsWith" dxfId="35248" priority="49" operator="beginsWith" text="FRS">
      <formula>LEFT(N41,LEN("FRS"))="FRS"</formula>
    </cfRule>
  </conditionalFormatting>
  <conditionalFormatting sqref="N41">
    <cfRule type="beginsWith" dxfId="35247" priority="47" operator="beginsWith" text="NT">
      <formula>LEFT(N41,LEN("NT"))="NT"</formula>
    </cfRule>
  </conditionalFormatting>
  <conditionalFormatting sqref="N41">
    <cfRule type="beginsWith" dxfId="35246" priority="44" operator="beginsWith" text="ANT">
      <formula>LEFT(N41,LEN("ANT"))="ANT"</formula>
    </cfRule>
    <cfRule type="beginsWith" dxfId="35245" priority="45" operator="beginsWith" text="FAL">
      <formula>LEFT(N41,LEN("FAL"))="FAL"</formula>
    </cfRule>
    <cfRule type="beginsWith" dxfId="35244" priority="46" operator="beginsWith" text="OK">
      <formula>LEFT(N41,LEN("OK"))="OK"</formula>
    </cfRule>
  </conditionalFormatting>
  <conditionalFormatting sqref="N41">
    <cfRule type="beginsWith" dxfId="35243" priority="43" operator="beginsWith" text="ATR">
      <formula>LEFT(N41,LEN("ATR"))="ATR"</formula>
    </cfRule>
  </conditionalFormatting>
  <conditionalFormatting sqref="N41">
    <cfRule type="beginsWith" dxfId="35242" priority="42" operator="beginsWith" text="ATD">
      <formula>LEFT(N41,LEN("ATD"))="ATD"</formula>
    </cfRule>
  </conditionalFormatting>
  <conditionalFormatting sqref="N41">
    <cfRule type="beginsWith" dxfId="35241" priority="41" operator="beginsWith" text="DP">
      <formula>LEFT(N41,LEN("DP"))="DP"</formula>
    </cfRule>
  </conditionalFormatting>
  <conditionalFormatting sqref="M39:M42">
    <cfRule type="expression" dxfId="35240" priority="40">
      <formula>L39="0"</formula>
    </cfRule>
  </conditionalFormatting>
  <conditionalFormatting sqref="L39:L42">
    <cfRule type="beginsWith" dxfId="35239" priority="39" operator="beginsWith" text="0">
      <formula>LEFT(L39,LEN("0"))="0"</formula>
    </cfRule>
  </conditionalFormatting>
  <conditionalFormatting sqref="N44">
    <cfRule type="beginsWith" dxfId="35238" priority="37" operator="beginsWith" text="FER">
      <formula>LEFT(N44,LEN("FER"))="FER"</formula>
    </cfRule>
    <cfRule type="beginsWith" dxfId="35237" priority="38" operator="beginsWith" text="FRS">
      <formula>LEFT(N44,LEN("FRS"))="FRS"</formula>
    </cfRule>
  </conditionalFormatting>
  <conditionalFormatting sqref="N44">
    <cfRule type="beginsWith" dxfId="35236" priority="36" operator="beginsWith" text="NT">
      <formula>LEFT(N44,LEN("NT"))="NT"</formula>
    </cfRule>
  </conditionalFormatting>
  <conditionalFormatting sqref="N44">
    <cfRule type="beginsWith" dxfId="35235" priority="33" operator="beginsWith" text="ANT">
      <formula>LEFT(N44,LEN("ANT"))="ANT"</formula>
    </cfRule>
    <cfRule type="beginsWith" dxfId="35234" priority="34" operator="beginsWith" text="FAL">
      <formula>LEFT(N44,LEN("FAL"))="FAL"</formula>
    </cfRule>
    <cfRule type="beginsWith" dxfId="35233" priority="35" operator="beginsWith" text="OK">
      <formula>LEFT(N44,LEN("OK"))="OK"</formula>
    </cfRule>
  </conditionalFormatting>
  <conditionalFormatting sqref="N44">
    <cfRule type="beginsWith" dxfId="35232" priority="32" operator="beginsWith" text="ATR">
      <formula>LEFT(N44,LEN("ATR"))="ATR"</formula>
    </cfRule>
  </conditionalFormatting>
  <conditionalFormatting sqref="N44">
    <cfRule type="beginsWith" dxfId="35231" priority="31" operator="beginsWith" text="ATD">
      <formula>LEFT(N44,LEN("ATD"))="ATD"</formula>
    </cfRule>
  </conditionalFormatting>
  <conditionalFormatting sqref="N44">
    <cfRule type="beginsWith" dxfId="35230" priority="30" operator="beginsWith" text="DP">
      <formula>LEFT(N44,LEN("DP"))="DP"</formula>
    </cfRule>
  </conditionalFormatting>
  <conditionalFormatting sqref="N43">
    <cfRule type="beginsWith" dxfId="35229" priority="28" operator="beginsWith" text="FER">
      <formula>LEFT(N43,LEN("FER"))="FER"</formula>
    </cfRule>
    <cfRule type="beginsWith" dxfId="35228" priority="29" operator="beginsWith" text="FRS">
      <formula>LEFT(N43,LEN("FRS"))="FRS"</formula>
    </cfRule>
  </conditionalFormatting>
  <conditionalFormatting sqref="N43">
    <cfRule type="beginsWith" dxfId="35227" priority="27" operator="beginsWith" text="NT">
      <formula>LEFT(N43,LEN("NT"))="NT"</formula>
    </cfRule>
  </conditionalFormatting>
  <conditionalFormatting sqref="N43">
    <cfRule type="beginsWith" dxfId="35226" priority="24" operator="beginsWith" text="ANT">
      <formula>LEFT(N43,LEN("ANT"))="ANT"</formula>
    </cfRule>
    <cfRule type="beginsWith" dxfId="35225" priority="25" operator="beginsWith" text="FAL">
      <formula>LEFT(N43,LEN("FAL"))="FAL"</formula>
    </cfRule>
    <cfRule type="beginsWith" dxfId="35224" priority="26" operator="beginsWith" text="OK">
      <formula>LEFT(N43,LEN("OK"))="OK"</formula>
    </cfRule>
  </conditionalFormatting>
  <conditionalFormatting sqref="N43">
    <cfRule type="beginsWith" dxfId="35223" priority="23" operator="beginsWith" text="ATR">
      <formula>LEFT(N43,LEN("ATR"))="ATR"</formula>
    </cfRule>
  </conditionalFormatting>
  <conditionalFormatting sqref="N43">
    <cfRule type="beginsWith" dxfId="35222" priority="22" operator="beginsWith" text="ATD">
      <formula>LEFT(N43,LEN("ATD"))="ATD"</formula>
    </cfRule>
  </conditionalFormatting>
  <conditionalFormatting sqref="N43">
    <cfRule type="beginsWith" dxfId="35221" priority="21" operator="beginsWith" text="DP">
      <formula>LEFT(N43,LEN("DP"))="DP"</formula>
    </cfRule>
  </conditionalFormatting>
  <conditionalFormatting sqref="N46">
    <cfRule type="beginsWith" dxfId="35220" priority="19" operator="beginsWith" text="FER">
      <formula>LEFT(N46,LEN("FER"))="FER"</formula>
    </cfRule>
    <cfRule type="beginsWith" dxfId="35219" priority="20" operator="beginsWith" text="FRS">
      <formula>LEFT(N46,LEN("FRS"))="FRS"</formula>
    </cfRule>
  </conditionalFormatting>
  <conditionalFormatting sqref="N46">
    <cfRule type="beginsWith" dxfId="35218" priority="18" operator="beginsWith" text="NT">
      <formula>LEFT(N46,LEN("NT"))="NT"</formula>
    </cfRule>
  </conditionalFormatting>
  <conditionalFormatting sqref="N46">
    <cfRule type="beginsWith" dxfId="35217" priority="15" operator="beginsWith" text="ANT">
      <formula>LEFT(N46,LEN("ANT"))="ANT"</formula>
    </cfRule>
    <cfRule type="beginsWith" dxfId="35216" priority="16" operator="beginsWith" text="FAL">
      <formula>LEFT(N46,LEN("FAL"))="FAL"</formula>
    </cfRule>
    <cfRule type="beginsWith" dxfId="35215" priority="17" operator="beginsWith" text="OK">
      <formula>LEFT(N46,LEN("OK"))="OK"</formula>
    </cfRule>
  </conditionalFormatting>
  <conditionalFormatting sqref="N46">
    <cfRule type="beginsWith" dxfId="35214" priority="14" operator="beginsWith" text="ATR">
      <formula>LEFT(N46,LEN("ATR"))="ATR"</formula>
    </cfRule>
  </conditionalFormatting>
  <conditionalFormatting sqref="N46">
    <cfRule type="beginsWith" dxfId="35213" priority="13" operator="beginsWith" text="ATD">
      <formula>LEFT(N46,LEN("ATD"))="ATD"</formula>
    </cfRule>
  </conditionalFormatting>
  <conditionalFormatting sqref="N46">
    <cfRule type="beginsWith" dxfId="35212" priority="12" stopIfTrue="1" operator="beginsWith" text="DP">
      <formula>LEFT(N46,LEN("DP"))="DP"</formula>
    </cfRule>
  </conditionalFormatting>
  <conditionalFormatting sqref="N45">
    <cfRule type="beginsWith" dxfId="35211" priority="10" operator="beginsWith" text="FER">
      <formula>LEFT(N45,LEN("FER"))="FER"</formula>
    </cfRule>
    <cfRule type="beginsWith" dxfId="35210" priority="11" operator="beginsWith" text="FRS">
      <formula>LEFT(N45,LEN("FRS"))="FRS"</formula>
    </cfRule>
  </conditionalFormatting>
  <conditionalFormatting sqref="N45">
    <cfRule type="beginsWith" dxfId="35209" priority="9" operator="beginsWith" text="NT">
      <formula>LEFT(N45,LEN("NT"))="NT"</formula>
    </cfRule>
  </conditionalFormatting>
  <conditionalFormatting sqref="N45">
    <cfRule type="beginsWith" dxfId="35208" priority="6" operator="beginsWith" text="ANT">
      <formula>LEFT(N45,LEN("ANT"))="ANT"</formula>
    </cfRule>
    <cfRule type="beginsWith" dxfId="35207" priority="7" operator="beginsWith" text="FAL">
      <formula>LEFT(N45,LEN("FAL"))="FAL"</formula>
    </cfRule>
    <cfRule type="beginsWith" dxfId="35206" priority="8" operator="beginsWith" text="OK">
      <formula>LEFT(N45,LEN("OK"))="OK"</formula>
    </cfRule>
  </conditionalFormatting>
  <conditionalFormatting sqref="N45">
    <cfRule type="beginsWith" dxfId="35205" priority="5" operator="beginsWith" text="ATR">
      <formula>LEFT(N45,LEN("ATR"))="ATR"</formula>
    </cfRule>
  </conditionalFormatting>
  <conditionalFormatting sqref="N45">
    <cfRule type="beginsWith" dxfId="35204" priority="4" operator="beginsWith" text="ATD">
      <formula>LEFT(N45,LEN("ATD"))="ATD"</formula>
    </cfRule>
  </conditionalFormatting>
  <conditionalFormatting sqref="N45">
    <cfRule type="beginsWith" dxfId="35203" priority="3" operator="beginsWith" text="DP">
      <formula>LEFT(N45,LEN("DP"))="DP"</formula>
    </cfRule>
  </conditionalFormatting>
  <conditionalFormatting sqref="M43:M46">
    <cfRule type="expression" dxfId="35202" priority="2">
      <formula>L43="0"</formula>
    </cfRule>
  </conditionalFormatting>
  <conditionalFormatting sqref="L43:L46">
    <cfRule type="beginsWith" dxfId="35201" priority="1" operator="beginsWith" text="0">
      <formula>LEFT(L43,LEN("0"))="0"</formula>
    </cfRule>
  </conditionalFormatting>
  <dataValidations count="2">
    <dataValidation type="list" allowBlank="1" showInputMessage="1" showErrorMessage="1" sqref="N47" xr:uid="{ADF6E95F-4763-4DDC-9774-33BD052D4837}">
      <formula1>$W$48:$W$49</formula1>
    </dataValidation>
    <dataValidation type="list" allowBlank="1" showInputMessage="1" showErrorMessage="1" sqref="K3 A39 F19 F31 F7 F15 F23 F3 F11 F27 A35 A19 A31 K27 A7 A15 A23 A3 A11 A27 K11 F39 F35 K19 K31 K7 K15 K23 K39 K35 K43" xr:uid="{9C29EF7C-6CB6-4356-B837-D2FA53F04361}">
      <formula1>$K$101:$K$105</formula1>
    </dataValidation>
  </dataValidations>
  <pageMargins left="0.43307086614173229" right="3.937007874015748E-2" top="0.35433070866141736" bottom="0.35433070866141736" header="0.31496062992125984" footer="0.31496062992125984"/>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22">
    <tabColor rgb="FF00FF00"/>
  </sheetPr>
  <dimension ref="A1:BN651"/>
  <sheetViews>
    <sheetView showGridLines="0" showRuler="0" showWhiteSpace="0" zoomScale="115" zoomScaleNormal="115" workbookViewId="0">
      <pane ySplit="1" topLeftCell="A2" activePane="bottomLeft" state="frozen"/>
      <selection pane="bottomLeft" sqref="A1:I1"/>
    </sheetView>
  </sheetViews>
  <sheetFormatPr defaultRowHeight="15" x14ac:dyDescent="0.25"/>
  <cols>
    <col min="1" max="1" width="10.85546875" style="1" customWidth="1"/>
    <col min="2" max="2" width="8" style="1" bestFit="1" customWidth="1"/>
    <col min="3" max="3" width="6.140625" style="6" bestFit="1" customWidth="1"/>
    <col min="4" max="4" width="4.7109375" style="6" customWidth="1"/>
    <col min="5" max="5" width="2.5703125" style="1" customWidth="1"/>
    <col min="6" max="6" width="10.85546875" style="1" customWidth="1"/>
    <col min="7" max="7" width="8" style="1" bestFit="1" customWidth="1"/>
    <col min="8" max="8" width="6.140625" style="1" bestFit="1" customWidth="1"/>
    <col min="9" max="9" width="4.7109375" style="1" bestFit="1" customWidth="1"/>
    <col min="10" max="10" width="2.5703125" style="1" customWidth="1"/>
    <col min="11" max="11" width="10.85546875" style="1" customWidth="1"/>
    <col min="12" max="12" width="8" style="1" bestFit="1" customWidth="1"/>
    <col min="13" max="13" width="6.140625" style="1" bestFit="1" customWidth="1"/>
    <col min="14" max="14" width="4.7109375" style="1" customWidth="1"/>
    <col min="15" max="15" width="2.5703125" style="1" customWidth="1"/>
    <col min="16" max="16" width="10.7109375" style="1" bestFit="1" customWidth="1"/>
    <col min="17" max="17" width="5.5703125" style="1" bestFit="1" customWidth="1"/>
    <col min="18" max="18" width="1" style="1" customWidth="1"/>
    <col min="19" max="19" width="10.7109375" style="1" bestFit="1" customWidth="1"/>
    <col min="20" max="20" width="3" style="1" bestFit="1" customWidth="1"/>
    <col min="21" max="21" width="3.42578125" style="1" customWidth="1"/>
    <col min="22" max="22" width="32.28515625" style="1" customWidth="1"/>
    <col min="23" max="23" width="8" style="1" bestFit="1" customWidth="1"/>
    <col min="24" max="24" width="6.140625" style="1" bestFit="1" customWidth="1"/>
    <col min="25" max="25" width="9.140625" style="9"/>
    <col min="26" max="27" width="9.140625" style="1"/>
    <col min="28" max="28" width="13.42578125" style="1" customWidth="1"/>
    <col min="29" max="29" width="16.140625" style="1" customWidth="1"/>
    <col min="30" max="30" width="12.7109375" style="1" bestFit="1" customWidth="1"/>
    <col min="31" max="16384" width="9.140625" style="1"/>
  </cols>
  <sheetData>
    <row r="1" spans="1:66" ht="30.75" customHeight="1" x14ac:dyDescent="0.25">
      <c r="A1" s="280" t="str">
        <f>IF(DADOS!H15=0, "", DADOS!H15)</f>
        <v>JEFERSON SCHROER HELDT</v>
      </c>
      <c r="B1" s="280"/>
      <c r="C1" s="280"/>
      <c r="D1" s="280"/>
      <c r="E1" s="280"/>
      <c r="F1" s="280"/>
      <c r="G1" s="280"/>
      <c r="H1" s="280"/>
      <c r="I1" s="280"/>
      <c r="J1" s="154" t="s">
        <v>121</v>
      </c>
      <c r="K1" s="281" t="str">
        <f>CONFIG!G5</f>
        <v>MARÇO</v>
      </c>
      <c r="L1" s="281"/>
      <c r="M1" s="281">
        <f>CONFIG!G7</f>
        <v>2026</v>
      </c>
      <c r="N1" s="281"/>
      <c r="O1" s="10"/>
      <c r="P1" s="283"/>
      <c r="Q1" s="283"/>
      <c r="R1" s="22"/>
      <c r="S1" s="283"/>
      <c r="T1" s="283"/>
      <c r="V1" s="33"/>
      <c r="W1" s="282" t="s">
        <v>9</v>
      </c>
      <c r="X1" s="282"/>
    </row>
    <row r="2" spans="1:66" s="6" customFormat="1" x14ac:dyDescent="0.25">
      <c r="A2" s="2" t="s">
        <v>1</v>
      </c>
      <c r="B2" s="2" t="s">
        <v>0</v>
      </c>
      <c r="C2" s="2" t="s">
        <v>4</v>
      </c>
      <c r="D2" s="2" t="s">
        <v>5</v>
      </c>
      <c r="E2" s="188"/>
      <c r="F2" s="3" t="s">
        <v>1</v>
      </c>
      <c r="G2" s="3" t="s">
        <v>0</v>
      </c>
      <c r="H2" s="3" t="s">
        <v>4</v>
      </c>
      <c r="I2" s="3" t="s">
        <v>5</v>
      </c>
      <c r="J2" s="187"/>
      <c r="K2" s="3" t="s">
        <v>1</v>
      </c>
      <c r="L2" s="2" t="s">
        <v>0</v>
      </c>
      <c r="M2" s="3" t="s">
        <v>4</v>
      </c>
      <c r="N2" s="3" t="s">
        <v>5</v>
      </c>
      <c r="O2" s="4"/>
      <c r="P2" s="285" t="s">
        <v>57</v>
      </c>
      <c r="Q2" s="285"/>
      <c r="R2" s="285"/>
      <c r="S2" s="285"/>
      <c r="T2" s="199" t="s">
        <v>32</v>
      </c>
      <c r="U2" s="1"/>
      <c r="V2" s="33"/>
      <c r="W2" s="9" t="s">
        <v>6</v>
      </c>
      <c r="X2" s="9" t="s">
        <v>4</v>
      </c>
      <c r="Y2" s="9" t="s">
        <v>122</v>
      </c>
      <c r="Z2" s="1"/>
      <c r="AA2" s="1"/>
      <c r="AB2" s="1"/>
      <c r="AC2" s="1"/>
      <c r="AD2" s="1"/>
      <c r="AE2" s="1"/>
      <c r="AF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row>
    <row r="3" spans="1:66" ht="15" customHeight="1" x14ac:dyDescent="0.25">
      <c r="A3" s="11"/>
      <c r="B3" s="256" t="s">
        <v>10</v>
      </c>
      <c r="C3" s="257"/>
      <c r="D3" s="257"/>
      <c r="E3" s="192" t="str">
        <f>IF($N$47&lt;&gt;"SIM","",IFERROR(IF(TRIM(C3&amp;"")="","",_xlfn.LET(_xlpm.v,VALUE(TRIM(C3&amp;"")),_xlpm.alvo,IF(A5="SÁBADO",(INT($Y$8/100)*60+MOD($Y$8,100)),(INT($Y$3/100)*60+MOD($Y$3,100))),_xlpm.real,(INT(_xlpm.v/100)*60+MOD(_xlpm.v,100)),_xlpm.dif,_xlpm.alvo-_xlpm.real,IF(ABS(_xlpm.dif)&lt;=5,0,_xlpm.dif))),"ER"))</f>
        <v/>
      </c>
      <c r="F3" s="11"/>
      <c r="G3" s="46"/>
      <c r="H3" s="7"/>
      <c r="I3" s="49" t="str">
        <f ca="1">_xlfn.LET(_xlpm.a,F3,_xlpm.c,H3,_xlpm.x,$X$3,_xlpm.y,$Y$3,_xlpm.limInf,$B$51,_xlpm.limSup,$C$51,_xlpm.linhaAnt,F4,IF(_xlpm.a="FÉRIAS","FRS",IF(_xlpm.a="FERIADO","FER",IF(_xlpm.a="NTRAB","NTB",IF(AND(_xlpm.a="ATESTADO",_xlpm.c=""),"ATD",IF(_xlpm.c&lt;&gt;"",IF(_xlpm.c&lt;=_xlpm.x,IF(_xlpm.c&gt;_xlpm.y,"DP","OK"),"ATR"),IF(_xlpm.linhaAnt&lt;_xlpm.limInf,"FAL","")))))))</f>
        <v/>
      </c>
      <c r="J3" s="192" t="str">
        <f>IF($N$47&lt;&gt;"SIM","",IFERROR(IF(TRIM(H3&amp;"")="","",_xlfn.LET(_xlpm.v,VALUE(TRIM(H3&amp;"")),_xlpm.alvo,IF(F5="SÁBADO",(INT($Y$8/100)*60+MOD($Y$8,100)),(INT($Y$3/100)*60+MOD($Y$3,100))),_xlpm.real,(INT(_xlpm.v/100)*60+MOD(_xlpm.v,100)),_xlpm.dif,_xlpm.alvo-_xlpm.real,IF(ABS(_xlpm.dif)&lt;=5,0,_xlpm.dif))),"ER"))</f>
        <v/>
      </c>
      <c r="K3" s="11"/>
      <c r="L3" s="46"/>
      <c r="M3" s="7"/>
      <c r="N3" s="49" t="str">
        <f ca="1">_xlfn.LET(_xlpm.a,K3,_xlpm.c,M3,_xlpm.x,$X$8,_xlpm.y,$Y$8,_xlpm.limInf,$B$51,_xlpm.limSup,$C$51,_xlpm.linhaAnt,K4,IF(_xlpm.a="FÉRIAS","FRS",IF(_xlpm.a="NTRAB","NT",IF(AND(_xlpm.a="ATESTADO",_xlpm.c=""),"ATD",IF(_xlpm.a="FERIADO","FER",IF(_xlpm.c&lt;&gt;"",IF(_xlpm.c&lt;=_xlpm.x,IF(_xlpm.c&gt;_xlpm.y,"DP","OK"),"ATR"),IF(_xlpm.linhaAnt&lt;_xlpm.limInf,"FAL","")))))))</f>
        <v/>
      </c>
      <c r="O3" s="192" t="str">
        <f>IF($N$47&lt;&gt;"SIM","",IFERROR(IF(TRIM(M3&amp;"")="","",_xlfn.LET(_xlpm.v,VALUE(TRIM(M3&amp;"")),_xlpm.alvo,IF(K5="SÁBADO",(INT($Y$8/100)*60+MOD($Y$8,100)),(INT($Y$3/100)*60+MOD($Y$3,100))),_xlpm.real,(INT(_xlpm.v/100)*60+MOD(_xlpm.v,100)),_xlpm.dif,_xlpm.alvo-_xlpm.real,IF(ABS(_xlpm.dif)&lt;=5,0,_xlpm.dif))),"ER"))</f>
        <v/>
      </c>
      <c r="P3" s="231"/>
      <c r="Q3" s="232"/>
      <c r="R3" s="190"/>
      <c r="S3" s="240" t="str">
        <f>IF(R3="","",TEXT(R3,"00""/""00""/""0000"))</f>
        <v/>
      </c>
      <c r="T3" s="233" t="str">
        <f>IF(R3="","",LEFT(S3&amp;"00",2))</f>
        <v/>
      </c>
      <c r="V3" s="33"/>
      <c r="W3" s="9" t="s">
        <v>7</v>
      </c>
      <c r="X3" s="35">
        <f>DADOS!K15+5</f>
        <v>805</v>
      </c>
      <c r="Y3" s="35">
        <f>X3-5</f>
        <v>800</v>
      </c>
    </row>
    <row r="4" spans="1:66" x14ac:dyDescent="0.25">
      <c r="A4" s="41">
        <f ca="1">IF(AND($B$51=1,$A$52&lt;&gt;"01/01/2021"),"HOJE",1)</f>
        <v>1</v>
      </c>
      <c r="B4" s="256"/>
      <c r="C4" s="257"/>
      <c r="D4" s="257"/>
      <c r="E4" s="192" t="str">
        <f>IF($N$47&lt;&gt;"SIM","",IFERROR(IF(TRIM(C4&amp;"")="","",_xlfn.LET(_xlpm.v,VALUE(TRIM(C4&amp;"")),_xlpm.alvo,(INT($X$4/100)*60+MOD($X$4,100)),_xlpm.real,(INT(_xlpm.v/100)*60+MOD(_xlpm.v,100)),_xlpm.dif,_xlpm.alvo-_xlpm.real,IF(ABS(_xlpm.dif)&lt;=5,0,_xlpm.dif))*-1),"ER"))</f>
        <v/>
      </c>
      <c r="F4" s="41">
        <f ca="1">IF($B$51=11,"HOJE",11)</f>
        <v>11</v>
      </c>
      <c r="G4" s="46"/>
      <c r="H4" s="7"/>
      <c r="I4" s="49" t="str">
        <f ca="1">_xlfn.LET(_xlpm.a,F3,_xlpm.c,H4,_xlpm.x,$X$4,_xlpm.limInf,$B$51,_xlpm.limSup,$C$51,_xlpm.linhaAnt,F4,IF(_xlpm.a="FÉRIAS","FRS",IF(_xlpm.a="FERIADO","FER",IF(_xlpm.a="NTRAB","NTB",IF(AND(_xlpm.a="ATESTADO",_xlpm.c=""),"ATD",IF(_xlpm.c&lt;&gt;"",IF(_xlpm.c&gt;=_xlpm.x,"OK","ANT"),IF(_xlpm.linhaAnt&lt;_xlpm.limInf,"FAL","")))))))</f>
        <v/>
      </c>
      <c r="J4" s="192" t="str">
        <f>IF($N$47&lt;&gt;"SIM","",IFERROR(IF(TRIM(H4&amp;"")="","",_xlfn.LET(_xlpm.v,VALUE(TRIM(H4&amp;"")),_xlpm.alvo,(INT($X$4/100)*60+MOD($X$4,100)),_xlpm.real,(INT(_xlpm.v/100)*60+MOD(_xlpm.v,100)),_xlpm.dif,_xlpm.alvo-_xlpm.real,IF(ABS(_xlpm.dif)&lt;=5,0,_xlpm.dif))*-1),"ER"))</f>
        <v/>
      </c>
      <c r="K4" s="41">
        <f ca="1">IF($B$51=21,"HOJE",21)</f>
        <v>21</v>
      </c>
      <c r="L4" s="46"/>
      <c r="M4" s="7"/>
      <c r="N4" s="49" t="str">
        <f ca="1">_xlfn.LET(_xlpm.a,K3,_xlpm.c,M4,_xlpm.x,$X$9,_xlpm.limInf,$B$51,_xlpm.limSup,$C$51,_xlpm.linhaAnt,K4,IF(_xlpm.a="FÉRIAS","FRS",IF(_xlpm.a="NTRAB","NT",IF(AND(_xlpm.a="ATESTADO",_xlpm.c=""),"ATD",IF(_xlpm.a="FERIADO","FER",IF(_xlpm.c&lt;&gt;"",IF(_xlpm.c&gt;=_xlpm.x,"OK","ANT"),IF(_xlpm.linhaAnt&lt;_xlpm.limInf,"FAL","")))))))</f>
        <v/>
      </c>
      <c r="O4" s="192" t="str">
        <f>IF($N$47&lt;&gt;"SIM","",IFERROR(IF(TRIM(M4&amp;"")="","",_xlfn.LET(_xlpm.v,VALUE(TRIM(M4&amp;"")),_xlpm.alvo,(INT($X$4/100)*60+MOD($X$4,100)),_xlpm.real,(INT(_xlpm.v/100)*60+MOD(_xlpm.v,100)),_xlpm.dif,_xlpm.alvo-_xlpm.real,IF(ABS(_xlpm.dif)&lt;=5,0,_xlpm.dif))*-1),"ER"))</f>
        <v/>
      </c>
      <c r="P4" s="231"/>
      <c r="Q4" s="232"/>
      <c r="R4" s="190"/>
      <c r="S4" s="240" t="str">
        <f t="shared" ref="S4:S53" si="0">IF(R4="","",TEXT(R4,"00""/""00""/""0000"))</f>
        <v/>
      </c>
      <c r="T4" s="233" t="str">
        <f t="shared" ref="T4:T53" si="1">IF(R4="","",LEFT(S4&amp;"00",2))</f>
        <v/>
      </c>
      <c r="U4" s="5"/>
      <c r="V4" s="32"/>
      <c r="W4" s="9" t="s">
        <v>2</v>
      </c>
      <c r="X4" s="35">
        <f>DADOS!L15</f>
        <v>1200</v>
      </c>
      <c r="Y4" s="35">
        <f>X4</f>
        <v>1200</v>
      </c>
    </row>
    <row r="5" spans="1:66" x14ac:dyDescent="0.25">
      <c r="A5" s="41" t="str">
        <f>CONFIG!G3</f>
        <v>DOMINGO</v>
      </c>
      <c r="B5" s="256"/>
      <c r="C5" s="257"/>
      <c r="D5" s="257"/>
      <c r="E5" s="192" t="str">
        <f>IF($N$47&lt;&gt;"SIM","",IFERROR(IF(TRIM(C5&amp;"")="","",_xlfn.LET(_xlpm.v,VALUE(TRIM(C5&amp;"")),_xlpm.alvo,(INT($Y$5/100)*60+MOD($Y$5,100)),_xlpm.real,(INT(_xlpm.v/100)*60+MOD(_xlpm.v,100)),_xlpm.dif,_xlpm.alvo-_xlpm.real,IF(ABS(_xlpm.dif)&lt;=5,0,_xlpm.dif))),"ER"))</f>
        <v/>
      </c>
      <c r="F5" s="41" t="str">
        <f>IF(A41="SÁBADO","DOMINGO",IF(A41="DOMINGO","SEGUNDA",IF(A41="SEGUNDA","TERÇA",IF(A41="SEGUNDA","TERÇA",IF(A41="TERÇA","QUARTA",IF(A41="QUARTA","QUINTA",IF(A41="QUINTA","SEXTA",IF(A41="SEXTA","SÁBADO","ERRO"))))))))</f>
        <v>QUARTA</v>
      </c>
      <c r="G5" s="46"/>
      <c r="H5" s="7"/>
      <c r="I5" s="49" t="str">
        <f ca="1">_xlfn.LET(_xlpm.a,F3,_xlpm.c,H5,_xlpm.x,$X$5,_xlpm.y,$Y$5,_xlpm.limInf,$B$51,_xlpm.limSup,$C$51,_xlpm.linhaAnt,F4,IF(_xlpm.a="FÉRIAS","FRS",IF(_xlpm.a="FERIADO","FER",IF(_xlpm.a="NTRAB","NTB",IF(AND(_xlpm.a="ATESTADO",_xlpm.c=""),"ATD",IF(_xlpm.c&lt;&gt;"",IF(_xlpm.c&lt;=_xlpm.x,IF(_xlpm.c&gt;_xlpm.y,"DP","OK"),"ATR"),IF(_xlpm.linhaAnt&lt;_xlpm.limInf,"FAL","")))))))</f>
        <v/>
      </c>
      <c r="J5" s="192" t="str">
        <f>IF($N$47&lt;&gt;"SIM","",IFERROR(IF(TRIM(H5&amp;"")="","",_xlfn.LET(_xlpm.v,VALUE(TRIM(H5&amp;"")),_xlpm.alvo,(INT($Y$5/100)*60+MOD($Y$5,100)),_xlpm.real,(INT(_xlpm.v/100)*60+MOD(_xlpm.v,100)),_xlpm.dif,_xlpm.alvo-_xlpm.real,IF(ABS(_xlpm.dif)&lt;=5,0,_xlpm.dif))),"ER"))</f>
        <v/>
      </c>
      <c r="K5" s="41" t="str">
        <f>IF(F41="SÁBADO","DOMINGO",IF(F41="DOMINGO","SEGUNDA",IF(F41="SEGUNDA","TERÇA",IF(F41="SEGUNDA","TERÇA",IF(F41="TERÇA","QUARTA",IF(F41="QUARTA","QUINTA",IF(F41="QUINTA","SEXTA",IF(F41="SEXTA","SÁBADO","ERRO"))))))))</f>
        <v>SÁBADO</v>
      </c>
      <c r="L5" s="258" t="s">
        <v>16</v>
      </c>
      <c r="M5" s="259"/>
      <c r="N5" s="259"/>
      <c r="O5" s="192" t="str">
        <f>IF($N$47&lt;&gt;"SIM","",IFERROR(IF(TRIM(M5&amp;"")="","",_xlfn.LET(_xlpm.v,VALUE(TRIM(M5&amp;"")),_xlpm.alvo,(INT($Y$5/100)*60+MOD($Y$5,100)),_xlpm.real,(INT(_xlpm.v/100)*60+MOD(_xlpm.v,100)),_xlpm.dif,_xlpm.alvo-_xlpm.real,IF(ABS(_xlpm.dif)&lt;=5,0,_xlpm.dif))),"ER"))</f>
        <v/>
      </c>
      <c r="P5" s="231"/>
      <c r="Q5" s="232"/>
      <c r="R5" s="190"/>
      <c r="S5" s="240" t="str">
        <f t="shared" si="0"/>
        <v/>
      </c>
      <c r="T5" s="233" t="str">
        <f t="shared" si="1"/>
        <v/>
      </c>
      <c r="U5" s="5"/>
      <c r="V5" s="32"/>
      <c r="W5" s="9" t="s">
        <v>8</v>
      </c>
      <c r="X5" s="35">
        <f>DADOS!M15+5</f>
        <v>1335</v>
      </c>
      <c r="Y5" s="35">
        <f>X5-5</f>
        <v>1330</v>
      </c>
    </row>
    <row r="6" spans="1:66" x14ac:dyDescent="0.25">
      <c r="A6" s="38"/>
      <c r="B6" s="256"/>
      <c r="C6" s="257"/>
      <c r="D6" s="257"/>
      <c r="E6" s="192" t="str">
        <f>IF($N$47&lt;&gt;"SIM","",IFERROR(IF(TRIM(C6&amp;"")="","",_xlfn.LET(_xlpm.v,VALUE(TRIM(C6&amp;"")),_xlpm.alvo,(INT($X$6/100)*60+MOD($X$6,100)),_xlpm.real,(INT(_xlpm.v/100)*60+MOD(_xlpm.v,100)),_xlpm.dif,_xlpm.alvo-_xlpm.real,IF(ABS(_xlpm.dif)&lt;=5,0,_xlpm.dif))*-1),"ER"))</f>
        <v/>
      </c>
      <c r="F6" s="38"/>
      <c r="G6" s="46"/>
      <c r="H6" s="7"/>
      <c r="I6" s="49" t="str">
        <f ca="1">_xlfn.LET(_xlpm.a,F3,_xlpm.c,H6,_xlpm.x,$X$6,_xlpm.limInf,$B$51,_xlpm.limSup,$C$51,_xlpm.linhaAnt,F4,IF(_xlpm.a="FÉRIAS","FRS",IF(_xlpm.a="FERIADO","FER",IF(_xlpm.a="NTRAB","NTB",IF(AND(_xlpm.a="ATESTADO",_xlpm.c=""),"ATD",IF(_xlpm.c&lt;&gt;"",IF(_xlpm.c&gt;=_xlpm.x,"OK","ANT"),IF(_xlpm.linhaAnt&lt;_xlpm.limInf,"FAL","")))))))</f>
        <v/>
      </c>
      <c r="J6" s="192" t="str">
        <f>IF($N$47&lt;&gt;"SIM","",IFERROR(IF(TRIM(H6&amp;"")="","",_xlfn.LET(_xlpm.v,VALUE(TRIM(H6&amp;"")),_xlpm.alvo,(INT($X$6/100)*60+MOD($X$6,100)),_xlpm.real,(INT(_xlpm.v/100)*60+MOD(_xlpm.v,100)),_xlpm.dif,_xlpm.alvo-_xlpm.real,IF(ABS(_xlpm.dif)&lt;=5,0,_xlpm.dif))*-1),"ER"))</f>
        <v/>
      </c>
      <c r="K6" s="38"/>
      <c r="L6" s="258"/>
      <c r="M6" s="259"/>
      <c r="N6" s="259"/>
      <c r="O6" s="192" t="str">
        <f>IF($N$47&lt;&gt;"SIM","",IFERROR(IF(TRIM(M6&amp;"")="","",_xlfn.LET(_xlpm.v,VALUE(TRIM(M6&amp;"")),_xlpm.alvo,(INT($X$6/100)*60+MOD($X$6,100)),_xlpm.real,(INT(_xlpm.v/100)*60+MOD(_xlpm.v,100)),_xlpm.dif,_xlpm.alvo-_xlpm.real,IF(ABS(_xlpm.dif)&lt;=5,0,_xlpm.dif))*-1),"ER"))</f>
        <v/>
      </c>
      <c r="P6" s="231"/>
      <c r="Q6" s="232"/>
      <c r="R6" s="190"/>
      <c r="S6" s="240" t="str">
        <f t="shared" si="0"/>
        <v/>
      </c>
      <c r="T6" s="233" t="str">
        <f t="shared" si="1"/>
        <v/>
      </c>
      <c r="U6" s="5"/>
      <c r="V6" s="32"/>
      <c r="W6" s="9" t="s">
        <v>3</v>
      </c>
      <c r="X6" s="35">
        <f>DADOS!N15</f>
        <v>1800</v>
      </c>
      <c r="Y6" s="35">
        <f>X6</f>
        <v>1800</v>
      </c>
    </row>
    <row r="7" spans="1:66" ht="15" customHeight="1" x14ac:dyDescent="0.25">
      <c r="A7" s="12"/>
      <c r="B7" s="47"/>
      <c r="C7" s="48"/>
      <c r="D7" s="50" t="str">
        <f ca="1">_xlfn.LET(_xlpm.a,A7,_xlpm.c,C7,_xlpm.x,$X$3,_xlpm.y,$Y$3,_xlpm.limInf,$B$51,_xlpm.limSup,$C$51,_xlpm.linhaAnt,A8,IF(_xlpm.a="FÉRIAS","FRS",IF(_xlpm.a="FERIADO","FER",IF(_xlpm.a="NTRAB","NTB",IF(AND(_xlpm.a="ATESTADO",_xlpm.c=""),"ATD",IF(_xlpm.c&lt;&gt;"",IF(_xlpm.c&lt;=_xlpm.x,IF(_xlpm.c&gt;_xlpm.y,"DP","OK"),"ATR"),IF(_xlpm.linhaAnt&lt;_xlpm.limInf,"FAL","")))))))</f>
        <v>FAL</v>
      </c>
      <c r="E7" s="192" t="str">
        <f>IF($N$47&lt;&gt;"SIM","",IFERROR(IF(TRIM(C7&amp;"")="","",_xlfn.LET(_xlpm.v,VALUE(TRIM(C7&amp;"")),_xlpm.alvo,IF(A9="SÁBADO",(INT($Y$8/100)*60+MOD($Y$8,100)),(INT($Y$3/100)*60+MOD($Y$3,100))),_xlpm.real,(INT(_xlpm.v/100)*60+MOD(_xlpm.v,100)),_xlpm.dif,_xlpm.alvo-_xlpm.real,IF(ABS(_xlpm.dif)&lt;=5,0,_xlpm.dif))),"ER"))</f>
        <v/>
      </c>
      <c r="F7" s="12"/>
      <c r="G7" s="47"/>
      <c r="H7" s="48"/>
      <c r="I7" s="50" t="str">
        <f ca="1">_xlfn.LET(_xlpm.a,F7,_xlpm.c,H7,_xlpm.x,$X$3,_xlpm.y,$Y$3,_xlpm.limInf,$B$51,_xlpm.limSup,$C$51,_xlpm.linhaAnt,F8,IF(_xlpm.a="FÉRIAS","FRS",IF(_xlpm.a="FERIADO","FER",IF(_xlpm.a="NTRAB","NTB",IF(AND(_xlpm.a="ATESTADO",_xlpm.c=""),"ATD",IF(_xlpm.c&lt;&gt;"",IF(_xlpm.c&lt;=_xlpm.x,IF(_xlpm.c&gt;_xlpm.y,"DP","OK"),"ATR"),IF(_xlpm.linhaAnt&lt;_xlpm.limInf,"FAL","")))))))</f>
        <v/>
      </c>
      <c r="J7" s="192" t="str">
        <f>IF($N$47&lt;&gt;"SIM","",IFERROR(IF(TRIM(H7&amp;"")="","",_xlfn.LET(_xlpm.v,VALUE(TRIM(H7&amp;"")),_xlpm.alvo,IF(F9="SÁBADO",(INT($Y$8/100)*60+MOD($Y$8,100)),(INT($Y$3/100)*60+MOD($Y$3,100))),_xlpm.real,(INT(_xlpm.v/100)*60+MOD(_xlpm.v,100)),_xlpm.dif,_xlpm.alvo-_xlpm.real,IF(ABS(_xlpm.dif)&lt;=5,0,_xlpm.dif))),"ER"))</f>
        <v/>
      </c>
      <c r="K7" s="12"/>
      <c r="L7" s="272" t="s">
        <v>10</v>
      </c>
      <c r="M7" s="273"/>
      <c r="N7" s="273"/>
      <c r="O7" s="192" t="str">
        <f>IF($N$47&lt;&gt;"SIM","",IFERROR(IF(TRIM(M7&amp;"")="","",_xlfn.LET(_xlpm.v,VALUE(TRIM(M7&amp;"")),_xlpm.alvo,IF(K9="SÁBADO",(INT($Y$8/100)*60+MOD($Y$8,100)),(INT($Y$3/100)*60+MOD($Y$3,100))),_xlpm.real,(INT(_xlpm.v/100)*60+MOD(_xlpm.v,100)),_xlpm.dif,_xlpm.alvo-_xlpm.real,IF(ABS(_xlpm.dif)&lt;=5,0,_xlpm.dif))),"ER"))</f>
        <v/>
      </c>
      <c r="P7" s="231"/>
      <c r="Q7" s="232"/>
      <c r="R7" s="190"/>
      <c r="S7" s="240" t="str">
        <f t="shared" si="0"/>
        <v/>
      </c>
      <c r="T7" s="233" t="str">
        <f t="shared" si="1"/>
        <v/>
      </c>
      <c r="U7" s="5"/>
      <c r="V7" s="33"/>
      <c r="W7" s="269" t="s">
        <v>16</v>
      </c>
      <c r="X7" s="269"/>
      <c r="Y7" s="14"/>
    </row>
    <row r="8" spans="1:66" x14ac:dyDescent="0.25">
      <c r="A8" s="42">
        <f ca="1">IF($B$51=2,"HOJE",2)</f>
        <v>2</v>
      </c>
      <c r="B8" s="47"/>
      <c r="C8" s="48"/>
      <c r="D8" s="50" t="str">
        <f ca="1">_xlfn.LET(_xlpm.a,A7,_xlpm.c,C8,_xlpm.x,$X$4,_xlpm.limInf,$B$51,_xlpm.limSup,$C$51,_xlpm.linhaAnt,A8,IF(_xlpm.a="FÉRIAS","FRS",IF(_xlpm.a="FERIADO","FER",IF(_xlpm.a="NTRAB","NTB",IF(AND(_xlpm.a="ATESTADO",_xlpm.c=""),"ATD",IF(_xlpm.c&lt;&gt;"",IF(_xlpm.c&gt;=_xlpm.x,"OK","ANT"),IF(_xlpm.linhaAnt&lt;_xlpm.limInf,"FAL","")))))))</f>
        <v>FAL</v>
      </c>
      <c r="E8" s="192" t="str">
        <f>IF($N$47&lt;&gt;"SIM","",IFERROR(IF(TRIM(C8&amp;"")="","",_xlfn.LET(_xlpm.v,VALUE(TRIM(C8&amp;"")),_xlpm.alvo,(INT($X$4/100)*60+MOD($X$4,100)),_xlpm.real,(INT(_xlpm.v/100)*60+MOD(_xlpm.v,100)),_xlpm.dif,_xlpm.alvo-_xlpm.real,IF(ABS(_xlpm.dif)&lt;=5,0,_xlpm.dif))*-1),"ER"))</f>
        <v/>
      </c>
      <c r="F8" s="42">
        <f ca="1">IF($B$51=12,"HOJE",12)</f>
        <v>12</v>
      </c>
      <c r="G8" s="47"/>
      <c r="H8" s="48"/>
      <c r="I8" s="50" t="str">
        <f ca="1">_xlfn.LET(_xlpm.a,F7,_xlpm.c,H8,_xlpm.x,$X$4,_xlpm.limInf,$B$51,_xlpm.limSup,$C$51,_xlpm.linhaAnt,F8,IF(_xlpm.a="FÉRIAS","FRS",IF(_xlpm.a="FERIADO","FER",IF(_xlpm.a="NTRAB","NTB",IF(AND(_xlpm.a="ATESTADO",_xlpm.c=""),"ATD",IF(_xlpm.c&lt;&gt;"",IF(_xlpm.c&gt;=_xlpm.x,"OK","ANT"),IF(_xlpm.linhaAnt&lt;_xlpm.limInf,"FAL","")))))))</f>
        <v/>
      </c>
      <c r="J8" s="192" t="str">
        <f>IF($N$47&lt;&gt;"SIM","",IFERROR(IF(TRIM(H8&amp;"")="","",_xlfn.LET(_xlpm.v,VALUE(TRIM(H8&amp;"")),_xlpm.alvo,(INT($X$4/100)*60+MOD($X$4,100)),_xlpm.real,(INT(_xlpm.v/100)*60+MOD(_xlpm.v,100)),_xlpm.dif,_xlpm.alvo-_xlpm.real,IF(ABS(_xlpm.dif)&lt;=5,0,_xlpm.dif))*-1),"ER"))</f>
        <v/>
      </c>
      <c r="K8" s="42">
        <f ca="1">IF($B$51=22,"HOJE",22)</f>
        <v>22</v>
      </c>
      <c r="L8" s="272"/>
      <c r="M8" s="273"/>
      <c r="N8" s="273"/>
      <c r="O8" s="192" t="str">
        <f>IF($N$47&lt;&gt;"SIM","",IFERROR(IF(TRIM(M8&amp;"")="","",_xlfn.LET(_xlpm.v,VALUE(TRIM(M8&amp;"")),_xlpm.alvo,(INT($X$4/100)*60+MOD($X$4,100)),_xlpm.real,(INT(_xlpm.v/100)*60+MOD(_xlpm.v,100)),_xlpm.dif,_xlpm.alvo-_xlpm.real,IF(ABS(_xlpm.dif)&lt;=5,0,_xlpm.dif))*-1),"ER"))</f>
        <v/>
      </c>
      <c r="P8" s="231"/>
      <c r="Q8" s="232"/>
      <c r="R8" s="190"/>
      <c r="S8" s="240" t="str">
        <f>IF(R8="","",TEXT(R8,"00""/""00""/""0000"))</f>
        <v/>
      </c>
      <c r="T8" s="233" t="str">
        <f t="shared" si="1"/>
        <v/>
      </c>
      <c r="U8" s="5"/>
      <c r="V8" s="33"/>
      <c r="W8" s="9" t="s">
        <v>7</v>
      </c>
      <c r="X8" s="35">
        <f>DADOS!M32+5</f>
        <v>805</v>
      </c>
      <c r="Y8" s="35">
        <f>X8-5</f>
        <v>800</v>
      </c>
    </row>
    <row r="9" spans="1:66" x14ac:dyDescent="0.25">
      <c r="A9" s="42" t="str">
        <f>IF(A5="SÁBADO","DOMINGO",IF(A5="DOMINGO","SEGUNDA",IF(A5="SEGUNDA","TERÇA",IF(A5="SEGUNDA","TERÇA",IF(A5="TERÇA","QUARTA",IF(A5="QUARTA","QUINTA",IF(A5="QUINTA","SEXTA",IF(A5="SEXTA","SÁBADO","ERRO"))))))))</f>
        <v>SEGUNDA</v>
      </c>
      <c r="B9" s="47"/>
      <c r="C9" s="48"/>
      <c r="D9" s="50" t="str">
        <f ca="1">_xlfn.LET(_xlpm.a,A7,_xlpm.c,C9,_xlpm.x,$X$5,_xlpm.y,$Y$5,_xlpm.limInf,$B$51,_xlpm.limSup,$C$51,_xlpm.linhaAnt,A8,IF(_xlpm.a="FÉRIAS","FRS",IF(_xlpm.a="FERIADO","FER",IF(_xlpm.a="NTRAB","NTB",IF(AND(_xlpm.a="ATESTADO",_xlpm.c=""),"ATD",IF(_xlpm.c&lt;&gt;"",IF(_xlpm.c&lt;=_xlpm.x,IF(_xlpm.c&gt;_xlpm.y,"DP","OK"),"ATR"),IF(_xlpm.linhaAnt&lt;_xlpm.limInf,"FAL","")))))))</f>
        <v>FAL</v>
      </c>
      <c r="E9" s="192" t="str">
        <f>IF($N$47&lt;&gt;"SIM","",IFERROR(IF(TRIM(C9&amp;"")="","",_xlfn.LET(_xlpm.v,VALUE(TRIM(C9&amp;"")),_xlpm.alvo,(INT($Y$5/100)*60+MOD($Y$5,100)),_xlpm.real,(INT(_xlpm.v/100)*60+MOD(_xlpm.v,100)),_xlpm.dif,_xlpm.alvo-_xlpm.real,IF(ABS(_xlpm.dif)&lt;=5,0,_xlpm.dif))),"ER"))</f>
        <v/>
      </c>
      <c r="F9" s="42" t="str">
        <f>IF(F5="SÁBADO","DOMINGO",IF(F5="DOMINGO","SEGUNDA",IF(F5="SEGUNDA","TERÇA",IF(F5="SEGUNDA","TERÇA",IF(F5="TERÇA","QUARTA",IF(F5="QUARTA","QUINTA",IF(F5="QUINTA","SEXTA",IF(F5="SEXTA","SÁBADO","ERRO"))))))))</f>
        <v>QUINTA</v>
      </c>
      <c r="G9" s="47"/>
      <c r="H9" s="48"/>
      <c r="I9" s="50" t="str">
        <f ca="1">_xlfn.LET(_xlpm.a,F7,_xlpm.c,H9,_xlpm.x,$X$5,_xlpm.y,$Y$5,_xlpm.limInf,$B$51,_xlpm.limSup,$C$51,_xlpm.linhaAnt,F8,IF(_xlpm.a="FÉRIAS","FRS",IF(_xlpm.a="FERIADO","FER",IF(_xlpm.a="NTRAB","NTB",IF(AND(_xlpm.a="ATESTADO",_xlpm.c=""),"ATD",IF(_xlpm.c&lt;&gt;"",IF(_xlpm.c&lt;=_xlpm.x,IF(_xlpm.c&gt;_xlpm.y,"DP","OK"),"ATR"),IF(_xlpm.linhaAnt&lt;_xlpm.limInf,"FAL","")))))))</f>
        <v/>
      </c>
      <c r="J9" s="192" t="str">
        <f>IF($N$47&lt;&gt;"SIM","",IFERROR(IF(TRIM(H9&amp;"")="","",_xlfn.LET(_xlpm.v,VALUE(TRIM(H9&amp;"")),_xlpm.alvo,(INT($Y$5/100)*60+MOD($Y$5,100)),_xlpm.real,(INT(_xlpm.v/100)*60+MOD(_xlpm.v,100)),_xlpm.dif,_xlpm.alvo-_xlpm.real,IF(ABS(_xlpm.dif)&lt;=5,0,_xlpm.dif))),"ER"))</f>
        <v/>
      </c>
      <c r="K9" s="42" t="str">
        <f>IF(K5="SÁBADO","DOMINGO",IF(K5="DOMINGO","SEGUNDA",IF(K5="SEGUNDA","TERÇA",IF(K5="SEGUNDA","TERÇA",IF(K5="TERÇA","QUARTA",IF(K5="QUARTA","QUINTA",IF(K5="QUINTA","SEXTA",IF(K5="SEXTA","SÁBADO","ERRO"))))))))</f>
        <v>DOMINGO</v>
      </c>
      <c r="L9" s="272"/>
      <c r="M9" s="273"/>
      <c r="N9" s="273"/>
      <c r="O9" s="192" t="str">
        <f>IF($N$47&lt;&gt;"SIM","",IFERROR(IF(TRIM(M9&amp;"")="","",_xlfn.LET(_xlpm.v,VALUE(TRIM(M9&amp;"")),_xlpm.alvo,(INT($Y$5/100)*60+MOD($Y$5,100)),_xlpm.real,(INT(_xlpm.v/100)*60+MOD(_xlpm.v,100)),_xlpm.dif,_xlpm.alvo-_xlpm.real,IF(ABS(_xlpm.dif)&lt;=5,0,_xlpm.dif))),"ER"))</f>
        <v/>
      </c>
      <c r="P9" s="231"/>
      <c r="Q9" s="232"/>
      <c r="R9" s="190"/>
      <c r="S9" s="240" t="str">
        <f t="shared" si="0"/>
        <v/>
      </c>
      <c r="T9" s="233" t="str">
        <f t="shared" si="1"/>
        <v/>
      </c>
      <c r="U9" s="5"/>
      <c r="V9" s="33"/>
      <c r="W9" s="9" t="s">
        <v>2</v>
      </c>
      <c r="X9" s="35">
        <f>DADOS!N32</f>
        <v>1200</v>
      </c>
      <c r="Y9" s="35">
        <f>X9</f>
        <v>1200</v>
      </c>
    </row>
    <row r="10" spans="1:66" x14ac:dyDescent="0.25">
      <c r="A10" s="82"/>
      <c r="B10" s="47"/>
      <c r="C10" s="48"/>
      <c r="D10" s="50" t="str">
        <f ca="1">_xlfn.LET(_xlpm.a,A7,_xlpm.c,C10,_xlpm.x,$X$6,_xlpm.limInf,$B$51,_xlpm.limSup,$C$51,_xlpm.linhaAnt,A8,IF(_xlpm.a="FÉRIAS","FRS",IF(_xlpm.a="FERIADO","FER",IF(_xlpm.a="NTRAB","NTB",IF(AND(_xlpm.a="ATESTADO",_xlpm.c=""),"ATD",IF(_xlpm.c&lt;&gt;"",IF(_xlpm.c&gt;=_xlpm.x,"OK","ANT"),IF(_xlpm.linhaAnt&lt;_xlpm.limInf,"FAL","")))))))</f>
        <v>FAL</v>
      </c>
      <c r="E10" s="192" t="str">
        <f>IF($N$47&lt;&gt;"SIM","",IFERROR(IF(TRIM(C10&amp;"")="","",_xlfn.LET(_xlpm.v,VALUE(TRIM(C10&amp;"")),_xlpm.alvo,(INT($X$6/100)*60+MOD($X$6,100)),_xlpm.real,(INT(_xlpm.v/100)*60+MOD(_xlpm.v,100)),_xlpm.dif,_xlpm.alvo-_xlpm.real,IF(ABS(_xlpm.dif)&lt;=5,0,_xlpm.dif))*-1),"ER"))</f>
        <v/>
      </c>
      <c r="F10" s="82"/>
      <c r="G10" s="47"/>
      <c r="H10" s="48"/>
      <c r="I10" s="50" t="str">
        <f ca="1">_xlfn.LET(_xlpm.a,F7,_xlpm.c,H10,_xlpm.x,$X$6,_xlpm.limInf,$B$51,_xlpm.limSup,$C$51,_xlpm.linhaAnt,F8,IF(_xlpm.a="FÉRIAS","FRS",IF(_xlpm.a="FERIADO","FER",IF(_xlpm.a="NTRAB","NTB",IF(AND(_xlpm.a="ATESTADO",_xlpm.c=""),"ATD",IF(_xlpm.c&lt;&gt;"",IF(_xlpm.c&gt;=_xlpm.x,"OK","ANT"),IF(_xlpm.linhaAnt&lt;_xlpm.limInf,"FAL","")))))))</f>
        <v/>
      </c>
      <c r="J10" s="192" t="str">
        <f>IF($N$47&lt;&gt;"SIM","",IFERROR(IF(TRIM(H10&amp;"")="","",_xlfn.LET(_xlpm.v,VALUE(TRIM(H10&amp;"")),_xlpm.alvo,(INT($X$6/100)*60+MOD($X$6,100)),_xlpm.real,(INT(_xlpm.v/100)*60+MOD(_xlpm.v,100)),_xlpm.dif,_xlpm.alvo-_xlpm.real,IF(ABS(_xlpm.dif)&lt;=5,0,_xlpm.dif))*-1),"ER"))</f>
        <v/>
      </c>
      <c r="K10" s="82"/>
      <c r="L10" s="272"/>
      <c r="M10" s="273"/>
      <c r="N10" s="273"/>
      <c r="O10" s="192" t="str">
        <f>IF($N$47&lt;&gt;"SIM","",IFERROR(IF(TRIM(M10&amp;"")="","",_xlfn.LET(_xlpm.v,VALUE(TRIM(M10&amp;"")),_xlpm.alvo,(INT($X$6/100)*60+MOD($X$6,100)),_xlpm.real,(INT(_xlpm.v/100)*60+MOD(_xlpm.v,100)),_xlpm.dif,_xlpm.alvo-_xlpm.real,IF(ABS(_xlpm.dif)&lt;=5,0,_xlpm.dif))*-1),"ER"))</f>
        <v/>
      </c>
      <c r="P10" s="231"/>
      <c r="Q10" s="232"/>
      <c r="R10" s="190"/>
      <c r="S10" s="240" t="str">
        <f t="shared" si="0"/>
        <v/>
      </c>
      <c r="T10" s="233" t="str">
        <f t="shared" si="1"/>
        <v/>
      </c>
      <c r="U10" s="5"/>
      <c r="V10" s="32"/>
      <c r="W10" s="282" t="s">
        <v>49</v>
      </c>
      <c r="X10" s="282"/>
    </row>
    <row r="11" spans="1:66" ht="15" customHeight="1" x14ac:dyDescent="0.25">
      <c r="A11" s="11"/>
      <c r="B11" s="46"/>
      <c r="C11" s="7"/>
      <c r="D11" s="49" t="str">
        <f ca="1">_xlfn.LET(_xlpm.a,A11,_xlpm.c,C11,_xlpm.x,$X$3,_xlpm.y,$Y$3,_xlpm.limInf,$B$51,_xlpm.limSup,$C$51,_xlpm.linhaAnt,A12,IF(_xlpm.a="FÉRIAS","FRS",IF(_xlpm.a="FERIADO","FER",IF(_xlpm.a="NTRAB","NTB",IF(AND(_xlpm.a="ATESTADO",_xlpm.c=""),"ATD",IF(_xlpm.c&lt;&gt;"",IF(_xlpm.c&lt;=_xlpm.x,IF(_xlpm.c&gt;_xlpm.y,"DP","OK"),"ATR"),IF(_xlpm.linhaAnt&lt;_xlpm.limInf,"FAL","")))))))</f>
        <v>FAL</v>
      </c>
      <c r="E11" s="192" t="str">
        <f>IF($N$47&lt;&gt;"SIM","",IFERROR(IF(TRIM(C11&amp;"")="","",_xlfn.LET(_xlpm.v,VALUE(TRIM(C11&amp;"")),_xlpm.alvo,IF(A13="SÁBADO",(INT($Y$8/100)*60+MOD($Y$8,100)),(INT($Y$3/100)*60+MOD($Y$3,100))),_xlpm.real,(INT(_xlpm.v/100)*60+MOD(_xlpm.v,100)),_xlpm.dif,_xlpm.alvo-_xlpm.real,IF(ABS(_xlpm.dif)&lt;=5,0,_xlpm.dif))),"ER"))</f>
        <v/>
      </c>
      <c r="F11" s="11"/>
      <c r="G11" s="46"/>
      <c r="H11" s="7"/>
      <c r="I11" s="49" t="str">
        <f ca="1">_xlfn.LET(_xlpm.a,F11,_xlpm.c,H11,_xlpm.x,$X$3,_xlpm.y,$Y$3,_xlpm.limInf,$B$51,_xlpm.limSup,$C$51,_xlpm.linhaAnt,F12,IF(_xlpm.a="FÉRIAS","FRS",IF(_xlpm.a="FERIADO","FER",IF(_xlpm.a="NTRAB","NTB",IF(AND(_xlpm.a="ATESTADO",_xlpm.c=""),"ATD",IF(_xlpm.c&lt;&gt;"",IF(_xlpm.c&lt;=_xlpm.x,IF(_xlpm.c&gt;_xlpm.y,"DP","OK"),"ATR"),IF(_xlpm.linhaAnt&lt;_xlpm.limInf,"FAL","")))))))</f>
        <v/>
      </c>
      <c r="J11" s="192" t="str">
        <f>IF($N$47&lt;&gt;"SIM","",IFERROR(IF(TRIM(H11&amp;"")="","",_xlfn.LET(_xlpm.v,VALUE(TRIM(H11&amp;"")),_xlpm.alvo,IF(F13="SÁBADO",(INT($Y$8/100)*60+MOD($Y$8,100)),(INT($Y$3/100)*60+MOD($Y$3,100))),_xlpm.real,(INT(_xlpm.v/100)*60+MOD(_xlpm.v,100)),_xlpm.dif,_xlpm.alvo-_xlpm.real,IF(ABS(_xlpm.dif)&lt;=5,0,_xlpm.dif))),"ER"))</f>
        <v/>
      </c>
      <c r="K11" s="11"/>
      <c r="L11" s="46"/>
      <c r="M11" s="7"/>
      <c r="N11" s="49" t="str">
        <f ca="1">_xlfn.LET(_xlpm.a,K11,_xlpm.c,M11,_xlpm.x,$X$3,_xlpm.y,$Y$3,_xlpm.limInf,$B$51,_xlpm.limSup,$C$51,_xlpm.linhaAnt,K12,IF(_xlpm.a="FÉRIAS","FRS",IF(_xlpm.a="FERIADO","FER",IF(_xlpm.a="NTRAB","NTB",IF(AND(_xlpm.a="ATESTADO",_xlpm.c=""),"ATD",IF(_xlpm.c&lt;&gt;"",IF(_xlpm.c&lt;=_xlpm.x,IF(_xlpm.c&gt;_xlpm.y,"DP","OK"),"ATR"),IF(_xlpm.linhaAnt&lt;_xlpm.limInf,"FAL","")))))))</f>
        <v/>
      </c>
      <c r="O11" s="192" t="str">
        <f>IF($N$47&lt;&gt;"SIM","",IFERROR(IF(TRIM(M11&amp;"")="","",_xlfn.LET(_xlpm.v,VALUE(TRIM(M11&amp;"")),_xlpm.alvo,IF(K13="SÁBADO",(INT($Y$8/100)*60+MOD($Y$8,100)),(INT($Y$3/100)*60+MOD($Y$3,100))),_xlpm.real,(INT(_xlpm.v/100)*60+MOD(_xlpm.v,100)),_xlpm.dif,_xlpm.alvo-_xlpm.real,IF(ABS(_xlpm.dif)&lt;=5,0,_xlpm.dif))),"ER"))</f>
        <v/>
      </c>
      <c r="P11" s="231"/>
      <c r="Q11" s="232"/>
      <c r="R11" s="190"/>
      <c r="S11" s="240" t="str">
        <f t="shared" si="0"/>
        <v/>
      </c>
      <c r="T11" s="233" t="str">
        <f t="shared" si="1"/>
        <v/>
      </c>
      <c r="U11" s="5"/>
      <c r="V11" s="32"/>
      <c r="W11" s="9" t="s">
        <v>6</v>
      </c>
      <c r="X11" s="9" t="s">
        <v>4</v>
      </c>
    </row>
    <row r="12" spans="1:66" x14ac:dyDescent="0.25">
      <c r="A12" s="41">
        <f ca="1">IF($B$51=3,"HOJE",3)</f>
        <v>3</v>
      </c>
      <c r="B12" s="46"/>
      <c r="C12" s="7"/>
      <c r="D12" s="49" t="str">
        <f ca="1">_xlfn.LET(_xlpm.a,A11,_xlpm.c,C12,_xlpm.x,$X$4,_xlpm.limInf,$B$51,_xlpm.limSup,$C$51,_xlpm.linhaAnt,A12,IF(_xlpm.a="FÉRIAS","FRS",IF(_xlpm.a="FERIADO","FER",IF(_xlpm.a="NTRAB","NTB",IF(AND(_xlpm.a="ATESTADO",_xlpm.c=""),"ATD",IF(_xlpm.c&lt;&gt;"",IF(_xlpm.c&gt;=_xlpm.x,"OK","ANT"),IF(_xlpm.linhaAnt&lt;_xlpm.limInf,"FAL","")))))))</f>
        <v>FAL</v>
      </c>
      <c r="E12" s="192" t="str">
        <f>IF($N$47&lt;&gt;"SIM","",IFERROR(IF(TRIM(C12&amp;"")="","",_xlfn.LET(_xlpm.v,VALUE(TRIM(C12&amp;"")),_xlpm.alvo,(INT($X$4/100)*60+MOD($X$4,100)),_xlpm.real,(INT(_xlpm.v/100)*60+MOD(_xlpm.v,100)),_xlpm.dif,_xlpm.alvo-_xlpm.real,IF(ABS(_xlpm.dif)&lt;=5,0,_xlpm.dif))*-1),"ER"))</f>
        <v/>
      </c>
      <c r="F12" s="41">
        <f ca="1">IF($B$51=13,"HOJE",13)</f>
        <v>13</v>
      </c>
      <c r="G12" s="46"/>
      <c r="H12" s="7"/>
      <c r="I12" s="49" t="str">
        <f ca="1">_xlfn.LET(_xlpm.a,F11,_xlpm.c,H12,_xlpm.x,$X$4,_xlpm.limInf,$B$51,_xlpm.limSup,$C$51,_xlpm.linhaAnt,F12,IF(_xlpm.a="FÉRIAS","FRS",IF(_xlpm.a="FERIADO","FER",IF(_xlpm.a="NTRAB","NTB",IF(AND(_xlpm.a="ATESTADO",_xlpm.c=""),"ATD",IF(_xlpm.c&lt;&gt;"",IF(_xlpm.c&gt;=_xlpm.x,"OK","ANT"),IF(_xlpm.linhaAnt&lt;_xlpm.limInf,"FAL","")))))))</f>
        <v/>
      </c>
      <c r="J12" s="192" t="str">
        <f>IF($N$47&lt;&gt;"SIM","",IFERROR(IF(TRIM(H12&amp;"")="","",_xlfn.LET(_xlpm.v,VALUE(TRIM(H12&amp;"")),_xlpm.alvo,(INT($X$4/100)*60+MOD($X$4,100)),_xlpm.real,(INT(_xlpm.v/100)*60+MOD(_xlpm.v,100)),_xlpm.dif,_xlpm.alvo-_xlpm.real,IF(ABS(_xlpm.dif)&lt;=5,0,_xlpm.dif))*-1),"ER"))</f>
        <v/>
      </c>
      <c r="K12" s="41">
        <f ca="1">IF($B$51=23,"HOJE",23)</f>
        <v>23</v>
      </c>
      <c r="L12" s="46"/>
      <c r="M12" s="7"/>
      <c r="N12" s="49" t="str">
        <f ca="1">_xlfn.LET(_xlpm.a,K11,_xlpm.c,M12,_xlpm.x,$X$4,_xlpm.limInf,$B$51,_xlpm.limSup,$C$51,_xlpm.linhaAnt,K12,IF(_xlpm.a="FÉRIAS","FRS",IF(_xlpm.a="FERIADO","FER",IF(_xlpm.a="NTRAB","NTB",IF(AND(_xlpm.a="ATESTADO",_xlpm.c=""),"ATD",IF(_xlpm.c&lt;&gt;"",IF(_xlpm.c&gt;=_xlpm.x,"OK","ANT"),IF(_xlpm.linhaAnt&lt;_xlpm.limInf,"FAL","")))))))</f>
        <v/>
      </c>
      <c r="O12" s="192" t="str">
        <f>IF($N$47&lt;&gt;"SIM","",IFERROR(IF(TRIM(M12&amp;"")="","",_xlfn.LET(_xlpm.v,VALUE(TRIM(M12&amp;"")),_xlpm.alvo,(INT($X$4/100)*60+MOD($X$4,100)),_xlpm.real,(INT(_xlpm.v/100)*60+MOD(_xlpm.v,100)),_xlpm.dif,_xlpm.alvo-_xlpm.real,IF(ABS(_xlpm.dif)&lt;=5,0,_xlpm.dif))*-1),"ER"))</f>
        <v/>
      </c>
      <c r="P12" s="231"/>
      <c r="Q12" s="232"/>
      <c r="R12" s="190"/>
      <c r="S12" s="240" t="str">
        <f t="shared" si="0"/>
        <v/>
      </c>
      <c r="T12" s="233" t="str">
        <f t="shared" si="1"/>
        <v/>
      </c>
      <c r="U12" s="5"/>
      <c r="V12" s="32"/>
      <c r="W12" s="9" t="s">
        <v>7</v>
      </c>
      <c r="X12" s="59">
        <f>SUM(X3-5)</f>
        <v>800</v>
      </c>
      <c r="Y12" s="14"/>
    </row>
    <row r="13" spans="1:66" x14ac:dyDescent="0.25">
      <c r="A13" s="41" t="str">
        <f>IF(A9="SÁBADO","DOMINGO",IF(A9="DOMINGO","SEGUNDA",IF(A9="SEGUNDA","TERÇA",IF(A9="SEGUNDA","TERÇA",IF(A9="TERÇA","QUARTA",IF(A9="QUARTA","QUINTA",IF(A9="QUINTA","SEXTA",IF(A9="SEXTA","SÁBADO","ERRO"))))))))</f>
        <v>TERÇA</v>
      </c>
      <c r="B13" s="46"/>
      <c r="C13" s="7"/>
      <c r="D13" s="49" t="str">
        <f ca="1">_xlfn.LET(_xlpm.a,A11,_xlpm.c,C13,_xlpm.x,$X$5,_xlpm.y,$Y$5,_xlpm.limInf,$B$51,_xlpm.limSup,$C$51,_xlpm.linhaAnt,A12,IF(_xlpm.a="FÉRIAS","FRS",IF(_xlpm.a="FERIADO","FER",IF(_xlpm.a="NTRAB","NTB",IF(AND(_xlpm.a="ATESTADO",_xlpm.c=""),"ATD",IF(_xlpm.c&lt;&gt;"",IF(_xlpm.c&lt;=_xlpm.x,IF(_xlpm.c&gt;_xlpm.y,"DP","OK"),"ATR"),IF(_xlpm.linhaAnt&lt;_xlpm.limInf,"FAL","")))))))</f>
        <v>FAL</v>
      </c>
      <c r="E13" s="192" t="str">
        <f>IF($N$47&lt;&gt;"SIM","",IFERROR(IF(TRIM(C13&amp;"")="","",_xlfn.LET(_xlpm.v,VALUE(TRIM(C13&amp;"")),_xlpm.alvo,(INT($Y$5/100)*60+MOD($Y$5,100)),_xlpm.real,(INT(_xlpm.v/100)*60+MOD(_xlpm.v,100)),_xlpm.dif,_xlpm.alvo-_xlpm.real,IF(ABS(_xlpm.dif)&lt;=5,0,_xlpm.dif))),"ER"))</f>
        <v/>
      </c>
      <c r="F13" s="41" t="str">
        <f>IF(F9="SÁBADO","DOMINGO",IF(F9="DOMINGO","SEGUNDA",IF(F9="SEGUNDA","TERÇA",IF(F9="SEGUNDA","TERÇA",IF(F9="TERÇA","QUARTA",IF(F9="QUARTA","QUINTA",IF(F9="QUINTA","SEXTA",IF(F9="SEXTA","SÁBADO","ERRO"))))))))</f>
        <v>SEXTA</v>
      </c>
      <c r="G13" s="46"/>
      <c r="H13" s="7"/>
      <c r="I13" s="49" t="str">
        <f ca="1">_xlfn.LET(_xlpm.a,F11,_xlpm.c,H13,_xlpm.x,$X$5,_xlpm.y,$Y$5,_xlpm.limInf,$B$51,_xlpm.limSup,$C$51,_xlpm.linhaAnt,F12,IF(_xlpm.a="FÉRIAS","FRS",IF(_xlpm.a="FERIADO","FER",IF(_xlpm.a="NTRAB","NTB",IF(AND(_xlpm.a="ATESTADO",_xlpm.c=""),"ATD",IF(_xlpm.c&lt;&gt;"",IF(_xlpm.c&lt;=_xlpm.x,IF(_xlpm.c&gt;_xlpm.y,"DP","OK"),"ATR"),IF(_xlpm.linhaAnt&lt;_xlpm.limInf,"FAL","")))))))</f>
        <v/>
      </c>
      <c r="J13" s="192" t="str">
        <f>IF($N$47&lt;&gt;"SIM","",IFERROR(IF(TRIM(H13&amp;"")="","",_xlfn.LET(_xlpm.v,VALUE(TRIM(H13&amp;"")),_xlpm.alvo,(INT($Y$5/100)*60+MOD($Y$5,100)),_xlpm.real,(INT(_xlpm.v/100)*60+MOD(_xlpm.v,100)),_xlpm.dif,_xlpm.alvo-_xlpm.real,IF(ABS(_xlpm.dif)&lt;=5,0,_xlpm.dif))),"ER"))</f>
        <v/>
      </c>
      <c r="K13" s="41" t="str">
        <f>IF(K9="SÁBADO","DOMINGO",IF(K9="DOMINGO","SEGUNDA",IF(K9="SEGUNDA","TERÇA",IF(K9="SEGUNDA","TERÇA",IF(K9="TERÇA","QUARTA",IF(K9="QUARTA","QUINTA",IF(K9="QUINTA","SEXTA",IF(K9="SEXTA","SÁBADO","ERRO"))))))))</f>
        <v>SEGUNDA</v>
      </c>
      <c r="L13" s="46"/>
      <c r="M13" s="7"/>
      <c r="N13" s="49" t="str">
        <f ca="1">_xlfn.LET(_xlpm.a,K11,_xlpm.c,M13,_xlpm.x,$X$5,_xlpm.y,$Y$5,_xlpm.limInf,$B$51,_xlpm.limSup,$C$51,_xlpm.linhaAnt,K12,IF(_xlpm.a="FÉRIAS","FRS",IF(_xlpm.a="FERIADO","FER",IF(_xlpm.a="NTRAB","NTB",IF(AND(_xlpm.a="ATESTADO",_xlpm.c=""),"ATD",IF(_xlpm.c&lt;&gt;"",IF(_xlpm.c&lt;=_xlpm.x,IF(_xlpm.c&gt;_xlpm.y,"DP","OK"),"ATR"),IF(_xlpm.linhaAnt&lt;_xlpm.limInf,"FAL","")))))))</f>
        <v/>
      </c>
      <c r="O13" s="192" t="str">
        <f>IF($N$47&lt;&gt;"SIM","",IFERROR(IF(TRIM(M13&amp;"")="","",_xlfn.LET(_xlpm.v,VALUE(TRIM(M13&amp;"")),_xlpm.alvo,(INT($Y$5/100)*60+MOD($Y$5,100)),_xlpm.real,(INT(_xlpm.v/100)*60+MOD(_xlpm.v,100)),_xlpm.dif,_xlpm.alvo-_xlpm.real,IF(ABS(_xlpm.dif)&lt;=5,0,_xlpm.dif))),"ER"))</f>
        <v/>
      </c>
      <c r="P13" s="231"/>
      <c r="Q13" s="232"/>
      <c r="R13" s="190"/>
      <c r="S13" s="240" t="str">
        <f t="shared" si="0"/>
        <v/>
      </c>
      <c r="T13" s="233" t="str">
        <f t="shared" si="1"/>
        <v/>
      </c>
      <c r="U13" s="5"/>
      <c r="V13" s="32"/>
      <c r="W13" s="9" t="s">
        <v>2</v>
      </c>
      <c r="X13" s="59">
        <f>X4</f>
        <v>1200</v>
      </c>
      <c r="Y13" s="14"/>
    </row>
    <row r="14" spans="1:66" x14ac:dyDescent="0.25">
      <c r="A14" s="38"/>
      <c r="B14" s="46"/>
      <c r="C14" s="7"/>
      <c r="D14" s="49" t="str">
        <f ca="1">_xlfn.LET(_xlpm.a,A11,_xlpm.c,C14,_xlpm.x,$X$6,_xlpm.limInf,$B$51,_xlpm.limSup,$C$51,_xlpm.linhaAnt,A12,IF(_xlpm.a="FÉRIAS","FRS",IF(_xlpm.a="FERIADO","FER",IF(_xlpm.a="NTRAB","NTB",IF(AND(_xlpm.a="ATESTADO",_xlpm.c=""),"ATD",IF(_xlpm.c&lt;&gt;"",IF(_xlpm.c&gt;=_xlpm.x,"OK","ANT"),IF(_xlpm.linhaAnt&lt;_xlpm.limInf,"FAL","")))))))</f>
        <v>FAL</v>
      </c>
      <c r="E14" s="192" t="str">
        <f>IF($N$47&lt;&gt;"SIM","",IFERROR(IF(TRIM(C14&amp;"")="","",_xlfn.LET(_xlpm.v,VALUE(TRIM(C14&amp;"")),_xlpm.alvo,(INT($X$6/100)*60+MOD($X$6,100)),_xlpm.real,(INT(_xlpm.v/100)*60+MOD(_xlpm.v,100)),_xlpm.dif,_xlpm.alvo-_xlpm.real,IF(ABS(_xlpm.dif)&lt;=5,0,_xlpm.dif))*-1),"ER"))</f>
        <v/>
      </c>
      <c r="F14" s="38"/>
      <c r="G14" s="46"/>
      <c r="H14" s="7"/>
      <c r="I14" s="49" t="str">
        <f ca="1">_xlfn.LET(_xlpm.a,F11,_xlpm.c,H14,_xlpm.x,$X$6,_xlpm.limInf,$B$51,_xlpm.limSup,$C$51,_xlpm.linhaAnt,F12,IF(_xlpm.a="FÉRIAS","FRS",IF(_xlpm.a="FERIADO","FER",IF(_xlpm.a="NTRAB","NTB",IF(AND(_xlpm.a="ATESTADO",_xlpm.c=""),"ATD",IF(_xlpm.c&lt;&gt;"",IF(_xlpm.c&gt;=_xlpm.x,"OK","ANT"),IF(_xlpm.linhaAnt&lt;_xlpm.limInf,"FAL","")))))))</f>
        <v/>
      </c>
      <c r="J14" s="192" t="str">
        <f>IF($N$47&lt;&gt;"SIM","",IFERROR(IF(TRIM(H14&amp;"")="","",_xlfn.LET(_xlpm.v,VALUE(TRIM(H14&amp;"")),_xlpm.alvo,(INT($X$6/100)*60+MOD($X$6,100)),_xlpm.real,(INT(_xlpm.v/100)*60+MOD(_xlpm.v,100)),_xlpm.dif,_xlpm.alvo-_xlpm.real,IF(ABS(_xlpm.dif)&lt;=5,0,_xlpm.dif))*-1),"ER"))</f>
        <v/>
      </c>
      <c r="K14" s="38"/>
      <c r="L14" s="46"/>
      <c r="M14" s="7"/>
      <c r="N14" s="49" t="str">
        <f ca="1">_xlfn.LET(_xlpm.a,K11,_xlpm.c,M14,_xlpm.x,$X$6,_xlpm.limInf,$B$51,_xlpm.limSup,$C$51,_xlpm.linhaAnt,K12,IF(_xlpm.a="FÉRIAS","FRS",IF(_xlpm.a="FERIADO","FER",IF(_xlpm.a="NTRAB","NTB",IF(AND(_xlpm.a="ATESTADO",_xlpm.c=""),"ATD",IF(_xlpm.c&lt;&gt;"",IF(_xlpm.c&gt;=_xlpm.x,"OK","ANT"),IF(_xlpm.linhaAnt&lt;_xlpm.limInf,"FAL","")))))))</f>
        <v/>
      </c>
      <c r="O14" s="192" t="str">
        <f>IF($N$47&lt;&gt;"SIM","",IFERROR(IF(TRIM(M14&amp;"")="","",_xlfn.LET(_xlpm.v,VALUE(TRIM(M14&amp;"")),_xlpm.alvo,(INT($X$6/100)*60+MOD($X$6,100)),_xlpm.real,(INT(_xlpm.v/100)*60+MOD(_xlpm.v,100)),_xlpm.dif,_xlpm.alvo-_xlpm.real,IF(ABS(_xlpm.dif)&lt;=5,0,_xlpm.dif))*-1),"ER"))</f>
        <v/>
      </c>
      <c r="P14" s="231"/>
      <c r="Q14" s="232"/>
      <c r="R14" s="190"/>
      <c r="S14" s="240" t="str">
        <f t="shared" si="0"/>
        <v/>
      </c>
      <c r="T14" s="233" t="str">
        <f t="shared" si="1"/>
        <v/>
      </c>
      <c r="U14" s="5"/>
      <c r="V14" s="33"/>
      <c r="W14" s="9" t="s">
        <v>8</v>
      </c>
      <c r="X14" s="59">
        <f>SUM(X5-5)</f>
        <v>1330</v>
      </c>
    </row>
    <row r="15" spans="1:66" ht="15" customHeight="1" x14ac:dyDescent="0.25">
      <c r="A15" s="12"/>
      <c r="B15" s="47"/>
      <c r="C15" s="48"/>
      <c r="D15" s="50" t="str">
        <f ca="1">_xlfn.LET(_xlpm.a,A15,_xlpm.c,C15,_xlpm.x,$X$3,_xlpm.y,$Y$3,_xlpm.limInf,$B$51,_xlpm.limSup,$C$51,_xlpm.linhaAnt,A16,IF(_xlpm.a="FÉRIAS","FRS",IF(_xlpm.a="FERIADO","FER",IF(_xlpm.a="NTRAB","NTB",IF(AND(_xlpm.a="ATESTADO",_xlpm.c=""),"ATD",IF(_xlpm.c&lt;&gt;"",IF(_xlpm.c&lt;=_xlpm.x,IF(_xlpm.c&gt;_xlpm.y,"DP","OK"),"ATR"),IF(_xlpm.linhaAnt&lt;_xlpm.limInf,"FAL","")))))))</f>
        <v>FAL</v>
      </c>
      <c r="E15" s="192" t="str">
        <f>IF($N$47&lt;&gt;"SIM","",IFERROR(IF(TRIM(C15&amp;"")="","",_xlfn.LET(_xlpm.v,VALUE(TRIM(C15&amp;"")),_xlpm.alvo,IF(A17="SÁBADO",(INT($Y$8/100)*60+MOD($Y$8,100)),(INT($Y$3/100)*60+MOD($Y$3,100))),_xlpm.real,(INT(_xlpm.v/100)*60+MOD(_xlpm.v,100)),_xlpm.dif,_xlpm.alvo-_xlpm.real,IF(ABS(_xlpm.dif)&lt;=5,0,_xlpm.dif))),"ER"))</f>
        <v/>
      </c>
      <c r="F15" s="12"/>
      <c r="G15" s="47"/>
      <c r="H15" s="48"/>
      <c r="I15" s="50" t="str">
        <f ca="1">_xlfn.LET(_xlpm.a,F15,_xlpm.c,H15,_xlpm.x,$X$8,_xlpm.y,$Y$8,_xlpm.limInf,$B$51,_xlpm.limSup,$C$51,_xlpm.linhaAnt,F16,IF(_xlpm.a="FÉRIAS","FRS",IF(_xlpm.a="NTRAB","NT",IF(AND(_xlpm.a="ATESTADO",_xlpm.c=""),"ATD",IF(_xlpm.a="FERIADO","FER",IF(_xlpm.c&lt;&gt;"",IF(_xlpm.c&lt;=_xlpm.x,IF(_xlpm.c&gt;_xlpm.y,"DP","OK"),"ATR"),IF(_xlpm.linhaAnt&lt;_xlpm.limInf,"FAL","")))))))</f>
        <v/>
      </c>
      <c r="J15" s="192" t="str">
        <f>IF($N$47&lt;&gt;"SIM","",IFERROR(IF(TRIM(H15&amp;"")="","",_xlfn.LET(_xlpm.v,VALUE(TRIM(H15&amp;"")),_xlpm.alvo,IF(F17="SÁBADO",(INT($Y$8/100)*60+MOD($Y$8,100)),(INT($Y$3/100)*60+MOD($Y$3,100))),_xlpm.real,(INT(_xlpm.v/100)*60+MOD(_xlpm.v,100)),_xlpm.dif,_xlpm.alvo-_xlpm.real,IF(ABS(_xlpm.dif)&lt;=5,0,_xlpm.dif))),"ER"))</f>
        <v/>
      </c>
      <c r="K15" s="12"/>
      <c r="L15" s="47"/>
      <c r="M15" s="48"/>
      <c r="N15" s="50" t="str">
        <f ca="1">_xlfn.LET(_xlpm.a,K15,_xlpm.c,M15,_xlpm.x,$X$3,_xlpm.y,$Y$3,_xlpm.limInf,$B$51,_xlpm.limSup,$C$51,_xlpm.linhaAnt,K16,IF(_xlpm.a="FÉRIAS","FRS",IF(_xlpm.a="FERIADO","FER",IF(_xlpm.a="NTRAB","NTB",IF(AND(_xlpm.a="ATESTADO",_xlpm.c=""),"ATD",IF(_xlpm.c&lt;&gt;"",IF(_xlpm.c&lt;=_xlpm.x,IF(_xlpm.c&gt;_xlpm.y,"DP","OK"),"ATR"),IF(_xlpm.linhaAnt&lt;_xlpm.limInf,"FAL","")))))))</f>
        <v/>
      </c>
      <c r="O15" s="192" t="str">
        <f>IF($N$47&lt;&gt;"SIM","",IFERROR(IF(TRIM(M15&amp;"")="","",_xlfn.LET(_xlpm.v,VALUE(TRIM(M15&amp;"")),_xlpm.alvo,IF(K17="SÁBADO",(INT($Y$8/100)*60+MOD($Y$8,100)),(INT($Y$3/100)*60+MOD($Y$3,100))),_xlpm.real,(INT(_xlpm.v/100)*60+MOD(_xlpm.v,100)),_xlpm.dif,_xlpm.alvo-_xlpm.real,IF(ABS(_xlpm.dif)&lt;=5,0,_xlpm.dif))),"ER"))</f>
        <v/>
      </c>
      <c r="P15" s="231"/>
      <c r="Q15" s="232"/>
      <c r="R15" s="190"/>
      <c r="S15" s="240" t="str">
        <f t="shared" si="0"/>
        <v/>
      </c>
      <c r="T15" s="233" t="str">
        <f t="shared" si="1"/>
        <v/>
      </c>
      <c r="U15" s="5"/>
      <c r="V15" s="33"/>
      <c r="W15" s="9" t="s">
        <v>3</v>
      </c>
      <c r="X15" s="59">
        <f>X6</f>
        <v>1800</v>
      </c>
    </row>
    <row r="16" spans="1:66" x14ac:dyDescent="0.25">
      <c r="A16" s="42">
        <f ca="1">IF($B$51=4,"HOJE",4)</f>
        <v>4</v>
      </c>
      <c r="B16" s="47"/>
      <c r="C16" s="48"/>
      <c r="D16" s="50" t="str">
        <f ca="1">_xlfn.LET(_xlpm.a,A15,_xlpm.c,C16,_xlpm.x,$X$4,_xlpm.limInf,$B$51,_xlpm.limSup,$C$51,_xlpm.linhaAnt,A16,IF(_xlpm.a="FÉRIAS","FRS",IF(_xlpm.a="FERIADO","FER",IF(_xlpm.a="NTRAB","NTB",IF(AND(_xlpm.a="ATESTADO",_xlpm.c=""),"ATD",IF(_xlpm.c&lt;&gt;"",IF(_xlpm.c&gt;=_xlpm.x,"OK","ANT"),IF(_xlpm.linhaAnt&lt;_xlpm.limInf,"FAL","")))))))</f>
        <v>FAL</v>
      </c>
      <c r="E16" s="192" t="str">
        <f>IF($N$47&lt;&gt;"SIM","",IFERROR(IF(TRIM(C16&amp;"")="","",_xlfn.LET(_xlpm.v,VALUE(TRIM(C16&amp;"")),_xlpm.alvo,(INT($X$4/100)*60+MOD($X$4,100)),_xlpm.real,(INT(_xlpm.v/100)*60+MOD(_xlpm.v,100)),_xlpm.dif,_xlpm.alvo-_xlpm.real,IF(ABS(_xlpm.dif)&lt;=5,0,_xlpm.dif))*-1),"ER"))</f>
        <v/>
      </c>
      <c r="F16" s="42">
        <f ca="1">IF($B$51=14,"HOJE",14)</f>
        <v>14</v>
      </c>
      <c r="G16" s="47"/>
      <c r="H16" s="48"/>
      <c r="I16" s="50" t="str">
        <f ca="1">_xlfn.LET(_xlpm.a,F15,_xlpm.c,H16,_xlpm.x,$X$9,_xlpm.limInf,$B$51,_xlpm.limSup,$C$51,_xlpm.linhaAnt,F16,IF(_xlpm.a="FÉRIAS","FRS",IF(_xlpm.a="NTRAB","NT",IF(AND(_xlpm.a="ATESTADO",_xlpm.c=""),"ATD",IF(_xlpm.a="FERIADO","FER",IF(_xlpm.c&lt;&gt;"",IF(_xlpm.c&gt;=_xlpm.x,"OK","ANT"),IF(_xlpm.linhaAnt&lt;_xlpm.limInf,"FAL","")))))))</f>
        <v/>
      </c>
      <c r="J16" s="192" t="str">
        <f>IF($N$47&lt;&gt;"SIM","",IFERROR(IF(TRIM(H16&amp;"")="","",_xlfn.LET(_xlpm.v,VALUE(TRIM(H16&amp;"")),_xlpm.alvo,(INT($X$4/100)*60+MOD($X$4,100)),_xlpm.real,(INT(_xlpm.v/100)*60+MOD(_xlpm.v,100)),_xlpm.dif,_xlpm.alvo-_xlpm.real,IF(ABS(_xlpm.dif)&lt;=5,0,_xlpm.dif))*-1),"ER"))</f>
        <v/>
      </c>
      <c r="K16" s="42">
        <f ca="1">IF($B$51=24,"HOJE",24)</f>
        <v>24</v>
      </c>
      <c r="L16" s="47"/>
      <c r="M16" s="48"/>
      <c r="N16" s="50" t="str">
        <f ca="1">_xlfn.LET(_xlpm.a,K15,_xlpm.c,M16,_xlpm.x,$X$4,_xlpm.limInf,$B$51,_xlpm.limSup,$C$51,_xlpm.linhaAnt,K16,IF(_xlpm.a="FÉRIAS","FRS",IF(_xlpm.a="FERIADO","FER",IF(_xlpm.a="NTRAB","NTB",IF(AND(_xlpm.a="ATESTADO",_xlpm.c=""),"ATD",IF(_xlpm.c&lt;&gt;"",IF(_xlpm.c&gt;=_xlpm.x,"OK","ANT"),IF(_xlpm.linhaAnt&lt;_xlpm.limInf,"FAL","")))))))</f>
        <v/>
      </c>
      <c r="O16" s="192" t="str">
        <f>IF($N$47&lt;&gt;"SIM","",IFERROR(IF(TRIM(M16&amp;"")="","",_xlfn.LET(_xlpm.v,VALUE(TRIM(M16&amp;"")),_xlpm.alvo,(INT($X$4/100)*60+MOD($X$4,100)),_xlpm.real,(INT(_xlpm.v/100)*60+MOD(_xlpm.v,100)),_xlpm.dif,_xlpm.alvo-_xlpm.real,IF(ABS(_xlpm.dif)&lt;=5,0,_xlpm.dif))*-1),"ER"))</f>
        <v/>
      </c>
      <c r="P16" s="231"/>
      <c r="Q16" s="232"/>
      <c r="R16" s="190"/>
      <c r="S16" s="240" t="str">
        <f t="shared" si="0"/>
        <v/>
      </c>
      <c r="T16" s="233" t="str">
        <f t="shared" si="1"/>
        <v/>
      </c>
      <c r="U16" s="5"/>
      <c r="V16" s="33"/>
      <c r="W16" s="32"/>
      <c r="X16" s="33"/>
    </row>
    <row r="17" spans="1:24" x14ac:dyDescent="0.25">
      <c r="A17" s="42" t="str">
        <f>IF(A13="SÁBADO","DOMINGO",IF(A13="DOMINGO","SEGUNDA",IF(A13="SEGUNDA","TERÇA",IF(A13="SEGUNDA","TERÇA",IF(A13="TERÇA","QUARTA",IF(A13="QUARTA","QUINTA",IF(A13="QUINTA","SEXTA",IF(A13="SEXTA","SÁBADO","ERRO"))))))))</f>
        <v>QUARTA</v>
      </c>
      <c r="B17" s="47"/>
      <c r="C17" s="48"/>
      <c r="D17" s="50" t="str">
        <f ca="1">_xlfn.LET(_xlpm.a,A15,_xlpm.c,C17,_xlpm.x,$X$5,_xlpm.y,$Y$5,_xlpm.limInf,$B$51,_xlpm.limSup,$C$51,_xlpm.linhaAnt,A16,IF(_xlpm.a="FÉRIAS","FRS",IF(_xlpm.a="FERIADO","FER",IF(_xlpm.a="NTRAB","NTB",IF(AND(_xlpm.a="ATESTADO",_xlpm.c=""),"ATD",IF(_xlpm.c&lt;&gt;"",IF(_xlpm.c&lt;=_xlpm.x,IF(_xlpm.c&gt;_xlpm.y,"DP","OK"),"ATR"),IF(_xlpm.linhaAnt&lt;_xlpm.limInf,"FAL","")))))))</f>
        <v>FAL</v>
      </c>
      <c r="E17" s="192" t="str">
        <f>IF($N$47&lt;&gt;"SIM","",IFERROR(IF(TRIM(C17&amp;"")="","",_xlfn.LET(_xlpm.v,VALUE(TRIM(C17&amp;"")),_xlpm.alvo,(INT($Y$5/100)*60+MOD($Y$5,100)),_xlpm.real,(INT(_xlpm.v/100)*60+MOD(_xlpm.v,100)),_xlpm.dif,_xlpm.alvo-_xlpm.real,IF(ABS(_xlpm.dif)&lt;=5,0,_xlpm.dif))),"ER"))</f>
        <v/>
      </c>
      <c r="F17" s="42" t="str">
        <f>IF(F13="SÁBADO","DOMINGO",IF(F13="DOMINGO","SEGUNDA",IF(F13="SEGUNDA","TERÇA",IF(F13="SEGUNDA","TERÇA",IF(F13="TERÇA","QUARTA",IF(F13="QUARTA","QUINTA",IF(F13="QUINTA","SEXTA",IF(F13="SEXTA","SÁBADO","ERRO"))))))))</f>
        <v>SÁBADO</v>
      </c>
      <c r="G17" s="277" t="s">
        <v>16</v>
      </c>
      <c r="H17" s="278"/>
      <c r="I17" s="278"/>
      <c r="J17" s="192" t="str">
        <f>IF($N$47&lt;&gt;"SIM","",IFERROR(IF(TRIM(H17&amp;"")="","",_xlfn.LET(_xlpm.v,VALUE(TRIM(H17&amp;"")),_xlpm.alvo,(INT($Y$5/100)*60+MOD($Y$5,100)),_xlpm.real,(INT(_xlpm.v/100)*60+MOD(_xlpm.v,100)),_xlpm.dif,_xlpm.alvo-_xlpm.real,IF(ABS(_xlpm.dif)&lt;=5,0,_xlpm.dif))),"ER"))</f>
        <v/>
      </c>
      <c r="K17" s="42" t="str">
        <f>IF(K13="SÁBADO","DOMINGO",IF(K13="DOMINGO","SEGUNDA",IF(K13="SEGUNDA","TERÇA",IF(K13="SEGUNDA","TERÇA",IF(K13="TERÇA","QUARTA",IF(K13="QUARTA","QUINTA",IF(K13="QUINTA","SEXTA",IF(K13="SEXTA","SÁBADO","ERRO"))))))))</f>
        <v>TERÇA</v>
      </c>
      <c r="L17" s="47"/>
      <c r="M17" s="48"/>
      <c r="N17" s="50" t="str">
        <f ca="1">_xlfn.LET(_xlpm.a,K15,_xlpm.c,M17,_xlpm.x,$X$5,_xlpm.y,$Y$5,_xlpm.limInf,$B$51,_xlpm.limSup,$C$51,_xlpm.linhaAnt,K16,IF(_xlpm.a="FÉRIAS","FRS",IF(_xlpm.a="FERIADO","FER",IF(_xlpm.a="NTRAB","NTB",IF(AND(_xlpm.a="ATESTADO",_xlpm.c=""),"ATD",IF(_xlpm.c&lt;&gt;"",IF(_xlpm.c&lt;=_xlpm.x,IF(_xlpm.c&gt;_xlpm.y,"DP","OK"),"ATR"),IF(_xlpm.linhaAnt&lt;_xlpm.limInf,"FAL","")))))))</f>
        <v/>
      </c>
      <c r="O17" s="192" t="str">
        <f>IF($N$47&lt;&gt;"SIM","",IFERROR(IF(TRIM(M17&amp;"")="","",_xlfn.LET(_xlpm.v,VALUE(TRIM(M17&amp;"")),_xlpm.alvo,(INT($Y$5/100)*60+MOD($Y$5,100)),_xlpm.real,(INT(_xlpm.v/100)*60+MOD(_xlpm.v,100)),_xlpm.dif,_xlpm.alvo-_xlpm.real,IF(ABS(_xlpm.dif)&lt;=5,0,_xlpm.dif))),"ER"))</f>
        <v/>
      </c>
      <c r="P17" s="231"/>
      <c r="Q17" s="232"/>
      <c r="R17" s="190"/>
      <c r="S17" s="240" t="str">
        <f t="shared" si="0"/>
        <v/>
      </c>
      <c r="T17" s="233" t="str">
        <f t="shared" si="1"/>
        <v/>
      </c>
      <c r="U17" s="5"/>
      <c r="V17" s="33"/>
      <c r="W17" s="32"/>
      <c r="X17" s="33"/>
    </row>
    <row r="18" spans="1:24" x14ac:dyDescent="0.25">
      <c r="A18" s="82"/>
      <c r="B18" s="47"/>
      <c r="C18" s="48"/>
      <c r="D18" s="50" t="str">
        <f ca="1">_xlfn.LET(_xlpm.a,A15,_xlpm.c,C18,_xlpm.x,$X$6,_xlpm.limInf,$B$51,_xlpm.limSup,$C$51,_xlpm.linhaAnt,A16,IF(_xlpm.a="FÉRIAS","FRS",IF(_xlpm.a="FERIADO","FER",IF(_xlpm.a="NTRAB","NTB",IF(AND(_xlpm.a="ATESTADO",_xlpm.c=""),"ATD",IF(_xlpm.c&lt;&gt;"",IF(_xlpm.c&gt;=_xlpm.x,"OK","ANT"),IF(_xlpm.linhaAnt&lt;_xlpm.limInf,"FAL","")))))))</f>
        <v>FAL</v>
      </c>
      <c r="E18" s="192" t="str">
        <f>IF($N$47&lt;&gt;"SIM","",IFERROR(IF(TRIM(C18&amp;"")="","",_xlfn.LET(_xlpm.v,VALUE(TRIM(C18&amp;"")),_xlpm.alvo,(INT($X$6/100)*60+MOD($X$6,100)),_xlpm.real,(INT(_xlpm.v/100)*60+MOD(_xlpm.v,100)),_xlpm.dif,_xlpm.alvo-_xlpm.real,IF(ABS(_xlpm.dif)&lt;=5,0,_xlpm.dif))*-1),"ER"))</f>
        <v/>
      </c>
      <c r="F18" s="82"/>
      <c r="G18" s="277"/>
      <c r="H18" s="278"/>
      <c r="I18" s="278"/>
      <c r="J18" s="192" t="str">
        <f>IF($N$47&lt;&gt;"SIM","",IFERROR(IF(TRIM(H18&amp;"")="","",_xlfn.LET(_xlpm.v,VALUE(TRIM(H18&amp;"")),_xlpm.alvo,(INT($X$6/100)*60+MOD($X$6,100)),_xlpm.real,(INT(_xlpm.v/100)*60+MOD(_xlpm.v,100)),_xlpm.dif,_xlpm.alvo-_xlpm.real,IF(ABS(_xlpm.dif)&lt;=5,0,_xlpm.dif))*-1),"ER"))</f>
        <v/>
      </c>
      <c r="K18" s="82"/>
      <c r="L18" s="47"/>
      <c r="M18" s="48"/>
      <c r="N18" s="50" t="str">
        <f ca="1">_xlfn.LET(_xlpm.a,K15,_xlpm.c,M18,_xlpm.x,$X$6,_xlpm.limInf,$B$51,_xlpm.limSup,$C$51,_xlpm.linhaAnt,K16,IF(_xlpm.a="FÉRIAS","FRS",IF(_xlpm.a="FERIADO","FER",IF(_xlpm.a="NTRAB","NTB",IF(AND(_xlpm.a="ATESTADO",_xlpm.c=""),"ATD",IF(_xlpm.c&lt;&gt;"",IF(_xlpm.c&gt;=_xlpm.x,"OK","ANT"),IF(_xlpm.linhaAnt&lt;_xlpm.limInf,"FAL","")))))))</f>
        <v/>
      </c>
      <c r="O18" s="192" t="str">
        <f>IF($N$47&lt;&gt;"SIM","",IFERROR(IF(TRIM(M18&amp;"")="","",_xlfn.LET(_xlpm.v,VALUE(TRIM(M18&amp;"")),_xlpm.alvo,(INT($X$6/100)*60+MOD($X$6,100)),_xlpm.real,(INT(_xlpm.v/100)*60+MOD(_xlpm.v,100)),_xlpm.dif,_xlpm.alvo-_xlpm.real,IF(ABS(_xlpm.dif)&lt;=5,0,_xlpm.dif))*-1),"ER"))</f>
        <v/>
      </c>
      <c r="P18" s="231"/>
      <c r="Q18" s="232"/>
      <c r="R18" s="190"/>
      <c r="S18" s="240" t="str">
        <f t="shared" si="0"/>
        <v/>
      </c>
      <c r="T18" s="233" t="str">
        <f t="shared" si="1"/>
        <v/>
      </c>
      <c r="U18" s="5"/>
      <c r="V18" s="32"/>
      <c r="W18" s="32"/>
      <c r="X18" s="33"/>
    </row>
    <row r="19" spans="1:24" ht="15" customHeight="1" x14ac:dyDescent="0.25">
      <c r="A19" s="11"/>
      <c r="B19" s="46"/>
      <c r="C19" s="7"/>
      <c r="D19" s="49" t="str">
        <f ca="1">_xlfn.LET(_xlpm.a,A19,_xlpm.c,C19,_xlpm.x,$X$3,_xlpm.y,$Y$3,_xlpm.limInf,$B$51,_xlpm.limSup,$C$51,_xlpm.linhaAnt,A20,IF(_xlpm.a="FÉRIAS","FRS",IF(_xlpm.a="FERIADO","FER",IF(_xlpm.a="NTRAB","NTB",IF(AND(_xlpm.a="ATESTADO",_xlpm.c=""),"ATD",IF(_xlpm.c&lt;&gt;"",IF(_xlpm.c&lt;=_xlpm.x,IF(_xlpm.c&gt;_xlpm.y,"DP","OK"),"ATR"),IF(_xlpm.linhaAnt&lt;_xlpm.limInf,"FAL","")))))))</f>
        <v>FAL</v>
      </c>
      <c r="E19" s="192" t="str">
        <f>IF($N$47&lt;&gt;"SIM","",IFERROR(IF(TRIM(C19&amp;"")="","",_xlfn.LET(_xlpm.v,VALUE(TRIM(C19&amp;"")),_xlpm.alvo,IF(A21="SÁBADO",(INT($Y$8/100)*60+MOD($Y$8,100)),(INT($Y$3/100)*60+MOD($Y$3,100))),_xlpm.real,(INT(_xlpm.v/100)*60+MOD(_xlpm.v,100)),_xlpm.dif,_xlpm.alvo-_xlpm.real,IF(ABS(_xlpm.dif)&lt;=5,0,_xlpm.dif))),"ER"))</f>
        <v/>
      </c>
      <c r="F19" s="11"/>
      <c r="G19" s="256" t="s">
        <v>10</v>
      </c>
      <c r="H19" s="257"/>
      <c r="I19" s="257"/>
      <c r="J19" s="192" t="str">
        <f>IF($N$47&lt;&gt;"SIM","",IFERROR(IF(TRIM(H19&amp;"")="","",_xlfn.LET(_xlpm.v,VALUE(TRIM(H19&amp;"")),_xlpm.alvo,IF(F21="SÁBADO",(INT($Y$8/100)*60+MOD($Y$8,100)),(INT($Y$3/100)*60+MOD($Y$3,100))),_xlpm.real,(INT(_xlpm.v/100)*60+MOD(_xlpm.v,100)),_xlpm.dif,_xlpm.alvo-_xlpm.real,IF(ABS(_xlpm.dif)&lt;=5,0,_xlpm.dif))),"ER"))</f>
        <v/>
      </c>
      <c r="K19" s="11"/>
      <c r="L19" s="46"/>
      <c r="M19" s="7"/>
      <c r="N19" s="49" t="str">
        <f ca="1">_xlfn.LET(_xlpm.a,K19,_xlpm.c,M19,_xlpm.x,$X$3,_xlpm.y,$Y$3,_xlpm.limInf,$B$51,_xlpm.limSup,$C$51,_xlpm.linhaAnt,K20,IF(_xlpm.a="FÉRIAS","FRS",IF(_xlpm.a="FERIADO","FER",IF(_xlpm.a="NTRAB","NTB",IF(AND(_xlpm.a="ATESTADO",_xlpm.c=""),"ATD",IF(_xlpm.c&lt;&gt;"",IF(_xlpm.c&lt;=_xlpm.x,IF(_xlpm.c&gt;_xlpm.y,"DP","OK"),"ATR"),IF(_xlpm.linhaAnt&lt;_xlpm.limInf,"FAL","")))))))</f>
        <v/>
      </c>
      <c r="O19" s="192" t="str">
        <f>IF($N$47&lt;&gt;"SIM","",IFERROR(IF(TRIM(M19&amp;"")="","",_xlfn.LET(_xlpm.v,VALUE(TRIM(M19&amp;"")),_xlpm.alvo,IF(K21="SÁBADO",(INT($Y$8/100)*60+MOD($Y$8,100)),(INT($Y$3/100)*60+MOD($Y$3,100))),_xlpm.real,(INT(_xlpm.v/100)*60+MOD(_xlpm.v,100)),_xlpm.dif,_xlpm.alvo-_xlpm.real,IF(ABS(_xlpm.dif)&lt;=5,0,_xlpm.dif))),"ER"))</f>
        <v/>
      </c>
      <c r="P19" s="231"/>
      <c r="Q19" s="232"/>
      <c r="R19" s="190"/>
      <c r="S19" s="240" t="str">
        <f t="shared" si="0"/>
        <v/>
      </c>
      <c r="T19" s="233" t="str">
        <f t="shared" si="1"/>
        <v/>
      </c>
      <c r="U19" s="5"/>
      <c r="V19" s="32"/>
      <c r="W19" s="32"/>
      <c r="X19" s="33"/>
    </row>
    <row r="20" spans="1:24" x14ac:dyDescent="0.25">
      <c r="A20" s="41">
        <f ca="1">IF($B$51=5,"HOJE",5)</f>
        <v>5</v>
      </c>
      <c r="B20" s="46"/>
      <c r="C20" s="7"/>
      <c r="D20" s="49" t="str">
        <f ca="1">_xlfn.LET(_xlpm.a,A19,_xlpm.c,C20,_xlpm.x,$X$4,_xlpm.limInf,$B$51,_xlpm.limSup,$C$51,_xlpm.linhaAnt,A20,IF(_xlpm.a="FÉRIAS","FRS",IF(_xlpm.a="FERIADO","FER",IF(_xlpm.a="NTRAB","NTB",IF(AND(_xlpm.a="ATESTADO",_xlpm.c=""),"ATD",IF(_xlpm.c&lt;&gt;"",IF(_xlpm.c&gt;=_xlpm.x,"OK","ANT"),IF(_xlpm.linhaAnt&lt;_xlpm.limInf,"FAL","")))))))</f>
        <v>FAL</v>
      </c>
      <c r="E20" s="192" t="str">
        <f>IF($N$47&lt;&gt;"SIM","",IFERROR(IF(TRIM(C20&amp;"")="","",_xlfn.LET(_xlpm.v,VALUE(TRIM(C20&amp;"")),_xlpm.alvo,(INT($X$4/100)*60+MOD($X$4,100)),_xlpm.real,(INT(_xlpm.v/100)*60+MOD(_xlpm.v,100)),_xlpm.dif,_xlpm.alvo-_xlpm.real,IF(ABS(_xlpm.dif)&lt;=5,0,_xlpm.dif))*-1),"ER"))</f>
        <v/>
      </c>
      <c r="F20" s="41">
        <f ca="1">IF($B$51=15,"HOJE",15)</f>
        <v>15</v>
      </c>
      <c r="G20" s="256"/>
      <c r="H20" s="257"/>
      <c r="I20" s="257"/>
      <c r="J20" s="192" t="str">
        <f>IF($N$47&lt;&gt;"SIM","",IFERROR(IF(TRIM(H20&amp;"")="","",_xlfn.LET(_xlpm.v,VALUE(TRIM(H20&amp;"")),_xlpm.alvo,(INT($X$4/100)*60+MOD($X$4,100)),_xlpm.real,(INT(_xlpm.v/100)*60+MOD(_xlpm.v,100)),_xlpm.dif,_xlpm.alvo-_xlpm.real,IF(ABS(_xlpm.dif)&lt;=5,0,_xlpm.dif))*-1),"ER"))</f>
        <v/>
      </c>
      <c r="K20" s="41">
        <f ca="1">IF($B$51=25,"HOJE",25)</f>
        <v>25</v>
      </c>
      <c r="L20" s="46"/>
      <c r="M20" s="7"/>
      <c r="N20" s="49" t="str">
        <f ca="1">_xlfn.LET(_xlpm.a,K19,_xlpm.c,M20,_xlpm.x,$X$4,_xlpm.limInf,$B$51,_xlpm.limSup,$C$51,_xlpm.linhaAnt,K20,IF(_xlpm.a="FÉRIAS","FRS",IF(_xlpm.a="FERIADO","FER",IF(_xlpm.a="NTRAB","NTB",IF(AND(_xlpm.a="ATESTADO",_xlpm.c=""),"ATD",IF(_xlpm.c&lt;&gt;"",IF(_xlpm.c&gt;=_xlpm.x,"OK","ANT"),IF(_xlpm.linhaAnt&lt;_xlpm.limInf,"FAL","")))))))</f>
        <v/>
      </c>
      <c r="O20" s="192" t="str">
        <f>IF($N$47&lt;&gt;"SIM","",IFERROR(IF(TRIM(M20&amp;"")="","",_xlfn.LET(_xlpm.v,VALUE(TRIM(M20&amp;"")),_xlpm.alvo,(INT($X$4/100)*60+MOD($X$4,100)),_xlpm.real,(INT(_xlpm.v/100)*60+MOD(_xlpm.v,100)),_xlpm.dif,_xlpm.alvo-_xlpm.real,IF(ABS(_xlpm.dif)&lt;=5,0,_xlpm.dif))*-1),"ER"))</f>
        <v/>
      </c>
      <c r="P20" s="231"/>
      <c r="Q20" s="232"/>
      <c r="R20" s="190"/>
      <c r="S20" s="240" t="str">
        <f t="shared" si="0"/>
        <v/>
      </c>
      <c r="T20" s="233" t="str">
        <f t="shared" si="1"/>
        <v/>
      </c>
      <c r="U20" s="5"/>
      <c r="V20" s="5"/>
      <c r="W20" s="5"/>
    </row>
    <row r="21" spans="1:24" x14ac:dyDescent="0.25">
      <c r="A21" s="41" t="str">
        <f>IF(A17="SÁBADO","DOMINGO",IF(A17="DOMINGO","SEGUNDA",IF(A17="SEGUNDA","TERÇA",IF(A17="SEGUNDA","TERÇA",IF(A17="TERÇA","QUARTA",IF(A17="QUARTA","QUINTA",IF(A17="QUINTA","SEXTA",IF(A17="SEXTA","SÁBADO","ERRO"))))))))</f>
        <v>QUINTA</v>
      </c>
      <c r="B21" s="46"/>
      <c r="C21" s="7"/>
      <c r="D21" s="49" t="str">
        <f ca="1">_xlfn.LET(_xlpm.a,A19,_xlpm.c,C21,_xlpm.x,$X$5,_xlpm.y,$Y$5,_xlpm.limInf,$B$51,_xlpm.limSup,$C$51,_xlpm.linhaAnt,A20,IF(_xlpm.a="FÉRIAS","FRS",IF(_xlpm.a="FERIADO","FER",IF(_xlpm.a="NTRAB","NTB",IF(AND(_xlpm.a="ATESTADO",_xlpm.c=""),"ATD",IF(_xlpm.c&lt;&gt;"",IF(_xlpm.c&lt;=_xlpm.x,IF(_xlpm.c&gt;_xlpm.y,"DP","OK"),"ATR"),IF(_xlpm.linhaAnt&lt;_xlpm.limInf,"FAL","")))))))</f>
        <v>FAL</v>
      </c>
      <c r="E21" s="192" t="str">
        <f>IF($N$47&lt;&gt;"SIM","",IFERROR(IF(TRIM(C21&amp;"")="","",_xlfn.LET(_xlpm.v,VALUE(TRIM(C21&amp;"")),_xlpm.alvo,(INT($Y$5/100)*60+MOD($Y$5,100)),_xlpm.real,(INT(_xlpm.v/100)*60+MOD(_xlpm.v,100)),_xlpm.dif,_xlpm.alvo-_xlpm.real,IF(ABS(_xlpm.dif)&lt;=5,0,_xlpm.dif))),"ER"))</f>
        <v/>
      </c>
      <c r="F21" s="41" t="str">
        <f>IF(F17="SÁBADO","DOMINGO",IF(F17="DOMINGO","SEGUNDA",IF(F17="SEGUNDA","TERÇA",IF(F17="SEGUNDA","TERÇA",IF(F17="TERÇA","QUARTA",IF(F17="QUARTA","QUINTA",IF(F17="QUINTA","SEXTA",IF(F17="SEXTA","SÁBADO","ERRO"))))))))</f>
        <v>DOMINGO</v>
      </c>
      <c r="G21" s="256"/>
      <c r="H21" s="257"/>
      <c r="I21" s="257"/>
      <c r="J21" s="192" t="str">
        <f>IF($N$47&lt;&gt;"SIM","",IFERROR(IF(TRIM(H21&amp;"")="","",_xlfn.LET(_xlpm.v,VALUE(TRIM(H21&amp;"")),_xlpm.alvo,(INT($Y$5/100)*60+MOD($Y$5,100)),_xlpm.real,(INT(_xlpm.v/100)*60+MOD(_xlpm.v,100)),_xlpm.dif,_xlpm.alvo-_xlpm.real,IF(ABS(_xlpm.dif)&lt;=5,0,_xlpm.dif))),"ER"))</f>
        <v/>
      </c>
      <c r="K21" s="41" t="str">
        <f>IF(K17="SÁBADO","DOMINGO",IF(K17="DOMINGO","SEGUNDA",IF(K17="SEGUNDA","TERÇA",IF(K17="SEGUNDA","TERÇA",IF(K17="TERÇA","QUARTA",IF(K17="QUARTA","QUINTA",IF(K17="QUINTA","SEXTA",IF(K17="SEXTA","SÁBADO","ERRO"))))))))</f>
        <v>QUARTA</v>
      </c>
      <c r="L21" s="46"/>
      <c r="M21" s="7"/>
      <c r="N21" s="49" t="str">
        <f ca="1">_xlfn.LET(_xlpm.a,K19,_xlpm.c,M21,_xlpm.x,$X$5,_xlpm.y,$Y$5,_xlpm.limInf,$B$51,_xlpm.limSup,$C$51,_xlpm.linhaAnt,K20,IF(_xlpm.a="FÉRIAS","FRS",IF(_xlpm.a="FERIADO","FER",IF(_xlpm.a="NTRAB","NTB",IF(AND(_xlpm.a="ATESTADO",_xlpm.c=""),"ATD",IF(_xlpm.c&lt;&gt;"",IF(_xlpm.c&lt;=_xlpm.x,IF(_xlpm.c&gt;_xlpm.y,"DP","OK"),"ATR"),IF(_xlpm.linhaAnt&lt;_xlpm.limInf,"FAL","")))))))</f>
        <v/>
      </c>
      <c r="O21" s="192" t="str">
        <f>IF($N$47&lt;&gt;"SIM","",IFERROR(IF(TRIM(M21&amp;"")="","",_xlfn.LET(_xlpm.v,VALUE(TRIM(M21&amp;"")),_xlpm.alvo,(INT($Y$5/100)*60+MOD($Y$5,100)),_xlpm.real,(INT(_xlpm.v/100)*60+MOD(_xlpm.v,100)),_xlpm.dif,_xlpm.alvo-_xlpm.real,IF(ABS(_xlpm.dif)&lt;=5,0,_xlpm.dif))),"ER"))</f>
        <v/>
      </c>
      <c r="P21" s="231"/>
      <c r="Q21" s="232"/>
      <c r="R21" s="190"/>
      <c r="S21" s="240" t="str">
        <f t="shared" si="0"/>
        <v/>
      </c>
      <c r="T21" s="233" t="str">
        <f t="shared" si="1"/>
        <v/>
      </c>
      <c r="U21" s="5"/>
      <c r="V21" s="5"/>
      <c r="W21" s="5"/>
    </row>
    <row r="22" spans="1:24" x14ac:dyDescent="0.25">
      <c r="A22" s="38"/>
      <c r="B22" s="46"/>
      <c r="C22" s="7"/>
      <c r="D22" s="49" t="str">
        <f ca="1">_xlfn.LET(_xlpm.a,A19,_xlpm.c,C22,_xlpm.x,$X$6,_xlpm.limInf,$B$51,_xlpm.limSup,$C$51,_xlpm.linhaAnt,A20,IF(_xlpm.a="FÉRIAS","FRS",IF(_xlpm.a="FERIADO","FER",IF(_xlpm.a="NTRAB","NTB",IF(AND(_xlpm.a="ATESTADO",_xlpm.c=""),"ATD",IF(_xlpm.c&lt;&gt;"",IF(_xlpm.c&gt;=_xlpm.x,"OK","ANT"),IF(_xlpm.linhaAnt&lt;_xlpm.limInf,"FAL","")))))))</f>
        <v>FAL</v>
      </c>
      <c r="E22" s="192" t="str">
        <f>IF($N$47&lt;&gt;"SIM","",IFERROR(IF(TRIM(C22&amp;"")="","",_xlfn.LET(_xlpm.v,VALUE(TRIM(C22&amp;"")),_xlpm.alvo,(INT($X$6/100)*60+MOD($X$6,100)),_xlpm.real,(INT(_xlpm.v/100)*60+MOD(_xlpm.v,100)),_xlpm.dif,_xlpm.alvo-_xlpm.real,IF(ABS(_xlpm.dif)&lt;=5,0,_xlpm.dif))*-1),"ER"))</f>
        <v/>
      </c>
      <c r="F22" s="38"/>
      <c r="G22" s="256"/>
      <c r="H22" s="257"/>
      <c r="I22" s="257"/>
      <c r="J22" s="192" t="str">
        <f>IF($N$47&lt;&gt;"SIM","",IFERROR(IF(TRIM(H22&amp;"")="","",_xlfn.LET(_xlpm.v,VALUE(TRIM(H22&amp;"")),_xlpm.alvo,(INT($X$6/100)*60+MOD($X$6,100)),_xlpm.real,(INT(_xlpm.v/100)*60+MOD(_xlpm.v,100)),_xlpm.dif,_xlpm.alvo-_xlpm.real,IF(ABS(_xlpm.dif)&lt;=5,0,_xlpm.dif))*-1),"ER"))</f>
        <v/>
      </c>
      <c r="K22" s="38"/>
      <c r="L22" s="46"/>
      <c r="M22" s="7"/>
      <c r="N22" s="49" t="str">
        <f ca="1">_xlfn.LET(_xlpm.a,K19,_xlpm.c,M22,_xlpm.x,$X$6,_xlpm.limInf,$B$51,_xlpm.limSup,$C$51,_xlpm.linhaAnt,K20,IF(_xlpm.a="FÉRIAS","FRS",IF(_xlpm.a="FERIADO","FER",IF(_xlpm.a="NTRAB","NTB",IF(AND(_xlpm.a="ATESTADO",_xlpm.c=""),"ATD",IF(_xlpm.c&lt;&gt;"",IF(_xlpm.c&gt;=_xlpm.x,"OK","ANT"),IF(_xlpm.linhaAnt&lt;_xlpm.limInf,"FAL","")))))))</f>
        <v/>
      </c>
      <c r="O22" s="192" t="str">
        <f>IF($N$47&lt;&gt;"SIM","",IFERROR(IF(TRIM(M22&amp;"")="","",_xlfn.LET(_xlpm.v,VALUE(TRIM(M22&amp;"")),_xlpm.alvo,(INT($X$6/100)*60+MOD($X$6,100)),_xlpm.real,(INT(_xlpm.v/100)*60+MOD(_xlpm.v,100)),_xlpm.dif,_xlpm.alvo-_xlpm.real,IF(ABS(_xlpm.dif)&lt;=5,0,_xlpm.dif))*-1),"ER"))</f>
        <v/>
      </c>
      <c r="P22" s="231"/>
      <c r="Q22" s="232"/>
      <c r="R22" s="190"/>
      <c r="S22" s="240" t="str">
        <f t="shared" si="0"/>
        <v/>
      </c>
      <c r="T22" s="233" t="str">
        <f t="shared" si="1"/>
        <v/>
      </c>
      <c r="U22" s="5"/>
      <c r="V22" s="5"/>
      <c r="W22" s="5"/>
    </row>
    <row r="23" spans="1:24" ht="15" customHeight="1" x14ac:dyDescent="0.25">
      <c r="A23" s="12"/>
      <c r="B23" s="47"/>
      <c r="C23" s="48"/>
      <c r="D23" s="50" t="str">
        <f ca="1">_xlfn.LET(_xlpm.a,A23,_xlpm.c,C23,_xlpm.x,$X$3,_xlpm.y,$Y$3,_xlpm.limInf,$B$51,_xlpm.limSup,$C$51,_xlpm.linhaAnt,A24,IF(_xlpm.a="FÉRIAS","FRS",IF(_xlpm.a="FERIADO","FER",IF(_xlpm.a="NTRAB","NTB",IF(AND(_xlpm.a="ATESTADO",_xlpm.c=""),"ATD",IF(_xlpm.c&lt;&gt;"",IF(_xlpm.c&lt;=_xlpm.x,IF(_xlpm.c&gt;_xlpm.y,"DP","OK"),"ATR"),IF(_xlpm.linhaAnt&lt;_xlpm.limInf,"FAL","")))))))</f>
        <v>FAL</v>
      </c>
      <c r="E23" s="192" t="str">
        <f>IF($N$47&lt;&gt;"SIM","",IFERROR(IF(TRIM(C23&amp;"")="","",_xlfn.LET(_xlpm.v,VALUE(TRIM(C23&amp;"")),_xlpm.alvo,IF(A25="SÁBADO",(INT($Y$8/100)*60+MOD($Y$8,100)),(INT($Y$3/100)*60+MOD($Y$3,100))),_xlpm.real,(INT(_xlpm.v/100)*60+MOD(_xlpm.v,100)),_xlpm.dif,_xlpm.alvo-_xlpm.real,IF(ABS(_xlpm.dif)&lt;=5,0,_xlpm.dif))),"ER"))</f>
        <v/>
      </c>
      <c r="F23" s="12"/>
      <c r="G23" s="47"/>
      <c r="H23" s="48"/>
      <c r="I23" s="50" t="str">
        <f ca="1">_xlfn.LET(_xlpm.a,F23,_xlpm.c,H23,_xlpm.x,$X$3,_xlpm.y,$Y$3,_xlpm.limInf,$B$51,_xlpm.limSup,$C$51,_xlpm.linhaAnt,F24,IF(_xlpm.a="FÉRIAS","FRS",IF(_xlpm.a="FERIADO","FER",IF(_xlpm.a="NTRAB","NTB",IF(AND(_xlpm.a="ATESTADO",_xlpm.c=""),"ATD",IF(_xlpm.c&lt;&gt;"",IF(_xlpm.c&lt;=_xlpm.x,IF(_xlpm.c&gt;_xlpm.y,"DP","OK"),"ATR"),IF(_xlpm.linhaAnt&lt;_xlpm.limInf,"FAL","")))))))</f>
        <v/>
      </c>
      <c r="J23" s="192" t="str">
        <f>IF($N$47&lt;&gt;"SIM","",IFERROR(IF(TRIM(H23&amp;"")="","",_xlfn.LET(_xlpm.v,VALUE(TRIM(H23&amp;"")),_xlpm.alvo,IF(F25="SÁBADO",(INT($Y$8/100)*60+MOD($Y$8,100)),(INT($Y$3/100)*60+MOD($Y$3,100))),_xlpm.real,(INT(_xlpm.v/100)*60+MOD(_xlpm.v,100)),_xlpm.dif,_xlpm.alvo-_xlpm.real,IF(ABS(_xlpm.dif)&lt;=5,0,_xlpm.dif))),"ER"))</f>
        <v/>
      </c>
      <c r="K23" s="12"/>
      <c r="L23" s="47"/>
      <c r="M23" s="48"/>
      <c r="N23" s="50" t="str">
        <f ca="1">_xlfn.LET(_xlpm.a,K23,_xlpm.c,M23,_xlpm.x,$X$3,_xlpm.y,$Y$3,_xlpm.limInf,$B$51,_xlpm.limSup,$C$51,_xlpm.linhaAnt,K24,IF(_xlpm.a="FÉRIAS","FRS",IF(_xlpm.a="FERIADO","FER",IF(_xlpm.a="NTRAB","NTB",IF(AND(_xlpm.a="ATESTADO",_xlpm.c=""),"ATD",IF(_xlpm.c&lt;&gt;"",IF(_xlpm.c&lt;=_xlpm.x,IF(_xlpm.c&gt;_xlpm.y,"DP","OK"),"ATR"),IF(_xlpm.linhaAnt&lt;_xlpm.limInf,"FAL","")))))))</f>
        <v/>
      </c>
      <c r="O23" s="192" t="str">
        <f>IF($N$47&lt;&gt;"SIM","",IFERROR(IF(TRIM(M23&amp;"")="","",_xlfn.LET(_xlpm.v,VALUE(TRIM(M23&amp;"")),_xlpm.alvo,IF(K25="SÁBADO",(INT($Y$8/100)*60+MOD($Y$8,100)),(INT($Y$3/100)*60+MOD($Y$3,100))),_xlpm.real,(INT(_xlpm.v/100)*60+MOD(_xlpm.v,100)),_xlpm.dif,_xlpm.alvo-_xlpm.real,IF(ABS(_xlpm.dif)&lt;=5,0,_xlpm.dif))),"ER"))</f>
        <v/>
      </c>
      <c r="P23" s="231"/>
      <c r="Q23" s="232"/>
      <c r="R23" s="190"/>
      <c r="S23" s="240" t="str">
        <f t="shared" si="0"/>
        <v/>
      </c>
      <c r="T23" s="233" t="str">
        <f t="shared" si="1"/>
        <v/>
      </c>
      <c r="U23" s="5"/>
      <c r="V23" s="5"/>
      <c r="W23" s="5"/>
    </row>
    <row r="24" spans="1:24" x14ac:dyDescent="0.25">
      <c r="A24" s="42">
        <f ca="1">IF($B$51=6,"HOJE",6)</f>
        <v>6</v>
      </c>
      <c r="B24" s="47"/>
      <c r="C24" s="48"/>
      <c r="D24" s="50" t="str">
        <f ca="1">_xlfn.LET(_xlpm.a,A23,_xlpm.c,C24,_xlpm.x,$X$4,_xlpm.limInf,$B$51,_xlpm.limSup,$C$51,_xlpm.linhaAnt,A24,IF(_xlpm.a="FÉRIAS","FRS",IF(_xlpm.a="FERIADO","FER",IF(_xlpm.a="NTRAB","NTB",IF(AND(_xlpm.a="ATESTADO",_xlpm.c=""),"ATD",IF(_xlpm.c&lt;&gt;"",IF(_xlpm.c&gt;=_xlpm.x,"OK","ANT"),IF(_xlpm.linhaAnt&lt;_xlpm.limInf,"FAL","")))))))</f>
        <v>FAL</v>
      </c>
      <c r="E24" s="192" t="str">
        <f>IF($N$47&lt;&gt;"SIM","",IFERROR(IF(TRIM(C24&amp;"")="","",_xlfn.LET(_xlpm.v,VALUE(TRIM(C24&amp;"")),_xlpm.alvo,(INT($X$4/100)*60+MOD($X$4,100)),_xlpm.real,(INT(_xlpm.v/100)*60+MOD(_xlpm.v,100)),_xlpm.dif,_xlpm.alvo-_xlpm.real,IF(ABS(_xlpm.dif)&lt;=5,0,_xlpm.dif))*-1),"ER"))</f>
        <v/>
      </c>
      <c r="F24" s="42">
        <f ca="1">IF($B$51=16,"HOJE",16)</f>
        <v>16</v>
      </c>
      <c r="G24" s="47"/>
      <c r="H24" s="48"/>
      <c r="I24" s="50" t="str">
        <f ca="1">_xlfn.LET(_xlpm.a,F23,_xlpm.c,H24,_xlpm.x,$X$4,_xlpm.limInf,$B$51,_xlpm.limSup,$C$51,_xlpm.linhaAnt,F24,IF(_xlpm.a="FÉRIAS","FRS",IF(_xlpm.a="FERIADO","FER",IF(_xlpm.a="NTRAB","NTB",IF(AND(_xlpm.a="ATESTADO",_xlpm.c=""),"ATD",IF(_xlpm.c&lt;&gt;"",IF(_xlpm.c&gt;=_xlpm.x,"OK","ANT"),IF(_xlpm.linhaAnt&lt;_xlpm.limInf,"FAL","")))))))</f>
        <v/>
      </c>
      <c r="J24" s="192" t="str">
        <f>IF($N$47&lt;&gt;"SIM","",IFERROR(IF(TRIM(H24&amp;"")="","",_xlfn.LET(_xlpm.v,VALUE(TRIM(H24&amp;"")),_xlpm.alvo,(INT($X$4/100)*60+MOD($X$4,100)),_xlpm.real,(INT(_xlpm.v/100)*60+MOD(_xlpm.v,100)),_xlpm.dif,_xlpm.alvo-_xlpm.real,IF(ABS(_xlpm.dif)&lt;=5,0,_xlpm.dif))*-1),"ER"))</f>
        <v/>
      </c>
      <c r="K24" s="42">
        <f ca="1">IF($B$51=26,"HOJE",26)</f>
        <v>26</v>
      </c>
      <c r="L24" s="47"/>
      <c r="M24" s="48"/>
      <c r="N24" s="50" t="str">
        <f ca="1">_xlfn.LET(_xlpm.a,K23,_xlpm.c,M24,_xlpm.x,$X$4,_xlpm.limInf,$B$51,_xlpm.limSup,$C$51,_xlpm.linhaAnt,K24,IF(_xlpm.a="FÉRIAS","FRS",IF(_xlpm.a="FERIADO","FER",IF(_xlpm.a="NTRAB","NTB",IF(AND(_xlpm.a="ATESTADO",_xlpm.c=""),"ATD",IF(_xlpm.c&lt;&gt;"",IF(_xlpm.c&gt;=_xlpm.x,"OK","ANT"),IF(_xlpm.linhaAnt&lt;_xlpm.limInf,"FAL","")))))))</f>
        <v/>
      </c>
      <c r="O24" s="192" t="str">
        <f>IF($N$47&lt;&gt;"SIM","",IFERROR(IF(TRIM(M24&amp;"")="","",_xlfn.LET(_xlpm.v,VALUE(TRIM(M24&amp;"")),_xlpm.alvo,(INT($X$4/100)*60+MOD($X$4,100)),_xlpm.real,(INT(_xlpm.v/100)*60+MOD(_xlpm.v,100)),_xlpm.dif,_xlpm.alvo-_xlpm.real,IF(ABS(_xlpm.dif)&lt;=5,0,_xlpm.dif))*-1),"ER"))</f>
        <v/>
      </c>
      <c r="P24" s="231"/>
      <c r="Q24" s="232"/>
      <c r="R24" s="190"/>
      <c r="S24" s="240" t="str">
        <f t="shared" si="0"/>
        <v/>
      </c>
      <c r="T24" s="233" t="str">
        <f t="shared" si="1"/>
        <v/>
      </c>
      <c r="U24" s="5"/>
      <c r="V24" s="5"/>
      <c r="W24" s="5"/>
    </row>
    <row r="25" spans="1:24" x14ac:dyDescent="0.25">
      <c r="A25" s="42" t="str">
        <f>IF(A21="SÁBADO","DOMINGO",IF(A21="DOMINGO","SEGUNDA",IF(A21="SEGUNDA","TERÇA",IF(A21="SEGUNDA","TERÇA",IF(A21="TERÇA","QUARTA",IF(A21="QUARTA","QUINTA",IF(A21="QUINTA","SEXTA",IF(A21="SEXTA","SÁBADO","ERRO"))))))))</f>
        <v>SEXTA</v>
      </c>
      <c r="B25" s="47"/>
      <c r="C25" s="48"/>
      <c r="D25" s="50" t="str">
        <f ca="1">_xlfn.LET(_xlpm.a,A23,_xlpm.c,C25,_xlpm.x,$X$5,_xlpm.y,$Y$5,_xlpm.limInf,$B$51,_xlpm.limSup,$C$51,_xlpm.linhaAnt,A24,IF(_xlpm.a="FÉRIAS","FRS",IF(_xlpm.a="FERIADO","FER",IF(_xlpm.a="NTRAB","NTB",IF(AND(_xlpm.a="ATESTADO",_xlpm.c=""),"ATD",IF(_xlpm.c&lt;&gt;"",IF(_xlpm.c&lt;=_xlpm.x,IF(_xlpm.c&gt;_xlpm.y,"DP","OK"),"ATR"),IF(_xlpm.linhaAnt&lt;_xlpm.limInf,"FAL","")))))))</f>
        <v>FAL</v>
      </c>
      <c r="E25" s="192" t="str">
        <f>IF($N$47&lt;&gt;"SIM","",IFERROR(IF(TRIM(C25&amp;"")="","",_xlfn.LET(_xlpm.v,VALUE(TRIM(C25&amp;"")),_xlpm.alvo,(INT($Y$5/100)*60+MOD($Y$5,100)),_xlpm.real,(INT(_xlpm.v/100)*60+MOD(_xlpm.v,100)),_xlpm.dif,_xlpm.alvo-_xlpm.real,IF(ABS(_xlpm.dif)&lt;=5,0,_xlpm.dif))),"ER"))</f>
        <v/>
      </c>
      <c r="F25" s="42" t="str">
        <f>IF(F21="SÁBADO","DOMINGO",IF(F21="DOMINGO","SEGUNDA",IF(F21="SEGUNDA","TERÇA",IF(F21="SEGUNDA","TERÇA",IF(F21="TERÇA","QUARTA",IF(F21="QUARTA","QUINTA",IF(F21="QUINTA","SEXTA",IF(F21="SEXTA","SÁBADO","ERRO"))))))))</f>
        <v>SEGUNDA</v>
      </c>
      <c r="G25" s="47"/>
      <c r="H25" s="48"/>
      <c r="I25" s="50" t="str">
        <f ca="1">_xlfn.LET(_xlpm.a,F23,_xlpm.c,H25,_xlpm.x,$X$5,_xlpm.y,$Y$5,_xlpm.limInf,$B$51,_xlpm.limSup,$C$51,_xlpm.linhaAnt,F24,IF(_xlpm.a="FÉRIAS","FRS",IF(_xlpm.a="FERIADO","FER",IF(_xlpm.a="NTRAB","NTB",IF(AND(_xlpm.a="ATESTADO",_xlpm.c=""),"ATD",IF(_xlpm.c&lt;&gt;"",IF(_xlpm.c&lt;=_xlpm.x,IF(_xlpm.c&gt;_xlpm.y,"DP","OK"),"ATR"),IF(_xlpm.linhaAnt&lt;_xlpm.limInf,"FAL","")))))))</f>
        <v/>
      </c>
      <c r="J25" s="192" t="str">
        <f>IF($N$47&lt;&gt;"SIM","",IFERROR(IF(TRIM(H25&amp;"")="","",_xlfn.LET(_xlpm.v,VALUE(TRIM(H25&amp;"")),_xlpm.alvo,(INT($Y$5/100)*60+MOD($Y$5,100)),_xlpm.real,(INT(_xlpm.v/100)*60+MOD(_xlpm.v,100)),_xlpm.dif,_xlpm.alvo-_xlpm.real,IF(ABS(_xlpm.dif)&lt;=5,0,_xlpm.dif))),"ER"))</f>
        <v/>
      </c>
      <c r="K25" s="42" t="str">
        <f>IF(K21="SÁBADO","DOMINGO",IF(K21="DOMINGO","SEGUNDA",IF(K21="SEGUNDA","TERÇA",IF(K21="SEGUNDA","TERÇA",IF(K21="TERÇA","QUARTA",IF(K21="QUARTA","QUINTA",IF(K21="QUINTA","SEXTA",IF(K21="SEXTA","SÁBADO","ERRO"))))))))</f>
        <v>QUINTA</v>
      </c>
      <c r="L25" s="47"/>
      <c r="M25" s="48"/>
      <c r="N25" s="50" t="str">
        <f ca="1">_xlfn.LET(_xlpm.a,K23,_xlpm.c,M25,_xlpm.x,$X$5,_xlpm.y,$Y$5,_xlpm.limInf,$B$51,_xlpm.limSup,$C$51,_xlpm.linhaAnt,K24,IF(_xlpm.a="FÉRIAS","FRS",IF(_xlpm.a="FERIADO","FER",IF(_xlpm.a="NTRAB","NTB",IF(AND(_xlpm.a="ATESTADO",_xlpm.c=""),"ATD",IF(_xlpm.c&lt;&gt;"",IF(_xlpm.c&lt;=_xlpm.x,IF(_xlpm.c&gt;_xlpm.y,"DP","OK"),"ATR"),IF(_xlpm.linhaAnt&lt;_xlpm.limInf,"FAL","")))))))</f>
        <v/>
      </c>
      <c r="O25" s="192" t="str">
        <f>IF($N$47&lt;&gt;"SIM","",IFERROR(IF(TRIM(M25&amp;"")="","",_xlfn.LET(_xlpm.v,VALUE(TRIM(M25&amp;"")),_xlpm.alvo,(INT($Y$5/100)*60+MOD($Y$5,100)),_xlpm.real,(INT(_xlpm.v/100)*60+MOD(_xlpm.v,100)),_xlpm.dif,_xlpm.alvo-_xlpm.real,IF(ABS(_xlpm.dif)&lt;=5,0,_xlpm.dif))),"ER"))</f>
        <v/>
      </c>
      <c r="P25" s="231"/>
      <c r="Q25" s="232"/>
      <c r="R25" s="190"/>
      <c r="S25" s="240" t="str">
        <f t="shared" si="0"/>
        <v/>
      </c>
      <c r="T25" s="233" t="str">
        <f t="shared" si="1"/>
        <v/>
      </c>
      <c r="U25" s="5"/>
      <c r="V25" s="5"/>
      <c r="W25" s="5"/>
    </row>
    <row r="26" spans="1:24" x14ac:dyDescent="0.25">
      <c r="A26" s="82"/>
      <c r="B26" s="47"/>
      <c r="C26" s="48"/>
      <c r="D26" s="50" t="str">
        <f ca="1">_xlfn.LET(_xlpm.a,A23,_xlpm.c,C26,_xlpm.x,$X$6,_xlpm.limInf,$B$51,_xlpm.limSup,$C$51,_xlpm.linhaAnt,A24,IF(_xlpm.a="FÉRIAS","FRS",IF(_xlpm.a="FERIADO","FER",IF(_xlpm.a="NTRAB","NTB",IF(AND(_xlpm.a="ATESTADO",_xlpm.c=""),"ATD",IF(_xlpm.c&lt;&gt;"",IF(_xlpm.c&gt;=_xlpm.x,"OK","ANT"),IF(_xlpm.linhaAnt&lt;_xlpm.limInf,"FAL","")))))))</f>
        <v>FAL</v>
      </c>
      <c r="E26" s="192" t="str">
        <f>IF($N$47&lt;&gt;"SIM","",IFERROR(IF(TRIM(C26&amp;"")="","",_xlfn.LET(_xlpm.v,VALUE(TRIM(C26&amp;"")),_xlpm.alvo,(INT($X$6/100)*60+MOD($X$6,100)),_xlpm.real,(INT(_xlpm.v/100)*60+MOD(_xlpm.v,100)),_xlpm.dif,_xlpm.alvo-_xlpm.real,IF(ABS(_xlpm.dif)&lt;=5,0,_xlpm.dif))*-1),"ER"))</f>
        <v/>
      </c>
      <c r="F26" s="82"/>
      <c r="G26" s="47"/>
      <c r="H26" s="48"/>
      <c r="I26" s="50" t="str">
        <f ca="1">_xlfn.LET(_xlpm.a,F23,_xlpm.c,H26,_xlpm.x,$X$6,_xlpm.limInf,$B$51,_xlpm.limSup,$C$51,_xlpm.linhaAnt,F24,IF(_xlpm.a="FÉRIAS","FRS",IF(_xlpm.a="FERIADO","FER",IF(_xlpm.a="NTRAB","NTB",IF(AND(_xlpm.a="ATESTADO",_xlpm.c=""),"ATD",IF(_xlpm.c&lt;&gt;"",IF(_xlpm.c&gt;=_xlpm.x,"OK","ANT"),IF(_xlpm.linhaAnt&lt;_xlpm.limInf,"FAL","")))))))</f>
        <v/>
      </c>
      <c r="J26" s="192" t="str">
        <f>IF($N$47&lt;&gt;"SIM","",IFERROR(IF(TRIM(H26&amp;"")="","",_xlfn.LET(_xlpm.v,VALUE(TRIM(H26&amp;"")),_xlpm.alvo,(INT($X$6/100)*60+MOD($X$6,100)),_xlpm.real,(INT(_xlpm.v/100)*60+MOD(_xlpm.v,100)),_xlpm.dif,_xlpm.alvo-_xlpm.real,IF(ABS(_xlpm.dif)&lt;=5,0,_xlpm.dif))*-1),"ER"))</f>
        <v/>
      </c>
      <c r="K26" s="82"/>
      <c r="L26" s="47"/>
      <c r="M26" s="48"/>
      <c r="N26" s="50" t="str">
        <f ca="1">_xlfn.LET(_xlpm.a,K23,_xlpm.c,M26,_xlpm.x,$X$6,_xlpm.limInf,$B$51,_xlpm.limSup,$C$51,_xlpm.linhaAnt,K24,IF(_xlpm.a="FÉRIAS","FRS",IF(_xlpm.a="FERIADO","FER",IF(_xlpm.a="NTRAB","NTB",IF(AND(_xlpm.a="ATESTADO",_xlpm.c=""),"ATD",IF(_xlpm.c&lt;&gt;"",IF(_xlpm.c&gt;=_xlpm.x,"OK","ANT"),IF(_xlpm.linhaAnt&lt;_xlpm.limInf,"FAL","")))))))</f>
        <v/>
      </c>
      <c r="O26" s="192" t="str">
        <f>IF($N$47&lt;&gt;"SIM","",IFERROR(IF(TRIM(M26&amp;"")="","",_xlfn.LET(_xlpm.v,VALUE(TRIM(M26&amp;"")),_xlpm.alvo,(INT($X$6/100)*60+MOD($X$6,100)),_xlpm.real,(INT(_xlpm.v/100)*60+MOD(_xlpm.v,100)),_xlpm.dif,_xlpm.alvo-_xlpm.real,IF(ABS(_xlpm.dif)&lt;=5,0,_xlpm.dif))*-1),"ER"))</f>
        <v/>
      </c>
      <c r="P26" s="231"/>
      <c r="Q26" s="232"/>
      <c r="R26" s="190"/>
      <c r="S26" s="240" t="str">
        <f t="shared" si="0"/>
        <v/>
      </c>
      <c r="T26" s="233" t="str">
        <f t="shared" si="1"/>
        <v/>
      </c>
      <c r="U26" s="5"/>
      <c r="V26" s="5"/>
      <c r="W26" s="5"/>
    </row>
    <row r="27" spans="1:24" ht="15" customHeight="1" x14ac:dyDescent="0.25">
      <c r="A27" s="11"/>
      <c r="B27" s="46"/>
      <c r="C27" s="7"/>
      <c r="D27" s="49" t="str">
        <f ca="1">_xlfn.LET(_xlpm.a,A27,_xlpm.c,C27,_xlpm.x,$X$8,_xlpm.y,$Y$8,_xlpm.limInf,$B$51,_xlpm.limSup,$C$51,_xlpm.linhaAnt,A28,IF(_xlpm.a="FÉRIAS","FRS",IF(_xlpm.a="NTRAB","NT",IF(AND(_xlpm.a="ATESTADO",_xlpm.c=""),"ATD",IF(_xlpm.a="FERIADO","FER",IF(_xlpm.c&lt;&gt;"",IF(_xlpm.c&lt;=_xlpm.x,IF(_xlpm.c&gt;_xlpm.y,"DP","OK"),"ATR"),IF(_xlpm.linhaAnt&lt;_xlpm.limInf,"FAL","")))))))</f>
        <v>FAL</v>
      </c>
      <c r="E27" s="192" t="str">
        <f>IF($N$47&lt;&gt;"SIM","",IFERROR(IF(TRIM(C27&amp;"")="","",_xlfn.LET(_xlpm.v,VALUE(TRIM(C27&amp;"")),_xlpm.alvo,IF(A29="SÁBADO",(INT($Y$8/100)*60+MOD($Y$8,100)),(INT($Y$3/100)*60+MOD($Y$3,100))),_xlpm.real,(INT(_xlpm.v/100)*60+MOD(_xlpm.v,100)),_xlpm.dif,_xlpm.alvo-_xlpm.real,IF(ABS(_xlpm.dif)&lt;=5,0,_xlpm.dif))),"ER"))</f>
        <v/>
      </c>
      <c r="F27" s="11"/>
      <c r="G27" s="46"/>
      <c r="H27" s="7"/>
      <c r="I27" s="49" t="str">
        <f ca="1">_xlfn.LET(_xlpm.a,F27,_xlpm.c,H27,_xlpm.x,$X$3,_xlpm.y,$Y$3,_xlpm.limInf,$B$51,_xlpm.limSup,$C$51,_xlpm.linhaAnt,F28,IF(_xlpm.a="FÉRIAS","FRS",IF(_xlpm.a="FERIADO","FER",IF(_xlpm.a="NTRAB","NTB",IF(AND(_xlpm.a="ATESTADO",_xlpm.c=""),"ATD",IF(_xlpm.c&lt;&gt;"",IF(_xlpm.c&lt;=_xlpm.x,IF(_xlpm.c&gt;_xlpm.y,"DP","OK"),"ATR"),IF(_xlpm.linhaAnt&lt;_xlpm.limInf,"FAL","")))))))</f>
        <v/>
      </c>
      <c r="J27" s="192" t="str">
        <f>IF($N$47&lt;&gt;"SIM","",IFERROR(IF(TRIM(H27&amp;"")="","",_xlfn.LET(_xlpm.v,VALUE(TRIM(H27&amp;"")),_xlpm.alvo,IF(F29="SÁBADO",(INT($Y$8/100)*60+MOD($Y$8,100)),(INT($Y$3/100)*60+MOD($Y$3,100))),_xlpm.real,(INT(_xlpm.v/100)*60+MOD(_xlpm.v,100)),_xlpm.dif,_xlpm.alvo-_xlpm.real,IF(ABS(_xlpm.dif)&lt;=5,0,_xlpm.dif))),"ER"))</f>
        <v/>
      </c>
      <c r="K27" s="11"/>
      <c r="L27" s="46"/>
      <c r="M27" s="7"/>
      <c r="N27" s="49" t="str">
        <f ca="1">_xlfn.LET(_xlpm.a,K27,_xlpm.c,M27,_xlpm.x,$X$3,_xlpm.y,$Y$3,_xlpm.limInf,$B$51,_xlpm.limSup,$C$51,_xlpm.linhaAnt,K28,IF(_xlpm.a="FÉRIAS","FRS",IF(_xlpm.a="FERIADO","FER",IF(_xlpm.a="NTRAB","NTB",IF(AND(_xlpm.a="ATESTADO",_xlpm.c=""),"ATD",IF(_xlpm.c&lt;&gt;"",IF(_xlpm.c&lt;=_xlpm.x,IF(_xlpm.c&gt;_xlpm.y,"DP","OK"),"ATR"),IF(_xlpm.linhaAnt&lt;_xlpm.limInf,"FAL","")))))))</f>
        <v/>
      </c>
      <c r="O27" s="192" t="str">
        <f>IF($N$47&lt;&gt;"SIM","",IFERROR(IF(TRIM(M27&amp;"")="","",_xlfn.LET(_xlpm.v,VALUE(TRIM(M27&amp;"")),_xlpm.alvo,IF(K29="SÁBADO",(INT($Y$8/100)*60+MOD($Y$8,100)),(INT($Y$3/100)*60+MOD($Y$3,100))),_xlpm.real,(INT(_xlpm.v/100)*60+MOD(_xlpm.v,100)),_xlpm.dif,_xlpm.alvo-_xlpm.real,IF(ABS(_xlpm.dif)&lt;=5,0,_xlpm.dif))),"ER"))</f>
        <v/>
      </c>
      <c r="P27" s="231"/>
      <c r="Q27" s="232"/>
      <c r="R27" s="190"/>
      <c r="S27" s="240" t="str">
        <f t="shared" si="0"/>
        <v/>
      </c>
      <c r="T27" s="233" t="str">
        <f t="shared" si="1"/>
        <v/>
      </c>
      <c r="U27" s="5"/>
      <c r="V27" s="5"/>
      <c r="W27" s="5"/>
    </row>
    <row r="28" spans="1:24" x14ac:dyDescent="0.25">
      <c r="A28" s="41">
        <f ca="1">IF($B$51=7,"HOJE",7)</f>
        <v>7</v>
      </c>
      <c r="B28" s="46"/>
      <c r="C28" s="7"/>
      <c r="D28" s="49" t="str">
        <f ca="1">_xlfn.LET(_xlpm.a,A27,_xlpm.c,C28,_xlpm.x,$X$9,_xlpm.limInf,$B$51,_xlpm.limSup,$C$51,_xlpm.linhaAnt,A28,IF(_xlpm.a="FÉRIAS","FRS",IF(_xlpm.a="NTRAB","NT",IF(AND(_xlpm.a="ATESTADO",_xlpm.c=""),"ATD",IF(_xlpm.a="FERIADO","FER",IF(_xlpm.c&lt;&gt;"",IF(_xlpm.c&gt;=_xlpm.x,"OK","ANT"),IF(_xlpm.linhaAnt&lt;_xlpm.limInf,"FAL","")))))))</f>
        <v>FAL</v>
      </c>
      <c r="E28" s="192" t="str">
        <f>IF($N$47&lt;&gt;"SIM","",IFERROR(IF(TRIM(C28&amp;"")="","",_xlfn.LET(_xlpm.v,VALUE(TRIM(C28&amp;"")),_xlpm.alvo,(INT($X$4/100)*60+MOD($X$4,100)),_xlpm.real,(INT(_xlpm.v/100)*60+MOD(_xlpm.v,100)),_xlpm.dif,_xlpm.alvo-_xlpm.real,IF(ABS(_xlpm.dif)&lt;=5,0,_xlpm.dif))*-1),"ER"))</f>
        <v/>
      </c>
      <c r="F28" s="41">
        <f ca="1">IF($B$51=17,"HOJE",17)</f>
        <v>17</v>
      </c>
      <c r="G28" s="46"/>
      <c r="H28" s="7"/>
      <c r="I28" s="49" t="str">
        <f ca="1">_xlfn.LET(_xlpm.a,F27,_xlpm.c,H28,_xlpm.x,$X$4,_xlpm.limInf,$B$51,_xlpm.limSup,$C$51,_xlpm.linhaAnt,F28,IF(_xlpm.a="FÉRIAS","FRS",IF(_xlpm.a="FERIADO","FER",IF(_xlpm.a="NTRAB","NTB",IF(AND(_xlpm.a="ATESTADO",_xlpm.c=""),"ATD",IF(_xlpm.c&lt;&gt;"",IF(_xlpm.c&gt;=_xlpm.x,"OK","ANT"),IF(_xlpm.linhaAnt&lt;_xlpm.limInf,"FAL","")))))))</f>
        <v/>
      </c>
      <c r="J28" s="192" t="str">
        <f>IF($N$47&lt;&gt;"SIM","",IFERROR(IF(TRIM(H28&amp;"")="","",_xlfn.LET(_xlpm.v,VALUE(TRIM(H28&amp;"")),_xlpm.alvo,(INT($X$4/100)*60+MOD($X$4,100)),_xlpm.real,(INT(_xlpm.v/100)*60+MOD(_xlpm.v,100)),_xlpm.dif,_xlpm.alvo-_xlpm.real,IF(ABS(_xlpm.dif)&lt;=5,0,_xlpm.dif))*-1),"ER"))</f>
        <v/>
      </c>
      <c r="K28" s="41">
        <f ca="1">IF($B$51=27,"HOJE",27)</f>
        <v>27</v>
      </c>
      <c r="L28" s="46"/>
      <c r="M28" s="7"/>
      <c r="N28" s="49" t="str">
        <f ca="1">_xlfn.LET(_xlpm.a,K27,_xlpm.c,M28,_xlpm.x,$X$4,_xlpm.limInf,$B$51,_xlpm.limSup,$C$51,_xlpm.linhaAnt,K28,IF(_xlpm.a="FÉRIAS","FRS",IF(_xlpm.a="FERIADO","FER",IF(_xlpm.a="NTRAB","NTB",IF(AND(_xlpm.a="ATESTADO",_xlpm.c=""),"ATD",IF(_xlpm.c&lt;&gt;"",IF(_xlpm.c&gt;=_xlpm.x,"OK","ANT"),IF(_xlpm.linhaAnt&lt;_xlpm.limInf,"FAL","")))))))</f>
        <v/>
      </c>
      <c r="O28" s="192" t="str">
        <f>IF($N$47&lt;&gt;"SIM","",IFERROR(IF(TRIM(M28&amp;"")="","",_xlfn.LET(_xlpm.v,VALUE(TRIM(M28&amp;"")),_xlpm.alvo,(INT($X$4/100)*60+MOD($X$4,100)),_xlpm.real,(INT(_xlpm.v/100)*60+MOD(_xlpm.v,100)),_xlpm.dif,_xlpm.alvo-_xlpm.real,IF(ABS(_xlpm.dif)&lt;=5,0,_xlpm.dif))*-1),"ER"))</f>
        <v/>
      </c>
      <c r="P28" s="231"/>
      <c r="Q28" s="232"/>
      <c r="R28" s="190"/>
      <c r="S28" s="240" t="str">
        <f t="shared" si="0"/>
        <v/>
      </c>
      <c r="T28" s="233" t="str">
        <f t="shared" si="1"/>
        <v/>
      </c>
      <c r="U28" s="5"/>
      <c r="V28" s="5"/>
      <c r="W28" s="5"/>
    </row>
    <row r="29" spans="1:24" x14ac:dyDescent="0.25">
      <c r="A29" s="41" t="str">
        <f>IF(A25="SÁBADO","DOMINGO",IF(A25="DOMINGO","SEGUNDA",IF(A25="SEGUNDA","TERÇA",IF(A25="SEGUNDA","TERÇA",IF(A25="TERÇA","QUARTA",IF(A25="QUARTA","QUINTA",IF(A25="QUINTA","SEXTA",IF(A25="SEXTA","SÁBADO","ERRO"))))))))</f>
        <v>SÁBADO</v>
      </c>
      <c r="B29" s="258" t="s">
        <v>16</v>
      </c>
      <c r="C29" s="259"/>
      <c r="D29" s="259"/>
      <c r="E29" s="192" t="str">
        <f>IF($N$47&lt;&gt;"SIM","",IFERROR(IF(TRIM(C29&amp;"")="","",_xlfn.LET(_xlpm.v,VALUE(TRIM(C29&amp;"")),_xlpm.alvo,(INT($Y$5/100)*60+MOD($Y$5,100)),_xlpm.real,(INT(_xlpm.v/100)*60+MOD(_xlpm.v,100)),_xlpm.dif,_xlpm.alvo-_xlpm.real,IF(ABS(_xlpm.dif)&lt;=5,0,_xlpm.dif))),"ER"))</f>
        <v/>
      </c>
      <c r="F29" s="41" t="str">
        <f>IF(F25="SÁBADO","DOMINGO",IF(F25="DOMINGO","SEGUNDA",IF(F25="SEGUNDA","TERÇA",IF(F25="SEGUNDA","TERÇA",IF(F25="TERÇA","QUARTA",IF(F25="QUARTA","QUINTA",IF(F25="QUINTA","SEXTA",IF(F25="SEXTA","SÁBADO","ERRO"))))))))</f>
        <v>TERÇA</v>
      </c>
      <c r="G29" s="46"/>
      <c r="H29" s="7"/>
      <c r="I29" s="49" t="str">
        <f ca="1">_xlfn.LET(_xlpm.a,F27,_xlpm.c,H29,_xlpm.x,$X$5,_xlpm.y,$Y$5,_xlpm.limInf,$B$51,_xlpm.limSup,$C$51,_xlpm.linhaAnt,F28,IF(_xlpm.a="FÉRIAS","FRS",IF(_xlpm.a="FERIADO","FER",IF(_xlpm.a="NTRAB","NTB",IF(AND(_xlpm.a="ATESTADO",_xlpm.c=""),"ATD",IF(_xlpm.c&lt;&gt;"",IF(_xlpm.c&lt;=_xlpm.x,IF(_xlpm.c&gt;_xlpm.y,"DP","OK"),"ATR"),IF(_xlpm.linhaAnt&lt;_xlpm.limInf,"FAL","")))))))</f>
        <v/>
      </c>
      <c r="J29" s="192" t="str">
        <f>IF($N$47&lt;&gt;"SIM","",IFERROR(IF(TRIM(H29&amp;"")="","",_xlfn.LET(_xlpm.v,VALUE(TRIM(H29&amp;"")),_xlpm.alvo,(INT($Y$5/100)*60+MOD($Y$5,100)),_xlpm.real,(INT(_xlpm.v/100)*60+MOD(_xlpm.v,100)),_xlpm.dif,_xlpm.alvo-_xlpm.real,IF(ABS(_xlpm.dif)&lt;=5,0,_xlpm.dif))),"ER"))</f>
        <v/>
      </c>
      <c r="K29" s="41" t="str">
        <f>IF(K25="SÁBADO","DOMINGO",IF(K25="DOMINGO","SEGUNDA",IF(K25="SEGUNDA","TERÇA",IF(K25="SEGUNDA","TERÇA",IF(K25="TERÇA","QUARTA",IF(K25="QUARTA","QUINTA",IF(K25="QUINTA","SEXTA",IF(K25="SEXTA","SÁBADO","ERRO"))))))))</f>
        <v>SEXTA</v>
      </c>
      <c r="L29" s="46"/>
      <c r="M29" s="7"/>
      <c r="N29" s="49" t="str">
        <f ca="1">_xlfn.LET(_xlpm.a,K27,_xlpm.c,M29,_xlpm.x,$X$5,_xlpm.y,$Y$5,_xlpm.limInf,$B$51,_xlpm.limSup,$C$51,_xlpm.linhaAnt,K28,IF(_xlpm.a="FÉRIAS","FRS",IF(_xlpm.a="FERIADO","FER",IF(_xlpm.a="NTRAB","NTB",IF(AND(_xlpm.a="ATESTADO",_xlpm.c=""),"ATD",IF(_xlpm.c&lt;&gt;"",IF(_xlpm.c&lt;=_xlpm.x,IF(_xlpm.c&gt;_xlpm.y,"DP","OK"),"ATR"),IF(_xlpm.linhaAnt&lt;_xlpm.limInf,"FAL","")))))))</f>
        <v/>
      </c>
      <c r="O29" s="192" t="str">
        <f>IF($N$47&lt;&gt;"SIM","",IFERROR(IF(TRIM(M29&amp;"")="","",_xlfn.LET(_xlpm.v,VALUE(TRIM(M29&amp;"")),_xlpm.alvo,(INT($Y$5/100)*60+MOD($Y$5,100)),_xlpm.real,(INT(_xlpm.v/100)*60+MOD(_xlpm.v,100)),_xlpm.dif,_xlpm.alvo-_xlpm.real,IF(ABS(_xlpm.dif)&lt;=5,0,_xlpm.dif))),"ER"))</f>
        <v/>
      </c>
      <c r="P29" s="231"/>
      <c r="Q29" s="232"/>
      <c r="R29" s="190"/>
      <c r="S29" s="240" t="str">
        <f t="shared" si="0"/>
        <v/>
      </c>
      <c r="T29" s="233" t="str">
        <f t="shared" si="1"/>
        <v/>
      </c>
      <c r="U29" s="5"/>
      <c r="V29" s="5"/>
      <c r="W29" s="5"/>
    </row>
    <row r="30" spans="1:24" x14ac:dyDescent="0.25">
      <c r="A30" s="38"/>
      <c r="B30" s="258"/>
      <c r="C30" s="259"/>
      <c r="D30" s="259"/>
      <c r="E30" s="192" t="str">
        <f>IF($N$47&lt;&gt;"SIM","",IFERROR(IF(TRIM(C30&amp;"")="","",_xlfn.LET(_xlpm.v,VALUE(TRIM(C30&amp;"")),_xlpm.alvo,(INT($X$6/100)*60+MOD($X$6,100)),_xlpm.real,(INT(_xlpm.v/100)*60+MOD(_xlpm.v,100)),_xlpm.dif,_xlpm.alvo-_xlpm.real,IF(ABS(_xlpm.dif)&lt;=5,0,_xlpm.dif))*-1),"ER"))</f>
        <v/>
      </c>
      <c r="F30" s="38"/>
      <c r="G30" s="46"/>
      <c r="H30" s="7"/>
      <c r="I30" s="49" t="str">
        <f ca="1">_xlfn.LET(_xlpm.a,F27,_xlpm.c,H30,_xlpm.x,$X$6,_xlpm.limInf,$B$51,_xlpm.limSup,$C$51,_xlpm.linhaAnt,F28,IF(_xlpm.a="FÉRIAS","FRS",IF(_xlpm.a="FERIADO","FER",IF(_xlpm.a="NTRAB","NTB",IF(AND(_xlpm.a="ATESTADO",_xlpm.c=""),"ATD",IF(_xlpm.c&lt;&gt;"",IF(_xlpm.c&gt;=_xlpm.x,"OK","ANT"),IF(_xlpm.linhaAnt&lt;_xlpm.limInf,"FAL","")))))))</f>
        <v/>
      </c>
      <c r="J30" s="192" t="str">
        <f>IF($N$47&lt;&gt;"SIM","",IFERROR(IF(TRIM(H30&amp;"")="","",_xlfn.LET(_xlpm.v,VALUE(TRIM(H30&amp;"")),_xlpm.alvo,(INT($X$6/100)*60+MOD($X$6,100)),_xlpm.real,(INT(_xlpm.v/100)*60+MOD(_xlpm.v,100)),_xlpm.dif,_xlpm.alvo-_xlpm.real,IF(ABS(_xlpm.dif)&lt;=5,0,_xlpm.dif))*-1),"ER"))</f>
        <v/>
      </c>
      <c r="K30" s="38"/>
      <c r="L30" s="46"/>
      <c r="M30" s="7"/>
      <c r="N30" s="49" t="str">
        <f ca="1">_xlfn.LET(_xlpm.a,K27,_xlpm.c,M30,_xlpm.x,$X$6,_xlpm.limInf,$B$51,_xlpm.limSup,$C$51,_xlpm.linhaAnt,K28,IF(_xlpm.a="FÉRIAS","FRS",IF(_xlpm.a="FERIADO","FER",IF(_xlpm.a="NTRAB","NTB",IF(AND(_xlpm.a="ATESTADO",_xlpm.c=""),"ATD",IF(_xlpm.c&lt;&gt;"",IF(_xlpm.c&gt;=_xlpm.x,"OK","ANT"),IF(_xlpm.linhaAnt&lt;_xlpm.limInf,"FAL","")))))))</f>
        <v/>
      </c>
      <c r="O30" s="192" t="str">
        <f>IF($N$47&lt;&gt;"SIM","",IFERROR(IF(TRIM(M30&amp;"")="","",_xlfn.LET(_xlpm.v,VALUE(TRIM(M30&amp;"")),_xlpm.alvo,(INT($X$6/100)*60+MOD($X$6,100)),_xlpm.real,(INT(_xlpm.v/100)*60+MOD(_xlpm.v,100)),_xlpm.dif,_xlpm.alvo-_xlpm.real,IF(ABS(_xlpm.dif)&lt;=5,0,_xlpm.dif))*-1),"ER"))</f>
        <v/>
      </c>
      <c r="P30" s="231"/>
      <c r="Q30" s="232"/>
      <c r="R30" s="190"/>
      <c r="S30" s="240" t="str">
        <f t="shared" si="0"/>
        <v/>
      </c>
      <c r="T30" s="233" t="str">
        <f t="shared" si="1"/>
        <v/>
      </c>
      <c r="U30" s="5"/>
      <c r="V30" s="5"/>
      <c r="W30" s="5"/>
    </row>
    <row r="31" spans="1:24" ht="15" customHeight="1" x14ac:dyDescent="0.25">
      <c r="A31" s="12"/>
      <c r="B31" s="272" t="s">
        <v>10</v>
      </c>
      <c r="C31" s="273"/>
      <c r="D31" s="273"/>
      <c r="E31" s="192" t="str">
        <f>IF($N$47&lt;&gt;"SIM","",IFERROR(IF(TRIM(C31&amp;"")="","",_xlfn.LET(_xlpm.v,VALUE(TRIM(C31&amp;"")),_xlpm.alvo,IF(A33="SÁBADO",(INT($Y$8/100)*60+MOD($Y$8,100)),(INT($Y$3/100)*60+MOD($Y$3,100))),_xlpm.real,(INT(_xlpm.v/100)*60+MOD(_xlpm.v,100)),_xlpm.dif,_xlpm.alvo-_xlpm.real,IF(ABS(_xlpm.dif)&lt;=5,0,_xlpm.dif))),"ER"))</f>
        <v/>
      </c>
      <c r="F31" s="12"/>
      <c r="G31" s="47"/>
      <c r="H31" s="48"/>
      <c r="I31" s="50" t="str">
        <f ca="1">_xlfn.LET(_xlpm.a,F31,_xlpm.c,H31,_xlpm.x,$X$3,_xlpm.y,$Y$3,_xlpm.limInf,$B$51,_xlpm.limSup,$C$51,_xlpm.linhaAnt,F32,IF(_xlpm.a="FÉRIAS","FRS",IF(_xlpm.a="FERIADO","FER",IF(_xlpm.a="NTRAB","NTB",IF(AND(_xlpm.a="ATESTADO",_xlpm.c=""),"ATD",IF(_xlpm.c&lt;&gt;"",IF(_xlpm.c&lt;=_xlpm.x,IF(_xlpm.c&gt;_xlpm.y,"DP","OK"),"ATR"),IF(_xlpm.linhaAnt&lt;_xlpm.limInf,"FAL","")))))))</f>
        <v/>
      </c>
      <c r="J31" s="192" t="str">
        <f>IF($N$47&lt;&gt;"SIM","",IFERROR(IF(TRIM(H31&amp;"")="","",_xlfn.LET(_xlpm.v,VALUE(TRIM(H31&amp;"")),_xlpm.alvo,IF(F33="SÁBADO",(INT($Y$8/100)*60+MOD($Y$8,100)),(INT($Y$3/100)*60+MOD($Y$3,100))),_xlpm.real,(INT(_xlpm.v/100)*60+MOD(_xlpm.v,100)),_xlpm.dif,_xlpm.alvo-_xlpm.real,IF(ABS(_xlpm.dif)&lt;=5,0,_xlpm.dif))),"ER"))</f>
        <v/>
      </c>
      <c r="K31" s="12"/>
      <c r="L31" s="47"/>
      <c r="M31" s="48"/>
      <c r="N31" s="50" t="str">
        <f ca="1">_xlfn.LET(_xlpm.a,K31,_xlpm.c,M31,_xlpm.x,$X$8,_xlpm.y,$Y$8,_xlpm.limInf,$B$51,_xlpm.limSup,$C$51,_xlpm.linhaAnt,K32,IF(_xlpm.a="FÉRIAS","FRS",IF(_xlpm.a="NTRAB","NT",IF(AND(_xlpm.a="ATESTADO",_xlpm.c=""),"ATD",IF(_xlpm.a="FERIADO","FER",IF(_xlpm.c&lt;&gt;"",IF(_xlpm.c&lt;=_xlpm.x,IF(_xlpm.c&gt;_xlpm.y,"DP","OK"),"ATR"),IF(_xlpm.linhaAnt&lt;_xlpm.limInf,"FAL","")))))))</f>
        <v/>
      </c>
      <c r="O31" s="192" t="str">
        <f>IF($N$47&lt;&gt;"SIM","",IFERROR(IF(TRIM(M31&amp;"")="","",_xlfn.LET(_xlpm.v,VALUE(TRIM(M31&amp;"")),_xlpm.alvo,IF(K33="SÁBADO",(INT($Y$8/100)*60+MOD($Y$8,100)),(INT($Y$3/100)*60+MOD($Y$3,100))),_xlpm.real,(INT(_xlpm.v/100)*60+MOD(_xlpm.v,100)),_xlpm.dif,_xlpm.alvo-_xlpm.real,IF(ABS(_xlpm.dif)&lt;=5,0,_xlpm.dif))),"ER"))</f>
        <v/>
      </c>
      <c r="P31" s="231"/>
      <c r="Q31" s="232"/>
      <c r="R31" s="190"/>
      <c r="S31" s="240" t="str">
        <f t="shared" si="0"/>
        <v/>
      </c>
      <c r="T31" s="233" t="str">
        <f t="shared" si="1"/>
        <v/>
      </c>
      <c r="U31" s="5"/>
      <c r="V31" s="5"/>
      <c r="W31" s="5"/>
    </row>
    <row r="32" spans="1:24" x14ac:dyDescent="0.25">
      <c r="A32" s="42">
        <f ca="1">IF($B$51=8,"HOJE",8)</f>
        <v>8</v>
      </c>
      <c r="B32" s="272"/>
      <c r="C32" s="273"/>
      <c r="D32" s="273"/>
      <c r="E32" s="192" t="str">
        <f>IF($N$47&lt;&gt;"SIM","",IFERROR(IF(TRIM(C32&amp;"")="","",_xlfn.LET(_xlpm.v,VALUE(TRIM(C32&amp;"")),_xlpm.alvo,(INT($X$4/100)*60+MOD($X$4,100)),_xlpm.real,(INT(_xlpm.v/100)*60+MOD(_xlpm.v,100)),_xlpm.dif,_xlpm.alvo-_xlpm.real,IF(ABS(_xlpm.dif)&lt;=5,0,_xlpm.dif))*-1),"ER"))</f>
        <v/>
      </c>
      <c r="F32" s="42">
        <f ca="1">IF($B$51=18,"HOJE",18)</f>
        <v>18</v>
      </c>
      <c r="G32" s="47"/>
      <c r="H32" s="48"/>
      <c r="I32" s="50" t="str">
        <f ca="1">_xlfn.LET(_xlpm.a,F31,_xlpm.c,H32,_xlpm.x,$X$4,_xlpm.limInf,$B$51,_xlpm.limSup,$C$51,_xlpm.linhaAnt,F32,IF(_xlpm.a="FÉRIAS","FRS",IF(_xlpm.a="FERIADO","FER",IF(_xlpm.a="NTRAB","NTB",IF(AND(_xlpm.a="ATESTADO",_xlpm.c=""),"ATD",IF(_xlpm.c&lt;&gt;"",IF(_xlpm.c&gt;=_xlpm.x,"OK","ANT"),IF(_xlpm.linhaAnt&lt;_xlpm.limInf,"FAL","")))))))</f>
        <v/>
      </c>
      <c r="J32" s="192" t="str">
        <f>IF($N$47&lt;&gt;"SIM","",IFERROR(IF(TRIM(H32&amp;"")="","",_xlfn.LET(_xlpm.v,VALUE(TRIM(H32&amp;"")),_xlpm.alvo,(INT($X$4/100)*60+MOD($X$4,100)),_xlpm.real,(INT(_xlpm.v/100)*60+MOD(_xlpm.v,100)),_xlpm.dif,_xlpm.alvo-_xlpm.real,IF(ABS(_xlpm.dif)&lt;=5,0,_xlpm.dif))*-1),"ER"))</f>
        <v/>
      </c>
      <c r="K32" s="42">
        <f ca="1">IF($B$51=28,"HOJE",28)</f>
        <v>28</v>
      </c>
      <c r="L32" s="47"/>
      <c r="M32" s="48"/>
      <c r="N32" s="50" t="str">
        <f ca="1">_xlfn.LET(_xlpm.a,K31,_xlpm.c,M32,_xlpm.x,$X$9,_xlpm.limInf,$B$51,_xlpm.limSup,$C$51,_xlpm.linhaAnt,K32,IF(_xlpm.a="FÉRIAS","FRS",IF(_xlpm.a="NTRAB","NT",IF(AND(_xlpm.a="ATESTADO",_xlpm.c=""),"ATD",IF(_xlpm.a="FERIADO","FER",IF(_xlpm.c&lt;&gt;"",IF(_xlpm.c&gt;=_xlpm.x,"OK","ANT"),IF(_xlpm.linhaAnt&lt;_xlpm.limInf,"FAL","")))))))</f>
        <v/>
      </c>
      <c r="O32" s="192" t="str">
        <f>IF($N$47&lt;&gt;"SIM","",IFERROR(IF(TRIM(M32&amp;"")="","",_xlfn.LET(_xlpm.v,VALUE(TRIM(M32&amp;"")),_xlpm.alvo,(INT($X$4/100)*60+MOD($X$4,100)),_xlpm.real,(INT(_xlpm.v/100)*60+MOD(_xlpm.v,100)),_xlpm.dif,_xlpm.alvo-_xlpm.real,IF(ABS(_xlpm.dif)&lt;=5,0,_xlpm.dif))*-1),"ER"))</f>
        <v/>
      </c>
      <c r="P32" s="231"/>
      <c r="Q32" s="232"/>
      <c r="R32" s="190"/>
      <c r="S32" s="240" t="str">
        <f t="shared" si="0"/>
        <v/>
      </c>
      <c r="T32" s="233" t="str">
        <f t="shared" si="1"/>
        <v/>
      </c>
      <c r="U32" s="5"/>
      <c r="V32" s="5"/>
      <c r="W32" s="5"/>
    </row>
    <row r="33" spans="1:23" x14ac:dyDescent="0.25">
      <c r="A33" s="42" t="str">
        <f>IF(A29="SÁBADO","DOMINGO",IF(A29="DOMINGO","SEGUNDA",IF(A29="SEGUNDA","TERÇA",IF(A29="SEGUNDA","TERÇA",IF(A29="TERÇA","QUARTA",IF(A29="QUARTA","QUINTA",IF(A29="QUINTA","SEXTA",IF(A29="SEXTA","SÁBADO","ERRO"))))))))</f>
        <v>DOMINGO</v>
      </c>
      <c r="B33" s="272"/>
      <c r="C33" s="273"/>
      <c r="D33" s="273"/>
      <c r="E33" s="192" t="str">
        <f>IF($N$47&lt;&gt;"SIM","",IFERROR(IF(TRIM(C33&amp;"")="","",_xlfn.LET(_xlpm.v,VALUE(TRIM(C33&amp;"")),_xlpm.alvo,(INT($Y$5/100)*60+MOD($Y$5,100)),_xlpm.real,(INT(_xlpm.v/100)*60+MOD(_xlpm.v,100)),_xlpm.dif,_xlpm.alvo-_xlpm.real,IF(ABS(_xlpm.dif)&lt;=5,0,_xlpm.dif))),"ER"))</f>
        <v/>
      </c>
      <c r="F33" s="42" t="str">
        <f>IF(F29="SÁBADO","DOMINGO",IF(F29="DOMINGO","SEGUNDA",IF(F29="SEGUNDA","TERÇA",IF(F29="SEGUNDA","TERÇA",IF(F29="TERÇA","QUARTA",IF(F29="QUARTA","QUINTA",IF(F29="QUINTA","SEXTA",IF(F29="SEXTA","SÁBADO","ERRO"))))))))</f>
        <v>QUARTA</v>
      </c>
      <c r="G33" s="47"/>
      <c r="H33" s="48"/>
      <c r="I33" s="50" t="str">
        <f ca="1">_xlfn.LET(_xlpm.a,F31,_xlpm.c,H33,_xlpm.x,$X$5,_xlpm.y,$Y$5,_xlpm.limInf,$B$51,_xlpm.limSup,$C$51,_xlpm.linhaAnt,F32,IF(_xlpm.a="FÉRIAS","FRS",IF(_xlpm.a="FERIADO","FER",IF(_xlpm.a="NTRAB","NTB",IF(AND(_xlpm.a="ATESTADO",_xlpm.c=""),"ATD",IF(_xlpm.c&lt;&gt;"",IF(_xlpm.c&lt;=_xlpm.x,IF(_xlpm.c&gt;_xlpm.y,"DP","OK"),"ATR"),IF(_xlpm.linhaAnt&lt;_xlpm.limInf,"FAL","")))))))</f>
        <v/>
      </c>
      <c r="J33" s="192" t="str">
        <f>IF($N$47&lt;&gt;"SIM","",IFERROR(IF(TRIM(H33&amp;"")="","",_xlfn.LET(_xlpm.v,VALUE(TRIM(H33&amp;"")),_xlpm.alvo,(INT($Y$5/100)*60+MOD($Y$5,100)),_xlpm.real,(INT(_xlpm.v/100)*60+MOD(_xlpm.v,100)),_xlpm.dif,_xlpm.alvo-_xlpm.real,IF(ABS(_xlpm.dif)&lt;=5,0,_xlpm.dif))),"ER"))</f>
        <v/>
      </c>
      <c r="K33" s="42" t="str">
        <f>IF(K29="SÁBADO","DOMINGO",IF(K29="DOMINGO","SEGUNDA",IF(K29="SEGUNDA","TERÇA",IF(K29="SEGUNDA","TERÇA",IF(K29="TERÇA","QUARTA",IF(K29="QUARTA","QUINTA",IF(K29="QUINTA","SEXTA",IF(K29="SEXTA","SÁBADO","ERRO"))))))))</f>
        <v>SÁBADO</v>
      </c>
      <c r="L33" s="277" t="s">
        <v>16</v>
      </c>
      <c r="M33" s="278"/>
      <c r="N33" s="278"/>
      <c r="O33" s="192" t="str">
        <f>IF($N$47&lt;&gt;"SIM","",IFERROR(IF(TRIM(M33&amp;"")="","",_xlfn.LET(_xlpm.v,VALUE(TRIM(M33&amp;"")),_xlpm.alvo,(INT($Y$5/100)*60+MOD($Y$5,100)),_xlpm.real,(INT(_xlpm.v/100)*60+MOD(_xlpm.v,100)),_xlpm.dif,_xlpm.alvo-_xlpm.real,IF(ABS(_xlpm.dif)&lt;=5,0,_xlpm.dif))),"ER"))</f>
        <v/>
      </c>
      <c r="P33" s="231"/>
      <c r="Q33" s="232"/>
      <c r="R33" s="190"/>
      <c r="S33" s="240" t="str">
        <f t="shared" si="0"/>
        <v/>
      </c>
      <c r="T33" s="233" t="str">
        <f t="shared" si="1"/>
        <v/>
      </c>
      <c r="U33" s="5"/>
      <c r="V33" s="5"/>
      <c r="W33" s="5"/>
    </row>
    <row r="34" spans="1:23" x14ac:dyDescent="0.25">
      <c r="A34" s="82"/>
      <c r="B34" s="272"/>
      <c r="C34" s="273"/>
      <c r="D34" s="273"/>
      <c r="E34" s="192" t="str">
        <f>IF($N$47&lt;&gt;"SIM","",IFERROR(IF(TRIM(C34&amp;"")="","",_xlfn.LET(_xlpm.v,VALUE(TRIM(C34&amp;"")),_xlpm.alvo,(INT($X$6/100)*60+MOD($X$6,100)),_xlpm.real,(INT(_xlpm.v/100)*60+MOD(_xlpm.v,100)),_xlpm.dif,_xlpm.alvo-_xlpm.real,IF(ABS(_xlpm.dif)&lt;=5,0,_xlpm.dif))*-1),"ER"))</f>
        <v/>
      </c>
      <c r="F34" s="82"/>
      <c r="G34" s="47"/>
      <c r="H34" s="48"/>
      <c r="I34" s="50" t="str">
        <f ca="1">_xlfn.LET(_xlpm.a,F31,_xlpm.c,H34,_xlpm.x,$X$6,_xlpm.limInf,$B$51,_xlpm.limSup,$C$51,_xlpm.linhaAnt,F32,IF(_xlpm.a="FÉRIAS","FRS",IF(_xlpm.a="FERIADO","FER",IF(_xlpm.a="NTRAB","NTB",IF(AND(_xlpm.a="ATESTADO",_xlpm.c=""),"ATD",IF(_xlpm.c&lt;&gt;"",IF(_xlpm.c&gt;=_xlpm.x,"OK","ANT"),IF(_xlpm.linhaAnt&lt;_xlpm.limInf,"FAL","")))))))</f>
        <v/>
      </c>
      <c r="J34" s="192" t="str">
        <f>IF($N$47&lt;&gt;"SIM","",IFERROR(IF(TRIM(H34&amp;"")="","",_xlfn.LET(_xlpm.v,VALUE(TRIM(H34&amp;"")),_xlpm.alvo,(INT($X$6/100)*60+MOD($X$6,100)),_xlpm.real,(INT(_xlpm.v/100)*60+MOD(_xlpm.v,100)),_xlpm.dif,_xlpm.alvo-_xlpm.real,IF(ABS(_xlpm.dif)&lt;=5,0,_xlpm.dif))*-1),"ER"))</f>
        <v/>
      </c>
      <c r="K34" s="40" t="b">
        <v>1</v>
      </c>
      <c r="L34" s="277"/>
      <c r="M34" s="278"/>
      <c r="N34" s="278"/>
      <c r="O34" s="192" t="str">
        <f>IF($N$47&lt;&gt;"SIM","",IFERROR(IF(TRIM(M34&amp;"")="","",_xlfn.LET(_xlpm.v,VALUE(TRIM(M34&amp;"")),_xlpm.alvo,(INT($X$6/100)*60+MOD($X$6,100)),_xlpm.real,(INT(_xlpm.v/100)*60+MOD(_xlpm.v,100)),_xlpm.dif,_xlpm.alvo-_xlpm.real,IF(ABS(_xlpm.dif)&lt;=5,0,_xlpm.dif))*-1),"ER"))</f>
        <v/>
      </c>
      <c r="P34" s="231"/>
      <c r="Q34" s="232"/>
      <c r="R34" s="190"/>
      <c r="S34" s="240" t="str">
        <f t="shared" si="0"/>
        <v/>
      </c>
      <c r="T34" s="233" t="str">
        <f t="shared" si="1"/>
        <v/>
      </c>
      <c r="U34" s="5"/>
      <c r="V34" s="5"/>
      <c r="W34" s="5"/>
    </row>
    <row r="35" spans="1:23" ht="15" customHeight="1" x14ac:dyDescent="0.25">
      <c r="A35" s="11"/>
      <c r="B35" s="46"/>
      <c r="C35" s="7"/>
      <c r="D35" s="49" t="str">
        <f ca="1">_xlfn.LET(_xlpm.a,A35,_xlpm.c,C35,_xlpm.x,$X$3,_xlpm.y,$Y$3,_xlpm.limInf,$B$51,_xlpm.limSup,$C$51,_xlpm.linhaAnt,A36,IF(_xlpm.a="FÉRIAS","FRS",IF(_xlpm.a="FERIADO","FER",IF(_xlpm.a="NTRAB","NTB",IF(AND(_xlpm.a="ATESTADO",_xlpm.c=""),"ATD",IF(_xlpm.c&lt;&gt;"",IF(_xlpm.c&lt;=_xlpm.x,IF(_xlpm.c&gt;_xlpm.y,"DP","OK"),"ATR"),IF(_xlpm.linhaAnt&lt;_xlpm.limInf,"FAL","")))))))</f>
        <v>FAL</v>
      </c>
      <c r="E35" s="192" t="str">
        <f>IF($N$47&lt;&gt;"SIM","",IFERROR(IF(TRIM(C35&amp;"")="","",_xlfn.LET(_xlpm.v,VALUE(TRIM(C35&amp;"")),_xlpm.alvo,IF(A37="SÁBADO",(INT($Y$8/100)*60+MOD($Y$8,100)),(INT($Y$3/100)*60+MOD($Y$3,100))),_xlpm.real,(INT(_xlpm.v/100)*60+MOD(_xlpm.v,100)),_xlpm.dif,_xlpm.alvo-_xlpm.real,IF(ABS(_xlpm.dif)&lt;=5,0,_xlpm.dif))),"ER"))</f>
        <v/>
      </c>
      <c r="F35" s="11"/>
      <c r="G35" s="46"/>
      <c r="H35" s="7"/>
      <c r="I35" s="49" t="str">
        <f ca="1">_xlfn.LET(_xlpm.a,F35,_xlpm.c,H35,_xlpm.x,$X$3,_xlpm.y,$Y$3,_xlpm.limInf,$B$51,_xlpm.limSup,$C$51,_xlpm.linhaAnt,F36,IF(_xlpm.a="FÉRIAS","FRS",IF(_xlpm.a="FERIADO","FER",IF(_xlpm.a="NTRAB","NTB",IF(AND(_xlpm.a="ATESTADO",_xlpm.c=""),"ATD",IF(_xlpm.c&lt;&gt;"",IF(_xlpm.c&lt;=_xlpm.x,IF(_xlpm.c&gt;_xlpm.y,"DP","OK"),"ATR"),IF(_xlpm.linhaAnt&lt;_xlpm.limInf,"FAL","")))))))</f>
        <v/>
      </c>
      <c r="J35" s="192" t="str">
        <f>IF($N$47&lt;&gt;"SIM","",IFERROR(IF(TRIM(H35&amp;"")="","",_xlfn.LET(_xlpm.v,VALUE(TRIM(H35&amp;"")),_xlpm.alvo,IF(F37="SÁBADO",(INT($Y$8/100)*60+MOD($Y$8,100)),(INT($Y$3/100)*60+MOD($Y$3,100))),_xlpm.real,(INT(_xlpm.v/100)*60+MOD(_xlpm.v,100)),_xlpm.dif,_xlpm.alvo-_xlpm.real,IF(ABS(_xlpm.dif)&lt;=5,0,_xlpm.dif))),"ER"))</f>
        <v/>
      </c>
      <c r="K35" s="11"/>
      <c r="L35" s="256" t="s">
        <v>10</v>
      </c>
      <c r="M35" s="257"/>
      <c r="N35" s="257"/>
      <c r="O35" s="192" t="str">
        <f>IF($N$47&lt;&gt;"SIM","",IFERROR(IF(TRIM(M35&amp;"")="","",_xlfn.LET(_xlpm.v,VALUE(TRIM(M35&amp;"")),_xlpm.alvo,IF(K37="SÁBADO",(INT($Y$8/100)*60+MOD($Y$8,100)),(INT($Y$3/100)*60+MOD($Y$3,100))),_xlpm.real,(INT(_xlpm.v/100)*60+MOD(_xlpm.v,100)),_xlpm.dif,_xlpm.alvo-_xlpm.real,IF(ABS(_xlpm.dif)&lt;=5,0,_xlpm.dif))),"ER"))</f>
        <v/>
      </c>
      <c r="P35" s="231"/>
      <c r="Q35" s="232"/>
      <c r="R35" s="190"/>
      <c r="S35" s="240" t="str">
        <f t="shared" si="0"/>
        <v/>
      </c>
      <c r="T35" s="233" t="str">
        <f t="shared" si="1"/>
        <v/>
      </c>
      <c r="U35" s="5"/>
      <c r="V35" s="5"/>
      <c r="W35" s="5"/>
    </row>
    <row r="36" spans="1:23" x14ac:dyDescent="0.25">
      <c r="A36" s="41">
        <f ca="1">IF($B$51=9,"HOJE",9)</f>
        <v>9</v>
      </c>
      <c r="B36" s="46"/>
      <c r="C36" s="7"/>
      <c r="D36" s="49" t="str">
        <f ca="1">_xlfn.LET(_xlpm.a,A35,_xlpm.c,C36,_xlpm.x,$X$4,_xlpm.limInf,$B$51,_xlpm.limSup,$C$51,_xlpm.linhaAnt,A36,IF(_xlpm.a="FÉRIAS","FRS",IF(_xlpm.a="FERIADO","FER",IF(_xlpm.a="NTRAB","NTB",IF(AND(_xlpm.a="ATESTADO",_xlpm.c=""),"ATD",IF(_xlpm.c&lt;&gt;"",IF(_xlpm.c&gt;=_xlpm.x,"OK","ANT"),IF(_xlpm.linhaAnt&lt;_xlpm.limInf,"FAL","")))))))</f>
        <v>FAL</v>
      </c>
      <c r="E36" s="192" t="str">
        <f>IF($N$47&lt;&gt;"SIM","",IFERROR(IF(TRIM(C36&amp;"")="","",_xlfn.LET(_xlpm.v,VALUE(TRIM(C36&amp;"")),_xlpm.alvo,(INT($X$4/100)*60+MOD($X$4,100)),_xlpm.real,(INT(_xlpm.v/100)*60+MOD(_xlpm.v,100)),_xlpm.dif,_xlpm.alvo-_xlpm.real,IF(ABS(_xlpm.dif)&lt;=5,0,_xlpm.dif))*-1),"ER"))</f>
        <v/>
      </c>
      <c r="F36" s="41">
        <f ca="1">IF($B$51=19,"HOJE",19)</f>
        <v>19</v>
      </c>
      <c r="G36" s="46"/>
      <c r="H36" s="7"/>
      <c r="I36" s="49" t="str">
        <f ca="1">_xlfn.LET(_xlpm.a,F35,_xlpm.c,H36,_xlpm.x,$X$4,_xlpm.limInf,$B$51,_xlpm.limSup,$C$51,_xlpm.linhaAnt,F36,IF(_xlpm.a="FÉRIAS","FRS",IF(_xlpm.a="FERIADO","FER",IF(_xlpm.a="NTRAB","NTB",IF(AND(_xlpm.a="ATESTADO",_xlpm.c=""),"ATD",IF(_xlpm.c&lt;&gt;"",IF(_xlpm.c&gt;=_xlpm.x,"OK","ANT"),IF(_xlpm.linhaAnt&lt;_xlpm.limInf,"FAL","")))))))</f>
        <v/>
      </c>
      <c r="J36" s="192" t="str">
        <f>IF($N$47&lt;&gt;"SIM","",IFERROR(IF(TRIM(H36&amp;"")="","",_xlfn.LET(_xlpm.v,VALUE(TRIM(H36&amp;"")),_xlpm.alvo,(INT($X$4/100)*60+MOD($X$4,100)),_xlpm.real,(INT(_xlpm.v/100)*60+MOD(_xlpm.v,100)),_xlpm.dif,_xlpm.alvo-_xlpm.real,IF(ABS(_xlpm.dif)&lt;=5,0,_xlpm.dif))*-1),"ER"))</f>
        <v/>
      </c>
      <c r="K36" s="37">
        <f ca="1">IF($B$51=29,"HOJE",29)</f>
        <v>29</v>
      </c>
      <c r="L36" s="256"/>
      <c r="M36" s="257"/>
      <c r="N36" s="257"/>
      <c r="O36" s="192" t="str">
        <f>IF($N$47&lt;&gt;"SIM","",IFERROR(IF(TRIM(M36&amp;"")="","",_xlfn.LET(_xlpm.v,VALUE(TRIM(M36&amp;"")),_xlpm.alvo,(INT($X$4/100)*60+MOD($X$4,100)),_xlpm.real,(INT(_xlpm.v/100)*60+MOD(_xlpm.v,100)),_xlpm.dif,_xlpm.alvo-_xlpm.real,IF(ABS(_xlpm.dif)&lt;=5,0,_xlpm.dif))*-1),"ER"))</f>
        <v/>
      </c>
      <c r="P36" s="231"/>
      <c r="Q36" s="232"/>
      <c r="R36" s="190"/>
      <c r="S36" s="240" t="str">
        <f t="shared" si="0"/>
        <v/>
      </c>
      <c r="T36" s="233" t="str">
        <f t="shared" si="1"/>
        <v/>
      </c>
      <c r="U36" s="5"/>
      <c r="V36" s="5"/>
      <c r="W36" s="5"/>
    </row>
    <row r="37" spans="1:23" x14ac:dyDescent="0.25">
      <c r="A37" s="41" t="str">
        <f>IF(A33="SÁBADO","DOMINGO",IF(A33="DOMINGO","SEGUNDA",IF(A33="SEGUNDA","TERÇA",IF(A33="SEGUNDA","TERÇA",IF(A33="TERÇA","QUARTA",IF(A33="QUARTA","QUINTA",IF(A33="QUINTA","SEXTA",IF(A33="SEXTA","SÁBADO","ERRO"))))))))</f>
        <v>SEGUNDA</v>
      </c>
      <c r="B37" s="46"/>
      <c r="C37" s="7"/>
      <c r="D37" s="49" t="str">
        <f ca="1">_xlfn.LET(_xlpm.a,A35,_xlpm.c,C37,_xlpm.x,$X$5,_xlpm.y,$Y$5,_xlpm.limInf,$B$51,_xlpm.limSup,$C$51,_xlpm.linhaAnt,A36,IF(_xlpm.a="FÉRIAS","FRS",IF(_xlpm.a="FERIADO","FER",IF(_xlpm.a="NTRAB","NTB",IF(AND(_xlpm.a="ATESTADO",_xlpm.c=""),"ATD",IF(_xlpm.c&lt;&gt;"",IF(_xlpm.c&lt;=_xlpm.x,IF(_xlpm.c&gt;_xlpm.y,"DP","OK"),"ATR"),IF(_xlpm.linhaAnt&lt;_xlpm.limInf,"FAL","")))))))</f>
        <v>FAL</v>
      </c>
      <c r="E37" s="192" t="str">
        <f>IF($N$47&lt;&gt;"SIM","",IFERROR(IF(TRIM(C37&amp;"")="","",_xlfn.LET(_xlpm.v,VALUE(TRIM(C37&amp;"")),_xlpm.alvo,(INT($Y$5/100)*60+MOD($Y$5,100)),_xlpm.real,(INT(_xlpm.v/100)*60+MOD(_xlpm.v,100)),_xlpm.dif,_xlpm.alvo-_xlpm.real,IF(ABS(_xlpm.dif)&lt;=5,0,_xlpm.dif))),"ER"))</f>
        <v/>
      </c>
      <c r="F37" s="41" t="str">
        <f>IF(F33="SÁBADO","DOMINGO",IF(F33="DOMINGO","SEGUNDA",IF(F33="SEGUNDA","TERÇA",IF(F33="SEGUNDA","TERÇA",IF(F33="TERÇA","QUARTA",IF(F33="QUARTA","QUINTA",IF(F33="QUINTA","SEXTA",IF(F33="SEXTA","SÁBADO","ERRO"))))))))</f>
        <v>QUINTA</v>
      </c>
      <c r="G37" s="46"/>
      <c r="H37" s="7"/>
      <c r="I37" s="49" t="str">
        <f ca="1">_xlfn.LET(_xlpm.a,F35,_xlpm.c,H37,_xlpm.x,$X$5,_xlpm.y,$Y$5,_xlpm.limInf,$B$51,_xlpm.limSup,$C$51,_xlpm.linhaAnt,F36,IF(_xlpm.a="FÉRIAS","FRS",IF(_xlpm.a="FERIADO","FER",IF(_xlpm.a="NTRAB","NTB",IF(AND(_xlpm.a="ATESTADO",_xlpm.c=""),"ATD",IF(_xlpm.c&lt;&gt;"",IF(_xlpm.c&lt;=_xlpm.x,IF(_xlpm.c&gt;_xlpm.y,"DP","OK"),"ATR"),IF(_xlpm.linhaAnt&lt;_xlpm.limInf,"FAL","")))))))</f>
        <v/>
      </c>
      <c r="J37" s="192" t="str">
        <f>IF($N$47&lt;&gt;"SIM","",IFERROR(IF(TRIM(H37&amp;"")="","",_xlfn.LET(_xlpm.v,VALUE(TRIM(H37&amp;"")),_xlpm.alvo,(INT($Y$5/100)*60+MOD($Y$5,100)),_xlpm.real,(INT(_xlpm.v/100)*60+MOD(_xlpm.v,100)),_xlpm.dif,_xlpm.alvo-_xlpm.real,IF(ABS(_xlpm.dif)&lt;=5,0,_xlpm.dif))),"ER"))</f>
        <v/>
      </c>
      <c r="K37" s="37" t="str">
        <f ca="1">IF(K36&gt;C53,"",IF(K33="SÁBADO","DOMINGO",IF(K33="DOMINGO","SEGUNDA",IF(K33="SEGUNDA","TERÇA",IF(K33="SEGUNDA","TERÇA",IF(K33="TERÇA","QUARTA",IF(K33="QUARTA","QUINTA",IF(K33="QUINTA","SEXTA",IF(K33="SEXTA","SÁBADO","ERRO")))))))))</f>
        <v>DOMINGO</v>
      </c>
      <c r="L37" s="256"/>
      <c r="M37" s="257"/>
      <c r="N37" s="257"/>
      <c r="O37" s="192" t="str">
        <f>IF($N$47&lt;&gt;"SIM","",IFERROR(IF(TRIM(M37&amp;"")="","",_xlfn.LET(_xlpm.v,VALUE(TRIM(M37&amp;"")),_xlpm.alvo,(INT($Y$5/100)*60+MOD($Y$5,100)),_xlpm.real,(INT(_xlpm.v/100)*60+MOD(_xlpm.v,100)),_xlpm.dif,_xlpm.alvo-_xlpm.real,IF(ABS(_xlpm.dif)&lt;=5,0,_xlpm.dif))),"ER"))</f>
        <v/>
      </c>
      <c r="P37" s="231"/>
      <c r="Q37" s="232"/>
      <c r="R37" s="190"/>
      <c r="S37" s="240" t="str">
        <f t="shared" si="0"/>
        <v/>
      </c>
      <c r="T37" s="233" t="str">
        <f t="shared" si="1"/>
        <v/>
      </c>
      <c r="U37" s="5"/>
      <c r="V37" s="5"/>
    </row>
    <row r="38" spans="1:23" x14ac:dyDescent="0.25">
      <c r="A38" s="38"/>
      <c r="B38" s="46"/>
      <c r="C38" s="7"/>
      <c r="D38" s="49" t="str">
        <f ca="1">_xlfn.LET(_xlpm.a,A35,_xlpm.c,C38,_xlpm.x,$X$6,_xlpm.limInf,$B$51,_xlpm.limSup,$C$51,_xlpm.linhaAnt,A36,IF(_xlpm.a="FÉRIAS","FRS",IF(_xlpm.a="FERIADO","FER",IF(_xlpm.a="NTRAB","NTB",IF(AND(_xlpm.a="ATESTADO",_xlpm.c=""),"ATD",IF(_xlpm.c&lt;&gt;"",IF(_xlpm.c&gt;=_xlpm.x,"OK","ANT"),IF(_xlpm.linhaAnt&lt;_xlpm.limInf,"FAL","")))))))</f>
        <v>FAL</v>
      </c>
      <c r="E38" s="192" t="str">
        <f>IF($N$47&lt;&gt;"SIM","",IFERROR(IF(TRIM(C38&amp;"")="","",_xlfn.LET(_xlpm.v,VALUE(TRIM(C38&amp;"")),_xlpm.alvo,(INT($X$6/100)*60+MOD($X$6,100)),_xlpm.real,(INT(_xlpm.v/100)*60+MOD(_xlpm.v,100)),_xlpm.dif,_xlpm.alvo-_xlpm.real,IF(ABS(_xlpm.dif)&lt;=5,0,_xlpm.dif))*-1),"ER"))</f>
        <v/>
      </c>
      <c r="F38" s="38"/>
      <c r="G38" s="46"/>
      <c r="H38" s="7"/>
      <c r="I38" s="49" t="str">
        <f ca="1">_xlfn.LET(_xlpm.a,F35,_xlpm.c,H38,_xlpm.x,$X$6,_xlpm.limInf,$B$51,_xlpm.limSup,$C$51,_xlpm.linhaAnt,F36,IF(_xlpm.a="FÉRIAS","FRS",IF(_xlpm.a="FERIADO","FER",IF(_xlpm.a="NTRAB","NTB",IF(AND(_xlpm.a="ATESTADO",_xlpm.c=""),"ATD",IF(_xlpm.c&lt;&gt;"",IF(_xlpm.c&gt;=_xlpm.x,"OK","ANT"),IF(_xlpm.linhaAnt&lt;_xlpm.limInf,"FAL","")))))))</f>
        <v/>
      </c>
      <c r="J38" s="192" t="str">
        <f>IF($N$47&lt;&gt;"SIM","",IFERROR(IF(TRIM(H38&amp;"")="","",_xlfn.LET(_xlpm.v,VALUE(TRIM(H38&amp;"")),_xlpm.alvo,(INT($X$6/100)*60+MOD($X$6,100)),_xlpm.real,(INT(_xlpm.v/100)*60+MOD(_xlpm.v,100)),_xlpm.dif,_xlpm.alvo-_xlpm.real,IF(ABS(_xlpm.dif)&lt;=5,0,_xlpm.dif))*-1),"ER"))</f>
        <v/>
      </c>
      <c r="K38" s="38"/>
      <c r="L38" s="256"/>
      <c r="M38" s="257"/>
      <c r="N38" s="257"/>
      <c r="O38" s="192" t="str">
        <f>IF($N$47&lt;&gt;"SIM","",IFERROR(IF(TRIM(M38&amp;"")="","",_xlfn.LET(_xlpm.v,VALUE(TRIM(M38&amp;"")),_xlpm.alvo,(INT($X$6/100)*60+MOD($X$6,100)),_xlpm.real,(INT(_xlpm.v/100)*60+MOD(_xlpm.v,100)),_xlpm.dif,_xlpm.alvo-_xlpm.real,IF(ABS(_xlpm.dif)&lt;=5,0,_xlpm.dif))*-1),"ER"))</f>
        <v/>
      </c>
      <c r="P38" s="231"/>
      <c r="Q38" s="232"/>
      <c r="R38" s="190"/>
      <c r="S38" s="240" t="str">
        <f t="shared" si="0"/>
        <v/>
      </c>
      <c r="T38" s="233" t="str">
        <f t="shared" si="1"/>
        <v/>
      </c>
      <c r="U38" s="5"/>
      <c r="V38" s="5"/>
    </row>
    <row r="39" spans="1:23" ht="15" customHeight="1" x14ac:dyDescent="0.25">
      <c r="A39" s="12"/>
      <c r="B39" s="47"/>
      <c r="C39" s="48"/>
      <c r="D39" s="50" t="str">
        <f ca="1">_xlfn.LET(_xlpm.a,A39,_xlpm.c,C39,_xlpm.x,$X$3,_xlpm.y,$Y$3,_xlpm.limInf,$B$51,_xlpm.limSup,$C$51,_xlpm.linhaAnt,A40,IF(_xlpm.a="FÉRIAS","FRS",IF(_xlpm.a="FERIADO","FER",IF(_xlpm.a="NTRAB","NTB",IF(AND(_xlpm.a="ATESTADO",_xlpm.c=""),"ATD",IF(_xlpm.c&lt;&gt;"",IF(_xlpm.c&lt;=_xlpm.x,IF(_xlpm.c&gt;_xlpm.y,"DP","OK"),"ATR"),IF(_xlpm.linhaAnt&lt;_xlpm.limInf,"FAL","")))))))</f>
        <v/>
      </c>
      <c r="E39" s="192" t="str">
        <f>IF($N$47&lt;&gt;"SIM","",IFERROR(IF(TRIM(C39&amp;"")="","",_xlfn.LET(_xlpm.v,VALUE(TRIM(C39&amp;"")),_xlpm.alvo,IF(A41="SÁBADO",(INT($Y$8/100)*60+MOD($Y$8,100)),(INT($Y$3/100)*60+MOD($Y$3,100))),_xlpm.real,(INT(_xlpm.v/100)*60+MOD(_xlpm.v,100)),_xlpm.dif,_xlpm.alvo-_xlpm.real,IF(ABS(_xlpm.dif)&lt;=5,0,_xlpm.dif))),"ER"))</f>
        <v/>
      </c>
      <c r="F39" s="12"/>
      <c r="G39" s="47"/>
      <c r="H39" s="48"/>
      <c r="I39" s="50" t="str">
        <f ca="1">_xlfn.LET(_xlpm.a,F39,_xlpm.c,H39,_xlpm.x,$X$3,_xlpm.y,$Y$3,_xlpm.limInf,$B$51,_xlpm.limSup,$C$51,_xlpm.linhaAnt,F40,IF(_xlpm.a="FÉRIAS","FRS",IF(_xlpm.a="FERIADO","FER",IF(_xlpm.a="NTRAB","NTB",IF(AND(_xlpm.a="ATESTADO",_xlpm.c=""),"ATD",IF(_xlpm.c&lt;&gt;"",IF(_xlpm.c&lt;=_xlpm.x,IF(_xlpm.c&gt;_xlpm.y,"DP","OK"),"ATR"),IF(_xlpm.linhaAnt&lt;_xlpm.limInf,"FAL","")))))))</f>
        <v/>
      </c>
      <c r="J39" s="192" t="str">
        <f>IF($N$47&lt;&gt;"SIM","",IFERROR(IF(TRIM(H39&amp;"")="","",_xlfn.LET(_xlpm.v,VALUE(TRIM(H39&amp;"")),_xlpm.alvo,IF(F41="SÁBADO",(INT($Y$8/100)*60+MOD($Y$8,100)),(INT($Y$3/100)*60+MOD($Y$3,100))),_xlpm.real,(INT(_xlpm.v/100)*60+MOD(_xlpm.v,100)),_xlpm.dif,_xlpm.alvo-_xlpm.real,IF(ABS(_xlpm.dif)&lt;=5,0,_xlpm.dif))),"ER"))</f>
        <v/>
      </c>
      <c r="K39" s="12"/>
      <c r="L39" s="47"/>
      <c r="M39" s="48"/>
      <c r="N39" s="50" t="str">
        <f ca="1">_xlfn.LET(_xlpm.a,K39,_xlpm.c,M39,_xlpm.x,$X$3,_xlpm.y,$Y$3,_xlpm.limInf,$B$51,_xlpm.limSup,$C$51,_xlpm.linhaAnt,K40,IF(_xlpm.a="FÉRIAS","FRS",IF(_xlpm.a="FERIADO","FER",IF(_xlpm.a="NTRAB","NTB",IF(AND(_xlpm.a="ATESTADO",_xlpm.c=""),"ATD",IF(_xlpm.c&lt;&gt;"",IF(_xlpm.c&lt;=_xlpm.x,IF(_xlpm.c&gt;_xlpm.y,"DP","OK"),"ATR"),IF(_xlpm.linhaAnt&lt;_xlpm.limInf,"FAL","")))))))</f>
        <v/>
      </c>
      <c r="O39" s="192" t="str">
        <f>IF($N$47&lt;&gt;"SIM","",IFERROR(IF(TRIM(M39&amp;"")="","",_xlfn.LET(_xlpm.v,VALUE(TRIM(M39&amp;"")),_xlpm.alvo,IF(K41="SÁBADO",(INT($Y$8/100)*60+MOD($Y$8,100)),(INT($Y$3/100)*60+MOD($Y$3,100))),_xlpm.real,(INT(_xlpm.v/100)*60+MOD(_xlpm.v,100)),_xlpm.dif,_xlpm.alvo-_xlpm.real,IF(ABS(_xlpm.dif)&lt;=5,0,_xlpm.dif))),"ER"))</f>
        <v/>
      </c>
      <c r="P39" s="231"/>
      <c r="Q39" s="232"/>
      <c r="R39" s="190"/>
      <c r="S39" s="240" t="str">
        <f t="shared" si="0"/>
        <v/>
      </c>
      <c r="T39" s="233" t="str">
        <f t="shared" si="1"/>
        <v/>
      </c>
      <c r="U39" s="5"/>
      <c r="V39" s="5"/>
    </row>
    <row r="40" spans="1:23" x14ac:dyDescent="0.25">
      <c r="A40" s="42" t="str">
        <f ca="1">IF($B$51=10,"HOJE",10)</f>
        <v>HOJE</v>
      </c>
      <c r="B40" s="47"/>
      <c r="C40" s="48"/>
      <c r="D40" s="50" t="str">
        <f ca="1">_xlfn.LET(_xlpm.a,A39,_xlpm.c,C40,_xlpm.x,$X$4,_xlpm.limInf,$B$51,_xlpm.limSup,$C$51,_xlpm.linhaAnt,A40,IF(_xlpm.a="FÉRIAS","FRS",IF(_xlpm.a="FERIADO","FER",IF(_xlpm.a="NTRAB","NTB",IF(AND(_xlpm.a="ATESTADO",_xlpm.c=""),"ATD",IF(_xlpm.c&lt;&gt;"",IF(_xlpm.c&gt;=_xlpm.x,"OK","ANT"),IF(_xlpm.linhaAnt&lt;_xlpm.limInf,"FAL","")))))))</f>
        <v/>
      </c>
      <c r="E40" s="192" t="str">
        <f>IF($N$47&lt;&gt;"SIM","",IFERROR(IF(TRIM(C40&amp;"")="","",_xlfn.LET(_xlpm.v,VALUE(TRIM(C40&amp;"")),_xlpm.alvo,(INT($X$4/100)*60+MOD($X$4,100)),_xlpm.real,(INT(_xlpm.v/100)*60+MOD(_xlpm.v,100)),_xlpm.dif,_xlpm.alvo-_xlpm.real,IF(ABS(_xlpm.dif)&lt;=5,0,_xlpm.dif))*-1),"ER"))</f>
        <v/>
      </c>
      <c r="F40" s="42">
        <f ca="1">IF($B$51=20,"HOJE",20)</f>
        <v>20</v>
      </c>
      <c r="G40" s="47"/>
      <c r="H40" s="48"/>
      <c r="I40" s="50" t="str">
        <f ca="1">_xlfn.LET(_xlpm.a,F39,_xlpm.c,H40,_xlpm.x,$X$4,_xlpm.limInf,$B$51,_xlpm.limSup,$C$51,_xlpm.linhaAnt,F40,IF(_xlpm.a="FÉRIAS","FRS",IF(_xlpm.a="FERIADO","FER",IF(_xlpm.a="NTRAB","NTB",IF(AND(_xlpm.a="ATESTADO",_xlpm.c=""),"ATD",IF(_xlpm.c&lt;&gt;"",IF(_xlpm.c&gt;=_xlpm.x,"OK","ANT"),IF(_xlpm.linhaAnt&lt;_xlpm.limInf,"FAL","")))))))</f>
        <v/>
      </c>
      <c r="J40" s="192" t="str">
        <f>IF($N$47&lt;&gt;"SIM","",IFERROR(IF(TRIM(H40&amp;"")="","",_xlfn.LET(_xlpm.v,VALUE(TRIM(H40&amp;"")),_xlpm.alvo,(INT($X$4/100)*60+MOD($X$4,100)),_xlpm.real,(INT(_xlpm.v/100)*60+MOD(_xlpm.v,100)),_xlpm.dif,_xlpm.alvo-_xlpm.real,IF(ABS(_xlpm.dif)&lt;=5,0,_xlpm.dif))*-1),"ER"))</f>
        <v/>
      </c>
      <c r="K40" s="39">
        <f ca="1">IF($B$51=30,"HOJE",30)</f>
        <v>30</v>
      </c>
      <c r="L40" s="47"/>
      <c r="M40" s="48"/>
      <c r="N40" s="50" t="str">
        <f ca="1">_xlfn.LET(_xlpm.a,K39,_xlpm.c,M40,_xlpm.x,$X$4,_xlpm.limInf,$B$51,_xlpm.limSup,$C$51,_xlpm.linhaAnt,K40,IF(_xlpm.a="FÉRIAS","FRS",IF(_xlpm.a="FERIADO","FER",IF(_xlpm.a="NTRAB","NTB",IF(AND(_xlpm.a="ATESTADO",_xlpm.c=""),"ATD",IF(_xlpm.c&lt;&gt;"",IF(_xlpm.c&gt;=_xlpm.x,"OK","ANT"),IF(_xlpm.linhaAnt&lt;_xlpm.limInf,"FAL","")))))))</f>
        <v/>
      </c>
      <c r="O40" s="192" t="str">
        <f>IF($N$47&lt;&gt;"SIM","",IFERROR(IF(TRIM(M40&amp;"")="","",_xlfn.LET(_xlpm.v,VALUE(TRIM(M40&amp;"")),_xlpm.alvo,(INT($X$4/100)*60+MOD($X$4,100)),_xlpm.real,(INT(_xlpm.v/100)*60+MOD(_xlpm.v,100)),_xlpm.dif,_xlpm.alvo-_xlpm.real,IF(ABS(_xlpm.dif)&lt;=5,0,_xlpm.dif))*-1),"ER"))</f>
        <v/>
      </c>
      <c r="P40" s="231"/>
      <c r="Q40" s="232"/>
      <c r="R40" s="190"/>
      <c r="S40" s="240" t="str">
        <f t="shared" si="0"/>
        <v/>
      </c>
      <c r="T40" s="233" t="str">
        <f t="shared" si="1"/>
        <v/>
      </c>
      <c r="U40" s="5"/>
      <c r="V40" s="5"/>
    </row>
    <row r="41" spans="1:23" x14ac:dyDescent="0.25">
      <c r="A41" s="42" t="str">
        <f>IF(A37="SÁBADO","DOMINGO",IF(A37="DOMINGO","SEGUNDA",IF(A37="SEGUNDA","TERÇA",IF(A37="SEGUNDA","TERÇA",IF(A37="TERÇA","QUARTA",IF(A37="QUARTA","QUINTA",IF(A37="QUINTA","SEXTA",IF(A37="SEXTA","SÁBADO","ERRO"))))))))</f>
        <v>TERÇA</v>
      </c>
      <c r="B41" s="47"/>
      <c r="C41" s="48"/>
      <c r="D41" s="50" t="str">
        <f ca="1">_xlfn.LET(_xlpm.a,A39,_xlpm.c,C41,_xlpm.x,$X$5,_xlpm.y,$Y$5,_xlpm.limInf,$B$51,_xlpm.limSup,$C$51,_xlpm.linhaAnt,A40,IF(_xlpm.a="FÉRIAS","FRS",IF(_xlpm.a="FERIADO","FER",IF(_xlpm.a="NTRAB","NTB",IF(AND(_xlpm.a="ATESTADO",_xlpm.c=""),"ATD",IF(_xlpm.c&lt;&gt;"",IF(_xlpm.c&lt;=_xlpm.x,IF(_xlpm.c&gt;_xlpm.y,"DP","OK"),"ATR"),IF(_xlpm.linhaAnt&lt;_xlpm.limInf,"FAL","")))))))</f>
        <v/>
      </c>
      <c r="E41" s="192" t="str">
        <f>IF($N$47&lt;&gt;"SIM","",IFERROR(IF(TRIM(C41&amp;"")="","",_xlfn.LET(_xlpm.v,VALUE(TRIM(C41&amp;"")),_xlpm.alvo,(INT($Y$5/100)*60+MOD($Y$5,100)),_xlpm.real,(INT(_xlpm.v/100)*60+MOD(_xlpm.v,100)),_xlpm.dif,_xlpm.alvo-_xlpm.real,IF(ABS(_xlpm.dif)&lt;=5,0,_xlpm.dif))),"ER"))</f>
        <v/>
      </c>
      <c r="F41" s="42" t="str">
        <f>IF(F37="SÁBADO","DOMINGO",IF(F37="DOMINGO","SEGUNDA",IF(F37="SEGUNDA","TERÇA",IF(F37="SEGUNDA","TERÇA",IF(F37="TERÇA","QUARTA",IF(F37="QUARTA","QUINTA",IF(F37="QUINTA","SEXTA",IF(F37="SEXTA","SÁBADO","ERRO"))))))))</f>
        <v>SEXTA</v>
      </c>
      <c r="G41" s="47"/>
      <c r="H41" s="48"/>
      <c r="I41" s="50" t="str">
        <f ca="1">_xlfn.LET(_xlpm.a,F39,_xlpm.c,H41,_xlpm.x,$X$5,_xlpm.y,$Y$5,_xlpm.limInf,$B$51,_xlpm.limSup,$C$51,_xlpm.linhaAnt,F40,IF(_xlpm.a="FÉRIAS","FRS",IF(_xlpm.a="FERIADO","FER",IF(_xlpm.a="NTRAB","NTB",IF(AND(_xlpm.a="ATESTADO",_xlpm.c=""),"ATD",IF(_xlpm.c&lt;&gt;"",IF(_xlpm.c&lt;=_xlpm.x,IF(_xlpm.c&gt;_xlpm.y,"DP","OK"),"ATR"),IF(_xlpm.linhaAnt&lt;_xlpm.limInf,"FAL","")))))))</f>
        <v/>
      </c>
      <c r="J41" s="192" t="str">
        <f>IF($N$47&lt;&gt;"SIM","",IFERROR(IF(TRIM(H41&amp;"")="","",_xlfn.LET(_xlpm.v,VALUE(TRIM(H41&amp;"")),_xlpm.alvo,(INT($Y$5/100)*60+MOD($Y$5,100)),_xlpm.real,(INT(_xlpm.v/100)*60+MOD(_xlpm.v,100)),_xlpm.dif,_xlpm.alvo-_xlpm.real,IF(ABS(_xlpm.dif)&lt;=5,0,_xlpm.dif))),"ER"))</f>
        <v/>
      </c>
      <c r="K41" s="42" t="str">
        <f ca="1">IF(K40&gt;C53,"",IF(K37="SÁBADO","DOMINGO",IF(K37="DOMINGO","SEGUNDA",IF(K37="SEGUNDA","TERÇA",IF(K37="SEGUNDA","TERÇA",IF(K37="TERÇA","QUARTA",IF(K37="QUARTA","QUINTA",IF(K37="QUINTA","SEXTA",IF(K37="SEXTA","SÁBADO","ERRO")))))))))</f>
        <v>SEGUNDA</v>
      </c>
      <c r="L41" s="47"/>
      <c r="M41" s="48"/>
      <c r="N41" s="50" t="str">
        <f ca="1">_xlfn.LET(_xlpm.a,K39,_xlpm.c,M41,_xlpm.x,$X$5,_xlpm.y,$Y$5,_xlpm.limInf,$B$51,_xlpm.limSup,$C$51,_xlpm.linhaAnt,K40,IF(_xlpm.a="FÉRIAS","FRS",IF(_xlpm.a="FERIADO","FER",IF(_xlpm.a="NTRAB","NTB",IF(AND(_xlpm.a="ATESTADO",_xlpm.c=""),"ATD",IF(_xlpm.c&lt;&gt;"",IF(_xlpm.c&lt;=_xlpm.x,IF(_xlpm.c&gt;_xlpm.y,"DP","OK"),"ATR"),IF(_xlpm.linhaAnt&lt;_xlpm.limInf,"FAL","")))))))</f>
        <v/>
      </c>
      <c r="O41" s="192" t="str">
        <f>IF($N$47&lt;&gt;"SIM","",IFERROR(IF(TRIM(M41&amp;"")="","",_xlfn.LET(_xlpm.v,VALUE(TRIM(M41&amp;"")),_xlpm.alvo,(INT($Y$5/100)*60+MOD($Y$5,100)),_xlpm.real,(INT(_xlpm.v/100)*60+MOD(_xlpm.v,100)),_xlpm.dif,_xlpm.alvo-_xlpm.real,IF(ABS(_xlpm.dif)&lt;=5,0,_xlpm.dif))),"ER"))</f>
        <v/>
      </c>
      <c r="P41" s="231"/>
      <c r="Q41" s="232"/>
      <c r="R41" s="190"/>
      <c r="S41" s="240" t="str">
        <f t="shared" si="0"/>
        <v/>
      </c>
      <c r="T41" s="233" t="str">
        <f t="shared" si="1"/>
        <v/>
      </c>
      <c r="U41" s="5"/>
      <c r="V41" s="5"/>
      <c r="W41" s="5"/>
    </row>
    <row r="42" spans="1:23" x14ac:dyDescent="0.25">
      <c r="A42" s="82"/>
      <c r="B42" s="47"/>
      <c r="C42" s="48"/>
      <c r="D42" s="50" t="str">
        <f ca="1">_xlfn.LET(_xlpm.a,A39,_xlpm.c,C42,_xlpm.x,$X$6,_xlpm.limInf,$B$51,_xlpm.limSup,$C$51,_xlpm.linhaAnt,A40,IF(_xlpm.a="FÉRIAS","FRS",IF(_xlpm.a="FERIADO","FER",IF(_xlpm.a="NTRAB","NTB",IF(AND(_xlpm.a="ATESTADO",_xlpm.c=""),"ATD",IF(_xlpm.c&lt;&gt;"",IF(_xlpm.c&gt;=_xlpm.x,"OK","ANT"),IF(_xlpm.linhaAnt&lt;_xlpm.limInf,"FAL","")))))))</f>
        <v/>
      </c>
      <c r="E42" s="192" t="str">
        <f>IF($N$47&lt;&gt;"SIM","",IFERROR(IF(TRIM(C42&amp;"")="","",_xlfn.LET(_xlpm.v,VALUE(TRIM(C42&amp;"")),_xlpm.alvo,(INT($X$6/100)*60+MOD($X$6,100)),_xlpm.real,(INT(_xlpm.v/100)*60+MOD(_xlpm.v,100)),_xlpm.dif,_xlpm.alvo-_xlpm.real,IF(ABS(_xlpm.dif)&lt;=5,0,_xlpm.dif))*-1),"ER"))</f>
        <v/>
      </c>
      <c r="F42" s="82"/>
      <c r="G42" s="47"/>
      <c r="H42" s="48"/>
      <c r="I42" s="50" t="str">
        <f ca="1">_xlfn.LET(_xlpm.a,F39,_xlpm.c,H42,_xlpm.x,$X$6,_xlpm.limInf,$B$51,_xlpm.limSup,$C$51,_xlpm.linhaAnt,F40,IF(_xlpm.a="FÉRIAS","FRS",IF(_xlpm.a="FERIADO","FER",IF(_xlpm.a="NTRAB","NTB",IF(AND(_xlpm.a="ATESTADO",_xlpm.c=""),"ATD",IF(_xlpm.c&lt;&gt;"",IF(_xlpm.c&gt;=_xlpm.x,"OK","ANT"),IF(_xlpm.linhaAnt&lt;_xlpm.limInf,"FAL","")))))))</f>
        <v/>
      </c>
      <c r="J42" s="192" t="str">
        <f>IF($N$47&lt;&gt;"SIM","",IFERROR(IF(TRIM(H42&amp;"")="","",_xlfn.LET(_xlpm.v,VALUE(TRIM(H42&amp;"")),_xlpm.alvo,(INT($X$6/100)*60+MOD($X$6,100)),_xlpm.real,(INT(_xlpm.v/100)*60+MOD(_xlpm.v,100)),_xlpm.dif,_xlpm.alvo-_xlpm.real,IF(ABS(_xlpm.dif)&lt;=5,0,_xlpm.dif))*-1),"ER"))</f>
        <v/>
      </c>
      <c r="K42" s="40"/>
      <c r="L42" s="47"/>
      <c r="M42" s="48"/>
      <c r="N42" s="50" t="str">
        <f ca="1">_xlfn.LET(_xlpm.a,K39,_xlpm.c,M42,_xlpm.x,$X$6,_xlpm.limInf,$B$51,_xlpm.limSup,$C$51,_xlpm.linhaAnt,K40,IF(_xlpm.a="FÉRIAS","FRS",IF(_xlpm.a="FERIADO","FER",IF(_xlpm.a="NTRAB","NTB",IF(AND(_xlpm.a="ATESTADO",_xlpm.c=""),"ATD",IF(_xlpm.c&lt;&gt;"",IF(_xlpm.c&gt;=_xlpm.x,"OK","ANT"),IF(_xlpm.linhaAnt&lt;_xlpm.limInf,"FAL","")))))))</f>
        <v/>
      </c>
      <c r="O42" s="192" t="str">
        <f>IF($N$47&lt;&gt;"SIM","",IFERROR(IF(TRIM(M42&amp;"")="","",_xlfn.LET(_xlpm.v,VALUE(TRIM(M42&amp;"")),_xlpm.alvo,(INT($X$6/100)*60+MOD($X$6,100)),_xlpm.real,(INT(_xlpm.v/100)*60+MOD(_xlpm.v,100)),_xlpm.dif,_xlpm.alvo-_xlpm.real,IF(ABS(_xlpm.dif)&lt;=5,0,_xlpm.dif))*-1),"ER"))</f>
        <v/>
      </c>
      <c r="P42" s="231"/>
      <c r="Q42" s="232"/>
      <c r="R42" s="190"/>
      <c r="S42" s="240" t="str">
        <f t="shared" si="0"/>
        <v/>
      </c>
      <c r="T42" s="233" t="str">
        <f t="shared" si="1"/>
        <v/>
      </c>
      <c r="U42" s="5"/>
      <c r="V42" s="5"/>
    </row>
    <row r="43" spans="1:23" ht="15" customHeight="1" x14ac:dyDescent="0.25">
      <c r="A43" s="162" t="s">
        <v>1</v>
      </c>
      <c r="B43" s="274" t="s">
        <v>124</v>
      </c>
      <c r="C43" s="274"/>
      <c r="D43" s="274"/>
      <c r="E43" s="274"/>
      <c r="F43" s="274"/>
      <c r="G43" s="162" t="s">
        <v>126</v>
      </c>
      <c r="H43" s="162" t="s">
        <v>127</v>
      </c>
      <c r="I43" s="26"/>
      <c r="J43" s="193"/>
      <c r="K43" s="11"/>
      <c r="L43" s="46"/>
      <c r="M43" s="7"/>
      <c r="N43" s="49" t="str">
        <f ca="1">_xlfn.LET(_xlpm.a,K43,_xlpm.c,M43,_xlpm.x,$X$3,_xlpm.y,$Y$3,_xlpm.limInf,$B$51,_xlpm.limSup,$C$51,_xlpm.linhaAnt,K44,IF(_xlpm.a="FÉRIAS","FRS",IF(_xlpm.a="FERIADO","FER",IF(_xlpm.a="NTRAB","NTB",IF(AND(_xlpm.a="ATESTADO",_xlpm.c=""),"ATD",IF(_xlpm.c&lt;&gt;"",IF(_xlpm.c&lt;=_xlpm.x,IF(_xlpm.c&gt;_xlpm.y,"DP","OK"),"ATR"),IF(_xlpm.linhaAnt&lt;_xlpm.limInf,"FAL","")))))))</f>
        <v/>
      </c>
      <c r="O43" s="192" t="str">
        <f>IF($N$47&lt;&gt;"SIM","",IFERROR(IF(TRIM(M43&amp;"")="","",_xlfn.LET(_xlpm.v,VALUE(TRIM(M43&amp;"")),_xlpm.alvo,IF(K45="SÁBADO",(INT($Y$8/100)*60+MOD($Y$8,100)),(INT($Y$3/100)*60+MOD($Y$3,100))),_xlpm.real,(INT(_xlpm.v/100)*60+MOD(_xlpm.v,100)),_xlpm.dif,_xlpm.alvo-_xlpm.real,IF(ABS(_xlpm.dif)&lt;=5,0,_xlpm.dif))),"ER"))</f>
        <v/>
      </c>
      <c r="P43" s="231"/>
      <c r="Q43" s="232"/>
      <c r="R43" s="190"/>
      <c r="S43" s="240" t="str">
        <f t="shared" si="0"/>
        <v/>
      </c>
      <c r="T43" s="233" t="str">
        <f t="shared" si="1"/>
        <v/>
      </c>
      <c r="U43" s="5"/>
    </row>
    <row r="44" spans="1:23" x14ac:dyDescent="0.25">
      <c r="A44" s="60"/>
      <c r="B44" s="275"/>
      <c r="C44" s="275"/>
      <c r="D44" s="275"/>
      <c r="E44" s="275"/>
      <c r="F44" s="275"/>
      <c r="G44" s="161"/>
      <c r="H44" s="161"/>
      <c r="I44" s="159" t="str">
        <f>IFERROR(IF(H44="","0",SUM(H44-G44)),"")</f>
        <v>0</v>
      </c>
      <c r="J44" s="158">
        <f>SUM(I54*60+J54)</f>
        <v>0</v>
      </c>
      <c r="K44" s="37">
        <f ca="1">IF($B$51=31,"HOJE",31)</f>
        <v>31</v>
      </c>
      <c r="L44" s="46"/>
      <c r="M44" s="7"/>
      <c r="N44" s="49" t="str">
        <f ca="1">_xlfn.LET(_xlpm.a,K43,_xlpm.c,M44,_xlpm.x,$X$4,_xlpm.limInf,$B$51,_xlpm.limSup,$C$51,_xlpm.linhaAnt,K44,IF(_xlpm.a="FÉRIAS","FRS",IF(_xlpm.a="FERIADO","FER",IF(_xlpm.a="NTRAB","NTB",IF(AND(_xlpm.a="ATESTADO",_xlpm.c=""),"ATD",IF(_xlpm.c&lt;&gt;"",IF(_xlpm.c&gt;=_xlpm.x,"OK","ANT"),IF(_xlpm.linhaAnt&lt;_xlpm.limInf,"FAL","")))))))</f>
        <v/>
      </c>
      <c r="O44" s="192" t="str">
        <f>IF($N$47&lt;&gt;"SIM","",IFERROR(IF(TRIM(M44&amp;"")="","",_xlfn.LET(_xlpm.v,VALUE(TRIM(M44&amp;"")),_xlpm.alvo,(INT($X$4/100)*60+MOD($X$4,100)),_xlpm.real,(INT(_xlpm.v/100)*60+MOD(_xlpm.v,100)),_xlpm.dif,_xlpm.alvo-_xlpm.real,IF(ABS(_xlpm.dif)&lt;=5,0,_xlpm.dif))*-1),"ER"))</f>
        <v/>
      </c>
      <c r="P44" s="241"/>
      <c r="Q44" s="242"/>
      <c r="R44" s="190"/>
      <c r="S44" s="240" t="str">
        <f t="shared" si="0"/>
        <v/>
      </c>
      <c r="T44" s="233" t="str">
        <f t="shared" si="1"/>
        <v/>
      </c>
      <c r="U44" s="5"/>
      <c r="W44" s="5"/>
    </row>
    <row r="45" spans="1:23" x14ac:dyDescent="0.25">
      <c r="A45" s="60"/>
      <c r="B45" s="276"/>
      <c r="C45" s="276"/>
      <c r="D45" s="276"/>
      <c r="E45" s="276"/>
      <c r="F45" s="276"/>
      <c r="G45" s="161"/>
      <c r="H45" s="161"/>
      <c r="I45" s="159" t="str">
        <f t="shared" ref="I45:I47" si="2">IF(H45="","0",SUM(H45-G45))</f>
        <v>0</v>
      </c>
      <c r="J45" s="158">
        <f t="shared" ref="J45:J47" si="3">SUM(I55*60+J55)</f>
        <v>0</v>
      </c>
      <c r="K45" s="37" t="str">
        <f ca="1">IF(K44&gt;C53,"",IF(K41="SÁBADO","DOMINGO",IF(K41="DOMINGO","SEGUNDA",IF(K41="SEGUNDA","TERÇA",IF(K41="SEGUNDA","TERÇA",IF(K41="TERÇA","QUARTA",IF(K41="QUARTA","QUINTA",IF(K41="QUINTA","SEXTA",IF(K41="SEXTA","SÁBADO","ERRO")))))))))</f>
        <v>TERÇA</v>
      </c>
      <c r="L45" s="46"/>
      <c r="M45" s="7"/>
      <c r="N45" s="49" t="str">
        <f ca="1">_xlfn.LET(_xlpm.a,K43,_xlpm.c,M45,_xlpm.x,$X$5,_xlpm.y,$Y$5,_xlpm.limInf,$B$51,_xlpm.limSup,$C$51,_xlpm.linhaAnt,K44,IF(_xlpm.a="FÉRIAS","FRS",IF(_xlpm.a="FERIADO","FER",IF(_xlpm.a="NTRAB","NTB",IF(AND(_xlpm.a="ATESTADO",_xlpm.c=""),"ATD",IF(_xlpm.c&lt;&gt;"",IF(_xlpm.c&lt;=_xlpm.x,IF(_xlpm.c&gt;_xlpm.y,"DP","OK"),"ATR"),IF(_xlpm.linhaAnt&lt;_xlpm.limInf,"FAL","")))))))</f>
        <v/>
      </c>
      <c r="O45" s="192" t="str">
        <f>IF($N$47&lt;&gt;"SIM","",IFERROR(IF(TRIM(M45&amp;"")="","",_xlfn.LET(_xlpm.v,VALUE(TRIM(M45&amp;"")),_xlpm.alvo,(INT($Y$5/100)*60+MOD($Y$5,100)),_xlpm.real,(INT(_xlpm.v/100)*60+MOD(_xlpm.v,100)),_xlpm.dif,_xlpm.alvo-_xlpm.real,IF(ABS(_xlpm.dif)&lt;=5,0,_xlpm.dif))),"ER"))</f>
        <v/>
      </c>
      <c r="P45" s="231"/>
      <c r="Q45" s="232"/>
      <c r="R45" s="191"/>
      <c r="S45" s="240" t="str">
        <f t="shared" si="0"/>
        <v/>
      </c>
      <c r="T45" s="233" t="str">
        <f t="shared" si="1"/>
        <v/>
      </c>
      <c r="U45" s="5"/>
    </row>
    <row r="46" spans="1:23" x14ac:dyDescent="0.25">
      <c r="A46" s="60"/>
      <c r="B46" s="260"/>
      <c r="C46" s="260"/>
      <c r="D46" s="260"/>
      <c r="E46" s="260"/>
      <c r="F46" s="260"/>
      <c r="G46" s="161"/>
      <c r="H46" s="161"/>
      <c r="I46" s="159" t="str">
        <f t="shared" si="2"/>
        <v>0</v>
      </c>
      <c r="J46" s="158">
        <f t="shared" si="3"/>
        <v>0</v>
      </c>
      <c r="K46" s="38"/>
      <c r="L46" s="46"/>
      <c r="M46" s="7"/>
      <c r="N46" s="49" t="str">
        <f ca="1">_xlfn.LET(_xlpm.a,K43,_xlpm.c,M46,_xlpm.x,$X$6,_xlpm.limInf,$B$51,_xlpm.limSup,$C$51,_xlpm.linhaAnt,K44,IF(_xlpm.a="FÉRIAS","FRS",IF(_xlpm.a="FERIADO","FER",IF(_xlpm.a="NTRAB","NTB",IF(AND(_xlpm.a="ATESTADO",_xlpm.c=""),"ATD",IF(_xlpm.c&lt;&gt;"",IF(_xlpm.c&gt;=_xlpm.x,"OK","ANT"),IF(_xlpm.linhaAnt&lt;_xlpm.limInf,"FAL","")))))))</f>
        <v/>
      </c>
      <c r="O46" s="192" t="str">
        <f>IF($N$47&lt;&gt;"SIM","",IFERROR(IF(TRIM(M46&amp;"")="","",_xlfn.LET(_xlpm.v,VALUE(TRIM(M46&amp;"")),_xlpm.alvo,(INT($X$6/100)*60+MOD($X$6,100)),_xlpm.real,(INT(_xlpm.v/100)*60+MOD(_xlpm.v,100)),_xlpm.dif,_xlpm.alvo-_xlpm.real,IF(ABS(_xlpm.dif)&lt;=5,0,_xlpm.dif))*-1),"ER"))</f>
        <v/>
      </c>
      <c r="P46" s="231"/>
      <c r="Q46" s="232"/>
      <c r="R46" s="191"/>
      <c r="S46" s="240" t="str">
        <f t="shared" si="0"/>
        <v/>
      </c>
      <c r="T46" s="233" t="str">
        <f t="shared" si="1"/>
        <v/>
      </c>
      <c r="U46" s="5"/>
    </row>
    <row r="47" spans="1:23" x14ac:dyDescent="0.25">
      <c r="A47" s="60"/>
      <c r="B47" s="260"/>
      <c r="C47" s="260"/>
      <c r="D47" s="260"/>
      <c r="E47" s="260"/>
      <c r="F47" s="260"/>
      <c r="G47" s="161"/>
      <c r="H47" s="161"/>
      <c r="I47" s="159" t="str">
        <f t="shared" si="2"/>
        <v>0</v>
      </c>
      <c r="J47" s="158">
        <f t="shared" si="3"/>
        <v>0</v>
      </c>
      <c r="K47" s="261" t="s">
        <v>56</v>
      </c>
      <c r="L47" s="261"/>
      <c r="M47" s="261"/>
      <c r="N47" s="66" t="s">
        <v>51</v>
      </c>
      <c r="O47" s="62"/>
      <c r="P47" s="231"/>
      <c r="Q47" s="232"/>
      <c r="R47" s="191"/>
      <c r="S47" s="240" t="str">
        <f t="shared" si="0"/>
        <v/>
      </c>
      <c r="T47" s="233" t="str">
        <f t="shared" si="1"/>
        <v/>
      </c>
      <c r="U47" s="5"/>
      <c r="V47" s="5"/>
    </row>
    <row r="48" spans="1:23" x14ac:dyDescent="0.25">
      <c r="A48" s="60"/>
      <c r="B48" s="260"/>
      <c r="C48" s="260"/>
      <c r="D48" s="260"/>
      <c r="E48" s="260"/>
      <c r="F48" s="260"/>
      <c r="G48" s="65"/>
      <c r="H48" s="65"/>
      <c r="I48" s="159" t="str">
        <f t="shared" ref="I48:I50" si="4">IF(H48="","0",SUM(H48-G48))</f>
        <v>0</v>
      </c>
      <c r="J48" s="158">
        <f t="shared" ref="J48:J50" si="5">SUM(I58*60+J58)</f>
        <v>0</v>
      </c>
      <c r="K48" s="184" t="s">
        <v>59</v>
      </c>
      <c r="L48" s="262"/>
      <c r="M48" s="263"/>
      <c r="N48" s="177" t="s">
        <v>38</v>
      </c>
      <c r="O48" s="30"/>
      <c r="P48" s="231"/>
      <c r="Q48" s="232"/>
      <c r="R48" s="191"/>
      <c r="S48" s="240" t="str">
        <f t="shared" si="0"/>
        <v/>
      </c>
      <c r="T48" s="233" t="str">
        <f t="shared" si="1"/>
        <v/>
      </c>
      <c r="U48" s="5"/>
      <c r="W48" s="9" t="s">
        <v>50</v>
      </c>
    </row>
    <row r="49" spans="1:23" x14ac:dyDescent="0.25">
      <c r="A49" s="60"/>
      <c r="B49" s="260"/>
      <c r="C49" s="260"/>
      <c r="D49" s="260"/>
      <c r="E49" s="260"/>
      <c r="F49" s="260"/>
      <c r="G49" s="65"/>
      <c r="H49" s="65"/>
      <c r="I49" s="159" t="str">
        <f t="shared" si="4"/>
        <v>0</v>
      </c>
      <c r="J49" s="158">
        <f t="shared" si="5"/>
        <v>0</v>
      </c>
      <c r="K49" s="184" t="s">
        <v>39</v>
      </c>
      <c r="L49" s="264"/>
      <c r="M49" s="264"/>
      <c r="N49" s="185" t="s">
        <v>38</v>
      </c>
      <c r="O49" s="30"/>
      <c r="P49" s="231"/>
      <c r="Q49" s="232"/>
      <c r="R49" s="191"/>
      <c r="S49" s="240" t="str">
        <f t="shared" si="0"/>
        <v/>
      </c>
      <c r="T49" s="233" t="str">
        <f t="shared" si="1"/>
        <v/>
      </c>
      <c r="U49" s="5"/>
      <c r="W49" s="9" t="s">
        <v>51</v>
      </c>
    </row>
    <row r="50" spans="1:23" x14ac:dyDescent="0.25">
      <c r="A50" s="60"/>
      <c r="B50" s="260"/>
      <c r="C50" s="260"/>
      <c r="D50" s="260"/>
      <c r="E50" s="260"/>
      <c r="F50" s="260"/>
      <c r="G50" s="65"/>
      <c r="H50" s="65"/>
      <c r="I50" s="159" t="str">
        <f t="shared" si="4"/>
        <v>0</v>
      </c>
      <c r="J50" s="158">
        <f t="shared" si="5"/>
        <v>0</v>
      </c>
      <c r="K50" s="184" t="s">
        <v>40</v>
      </c>
      <c r="L50" s="265">
        <f>SUM(J44:J50)</f>
        <v>0</v>
      </c>
      <c r="M50" s="265"/>
      <c r="N50" s="177" t="s">
        <v>38</v>
      </c>
      <c r="O50" s="9"/>
      <c r="P50" s="231"/>
      <c r="Q50" s="232"/>
      <c r="R50" s="191"/>
      <c r="S50" s="240" t="str">
        <f t="shared" si="0"/>
        <v/>
      </c>
      <c r="T50" s="233" t="str">
        <f t="shared" si="1"/>
        <v/>
      </c>
      <c r="U50" s="5"/>
      <c r="V50" s="5"/>
    </row>
    <row r="51" spans="1:23" ht="15" customHeight="1" thickBot="1" x14ac:dyDescent="0.3">
      <c r="A51" s="77">
        <f ca="1">TODAY()</f>
        <v>46091</v>
      </c>
      <c r="B51" s="189">
        <f ca="1">IF(OR(A51&gt;CONFIG!E7,A53&gt;B53,C51&lt;C52),"32",B52)</f>
        <v>10</v>
      </c>
      <c r="C51" s="14">
        <f>CONFIG!G7</f>
        <v>2026</v>
      </c>
      <c r="F51" s="168" t="s">
        <v>123</v>
      </c>
      <c r="G51" s="169">
        <f>IFERROR(SUM(I44:I50),"ERRO")</f>
        <v>0</v>
      </c>
      <c r="H51" s="170" t="s">
        <v>125</v>
      </c>
      <c r="I51" s="9"/>
      <c r="J51" s="9"/>
      <c r="K51" s="183" t="s">
        <v>41</v>
      </c>
      <c r="L51" s="266">
        <f>SUM(E3:E42,J3:J42,O3:O46)</f>
        <v>0</v>
      </c>
      <c r="M51" s="266"/>
      <c r="N51" s="178" t="s">
        <v>38</v>
      </c>
      <c r="O51" s="9"/>
      <c r="P51" s="231"/>
      <c r="Q51" s="232"/>
      <c r="R51" s="191"/>
      <c r="S51" s="240" t="str">
        <f t="shared" si="0"/>
        <v/>
      </c>
      <c r="T51" s="233" t="str">
        <f t="shared" si="1"/>
        <v/>
      </c>
    </row>
    <row r="52" spans="1:23" ht="15.75" thickBot="1" x14ac:dyDescent="0.3">
      <c r="A52" s="13">
        <f ca="1">IF(B53&gt;A53,"01/01/2021",A51)</f>
        <v>46091</v>
      </c>
      <c r="B52" s="14">
        <f ca="1">DAY(A52)</f>
        <v>10</v>
      </c>
      <c r="C52" s="14">
        <f ca="1">YEAR(A51)</f>
        <v>2026</v>
      </c>
      <c r="F52" s="171"/>
      <c r="G52" s="172"/>
      <c r="H52" s="173"/>
      <c r="I52" s="17"/>
      <c r="J52" s="17"/>
      <c r="K52" s="179" t="str">
        <f>IF(L52&lt;0,"A PAGAR","SALDO")</f>
        <v>SALDO</v>
      </c>
      <c r="L52" s="267">
        <f>SUM((L48+L50-L49-L51)/60)*-1</f>
        <v>0</v>
      </c>
      <c r="M52" s="267"/>
      <c r="N52" s="180" t="s">
        <v>42</v>
      </c>
      <c r="O52" s="9"/>
      <c r="P52" s="231"/>
      <c r="Q52" s="232"/>
      <c r="R52" s="191"/>
      <c r="S52" s="240" t="str">
        <f t="shared" si="0"/>
        <v/>
      </c>
      <c r="T52" s="233" t="str">
        <f t="shared" si="1"/>
        <v/>
      </c>
    </row>
    <row r="53" spans="1:23" ht="15.75" thickBot="1" x14ac:dyDescent="0.3">
      <c r="A53" s="14" t="str">
        <f ca="1">TEXT(A51,"MM")</f>
        <v>03</v>
      </c>
      <c r="B53" s="14" t="str">
        <f>(CONFIG!D6)</f>
        <v>03</v>
      </c>
      <c r="C53" s="30">
        <f>(CONFIG!B8)</f>
        <v>31</v>
      </c>
      <c r="D53" s="286" t="str">
        <f>TEXT(VALUE(TEXT(X12, "00\:00")), "h:mm") &amp; " - " &amp; TEXT(VALUE(TEXT(X13, "00\:00")), "h:mm") &amp; " / " &amp; TEXT(VALUE(TEXT(X14, "00\:00")), "h:mm") &amp; " - " &amp; TEXT(VALUE(TEXT(X15, "00\:00")), "h:mm")</f>
        <v>8:00 - 12:00 / 13:30 - 18:00</v>
      </c>
      <c r="E53" s="287"/>
      <c r="F53" s="287"/>
      <c r="G53" s="287"/>
      <c r="H53" s="288"/>
      <c r="I53" s="17"/>
      <c r="J53" s="17"/>
      <c r="K53" s="181" t="str">
        <f>IF(L52&lt;0,"TEMPO","TEMPO")</f>
        <v>TEMPO</v>
      </c>
      <c r="L53" s="252" t="str">
        <f>IF(F55&lt;0,TEXT(ABS(F55),"00"),TEXT(F55,"00")) &amp; ":" &amp; IF(H55&lt;0,TEXT(ABS(H55),"00"),TEXT(H55,"00"))</f>
        <v>00:00</v>
      </c>
      <c r="M53" s="252"/>
      <c r="N53" s="182" t="s">
        <v>43</v>
      </c>
      <c r="O53" s="9"/>
      <c r="P53" s="231"/>
      <c r="Q53" s="232"/>
      <c r="R53" s="191"/>
      <c r="S53" s="240" t="str">
        <f t="shared" si="0"/>
        <v/>
      </c>
      <c r="T53" s="233" t="str">
        <f t="shared" si="1"/>
        <v/>
      </c>
    </row>
    <row r="54" spans="1:23" x14ac:dyDescent="0.25">
      <c r="A54" s="17"/>
      <c r="B54" s="17"/>
      <c r="C54" s="19"/>
      <c r="D54" s="19"/>
      <c r="E54" s="17"/>
      <c r="F54" s="17"/>
      <c r="G54" s="17"/>
      <c r="H54" s="17"/>
      <c r="I54" s="14">
        <f t="shared" ref="I54:I61" si="6">HOUR(I44)</f>
        <v>0</v>
      </c>
      <c r="J54" s="14">
        <f t="shared" ref="J54:J61" si="7">MINUTE(I44)</f>
        <v>0</v>
      </c>
      <c r="K54" s="18"/>
      <c r="L54" s="17"/>
      <c r="M54" s="17"/>
      <c r="N54" s="17"/>
      <c r="O54" s="17"/>
      <c r="P54" s="231"/>
      <c r="Q54" s="232"/>
      <c r="R54" s="191"/>
      <c r="S54" s="240" t="str">
        <f>IF(R54="","",TEXT(R54,"00""/""00""/""0000"))</f>
        <v/>
      </c>
      <c r="T54" s="233" t="str">
        <f>IF(R54="","",LEFT(S54&amp;"00",2))</f>
        <v/>
      </c>
    </row>
    <row r="55" spans="1:23" x14ac:dyDescent="0.25">
      <c r="A55" s="17"/>
      <c r="B55" s="17"/>
      <c r="C55" s="19"/>
      <c r="D55" s="19"/>
      <c r="E55" s="17"/>
      <c r="F55" s="58">
        <f>TRUNC(L52)</f>
        <v>0</v>
      </c>
      <c r="G55" s="23">
        <f>SUM(L52-F55)</f>
        <v>0</v>
      </c>
      <c r="H55" s="58">
        <f>IF(G55*60&lt;10, ROUND(G55*60,0) + 0, ROUND(G55*60,0))</f>
        <v>0</v>
      </c>
      <c r="I55" s="14">
        <f t="shared" si="6"/>
        <v>0</v>
      </c>
      <c r="J55" s="14">
        <f t="shared" si="7"/>
        <v>0</v>
      </c>
      <c r="K55" s="18"/>
      <c r="L55" s="17"/>
      <c r="M55" s="17"/>
      <c r="N55" s="17"/>
      <c r="O55" s="17"/>
      <c r="P55" s="231"/>
      <c r="Q55" s="232"/>
      <c r="R55" s="191"/>
      <c r="S55" s="240" t="str">
        <f t="shared" ref="S55:S106" si="8">IF(R55="","",TEXT(R55,"00""/""00""/""0000"))</f>
        <v/>
      </c>
      <c r="T55" s="233" t="str">
        <f t="shared" ref="T55:T106" si="9">IF(R55="","",LEFT(S55&amp;"00",2))</f>
        <v/>
      </c>
    </row>
    <row r="56" spans="1:23" x14ac:dyDescent="0.25">
      <c r="A56" s="17"/>
      <c r="B56" s="17"/>
      <c r="C56" s="19"/>
      <c r="D56" s="19"/>
      <c r="E56" s="17"/>
      <c r="F56" s="17"/>
      <c r="G56" s="17"/>
      <c r="H56" s="17"/>
      <c r="I56" s="14">
        <f t="shared" si="6"/>
        <v>0</v>
      </c>
      <c r="J56" s="14">
        <f t="shared" si="7"/>
        <v>0</v>
      </c>
      <c r="K56" s="18"/>
      <c r="L56" s="17"/>
      <c r="M56" s="17"/>
      <c r="N56" s="17"/>
      <c r="O56" s="17"/>
      <c r="P56" s="231"/>
      <c r="Q56" s="232"/>
      <c r="R56" s="191"/>
      <c r="S56" s="240" t="str">
        <f t="shared" si="8"/>
        <v/>
      </c>
      <c r="T56" s="233" t="str">
        <f t="shared" si="9"/>
        <v/>
      </c>
    </row>
    <row r="57" spans="1:23" x14ac:dyDescent="0.25">
      <c r="A57" s="17"/>
      <c r="B57" s="17"/>
      <c r="C57" s="19"/>
      <c r="D57" s="19"/>
      <c r="E57" s="17"/>
      <c r="F57" s="17"/>
      <c r="G57" s="17"/>
      <c r="H57" s="17"/>
      <c r="I57" s="14">
        <f t="shared" si="6"/>
        <v>0</v>
      </c>
      <c r="J57" s="14">
        <f t="shared" si="7"/>
        <v>0</v>
      </c>
      <c r="K57" s="18"/>
      <c r="L57" s="17"/>
      <c r="M57" s="17"/>
      <c r="N57" s="17"/>
      <c r="O57" s="17"/>
      <c r="P57" s="231"/>
      <c r="Q57" s="232"/>
      <c r="R57" s="191"/>
      <c r="S57" s="240" t="str">
        <f t="shared" si="8"/>
        <v/>
      </c>
      <c r="T57" s="233" t="str">
        <f t="shared" si="9"/>
        <v/>
      </c>
    </row>
    <row r="58" spans="1:23" x14ac:dyDescent="0.25">
      <c r="A58" s="17"/>
      <c r="B58" s="17"/>
      <c r="C58" s="19"/>
      <c r="D58" s="19"/>
      <c r="E58" s="17"/>
      <c r="F58" s="17"/>
      <c r="G58" s="17"/>
      <c r="H58" s="17"/>
      <c r="I58" s="14">
        <f t="shared" si="6"/>
        <v>0</v>
      </c>
      <c r="J58" s="14">
        <f t="shared" si="7"/>
        <v>0</v>
      </c>
      <c r="K58" s="18"/>
      <c r="L58" s="17"/>
      <c r="M58" s="17"/>
      <c r="N58" s="17"/>
      <c r="O58" s="17"/>
      <c r="P58" s="231"/>
      <c r="Q58" s="232"/>
      <c r="R58" s="191"/>
      <c r="S58" s="240" t="str">
        <f t="shared" si="8"/>
        <v/>
      </c>
      <c r="T58" s="233" t="str">
        <f t="shared" si="9"/>
        <v/>
      </c>
    </row>
    <row r="59" spans="1:23" x14ac:dyDescent="0.25">
      <c r="A59" s="17"/>
      <c r="B59" s="17"/>
      <c r="C59" s="19"/>
      <c r="D59" s="19"/>
      <c r="E59" s="17"/>
      <c r="F59" s="17"/>
      <c r="G59" s="17"/>
      <c r="H59" s="17"/>
      <c r="I59" s="14">
        <f t="shared" si="6"/>
        <v>0</v>
      </c>
      <c r="J59" s="14">
        <f t="shared" si="7"/>
        <v>0</v>
      </c>
      <c r="K59" s="18"/>
      <c r="L59" s="17"/>
      <c r="M59" s="17"/>
      <c r="N59" s="17"/>
      <c r="O59" s="17"/>
      <c r="P59" s="231"/>
      <c r="Q59" s="232"/>
      <c r="R59" s="191"/>
      <c r="S59" s="240" t="str">
        <f t="shared" si="8"/>
        <v/>
      </c>
      <c r="T59" s="233" t="str">
        <f t="shared" si="9"/>
        <v/>
      </c>
    </row>
    <row r="60" spans="1:23" x14ac:dyDescent="0.25">
      <c r="A60" s="17"/>
      <c r="B60" s="17"/>
      <c r="C60" s="19"/>
      <c r="D60" s="19"/>
      <c r="E60" s="17"/>
      <c r="F60" s="17"/>
      <c r="G60" s="17"/>
      <c r="H60" s="17"/>
      <c r="I60" s="14">
        <f t="shared" si="6"/>
        <v>0</v>
      </c>
      <c r="J60" s="14">
        <f t="shared" si="7"/>
        <v>0</v>
      </c>
      <c r="K60" s="18"/>
      <c r="L60" s="17"/>
      <c r="M60" s="17"/>
      <c r="N60" s="17"/>
      <c r="O60" s="17"/>
      <c r="P60" s="231"/>
      <c r="Q60" s="232"/>
      <c r="R60" s="191"/>
      <c r="S60" s="240" t="str">
        <f t="shared" si="8"/>
        <v/>
      </c>
      <c r="T60" s="233" t="str">
        <f t="shared" si="9"/>
        <v/>
      </c>
    </row>
    <row r="61" spans="1:23" x14ac:dyDescent="0.25">
      <c r="A61" s="17"/>
      <c r="B61" s="17"/>
      <c r="C61" s="19"/>
      <c r="D61" s="19"/>
      <c r="E61" s="17"/>
      <c r="F61" s="17"/>
      <c r="G61" s="17"/>
      <c r="H61" s="17"/>
      <c r="I61" s="14">
        <f t="shared" si="6"/>
        <v>0</v>
      </c>
      <c r="J61" s="14">
        <f t="shared" si="7"/>
        <v>0</v>
      </c>
      <c r="K61" s="18"/>
      <c r="L61" s="17"/>
      <c r="M61" s="17"/>
      <c r="N61" s="17"/>
      <c r="O61" s="17"/>
      <c r="P61" s="231"/>
      <c r="Q61" s="232"/>
      <c r="R61" s="191"/>
      <c r="S61" s="240" t="str">
        <f t="shared" si="8"/>
        <v/>
      </c>
      <c r="T61" s="233" t="str">
        <f t="shared" si="9"/>
        <v/>
      </c>
    </row>
    <row r="62" spans="1:23" x14ac:dyDescent="0.25">
      <c r="A62" s="17"/>
      <c r="B62" s="17"/>
      <c r="C62" s="19"/>
      <c r="D62" s="19"/>
      <c r="E62" s="17"/>
      <c r="F62" s="17"/>
      <c r="G62" s="17"/>
      <c r="H62" s="17"/>
      <c r="I62" s="17"/>
      <c r="J62" s="17"/>
      <c r="K62" s="17"/>
      <c r="L62" s="17"/>
      <c r="M62" s="17"/>
      <c r="N62" s="17"/>
      <c r="O62" s="17"/>
      <c r="P62" s="231"/>
      <c r="Q62" s="232"/>
      <c r="R62" s="191"/>
      <c r="S62" s="240" t="str">
        <f t="shared" si="8"/>
        <v/>
      </c>
      <c r="T62" s="233" t="str">
        <f t="shared" si="9"/>
        <v/>
      </c>
    </row>
    <row r="63" spans="1:23" x14ac:dyDescent="0.25">
      <c r="A63" s="17"/>
      <c r="B63" s="17"/>
      <c r="C63" s="19"/>
      <c r="D63" s="19"/>
      <c r="E63" s="17"/>
      <c r="F63" s="17"/>
      <c r="G63" s="17"/>
      <c r="H63" s="17"/>
      <c r="I63" s="17"/>
      <c r="J63" s="17"/>
      <c r="K63" s="17"/>
      <c r="L63" s="17"/>
      <c r="M63" s="17"/>
      <c r="N63" s="17"/>
      <c r="O63" s="17"/>
      <c r="P63" s="231"/>
      <c r="Q63" s="232"/>
      <c r="R63" s="191"/>
      <c r="S63" s="240" t="str">
        <f t="shared" si="8"/>
        <v/>
      </c>
      <c r="T63" s="233" t="str">
        <f t="shared" si="9"/>
        <v/>
      </c>
    </row>
    <row r="64" spans="1:23" x14ac:dyDescent="0.25">
      <c r="A64" s="17"/>
      <c r="B64" s="17"/>
      <c r="C64" s="19"/>
      <c r="D64" s="19"/>
      <c r="E64" s="17"/>
      <c r="F64" s="17"/>
      <c r="G64" s="17"/>
      <c r="H64" s="17"/>
      <c r="I64" s="17"/>
      <c r="J64" s="17"/>
      <c r="K64" s="17"/>
      <c r="L64" s="17"/>
      <c r="M64" s="17"/>
      <c r="N64" s="17"/>
      <c r="O64" s="17"/>
      <c r="P64" s="231"/>
      <c r="Q64" s="232"/>
      <c r="R64" s="191"/>
      <c r="S64" s="240" t="str">
        <f t="shared" si="8"/>
        <v/>
      </c>
      <c r="T64" s="233" t="str">
        <f t="shared" si="9"/>
        <v/>
      </c>
    </row>
    <row r="65" spans="1:20" x14ac:dyDescent="0.25">
      <c r="A65" s="17"/>
      <c r="B65" s="17"/>
      <c r="C65" s="19"/>
      <c r="D65" s="19"/>
      <c r="E65" s="17"/>
      <c r="F65" s="17"/>
      <c r="G65" s="17"/>
      <c r="H65" s="17"/>
      <c r="I65" s="17"/>
      <c r="J65" s="17"/>
      <c r="K65" s="17"/>
      <c r="P65" s="231"/>
      <c r="Q65" s="232"/>
      <c r="R65" s="191"/>
      <c r="S65" s="240" t="str">
        <f t="shared" si="8"/>
        <v/>
      </c>
      <c r="T65" s="233" t="str">
        <f t="shared" si="9"/>
        <v/>
      </c>
    </row>
    <row r="66" spans="1:20" x14ac:dyDescent="0.25">
      <c r="A66" s="17"/>
      <c r="B66" s="17"/>
      <c r="C66" s="19"/>
      <c r="D66" s="19"/>
      <c r="E66" s="17"/>
      <c r="F66" s="17"/>
      <c r="G66" s="17"/>
      <c r="H66" s="17"/>
      <c r="I66" s="17"/>
      <c r="J66" s="17"/>
      <c r="K66" s="17"/>
      <c r="P66" s="231"/>
      <c r="Q66" s="232"/>
      <c r="R66" s="191"/>
      <c r="S66" s="240" t="str">
        <f t="shared" si="8"/>
        <v/>
      </c>
      <c r="T66" s="233" t="str">
        <f t="shared" si="9"/>
        <v/>
      </c>
    </row>
    <row r="67" spans="1:20" x14ac:dyDescent="0.25">
      <c r="P67" s="231"/>
      <c r="Q67" s="232"/>
      <c r="R67" s="191"/>
      <c r="S67" s="240" t="str">
        <f t="shared" si="8"/>
        <v/>
      </c>
      <c r="T67" s="233" t="str">
        <f t="shared" si="9"/>
        <v/>
      </c>
    </row>
    <row r="68" spans="1:20" x14ac:dyDescent="0.25">
      <c r="P68" s="231"/>
      <c r="Q68" s="232"/>
      <c r="R68" s="191"/>
      <c r="S68" s="240" t="str">
        <f t="shared" si="8"/>
        <v/>
      </c>
      <c r="T68" s="233" t="str">
        <f t="shared" si="9"/>
        <v/>
      </c>
    </row>
    <row r="69" spans="1:20" x14ac:dyDescent="0.25">
      <c r="P69" s="231"/>
      <c r="Q69" s="232"/>
      <c r="R69" s="191"/>
      <c r="S69" s="240" t="str">
        <f t="shared" si="8"/>
        <v/>
      </c>
      <c r="T69" s="233" t="str">
        <f t="shared" si="9"/>
        <v/>
      </c>
    </row>
    <row r="70" spans="1:20" x14ac:dyDescent="0.25">
      <c r="P70" s="231"/>
      <c r="Q70" s="232"/>
      <c r="R70" s="191"/>
      <c r="S70" s="240" t="str">
        <f t="shared" si="8"/>
        <v/>
      </c>
      <c r="T70" s="233" t="str">
        <f t="shared" si="9"/>
        <v/>
      </c>
    </row>
    <row r="71" spans="1:20" x14ac:dyDescent="0.25">
      <c r="P71" s="231"/>
      <c r="Q71" s="232"/>
      <c r="R71" s="191"/>
      <c r="S71" s="240" t="str">
        <f t="shared" si="8"/>
        <v/>
      </c>
      <c r="T71" s="233" t="str">
        <f t="shared" si="9"/>
        <v/>
      </c>
    </row>
    <row r="72" spans="1:20" x14ac:dyDescent="0.25">
      <c r="P72" s="231"/>
      <c r="Q72" s="232"/>
      <c r="R72" s="191"/>
      <c r="S72" s="240" t="str">
        <f t="shared" si="8"/>
        <v/>
      </c>
      <c r="T72" s="233" t="str">
        <f t="shared" si="9"/>
        <v/>
      </c>
    </row>
    <row r="73" spans="1:20" x14ac:dyDescent="0.25">
      <c r="P73" s="231"/>
      <c r="Q73" s="232"/>
      <c r="R73" s="191"/>
      <c r="S73" s="240" t="str">
        <f t="shared" si="8"/>
        <v/>
      </c>
      <c r="T73" s="233" t="str">
        <f t="shared" si="9"/>
        <v/>
      </c>
    </row>
    <row r="74" spans="1:20" x14ac:dyDescent="0.25">
      <c r="P74" s="231"/>
      <c r="Q74" s="232"/>
      <c r="R74" s="191"/>
      <c r="S74" s="240" t="str">
        <f t="shared" si="8"/>
        <v/>
      </c>
      <c r="T74" s="233" t="str">
        <f t="shared" si="9"/>
        <v/>
      </c>
    </row>
    <row r="75" spans="1:20" x14ac:dyDescent="0.25">
      <c r="P75" s="231"/>
      <c r="Q75" s="232"/>
      <c r="R75" s="191"/>
      <c r="S75" s="240" t="str">
        <f t="shared" si="8"/>
        <v/>
      </c>
      <c r="T75" s="233" t="str">
        <f t="shared" si="9"/>
        <v/>
      </c>
    </row>
    <row r="76" spans="1:20" x14ac:dyDescent="0.25">
      <c r="P76" s="231"/>
      <c r="Q76" s="232"/>
      <c r="R76" s="191"/>
      <c r="S76" s="240" t="str">
        <f t="shared" si="8"/>
        <v/>
      </c>
      <c r="T76" s="233" t="str">
        <f t="shared" si="9"/>
        <v/>
      </c>
    </row>
    <row r="77" spans="1:20" x14ac:dyDescent="0.25">
      <c r="P77" s="231"/>
      <c r="Q77" s="232"/>
      <c r="R77" s="191"/>
      <c r="S77" s="240" t="str">
        <f t="shared" si="8"/>
        <v/>
      </c>
      <c r="T77" s="233" t="str">
        <f t="shared" si="9"/>
        <v/>
      </c>
    </row>
    <row r="78" spans="1:20" x14ac:dyDescent="0.25">
      <c r="P78" s="231"/>
      <c r="Q78" s="232"/>
      <c r="R78" s="191"/>
      <c r="S78" s="240" t="str">
        <f t="shared" si="8"/>
        <v/>
      </c>
      <c r="T78" s="233" t="str">
        <f t="shared" si="9"/>
        <v/>
      </c>
    </row>
    <row r="79" spans="1:20" x14ac:dyDescent="0.25">
      <c r="P79" s="231"/>
      <c r="Q79" s="232"/>
      <c r="R79" s="191"/>
      <c r="S79" s="240" t="str">
        <f t="shared" si="8"/>
        <v/>
      </c>
      <c r="T79" s="233" t="str">
        <f t="shared" si="9"/>
        <v/>
      </c>
    </row>
    <row r="80" spans="1:20" x14ac:dyDescent="0.25">
      <c r="P80" s="231"/>
      <c r="Q80" s="232"/>
      <c r="R80" s="191"/>
      <c r="S80" s="240" t="str">
        <f t="shared" si="8"/>
        <v/>
      </c>
      <c r="T80" s="233" t="str">
        <f t="shared" si="9"/>
        <v/>
      </c>
    </row>
    <row r="81" spans="16:20" x14ac:dyDescent="0.25">
      <c r="P81" s="231"/>
      <c r="Q81" s="232"/>
      <c r="R81" s="191"/>
      <c r="S81" s="240" t="str">
        <f t="shared" si="8"/>
        <v/>
      </c>
      <c r="T81" s="233" t="str">
        <f t="shared" si="9"/>
        <v/>
      </c>
    </row>
    <row r="82" spans="16:20" x14ac:dyDescent="0.25">
      <c r="P82" s="231"/>
      <c r="Q82" s="232"/>
      <c r="R82" s="191"/>
      <c r="S82" s="240" t="str">
        <f t="shared" si="8"/>
        <v/>
      </c>
      <c r="T82" s="233" t="str">
        <f t="shared" si="9"/>
        <v/>
      </c>
    </row>
    <row r="83" spans="16:20" x14ac:dyDescent="0.25">
      <c r="P83" s="231"/>
      <c r="Q83" s="232"/>
      <c r="R83" s="191"/>
      <c r="S83" s="240" t="str">
        <f t="shared" si="8"/>
        <v/>
      </c>
      <c r="T83" s="233" t="str">
        <f t="shared" si="9"/>
        <v/>
      </c>
    </row>
    <row r="84" spans="16:20" x14ac:dyDescent="0.25">
      <c r="P84" s="231"/>
      <c r="Q84" s="232"/>
      <c r="R84" s="191"/>
      <c r="S84" s="240" t="str">
        <f t="shared" si="8"/>
        <v/>
      </c>
      <c r="T84" s="233" t="str">
        <f t="shared" si="9"/>
        <v/>
      </c>
    </row>
    <row r="85" spans="16:20" x14ac:dyDescent="0.25">
      <c r="P85" s="231"/>
      <c r="Q85" s="232"/>
      <c r="R85" s="191"/>
      <c r="S85" s="240" t="str">
        <f t="shared" si="8"/>
        <v/>
      </c>
      <c r="T85" s="233" t="str">
        <f t="shared" si="9"/>
        <v/>
      </c>
    </row>
    <row r="86" spans="16:20" x14ac:dyDescent="0.25">
      <c r="P86" s="231"/>
      <c r="Q86" s="242"/>
      <c r="R86" s="191"/>
      <c r="S86" s="240" t="str">
        <f t="shared" si="8"/>
        <v/>
      </c>
      <c r="T86" s="233" t="str">
        <f t="shared" si="9"/>
        <v/>
      </c>
    </row>
    <row r="87" spans="16:20" x14ac:dyDescent="0.25">
      <c r="P87" s="231"/>
      <c r="Q87" s="232"/>
      <c r="R87" s="191"/>
      <c r="S87" s="240" t="str">
        <f t="shared" si="8"/>
        <v/>
      </c>
      <c r="T87" s="233" t="str">
        <f t="shared" si="9"/>
        <v/>
      </c>
    </row>
    <row r="88" spans="16:20" x14ac:dyDescent="0.25">
      <c r="P88" s="231"/>
      <c r="Q88" s="232"/>
      <c r="R88" s="191"/>
      <c r="S88" s="240" t="str">
        <f t="shared" si="8"/>
        <v/>
      </c>
      <c r="T88" s="233" t="str">
        <f t="shared" si="9"/>
        <v/>
      </c>
    </row>
    <row r="89" spans="16:20" x14ac:dyDescent="0.25">
      <c r="P89" s="231"/>
      <c r="Q89" s="232"/>
      <c r="R89" s="191"/>
      <c r="S89" s="240" t="str">
        <f t="shared" si="8"/>
        <v/>
      </c>
      <c r="T89" s="233" t="str">
        <f t="shared" si="9"/>
        <v/>
      </c>
    </row>
    <row r="90" spans="16:20" x14ac:dyDescent="0.25">
      <c r="P90" s="231"/>
      <c r="Q90" s="232"/>
      <c r="R90" s="191"/>
      <c r="S90" s="240" t="str">
        <f t="shared" si="8"/>
        <v/>
      </c>
      <c r="T90" s="233" t="str">
        <f t="shared" si="9"/>
        <v/>
      </c>
    </row>
    <row r="91" spans="16:20" x14ac:dyDescent="0.25">
      <c r="P91" s="231"/>
      <c r="Q91" s="232"/>
      <c r="R91" s="191"/>
      <c r="S91" s="240" t="str">
        <f t="shared" si="8"/>
        <v/>
      </c>
      <c r="T91" s="233" t="str">
        <f t="shared" si="9"/>
        <v/>
      </c>
    </row>
    <row r="92" spans="16:20" x14ac:dyDescent="0.25">
      <c r="P92" s="231"/>
      <c r="Q92" s="232"/>
      <c r="R92" s="191"/>
      <c r="S92" s="240" t="str">
        <f t="shared" si="8"/>
        <v/>
      </c>
      <c r="T92" s="233" t="str">
        <f t="shared" si="9"/>
        <v/>
      </c>
    </row>
    <row r="93" spans="16:20" x14ac:dyDescent="0.25">
      <c r="P93" s="231"/>
      <c r="Q93" s="232"/>
      <c r="R93" s="191"/>
      <c r="S93" s="240" t="str">
        <f t="shared" si="8"/>
        <v/>
      </c>
      <c r="T93" s="233" t="str">
        <f t="shared" si="9"/>
        <v/>
      </c>
    </row>
    <row r="94" spans="16:20" x14ac:dyDescent="0.25">
      <c r="P94" s="231"/>
      <c r="Q94" s="232"/>
      <c r="R94" s="191"/>
      <c r="S94" s="240" t="str">
        <f t="shared" si="8"/>
        <v/>
      </c>
      <c r="T94" s="233" t="str">
        <f t="shared" si="9"/>
        <v/>
      </c>
    </row>
    <row r="95" spans="16:20" x14ac:dyDescent="0.25">
      <c r="P95" s="231"/>
      <c r="Q95" s="232"/>
      <c r="R95" s="191"/>
      <c r="S95" s="240" t="str">
        <f t="shared" si="8"/>
        <v/>
      </c>
      <c r="T95" s="233" t="str">
        <f t="shared" si="9"/>
        <v/>
      </c>
    </row>
    <row r="96" spans="16:20" x14ac:dyDescent="0.25">
      <c r="P96" s="231"/>
      <c r="Q96" s="232"/>
      <c r="R96" s="191"/>
      <c r="S96" s="240" t="str">
        <f t="shared" si="8"/>
        <v/>
      </c>
      <c r="T96" s="233" t="str">
        <f t="shared" si="9"/>
        <v/>
      </c>
    </row>
    <row r="97" spans="6:20" x14ac:dyDescent="0.25">
      <c r="F97" s="5"/>
      <c r="P97" s="231"/>
      <c r="Q97" s="232"/>
      <c r="R97" s="191"/>
      <c r="S97" s="240" t="str">
        <f t="shared" si="8"/>
        <v/>
      </c>
      <c r="T97" s="233" t="str">
        <f t="shared" si="9"/>
        <v/>
      </c>
    </row>
    <row r="98" spans="6:20" x14ac:dyDescent="0.25">
      <c r="P98" s="231"/>
      <c r="Q98" s="232"/>
      <c r="R98" s="191"/>
      <c r="S98" s="240" t="str">
        <f t="shared" si="8"/>
        <v/>
      </c>
      <c r="T98" s="233" t="str">
        <f t="shared" si="9"/>
        <v/>
      </c>
    </row>
    <row r="99" spans="6:20" x14ac:dyDescent="0.25">
      <c r="P99" s="231"/>
      <c r="Q99" s="232"/>
      <c r="R99" s="191"/>
      <c r="S99" s="240" t="str">
        <f t="shared" si="8"/>
        <v/>
      </c>
      <c r="T99" s="233" t="str">
        <f t="shared" si="9"/>
        <v/>
      </c>
    </row>
    <row r="100" spans="6:20" x14ac:dyDescent="0.25">
      <c r="P100" s="231"/>
      <c r="Q100" s="232"/>
      <c r="R100" s="191"/>
      <c r="S100" s="240" t="str">
        <f t="shared" si="8"/>
        <v/>
      </c>
      <c r="T100" s="233" t="str">
        <f t="shared" si="9"/>
        <v/>
      </c>
    </row>
    <row r="101" spans="6:20" ht="15" customHeight="1" x14ac:dyDescent="0.25">
      <c r="K101" s="63"/>
      <c r="P101" s="231"/>
      <c r="Q101" s="232"/>
      <c r="R101" s="191"/>
      <c r="S101" s="240" t="str">
        <f t="shared" si="8"/>
        <v/>
      </c>
      <c r="T101" s="233" t="str">
        <f t="shared" si="9"/>
        <v/>
      </c>
    </row>
    <row r="102" spans="6:20" x14ac:dyDescent="0.25">
      <c r="K102" s="9" t="s">
        <v>53</v>
      </c>
      <c r="P102" s="231"/>
      <c r="Q102" s="232"/>
      <c r="R102" s="191"/>
      <c r="S102" s="240" t="str">
        <f t="shared" si="8"/>
        <v/>
      </c>
      <c r="T102" s="233" t="str">
        <f t="shared" si="9"/>
        <v/>
      </c>
    </row>
    <row r="103" spans="6:20" ht="15" customHeight="1" x14ac:dyDescent="0.25">
      <c r="K103" s="9" t="s">
        <v>33</v>
      </c>
      <c r="P103" s="231"/>
      <c r="Q103" s="232"/>
      <c r="R103" s="191"/>
      <c r="S103" s="240" t="str">
        <f t="shared" si="8"/>
        <v/>
      </c>
      <c r="T103" s="233" t="str">
        <f t="shared" si="9"/>
        <v/>
      </c>
    </row>
    <row r="104" spans="6:20" x14ac:dyDescent="0.25">
      <c r="K104" s="9" t="s">
        <v>17</v>
      </c>
      <c r="P104" s="231"/>
      <c r="Q104" s="232"/>
      <c r="R104" s="191"/>
      <c r="S104" s="240" t="str">
        <f t="shared" si="8"/>
        <v/>
      </c>
      <c r="T104" s="233" t="str">
        <f t="shared" si="9"/>
        <v/>
      </c>
    </row>
    <row r="105" spans="6:20" x14ac:dyDescent="0.25">
      <c r="K105" s="9" t="s">
        <v>34</v>
      </c>
      <c r="P105" s="231"/>
      <c r="Q105" s="232"/>
      <c r="R105" s="191"/>
      <c r="S105" s="240" t="str">
        <f t="shared" si="8"/>
        <v/>
      </c>
      <c r="T105" s="233" t="str">
        <f t="shared" si="9"/>
        <v/>
      </c>
    </row>
    <row r="106" spans="6:20" x14ac:dyDescent="0.25">
      <c r="P106" s="231"/>
      <c r="Q106" s="232"/>
      <c r="R106" s="191"/>
      <c r="S106" s="240" t="str">
        <f t="shared" si="8"/>
        <v/>
      </c>
      <c r="T106" s="233" t="str">
        <f t="shared" si="9"/>
        <v/>
      </c>
    </row>
    <row r="107" spans="6:20" x14ac:dyDescent="0.25">
      <c r="Q107" s="64"/>
    </row>
    <row r="108" spans="6:20" x14ac:dyDescent="0.25">
      <c r="Q108" s="64"/>
    </row>
    <row r="109" spans="6:20" x14ac:dyDescent="0.25">
      <c r="Q109" s="64"/>
    </row>
    <row r="110" spans="6:20" x14ac:dyDescent="0.25">
      <c r="Q110" s="64"/>
    </row>
    <row r="111" spans="6:20" x14ac:dyDescent="0.25">
      <c r="Q111" s="64"/>
    </row>
    <row r="151" ht="26.25" customHeight="1" x14ac:dyDescent="0.25"/>
    <row r="201" ht="26.25" customHeight="1" x14ac:dyDescent="0.25"/>
    <row r="251" ht="26.25" customHeight="1" x14ac:dyDescent="0.25"/>
    <row r="301" ht="27" customHeight="1" x14ac:dyDescent="0.25"/>
    <row r="351" ht="26.25" customHeight="1" x14ac:dyDescent="0.25"/>
    <row r="401" ht="26.25" customHeight="1" x14ac:dyDescent="0.25"/>
    <row r="451" ht="27" customHeight="1" x14ac:dyDescent="0.25"/>
    <row r="501" ht="27" customHeight="1" x14ac:dyDescent="0.25"/>
    <row r="551" ht="27" customHeight="1" x14ac:dyDescent="0.25"/>
    <row r="601" ht="27" customHeight="1" x14ac:dyDescent="0.25"/>
    <row r="651" ht="27" customHeight="1" x14ac:dyDescent="0.25"/>
  </sheetData>
  <sheetProtection algorithmName="SHA-512" hashValue="lzQSGpciNbqlbwpCVN5cIDDHXdP9cBV4xr3lK57jHJhgaKynDiKimPDKXDIpth3aXjlPSTDNUR/u7G48NFueVg==" saltValue="W5vthnQ3gRcMP86I/8W/2Q==" spinCount="100000" sheet="1" objects="1" scenarios="1"/>
  <sortState xmlns:xlrd2="http://schemas.microsoft.com/office/spreadsheetml/2017/richdata2" ref="P3:R68">
    <sortCondition ref="P3:P68"/>
  </sortState>
  <mergeCells count="34">
    <mergeCell ref="B44:F44"/>
    <mergeCell ref="B3:D6"/>
    <mergeCell ref="L5:N6"/>
    <mergeCell ref="L7:N10"/>
    <mergeCell ref="G17:I18"/>
    <mergeCell ref="G19:I22"/>
    <mergeCell ref="B29:D30"/>
    <mergeCell ref="B31:D34"/>
    <mergeCell ref="L33:N34"/>
    <mergeCell ref="K1:L1"/>
    <mergeCell ref="A1:I1"/>
    <mergeCell ref="B43:F43"/>
    <mergeCell ref="W10:X10"/>
    <mergeCell ref="W7:X7"/>
    <mergeCell ref="S1:T1"/>
    <mergeCell ref="W1:X1"/>
    <mergeCell ref="M1:N1"/>
    <mergeCell ref="P1:Q1"/>
    <mergeCell ref="P2:S2"/>
    <mergeCell ref="L35:N38"/>
    <mergeCell ref="B45:F45"/>
    <mergeCell ref="B46:F46"/>
    <mergeCell ref="B47:F47"/>
    <mergeCell ref="L53:M53"/>
    <mergeCell ref="B48:F48"/>
    <mergeCell ref="L48:M48"/>
    <mergeCell ref="B49:F49"/>
    <mergeCell ref="L49:M49"/>
    <mergeCell ref="B50:F50"/>
    <mergeCell ref="L50:M50"/>
    <mergeCell ref="L52:M52"/>
    <mergeCell ref="D53:H53"/>
    <mergeCell ref="L51:M51"/>
    <mergeCell ref="K47:M47"/>
  </mergeCells>
  <conditionalFormatting sqref="A1:N1">
    <cfRule type="containsText" dxfId="35200" priority="472493" operator="containsText" text="NTRAB">
      <formula>NOT(ISERROR(SEARCH("NTRAB",A1)))</formula>
    </cfRule>
    <cfRule type="containsText" dxfId="35199" priority="472494" operator="containsText" text="FERIADO">
      <formula>NOT(ISERROR(SEARCH("FERIADO",A1)))</formula>
    </cfRule>
  </conditionalFormatting>
  <conditionalFormatting sqref="P59:P106 R59:R106">
    <cfRule type="expression" dxfId="35198" priority="428029">
      <formula>$U$54=$U$55</formula>
    </cfRule>
  </conditionalFormatting>
  <conditionalFormatting sqref="P54:P58 R54:R58">
    <cfRule type="expression" dxfId="35197" priority="425996">
      <formula>$U$54=$U$55</formula>
    </cfRule>
  </conditionalFormatting>
  <conditionalFormatting sqref="Q59:Q106">
    <cfRule type="expression" dxfId="35196" priority="418015">
      <formula>$U$54=$U$55</formula>
    </cfRule>
  </conditionalFormatting>
  <conditionalFormatting sqref="Q54:Q58">
    <cfRule type="expression" dxfId="35195" priority="418014">
      <formula>$U$54=$U$55</formula>
    </cfRule>
  </conditionalFormatting>
  <conditionalFormatting sqref="R53">
    <cfRule type="expression" dxfId="35194" priority="417998">
      <formula>$X$56=$Y$56</formula>
    </cfRule>
  </conditionalFormatting>
  <conditionalFormatting sqref="P53">
    <cfRule type="expression" dxfId="35193" priority="417997">
      <formula>$X$56=$Y$56</formula>
    </cfRule>
  </conditionalFormatting>
  <conditionalFormatting sqref="Q53">
    <cfRule type="expression" dxfId="35192" priority="417996">
      <formula>$X$56=$Y$56</formula>
    </cfRule>
  </conditionalFormatting>
  <conditionalFormatting sqref="P2:T2 P3:R53">
    <cfRule type="expression" dxfId="35191" priority="417995">
      <formula>$P$3=""</formula>
    </cfRule>
  </conditionalFormatting>
  <conditionalFormatting sqref="A2:D2 F2:I2">
    <cfRule type="containsText" dxfId="35190" priority="384348" operator="containsText" text="NTRAB">
      <formula>NOT(ISERROR(SEARCH("NTRAB",A2)))</formula>
    </cfRule>
    <cfRule type="containsText" dxfId="35189" priority="384349" operator="containsText" text="FERIADO">
      <formula>NOT(ISERROR(SEARCH("FERIADO",A2)))</formula>
    </cfRule>
  </conditionalFormatting>
  <conditionalFormatting sqref="A2:D2 F2:I2">
    <cfRule type="beginsWith" dxfId="35188" priority="384345" operator="beginsWith" text="FER">
      <formula>LEFT(A2,LEN("FER"))="FER"</formula>
    </cfRule>
    <cfRule type="beginsWith" dxfId="35187" priority="384346" operator="beginsWith" text="FRS">
      <formula>LEFT(A2,LEN("FRS"))="FRS"</formula>
    </cfRule>
    <cfRule type="containsText" dxfId="35186" priority="384347" operator="containsText" text="FÉRIAS">
      <formula>NOT(ISERROR(SEARCH("FÉRIAS",A2)))</formula>
    </cfRule>
  </conditionalFormatting>
  <conditionalFormatting sqref="A2:D2 F2:I2">
    <cfRule type="beginsWith" dxfId="35185" priority="384342" operator="beginsWith" text="ANT">
      <formula>LEFT(A2,LEN("ANT"))="ANT"</formula>
    </cfRule>
    <cfRule type="beginsWith" dxfId="35184" priority="384343" operator="beginsWith" text="FAL">
      <formula>LEFT(A2,LEN("FAL"))="FAL"</formula>
    </cfRule>
    <cfRule type="beginsWith" dxfId="35183" priority="384344" operator="beginsWith" text="ok">
      <formula>LEFT(A2,LEN("ok"))="ok"</formula>
    </cfRule>
  </conditionalFormatting>
  <conditionalFormatting sqref="A2:D2 F2:I2">
    <cfRule type="beginsWith" dxfId="35182" priority="384341" operator="beginsWith" text="ATR">
      <formula>LEFT(A2,LEN("ATR"))="ATR"</formula>
    </cfRule>
  </conditionalFormatting>
  <conditionalFormatting sqref="K2:N2">
    <cfRule type="containsText" dxfId="35181" priority="384339" operator="containsText" text="NTRAB">
      <formula>NOT(ISERROR(SEARCH("NTRAB",K2)))</formula>
    </cfRule>
    <cfRule type="containsText" dxfId="35180" priority="384340" operator="containsText" text="FERIADO">
      <formula>NOT(ISERROR(SEARCH("FERIADO",K2)))</formula>
    </cfRule>
  </conditionalFormatting>
  <conditionalFormatting sqref="K2:N2">
    <cfRule type="beginsWith" dxfId="35179" priority="384336" operator="beginsWith" text="FER">
      <formula>LEFT(K2,LEN("FER"))="FER"</formula>
    </cfRule>
    <cfRule type="beginsWith" dxfId="35178" priority="384337" operator="beginsWith" text="FRS">
      <formula>LEFT(K2,LEN("FRS"))="FRS"</formula>
    </cfRule>
    <cfRule type="containsText" dxfId="35177" priority="384338" operator="containsText" text="FÉRIAS">
      <formula>NOT(ISERROR(SEARCH("FÉRIAS",K2)))</formula>
    </cfRule>
  </conditionalFormatting>
  <conditionalFormatting sqref="K2:N2">
    <cfRule type="beginsWith" dxfId="35176" priority="384333" operator="beginsWith" text="ANT">
      <formula>LEFT(K2,LEN("ANT"))="ANT"</formula>
    </cfRule>
    <cfRule type="beginsWith" dxfId="35175" priority="384334" operator="beginsWith" text="FAL">
      <formula>LEFT(K2,LEN("FAL"))="FAL"</formula>
    </cfRule>
    <cfRule type="beginsWith" dxfId="35174" priority="384335" operator="beginsWith" text="ok">
      <formula>LEFT(K2,LEN("ok"))="ok"</formula>
    </cfRule>
  </conditionalFormatting>
  <conditionalFormatting sqref="K2:N2">
    <cfRule type="beginsWith" dxfId="35173" priority="384332" operator="beginsWith" text="ATR">
      <formula>LEFT(K2,LEN("ATR"))="ATR"</formula>
    </cfRule>
  </conditionalFormatting>
  <conditionalFormatting sqref="S54:T106">
    <cfRule type="expression" dxfId="35172" priority="382094">
      <formula>$U$54=$U$55</formula>
    </cfRule>
  </conditionalFormatting>
  <conditionalFormatting sqref="S53:T53">
    <cfRule type="expression" dxfId="35171" priority="382093">
      <formula>$X$56=$Y$56</formula>
    </cfRule>
  </conditionalFormatting>
  <conditionalFormatting sqref="S3:T53">
    <cfRule type="expression" dxfId="35170" priority="382092">
      <formula>$P$3=""</formula>
    </cfRule>
  </conditionalFormatting>
  <conditionalFormatting sqref="I48">
    <cfRule type="expression" dxfId="35169" priority="192873">
      <formula>$H$48=""</formula>
    </cfRule>
  </conditionalFormatting>
  <conditionalFormatting sqref="I49">
    <cfRule type="expression" dxfId="35168" priority="192872">
      <formula>$H$49=""</formula>
    </cfRule>
  </conditionalFormatting>
  <conditionalFormatting sqref="I50">
    <cfRule type="expression" dxfId="35167" priority="192871">
      <formula>$H$50=""</formula>
    </cfRule>
  </conditionalFormatting>
  <conditionalFormatting sqref="G51">
    <cfRule type="cellIs" dxfId="35166" priority="192868" operator="equal">
      <formula>0</formula>
    </cfRule>
  </conditionalFormatting>
  <conditionalFormatting sqref="H51:H52">
    <cfRule type="expression" dxfId="35165" priority="192867">
      <formula>$G$51=$I$51</formula>
    </cfRule>
  </conditionalFormatting>
  <conditionalFormatting sqref="G52">
    <cfRule type="expression" dxfId="35164" priority="192866">
      <formula>$G$52=0</formula>
    </cfRule>
  </conditionalFormatting>
  <conditionalFormatting sqref="F52">
    <cfRule type="expression" dxfId="35163" priority="192865">
      <formula>$G$52=0</formula>
    </cfRule>
  </conditionalFormatting>
  <conditionalFormatting sqref="F51">
    <cfRule type="expression" dxfId="35162" priority="192864">
      <formula>$G$52=0</formula>
    </cfRule>
  </conditionalFormatting>
  <conditionalFormatting sqref="L52:M52">
    <cfRule type="cellIs" dxfId="35161" priority="134947" operator="lessThan">
      <formula>0</formula>
    </cfRule>
    <cfRule type="cellIs" dxfId="35160" priority="134948" operator="greaterThan">
      <formula>0</formula>
    </cfRule>
  </conditionalFormatting>
  <conditionalFormatting sqref="K52">
    <cfRule type="cellIs" dxfId="35159" priority="134944" operator="equal">
      <formula>"A PAGAR"</formula>
    </cfRule>
    <cfRule type="containsText" dxfId="35158" priority="134945" operator="containsText" text="SALDO">
      <formula>NOT(ISERROR(SEARCH("SALDO",K52)))</formula>
    </cfRule>
    <cfRule type="containsText" dxfId="35157" priority="134946" operator="containsText" text="FALTA">
      <formula>NOT(ISERROR(SEARCH("FALTA",K52)))</formula>
    </cfRule>
  </conditionalFormatting>
  <conditionalFormatting sqref="K52:M53 L51:M51">
    <cfRule type="expression" dxfId="35156" priority="134943">
      <formula>$N$47=$O$47</formula>
    </cfRule>
  </conditionalFormatting>
  <conditionalFormatting sqref="K52:M53 L51:M51">
    <cfRule type="expression" dxfId="35155" priority="134942">
      <formula>$N$47=$W$49</formula>
    </cfRule>
  </conditionalFormatting>
  <conditionalFormatting sqref="N52">
    <cfRule type="expression" dxfId="35154" priority="134940">
      <formula>$L$52&lt;0</formula>
    </cfRule>
    <cfRule type="expression" dxfId="35153" priority="134941">
      <formula>$L$52&gt;0</formula>
    </cfRule>
  </conditionalFormatting>
  <conditionalFormatting sqref="N51:N53">
    <cfRule type="expression" dxfId="35152" priority="134939">
      <formula>$N$47=$W$49</formula>
    </cfRule>
  </conditionalFormatting>
  <conditionalFormatting sqref="L53:M53">
    <cfRule type="expression" dxfId="35151" priority="134938">
      <formula>OR(F55&lt;0,H55&lt;0)</formula>
    </cfRule>
  </conditionalFormatting>
  <conditionalFormatting sqref="K53 N53">
    <cfRule type="expression" dxfId="35150" priority="134937">
      <formula>OR(C55&lt;0,E55&lt;0)</formula>
    </cfRule>
  </conditionalFormatting>
  <conditionalFormatting sqref="K53">
    <cfRule type="expression" dxfId="35149" priority="134936">
      <formula>OR(F55&lt;0,H55&lt;0)</formula>
    </cfRule>
  </conditionalFormatting>
  <conditionalFormatting sqref="K53">
    <cfRule type="containsText" dxfId="35148" priority="134934" operator="containsText" text="SALDO">
      <formula>NOT(ISERROR(SEARCH("SALDO",K53)))</formula>
    </cfRule>
    <cfRule type="containsText" dxfId="35147" priority="134935" operator="containsText" text="FALTA">
      <formula>NOT(ISERROR(SEARCH("FALTA",K53)))</formula>
    </cfRule>
  </conditionalFormatting>
  <conditionalFormatting sqref="K52:K53 L53:N53">
    <cfRule type="expression" dxfId="35146" priority="134933">
      <formula>$N$47="NÃO"</formula>
    </cfRule>
  </conditionalFormatting>
  <conditionalFormatting sqref="L49:M49">
    <cfRule type="cellIs" dxfId="35145" priority="134923" operator="equal">
      <formula>0</formula>
    </cfRule>
    <cfRule type="expression" dxfId="35144" priority="134932">
      <formula>$L$49&lt;0</formula>
    </cfRule>
  </conditionalFormatting>
  <conditionalFormatting sqref="K48:M50">
    <cfRule type="expression" dxfId="35143" priority="134931">
      <formula>$N$47=$O$47</formula>
    </cfRule>
  </conditionalFormatting>
  <conditionalFormatting sqref="K48:M50">
    <cfRule type="expression" dxfId="35142" priority="134930">
      <formula>$N$47=$W$49</formula>
    </cfRule>
  </conditionalFormatting>
  <conditionalFormatting sqref="N48:N50">
    <cfRule type="expression" dxfId="35141" priority="134929">
      <formula>$N$47=$W$49</formula>
    </cfRule>
  </conditionalFormatting>
  <conditionalFormatting sqref="K51">
    <cfRule type="expression" dxfId="35140" priority="134928">
      <formula>$N$47=$O$47</formula>
    </cfRule>
  </conditionalFormatting>
  <conditionalFormatting sqref="K51">
    <cfRule type="expression" dxfId="35139" priority="134927">
      <formula>$N$47=$W$49</formula>
    </cfRule>
  </conditionalFormatting>
  <conditionalFormatting sqref="L50:M50">
    <cfRule type="cellIs" dxfId="35138" priority="134926" operator="equal">
      <formula>0</formula>
    </cfRule>
  </conditionalFormatting>
  <conditionalFormatting sqref="L48:M48">
    <cfRule type="cellIs" dxfId="35137" priority="134924" operator="equal">
      <formula>0</formula>
    </cfRule>
    <cfRule type="cellIs" dxfId="35136" priority="134925" operator="lessThan">
      <formula>0</formula>
    </cfRule>
  </conditionalFormatting>
  <conditionalFormatting sqref="L51:M51">
    <cfRule type="expression" dxfId="35135" priority="134921">
      <formula>AND($L$51=0, $N$47="SIM")</formula>
    </cfRule>
    <cfRule type="expression" dxfId="35134" priority="134922">
      <formula>AND($L$51&lt;0, $N$47="SIM")</formula>
    </cfRule>
  </conditionalFormatting>
  <conditionalFormatting sqref="E2">
    <cfRule type="cellIs" dxfId="35133" priority="41194" operator="equal">
      <formula>"ER"</formula>
    </cfRule>
  </conditionalFormatting>
  <conditionalFormatting sqref="J2">
    <cfRule type="cellIs" dxfId="35132" priority="41153" operator="equal">
      <formula>"ER"</formula>
    </cfRule>
  </conditionalFormatting>
  <conditionalFormatting sqref="O3">
    <cfRule type="cellIs" dxfId="35131" priority="41111" operator="equal">
      <formula>0</formula>
    </cfRule>
    <cfRule type="expression" dxfId="35130" priority="41112">
      <formula>O3&lt;0</formula>
    </cfRule>
  </conditionalFormatting>
  <conditionalFormatting sqref="O4:O6">
    <cfRule type="expression" dxfId="35129" priority="41109">
      <formula>O4&lt;0</formula>
    </cfRule>
    <cfRule type="cellIs" dxfId="35128" priority="41110" operator="equal">
      <formula>0</formula>
    </cfRule>
  </conditionalFormatting>
  <conditionalFormatting sqref="O7">
    <cfRule type="cellIs" dxfId="35127" priority="41107" operator="equal">
      <formula>0</formula>
    </cfRule>
    <cfRule type="expression" dxfId="35126" priority="41108">
      <formula>O7&lt;0</formula>
    </cfRule>
  </conditionalFormatting>
  <conditionalFormatting sqref="O8:O10">
    <cfRule type="expression" dxfId="35125" priority="41105">
      <formula>O8&lt;0</formula>
    </cfRule>
    <cfRule type="cellIs" dxfId="35124" priority="41106" operator="equal">
      <formula>0</formula>
    </cfRule>
  </conditionalFormatting>
  <conditionalFormatting sqref="O11">
    <cfRule type="cellIs" dxfId="35123" priority="41103" operator="equal">
      <formula>0</formula>
    </cfRule>
    <cfRule type="expression" dxfId="35122" priority="41104">
      <formula>O11&lt;0</formula>
    </cfRule>
  </conditionalFormatting>
  <conditionalFormatting sqref="O12:O14">
    <cfRule type="expression" dxfId="35121" priority="41101">
      <formula>O12&lt;0</formula>
    </cfRule>
    <cfRule type="cellIs" dxfId="35120" priority="41102" operator="equal">
      <formula>0</formula>
    </cfRule>
  </conditionalFormatting>
  <conditionalFormatting sqref="O15">
    <cfRule type="cellIs" dxfId="35119" priority="41099" operator="equal">
      <formula>0</formula>
    </cfRule>
    <cfRule type="expression" dxfId="35118" priority="41100">
      <formula>O15&lt;0</formula>
    </cfRule>
  </conditionalFormatting>
  <conditionalFormatting sqref="O16:O18">
    <cfRule type="expression" dxfId="35117" priority="41097">
      <formula>O16&lt;0</formula>
    </cfRule>
    <cfRule type="cellIs" dxfId="35116" priority="41098" operator="equal">
      <formula>0</formula>
    </cfRule>
  </conditionalFormatting>
  <conditionalFormatting sqref="O19">
    <cfRule type="cellIs" dxfId="35115" priority="41095" operator="equal">
      <formula>0</formula>
    </cfRule>
    <cfRule type="expression" dxfId="35114" priority="41096">
      <formula>O19&lt;0</formula>
    </cfRule>
  </conditionalFormatting>
  <conditionalFormatting sqref="O20:O22">
    <cfRule type="expression" dxfId="35113" priority="41093">
      <formula>O20&lt;0</formula>
    </cfRule>
    <cfRule type="cellIs" dxfId="35112" priority="41094" operator="equal">
      <formula>0</formula>
    </cfRule>
  </conditionalFormatting>
  <conditionalFormatting sqref="O23">
    <cfRule type="cellIs" dxfId="35111" priority="41091" operator="equal">
      <formula>0</formula>
    </cfRule>
    <cfRule type="expression" dxfId="35110" priority="41092">
      <formula>O23&lt;0</formula>
    </cfRule>
  </conditionalFormatting>
  <conditionalFormatting sqref="O24:O26">
    <cfRule type="expression" dxfId="35109" priority="41089">
      <formula>O24&lt;0</formula>
    </cfRule>
    <cfRule type="cellIs" dxfId="35108" priority="41090" operator="equal">
      <formula>0</formula>
    </cfRule>
  </conditionalFormatting>
  <conditionalFormatting sqref="O27">
    <cfRule type="cellIs" dxfId="35107" priority="41087" operator="equal">
      <formula>0</formula>
    </cfRule>
    <cfRule type="expression" dxfId="35106" priority="41088">
      <formula>O27&lt;0</formula>
    </cfRule>
  </conditionalFormatting>
  <conditionalFormatting sqref="O28:O30">
    <cfRule type="expression" dxfId="35105" priority="41085">
      <formula>O28&lt;0</formula>
    </cfRule>
    <cfRule type="cellIs" dxfId="35104" priority="41086" operator="equal">
      <formula>0</formula>
    </cfRule>
  </conditionalFormatting>
  <conditionalFormatting sqref="O31">
    <cfRule type="cellIs" dxfId="35103" priority="41083" operator="equal">
      <formula>0</formula>
    </cfRule>
    <cfRule type="expression" dxfId="35102" priority="41084">
      <formula>O31&lt;0</formula>
    </cfRule>
  </conditionalFormatting>
  <conditionalFormatting sqref="O32:O34">
    <cfRule type="expression" dxfId="35101" priority="41081">
      <formula>O32&lt;0</formula>
    </cfRule>
    <cfRule type="cellIs" dxfId="35100" priority="41082" operator="equal">
      <formula>0</formula>
    </cfRule>
  </conditionalFormatting>
  <conditionalFormatting sqref="O35">
    <cfRule type="cellIs" dxfId="35099" priority="41079" operator="equal">
      <formula>0</formula>
    </cfRule>
    <cfRule type="expression" dxfId="35098" priority="41080">
      <formula>O35&lt;0</formula>
    </cfRule>
  </conditionalFormatting>
  <conditionalFormatting sqref="O36:O38">
    <cfRule type="expression" dxfId="35097" priority="41077">
      <formula>O36&lt;0</formula>
    </cfRule>
    <cfRule type="cellIs" dxfId="35096" priority="41078" operator="equal">
      <formula>0</formula>
    </cfRule>
  </conditionalFormatting>
  <conditionalFormatting sqref="O39">
    <cfRule type="cellIs" dxfId="35095" priority="41075" operator="equal">
      <formula>0</formula>
    </cfRule>
    <cfRule type="expression" dxfId="35094" priority="41076">
      <formula>O39&lt;0</formula>
    </cfRule>
  </conditionalFormatting>
  <conditionalFormatting sqref="O40:O42">
    <cfRule type="expression" dxfId="35093" priority="41073">
      <formula>O40&lt;0</formula>
    </cfRule>
    <cfRule type="cellIs" dxfId="35092" priority="41074" operator="equal">
      <formula>0</formula>
    </cfRule>
  </conditionalFormatting>
  <conditionalFormatting sqref="O43">
    <cfRule type="cellIs" dxfId="35091" priority="41071" operator="equal">
      <formula>0</formula>
    </cfRule>
    <cfRule type="expression" dxfId="35090" priority="41072">
      <formula>O43&lt;0</formula>
    </cfRule>
  </conditionalFormatting>
  <conditionalFormatting sqref="O44:O46">
    <cfRule type="expression" dxfId="35089" priority="41069">
      <formula>O44&lt;0</formula>
    </cfRule>
    <cfRule type="cellIs" dxfId="35088" priority="41070" operator="equal">
      <formula>0</formula>
    </cfRule>
  </conditionalFormatting>
  <conditionalFormatting sqref="O2:O46">
    <cfRule type="cellIs" dxfId="35087" priority="41068" operator="equal">
      <formula>"ER"</formula>
    </cfRule>
  </conditionalFormatting>
  <conditionalFormatting sqref="O3">
    <cfRule type="cellIs" dxfId="35086" priority="41066" operator="equal">
      <formula>0</formula>
    </cfRule>
    <cfRule type="expression" dxfId="35085" priority="41067">
      <formula>O3&lt;0</formula>
    </cfRule>
  </conditionalFormatting>
  <conditionalFormatting sqref="O4:O5">
    <cfRule type="expression" dxfId="35084" priority="41064">
      <formula>O4&lt;0</formula>
    </cfRule>
    <cfRule type="cellIs" dxfId="35083" priority="41065" operator="equal">
      <formula>0</formula>
    </cfRule>
  </conditionalFormatting>
  <conditionalFormatting sqref="O19">
    <cfRule type="cellIs" dxfId="35082" priority="41062" operator="equal">
      <formula>0</formula>
    </cfRule>
    <cfRule type="expression" dxfId="35081" priority="41063">
      <formula>O19&lt;0</formula>
    </cfRule>
  </conditionalFormatting>
  <conditionalFormatting sqref="O20:O22">
    <cfRule type="expression" dxfId="35080" priority="41060">
      <formula>O20&lt;0</formula>
    </cfRule>
    <cfRule type="cellIs" dxfId="35079" priority="41061" operator="equal">
      <formula>0</formula>
    </cfRule>
  </conditionalFormatting>
  <conditionalFormatting sqref="O23">
    <cfRule type="cellIs" dxfId="35078" priority="41058" operator="equal">
      <formula>0</formula>
    </cfRule>
    <cfRule type="expression" dxfId="35077" priority="41059">
      <formula>O23&lt;0</formula>
    </cfRule>
  </conditionalFormatting>
  <conditionalFormatting sqref="O24:O26">
    <cfRule type="expression" dxfId="35076" priority="41056">
      <formula>O24&lt;0</formula>
    </cfRule>
    <cfRule type="cellIs" dxfId="35075" priority="41057" operator="equal">
      <formula>0</formula>
    </cfRule>
  </conditionalFormatting>
  <conditionalFormatting sqref="O27">
    <cfRule type="cellIs" dxfId="35074" priority="41054" operator="equal">
      <formula>0</formula>
    </cfRule>
    <cfRule type="expression" dxfId="35073" priority="41055">
      <formula>O27&lt;0</formula>
    </cfRule>
  </conditionalFormatting>
  <conditionalFormatting sqref="O28:O30">
    <cfRule type="expression" dxfId="35072" priority="41052">
      <formula>O28&lt;0</formula>
    </cfRule>
    <cfRule type="cellIs" dxfId="35071" priority="41053" operator="equal">
      <formula>0</formula>
    </cfRule>
  </conditionalFormatting>
  <conditionalFormatting sqref="O31">
    <cfRule type="cellIs" dxfId="35070" priority="41050" operator="equal">
      <formula>0</formula>
    </cfRule>
    <cfRule type="expression" dxfId="35069" priority="41051">
      <formula>O31&lt;0</formula>
    </cfRule>
  </conditionalFormatting>
  <conditionalFormatting sqref="O32:O34">
    <cfRule type="expression" dxfId="35068" priority="41048">
      <formula>O32&lt;0</formula>
    </cfRule>
    <cfRule type="cellIs" dxfId="35067" priority="41049" operator="equal">
      <formula>0</formula>
    </cfRule>
  </conditionalFormatting>
  <conditionalFormatting sqref="O35">
    <cfRule type="cellIs" dxfId="35066" priority="41046" operator="equal">
      <formula>0</formula>
    </cfRule>
    <cfRule type="expression" dxfId="35065" priority="41047">
      <formula>O35&lt;0</formula>
    </cfRule>
  </conditionalFormatting>
  <conditionalFormatting sqref="O36:O38">
    <cfRule type="expression" dxfId="35064" priority="41044">
      <formula>O36&lt;0</formula>
    </cfRule>
    <cfRule type="cellIs" dxfId="35063" priority="41045" operator="equal">
      <formula>0</formula>
    </cfRule>
  </conditionalFormatting>
  <conditionalFormatting sqref="O39">
    <cfRule type="cellIs" dxfId="35062" priority="41042" operator="equal">
      <formula>0</formula>
    </cfRule>
    <cfRule type="expression" dxfId="35061" priority="41043">
      <formula>O39&lt;0</formula>
    </cfRule>
  </conditionalFormatting>
  <conditionalFormatting sqref="O40:O42">
    <cfRule type="expression" dxfId="35060" priority="41040">
      <formula>O40&lt;0</formula>
    </cfRule>
    <cfRule type="cellIs" dxfId="35059" priority="41041" operator="equal">
      <formula>0</formula>
    </cfRule>
  </conditionalFormatting>
  <conditionalFormatting sqref="O6">
    <cfRule type="expression" dxfId="35058" priority="41038">
      <formula>O6&lt;0</formula>
    </cfRule>
    <cfRule type="cellIs" dxfId="35057" priority="41039" operator="equal">
      <formula>0</formula>
    </cfRule>
  </conditionalFormatting>
  <conditionalFormatting sqref="O11">
    <cfRule type="cellIs" dxfId="35056" priority="41036" operator="equal">
      <formula>0</formula>
    </cfRule>
    <cfRule type="expression" dxfId="35055" priority="41037">
      <formula>O11&lt;0</formula>
    </cfRule>
  </conditionalFormatting>
  <conditionalFormatting sqref="O12:O13">
    <cfRule type="expression" dxfId="35054" priority="41034">
      <formula>O12&lt;0</formula>
    </cfRule>
    <cfRule type="cellIs" dxfId="35053" priority="41035" operator="equal">
      <formula>0</formula>
    </cfRule>
  </conditionalFormatting>
  <conditionalFormatting sqref="O14">
    <cfRule type="expression" dxfId="35052" priority="41032">
      <formula>O14&lt;0</formula>
    </cfRule>
    <cfRule type="cellIs" dxfId="35051" priority="41033" operator="equal">
      <formula>0</formula>
    </cfRule>
  </conditionalFormatting>
  <conditionalFormatting sqref="O15">
    <cfRule type="cellIs" dxfId="35050" priority="41030" operator="equal">
      <formula>0</formula>
    </cfRule>
    <cfRule type="expression" dxfId="35049" priority="41031">
      <formula>O15&lt;0</formula>
    </cfRule>
  </conditionalFormatting>
  <conditionalFormatting sqref="O16:O17">
    <cfRule type="expression" dxfId="35048" priority="41028">
      <formula>O16&lt;0</formula>
    </cfRule>
    <cfRule type="cellIs" dxfId="35047" priority="41029" operator="equal">
      <formula>0</formula>
    </cfRule>
  </conditionalFormatting>
  <conditionalFormatting sqref="O18">
    <cfRule type="expression" dxfId="35046" priority="41026">
      <formula>O18&lt;0</formula>
    </cfRule>
    <cfRule type="cellIs" dxfId="35045" priority="41027" operator="equal">
      <formula>0</formula>
    </cfRule>
  </conditionalFormatting>
  <conditionalFormatting sqref="O7">
    <cfRule type="cellIs" dxfId="35044" priority="41024" operator="equal">
      <formula>0</formula>
    </cfRule>
    <cfRule type="expression" dxfId="35043" priority="41025">
      <formula>O7&lt;0</formula>
    </cfRule>
  </conditionalFormatting>
  <conditionalFormatting sqref="O8:O9">
    <cfRule type="expression" dxfId="35042" priority="41022">
      <formula>O8&lt;0</formula>
    </cfRule>
    <cfRule type="cellIs" dxfId="35041" priority="41023" operator="equal">
      <formula>0</formula>
    </cfRule>
  </conditionalFormatting>
  <conditionalFormatting sqref="O10">
    <cfRule type="expression" dxfId="35040" priority="41020">
      <formula>O10&lt;0</formula>
    </cfRule>
    <cfRule type="cellIs" dxfId="35039" priority="41021" operator="equal">
      <formula>0</formula>
    </cfRule>
  </conditionalFormatting>
  <conditionalFormatting sqref="O7">
    <cfRule type="cellIs" dxfId="35038" priority="41018" operator="equal">
      <formula>0</formula>
    </cfRule>
    <cfRule type="expression" dxfId="35037" priority="41019">
      <formula>O7&lt;0</formula>
    </cfRule>
  </conditionalFormatting>
  <conditionalFormatting sqref="O8:O9">
    <cfRule type="expression" dxfId="35036" priority="41016">
      <formula>O8&lt;0</formula>
    </cfRule>
    <cfRule type="cellIs" dxfId="35035" priority="41017" operator="equal">
      <formula>0</formula>
    </cfRule>
  </conditionalFormatting>
  <conditionalFormatting sqref="O10">
    <cfRule type="expression" dxfId="35034" priority="41014">
      <formula>O10&lt;0</formula>
    </cfRule>
    <cfRule type="cellIs" dxfId="35033" priority="41015" operator="equal">
      <formula>0</formula>
    </cfRule>
  </conditionalFormatting>
  <conditionalFormatting sqref="O11">
    <cfRule type="cellIs" dxfId="35032" priority="41012" operator="equal">
      <formula>0</formula>
    </cfRule>
    <cfRule type="expression" dxfId="35031" priority="41013">
      <formula>O11&lt;0</formula>
    </cfRule>
  </conditionalFormatting>
  <conditionalFormatting sqref="O12:O13">
    <cfRule type="expression" dxfId="35030" priority="41010">
      <formula>O12&lt;0</formula>
    </cfRule>
    <cfRule type="cellIs" dxfId="35029" priority="41011" operator="equal">
      <formula>0</formula>
    </cfRule>
  </conditionalFormatting>
  <conditionalFormatting sqref="O14">
    <cfRule type="expression" dxfId="35028" priority="41008">
      <formula>O14&lt;0</formula>
    </cfRule>
    <cfRule type="cellIs" dxfId="35027" priority="41009" operator="equal">
      <formula>0</formula>
    </cfRule>
  </conditionalFormatting>
  <conditionalFormatting sqref="O15">
    <cfRule type="cellIs" dxfId="35026" priority="41006" operator="equal">
      <formula>0</formula>
    </cfRule>
    <cfRule type="expression" dxfId="35025" priority="41007">
      <formula>O15&lt;0</formula>
    </cfRule>
  </conditionalFormatting>
  <conditionalFormatting sqref="O16:O17">
    <cfRule type="expression" dxfId="35024" priority="41004">
      <formula>O16&lt;0</formula>
    </cfRule>
    <cfRule type="cellIs" dxfId="35023" priority="41005" operator="equal">
      <formula>0</formula>
    </cfRule>
  </conditionalFormatting>
  <conditionalFormatting sqref="O18">
    <cfRule type="expression" dxfId="35022" priority="41002">
      <formula>O18&lt;0</formula>
    </cfRule>
    <cfRule type="cellIs" dxfId="35021" priority="41003" operator="equal">
      <formula>0</formula>
    </cfRule>
  </conditionalFormatting>
  <conditionalFormatting sqref="O19">
    <cfRule type="cellIs" dxfId="35020" priority="41000" operator="equal">
      <formula>0</formula>
    </cfRule>
    <cfRule type="expression" dxfId="35019" priority="41001">
      <formula>O19&lt;0</formula>
    </cfRule>
  </conditionalFormatting>
  <conditionalFormatting sqref="O20:O21">
    <cfRule type="expression" dxfId="35018" priority="40998">
      <formula>O20&lt;0</formula>
    </cfRule>
    <cfRule type="cellIs" dxfId="35017" priority="40999" operator="equal">
      <formula>0</formula>
    </cfRule>
  </conditionalFormatting>
  <conditionalFormatting sqref="O22">
    <cfRule type="expression" dxfId="35016" priority="40996">
      <formula>O22&lt;0</formula>
    </cfRule>
    <cfRule type="cellIs" dxfId="35015" priority="40997" operator="equal">
      <formula>0</formula>
    </cfRule>
  </conditionalFormatting>
  <conditionalFormatting sqref="O23">
    <cfRule type="cellIs" dxfId="35014" priority="40994" operator="equal">
      <formula>0</formula>
    </cfRule>
    <cfRule type="expression" dxfId="35013" priority="40995">
      <formula>O23&lt;0</formula>
    </cfRule>
  </conditionalFormatting>
  <conditionalFormatting sqref="O24:O25">
    <cfRule type="expression" dxfId="35012" priority="40992">
      <formula>O24&lt;0</formula>
    </cfRule>
    <cfRule type="cellIs" dxfId="35011" priority="40993" operator="equal">
      <formula>0</formula>
    </cfRule>
  </conditionalFormatting>
  <conditionalFormatting sqref="O26">
    <cfRule type="expression" dxfId="35010" priority="40990">
      <formula>O26&lt;0</formula>
    </cfRule>
    <cfRule type="cellIs" dxfId="35009" priority="40991" operator="equal">
      <formula>0</formula>
    </cfRule>
  </conditionalFormatting>
  <conditionalFormatting sqref="O27">
    <cfRule type="cellIs" dxfId="35008" priority="40988" operator="equal">
      <formula>0</formula>
    </cfRule>
    <cfRule type="expression" dxfId="35007" priority="40989">
      <formula>O27&lt;0</formula>
    </cfRule>
  </conditionalFormatting>
  <conditionalFormatting sqref="O28:O29">
    <cfRule type="expression" dxfId="35006" priority="40986">
      <formula>O28&lt;0</formula>
    </cfRule>
    <cfRule type="cellIs" dxfId="35005" priority="40987" operator="equal">
      <formula>0</formula>
    </cfRule>
  </conditionalFormatting>
  <conditionalFormatting sqref="O30">
    <cfRule type="expression" dxfId="35004" priority="40984">
      <formula>O30&lt;0</formula>
    </cfRule>
    <cfRule type="cellIs" dxfId="35003" priority="40985" operator="equal">
      <formula>0</formula>
    </cfRule>
  </conditionalFormatting>
  <conditionalFormatting sqref="O31">
    <cfRule type="cellIs" dxfId="35002" priority="40982" operator="equal">
      <formula>0</formula>
    </cfRule>
    <cfRule type="expression" dxfId="35001" priority="40983">
      <formula>O31&lt;0</formula>
    </cfRule>
  </conditionalFormatting>
  <conditionalFormatting sqref="O32:O33">
    <cfRule type="expression" dxfId="35000" priority="40980">
      <formula>O32&lt;0</formula>
    </cfRule>
    <cfRule type="cellIs" dxfId="34999" priority="40981" operator="equal">
      <formula>0</formula>
    </cfRule>
  </conditionalFormatting>
  <conditionalFormatting sqref="O34">
    <cfRule type="expression" dxfId="34998" priority="40978">
      <formula>O34&lt;0</formula>
    </cfRule>
    <cfRule type="cellIs" dxfId="34997" priority="40979" operator="equal">
      <formula>0</formula>
    </cfRule>
  </conditionalFormatting>
  <conditionalFormatting sqref="O35">
    <cfRule type="cellIs" dxfId="34996" priority="40976" operator="equal">
      <formula>0</formula>
    </cfRule>
    <cfRule type="expression" dxfId="34995" priority="40977">
      <formula>O35&lt;0</formula>
    </cfRule>
  </conditionalFormatting>
  <conditionalFormatting sqref="O36:O37">
    <cfRule type="expression" dxfId="34994" priority="40974">
      <formula>O36&lt;0</formula>
    </cfRule>
    <cfRule type="cellIs" dxfId="34993" priority="40975" operator="equal">
      <formula>0</formula>
    </cfRule>
  </conditionalFormatting>
  <conditionalFormatting sqref="O38">
    <cfRule type="expression" dxfId="34992" priority="40972">
      <formula>O38&lt;0</formula>
    </cfRule>
    <cfRule type="cellIs" dxfId="34991" priority="40973" operator="equal">
      <formula>0</formula>
    </cfRule>
  </conditionalFormatting>
  <conditionalFormatting sqref="O39">
    <cfRule type="cellIs" dxfId="34990" priority="40970" operator="equal">
      <formula>0</formula>
    </cfRule>
    <cfRule type="expression" dxfId="34989" priority="40971">
      <formula>O39&lt;0</formula>
    </cfRule>
  </conditionalFormatting>
  <conditionalFormatting sqref="O40:O41">
    <cfRule type="expression" dxfId="34988" priority="40968">
      <formula>O40&lt;0</formula>
    </cfRule>
    <cfRule type="cellIs" dxfId="34987" priority="40969" operator="equal">
      <formula>0</formula>
    </cfRule>
  </conditionalFormatting>
  <conditionalFormatting sqref="O42">
    <cfRule type="expression" dxfId="34986" priority="40966">
      <formula>O42&lt;0</formula>
    </cfRule>
    <cfRule type="cellIs" dxfId="34985" priority="40967" operator="equal">
      <formula>0</formula>
    </cfRule>
  </conditionalFormatting>
  <conditionalFormatting sqref="O43">
    <cfRule type="cellIs" dxfId="34984" priority="40964" operator="equal">
      <formula>0</formula>
    </cfRule>
    <cfRule type="expression" dxfId="34983" priority="40965">
      <formula>O43&lt;0</formula>
    </cfRule>
  </conditionalFormatting>
  <conditionalFormatting sqref="O44:O46">
    <cfRule type="expression" dxfId="34982" priority="40962">
      <formula>O44&lt;0</formula>
    </cfRule>
    <cfRule type="cellIs" dxfId="34981" priority="40963" operator="equal">
      <formula>0</formula>
    </cfRule>
  </conditionalFormatting>
  <conditionalFormatting sqref="O43">
    <cfRule type="cellIs" dxfId="34980" priority="40960" operator="equal">
      <formula>0</formula>
    </cfRule>
    <cfRule type="expression" dxfId="34979" priority="40961">
      <formula>O43&lt;0</formula>
    </cfRule>
  </conditionalFormatting>
  <conditionalFormatting sqref="O44:O46">
    <cfRule type="expression" dxfId="34978" priority="40958">
      <formula>O44&lt;0</formula>
    </cfRule>
    <cfRule type="cellIs" dxfId="34977" priority="40959" operator="equal">
      <formula>0</formula>
    </cfRule>
  </conditionalFormatting>
  <conditionalFormatting sqref="O43">
    <cfRule type="cellIs" dxfId="34976" priority="40956" operator="equal">
      <formula>0</formula>
    </cfRule>
    <cfRule type="expression" dxfId="34975" priority="40957">
      <formula>O43&lt;0</formula>
    </cfRule>
  </conditionalFormatting>
  <conditionalFormatting sqref="O44:O45">
    <cfRule type="expression" dxfId="34974" priority="40954">
      <formula>O44&lt;0</formula>
    </cfRule>
    <cfRule type="cellIs" dxfId="34973" priority="40955" operator="equal">
      <formula>0</formula>
    </cfRule>
  </conditionalFormatting>
  <conditionalFormatting sqref="O46">
    <cfRule type="expression" dxfId="34972" priority="40952">
      <formula>O46&lt;0</formula>
    </cfRule>
    <cfRule type="cellIs" dxfId="34971" priority="40953" operator="equal">
      <formula>0</formula>
    </cfRule>
  </conditionalFormatting>
  <conditionalFormatting sqref="Y2:Y7">
    <cfRule type="beginsWith" dxfId="34970" priority="20829" operator="beginsWith" text="DP">
      <formula>LEFT(Y2,LEN("DP"))="DP"</formula>
    </cfRule>
  </conditionalFormatting>
  <conditionalFormatting sqref="A6">
    <cfRule type="containsText" dxfId="34969" priority="2082" operator="containsText" text="NTRAB">
      <formula>NOT(ISERROR(SEARCH("NTRAB",A6)))</formula>
    </cfRule>
    <cfRule type="containsText" dxfId="34968" priority="2083" operator="containsText" text="FERIADO">
      <formula>NOT(ISERROR(SEARCH("FERIADO",A6)))</formula>
    </cfRule>
  </conditionalFormatting>
  <conditionalFormatting sqref="A6">
    <cfRule type="containsText" dxfId="34967" priority="2081" operator="containsText" text="FÉRIAS">
      <formula>NOT(ISERROR(SEARCH("FÉRIAS",A6)))</formula>
    </cfRule>
  </conditionalFormatting>
  <conditionalFormatting sqref="A3">
    <cfRule type="containsText" dxfId="34966" priority="2079" operator="containsText" text="NTRAB">
      <formula>NOT(ISERROR(SEARCH("NTRAB",A3)))</formula>
    </cfRule>
    <cfRule type="containsText" dxfId="34965" priority="2080" operator="containsText" text="FERIADO">
      <formula>NOT(ISERROR(SEARCH("FERIADO",A3)))</formula>
    </cfRule>
  </conditionalFormatting>
  <conditionalFormatting sqref="A3">
    <cfRule type="containsText" dxfId="34964" priority="2078" operator="containsText" text="FÉRIAS">
      <formula>NOT(ISERROR(SEARCH("FÉRIAS",A3)))</formula>
    </cfRule>
  </conditionalFormatting>
  <conditionalFormatting sqref="A3 A6">
    <cfRule type="containsText" dxfId="34963" priority="2077" operator="containsText" text="ATESTADO">
      <formula>NOT(ISERROR(SEARCH("ATESTADO",A3)))</formula>
    </cfRule>
  </conditionalFormatting>
  <conditionalFormatting sqref="A4">
    <cfRule type="containsText" dxfId="34962" priority="2075" operator="containsText" text="NTRAB">
      <formula>NOT(ISERROR(SEARCH("NTRAB",A4)))</formula>
    </cfRule>
    <cfRule type="containsText" dxfId="34961" priority="2076" operator="containsText" text="FERIADO">
      <formula>NOT(ISERROR(SEARCH("FERIADO",A4)))</formula>
    </cfRule>
  </conditionalFormatting>
  <conditionalFormatting sqref="A4">
    <cfRule type="containsText" dxfId="34960" priority="2074" operator="containsText" text="FÉRIAS">
      <formula>NOT(ISERROR(SEARCH("FÉRIAS",A4)))</formula>
    </cfRule>
  </conditionalFormatting>
  <conditionalFormatting sqref="A4">
    <cfRule type="expression" dxfId="34959" priority="2070">
      <formula>A3="FERIADO"</formula>
    </cfRule>
    <cfRule type="expression" dxfId="34958" priority="2071">
      <formula>A3="NTRAB"</formula>
    </cfRule>
    <cfRule type="expression" dxfId="34957" priority="2072">
      <formula>A3="FÉRIAS"</formula>
    </cfRule>
    <cfRule type="expression" dxfId="34956" priority="2073">
      <formula>A3="ATESTADO"</formula>
    </cfRule>
  </conditionalFormatting>
  <conditionalFormatting sqref="A4">
    <cfRule type="containsText" dxfId="34955" priority="2069" operator="containsText" text="ATESTADO">
      <formula>NOT(ISERROR(SEARCH("ATESTADO",A4)))</formula>
    </cfRule>
  </conditionalFormatting>
  <conditionalFormatting sqref="A5">
    <cfRule type="containsText" dxfId="34954" priority="2067" operator="containsText" text="NTRAB">
      <formula>NOT(ISERROR(SEARCH("NTRAB",A5)))</formula>
    </cfRule>
    <cfRule type="containsText" dxfId="34953" priority="2068" operator="containsText" text="FERIADO">
      <formula>NOT(ISERROR(SEARCH("FERIADO",A5)))</formula>
    </cfRule>
  </conditionalFormatting>
  <conditionalFormatting sqref="A5">
    <cfRule type="containsText" dxfId="34952" priority="2066" operator="containsText" text="FÉRIAS">
      <formula>NOT(ISERROR(SEARCH("FÉRIAS",A5)))</formula>
    </cfRule>
  </conditionalFormatting>
  <conditionalFormatting sqref="A5">
    <cfRule type="expression" dxfId="34951" priority="2062">
      <formula>A4="FERIADO"</formula>
    </cfRule>
    <cfRule type="expression" dxfId="34950" priority="2063">
      <formula>A4="NTRAB"</formula>
    </cfRule>
    <cfRule type="expression" dxfId="34949" priority="2064">
      <formula>A4="FÉRIAS"</formula>
    </cfRule>
    <cfRule type="expression" dxfId="34948" priority="2065">
      <formula>A4="ATESTADO"</formula>
    </cfRule>
  </conditionalFormatting>
  <conditionalFormatting sqref="A5">
    <cfRule type="containsText" dxfId="34947" priority="2061" operator="containsText" text="ATESTADO">
      <formula>NOT(ISERROR(SEARCH("ATESTADO",A5)))</formula>
    </cfRule>
  </conditionalFormatting>
  <conditionalFormatting sqref="A5">
    <cfRule type="expression" dxfId="34946" priority="2057">
      <formula>A3="ATESTADO"</formula>
    </cfRule>
    <cfRule type="expression" dxfId="34945" priority="2058">
      <formula>A3="FÉRIAS"</formula>
    </cfRule>
    <cfRule type="expression" dxfId="34944" priority="2059">
      <formula>A3="NTRAB"</formula>
    </cfRule>
    <cfRule type="expression" dxfId="34943" priority="2060">
      <formula>A3="FERIADO"</formula>
    </cfRule>
  </conditionalFormatting>
  <conditionalFormatting sqref="A3:A6">
    <cfRule type="containsText" dxfId="34942" priority="2056" operator="containsText" text="HOJE">
      <formula>NOT(ISERROR(SEARCH("HOJE",A3)))</formula>
    </cfRule>
  </conditionalFormatting>
  <conditionalFormatting sqref="A10">
    <cfRule type="containsText" dxfId="34941" priority="2054" operator="containsText" text="NTRAB">
      <formula>NOT(ISERROR(SEARCH("NTRAB",A10)))</formula>
    </cfRule>
    <cfRule type="containsText" dxfId="34940" priority="2055" operator="containsText" text="FERIADO">
      <formula>NOT(ISERROR(SEARCH("FERIADO",A10)))</formula>
    </cfRule>
  </conditionalFormatting>
  <conditionalFormatting sqref="A10">
    <cfRule type="containsText" dxfId="34939" priority="2053" operator="containsText" text="FÉRIAS">
      <formula>NOT(ISERROR(SEARCH("FÉRIAS",A10)))</formula>
    </cfRule>
  </conditionalFormatting>
  <conditionalFormatting sqref="A7">
    <cfRule type="containsText" dxfId="34938" priority="2051" operator="containsText" text="NTRAB">
      <formula>NOT(ISERROR(SEARCH("NTRAB",A7)))</formula>
    </cfRule>
    <cfRule type="containsText" dxfId="34937" priority="2052" operator="containsText" text="FERIADO">
      <formula>NOT(ISERROR(SEARCH("FERIADO",A7)))</formula>
    </cfRule>
  </conditionalFormatting>
  <conditionalFormatting sqref="A7">
    <cfRule type="containsText" dxfId="34936" priority="2050" operator="containsText" text="FÉRIAS">
      <formula>NOT(ISERROR(SEARCH("FÉRIAS",A7)))</formula>
    </cfRule>
  </conditionalFormatting>
  <conditionalFormatting sqref="A7 A10">
    <cfRule type="containsText" dxfId="34935" priority="2049" operator="containsText" text="ATESTADO">
      <formula>NOT(ISERROR(SEARCH("ATESTADO",A7)))</formula>
    </cfRule>
  </conditionalFormatting>
  <conditionalFormatting sqref="A8">
    <cfRule type="containsText" dxfId="34934" priority="2047" operator="containsText" text="NTRAB">
      <formula>NOT(ISERROR(SEARCH("NTRAB",A8)))</formula>
    </cfRule>
    <cfRule type="containsText" dxfId="34933" priority="2048" operator="containsText" text="FERIADO">
      <formula>NOT(ISERROR(SEARCH("FERIADO",A8)))</formula>
    </cfRule>
  </conditionalFormatting>
  <conditionalFormatting sqref="A8">
    <cfRule type="containsText" dxfId="34932" priority="2046" operator="containsText" text="FÉRIAS">
      <formula>NOT(ISERROR(SEARCH("FÉRIAS",A8)))</formula>
    </cfRule>
  </conditionalFormatting>
  <conditionalFormatting sqref="A8">
    <cfRule type="expression" dxfId="34931" priority="2042">
      <formula>A7="FERIADO"</formula>
    </cfRule>
    <cfRule type="expression" dxfId="34930" priority="2043">
      <formula>A7="NTRAB"</formula>
    </cfRule>
    <cfRule type="expression" dxfId="34929" priority="2044">
      <formula>A7="FÉRIAS"</formula>
    </cfRule>
    <cfRule type="expression" dxfId="34928" priority="2045">
      <formula>A7="ATESTADO"</formula>
    </cfRule>
  </conditionalFormatting>
  <conditionalFormatting sqref="A8">
    <cfRule type="containsText" dxfId="34927" priority="2041" operator="containsText" text="ATESTADO">
      <formula>NOT(ISERROR(SEARCH("ATESTADO",A8)))</formula>
    </cfRule>
  </conditionalFormatting>
  <conditionalFormatting sqref="A9">
    <cfRule type="containsText" dxfId="34926" priority="2039" operator="containsText" text="NTRAB">
      <formula>NOT(ISERROR(SEARCH("NTRAB",A9)))</formula>
    </cfRule>
    <cfRule type="containsText" dxfId="34925" priority="2040" operator="containsText" text="FERIADO">
      <formula>NOT(ISERROR(SEARCH("FERIADO",A9)))</formula>
    </cfRule>
  </conditionalFormatting>
  <conditionalFormatting sqref="A9">
    <cfRule type="containsText" dxfId="34924" priority="2038" operator="containsText" text="FÉRIAS">
      <formula>NOT(ISERROR(SEARCH("FÉRIAS",A9)))</formula>
    </cfRule>
  </conditionalFormatting>
  <conditionalFormatting sqref="A9">
    <cfRule type="expression" dxfId="34923" priority="2034">
      <formula>A8="FERIADO"</formula>
    </cfRule>
    <cfRule type="expression" dxfId="34922" priority="2035">
      <formula>A8="NTRAB"</formula>
    </cfRule>
    <cfRule type="expression" dxfId="34921" priority="2036">
      <formula>A8="FÉRIAS"</formula>
    </cfRule>
    <cfRule type="expression" dxfId="34920" priority="2037">
      <formula>A8="ATESTADO"</formula>
    </cfRule>
  </conditionalFormatting>
  <conditionalFormatting sqref="A9">
    <cfRule type="containsText" dxfId="34919" priority="2033" operator="containsText" text="ATESTADO">
      <formula>NOT(ISERROR(SEARCH("ATESTADO",A9)))</formula>
    </cfRule>
  </conditionalFormatting>
  <conditionalFormatting sqref="A9">
    <cfRule type="expression" dxfId="34918" priority="2029">
      <formula>A7="ATESTADO"</formula>
    </cfRule>
    <cfRule type="expression" dxfId="34917" priority="2030">
      <formula>A7="FÉRIAS"</formula>
    </cfRule>
    <cfRule type="expression" dxfId="34916" priority="2031">
      <formula>A7="NTRAB"</formula>
    </cfRule>
    <cfRule type="expression" dxfId="34915" priority="2032">
      <formula>A7="FERIADO"</formula>
    </cfRule>
  </conditionalFormatting>
  <conditionalFormatting sqref="A7:A10">
    <cfRule type="containsText" dxfId="34914" priority="2028" operator="containsText" text="HOJE">
      <formula>NOT(ISERROR(SEARCH("HOJE",A7)))</formula>
    </cfRule>
  </conditionalFormatting>
  <conditionalFormatting sqref="A14">
    <cfRule type="containsText" dxfId="34913" priority="2026" operator="containsText" text="NTRAB">
      <formula>NOT(ISERROR(SEARCH("NTRAB",A14)))</formula>
    </cfRule>
    <cfRule type="containsText" dxfId="34912" priority="2027" operator="containsText" text="FERIADO">
      <formula>NOT(ISERROR(SEARCH("FERIADO",A14)))</formula>
    </cfRule>
  </conditionalFormatting>
  <conditionalFormatting sqref="A14">
    <cfRule type="containsText" dxfId="34911" priority="2025" operator="containsText" text="FÉRIAS">
      <formula>NOT(ISERROR(SEARCH("FÉRIAS",A14)))</formula>
    </cfRule>
  </conditionalFormatting>
  <conditionalFormatting sqref="A11">
    <cfRule type="containsText" dxfId="34910" priority="2023" operator="containsText" text="NTRAB">
      <formula>NOT(ISERROR(SEARCH("NTRAB",A11)))</formula>
    </cfRule>
    <cfRule type="containsText" dxfId="34909" priority="2024" operator="containsText" text="FERIADO">
      <formula>NOT(ISERROR(SEARCH("FERIADO",A11)))</formula>
    </cfRule>
  </conditionalFormatting>
  <conditionalFormatting sqref="A11">
    <cfRule type="containsText" dxfId="34908" priority="2022" operator="containsText" text="FÉRIAS">
      <formula>NOT(ISERROR(SEARCH("FÉRIAS",A11)))</formula>
    </cfRule>
  </conditionalFormatting>
  <conditionalFormatting sqref="A11 A14">
    <cfRule type="containsText" dxfId="34907" priority="2021" operator="containsText" text="ATESTADO">
      <formula>NOT(ISERROR(SEARCH("ATESTADO",A11)))</formula>
    </cfRule>
  </conditionalFormatting>
  <conditionalFormatting sqref="A12">
    <cfRule type="containsText" dxfId="34906" priority="2019" operator="containsText" text="NTRAB">
      <formula>NOT(ISERROR(SEARCH("NTRAB",A12)))</formula>
    </cfRule>
    <cfRule type="containsText" dxfId="34905" priority="2020" operator="containsText" text="FERIADO">
      <formula>NOT(ISERROR(SEARCH("FERIADO",A12)))</formula>
    </cfRule>
  </conditionalFormatting>
  <conditionalFormatting sqref="A12">
    <cfRule type="containsText" dxfId="34904" priority="2018" operator="containsText" text="FÉRIAS">
      <formula>NOT(ISERROR(SEARCH("FÉRIAS",A12)))</formula>
    </cfRule>
  </conditionalFormatting>
  <conditionalFormatting sqref="A12">
    <cfRule type="expression" dxfId="34903" priority="2014">
      <formula>A11="FERIADO"</formula>
    </cfRule>
    <cfRule type="expression" dxfId="34902" priority="2015">
      <formula>A11="NTRAB"</formula>
    </cfRule>
    <cfRule type="expression" dxfId="34901" priority="2016">
      <formula>A11="FÉRIAS"</formula>
    </cfRule>
    <cfRule type="expression" dxfId="34900" priority="2017">
      <formula>A11="ATESTADO"</formula>
    </cfRule>
  </conditionalFormatting>
  <conditionalFormatting sqref="A12">
    <cfRule type="containsText" dxfId="34899" priority="2013" operator="containsText" text="ATESTADO">
      <formula>NOT(ISERROR(SEARCH("ATESTADO",A12)))</formula>
    </cfRule>
  </conditionalFormatting>
  <conditionalFormatting sqref="A11:A12 A14">
    <cfRule type="containsText" dxfId="34898" priority="2012" operator="containsText" text="HOJE">
      <formula>NOT(ISERROR(SEARCH("HOJE",A11)))</formula>
    </cfRule>
  </conditionalFormatting>
  <conditionalFormatting sqref="A18">
    <cfRule type="containsText" dxfId="34897" priority="2010" operator="containsText" text="NTRAB">
      <formula>NOT(ISERROR(SEARCH("NTRAB",A18)))</formula>
    </cfRule>
    <cfRule type="containsText" dxfId="34896" priority="2011" operator="containsText" text="FERIADO">
      <formula>NOT(ISERROR(SEARCH("FERIADO",A18)))</formula>
    </cfRule>
  </conditionalFormatting>
  <conditionalFormatting sqref="A18">
    <cfRule type="containsText" dxfId="34895" priority="2009" operator="containsText" text="FÉRIAS">
      <formula>NOT(ISERROR(SEARCH("FÉRIAS",A18)))</formula>
    </cfRule>
  </conditionalFormatting>
  <conditionalFormatting sqref="A15">
    <cfRule type="containsText" dxfId="34894" priority="2007" operator="containsText" text="NTRAB">
      <formula>NOT(ISERROR(SEARCH("NTRAB",A15)))</formula>
    </cfRule>
    <cfRule type="containsText" dxfId="34893" priority="2008" operator="containsText" text="FERIADO">
      <formula>NOT(ISERROR(SEARCH("FERIADO",A15)))</formula>
    </cfRule>
  </conditionalFormatting>
  <conditionalFormatting sqref="A15">
    <cfRule type="containsText" dxfId="34892" priority="2006" operator="containsText" text="FÉRIAS">
      <formula>NOT(ISERROR(SEARCH("FÉRIAS",A15)))</formula>
    </cfRule>
  </conditionalFormatting>
  <conditionalFormatting sqref="A15 A18">
    <cfRule type="containsText" dxfId="34891" priority="2005" operator="containsText" text="ATESTADO">
      <formula>NOT(ISERROR(SEARCH("ATESTADO",A15)))</formula>
    </cfRule>
  </conditionalFormatting>
  <conditionalFormatting sqref="A16">
    <cfRule type="containsText" dxfId="34890" priority="2003" operator="containsText" text="NTRAB">
      <formula>NOT(ISERROR(SEARCH("NTRAB",A16)))</formula>
    </cfRule>
    <cfRule type="containsText" dxfId="34889" priority="2004" operator="containsText" text="FERIADO">
      <formula>NOT(ISERROR(SEARCH("FERIADO",A16)))</formula>
    </cfRule>
  </conditionalFormatting>
  <conditionalFormatting sqref="A16">
    <cfRule type="containsText" dxfId="34888" priority="2002" operator="containsText" text="FÉRIAS">
      <formula>NOT(ISERROR(SEARCH("FÉRIAS",A16)))</formula>
    </cfRule>
  </conditionalFormatting>
  <conditionalFormatting sqref="A16">
    <cfRule type="expression" dxfId="34887" priority="1998">
      <formula>A15="FERIADO"</formula>
    </cfRule>
    <cfRule type="expression" dxfId="34886" priority="1999">
      <formula>A15="NTRAB"</formula>
    </cfRule>
    <cfRule type="expression" dxfId="34885" priority="2000">
      <formula>A15="FÉRIAS"</formula>
    </cfRule>
    <cfRule type="expression" dxfId="34884" priority="2001">
      <formula>A15="ATESTADO"</formula>
    </cfRule>
  </conditionalFormatting>
  <conditionalFormatting sqref="A16">
    <cfRule type="containsText" dxfId="34883" priority="1997" operator="containsText" text="ATESTADO">
      <formula>NOT(ISERROR(SEARCH("ATESTADO",A16)))</formula>
    </cfRule>
  </conditionalFormatting>
  <conditionalFormatting sqref="A15:A16 A18">
    <cfRule type="containsText" dxfId="34882" priority="1996" operator="containsText" text="HOJE">
      <formula>NOT(ISERROR(SEARCH("HOJE",A15)))</formula>
    </cfRule>
  </conditionalFormatting>
  <conditionalFormatting sqref="A22">
    <cfRule type="containsText" dxfId="34881" priority="1994" operator="containsText" text="NTRAB">
      <formula>NOT(ISERROR(SEARCH("NTRAB",A22)))</formula>
    </cfRule>
    <cfRule type="containsText" dxfId="34880" priority="1995" operator="containsText" text="FERIADO">
      <formula>NOT(ISERROR(SEARCH("FERIADO",A22)))</formula>
    </cfRule>
  </conditionalFormatting>
  <conditionalFormatting sqref="A22">
    <cfRule type="containsText" dxfId="34879" priority="1993" operator="containsText" text="FÉRIAS">
      <formula>NOT(ISERROR(SEARCH("FÉRIAS",A22)))</formula>
    </cfRule>
  </conditionalFormatting>
  <conditionalFormatting sqref="A19">
    <cfRule type="containsText" dxfId="34878" priority="1991" operator="containsText" text="NTRAB">
      <formula>NOT(ISERROR(SEARCH("NTRAB",A19)))</formula>
    </cfRule>
    <cfRule type="containsText" dxfId="34877" priority="1992" operator="containsText" text="FERIADO">
      <formula>NOT(ISERROR(SEARCH("FERIADO",A19)))</formula>
    </cfRule>
  </conditionalFormatting>
  <conditionalFormatting sqref="A19">
    <cfRule type="containsText" dxfId="34876" priority="1990" operator="containsText" text="FÉRIAS">
      <formula>NOT(ISERROR(SEARCH("FÉRIAS",A19)))</formula>
    </cfRule>
  </conditionalFormatting>
  <conditionalFormatting sqref="A19 A22">
    <cfRule type="containsText" dxfId="34875" priority="1989" operator="containsText" text="ATESTADO">
      <formula>NOT(ISERROR(SEARCH("ATESTADO",A19)))</formula>
    </cfRule>
  </conditionalFormatting>
  <conditionalFormatting sqref="A20">
    <cfRule type="containsText" dxfId="34874" priority="1987" operator="containsText" text="NTRAB">
      <formula>NOT(ISERROR(SEARCH("NTRAB",A20)))</formula>
    </cfRule>
    <cfRule type="containsText" dxfId="34873" priority="1988" operator="containsText" text="FERIADO">
      <formula>NOT(ISERROR(SEARCH("FERIADO",A20)))</formula>
    </cfRule>
  </conditionalFormatting>
  <conditionalFormatting sqref="A20">
    <cfRule type="containsText" dxfId="34872" priority="1986" operator="containsText" text="FÉRIAS">
      <formula>NOT(ISERROR(SEARCH("FÉRIAS",A20)))</formula>
    </cfRule>
  </conditionalFormatting>
  <conditionalFormatting sqref="A20">
    <cfRule type="expression" dxfId="34871" priority="1982">
      <formula>A19="FERIADO"</formula>
    </cfRule>
    <cfRule type="expression" dxfId="34870" priority="1983">
      <formula>A19="NTRAB"</formula>
    </cfRule>
    <cfRule type="expression" dxfId="34869" priority="1984">
      <formula>A19="FÉRIAS"</formula>
    </cfRule>
    <cfRule type="expression" dxfId="34868" priority="1985">
      <formula>A19="ATESTADO"</formula>
    </cfRule>
  </conditionalFormatting>
  <conditionalFormatting sqref="A20">
    <cfRule type="containsText" dxfId="34867" priority="1981" operator="containsText" text="ATESTADO">
      <formula>NOT(ISERROR(SEARCH("ATESTADO",A20)))</formula>
    </cfRule>
  </conditionalFormatting>
  <conditionalFormatting sqref="A19:A20 A22">
    <cfRule type="containsText" dxfId="34866" priority="1980" operator="containsText" text="HOJE">
      <formula>NOT(ISERROR(SEARCH("HOJE",A19)))</formula>
    </cfRule>
  </conditionalFormatting>
  <conditionalFormatting sqref="A26">
    <cfRule type="containsText" dxfId="34865" priority="1978" operator="containsText" text="NTRAB">
      <formula>NOT(ISERROR(SEARCH("NTRAB",A26)))</formula>
    </cfRule>
    <cfRule type="containsText" dxfId="34864" priority="1979" operator="containsText" text="FERIADO">
      <formula>NOT(ISERROR(SEARCH("FERIADO",A26)))</formula>
    </cfRule>
  </conditionalFormatting>
  <conditionalFormatting sqref="A26">
    <cfRule type="containsText" dxfId="34863" priority="1977" operator="containsText" text="FÉRIAS">
      <formula>NOT(ISERROR(SEARCH("FÉRIAS",A26)))</formula>
    </cfRule>
  </conditionalFormatting>
  <conditionalFormatting sqref="A23">
    <cfRule type="containsText" dxfId="34862" priority="1975" operator="containsText" text="NTRAB">
      <formula>NOT(ISERROR(SEARCH("NTRAB",A23)))</formula>
    </cfRule>
    <cfRule type="containsText" dxfId="34861" priority="1976" operator="containsText" text="FERIADO">
      <formula>NOT(ISERROR(SEARCH("FERIADO",A23)))</formula>
    </cfRule>
  </conditionalFormatting>
  <conditionalFormatting sqref="A23">
    <cfRule type="containsText" dxfId="34860" priority="1974" operator="containsText" text="FÉRIAS">
      <formula>NOT(ISERROR(SEARCH("FÉRIAS",A23)))</formula>
    </cfRule>
  </conditionalFormatting>
  <conditionalFormatting sqref="A23 A26">
    <cfRule type="containsText" dxfId="34859" priority="1973" operator="containsText" text="ATESTADO">
      <formula>NOT(ISERROR(SEARCH("ATESTADO",A23)))</formula>
    </cfRule>
  </conditionalFormatting>
  <conditionalFormatting sqref="A24">
    <cfRule type="containsText" dxfId="34858" priority="1971" operator="containsText" text="NTRAB">
      <formula>NOT(ISERROR(SEARCH("NTRAB",A24)))</formula>
    </cfRule>
    <cfRule type="containsText" dxfId="34857" priority="1972" operator="containsText" text="FERIADO">
      <formula>NOT(ISERROR(SEARCH("FERIADO",A24)))</formula>
    </cfRule>
  </conditionalFormatting>
  <conditionalFormatting sqref="A24">
    <cfRule type="containsText" dxfId="34856" priority="1970" operator="containsText" text="FÉRIAS">
      <formula>NOT(ISERROR(SEARCH("FÉRIAS",A24)))</formula>
    </cfRule>
  </conditionalFormatting>
  <conditionalFormatting sqref="A24">
    <cfRule type="expression" dxfId="34855" priority="1966">
      <formula>A23="FERIADO"</formula>
    </cfRule>
    <cfRule type="expression" dxfId="34854" priority="1967">
      <formula>A23="NTRAB"</formula>
    </cfRule>
    <cfRule type="expression" dxfId="34853" priority="1968">
      <formula>A23="FÉRIAS"</formula>
    </cfRule>
    <cfRule type="expression" dxfId="34852" priority="1969">
      <formula>A23="ATESTADO"</formula>
    </cfRule>
  </conditionalFormatting>
  <conditionalFormatting sqref="A24">
    <cfRule type="containsText" dxfId="34851" priority="1965" operator="containsText" text="ATESTADO">
      <formula>NOT(ISERROR(SEARCH("ATESTADO",A24)))</formula>
    </cfRule>
  </conditionalFormatting>
  <conditionalFormatting sqref="A23:A24 A26">
    <cfRule type="containsText" dxfId="34850" priority="1964" operator="containsText" text="HOJE">
      <formula>NOT(ISERROR(SEARCH("HOJE",A23)))</formula>
    </cfRule>
  </conditionalFormatting>
  <conditionalFormatting sqref="A30">
    <cfRule type="containsText" dxfId="34849" priority="1962" operator="containsText" text="NTRAB">
      <formula>NOT(ISERROR(SEARCH("NTRAB",A30)))</formula>
    </cfRule>
    <cfRule type="containsText" dxfId="34848" priority="1963" operator="containsText" text="FERIADO">
      <formula>NOT(ISERROR(SEARCH("FERIADO",A30)))</formula>
    </cfRule>
  </conditionalFormatting>
  <conditionalFormatting sqref="A30">
    <cfRule type="containsText" dxfId="34847" priority="1961" operator="containsText" text="FÉRIAS">
      <formula>NOT(ISERROR(SEARCH("FÉRIAS",A30)))</formula>
    </cfRule>
  </conditionalFormatting>
  <conditionalFormatting sqref="A27">
    <cfRule type="containsText" dxfId="34846" priority="1959" operator="containsText" text="NTRAB">
      <formula>NOT(ISERROR(SEARCH("NTRAB",A27)))</formula>
    </cfRule>
    <cfRule type="containsText" dxfId="34845" priority="1960" operator="containsText" text="FERIADO">
      <formula>NOT(ISERROR(SEARCH("FERIADO",A27)))</formula>
    </cfRule>
  </conditionalFormatting>
  <conditionalFormatting sqref="A27">
    <cfRule type="containsText" dxfId="34844" priority="1958" operator="containsText" text="FÉRIAS">
      <formula>NOT(ISERROR(SEARCH("FÉRIAS",A27)))</formula>
    </cfRule>
  </conditionalFormatting>
  <conditionalFormatting sqref="A27 A30">
    <cfRule type="containsText" dxfId="34843" priority="1957" operator="containsText" text="ATESTADO">
      <formula>NOT(ISERROR(SEARCH("ATESTADO",A27)))</formula>
    </cfRule>
  </conditionalFormatting>
  <conditionalFormatting sqref="A28">
    <cfRule type="containsText" dxfId="34842" priority="1955" operator="containsText" text="NTRAB">
      <formula>NOT(ISERROR(SEARCH("NTRAB",A28)))</formula>
    </cfRule>
    <cfRule type="containsText" dxfId="34841" priority="1956" operator="containsText" text="FERIADO">
      <formula>NOT(ISERROR(SEARCH("FERIADO",A28)))</formula>
    </cfRule>
  </conditionalFormatting>
  <conditionalFormatting sqref="A28">
    <cfRule type="containsText" dxfId="34840" priority="1954" operator="containsText" text="FÉRIAS">
      <formula>NOT(ISERROR(SEARCH("FÉRIAS",A28)))</formula>
    </cfRule>
  </conditionalFormatting>
  <conditionalFormatting sqref="A28">
    <cfRule type="expression" dxfId="34839" priority="1950">
      <formula>A27="FERIADO"</formula>
    </cfRule>
    <cfRule type="expression" dxfId="34838" priority="1951">
      <formula>A27="NTRAB"</formula>
    </cfRule>
    <cfRule type="expression" dxfId="34837" priority="1952">
      <formula>A27="FÉRIAS"</formula>
    </cfRule>
    <cfRule type="expression" dxfId="34836" priority="1953">
      <formula>A27="ATESTADO"</formula>
    </cfRule>
  </conditionalFormatting>
  <conditionalFormatting sqref="A28">
    <cfRule type="containsText" dxfId="34835" priority="1949" operator="containsText" text="ATESTADO">
      <formula>NOT(ISERROR(SEARCH("ATESTADO",A28)))</formula>
    </cfRule>
  </conditionalFormatting>
  <conditionalFormatting sqref="A27:A28 A30">
    <cfRule type="containsText" dxfId="34834" priority="1948" operator="containsText" text="HOJE">
      <formula>NOT(ISERROR(SEARCH("HOJE",A27)))</formula>
    </cfRule>
  </conditionalFormatting>
  <conditionalFormatting sqref="A34">
    <cfRule type="containsText" dxfId="34833" priority="1946" operator="containsText" text="NTRAB">
      <formula>NOT(ISERROR(SEARCH("NTRAB",A34)))</formula>
    </cfRule>
    <cfRule type="containsText" dxfId="34832" priority="1947" operator="containsText" text="FERIADO">
      <formula>NOT(ISERROR(SEARCH("FERIADO",A34)))</formula>
    </cfRule>
  </conditionalFormatting>
  <conditionalFormatting sqref="A34">
    <cfRule type="containsText" dxfId="34831" priority="1945" operator="containsText" text="FÉRIAS">
      <formula>NOT(ISERROR(SEARCH("FÉRIAS",A34)))</formula>
    </cfRule>
  </conditionalFormatting>
  <conditionalFormatting sqref="A31">
    <cfRule type="containsText" dxfId="34830" priority="1943" operator="containsText" text="NTRAB">
      <formula>NOT(ISERROR(SEARCH("NTRAB",A31)))</formula>
    </cfRule>
    <cfRule type="containsText" dxfId="34829" priority="1944" operator="containsText" text="FERIADO">
      <formula>NOT(ISERROR(SEARCH("FERIADO",A31)))</formula>
    </cfRule>
  </conditionalFormatting>
  <conditionalFormatting sqref="A31">
    <cfRule type="containsText" dxfId="34828" priority="1942" operator="containsText" text="FÉRIAS">
      <formula>NOT(ISERROR(SEARCH("FÉRIAS",A31)))</formula>
    </cfRule>
  </conditionalFormatting>
  <conditionalFormatting sqref="A31 A34">
    <cfRule type="containsText" dxfId="34827" priority="1941" operator="containsText" text="ATESTADO">
      <formula>NOT(ISERROR(SEARCH("ATESTADO",A31)))</formula>
    </cfRule>
  </conditionalFormatting>
  <conditionalFormatting sqref="A32">
    <cfRule type="containsText" dxfId="34826" priority="1939" operator="containsText" text="NTRAB">
      <formula>NOT(ISERROR(SEARCH("NTRAB",A32)))</formula>
    </cfRule>
    <cfRule type="containsText" dxfId="34825" priority="1940" operator="containsText" text="FERIADO">
      <formula>NOT(ISERROR(SEARCH("FERIADO",A32)))</formula>
    </cfRule>
  </conditionalFormatting>
  <conditionalFormatting sqref="A32">
    <cfRule type="containsText" dxfId="34824" priority="1938" operator="containsText" text="FÉRIAS">
      <formula>NOT(ISERROR(SEARCH("FÉRIAS",A32)))</formula>
    </cfRule>
  </conditionalFormatting>
  <conditionalFormatting sqref="A32">
    <cfRule type="expression" dxfId="34823" priority="1934">
      <formula>A31="FERIADO"</formula>
    </cfRule>
    <cfRule type="expression" dxfId="34822" priority="1935">
      <formula>A31="NTRAB"</formula>
    </cfRule>
    <cfRule type="expression" dxfId="34821" priority="1936">
      <formula>A31="FÉRIAS"</formula>
    </cfRule>
    <cfRule type="expression" dxfId="34820" priority="1937">
      <formula>A31="ATESTADO"</formula>
    </cfRule>
  </conditionalFormatting>
  <conditionalFormatting sqref="A32">
    <cfRule type="containsText" dxfId="34819" priority="1933" operator="containsText" text="ATESTADO">
      <formula>NOT(ISERROR(SEARCH("ATESTADO",A32)))</formula>
    </cfRule>
  </conditionalFormatting>
  <conditionalFormatting sqref="A31:A32 A34">
    <cfRule type="containsText" dxfId="34818" priority="1932" operator="containsText" text="HOJE">
      <formula>NOT(ISERROR(SEARCH("HOJE",A31)))</formula>
    </cfRule>
  </conditionalFormatting>
  <conditionalFormatting sqref="A38">
    <cfRule type="containsText" dxfId="34817" priority="1930" operator="containsText" text="NTRAB">
      <formula>NOT(ISERROR(SEARCH("NTRAB",A38)))</formula>
    </cfRule>
    <cfRule type="containsText" dxfId="34816" priority="1931" operator="containsText" text="FERIADO">
      <formula>NOT(ISERROR(SEARCH("FERIADO",A38)))</formula>
    </cfRule>
  </conditionalFormatting>
  <conditionalFormatting sqref="A38">
    <cfRule type="containsText" dxfId="34815" priority="1929" operator="containsText" text="FÉRIAS">
      <formula>NOT(ISERROR(SEARCH("FÉRIAS",A38)))</formula>
    </cfRule>
  </conditionalFormatting>
  <conditionalFormatting sqref="A35">
    <cfRule type="containsText" dxfId="34814" priority="1927" operator="containsText" text="NTRAB">
      <formula>NOT(ISERROR(SEARCH("NTRAB",A35)))</formula>
    </cfRule>
    <cfRule type="containsText" dxfId="34813" priority="1928" operator="containsText" text="FERIADO">
      <formula>NOT(ISERROR(SEARCH("FERIADO",A35)))</formula>
    </cfRule>
  </conditionalFormatting>
  <conditionalFormatting sqref="A35">
    <cfRule type="containsText" dxfId="34812" priority="1926" operator="containsText" text="FÉRIAS">
      <formula>NOT(ISERROR(SEARCH("FÉRIAS",A35)))</formula>
    </cfRule>
  </conditionalFormatting>
  <conditionalFormatting sqref="A35 A38">
    <cfRule type="containsText" dxfId="34811" priority="1925" operator="containsText" text="ATESTADO">
      <formula>NOT(ISERROR(SEARCH("ATESTADO",A35)))</formula>
    </cfRule>
  </conditionalFormatting>
  <conditionalFormatting sqref="A36">
    <cfRule type="containsText" dxfId="34810" priority="1923" operator="containsText" text="NTRAB">
      <formula>NOT(ISERROR(SEARCH("NTRAB",A36)))</formula>
    </cfRule>
    <cfRule type="containsText" dxfId="34809" priority="1924" operator="containsText" text="FERIADO">
      <formula>NOT(ISERROR(SEARCH("FERIADO",A36)))</formula>
    </cfRule>
  </conditionalFormatting>
  <conditionalFormatting sqref="A36">
    <cfRule type="containsText" dxfId="34808" priority="1922" operator="containsText" text="FÉRIAS">
      <formula>NOT(ISERROR(SEARCH("FÉRIAS",A36)))</formula>
    </cfRule>
  </conditionalFormatting>
  <conditionalFormatting sqref="A36">
    <cfRule type="expression" dxfId="34807" priority="1918">
      <formula>A35="FERIADO"</formula>
    </cfRule>
    <cfRule type="expression" dxfId="34806" priority="1919">
      <formula>A35="NTRAB"</formula>
    </cfRule>
    <cfRule type="expression" dxfId="34805" priority="1920">
      <formula>A35="FÉRIAS"</formula>
    </cfRule>
    <cfRule type="expression" dxfId="34804" priority="1921">
      <formula>A35="ATESTADO"</formula>
    </cfRule>
  </conditionalFormatting>
  <conditionalFormatting sqref="A36">
    <cfRule type="containsText" dxfId="34803" priority="1917" operator="containsText" text="ATESTADO">
      <formula>NOT(ISERROR(SEARCH("ATESTADO",A36)))</formula>
    </cfRule>
  </conditionalFormatting>
  <conditionalFormatting sqref="A35:A36 A38">
    <cfRule type="containsText" dxfId="34802" priority="1916" operator="containsText" text="HOJE">
      <formula>NOT(ISERROR(SEARCH("HOJE",A35)))</formula>
    </cfRule>
  </conditionalFormatting>
  <conditionalFormatting sqref="A42">
    <cfRule type="containsText" dxfId="34801" priority="1914" operator="containsText" text="NTRAB">
      <formula>NOT(ISERROR(SEARCH("NTRAB",A42)))</formula>
    </cfRule>
    <cfRule type="containsText" dxfId="34800" priority="1915" operator="containsText" text="FERIADO">
      <formula>NOT(ISERROR(SEARCH("FERIADO",A42)))</formula>
    </cfRule>
  </conditionalFormatting>
  <conditionalFormatting sqref="A42">
    <cfRule type="containsText" dxfId="34799" priority="1913" operator="containsText" text="FÉRIAS">
      <formula>NOT(ISERROR(SEARCH("FÉRIAS",A42)))</formula>
    </cfRule>
  </conditionalFormatting>
  <conditionalFormatting sqref="A39">
    <cfRule type="containsText" dxfId="34798" priority="1911" operator="containsText" text="NTRAB">
      <formula>NOT(ISERROR(SEARCH("NTRAB",A39)))</formula>
    </cfRule>
    <cfRule type="containsText" dxfId="34797" priority="1912" operator="containsText" text="FERIADO">
      <formula>NOT(ISERROR(SEARCH("FERIADO",A39)))</formula>
    </cfRule>
  </conditionalFormatting>
  <conditionalFormatting sqref="A39">
    <cfRule type="containsText" dxfId="34796" priority="1910" operator="containsText" text="FÉRIAS">
      <formula>NOT(ISERROR(SEARCH("FÉRIAS",A39)))</formula>
    </cfRule>
  </conditionalFormatting>
  <conditionalFormatting sqref="A39 A42">
    <cfRule type="containsText" dxfId="34795" priority="1909" operator="containsText" text="ATESTADO">
      <formula>NOT(ISERROR(SEARCH("ATESTADO",A39)))</formula>
    </cfRule>
  </conditionalFormatting>
  <conditionalFormatting sqref="A40">
    <cfRule type="containsText" dxfId="34794" priority="1907" operator="containsText" text="NTRAB">
      <formula>NOT(ISERROR(SEARCH("NTRAB",A40)))</formula>
    </cfRule>
    <cfRule type="containsText" dxfId="34793" priority="1908" operator="containsText" text="FERIADO">
      <formula>NOT(ISERROR(SEARCH("FERIADO",A40)))</formula>
    </cfRule>
  </conditionalFormatting>
  <conditionalFormatting sqref="A40">
    <cfRule type="containsText" dxfId="34792" priority="1906" operator="containsText" text="FÉRIAS">
      <formula>NOT(ISERROR(SEARCH("FÉRIAS",A40)))</formula>
    </cfRule>
  </conditionalFormatting>
  <conditionalFormatting sqref="A40">
    <cfRule type="expression" dxfId="34791" priority="1902">
      <formula>A39="FERIADO"</formula>
    </cfRule>
    <cfRule type="expression" dxfId="34790" priority="1903">
      <formula>A39="NTRAB"</formula>
    </cfRule>
    <cfRule type="expression" dxfId="34789" priority="1904">
      <formula>A39="FÉRIAS"</formula>
    </cfRule>
    <cfRule type="expression" dxfId="34788" priority="1905">
      <formula>A39="ATESTADO"</formula>
    </cfRule>
  </conditionalFormatting>
  <conditionalFormatting sqref="A40">
    <cfRule type="containsText" dxfId="34787" priority="1901" operator="containsText" text="ATESTADO">
      <formula>NOT(ISERROR(SEARCH("ATESTADO",A40)))</formula>
    </cfRule>
  </conditionalFormatting>
  <conditionalFormatting sqref="A39:A40 A42">
    <cfRule type="containsText" dxfId="34786" priority="1900" operator="containsText" text="HOJE">
      <formula>NOT(ISERROR(SEARCH("HOJE",A39)))</formula>
    </cfRule>
  </conditionalFormatting>
  <conditionalFormatting sqref="A13">
    <cfRule type="containsText" dxfId="34785" priority="1898" operator="containsText" text="NTRAB">
      <formula>NOT(ISERROR(SEARCH("NTRAB",A13)))</formula>
    </cfRule>
    <cfRule type="containsText" dxfId="34784" priority="1899" operator="containsText" text="FERIADO">
      <formula>NOT(ISERROR(SEARCH("FERIADO",A13)))</formula>
    </cfRule>
  </conditionalFormatting>
  <conditionalFormatting sqref="A13">
    <cfRule type="containsText" dxfId="34783" priority="1897" operator="containsText" text="FÉRIAS">
      <formula>NOT(ISERROR(SEARCH("FÉRIAS",A13)))</formula>
    </cfRule>
  </conditionalFormatting>
  <conditionalFormatting sqref="A13">
    <cfRule type="expression" dxfId="34782" priority="1893">
      <formula>A12="FERIADO"</formula>
    </cfRule>
    <cfRule type="expression" dxfId="34781" priority="1894">
      <formula>A12="NTRAB"</formula>
    </cfRule>
    <cfRule type="expression" dxfId="34780" priority="1895">
      <formula>A12="FÉRIAS"</formula>
    </cfRule>
    <cfRule type="expression" dxfId="34779" priority="1896">
      <formula>A12="ATESTADO"</formula>
    </cfRule>
  </conditionalFormatting>
  <conditionalFormatting sqref="A13">
    <cfRule type="containsText" dxfId="34778" priority="1892" operator="containsText" text="ATESTADO">
      <formula>NOT(ISERROR(SEARCH("ATESTADO",A13)))</formula>
    </cfRule>
  </conditionalFormatting>
  <conditionalFormatting sqref="A13">
    <cfRule type="expression" dxfId="34777" priority="1888">
      <formula>A11="ATESTADO"</formula>
    </cfRule>
    <cfRule type="expression" dxfId="34776" priority="1889">
      <formula>A11="FÉRIAS"</formula>
    </cfRule>
    <cfRule type="expression" dxfId="34775" priority="1890">
      <formula>A11="NTRAB"</formula>
    </cfRule>
    <cfRule type="expression" dxfId="34774" priority="1891">
      <formula>A11="FERIADO"</formula>
    </cfRule>
  </conditionalFormatting>
  <conditionalFormatting sqref="A13">
    <cfRule type="containsText" dxfId="34773" priority="1887" operator="containsText" text="HOJE">
      <formula>NOT(ISERROR(SEARCH("HOJE",A13)))</formula>
    </cfRule>
  </conditionalFormatting>
  <conditionalFormatting sqref="A17">
    <cfRule type="containsText" dxfId="34772" priority="1885" operator="containsText" text="NTRAB">
      <formula>NOT(ISERROR(SEARCH("NTRAB",A17)))</formula>
    </cfRule>
    <cfRule type="containsText" dxfId="34771" priority="1886" operator="containsText" text="FERIADO">
      <formula>NOT(ISERROR(SEARCH("FERIADO",A17)))</formula>
    </cfRule>
  </conditionalFormatting>
  <conditionalFormatting sqref="A17">
    <cfRule type="containsText" dxfId="34770" priority="1884" operator="containsText" text="FÉRIAS">
      <formula>NOT(ISERROR(SEARCH("FÉRIAS",A17)))</formula>
    </cfRule>
  </conditionalFormatting>
  <conditionalFormatting sqref="A17">
    <cfRule type="expression" dxfId="34769" priority="1880">
      <formula>A16="FERIADO"</formula>
    </cfRule>
    <cfRule type="expression" dxfId="34768" priority="1881">
      <formula>A16="NTRAB"</formula>
    </cfRule>
    <cfRule type="expression" dxfId="34767" priority="1882">
      <formula>A16="FÉRIAS"</formula>
    </cfRule>
    <cfRule type="expression" dxfId="34766" priority="1883">
      <formula>A16="ATESTADO"</formula>
    </cfRule>
  </conditionalFormatting>
  <conditionalFormatting sqref="A17">
    <cfRule type="containsText" dxfId="34765" priority="1879" operator="containsText" text="ATESTADO">
      <formula>NOT(ISERROR(SEARCH("ATESTADO",A17)))</formula>
    </cfRule>
  </conditionalFormatting>
  <conditionalFormatting sqref="A17">
    <cfRule type="expression" dxfId="34764" priority="1875">
      <formula>A15="ATESTADO"</formula>
    </cfRule>
    <cfRule type="expression" dxfId="34763" priority="1876">
      <formula>A15="FÉRIAS"</formula>
    </cfRule>
    <cfRule type="expression" dxfId="34762" priority="1877">
      <formula>A15="NTRAB"</formula>
    </cfRule>
    <cfRule type="expression" dxfId="34761" priority="1878">
      <formula>A15="FERIADO"</formula>
    </cfRule>
  </conditionalFormatting>
  <conditionalFormatting sqref="A17">
    <cfRule type="containsText" dxfId="34760" priority="1874" operator="containsText" text="HOJE">
      <formula>NOT(ISERROR(SEARCH("HOJE",A17)))</formula>
    </cfRule>
  </conditionalFormatting>
  <conditionalFormatting sqref="A21">
    <cfRule type="containsText" dxfId="34759" priority="1872" operator="containsText" text="NTRAB">
      <formula>NOT(ISERROR(SEARCH("NTRAB",A21)))</formula>
    </cfRule>
    <cfRule type="containsText" dxfId="34758" priority="1873" operator="containsText" text="FERIADO">
      <formula>NOT(ISERROR(SEARCH("FERIADO",A21)))</formula>
    </cfRule>
  </conditionalFormatting>
  <conditionalFormatting sqref="A21">
    <cfRule type="containsText" dxfId="34757" priority="1871" operator="containsText" text="FÉRIAS">
      <formula>NOT(ISERROR(SEARCH("FÉRIAS",A21)))</formula>
    </cfRule>
  </conditionalFormatting>
  <conditionalFormatting sqref="A21">
    <cfRule type="expression" dxfId="34756" priority="1867">
      <formula>A20="FERIADO"</formula>
    </cfRule>
    <cfRule type="expression" dxfId="34755" priority="1868">
      <formula>A20="NTRAB"</formula>
    </cfRule>
    <cfRule type="expression" dxfId="34754" priority="1869">
      <formula>A20="FÉRIAS"</formula>
    </cfRule>
    <cfRule type="expression" dxfId="34753" priority="1870">
      <formula>A20="ATESTADO"</formula>
    </cfRule>
  </conditionalFormatting>
  <conditionalFormatting sqref="A21">
    <cfRule type="containsText" dxfId="34752" priority="1866" operator="containsText" text="ATESTADO">
      <formula>NOT(ISERROR(SEARCH("ATESTADO",A21)))</formula>
    </cfRule>
  </conditionalFormatting>
  <conditionalFormatting sqref="A21">
    <cfRule type="expression" dxfId="34751" priority="1862">
      <formula>A19="ATESTADO"</formula>
    </cfRule>
    <cfRule type="expression" dxfId="34750" priority="1863">
      <formula>A19="FÉRIAS"</formula>
    </cfRule>
    <cfRule type="expression" dxfId="34749" priority="1864">
      <formula>A19="NTRAB"</formula>
    </cfRule>
    <cfRule type="expression" dxfId="34748" priority="1865">
      <formula>A19="FERIADO"</formula>
    </cfRule>
  </conditionalFormatting>
  <conditionalFormatting sqref="A21">
    <cfRule type="containsText" dxfId="34747" priority="1861" operator="containsText" text="HOJE">
      <formula>NOT(ISERROR(SEARCH("HOJE",A21)))</formula>
    </cfRule>
  </conditionalFormatting>
  <conditionalFormatting sqref="A25">
    <cfRule type="containsText" dxfId="34746" priority="1859" operator="containsText" text="NTRAB">
      <formula>NOT(ISERROR(SEARCH("NTRAB",A25)))</formula>
    </cfRule>
    <cfRule type="containsText" dxfId="34745" priority="1860" operator="containsText" text="FERIADO">
      <formula>NOT(ISERROR(SEARCH("FERIADO",A25)))</formula>
    </cfRule>
  </conditionalFormatting>
  <conditionalFormatting sqref="A25">
    <cfRule type="containsText" dxfId="34744" priority="1858" operator="containsText" text="FÉRIAS">
      <formula>NOT(ISERROR(SEARCH("FÉRIAS",A25)))</formula>
    </cfRule>
  </conditionalFormatting>
  <conditionalFormatting sqref="A25">
    <cfRule type="expression" dxfId="34743" priority="1854">
      <formula>A24="FERIADO"</formula>
    </cfRule>
    <cfRule type="expression" dxfId="34742" priority="1855">
      <formula>A24="NTRAB"</formula>
    </cfRule>
    <cfRule type="expression" dxfId="34741" priority="1856">
      <formula>A24="FÉRIAS"</formula>
    </cfRule>
    <cfRule type="expression" dxfId="34740" priority="1857">
      <formula>A24="ATESTADO"</formula>
    </cfRule>
  </conditionalFormatting>
  <conditionalFormatting sqref="A25">
    <cfRule type="containsText" dxfId="34739" priority="1853" operator="containsText" text="ATESTADO">
      <formula>NOT(ISERROR(SEARCH("ATESTADO",A25)))</formula>
    </cfRule>
  </conditionalFormatting>
  <conditionalFormatting sqref="A25">
    <cfRule type="expression" dxfId="34738" priority="1849">
      <formula>A23="ATESTADO"</formula>
    </cfRule>
    <cfRule type="expression" dxfId="34737" priority="1850">
      <formula>A23="FÉRIAS"</formula>
    </cfRule>
    <cfRule type="expression" dxfId="34736" priority="1851">
      <formula>A23="NTRAB"</formula>
    </cfRule>
    <cfRule type="expression" dxfId="34735" priority="1852">
      <formula>A23="FERIADO"</formula>
    </cfRule>
  </conditionalFormatting>
  <conditionalFormatting sqref="A25">
    <cfRule type="containsText" dxfId="34734" priority="1848" operator="containsText" text="HOJE">
      <formula>NOT(ISERROR(SEARCH("HOJE",A25)))</formula>
    </cfRule>
  </conditionalFormatting>
  <conditionalFormatting sqref="A29">
    <cfRule type="containsText" dxfId="34733" priority="1846" operator="containsText" text="NTRAB">
      <formula>NOT(ISERROR(SEARCH("NTRAB",A29)))</formula>
    </cfRule>
    <cfRule type="containsText" dxfId="34732" priority="1847" operator="containsText" text="FERIADO">
      <formula>NOT(ISERROR(SEARCH("FERIADO",A29)))</formula>
    </cfRule>
  </conditionalFormatting>
  <conditionalFormatting sqref="A29">
    <cfRule type="containsText" dxfId="34731" priority="1845" operator="containsText" text="FÉRIAS">
      <formula>NOT(ISERROR(SEARCH("FÉRIAS",A29)))</formula>
    </cfRule>
  </conditionalFormatting>
  <conditionalFormatting sqref="A29">
    <cfRule type="expression" dxfId="34730" priority="1841">
      <formula>A28="FERIADO"</formula>
    </cfRule>
    <cfRule type="expression" dxfId="34729" priority="1842">
      <formula>A28="NTRAB"</formula>
    </cfRule>
    <cfRule type="expression" dxfId="34728" priority="1843">
      <formula>A28="FÉRIAS"</formula>
    </cfRule>
    <cfRule type="expression" dxfId="34727" priority="1844">
      <formula>A28="ATESTADO"</formula>
    </cfRule>
  </conditionalFormatting>
  <conditionalFormatting sqref="A29">
    <cfRule type="containsText" dxfId="34726" priority="1840" operator="containsText" text="ATESTADO">
      <formula>NOT(ISERROR(SEARCH("ATESTADO",A29)))</formula>
    </cfRule>
  </conditionalFormatting>
  <conditionalFormatting sqref="A29">
    <cfRule type="expression" dxfId="34725" priority="1836">
      <formula>A27="ATESTADO"</formula>
    </cfRule>
    <cfRule type="expression" dxfId="34724" priority="1837">
      <formula>A27="FÉRIAS"</formula>
    </cfRule>
    <cfRule type="expression" dxfId="34723" priority="1838">
      <formula>A27="NTRAB"</formula>
    </cfRule>
    <cfRule type="expression" dxfId="34722" priority="1839">
      <formula>A27="FERIADO"</formula>
    </cfRule>
  </conditionalFormatting>
  <conditionalFormatting sqref="A29">
    <cfRule type="containsText" dxfId="34721" priority="1835" operator="containsText" text="HOJE">
      <formula>NOT(ISERROR(SEARCH("HOJE",A29)))</formula>
    </cfRule>
  </conditionalFormatting>
  <conditionalFormatting sqref="A33">
    <cfRule type="containsText" dxfId="34720" priority="1833" operator="containsText" text="NTRAB">
      <formula>NOT(ISERROR(SEARCH("NTRAB",A33)))</formula>
    </cfRule>
    <cfRule type="containsText" dxfId="34719" priority="1834" operator="containsText" text="FERIADO">
      <formula>NOT(ISERROR(SEARCH("FERIADO",A33)))</formula>
    </cfRule>
  </conditionalFormatting>
  <conditionalFormatting sqref="A33">
    <cfRule type="containsText" dxfId="34718" priority="1832" operator="containsText" text="FÉRIAS">
      <formula>NOT(ISERROR(SEARCH("FÉRIAS",A33)))</formula>
    </cfRule>
  </conditionalFormatting>
  <conditionalFormatting sqref="A33">
    <cfRule type="expression" dxfId="34717" priority="1828">
      <formula>A32="FERIADO"</formula>
    </cfRule>
    <cfRule type="expression" dxfId="34716" priority="1829">
      <formula>A32="NTRAB"</formula>
    </cfRule>
    <cfRule type="expression" dxfId="34715" priority="1830">
      <formula>A32="FÉRIAS"</formula>
    </cfRule>
    <cfRule type="expression" dxfId="34714" priority="1831">
      <formula>A32="ATESTADO"</formula>
    </cfRule>
  </conditionalFormatting>
  <conditionalFormatting sqref="A33">
    <cfRule type="containsText" dxfId="34713" priority="1827" operator="containsText" text="ATESTADO">
      <formula>NOT(ISERROR(SEARCH("ATESTADO",A33)))</formula>
    </cfRule>
  </conditionalFormatting>
  <conditionalFormatting sqref="A33">
    <cfRule type="expression" dxfId="34712" priority="1823">
      <formula>A31="ATESTADO"</formula>
    </cfRule>
    <cfRule type="expression" dxfId="34711" priority="1824">
      <formula>A31="FÉRIAS"</formula>
    </cfRule>
    <cfRule type="expression" dxfId="34710" priority="1825">
      <formula>A31="NTRAB"</formula>
    </cfRule>
    <cfRule type="expression" dxfId="34709" priority="1826">
      <formula>A31="FERIADO"</formula>
    </cfRule>
  </conditionalFormatting>
  <conditionalFormatting sqref="A33">
    <cfRule type="containsText" dxfId="34708" priority="1822" operator="containsText" text="HOJE">
      <formula>NOT(ISERROR(SEARCH("HOJE",A33)))</formula>
    </cfRule>
  </conditionalFormatting>
  <conditionalFormatting sqref="A37">
    <cfRule type="containsText" dxfId="34707" priority="1820" operator="containsText" text="NTRAB">
      <formula>NOT(ISERROR(SEARCH("NTRAB",A37)))</formula>
    </cfRule>
    <cfRule type="containsText" dxfId="34706" priority="1821" operator="containsText" text="FERIADO">
      <formula>NOT(ISERROR(SEARCH("FERIADO",A37)))</formula>
    </cfRule>
  </conditionalFormatting>
  <conditionalFormatting sqref="A37">
    <cfRule type="containsText" dxfId="34705" priority="1819" operator="containsText" text="FÉRIAS">
      <formula>NOT(ISERROR(SEARCH("FÉRIAS",A37)))</formula>
    </cfRule>
  </conditionalFormatting>
  <conditionalFormatting sqref="A37">
    <cfRule type="expression" dxfId="34704" priority="1815">
      <formula>A36="FERIADO"</formula>
    </cfRule>
    <cfRule type="expression" dxfId="34703" priority="1816">
      <formula>A36="NTRAB"</formula>
    </cfRule>
    <cfRule type="expression" dxfId="34702" priority="1817">
      <formula>A36="FÉRIAS"</formula>
    </cfRule>
    <cfRule type="expression" dxfId="34701" priority="1818">
      <formula>A36="ATESTADO"</formula>
    </cfRule>
  </conditionalFormatting>
  <conditionalFormatting sqref="A37">
    <cfRule type="containsText" dxfId="34700" priority="1814" operator="containsText" text="ATESTADO">
      <formula>NOT(ISERROR(SEARCH("ATESTADO",A37)))</formula>
    </cfRule>
  </conditionalFormatting>
  <conditionalFormatting sqref="A37">
    <cfRule type="expression" dxfId="34699" priority="1810">
      <formula>A35="ATESTADO"</formula>
    </cfRule>
    <cfRule type="expression" dxfId="34698" priority="1811">
      <formula>A35="FÉRIAS"</formula>
    </cfRule>
    <cfRule type="expression" dxfId="34697" priority="1812">
      <formula>A35="NTRAB"</formula>
    </cfRule>
    <cfRule type="expression" dxfId="34696" priority="1813">
      <formula>A35="FERIADO"</formula>
    </cfRule>
  </conditionalFormatting>
  <conditionalFormatting sqref="A37">
    <cfRule type="containsText" dxfId="34695" priority="1809" operator="containsText" text="HOJE">
      <formula>NOT(ISERROR(SEARCH("HOJE",A37)))</formula>
    </cfRule>
  </conditionalFormatting>
  <conditionalFormatting sqref="A41">
    <cfRule type="containsText" dxfId="34694" priority="1807" operator="containsText" text="NTRAB">
      <formula>NOT(ISERROR(SEARCH("NTRAB",A41)))</formula>
    </cfRule>
    <cfRule type="containsText" dxfId="34693" priority="1808" operator="containsText" text="FERIADO">
      <formula>NOT(ISERROR(SEARCH("FERIADO",A41)))</formula>
    </cfRule>
  </conditionalFormatting>
  <conditionalFormatting sqref="A41">
    <cfRule type="containsText" dxfId="34692" priority="1806" operator="containsText" text="FÉRIAS">
      <formula>NOT(ISERROR(SEARCH("FÉRIAS",A41)))</formula>
    </cfRule>
  </conditionalFormatting>
  <conditionalFormatting sqref="A41">
    <cfRule type="expression" dxfId="34691" priority="1802">
      <formula>A40="FERIADO"</formula>
    </cfRule>
    <cfRule type="expression" dxfId="34690" priority="1803">
      <formula>A40="NTRAB"</formula>
    </cfRule>
    <cfRule type="expression" dxfId="34689" priority="1804">
      <formula>A40="FÉRIAS"</formula>
    </cfRule>
    <cfRule type="expression" dxfId="34688" priority="1805">
      <formula>A40="ATESTADO"</formula>
    </cfRule>
  </conditionalFormatting>
  <conditionalFormatting sqref="A41">
    <cfRule type="containsText" dxfId="34687" priority="1801" operator="containsText" text="ATESTADO">
      <formula>NOT(ISERROR(SEARCH("ATESTADO",A41)))</formula>
    </cfRule>
  </conditionalFormatting>
  <conditionalFormatting sqref="A41">
    <cfRule type="expression" dxfId="34686" priority="1797">
      <formula>A39="ATESTADO"</formula>
    </cfRule>
    <cfRule type="expression" dxfId="34685" priority="1798">
      <formula>A39="FÉRIAS"</formula>
    </cfRule>
    <cfRule type="expression" dxfId="34684" priority="1799">
      <formula>A39="NTRAB"</formula>
    </cfRule>
    <cfRule type="expression" dxfId="34683" priority="1800">
      <formula>A39="FERIADO"</formula>
    </cfRule>
  </conditionalFormatting>
  <conditionalFormatting sqref="A41">
    <cfRule type="containsText" dxfId="34682" priority="1796" operator="containsText" text="HOJE">
      <formula>NOT(ISERROR(SEARCH("HOJE",A41)))</formula>
    </cfRule>
  </conditionalFormatting>
  <conditionalFormatting sqref="F6">
    <cfRule type="containsText" dxfId="34681" priority="1794" operator="containsText" text="NTRAB">
      <formula>NOT(ISERROR(SEARCH("NTRAB",F6)))</formula>
    </cfRule>
    <cfRule type="containsText" dxfId="34680" priority="1795" operator="containsText" text="FERIADO">
      <formula>NOT(ISERROR(SEARCH("FERIADO",F6)))</formula>
    </cfRule>
  </conditionalFormatting>
  <conditionalFormatting sqref="F6">
    <cfRule type="containsText" dxfId="34679" priority="1793" operator="containsText" text="FÉRIAS">
      <formula>NOT(ISERROR(SEARCH("FÉRIAS",F6)))</formula>
    </cfRule>
  </conditionalFormatting>
  <conditionalFormatting sqref="F3">
    <cfRule type="containsText" dxfId="34678" priority="1791" operator="containsText" text="NTRAB">
      <formula>NOT(ISERROR(SEARCH("NTRAB",F3)))</formula>
    </cfRule>
    <cfRule type="containsText" dxfId="34677" priority="1792" operator="containsText" text="FERIADO">
      <formula>NOT(ISERROR(SEARCH("FERIADO",F3)))</formula>
    </cfRule>
  </conditionalFormatting>
  <conditionalFormatting sqref="F3">
    <cfRule type="containsText" dxfId="34676" priority="1790" operator="containsText" text="FÉRIAS">
      <formula>NOT(ISERROR(SEARCH("FÉRIAS",F3)))</formula>
    </cfRule>
  </conditionalFormatting>
  <conditionalFormatting sqref="F3 F6">
    <cfRule type="containsText" dxfId="34675" priority="1789" operator="containsText" text="ATESTADO">
      <formula>NOT(ISERROR(SEARCH("ATESTADO",F3)))</formula>
    </cfRule>
  </conditionalFormatting>
  <conditionalFormatting sqref="F3 F6">
    <cfRule type="containsText" dxfId="34674" priority="1788" operator="containsText" text="HOJE">
      <formula>NOT(ISERROR(SEARCH("HOJE",F3)))</formula>
    </cfRule>
  </conditionalFormatting>
  <conditionalFormatting sqref="F10">
    <cfRule type="containsText" dxfId="34673" priority="1786" operator="containsText" text="NTRAB">
      <formula>NOT(ISERROR(SEARCH("NTRAB",F10)))</formula>
    </cfRule>
    <cfRule type="containsText" dxfId="34672" priority="1787" operator="containsText" text="FERIADO">
      <formula>NOT(ISERROR(SEARCH("FERIADO",F10)))</formula>
    </cfRule>
  </conditionalFormatting>
  <conditionalFormatting sqref="F10">
    <cfRule type="containsText" dxfId="34671" priority="1785" operator="containsText" text="FÉRIAS">
      <formula>NOT(ISERROR(SEARCH("FÉRIAS",F10)))</formula>
    </cfRule>
  </conditionalFormatting>
  <conditionalFormatting sqref="F7">
    <cfRule type="containsText" dxfId="34670" priority="1783" operator="containsText" text="NTRAB">
      <formula>NOT(ISERROR(SEARCH("NTRAB",F7)))</formula>
    </cfRule>
    <cfRule type="containsText" dxfId="34669" priority="1784" operator="containsText" text="FERIADO">
      <formula>NOT(ISERROR(SEARCH("FERIADO",F7)))</formula>
    </cfRule>
  </conditionalFormatting>
  <conditionalFormatting sqref="F7">
    <cfRule type="containsText" dxfId="34668" priority="1782" operator="containsText" text="FÉRIAS">
      <formula>NOT(ISERROR(SEARCH("FÉRIAS",F7)))</formula>
    </cfRule>
  </conditionalFormatting>
  <conditionalFormatting sqref="F7 F10">
    <cfRule type="containsText" dxfId="34667" priority="1781" operator="containsText" text="ATESTADO">
      <formula>NOT(ISERROR(SEARCH("ATESTADO",F7)))</formula>
    </cfRule>
  </conditionalFormatting>
  <conditionalFormatting sqref="F8">
    <cfRule type="containsText" dxfId="34666" priority="1779" operator="containsText" text="NTRAB">
      <formula>NOT(ISERROR(SEARCH("NTRAB",F8)))</formula>
    </cfRule>
    <cfRule type="containsText" dxfId="34665" priority="1780" operator="containsText" text="FERIADO">
      <formula>NOT(ISERROR(SEARCH("FERIADO",F8)))</formula>
    </cfRule>
  </conditionalFormatting>
  <conditionalFormatting sqref="F8">
    <cfRule type="containsText" dxfId="34664" priority="1778" operator="containsText" text="FÉRIAS">
      <formula>NOT(ISERROR(SEARCH("FÉRIAS",F8)))</formula>
    </cfRule>
  </conditionalFormatting>
  <conditionalFormatting sqref="F8">
    <cfRule type="expression" dxfId="34663" priority="1774">
      <formula>F7="FERIADO"</formula>
    </cfRule>
    <cfRule type="expression" dxfId="34662" priority="1775">
      <formula>F7="NTRAB"</formula>
    </cfRule>
    <cfRule type="expression" dxfId="34661" priority="1776">
      <formula>F7="FÉRIAS"</formula>
    </cfRule>
    <cfRule type="expression" dxfId="34660" priority="1777">
      <formula>F7="ATESTADO"</formula>
    </cfRule>
  </conditionalFormatting>
  <conditionalFormatting sqref="F8">
    <cfRule type="containsText" dxfId="34659" priority="1773" operator="containsText" text="ATESTADO">
      <formula>NOT(ISERROR(SEARCH("ATESTADO",F8)))</formula>
    </cfRule>
  </conditionalFormatting>
  <conditionalFormatting sqref="F9">
    <cfRule type="containsText" dxfId="34658" priority="1771" operator="containsText" text="NTRAB">
      <formula>NOT(ISERROR(SEARCH("NTRAB",F9)))</formula>
    </cfRule>
    <cfRule type="containsText" dxfId="34657" priority="1772" operator="containsText" text="FERIADO">
      <formula>NOT(ISERROR(SEARCH("FERIADO",F9)))</formula>
    </cfRule>
  </conditionalFormatting>
  <conditionalFormatting sqref="F9">
    <cfRule type="containsText" dxfId="34656" priority="1770" operator="containsText" text="FÉRIAS">
      <formula>NOT(ISERROR(SEARCH("FÉRIAS",F9)))</formula>
    </cfRule>
  </conditionalFormatting>
  <conditionalFormatting sqref="F9">
    <cfRule type="expression" dxfId="34655" priority="1766">
      <formula>F8="FERIADO"</formula>
    </cfRule>
    <cfRule type="expression" dxfId="34654" priority="1767">
      <formula>F8="NTRAB"</formula>
    </cfRule>
    <cfRule type="expression" dxfId="34653" priority="1768">
      <formula>F8="FÉRIAS"</formula>
    </cfRule>
    <cfRule type="expression" dxfId="34652" priority="1769">
      <formula>F8="ATESTADO"</formula>
    </cfRule>
  </conditionalFormatting>
  <conditionalFormatting sqref="F9">
    <cfRule type="containsText" dxfId="34651" priority="1765" operator="containsText" text="ATESTADO">
      <formula>NOT(ISERROR(SEARCH("ATESTADO",F9)))</formula>
    </cfRule>
  </conditionalFormatting>
  <conditionalFormatting sqref="F9">
    <cfRule type="expression" dxfId="34650" priority="1761">
      <formula>F7="ATESTADO"</formula>
    </cfRule>
    <cfRule type="expression" dxfId="34649" priority="1762">
      <formula>F7="FÉRIAS"</formula>
    </cfRule>
    <cfRule type="expression" dxfId="34648" priority="1763">
      <formula>F7="NTRAB"</formula>
    </cfRule>
    <cfRule type="expression" dxfId="34647" priority="1764">
      <formula>F7="FERIADO"</formula>
    </cfRule>
  </conditionalFormatting>
  <conditionalFormatting sqref="F7:F10">
    <cfRule type="containsText" dxfId="34646" priority="1760" operator="containsText" text="HOJE">
      <formula>NOT(ISERROR(SEARCH("HOJE",F7)))</formula>
    </cfRule>
  </conditionalFormatting>
  <conditionalFormatting sqref="F14">
    <cfRule type="containsText" dxfId="34645" priority="1758" operator="containsText" text="NTRAB">
      <formula>NOT(ISERROR(SEARCH("NTRAB",F14)))</formula>
    </cfRule>
    <cfRule type="containsText" dxfId="34644" priority="1759" operator="containsText" text="FERIADO">
      <formula>NOT(ISERROR(SEARCH("FERIADO",F14)))</formula>
    </cfRule>
  </conditionalFormatting>
  <conditionalFormatting sqref="F14">
    <cfRule type="containsText" dxfId="34643" priority="1757" operator="containsText" text="FÉRIAS">
      <formula>NOT(ISERROR(SEARCH("FÉRIAS",F14)))</formula>
    </cfRule>
  </conditionalFormatting>
  <conditionalFormatting sqref="F11">
    <cfRule type="containsText" dxfId="34642" priority="1755" operator="containsText" text="NTRAB">
      <formula>NOT(ISERROR(SEARCH("NTRAB",F11)))</formula>
    </cfRule>
    <cfRule type="containsText" dxfId="34641" priority="1756" operator="containsText" text="FERIADO">
      <formula>NOT(ISERROR(SEARCH("FERIADO",F11)))</formula>
    </cfRule>
  </conditionalFormatting>
  <conditionalFormatting sqref="F11">
    <cfRule type="containsText" dxfId="34640" priority="1754" operator="containsText" text="FÉRIAS">
      <formula>NOT(ISERROR(SEARCH("FÉRIAS",F11)))</formula>
    </cfRule>
  </conditionalFormatting>
  <conditionalFormatting sqref="F11 F14">
    <cfRule type="containsText" dxfId="34639" priority="1753" operator="containsText" text="ATESTADO">
      <formula>NOT(ISERROR(SEARCH("ATESTADO",F11)))</formula>
    </cfRule>
  </conditionalFormatting>
  <conditionalFormatting sqref="F12">
    <cfRule type="containsText" dxfId="34638" priority="1751" operator="containsText" text="NTRAB">
      <formula>NOT(ISERROR(SEARCH("NTRAB",F12)))</formula>
    </cfRule>
    <cfRule type="containsText" dxfId="34637" priority="1752" operator="containsText" text="FERIADO">
      <formula>NOT(ISERROR(SEARCH("FERIADO",F12)))</formula>
    </cfRule>
  </conditionalFormatting>
  <conditionalFormatting sqref="F12">
    <cfRule type="containsText" dxfId="34636" priority="1750" operator="containsText" text="FÉRIAS">
      <formula>NOT(ISERROR(SEARCH("FÉRIAS",F12)))</formula>
    </cfRule>
  </conditionalFormatting>
  <conditionalFormatting sqref="F12">
    <cfRule type="expression" dxfId="34635" priority="1746">
      <formula>F11="FERIADO"</formula>
    </cfRule>
    <cfRule type="expression" dxfId="34634" priority="1747">
      <formula>F11="NTRAB"</formula>
    </cfRule>
    <cfRule type="expression" dxfId="34633" priority="1748">
      <formula>F11="FÉRIAS"</formula>
    </cfRule>
    <cfRule type="expression" dxfId="34632" priority="1749">
      <formula>F11="ATESTADO"</formula>
    </cfRule>
  </conditionalFormatting>
  <conditionalFormatting sqref="F12">
    <cfRule type="containsText" dxfId="34631" priority="1745" operator="containsText" text="ATESTADO">
      <formula>NOT(ISERROR(SEARCH("ATESTADO",F12)))</formula>
    </cfRule>
  </conditionalFormatting>
  <conditionalFormatting sqref="F11:F12 F14">
    <cfRule type="containsText" dxfId="34630" priority="1744" operator="containsText" text="HOJE">
      <formula>NOT(ISERROR(SEARCH("HOJE",F11)))</formula>
    </cfRule>
  </conditionalFormatting>
  <conditionalFormatting sqref="F18">
    <cfRule type="containsText" dxfId="34629" priority="1742" operator="containsText" text="NTRAB">
      <formula>NOT(ISERROR(SEARCH("NTRAB",F18)))</formula>
    </cfRule>
    <cfRule type="containsText" dxfId="34628" priority="1743" operator="containsText" text="FERIADO">
      <formula>NOT(ISERROR(SEARCH("FERIADO",F18)))</formula>
    </cfRule>
  </conditionalFormatting>
  <conditionalFormatting sqref="F18">
    <cfRule type="containsText" dxfId="34627" priority="1741" operator="containsText" text="FÉRIAS">
      <formula>NOT(ISERROR(SEARCH("FÉRIAS",F18)))</formula>
    </cfRule>
  </conditionalFormatting>
  <conditionalFormatting sqref="F15">
    <cfRule type="containsText" dxfId="34626" priority="1739" operator="containsText" text="NTRAB">
      <formula>NOT(ISERROR(SEARCH("NTRAB",F15)))</formula>
    </cfRule>
    <cfRule type="containsText" dxfId="34625" priority="1740" operator="containsText" text="FERIADO">
      <formula>NOT(ISERROR(SEARCH("FERIADO",F15)))</formula>
    </cfRule>
  </conditionalFormatting>
  <conditionalFormatting sqref="F15">
    <cfRule type="containsText" dxfId="34624" priority="1738" operator="containsText" text="FÉRIAS">
      <formula>NOT(ISERROR(SEARCH("FÉRIAS",F15)))</formula>
    </cfRule>
  </conditionalFormatting>
  <conditionalFormatting sqref="F15 F18">
    <cfRule type="containsText" dxfId="34623" priority="1737" operator="containsText" text="ATESTADO">
      <formula>NOT(ISERROR(SEARCH("ATESTADO",F15)))</formula>
    </cfRule>
  </conditionalFormatting>
  <conditionalFormatting sqref="F16">
    <cfRule type="containsText" dxfId="34622" priority="1735" operator="containsText" text="NTRAB">
      <formula>NOT(ISERROR(SEARCH("NTRAB",F16)))</formula>
    </cfRule>
    <cfRule type="containsText" dxfId="34621" priority="1736" operator="containsText" text="FERIADO">
      <formula>NOT(ISERROR(SEARCH("FERIADO",F16)))</formula>
    </cfRule>
  </conditionalFormatting>
  <conditionalFormatting sqref="F16">
    <cfRule type="containsText" dxfId="34620" priority="1734" operator="containsText" text="FÉRIAS">
      <formula>NOT(ISERROR(SEARCH("FÉRIAS",F16)))</formula>
    </cfRule>
  </conditionalFormatting>
  <conditionalFormatting sqref="F16">
    <cfRule type="expression" dxfId="34619" priority="1730">
      <formula>F15="FERIADO"</formula>
    </cfRule>
    <cfRule type="expression" dxfId="34618" priority="1731">
      <formula>F15="NTRAB"</formula>
    </cfRule>
    <cfRule type="expression" dxfId="34617" priority="1732">
      <formula>F15="FÉRIAS"</formula>
    </cfRule>
    <cfRule type="expression" dxfId="34616" priority="1733">
      <formula>F15="ATESTADO"</formula>
    </cfRule>
  </conditionalFormatting>
  <conditionalFormatting sqref="F16">
    <cfRule type="containsText" dxfId="34615" priority="1729" operator="containsText" text="ATESTADO">
      <formula>NOT(ISERROR(SEARCH("ATESTADO",F16)))</formula>
    </cfRule>
  </conditionalFormatting>
  <conditionalFormatting sqref="F15:F16 F18">
    <cfRule type="containsText" dxfId="34614" priority="1728" operator="containsText" text="HOJE">
      <formula>NOT(ISERROR(SEARCH("HOJE",F15)))</formula>
    </cfRule>
  </conditionalFormatting>
  <conditionalFormatting sqref="F22">
    <cfRule type="containsText" dxfId="34613" priority="1726" operator="containsText" text="NTRAB">
      <formula>NOT(ISERROR(SEARCH("NTRAB",F22)))</formula>
    </cfRule>
    <cfRule type="containsText" dxfId="34612" priority="1727" operator="containsText" text="FERIADO">
      <formula>NOT(ISERROR(SEARCH("FERIADO",F22)))</formula>
    </cfRule>
  </conditionalFormatting>
  <conditionalFormatting sqref="F22">
    <cfRule type="containsText" dxfId="34611" priority="1725" operator="containsText" text="FÉRIAS">
      <formula>NOT(ISERROR(SEARCH("FÉRIAS",F22)))</formula>
    </cfRule>
  </conditionalFormatting>
  <conditionalFormatting sqref="F19">
    <cfRule type="containsText" dxfId="34610" priority="1723" operator="containsText" text="NTRAB">
      <formula>NOT(ISERROR(SEARCH("NTRAB",F19)))</formula>
    </cfRule>
    <cfRule type="containsText" dxfId="34609" priority="1724" operator="containsText" text="FERIADO">
      <formula>NOT(ISERROR(SEARCH("FERIADO",F19)))</formula>
    </cfRule>
  </conditionalFormatting>
  <conditionalFormatting sqref="F19">
    <cfRule type="containsText" dxfId="34608" priority="1722" operator="containsText" text="FÉRIAS">
      <formula>NOT(ISERROR(SEARCH("FÉRIAS",F19)))</formula>
    </cfRule>
  </conditionalFormatting>
  <conditionalFormatting sqref="F19 F22">
    <cfRule type="containsText" dxfId="34607" priority="1721" operator="containsText" text="ATESTADO">
      <formula>NOT(ISERROR(SEARCH("ATESTADO",F19)))</formula>
    </cfRule>
  </conditionalFormatting>
  <conditionalFormatting sqref="F20">
    <cfRule type="containsText" dxfId="34606" priority="1719" operator="containsText" text="NTRAB">
      <formula>NOT(ISERROR(SEARCH("NTRAB",F20)))</formula>
    </cfRule>
    <cfRule type="containsText" dxfId="34605" priority="1720" operator="containsText" text="FERIADO">
      <formula>NOT(ISERROR(SEARCH("FERIADO",F20)))</formula>
    </cfRule>
  </conditionalFormatting>
  <conditionalFormatting sqref="F20">
    <cfRule type="containsText" dxfId="34604" priority="1718" operator="containsText" text="FÉRIAS">
      <formula>NOT(ISERROR(SEARCH("FÉRIAS",F20)))</formula>
    </cfRule>
  </conditionalFormatting>
  <conditionalFormatting sqref="F20">
    <cfRule type="expression" dxfId="34603" priority="1714">
      <formula>F19="FERIADO"</formula>
    </cfRule>
    <cfRule type="expression" dxfId="34602" priority="1715">
      <formula>F19="NTRAB"</formula>
    </cfRule>
    <cfRule type="expression" dxfId="34601" priority="1716">
      <formula>F19="FÉRIAS"</formula>
    </cfRule>
    <cfRule type="expression" dxfId="34600" priority="1717">
      <formula>F19="ATESTADO"</formula>
    </cfRule>
  </conditionalFormatting>
  <conditionalFormatting sqref="F20">
    <cfRule type="containsText" dxfId="34599" priority="1713" operator="containsText" text="ATESTADO">
      <formula>NOT(ISERROR(SEARCH("ATESTADO",F20)))</formula>
    </cfRule>
  </conditionalFormatting>
  <conditionalFormatting sqref="F19:F20 F22">
    <cfRule type="containsText" dxfId="34598" priority="1712" operator="containsText" text="HOJE">
      <formula>NOT(ISERROR(SEARCH("HOJE",F19)))</formula>
    </cfRule>
  </conditionalFormatting>
  <conditionalFormatting sqref="F26">
    <cfRule type="containsText" dxfId="34597" priority="1710" operator="containsText" text="NTRAB">
      <formula>NOT(ISERROR(SEARCH("NTRAB",F26)))</formula>
    </cfRule>
    <cfRule type="containsText" dxfId="34596" priority="1711" operator="containsText" text="FERIADO">
      <formula>NOT(ISERROR(SEARCH("FERIADO",F26)))</formula>
    </cfRule>
  </conditionalFormatting>
  <conditionalFormatting sqref="F26">
    <cfRule type="containsText" dxfId="34595" priority="1709" operator="containsText" text="FÉRIAS">
      <formula>NOT(ISERROR(SEARCH("FÉRIAS",F26)))</formula>
    </cfRule>
  </conditionalFormatting>
  <conditionalFormatting sqref="F23">
    <cfRule type="containsText" dxfId="34594" priority="1707" operator="containsText" text="NTRAB">
      <formula>NOT(ISERROR(SEARCH("NTRAB",F23)))</formula>
    </cfRule>
    <cfRule type="containsText" dxfId="34593" priority="1708" operator="containsText" text="FERIADO">
      <formula>NOT(ISERROR(SEARCH("FERIADO",F23)))</formula>
    </cfRule>
  </conditionalFormatting>
  <conditionalFormatting sqref="F23">
    <cfRule type="containsText" dxfId="34592" priority="1706" operator="containsText" text="FÉRIAS">
      <formula>NOT(ISERROR(SEARCH("FÉRIAS",F23)))</formula>
    </cfRule>
  </conditionalFormatting>
  <conditionalFormatting sqref="F23 F26">
    <cfRule type="containsText" dxfId="34591" priority="1705" operator="containsText" text="ATESTADO">
      <formula>NOT(ISERROR(SEARCH("ATESTADO",F23)))</formula>
    </cfRule>
  </conditionalFormatting>
  <conditionalFormatting sqref="F24">
    <cfRule type="containsText" dxfId="34590" priority="1703" operator="containsText" text="NTRAB">
      <formula>NOT(ISERROR(SEARCH("NTRAB",F24)))</formula>
    </cfRule>
    <cfRule type="containsText" dxfId="34589" priority="1704" operator="containsText" text="FERIADO">
      <formula>NOT(ISERROR(SEARCH("FERIADO",F24)))</formula>
    </cfRule>
  </conditionalFormatting>
  <conditionalFormatting sqref="F24">
    <cfRule type="containsText" dxfId="34588" priority="1702" operator="containsText" text="FÉRIAS">
      <formula>NOT(ISERROR(SEARCH("FÉRIAS",F24)))</formula>
    </cfRule>
  </conditionalFormatting>
  <conditionalFormatting sqref="F24">
    <cfRule type="expression" dxfId="34587" priority="1698">
      <formula>F23="FERIADO"</formula>
    </cfRule>
    <cfRule type="expression" dxfId="34586" priority="1699">
      <formula>F23="NTRAB"</formula>
    </cfRule>
    <cfRule type="expression" dxfId="34585" priority="1700">
      <formula>F23="FÉRIAS"</formula>
    </cfRule>
    <cfRule type="expression" dxfId="34584" priority="1701">
      <formula>F23="ATESTADO"</formula>
    </cfRule>
  </conditionalFormatting>
  <conditionalFormatting sqref="F24">
    <cfRule type="containsText" dxfId="34583" priority="1697" operator="containsText" text="ATESTADO">
      <formula>NOT(ISERROR(SEARCH("ATESTADO",F24)))</formula>
    </cfRule>
  </conditionalFormatting>
  <conditionalFormatting sqref="F23:F24 F26">
    <cfRule type="containsText" dxfId="34582" priority="1696" operator="containsText" text="HOJE">
      <formula>NOT(ISERROR(SEARCH("HOJE",F23)))</formula>
    </cfRule>
  </conditionalFormatting>
  <conditionalFormatting sqref="F30">
    <cfRule type="containsText" dxfId="34581" priority="1694" operator="containsText" text="NTRAB">
      <formula>NOT(ISERROR(SEARCH("NTRAB",F30)))</formula>
    </cfRule>
    <cfRule type="containsText" dxfId="34580" priority="1695" operator="containsText" text="FERIADO">
      <formula>NOT(ISERROR(SEARCH("FERIADO",F30)))</formula>
    </cfRule>
  </conditionalFormatting>
  <conditionalFormatting sqref="F30">
    <cfRule type="containsText" dxfId="34579" priority="1693" operator="containsText" text="FÉRIAS">
      <formula>NOT(ISERROR(SEARCH("FÉRIAS",F30)))</formula>
    </cfRule>
  </conditionalFormatting>
  <conditionalFormatting sqref="F27">
    <cfRule type="containsText" dxfId="34578" priority="1691" operator="containsText" text="NTRAB">
      <formula>NOT(ISERROR(SEARCH("NTRAB",F27)))</formula>
    </cfRule>
    <cfRule type="containsText" dxfId="34577" priority="1692" operator="containsText" text="FERIADO">
      <formula>NOT(ISERROR(SEARCH("FERIADO",F27)))</formula>
    </cfRule>
  </conditionalFormatting>
  <conditionalFormatting sqref="F27">
    <cfRule type="containsText" dxfId="34576" priority="1690" operator="containsText" text="FÉRIAS">
      <formula>NOT(ISERROR(SEARCH("FÉRIAS",F27)))</formula>
    </cfRule>
  </conditionalFormatting>
  <conditionalFormatting sqref="F27 F30">
    <cfRule type="containsText" dxfId="34575" priority="1689" operator="containsText" text="ATESTADO">
      <formula>NOT(ISERROR(SEARCH("ATESTADO",F27)))</formula>
    </cfRule>
  </conditionalFormatting>
  <conditionalFormatting sqref="F28">
    <cfRule type="containsText" dxfId="34574" priority="1687" operator="containsText" text="NTRAB">
      <formula>NOT(ISERROR(SEARCH("NTRAB",F28)))</formula>
    </cfRule>
    <cfRule type="containsText" dxfId="34573" priority="1688" operator="containsText" text="FERIADO">
      <formula>NOT(ISERROR(SEARCH("FERIADO",F28)))</formula>
    </cfRule>
  </conditionalFormatting>
  <conditionalFormatting sqref="F28">
    <cfRule type="containsText" dxfId="34572" priority="1686" operator="containsText" text="FÉRIAS">
      <formula>NOT(ISERROR(SEARCH("FÉRIAS",F28)))</formula>
    </cfRule>
  </conditionalFormatting>
  <conditionalFormatting sqref="F28">
    <cfRule type="expression" dxfId="34571" priority="1682">
      <formula>F27="FERIADO"</formula>
    </cfRule>
    <cfRule type="expression" dxfId="34570" priority="1683">
      <formula>F27="NTRAB"</formula>
    </cfRule>
    <cfRule type="expression" dxfId="34569" priority="1684">
      <formula>F27="FÉRIAS"</formula>
    </cfRule>
    <cfRule type="expression" dxfId="34568" priority="1685">
      <formula>F27="ATESTADO"</formula>
    </cfRule>
  </conditionalFormatting>
  <conditionalFormatting sqref="F28">
    <cfRule type="containsText" dxfId="34567" priority="1681" operator="containsText" text="ATESTADO">
      <formula>NOT(ISERROR(SEARCH("ATESTADO",F28)))</formula>
    </cfRule>
  </conditionalFormatting>
  <conditionalFormatting sqref="F27:F28 F30">
    <cfRule type="containsText" dxfId="34566" priority="1680" operator="containsText" text="HOJE">
      <formula>NOT(ISERROR(SEARCH("HOJE",F27)))</formula>
    </cfRule>
  </conditionalFormatting>
  <conditionalFormatting sqref="F34">
    <cfRule type="containsText" dxfId="34565" priority="1678" operator="containsText" text="NTRAB">
      <formula>NOT(ISERROR(SEARCH("NTRAB",F34)))</formula>
    </cfRule>
    <cfRule type="containsText" dxfId="34564" priority="1679" operator="containsText" text="FERIADO">
      <formula>NOT(ISERROR(SEARCH("FERIADO",F34)))</formula>
    </cfRule>
  </conditionalFormatting>
  <conditionalFormatting sqref="F34">
    <cfRule type="containsText" dxfId="34563" priority="1677" operator="containsText" text="FÉRIAS">
      <formula>NOT(ISERROR(SEARCH("FÉRIAS",F34)))</formula>
    </cfRule>
  </conditionalFormatting>
  <conditionalFormatting sqref="F31">
    <cfRule type="containsText" dxfId="34562" priority="1675" operator="containsText" text="NTRAB">
      <formula>NOT(ISERROR(SEARCH("NTRAB",F31)))</formula>
    </cfRule>
    <cfRule type="containsText" dxfId="34561" priority="1676" operator="containsText" text="FERIADO">
      <formula>NOT(ISERROR(SEARCH("FERIADO",F31)))</formula>
    </cfRule>
  </conditionalFormatting>
  <conditionalFormatting sqref="F31">
    <cfRule type="containsText" dxfId="34560" priority="1674" operator="containsText" text="FÉRIAS">
      <formula>NOT(ISERROR(SEARCH("FÉRIAS",F31)))</formula>
    </cfRule>
  </conditionalFormatting>
  <conditionalFormatting sqref="F31 F34">
    <cfRule type="containsText" dxfId="34559" priority="1673" operator="containsText" text="ATESTADO">
      <formula>NOT(ISERROR(SEARCH("ATESTADO",F31)))</formula>
    </cfRule>
  </conditionalFormatting>
  <conditionalFormatting sqref="F32">
    <cfRule type="containsText" dxfId="34558" priority="1671" operator="containsText" text="NTRAB">
      <formula>NOT(ISERROR(SEARCH("NTRAB",F32)))</formula>
    </cfRule>
    <cfRule type="containsText" dxfId="34557" priority="1672" operator="containsText" text="FERIADO">
      <formula>NOT(ISERROR(SEARCH("FERIADO",F32)))</formula>
    </cfRule>
  </conditionalFormatting>
  <conditionalFormatting sqref="F32">
    <cfRule type="containsText" dxfId="34556" priority="1670" operator="containsText" text="FÉRIAS">
      <formula>NOT(ISERROR(SEARCH("FÉRIAS",F32)))</formula>
    </cfRule>
  </conditionalFormatting>
  <conditionalFormatting sqref="F32">
    <cfRule type="expression" dxfId="34555" priority="1666">
      <formula>F31="FERIADO"</formula>
    </cfRule>
    <cfRule type="expression" dxfId="34554" priority="1667">
      <formula>F31="NTRAB"</formula>
    </cfRule>
    <cfRule type="expression" dxfId="34553" priority="1668">
      <formula>F31="FÉRIAS"</formula>
    </cfRule>
    <cfRule type="expression" dxfId="34552" priority="1669">
      <formula>F31="ATESTADO"</formula>
    </cfRule>
  </conditionalFormatting>
  <conditionalFormatting sqref="F32">
    <cfRule type="containsText" dxfId="34551" priority="1665" operator="containsText" text="ATESTADO">
      <formula>NOT(ISERROR(SEARCH("ATESTADO",F32)))</formula>
    </cfRule>
  </conditionalFormatting>
  <conditionalFormatting sqref="F31:F32 F34">
    <cfRule type="containsText" dxfId="34550" priority="1664" operator="containsText" text="HOJE">
      <formula>NOT(ISERROR(SEARCH("HOJE",F31)))</formula>
    </cfRule>
  </conditionalFormatting>
  <conditionalFormatting sqref="F38">
    <cfRule type="containsText" dxfId="34549" priority="1662" operator="containsText" text="NTRAB">
      <formula>NOT(ISERROR(SEARCH("NTRAB",F38)))</formula>
    </cfRule>
    <cfRule type="containsText" dxfId="34548" priority="1663" operator="containsText" text="FERIADO">
      <formula>NOT(ISERROR(SEARCH("FERIADO",F38)))</formula>
    </cfRule>
  </conditionalFormatting>
  <conditionalFormatting sqref="F38">
    <cfRule type="containsText" dxfId="34547" priority="1661" operator="containsText" text="FÉRIAS">
      <formula>NOT(ISERROR(SEARCH("FÉRIAS",F38)))</formula>
    </cfRule>
  </conditionalFormatting>
  <conditionalFormatting sqref="F35">
    <cfRule type="containsText" dxfId="34546" priority="1659" operator="containsText" text="NTRAB">
      <formula>NOT(ISERROR(SEARCH("NTRAB",F35)))</formula>
    </cfRule>
    <cfRule type="containsText" dxfId="34545" priority="1660" operator="containsText" text="FERIADO">
      <formula>NOT(ISERROR(SEARCH("FERIADO",F35)))</formula>
    </cfRule>
  </conditionalFormatting>
  <conditionalFormatting sqref="F35">
    <cfRule type="containsText" dxfId="34544" priority="1658" operator="containsText" text="FÉRIAS">
      <formula>NOT(ISERROR(SEARCH("FÉRIAS",F35)))</formula>
    </cfRule>
  </conditionalFormatting>
  <conditionalFormatting sqref="F35 F38">
    <cfRule type="containsText" dxfId="34543" priority="1657" operator="containsText" text="ATESTADO">
      <formula>NOT(ISERROR(SEARCH("ATESTADO",F35)))</formula>
    </cfRule>
  </conditionalFormatting>
  <conditionalFormatting sqref="F36">
    <cfRule type="containsText" dxfId="34542" priority="1655" operator="containsText" text="NTRAB">
      <formula>NOT(ISERROR(SEARCH("NTRAB",F36)))</formula>
    </cfRule>
    <cfRule type="containsText" dxfId="34541" priority="1656" operator="containsText" text="FERIADO">
      <formula>NOT(ISERROR(SEARCH("FERIADO",F36)))</formula>
    </cfRule>
  </conditionalFormatting>
  <conditionalFormatting sqref="F36">
    <cfRule type="containsText" dxfId="34540" priority="1654" operator="containsText" text="FÉRIAS">
      <formula>NOT(ISERROR(SEARCH("FÉRIAS",F36)))</formula>
    </cfRule>
  </conditionalFormatting>
  <conditionalFormatting sqref="F36">
    <cfRule type="expression" dxfId="34539" priority="1650">
      <formula>F35="FERIADO"</formula>
    </cfRule>
    <cfRule type="expression" dxfId="34538" priority="1651">
      <formula>F35="NTRAB"</formula>
    </cfRule>
    <cfRule type="expression" dxfId="34537" priority="1652">
      <formula>F35="FÉRIAS"</formula>
    </cfRule>
    <cfRule type="expression" dxfId="34536" priority="1653">
      <formula>F35="ATESTADO"</formula>
    </cfRule>
  </conditionalFormatting>
  <conditionalFormatting sqref="F36">
    <cfRule type="containsText" dxfId="34535" priority="1649" operator="containsText" text="ATESTADO">
      <formula>NOT(ISERROR(SEARCH("ATESTADO",F36)))</formula>
    </cfRule>
  </conditionalFormatting>
  <conditionalFormatting sqref="F35:F36 F38">
    <cfRule type="containsText" dxfId="34534" priority="1648" operator="containsText" text="HOJE">
      <formula>NOT(ISERROR(SEARCH("HOJE",F35)))</formula>
    </cfRule>
  </conditionalFormatting>
  <conditionalFormatting sqref="F42">
    <cfRule type="containsText" dxfId="34533" priority="1646" operator="containsText" text="NTRAB">
      <formula>NOT(ISERROR(SEARCH("NTRAB",F42)))</formula>
    </cfRule>
    <cfRule type="containsText" dxfId="34532" priority="1647" operator="containsText" text="FERIADO">
      <formula>NOT(ISERROR(SEARCH("FERIADO",F42)))</formula>
    </cfRule>
  </conditionalFormatting>
  <conditionalFormatting sqref="F42">
    <cfRule type="containsText" dxfId="34531" priority="1645" operator="containsText" text="FÉRIAS">
      <formula>NOT(ISERROR(SEARCH("FÉRIAS",F42)))</formula>
    </cfRule>
  </conditionalFormatting>
  <conditionalFormatting sqref="F39">
    <cfRule type="containsText" dxfId="34530" priority="1643" operator="containsText" text="NTRAB">
      <formula>NOT(ISERROR(SEARCH("NTRAB",F39)))</formula>
    </cfRule>
    <cfRule type="containsText" dxfId="34529" priority="1644" operator="containsText" text="FERIADO">
      <formula>NOT(ISERROR(SEARCH("FERIADO",F39)))</formula>
    </cfRule>
  </conditionalFormatting>
  <conditionalFormatting sqref="F39">
    <cfRule type="containsText" dxfId="34528" priority="1642" operator="containsText" text="FÉRIAS">
      <formula>NOT(ISERROR(SEARCH("FÉRIAS",F39)))</formula>
    </cfRule>
  </conditionalFormatting>
  <conditionalFormatting sqref="F39 F42">
    <cfRule type="containsText" dxfId="34527" priority="1641" operator="containsText" text="ATESTADO">
      <formula>NOT(ISERROR(SEARCH("ATESTADO",F39)))</formula>
    </cfRule>
  </conditionalFormatting>
  <conditionalFormatting sqref="F40">
    <cfRule type="containsText" dxfId="34526" priority="1639" operator="containsText" text="NTRAB">
      <formula>NOT(ISERROR(SEARCH("NTRAB",F40)))</formula>
    </cfRule>
    <cfRule type="containsText" dxfId="34525" priority="1640" operator="containsText" text="FERIADO">
      <formula>NOT(ISERROR(SEARCH("FERIADO",F40)))</formula>
    </cfRule>
  </conditionalFormatting>
  <conditionalFormatting sqref="F40">
    <cfRule type="containsText" dxfId="34524" priority="1638" operator="containsText" text="FÉRIAS">
      <formula>NOT(ISERROR(SEARCH("FÉRIAS",F40)))</formula>
    </cfRule>
  </conditionalFormatting>
  <conditionalFormatting sqref="F40">
    <cfRule type="expression" dxfId="34523" priority="1634">
      <formula>F39="FERIADO"</formula>
    </cfRule>
    <cfRule type="expression" dxfId="34522" priority="1635">
      <formula>F39="NTRAB"</formula>
    </cfRule>
    <cfRule type="expression" dxfId="34521" priority="1636">
      <formula>F39="FÉRIAS"</formula>
    </cfRule>
    <cfRule type="expression" dxfId="34520" priority="1637">
      <formula>F39="ATESTADO"</formula>
    </cfRule>
  </conditionalFormatting>
  <conditionalFormatting sqref="F40">
    <cfRule type="containsText" dxfId="34519" priority="1633" operator="containsText" text="ATESTADO">
      <formula>NOT(ISERROR(SEARCH("ATESTADO",F40)))</formula>
    </cfRule>
  </conditionalFormatting>
  <conditionalFormatting sqref="F39:F40 F42">
    <cfRule type="containsText" dxfId="34518" priority="1632" operator="containsText" text="HOJE">
      <formula>NOT(ISERROR(SEARCH("HOJE",F39)))</formula>
    </cfRule>
  </conditionalFormatting>
  <conditionalFormatting sqref="F13">
    <cfRule type="containsText" dxfId="34517" priority="1630" operator="containsText" text="NTRAB">
      <formula>NOT(ISERROR(SEARCH("NTRAB",F13)))</formula>
    </cfRule>
    <cfRule type="containsText" dxfId="34516" priority="1631" operator="containsText" text="FERIADO">
      <formula>NOT(ISERROR(SEARCH("FERIADO",F13)))</formula>
    </cfRule>
  </conditionalFormatting>
  <conditionalFormatting sqref="F13">
    <cfRule type="containsText" dxfId="34515" priority="1629" operator="containsText" text="FÉRIAS">
      <formula>NOT(ISERROR(SEARCH("FÉRIAS",F13)))</formula>
    </cfRule>
  </conditionalFormatting>
  <conditionalFormatting sqref="F13">
    <cfRule type="expression" dxfId="34514" priority="1625">
      <formula>F12="FERIADO"</formula>
    </cfRule>
    <cfRule type="expression" dxfId="34513" priority="1626">
      <formula>F12="NTRAB"</formula>
    </cfRule>
    <cfRule type="expression" dxfId="34512" priority="1627">
      <formula>F12="FÉRIAS"</formula>
    </cfRule>
    <cfRule type="expression" dxfId="34511" priority="1628">
      <formula>F12="ATESTADO"</formula>
    </cfRule>
  </conditionalFormatting>
  <conditionalFormatting sqref="F13">
    <cfRule type="containsText" dxfId="34510" priority="1624" operator="containsText" text="ATESTADO">
      <formula>NOT(ISERROR(SEARCH("ATESTADO",F13)))</formula>
    </cfRule>
  </conditionalFormatting>
  <conditionalFormatting sqref="F13">
    <cfRule type="expression" dxfId="34509" priority="1620">
      <formula>F11="ATESTADO"</formula>
    </cfRule>
    <cfRule type="expression" dxfId="34508" priority="1621">
      <formula>F11="FÉRIAS"</formula>
    </cfRule>
    <cfRule type="expression" dxfId="34507" priority="1622">
      <formula>F11="NTRAB"</formula>
    </cfRule>
    <cfRule type="expression" dxfId="34506" priority="1623">
      <formula>F11="FERIADO"</formula>
    </cfRule>
  </conditionalFormatting>
  <conditionalFormatting sqref="F13">
    <cfRule type="containsText" dxfId="34505" priority="1619" operator="containsText" text="HOJE">
      <formula>NOT(ISERROR(SEARCH("HOJE",F13)))</formula>
    </cfRule>
  </conditionalFormatting>
  <conditionalFormatting sqref="F17">
    <cfRule type="containsText" dxfId="34504" priority="1617" operator="containsText" text="NTRAB">
      <formula>NOT(ISERROR(SEARCH("NTRAB",F17)))</formula>
    </cfRule>
    <cfRule type="containsText" dxfId="34503" priority="1618" operator="containsText" text="FERIADO">
      <formula>NOT(ISERROR(SEARCH("FERIADO",F17)))</formula>
    </cfRule>
  </conditionalFormatting>
  <conditionalFormatting sqref="F17">
    <cfRule type="containsText" dxfId="34502" priority="1616" operator="containsText" text="FÉRIAS">
      <formula>NOT(ISERROR(SEARCH("FÉRIAS",F17)))</formula>
    </cfRule>
  </conditionalFormatting>
  <conditionalFormatting sqref="F17">
    <cfRule type="expression" dxfId="34501" priority="1612">
      <formula>F16="FERIADO"</formula>
    </cfRule>
    <cfRule type="expression" dxfId="34500" priority="1613">
      <formula>F16="NTRAB"</formula>
    </cfRule>
    <cfRule type="expression" dxfId="34499" priority="1614">
      <formula>F16="FÉRIAS"</formula>
    </cfRule>
    <cfRule type="expression" dxfId="34498" priority="1615">
      <formula>F16="ATESTADO"</formula>
    </cfRule>
  </conditionalFormatting>
  <conditionalFormatting sqref="F17">
    <cfRule type="containsText" dxfId="34497" priority="1611" operator="containsText" text="ATESTADO">
      <formula>NOT(ISERROR(SEARCH("ATESTADO",F17)))</formula>
    </cfRule>
  </conditionalFormatting>
  <conditionalFormatting sqref="F17">
    <cfRule type="expression" dxfId="34496" priority="1607">
      <formula>F15="ATESTADO"</formula>
    </cfRule>
    <cfRule type="expression" dxfId="34495" priority="1608">
      <formula>F15="FÉRIAS"</formula>
    </cfRule>
    <cfRule type="expression" dxfId="34494" priority="1609">
      <formula>F15="NTRAB"</formula>
    </cfRule>
    <cfRule type="expression" dxfId="34493" priority="1610">
      <formula>F15="FERIADO"</formula>
    </cfRule>
  </conditionalFormatting>
  <conditionalFormatting sqref="F17">
    <cfRule type="containsText" dxfId="34492" priority="1606" operator="containsText" text="HOJE">
      <formula>NOT(ISERROR(SEARCH("HOJE",F17)))</formula>
    </cfRule>
  </conditionalFormatting>
  <conditionalFormatting sqref="F21">
    <cfRule type="containsText" dxfId="34491" priority="1604" operator="containsText" text="NTRAB">
      <formula>NOT(ISERROR(SEARCH("NTRAB",F21)))</formula>
    </cfRule>
    <cfRule type="containsText" dxfId="34490" priority="1605" operator="containsText" text="FERIADO">
      <formula>NOT(ISERROR(SEARCH("FERIADO",F21)))</formula>
    </cfRule>
  </conditionalFormatting>
  <conditionalFormatting sqref="F21">
    <cfRule type="containsText" dxfId="34489" priority="1603" operator="containsText" text="FÉRIAS">
      <formula>NOT(ISERROR(SEARCH("FÉRIAS",F21)))</formula>
    </cfRule>
  </conditionalFormatting>
  <conditionalFormatting sqref="F21">
    <cfRule type="expression" dxfId="34488" priority="1599">
      <formula>F20="FERIADO"</formula>
    </cfRule>
    <cfRule type="expression" dxfId="34487" priority="1600">
      <formula>F20="NTRAB"</formula>
    </cfRule>
    <cfRule type="expression" dxfId="34486" priority="1601">
      <formula>F20="FÉRIAS"</formula>
    </cfRule>
    <cfRule type="expression" dxfId="34485" priority="1602">
      <formula>F20="ATESTADO"</formula>
    </cfRule>
  </conditionalFormatting>
  <conditionalFormatting sqref="F21">
    <cfRule type="containsText" dxfId="34484" priority="1598" operator="containsText" text="ATESTADO">
      <formula>NOT(ISERROR(SEARCH("ATESTADO",F21)))</formula>
    </cfRule>
  </conditionalFormatting>
  <conditionalFormatting sqref="F21">
    <cfRule type="expression" dxfId="34483" priority="1594">
      <formula>F19="ATESTADO"</formula>
    </cfRule>
    <cfRule type="expression" dxfId="34482" priority="1595">
      <formula>F19="FÉRIAS"</formula>
    </cfRule>
    <cfRule type="expression" dxfId="34481" priority="1596">
      <formula>F19="NTRAB"</formula>
    </cfRule>
    <cfRule type="expression" dxfId="34480" priority="1597">
      <formula>F19="FERIADO"</formula>
    </cfRule>
  </conditionalFormatting>
  <conditionalFormatting sqref="F21">
    <cfRule type="containsText" dxfId="34479" priority="1593" operator="containsText" text="HOJE">
      <formula>NOT(ISERROR(SEARCH("HOJE",F21)))</formula>
    </cfRule>
  </conditionalFormatting>
  <conditionalFormatting sqref="F25">
    <cfRule type="containsText" dxfId="34478" priority="1591" operator="containsText" text="NTRAB">
      <formula>NOT(ISERROR(SEARCH("NTRAB",F25)))</formula>
    </cfRule>
    <cfRule type="containsText" dxfId="34477" priority="1592" operator="containsText" text="FERIADO">
      <formula>NOT(ISERROR(SEARCH("FERIADO",F25)))</formula>
    </cfRule>
  </conditionalFormatting>
  <conditionalFormatting sqref="F25">
    <cfRule type="containsText" dxfId="34476" priority="1590" operator="containsText" text="FÉRIAS">
      <formula>NOT(ISERROR(SEARCH("FÉRIAS",F25)))</formula>
    </cfRule>
  </conditionalFormatting>
  <conditionalFormatting sqref="F25">
    <cfRule type="expression" dxfId="34475" priority="1586">
      <formula>F24="FERIADO"</formula>
    </cfRule>
    <cfRule type="expression" dxfId="34474" priority="1587">
      <formula>F24="NTRAB"</formula>
    </cfRule>
    <cfRule type="expression" dxfId="34473" priority="1588">
      <formula>F24="FÉRIAS"</formula>
    </cfRule>
    <cfRule type="expression" dxfId="34472" priority="1589">
      <formula>F24="ATESTADO"</formula>
    </cfRule>
  </conditionalFormatting>
  <conditionalFormatting sqref="F25">
    <cfRule type="containsText" dxfId="34471" priority="1585" operator="containsText" text="ATESTADO">
      <formula>NOT(ISERROR(SEARCH("ATESTADO",F25)))</formula>
    </cfRule>
  </conditionalFormatting>
  <conditionalFormatting sqref="F25">
    <cfRule type="expression" dxfId="34470" priority="1581">
      <formula>F23="ATESTADO"</formula>
    </cfRule>
    <cfRule type="expression" dxfId="34469" priority="1582">
      <formula>F23="FÉRIAS"</formula>
    </cfRule>
    <cfRule type="expression" dxfId="34468" priority="1583">
      <formula>F23="NTRAB"</formula>
    </cfRule>
    <cfRule type="expression" dxfId="34467" priority="1584">
      <formula>F23="FERIADO"</formula>
    </cfRule>
  </conditionalFormatting>
  <conditionalFormatting sqref="F25">
    <cfRule type="containsText" dxfId="34466" priority="1580" operator="containsText" text="HOJE">
      <formula>NOT(ISERROR(SEARCH("HOJE",F25)))</formula>
    </cfRule>
  </conditionalFormatting>
  <conditionalFormatting sqref="F29">
    <cfRule type="containsText" dxfId="34465" priority="1578" operator="containsText" text="NTRAB">
      <formula>NOT(ISERROR(SEARCH("NTRAB",F29)))</formula>
    </cfRule>
    <cfRule type="containsText" dxfId="34464" priority="1579" operator="containsText" text="FERIADO">
      <formula>NOT(ISERROR(SEARCH("FERIADO",F29)))</formula>
    </cfRule>
  </conditionalFormatting>
  <conditionalFormatting sqref="F29">
    <cfRule type="containsText" dxfId="34463" priority="1577" operator="containsText" text="FÉRIAS">
      <formula>NOT(ISERROR(SEARCH("FÉRIAS",F29)))</formula>
    </cfRule>
  </conditionalFormatting>
  <conditionalFormatting sqref="F29">
    <cfRule type="expression" dxfId="34462" priority="1573">
      <formula>F28="FERIADO"</formula>
    </cfRule>
    <cfRule type="expression" dxfId="34461" priority="1574">
      <formula>F28="NTRAB"</formula>
    </cfRule>
    <cfRule type="expression" dxfId="34460" priority="1575">
      <formula>F28="FÉRIAS"</formula>
    </cfRule>
    <cfRule type="expression" dxfId="34459" priority="1576">
      <formula>F28="ATESTADO"</formula>
    </cfRule>
  </conditionalFormatting>
  <conditionalFormatting sqref="F29">
    <cfRule type="containsText" dxfId="34458" priority="1572" operator="containsText" text="ATESTADO">
      <formula>NOT(ISERROR(SEARCH("ATESTADO",F29)))</formula>
    </cfRule>
  </conditionalFormatting>
  <conditionalFormatting sqref="F29">
    <cfRule type="expression" dxfId="34457" priority="1568">
      <formula>F27="ATESTADO"</formula>
    </cfRule>
    <cfRule type="expression" dxfId="34456" priority="1569">
      <formula>F27="FÉRIAS"</formula>
    </cfRule>
    <cfRule type="expression" dxfId="34455" priority="1570">
      <formula>F27="NTRAB"</formula>
    </cfRule>
    <cfRule type="expression" dxfId="34454" priority="1571">
      <formula>F27="FERIADO"</formula>
    </cfRule>
  </conditionalFormatting>
  <conditionalFormatting sqref="F29">
    <cfRule type="containsText" dxfId="34453" priority="1567" operator="containsText" text="HOJE">
      <formula>NOT(ISERROR(SEARCH("HOJE",F29)))</formula>
    </cfRule>
  </conditionalFormatting>
  <conditionalFormatting sqref="F33">
    <cfRule type="containsText" dxfId="34452" priority="1565" operator="containsText" text="NTRAB">
      <formula>NOT(ISERROR(SEARCH("NTRAB",F33)))</formula>
    </cfRule>
    <cfRule type="containsText" dxfId="34451" priority="1566" operator="containsText" text="FERIADO">
      <formula>NOT(ISERROR(SEARCH("FERIADO",F33)))</formula>
    </cfRule>
  </conditionalFormatting>
  <conditionalFormatting sqref="F33">
    <cfRule type="containsText" dxfId="34450" priority="1564" operator="containsText" text="FÉRIAS">
      <formula>NOT(ISERROR(SEARCH("FÉRIAS",F33)))</formula>
    </cfRule>
  </conditionalFormatting>
  <conditionalFormatting sqref="F33">
    <cfRule type="expression" dxfId="34449" priority="1560">
      <formula>F32="FERIADO"</formula>
    </cfRule>
    <cfRule type="expression" dxfId="34448" priority="1561">
      <formula>F32="NTRAB"</formula>
    </cfRule>
    <cfRule type="expression" dxfId="34447" priority="1562">
      <formula>F32="FÉRIAS"</formula>
    </cfRule>
    <cfRule type="expression" dxfId="34446" priority="1563">
      <formula>F32="ATESTADO"</formula>
    </cfRule>
  </conditionalFormatting>
  <conditionalFormatting sqref="F33">
    <cfRule type="containsText" dxfId="34445" priority="1559" operator="containsText" text="ATESTADO">
      <formula>NOT(ISERROR(SEARCH("ATESTADO",F33)))</formula>
    </cfRule>
  </conditionalFormatting>
  <conditionalFormatting sqref="F33">
    <cfRule type="expression" dxfId="34444" priority="1555">
      <formula>F31="ATESTADO"</formula>
    </cfRule>
    <cfRule type="expression" dxfId="34443" priority="1556">
      <formula>F31="FÉRIAS"</formula>
    </cfRule>
    <cfRule type="expression" dxfId="34442" priority="1557">
      <formula>F31="NTRAB"</formula>
    </cfRule>
    <cfRule type="expression" dxfId="34441" priority="1558">
      <formula>F31="FERIADO"</formula>
    </cfRule>
  </conditionalFormatting>
  <conditionalFormatting sqref="F33">
    <cfRule type="containsText" dxfId="34440" priority="1554" operator="containsText" text="HOJE">
      <formula>NOT(ISERROR(SEARCH("HOJE",F33)))</formula>
    </cfRule>
  </conditionalFormatting>
  <conditionalFormatting sqref="F37">
    <cfRule type="containsText" dxfId="34439" priority="1552" operator="containsText" text="NTRAB">
      <formula>NOT(ISERROR(SEARCH("NTRAB",F37)))</formula>
    </cfRule>
    <cfRule type="containsText" dxfId="34438" priority="1553" operator="containsText" text="FERIADO">
      <formula>NOT(ISERROR(SEARCH("FERIADO",F37)))</formula>
    </cfRule>
  </conditionalFormatting>
  <conditionalFormatting sqref="F37">
    <cfRule type="containsText" dxfId="34437" priority="1551" operator="containsText" text="FÉRIAS">
      <formula>NOT(ISERROR(SEARCH("FÉRIAS",F37)))</formula>
    </cfRule>
  </conditionalFormatting>
  <conditionalFormatting sqref="F37">
    <cfRule type="expression" dxfId="34436" priority="1547">
      <formula>F36="FERIADO"</formula>
    </cfRule>
    <cfRule type="expression" dxfId="34435" priority="1548">
      <formula>F36="NTRAB"</formula>
    </cfRule>
    <cfRule type="expression" dxfId="34434" priority="1549">
      <formula>F36="FÉRIAS"</formula>
    </cfRule>
    <cfRule type="expression" dxfId="34433" priority="1550">
      <formula>F36="ATESTADO"</formula>
    </cfRule>
  </conditionalFormatting>
  <conditionalFormatting sqref="F37">
    <cfRule type="containsText" dxfId="34432" priority="1546" operator="containsText" text="ATESTADO">
      <formula>NOT(ISERROR(SEARCH("ATESTADO",F37)))</formula>
    </cfRule>
  </conditionalFormatting>
  <conditionalFormatting sqref="F37">
    <cfRule type="expression" dxfId="34431" priority="1542">
      <formula>F35="ATESTADO"</formula>
    </cfRule>
    <cfRule type="expression" dxfId="34430" priority="1543">
      <formula>F35="FÉRIAS"</formula>
    </cfRule>
    <cfRule type="expression" dxfId="34429" priority="1544">
      <formula>F35="NTRAB"</formula>
    </cfRule>
    <cfRule type="expression" dxfId="34428" priority="1545">
      <formula>F35="FERIADO"</formula>
    </cfRule>
  </conditionalFormatting>
  <conditionalFormatting sqref="F37">
    <cfRule type="containsText" dxfId="34427" priority="1541" operator="containsText" text="HOJE">
      <formula>NOT(ISERROR(SEARCH("HOJE",F37)))</formula>
    </cfRule>
  </conditionalFormatting>
  <conditionalFormatting sqref="F41">
    <cfRule type="containsText" dxfId="34426" priority="1539" operator="containsText" text="NTRAB">
      <formula>NOT(ISERROR(SEARCH("NTRAB",F41)))</formula>
    </cfRule>
    <cfRule type="containsText" dxfId="34425" priority="1540" operator="containsText" text="FERIADO">
      <formula>NOT(ISERROR(SEARCH("FERIADO",F41)))</formula>
    </cfRule>
  </conditionalFormatting>
  <conditionalFormatting sqref="F41">
    <cfRule type="containsText" dxfId="34424" priority="1538" operator="containsText" text="FÉRIAS">
      <formula>NOT(ISERROR(SEARCH("FÉRIAS",F41)))</formula>
    </cfRule>
  </conditionalFormatting>
  <conditionalFormatting sqref="F41">
    <cfRule type="expression" dxfId="34423" priority="1534">
      <formula>F40="FERIADO"</formula>
    </cfRule>
    <cfRule type="expression" dxfId="34422" priority="1535">
      <formula>F40="NTRAB"</formula>
    </cfRule>
    <cfRule type="expression" dxfId="34421" priority="1536">
      <formula>F40="FÉRIAS"</formula>
    </cfRule>
    <cfRule type="expression" dxfId="34420" priority="1537">
      <formula>F40="ATESTADO"</formula>
    </cfRule>
  </conditionalFormatting>
  <conditionalFormatting sqref="F41">
    <cfRule type="containsText" dxfId="34419" priority="1533" operator="containsText" text="ATESTADO">
      <formula>NOT(ISERROR(SEARCH("ATESTADO",F41)))</formula>
    </cfRule>
  </conditionalFormatting>
  <conditionalFormatting sqref="F41">
    <cfRule type="expression" dxfId="34418" priority="1529">
      <formula>F39="ATESTADO"</formula>
    </cfRule>
    <cfRule type="expression" dxfId="34417" priority="1530">
      <formula>F39="FÉRIAS"</formula>
    </cfRule>
    <cfRule type="expression" dxfId="34416" priority="1531">
      <formula>F39="NTRAB"</formula>
    </cfRule>
    <cfRule type="expression" dxfId="34415" priority="1532">
      <formula>F39="FERIADO"</formula>
    </cfRule>
  </conditionalFormatting>
  <conditionalFormatting sqref="F41">
    <cfRule type="containsText" dxfId="34414" priority="1528" operator="containsText" text="HOJE">
      <formula>NOT(ISERROR(SEARCH("HOJE",F41)))</formula>
    </cfRule>
  </conditionalFormatting>
  <conditionalFormatting sqref="F5">
    <cfRule type="containsText" dxfId="34413" priority="1526" operator="containsText" text="NTRAB">
      <formula>NOT(ISERROR(SEARCH("NTRAB",F5)))</formula>
    </cfRule>
    <cfRule type="containsText" dxfId="34412" priority="1527" operator="containsText" text="FERIADO">
      <formula>NOT(ISERROR(SEARCH("FERIADO",F5)))</formula>
    </cfRule>
  </conditionalFormatting>
  <conditionalFormatting sqref="F5">
    <cfRule type="containsText" dxfId="34411" priority="1525" operator="containsText" text="FÉRIAS">
      <formula>NOT(ISERROR(SEARCH("FÉRIAS",F5)))</formula>
    </cfRule>
  </conditionalFormatting>
  <conditionalFormatting sqref="F5">
    <cfRule type="expression" dxfId="34410" priority="1521">
      <formula>F4="FERIADO"</formula>
    </cfRule>
    <cfRule type="expression" dxfId="34409" priority="1522">
      <formula>F4="NTRAB"</formula>
    </cfRule>
    <cfRule type="expression" dxfId="34408" priority="1523">
      <formula>F4="FÉRIAS"</formula>
    </cfRule>
    <cfRule type="expression" dxfId="34407" priority="1524">
      <formula>F4="ATESTADO"</formula>
    </cfRule>
  </conditionalFormatting>
  <conditionalFormatting sqref="F5">
    <cfRule type="containsText" dxfId="34406" priority="1520" operator="containsText" text="ATESTADO">
      <formula>NOT(ISERROR(SEARCH("ATESTADO",F5)))</formula>
    </cfRule>
  </conditionalFormatting>
  <conditionalFormatting sqref="F5">
    <cfRule type="expression" dxfId="34405" priority="1516">
      <formula>F3="ATESTADO"</formula>
    </cfRule>
    <cfRule type="expression" dxfId="34404" priority="1517">
      <formula>F3="FÉRIAS"</formula>
    </cfRule>
    <cfRule type="expression" dxfId="34403" priority="1518">
      <formula>F3="NTRAB"</formula>
    </cfRule>
    <cfRule type="expression" dxfId="34402" priority="1519">
      <formula>F3="FERIADO"</formula>
    </cfRule>
  </conditionalFormatting>
  <conditionalFormatting sqref="F5">
    <cfRule type="containsText" dxfId="34401" priority="1515" operator="containsText" text="HOJE">
      <formula>NOT(ISERROR(SEARCH("HOJE",F5)))</formula>
    </cfRule>
  </conditionalFormatting>
  <conditionalFormatting sqref="F4">
    <cfRule type="containsText" dxfId="34400" priority="1513" operator="containsText" text="NTRAB">
      <formula>NOT(ISERROR(SEARCH("NTRAB",F4)))</formula>
    </cfRule>
    <cfRule type="containsText" dxfId="34399" priority="1514" operator="containsText" text="FERIADO">
      <formula>NOT(ISERROR(SEARCH("FERIADO",F4)))</formula>
    </cfRule>
  </conditionalFormatting>
  <conditionalFormatting sqref="F4">
    <cfRule type="containsText" dxfId="34398" priority="1512" operator="containsText" text="FÉRIAS">
      <formula>NOT(ISERROR(SEARCH("FÉRIAS",F4)))</formula>
    </cfRule>
  </conditionalFormatting>
  <conditionalFormatting sqref="F4">
    <cfRule type="expression" dxfId="34397" priority="1508">
      <formula>F3="FERIADO"</formula>
    </cfRule>
    <cfRule type="expression" dxfId="34396" priority="1509">
      <formula>F3="NTRAB"</formula>
    </cfRule>
    <cfRule type="expression" dxfId="34395" priority="1510">
      <formula>F3="FÉRIAS"</formula>
    </cfRule>
    <cfRule type="expression" dxfId="34394" priority="1511">
      <formula>F3="ATESTADO"</formula>
    </cfRule>
  </conditionalFormatting>
  <conditionalFormatting sqref="F4">
    <cfRule type="containsText" dxfId="34393" priority="1507" operator="containsText" text="ATESTADO">
      <formula>NOT(ISERROR(SEARCH("ATESTADO",F4)))</formula>
    </cfRule>
  </conditionalFormatting>
  <conditionalFormatting sqref="F4">
    <cfRule type="containsText" dxfId="34392" priority="1506" operator="containsText" text="HOJE">
      <formula>NOT(ISERROR(SEARCH("HOJE",F4)))</formula>
    </cfRule>
  </conditionalFormatting>
  <conditionalFormatting sqref="K6">
    <cfRule type="containsText" dxfId="34391" priority="1504" operator="containsText" text="NTRAB">
      <formula>NOT(ISERROR(SEARCH("NTRAB",K6)))</formula>
    </cfRule>
    <cfRule type="containsText" dxfId="34390" priority="1505" operator="containsText" text="FERIADO">
      <formula>NOT(ISERROR(SEARCH("FERIADO",K6)))</formula>
    </cfRule>
  </conditionalFormatting>
  <conditionalFormatting sqref="K6">
    <cfRule type="containsText" dxfId="34389" priority="1503" operator="containsText" text="FÉRIAS">
      <formula>NOT(ISERROR(SEARCH("FÉRIAS",K6)))</formula>
    </cfRule>
  </conditionalFormatting>
  <conditionalFormatting sqref="K3">
    <cfRule type="containsText" dxfId="34388" priority="1501" operator="containsText" text="NTRAB">
      <formula>NOT(ISERROR(SEARCH("NTRAB",K3)))</formula>
    </cfRule>
    <cfRule type="containsText" dxfId="34387" priority="1502" operator="containsText" text="FERIADO">
      <formula>NOT(ISERROR(SEARCH("FERIADO",K3)))</formula>
    </cfRule>
  </conditionalFormatting>
  <conditionalFormatting sqref="K3">
    <cfRule type="containsText" dxfId="34386" priority="1500" operator="containsText" text="FÉRIAS">
      <formula>NOT(ISERROR(SEARCH("FÉRIAS",K3)))</formula>
    </cfRule>
  </conditionalFormatting>
  <conditionalFormatting sqref="K3 K6">
    <cfRule type="containsText" dxfId="34385" priority="1499" operator="containsText" text="ATESTADO">
      <formula>NOT(ISERROR(SEARCH("ATESTADO",K3)))</formula>
    </cfRule>
  </conditionalFormatting>
  <conditionalFormatting sqref="K3 K6">
    <cfRule type="containsText" dxfId="34384" priority="1498" operator="containsText" text="HOJE">
      <formula>NOT(ISERROR(SEARCH("HOJE",K3)))</formula>
    </cfRule>
  </conditionalFormatting>
  <conditionalFormatting sqref="K10">
    <cfRule type="containsText" dxfId="34383" priority="1496" operator="containsText" text="NTRAB">
      <formula>NOT(ISERROR(SEARCH("NTRAB",K10)))</formula>
    </cfRule>
    <cfRule type="containsText" dxfId="34382" priority="1497" operator="containsText" text="FERIADO">
      <formula>NOT(ISERROR(SEARCH("FERIADO",K10)))</formula>
    </cfRule>
  </conditionalFormatting>
  <conditionalFormatting sqref="K10">
    <cfRule type="containsText" dxfId="34381" priority="1495" operator="containsText" text="FÉRIAS">
      <formula>NOT(ISERROR(SEARCH("FÉRIAS",K10)))</formula>
    </cfRule>
  </conditionalFormatting>
  <conditionalFormatting sqref="K7">
    <cfRule type="containsText" dxfId="34380" priority="1493" operator="containsText" text="NTRAB">
      <formula>NOT(ISERROR(SEARCH("NTRAB",K7)))</formula>
    </cfRule>
    <cfRule type="containsText" dxfId="34379" priority="1494" operator="containsText" text="FERIADO">
      <formula>NOT(ISERROR(SEARCH("FERIADO",K7)))</formula>
    </cfRule>
  </conditionalFormatting>
  <conditionalFormatting sqref="K7">
    <cfRule type="containsText" dxfId="34378" priority="1492" operator="containsText" text="FÉRIAS">
      <formula>NOT(ISERROR(SEARCH("FÉRIAS",K7)))</formula>
    </cfRule>
  </conditionalFormatting>
  <conditionalFormatting sqref="K7 K10">
    <cfRule type="containsText" dxfId="34377" priority="1491" operator="containsText" text="ATESTADO">
      <formula>NOT(ISERROR(SEARCH("ATESTADO",K7)))</formula>
    </cfRule>
  </conditionalFormatting>
  <conditionalFormatting sqref="K8">
    <cfRule type="containsText" dxfId="34376" priority="1489" operator="containsText" text="NTRAB">
      <formula>NOT(ISERROR(SEARCH("NTRAB",K8)))</formula>
    </cfRule>
    <cfRule type="containsText" dxfId="34375" priority="1490" operator="containsText" text="FERIADO">
      <formula>NOT(ISERROR(SEARCH("FERIADO",K8)))</formula>
    </cfRule>
  </conditionalFormatting>
  <conditionalFormatting sqref="K8">
    <cfRule type="containsText" dxfId="34374" priority="1488" operator="containsText" text="FÉRIAS">
      <formula>NOT(ISERROR(SEARCH("FÉRIAS",K8)))</formula>
    </cfRule>
  </conditionalFormatting>
  <conditionalFormatting sqref="K8">
    <cfRule type="expression" dxfId="34373" priority="1484">
      <formula>K7="FERIADO"</formula>
    </cfRule>
    <cfRule type="expression" dxfId="34372" priority="1485">
      <formula>K7="NTRAB"</formula>
    </cfRule>
    <cfRule type="expression" dxfId="34371" priority="1486">
      <formula>K7="FÉRIAS"</formula>
    </cfRule>
    <cfRule type="expression" dxfId="34370" priority="1487">
      <formula>K7="ATESTADO"</formula>
    </cfRule>
  </conditionalFormatting>
  <conditionalFormatting sqref="K8">
    <cfRule type="containsText" dxfId="34369" priority="1483" operator="containsText" text="ATESTADO">
      <formula>NOT(ISERROR(SEARCH("ATESTADO",K8)))</formula>
    </cfRule>
  </conditionalFormatting>
  <conditionalFormatting sqref="K9">
    <cfRule type="containsText" dxfId="34368" priority="1481" operator="containsText" text="NTRAB">
      <formula>NOT(ISERROR(SEARCH("NTRAB",K9)))</formula>
    </cfRule>
    <cfRule type="containsText" dxfId="34367" priority="1482" operator="containsText" text="FERIADO">
      <formula>NOT(ISERROR(SEARCH("FERIADO",K9)))</formula>
    </cfRule>
  </conditionalFormatting>
  <conditionalFormatting sqref="K9">
    <cfRule type="containsText" dxfId="34366" priority="1480" operator="containsText" text="FÉRIAS">
      <formula>NOT(ISERROR(SEARCH("FÉRIAS",K9)))</formula>
    </cfRule>
  </conditionalFormatting>
  <conditionalFormatting sqref="K9">
    <cfRule type="expression" dxfId="34365" priority="1476">
      <formula>K8="FERIADO"</formula>
    </cfRule>
    <cfRule type="expression" dxfId="34364" priority="1477">
      <formula>K8="NTRAB"</formula>
    </cfRule>
    <cfRule type="expression" dxfId="34363" priority="1478">
      <formula>K8="FÉRIAS"</formula>
    </cfRule>
    <cfRule type="expression" dxfId="34362" priority="1479">
      <formula>K8="ATESTADO"</formula>
    </cfRule>
  </conditionalFormatting>
  <conditionalFormatting sqref="K9">
    <cfRule type="containsText" dxfId="34361" priority="1475" operator="containsText" text="ATESTADO">
      <formula>NOT(ISERROR(SEARCH("ATESTADO",K9)))</formula>
    </cfRule>
  </conditionalFormatting>
  <conditionalFormatting sqref="K9">
    <cfRule type="expression" dxfId="34360" priority="1471">
      <formula>K7="ATESTADO"</formula>
    </cfRule>
    <cfRule type="expression" dxfId="34359" priority="1472">
      <formula>K7="FÉRIAS"</formula>
    </cfRule>
    <cfRule type="expression" dxfId="34358" priority="1473">
      <formula>K7="NTRAB"</formula>
    </cfRule>
    <cfRule type="expression" dxfId="34357" priority="1474">
      <formula>K7="FERIADO"</formula>
    </cfRule>
  </conditionalFormatting>
  <conditionalFormatting sqref="K7:K10">
    <cfRule type="containsText" dxfId="34356" priority="1470" operator="containsText" text="HOJE">
      <formula>NOT(ISERROR(SEARCH("HOJE",K7)))</formula>
    </cfRule>
  </conditionalFormatting>
  <conditionalFormatting sqref="K14">
    <cfRule type="containsText" dxfId="34355" priority="1468" operator="containsText" text="NTRAB">
      <formula>NOT(ISERROR(SEARCH("NTRAB",K14)))</formula>
    </cfRule>
    <cfRule type="containsText" dxfId="34354" priority="1469" operator="containsText" text="FERIADO">
      <formula>NOT(ISERROR(SEARCH("FERIADO",K14)))</formula>
    </cfRule>
  </conditionalFormatting>
  <conditionalFormatting sqref="K14">
    <cfRule type="containsText" dxfId="34353" priority="1467" operator="containsText" text="FÉRIAS">
      <formula>NOT(ISERROR(SEARCH("FÉRIAS",K14)))</formula>
    </cfRule>
  </conditionalFormatting>
  <conditionalFormatting sqref="K11">
    <cfRule type="containsText" dxfId="34352" priority="1465" operator="containsText" text="NTRAB">
      <formula>NOT(ISERROR(SEARCH("NTRAB",K11)))</formula>
    </cfRule>
    <cfRule type="containsText" dxfId="34351" priority="1466" operator="containsText" text="FERIADO">
      <formula>NOT(ISERROR(SEARCH("FERIADO",K11)))</formula>
    </cfRule>
  </conditionalFormatting>
  <conditionalFormatting sqref="K11">
    <cfRule type="containsText" dxfId="34350" priority="1464" operator="containsText" text="FÉRIAS">
      <formula>NOT(ISERROR(SEARCH("FÉRIAS",K11)))</formula>
    </cfRule>
  </conditionalFormatting>
  <conditionalFormatting sqref="K11 K14">
    <cfRule type="containsText" dxfId="34349" priority="1463" operator="containsText" text="ATESTADO">
      <formula>NOT(ISERROR(SEARCH("ATESTADO",K11)))</formula>
    </cfRule>
  </conditionalFormatting>
  <conditionalFormatting sqref="K12">
    <cfRule type="containsText" dxfId="34348" priority="1461" operator="containsText" text="NTRAB">
      <formula>NOT(ISERROR(SEARCH("NTRAB",K12)))</formula>
    </cfRule>
    <cfRule type="containsText" dxfId="34347" priority="1462" operator="containsText" text="FERIADO">
      <formula>NOT(ISERROR(SEARCH("FERIADO",K12)))</formula>
    </cfRule>
  </conditionalFormatting>
  <conditionalFormatting sqref="K12">
    <cfRule type="containsText" dxfId="34346" priority="1460" operator="containsText" text="FÉRIAS">
      <formula>NOT(ISERROR(SEARCH("FÉRIAS",K12)))</formula>
    </cfRule>
  </conditionalFormatting>
  <conditionalFormatting sqref="K12">
    <cfRule type="expression" dxfId="34345" priority="1456">
      <formula>K11="FERIADO"</formula>
    </cfRule>
    <cfRule type="expression" dxfId="34344" priority="1457">
      <formula>K11="NTRAB"</formula>
    </cfRule>
    <cfRule type="expression" dxfId="34343" priority="1458">
      <formula>K11="FÉRIAS"</formula>
    </cfRule>
    <cfRule type="expression" dxfId="34342" priority="1459">
      <formula>K11="ATESTADO"</formula>
    </cfRule>
  </conditionalFormatting>
  <conditionalFormatting sqref="K12">
    <cfRule type="containsText" dxfId="34341" priority="1455" operator="containsText" text="ATESTADO">
      <formula>NOT(ISERROR(SEARCH("ATESTADO",K12)))</formula>
    </cfRule>
  </conditionalFormatting>
  <conditionalFormatting sqref="K11:K12 K14">
    <cfRule type="containsText" dxfId="34340" priority="1454" operator="containsText" text="HOJE">
      <formula>NOT(ISERROR(SEARCH("HOJE",K11)))</formula>
    </cfRule>
  </conditionalFormatting>
  <conditionalFormatting sqref="K18">
    <cfRule type="containsText" dxfId="34339" priority="1452" operator="containsText" text="NTRAB">
      <formula>NOT(ISERROR(SEARCH("NTRAB",K18)))</formula>
    </cfRule>
    <cfRule type="containsText" dxfId="34338" priority="1453" operator="containsText" text="FERIADO">
      <formula>NOT(ISERROR(SEARCH("FERIADO",K18)))</formula>
    </cfRule>
  </conditionalFormatting>
  <conditionalFormatting sqref="K18">
    <cfRule type="containsText" dxfId="34337" priority="1451" operator="containsText" text="FÉRIAS">
      <formula>NOT(ISERROR(SEARCH("FÉRIAS",K18)))</formula>
    </cfRule>
  </conditionalFormatting>
  <conditionalFormatting sqref="K15">
    <cfRule type="containsText" dxfId="34336" priority="1449" operator="containsText" text="NTRAB">
      <formula>NOT(ISERROR(SEARCH("NTRAB",K15)))</formula>
    </cfRule>
    <cfRule type="containsText" dxfId="34335" priority="1450" operator="containsText" text="FERIADO">
      <formula>NOT(ISERROR(SEARCH("FERIADO",K15)))</formula>
    </cfRule>
  </conditionalFormatting>
  <conditionalFormatting sqref="K15">
    <cfRule type="containsText" dxfId="34334" priority="1448" operator="containsText" text="FÉRIAS">
      <formula>NOT(ISERROR(SEARCH("FÉRIAS",K15)))</formula>
    </cfRule>
  </conditionalFormatting>
  <conditionalFormatting sqref="K15 K18">
    <cfRule type="containsText" dxfId="34333" priority="1447" operator="containsText" text="ATESTADO">
      <formula>NOT(ISERROR(SEARCH("ATESTADO",K15)))</formula>
    </cfRule>
  </conditionalFormatting>
  <conditionalFormatting sqref="K16">
    <cfRule type="containsText" dxfId="34332" priority="1445" operator="containsText" text="NTRAB">
      <formula>NOT(ISERROR(SEARCH("NTRAB",K16)))</formula>
    </cfRule>
    <cfRule type="containsText" dxfId="34331" priority="1446" operator="containsText" text="FERIADO">
      <formula>NOT(ISERROR(SEARCH("FERIADO",K16)))</formula>
    </cfRule>
  </conditionalFormatting>
  <conditionalFormatting sqref="K16">
    <cfRule type="containsText" dxfId="34330" priority="1444" operator="containsText" text="FÉRIAS">
      <formula>NOT(ISERROR(SEARCH("FÉRIAS",K16)))</formula>
    </cfRule>
  </conditionalFormatting>
  <conditionalFormatting sqref="K16">
    <cfRule type="expression" dxfId="34329" priority="1440">
      <formula>K15="FERIADO"</formula>
    </cfRule>
    <cfRule type="expression" dxfId="34328" priority="1441">
      <formula>K15="NTRAB"</formula>
    </cfRule>
    <cfRule type="expression" dxfId="34327" priority="1442">
      <formula>K15="FÉRIAS"</formula>
    </cfRule>
    <cfRule type="expression" dxfId="34326" priority="1443">
      <formula>K15="ATESTADO"</formula>
    </cfRule>
  </conditionalFormatting>
  <conditionalFormatting sqref="K16">
    <cfRule type="containsText" dxfId="34325" priority="1439" operator="containsText" text="ATESTADO">
      <formula>NOT(ISERROR(SEARCH("ATESTADO",K16)))</formula>
    </cfRule>
  </conditionalFormatting>
  <conditionalFormatting sqref="K15:K16 K18">
    <cfRule type="containsText" dxfId="34324" priority="1438" operator="containsText" text="HOJE">
      <formula>NOT(ISERROR(SEARCH("HOJE",K15)))</formula>
    </cfRule>
  </conditionalFormatting>
  <conditionalFormatting sqref="K22">
    <cfRule type="containsText" dxfId="34323" priority="1436" operator="containsText" text="NTRAB">
      <formula>NOT(ISERROR(SEARCH("NTRAB",K22)))</formula>
    </cfRule>
    <cfRule type="containsText" dxfId="34322" priority="1437" operator="containsText" text="FERIADO">
      <formula>NOT(ISERROR(SEARCH("FERIADO",K22)))</formula>
    </cfRule>
  </conditionalFormatting>
  <conditionalFormatting sqref="K22">
    <cfRule type="containsText" dxfId="34321" priority="1435" operator="containsText" text="FÉRIAS">
      <formula>NOT(ISERROR(SEARCH("FÉRIAS",K22)))</formula>
    </cfRule>
  </conditionalFormatting>
  <conditionalFormatting sqref="K19">
    <cfRule type="containsText" dxfId="34320" priority="1433" operator="containsText" text="NTRAB">
      <formula>NOT(ISERROR(SEARCH("NTRAB",K19)))</formula>
    </cfRule>
    <cfRule type="containsText" dxfId="34319" priority="1434" operator="containsText" text="FERIADO">
      <formula>NOT(ISERROR(SEARCH("FERIADO",K19)))</formula>
    </cfRule>
  </conditionalFormatting>
  <conditionalFormatting sqref="K19">
    <cfRule type="containsText" dxfId="34318" priority="1432" operator="containsText" text="FÉRIAS">
      <formula>NOT(ISERROR(SEARCH("FÉRIAS",K19)))</formula>
    </cfRule>
  </conditionalFormatting>
  <conditionalFormatting sqref="K19 K22">
    <cfRule type="containsText" dxfId="34317" priority="1431" operator="containsText" text="ATESTADO">
      <formula>NOT(ISERROR(SEARCH("ATESTADO",K19)))</formula>
    </cfRule>
  </conditionalFormatting>
  <conditionalFormatting sqref="K20">
    <cfRule type="containsText" dxfId="34316" priority="1429" operator="containsText" text="NTRAB">
      <formula>NOT(ISERROR(SEARCH("NTRAB",K20)))</formula>
    </cfRule>
    <cfRule type="containsText" dxfId="34315" priority="1430" operator="containsText" text="FERIADO">
      <formula>NOT(ISERROR(SEARCH("FERIADO",K20)))</formula>
    </cfRule>
  </conditionalFormatting>
  <conditionalFormatting sqref="K20">
    <cfRule type="containsText" dxfId="34314" priority="1428" operator="containsText" text="FÉRIAS">
      <formula>NOT(ISERROR(SEARCH("FÉRIAS",K20)))</formula>
    </cfRule>
  </conditionalFormatting>
  <conditionalFormatting sqref="K20">
    <cfRule type="expression" dxfId="34313" priority="1424">
      <formula>K19="FERIADO"</formula>
    </cfRule>
    <cfRule type="expression" dxfId="34312" priority="1425">
      <formula>K19="NTRAB"</formula>
    </cfRule>
    <cfRule type="expression" dxfId="34311" priority="1426">
      <formula>K19="FÉRIAS"</formula>
    </cfRule>
    <cfRule type="expression" dxfId="34310" priority="1427">
      <formula>K19="ATESTADO"</formula>
    </cfRule>
  </conditionalFormatting>
  <conditionalFormatting sqref="K20">
    <cfRule type="containsText" dxfId="34309" priority="1423" operator="containsText" text="ATESTADO">
      <formula>NOT(ISERROR(SEARCH("ATESTADO",K20)))</formula>
    </cfRule>
  </conditionalFormatting>
  <conditionalFormatting sqref="K19:K20 K22">
    <cfRule type="containsText" dxfId="34308" priority="1422" operator="containsText" text="HOJE">
      <formula>NOT(ISERROR(SEARCH("HOJE",K19)))</formula>
    </cfRule>
  </conditionalFormatting>
  <conditionalFormatting sqref="K26">
    <cfRule type="containsText" dxfId="34307" priority="1420" operator="containsText" text="NTRAB">
      <formula>NOT(ISERROR(SEARCH("NTRAB",K26)))</formula>
    </cfRule>
    <cfRule type="containsText" dxfId="34306" priority="1421" operator="containsText" text="FERIADO">
      <formula>NOT(ISERROR(SEARCH("FERIADO",K26)))</formula>
    </cfRule>
  </conditionalFormatting>
  <conditionalFormatting sqref="K26">
    <cfRule type="containsText" dxfId="34305" priority="1419" operator="containsText" text="FÉRIAS">
      <formula>NOT(ISERROR(SEARCH("FÉRIAS",K26)))</formula>
    </cfRule>
  </conditionalFormatting>
  <conditionalFormatting sqref="K23">
    <cfRule type="containsText" dxfId="34304" priority="1417" operator="containsText" text="NTRAB">
      <formula>NOT(ISERROR(SEARCH("NTRAB",K23)))</formula>
    </cfRule>
    <cfRule type="containsText" dxfId="34303" priority="1418" operator="containsText" text="FERIADO">
      <formula>NOT(ISERROR(SEARCH("FERIADO",K23)))</formula>
    </cfRule>
  </conditionalFormatting>
  <conditionalFormatting sqref="K23">
    <cfRule type="containsText" dxfId="34302" priority="1416" operator="containsText" text="FÉRIAS">
      <formula>NOT(ISERROR(SEARCH("FÉRIAS",K23)))</formula>
    </cfRule>
  </conditionalFormatting>
  <conditionalFormatting sqref="K23 K26">
    <cfRule type="containsText" dxfId="34301" priority="1415" operator="containsText" text="ATESTADO">
      <formula>NOT(ISERROR(SEARCH("ATESTADO",K23)))</formula>
    </cfRule>
  </conditionalFormatting>
  <conditionalFormatting sqref="K24">
    <cfRule type="containsText" dxfId="34300" priority="1413" operator="containsText" text="NTRAB">
      <formula>NOT(ISERROR(SEARCH("NTRAB",K24)))</formula>
    </cfRule>
    <cfRule type="containsText" dxfId="34299" priority="1414" operator="containsText" text="FERIADO">
      <formula>NOT(ISERROR(SEARCH("FERIADO",K24)))</formula>
    </cfRule>
  </conditionalFormatting>
  <conditionalFormatting sqref="K24">
    <cfRule type="containsText" dxfId="34298" priority="1412" operator="containsText" text="FÉRIAS">
      <formula>NOT(ISERROR(SEARCH("FÉRIAS",K24)))</formula>
    </cfRule>
  </conditionalFormatting>
  <conditionalFormatting sqref="K24">
    <cfRule type="expression" dxfId="34297" priority="1408">
      <formula>K23="FERIADO"</formula>
    </cfRule>
    <cfRule type="expression" dxfId="34296" priority="1409">
      <formula>K23="NTRAB"</formula>
    </cfRule>
    <cfRule type="expression" dxfId="34295" priority="1410">
      <formula>K23="FÉRIAS"</formula>
    </cfRule>
    <cfRule type="expression" dxfId="34294" priority="1411">
      <formula>K23="ATESTADO"</formula>
    </cfRule>
  </conditionalFormatting>
  <conditionalFormatting sqref="K24">
    <cfRule type="containsText" dxfId="34293" priority="1407" operator="containsText" text="ATESTADO">
      <formula>NOT(ISERROR(SEARCH("ATESTADO",K24)))</formula>
    </cfRule>
  </conditionalFormatting>
  <conditionalFormatting sqref="K23:K24 K26">
    <cfRule type="containsText" dxfId="34292" priority="1406" operator="containsText" text="HOJE">
      <formula>NOT(ISERROR(SEARCH("HOJE",K23)))</formula>
    </cfRule>
  </conditionalFormatting>
  <conditionalFormatting sqref="K30">
    <cfRule type="containsText" dxfId="34291" priority="1404" operator="containsText" text="NTRAB">
      <formula>NOT(ISERROR(SEARCH("NTRAB",K30)))</formula>
    </cfRule>
    <cfRule type="containsText" dxfId="34290" priority="1405" operator="containsText" text="FERIADO">
      <formula>NOT(ISERROR(SEARCH("FERIADO",K30)))</formula>
    </cfRule>
  </conditionalFormatting>
  <conditionalFormatting sqref="K30">
    <cfRule type="containsText" dxfId="34289" priority="1403" operator="containsText" text="FÉRIAS">
      <formula>NOT(ISERROR(SEARCH("FÉRIAS",K30)))</formula>
    </cfRule>
  </conditionalFormatting>
  <conditionalFormatting sqref="K27">
    <cfRule type="containsText" dxfId="34288" priority="1401" operator="containsText" text="NTRAB">
      <formula>NOT(ISERROR(SEARCH("NTRAB",K27)))</formula>
    </cfRule>
    <cfRule type="containsText" dxfId="34287" priority="1402" operator="containsText" text="FERIADO">
      <formula>NOT(ISERROR(SEARCH("FERIADO",K27)))</formula>
    </cfRule>
  </conditionalFormatting>
  <conditionalFormatting sqref="K27">
    <cfRule type="containsText" dxfId="34286" priority="1400" operator="containsText" text="FÉRIAS">
      <formula>NOT(ISERROR(SEARCH("FÉRIAS",K27)))</formula>
    </cfRule>
  </conditionalFormatting>
  <conditionalFormatting sqref="K27 K30">
    <cfRule type="containsText" dxfId="34285" priority="1399" operator="containsText" text="ATESTADO">
      <formula>NOT(ISERROR(SEARCH("ATESTADO",K27)))</formula>
    </cfRule>
  </conditionalFormatting>
  <conditionalFormatting sqref="K28">
    <cfRule type="containsText" dxfId="34284" priority="1397" operator="containsText" text="NTRAB">
      <formula>NOT(ISERROR(SEARCH("NTRAB",K28)))</formula>
    </cfRule>
    <cfRule type="containsText" dxfId="34283" priority="1398" operator="containsText" text="FERIADO">
      <formula>NOT(ISERROR(SEARCH("FERIADO",K28)))</formula>
    </cfRule>
  </conditionalFormatting>
  <conditionalFormatting sqref="K28">
    <cfRule type="containsText" dxfId="34282" priority="1396" operator="containsText" text="FÉRIAS">
      <formula>NOT(ISERROR(SEARCH("FÉRIAS",K28)))</formula>
    </cfRule>
  </conditionalFormatting>
  <conditionalFormatting sqref="K28">
    <cfRule type="expression" dxfId="34281" priority="1392">
      <formula>K27="FERIADO"</formula>
    </cfRule>
    <cfRule type="expression" dxfId="34280" priority="1393">
      <formula>K27="NTRAB"</formula>
    </cfRule>
    <cfRule type="expression" dxfId="34279" priority="1394">
      <formula>K27="FÉRIAS"</formula>
    </cfRule>
    <cfRule type="expression" dxfId="34278" priority="1395">
      <formula>K27="ATESTADO"</formula>
    </cfRule>
  </conditionalFormatting>
  <conditionalFormatting sqref="K28">
    <cfRule type="containsText" dxfId="34277" priority="1391" operator="containsText" text="ATESTADO">
      <formula>NOT(ISERROR(SEARCH("ATESTADO",K28)))</formula>
    </cfRule>
  </conditionalFormatting>
  <conditionalFormatting sqref="K27:K28 K30">
    <cfRule type="containsText" dxfId="34276" priority="1390" operator="containsText" text="HOJE">
      <formula>NOT(ISERROR(SEARCH("HOJE",K27)))</formula>
    </cfRule>
  </conditionalFormatting>
  <conditionalFormatting sqref="K31">
    <cfRule type="containsText" dxfId="34275" priority="1388" operator="containsText" text="NTRAB">
      <formula>NOT(ISERROR(SEARCH("NTRAB",K31)))</formula>
    </cfRule>
    <cfRule type="containsText" dxfId="34274" priority="1389" operator="containsText" text="FERIADO">
      <formula>NOT(ISERROR(SEARCH("FERIADO",K31)))</formula>
    </cfRule>
  </conditionalFormatting>
  <conditionalFormatting sqref="K31">
    <cfRule type="containsText" dxfId="34273" priority="1387" operator="containsText" text="FÉRIAS">
      <formula>NOT(ISERROR(SEARCH("FÉRIAS",K31)))</formula>
    </cfRule>
  </conditionalFormatting>
  <conditionalFormatting sqref="K31">
    <cfRule type="containsText" dxfId="34272" priority="1386" operator="containsText" text="ATESTADO">
      <formula>NOT(ISERROR(SEARCH("ATESTADO",K31)))</formula>
    </cfRule>
  </conditionalFormatting>
  <conditionalFormatting sqref="K32">
    <cfRule type="containsText" dxfId="34271" priority="1384" operator="containsText" text="NTRAB">
      <formula>NOT(ISERROR(SEARCH("NTRAB",K32)))</formula>
    </cfRule>
    <cfRule type="containsText" dxfId="34270" priority="1385" operator="containsText" text="FERIADO">
      <formula>NOT(ISERROR(SEARCH("FERIADO",K32)))</formula>
    </cfRule>
  </conditionalFormatting>
  <conditionalFormatting sqref="K32">
    <cfRule type="containsText" dxfId="34269" priority="1383" operator="containsText" text="FÉRIAS">
      <formula>NOT(ISERROR(SEARCH("FÉRIAS",K32)))</formula>
    </cfRule>
  </conditionalFormatting>
  <conditionalFormatting sqref="K32">
    <cfRule type="expression" dxfId="34268" priority="1379">
      <formula>K31="FERIADO"</formula>
    </cfRule>
    <cfRule type="expression" dxfId="34267" priority="1380">
      <formula>K31="NTRAB"</formula>
    </cfRule>
    <cfRule type="expression" dxfId="34266" priority="1381">
      <formula>K31="FÉRIAS"</formula>
    </cfRule>
    <cfRule type="expression" dxfId="34265" priority="1382">
      <formula>K31="ATESTADO"</formula>
    </cfRule>
  </conditionalFormatting>
  <conditionalFormatting sqref="K32">
    <cfRule type="containsText" dxfId="34264" priority="1378" operator="containsText" text="ATESTADO">
      <formula>NOT(ISERROR(SEARCH("ATESTADO",K32)))</formula>
    </cfRule>
  </conditionalFormatting>
  <conditionalFormatting sqref="K31:K32">
    <cfRule type="containsText" dxfId="34263" priority="1377" operator="containsText" text="HOJE">
      <formula>NOT(ISERROR(SEARCH("HOJE",K31)))</formula>
    </cfRule>
  </conditionalFormatting>
  <conditionalFormatting sqref="K13">
    <cfRule type="containsText" dxfId="34262" priority="1375" operator="containsText" text="NTRAB">
      <formula>NOT(ISERROR(SEARCH("NTRAB",K13)))</formula>
    </cfRule>
    <cfRule type="containsText" dxfId="34261" priority="1376" operator="containsText" text="FERIADO">
      <formula>NOT(ISERROR(SEARCH("FERIADO",K13)))</formula>
    </cfRule>
  </conditionalFormatting>
  <conditionalFormatting sqref="K13">
    <cfRule type="containsText" dxfId="34260" priority="1374" operator="containsText" text="FÉRIAS">
      <formula>NOT(ISERROR(SEARCH("FÉRIAS",K13)))</formula>
    </cfRule>
  </conditionalFormatting>
  <conditionalFormatting sqref="K13">
    <cfRule type="expression" dxfId="34259" priority="1370">
      <formula>K12="FERIADO"</formula>
    </cfRule>
    <cfRule type="expression" dxfId="34258" priority="1371">
      <formula>K12="NTRAB"</formula>
    </cfRule>
    <cfRule type="expression" dxfId="34257" priority="1372">
      <formula>K12="FÉRIAS"</formula>
    </cfRule>
    <cfRule type="expression" dxfId="34256" priority="1373">
      <formula>K12="ATESTADO"</formula>
    </cfRule>
  </conditionalFormatting>
  <conditionalFormatting sqref="K13">
    <cfRule type="containsText" dxfId="34255" priority="1369" operator="containsText" text="ATESTADO">
      <formula>NOT(ISERROR(SEARCH("ATESTADO",K13)))</formula>
    </cfRule>
  </conditionalFormatting>
  <conditionalFormatting sqref="K13">
    <cfRule type="expression" dxfId="34254" priority="1365">
      <formula>K11="ATESTADO"</formula>
    </cfRule>
    <cfRule type="expression" dxfId="34253" priority="1366">
      <formula>K11="FÉRIAS"</formula>
    </cfRule>
    <cfRule type="expression" dxfId="34252" priority="1367">
      <formula>K11="NTRAB"</formula>
    </cfRule>
    <cfRule type="expression" dxfId="34251" priority="1368">
      <formula>K11="FERIADO"</formula>
    </cfRule>
  </conditionalFormatting>
  <conditionalFormatting sqref="K13">
    <cfRule type="containsText" dxfId="34250" priority="1364" operator="containsText" text="HOJE">
      <formula>NOT(ISERROR(SEARCH("HOJE",K13)))</formula>
    </cfRule>
  </conditionalFormatting>
  <conditionalFormatting sqref="K17">
    <cfRule type="containsText" dxfId="34249" priority="1362" operator="containsText" text="NTRAB">
      <formula>NOT(ISERROR(SEARCH("NTRAB",K17)))</formula>
    </cfRule>
    <cfRule type="containsText" dxfId="34248" priority="1363" operator="containsText" text="FERIADO">
      <formula>NOT(ISERROR(SEARCH("FERIADO",K17)))</formula>
    </cfRule>
  </conditionalFormatting>
  <conditionalFormatting sqref="K17">
    <cfRule type="containsText" dxfId="34247" priority="1361" operator="containsText" text="FÉRIAS">
      <formula>NOT(ISERROR(SEARCH("FÉRIAS",K17)))</formula>
    </cfRule>
  </conditionalFormatting>
  <conditionalFormatting sqref="K17">
    <cfRule type="expression" dxfId="34246" priority="1357">
      <formula>K16="FERIADO"</formula>
    </cfRule>
    <cfRule type="expression" dxfId="34245" priority="1358">
      <formula>K16="NTRAB"</formula>
    </cfRule>
    <cfRule type="expression" dxfId="34244" priority="1359">
      <formula>K16="FÉRIAS"</formula>
    </cfRule>
    <cfRule type="expression" dxfId="34243" priority="1360">
      <formula>K16="ATESTADO"</formula>
    </cfRule>
  </conditionalFormatting>
  <conditionalFormatting sqref="K17">
    <cfRule type="containsText" dxfId="34242" priority="1356" operator="containsText" text="ATESTADO">
      <formula>NOT(ISERROR(SEARCH("ATESTADO",K17)))</formula>
    </cfRule>
  </conditionalFormatting>
  <conditionalFormatting sqref="K17">
    <cfRule type="expression" dxfId="34241" priority="1352">
      <formula>K15="ATESTADO"</formula>
    </cfRule>
    <cfRule type="expression" dxfId="34240" priority="1353">
      <formula>K15="FÉRIAS"</formula>
    </cfRule>
    <cfRule type="expression" dxfId="34239" priority="1354">
      <formula>K15="NTRAB"</formula>
    </cfRule>
    <cfRule type="expression" dxfId="34238" priority="1355">
      <formula>K15="FERIADO"</formula>
    </cfRule>
  </conditionalFormatting>
  <conditionalFormatting sqref="K17">
    <cfRule type="containsText" dxfId="34237" priority="1351" operator="containsText" text="HOJE">
      <formula>NOT(ISERROR(SEARCH("HOJE",K17)))</formula>
    </cfRule>
  </conditionalFormatting>
  <conditionalFormatting sqref="K21">
    <cfRule type="containsText" dxfId="34236" priority="1349" operator="containsText" text="NTRAB">
      <formula>NOT(ISERROR(SEARCH("NTRAB",K21)))</formula>
    </cfRule>
    <cfRule type="containsText" dxfId="34235" priority="1350" operator="containsText" text="FERIADO">
      <formula>NOT(ISERROR(SEARCH("FERIADO",K21)))</formula>
    </cfRule>
  </conditionalFormatting>
  <conditionalFormatting sqref="K21">
    <cfRule type="containsText" dxfId="34234" priority="1348" operator="containsText" text="FÉRIAS">
      <formula>NOT(ISERROR(SEARCH("FÉRIAS",K21)))</formula>
    </cfRule>
  </conditionalFormatting>
  <conditionalFormatting sqref="K21">
    <cfRule type="expression" dxfId="34233" priority="1344">
      <formula>K20="FERIADO"</formula>
    </cfRule>
    <cfRule type="expression" dxfId="34232" priority="1345">
      <formula>K20="NTRAB"</formula>
    </cfRule>
    <cfRule type="expression" dxfId="34231" priority="1346">
      <formula>K20="FÉRIAS"</formula>
    </cfRule>
    <cfRule type="expression" dxfId="34230" priority="1347">
      <formula>K20="ATESTADO"</formula>
    </cfRule>
  </conditionalFormatting>
  <conditionalFormatting sqref="K21">
    <cfRule type="containsText" dxfId="34229" priority="1343" operator="containsText" text="ATESTADO">
      <formula>NOT(ISERROR(SEARCH("ATESTADO",K21)))</formula>
    </cfRule>
  </conditionalFormatting>
  <conditionalFormatting sqref="K21">
    <cfRule type="expression" dxfId="34228" priority="1339">
      <formula>K19="ATESTADO"</formula>
    </cfRule>
    <cfRule type="expression" dxfId="34227" priority="1340">
      <formula>K19="FÉRIAS"</formula>
    </cfRule>
    <cfRule type="expression" dxfId="34226" priority="1341">
      <formula>K19="NTRAB"</formula>
    </cfRule>
    <cfRule type="expression" dxfId="34225" priority="1342">
      <formula>K19="FERIADO"</formula>
    </cfRule>
  </conditionalFormatting>
  <conditionalFormatting sqref="K21">
    <cfRule type="containsText" dxfId="34224" priority="1338" operator="containsText" text="HOJE">
      <formula>NOT(ISERROR(SEARCH("HOJE",K21)))</formula>
    </cfRule>
  </conditionalFormatting>
  <conditionalFormatting sqref="K25">
    <cfRule type="containsText" dxfId="34223" priority="1336" operator="containsText" text="NTRAB">
      <formula>NOT(ISERROR(SEARCH("NTRAB",K25)))</formula>
    </cfRule>
    <cfRule type="containsText" dxfId="34222" priority="1337" operator="containsText" text="FERIADO">
      <formula>NOT(ISERROR(SEARCH("FERIADO",K25)))</formula>
    </cfRule>
  </conditionalFormatting>
  <conditionalFormatting sqref="K25">
    <cfRule type="containsText" dxfId="34221" priority="1335" operator="containsText" text="FÉRIAS">
      <formula>NOT(ISERROR(SEARCH("FÉRIAS",K25)))</formula>
    </cfRule>
  </conditionalFormatting>
  <conditionalFormatting sqref="K25">
    <cfRule type="expression" dxfId="34220" priority="1331">
      <formula>K24="FERIADO"</formula>
    </cfRule>
    <cfRule type="expression" dxfId="34219" priority="1332">
      <formula>K24="NTRAB"</formula>
    </cfRule>
    <cfRule type="expression" dxfId="34218" priority="1333">
      <formula>K24="FÉRIAS"</formula>
    </cfRule>
    <cfRule type="expression" dxfId="34217" priority="1334">
      <formula>K24="ATESTADO"</formula>
    </cfRule>
  </conditionalFormatting>
  <conditionalFormatting sqref="K25">
    <cfRule type="containsText" dxfId="34216" priority="1330" operator="containsText" text="ATESTADO">
      <formula>NOT(ISERROR(SEARCH("ATESTADO",K25)))</formula>
    </cfRule>
  </conditionalFormatting>
  <conditionalFormatting sqref="K25">
    <cfRule type="expression" dxfId="34215" priority="1326">
      <formula>K23="ATESTADO"</formula>
    </cfRule>
    <cfRule type="expression" dxfId="34214" priority="1327">
      <formula>K23="FÉRIAS"</formula>
    </cfRule>
    <cfRule type="expression" dxfId="34213" priority="1328">
      <formula>K23="NTRAB"</formula>
    </cfRule>
    <cfRule type="expression" dxfId="34212" priority="1329">
      <formula>K23="FERIADO"</formula>
    </cfRule>
  </conditionalFormatting>
  <conditionalFormatting sqref="K25">
    <cfRule type="containsText" dxfId="34211" priority="1325" operator="containsText" text="HOJE">
      <formula>NOT(ISERROR(SEARCH("HOJE",K25)))</formula>
    </cfRule>
  </conditionalFormatting>
  <conditionalFormatting sqref="K29">
    <cfRule type="containsText" dxfId="34210" priority="1323" operator="containsText" text="NTRAB">
      <formula>NOT(ISERROR(SEARCH("NTRAB",K29)))</formula>
    </cfRule>
    <cfRule type="containsText" dxfId="34209" priority="1324" operator="containsText" text="FERIADO">
      <formula>NOT(ISERROR(SEARCH("FERIADO",K29)))</formula>
    </cfRule>
  </conditionalFormatting>
  <conditionalFormatting sqref="K29">
    <cfRule type="containsText" dxfId="34208" priority="1322" operator="containsText" text="FÉRIAS">
      <formula>NOT(ISERROR(SEARCH("FÉRIAS",K29)))</formula>
    </cfRule>
  </conditionalFormatting>
  <conditionalFormatting sqref="K29">
    <cfRule type="expression" dxfId="34207" priority="1318">
      <formula>K28="FERIADO"</formula>
    </cfRule>
    <cfRule type="expression" dxfId="34206" priority="1319">
      <formula>K28="NTRAB"</formula>
    </cfRule>
    <cfRule type="expression" dxfId="34205" priority="1320">
      <formula>K28="FÉRIAS"</formula>
    </cfRule>
    <cfRule type="expression" dxfId="34204" priority="1321">
      <formula>K28="ATESTADO"</formula>
    </cfRule>
  </conditionalFormatting>
  <conditionalFormatting sqref="K29">
    <cfRule type="containsText" dxfId="34203" priority="1317" operator="containsText" text="ATESTADO">
      <formula>NOT(ISERROR(SEARCH("ATESTADO",K29)))</formula>
    </cfRule>
  </conditionalFormatting>
  <conditionalFormatting sqref="K29">
    <cfRule type="expression" dxfId="34202" priority="1313">
      <formula>K27="ATESTADO"</formula>
    </cfRule>
    <cfRule type="expression" dxfId="34201" priority="1314">
      <formula>K27="FÉRIAS"</formula>
    </cfRule>
    <cfRule type="expression" dxfId="34200" priority="1315">
      <formula>K27="NTRAB"</formula>
    </cfRule>
    <cfRule type="expression" dxfId="34199" priority="1316">
      <formula>K27="FERIADO"</formula>
    </cfRule>
  </conditionalFormatting>
  <conditionalFormatting sqref="K29">
    <cfRule type="containsText" dxfId="34198" priority="1312" operator="containsText" text="HOJE">
      <formula>NOT(ISERROR(SEARCH("HOJE",K29)))</formula>
    </cfRule>
  </conditionalFormatting>
  <conditionalFormatting sqref="K33">
    <cfRule type="containsText" dxfId="34197" priority="1310" operator="containsText" text="NTRAB">
      <formula>NOT(ISERROR(SEARCH("NTRAB",K33)))</formula>
    </cfRule>
    <cfRule type="containsText" dxfId="34196" priority="1311" operator="containsText" text="FERIADO">
      <formula>NOT(ISERROR(SEARCH("FERIADO",K33)))</formula>
    </cfRule>
  </conditionalFormatting>
  <conditionalFormatting sqref="K33">
    <cfRule type="containsText" dxfId="34195" priority="1309" operator="containsText" text="FÉRIAS">
      <formula>NOT(ISERROR(SEARCH("FÉRIAS",K33)))</formula>
    </cfRule>
  </conditionalFormatting>
  <conditionalFormatting sqref="K33">
    <cfRule type="expression" dxfId="34194" priority="1305">
      <formula>K32="FERIADO"</formula>
    </cfRule>
    <cfRule type="expression" dxfId="34193" priority="1306">
      <formula>K32="NTRAB"</formula>
    </cfRule>
    <cfRule type="expression" dxfId="34192" priority="1307">
      <formula>K32="FÉRIAS"</formula>
    </cfRule>
    <cfRule type="expression" dxfId="34191" priority="1308">
      <formula>K32="ATESTADO"</formula>
    </cfRule>
  </conditionalFormatting>
  <conditionalFormatting sqref="K33">
    <cfRule type="containsText" dxfId="34190" priority="1304" operator="containsText" text="ATESTADO">
      <formula>NOT(ISERROR(SEARCH("ATESTADO",K33)))</formula>
    </cfRule>
  </conditionalFormatting>
  <conditionalFormatting sqref="K33">
    <cfRule type="expression" dxfId="34189" priority="1300">
      <formula>K31="ATESTADO"</formula>
    </cfRule>
    <cfRule type="expression" dxfId="34188" priority="1301">
      <formula>K31="FÉRIAS"</formula>
    </cfRule>
    <cfRule type="expression" dxfId="34187" priority="1302">
      <formula>K31="NTRAB"</formula>
    </cfRule>
    <cfRule type="expression" dxfId="34186" priority="1303">
      <formula>K31="FERIADO"</formula>
    </cfRule>
  </conditionalFormatting>
  <conditionalFormatting sqref="K33">
    <cfRule type="containsText" dxfId="34185" priority="1299" operator="containsText" text="HOJE">
      <formula>NOT(ISERROR(SEARCH("HOJE",K33)))</formula>
    </cfRule>
  </conditionalFormatting>
  <conditionalFormatting sqref="K5">
    <cfRule type="containsText" dxfId="34184" priority="1297" operator="containsText" text="NTRAB">
      <formula>NOT(ISERROR(SEARCH("NTRAB",K5)))</formula>
    </cfRule>
    <cfRule type="containsText" dxfId="34183" priority="1298" operator="containsText" text="FERIADO">
      <formula>NOT(ISERROR(SEARCH("FERIADO",K5)))</formula>
    </cfRule>
  </conditionalFormatting>
  <conditionalFormatting sqref="K5">
    <cfRule type="containsText" dxfId="34182" priority="1296" operator="containsText" text="FÉRIAS">
      <formula>NOT(ISERROR(SEARCH("FÉRIAS",K5)))</formula>
    </cfRule>
  </conditionalFormatting>
  <conditionalFormatting sqref="K5">
    <cfRule type="expression" dxfId="34181" priority="1292">
      <formula>K4="FERIADO"</formula>
    </cfRule>
    <cfRule type="expression" dxfId="34180" priority="1293">
      <formula>K4="NTRAB"</formula>
    </cfRule>
    <cfRule type="expression" dxfId="34179" priority="1294">
      <formula>K4="FÉRIAS"</formula>
    </cfRule>
    <cfRule type="expression" dxfId="34178" priority="1295">
      <formula>K4="ATESTADO"</formula>
    </cfRule>
  </conditionalFormatting>
  <conditionalFormatting sqref="K5">
    <cfRule type="containsText" dxfId="34177" priority="1291" operator="containsText" text="ATESTADO">
      <formula>NOT(ISERROR(SEARCH("ATESTADO",K5)))</formula>
    </cfRule>
  </conditionalFormatting>
  <conditionalFormatting sqref="K5">
    <cfRule type="expression" dxfId="34176" priority="1287">
      <formula>K3="ATESTADO"</formula>
    </cfRule>
    <cfRule type="expression" dxfId="34175" priority="1288">
      <formula>K3="FÉRIAS"</formula>
    </cfRule>
    <cfRule type="expression" dxfId="34174" priority="1289">
      <formula>K3="NTRAB"</formula>
    </cfRule>
    <cfRule type="expression" dxfId="34173" priority="1290">
      <formula>K3="FERIADO"</formula>
    </cfRule>
  </conditionalFormatting>
  <conditionalFormatting sqref="K5">
    <cfRule type="containsText" dxfId="34172" priority="1286" operator="containsText" text="HOJE">
      <formula>NOT(ISERROR(SEARCH("HOJE",K5)))</formula>
    </cfRule>
  </conditionalFormatting>
  <conditionalFormatting sqref="K4">
    <cfRule type="containsText" dxfId="34171" priority="1284" operator="containsText" text="NTRAB">
      <formula>NOT(ISERROR(SEARCH("NTRAB",K4)))</formula>
    </cfRule>
    <cfRule type="containsText" dxfId="34170" priority="1285" operator="containsText" text="FERIADO">
      <formula>NOT(ISERROR(SEARCH("FERIADO",K4)))</formula>
    </cfRule>
  </conditionalFormatting>
  <conditionalFormatting sqref="K4">
    <cfRule type="containsText" dxfId="34169" priority="1283" operator="containsText" text="FÉRIAS">
      <formula>NOT(ISERROR(SEARCH("FÉRIAS",K4)))</formula>
    </cfRule>
  </conditionalFormatting>
  <conditionalFormatting sqref="K4">
    <cfRule type="expression" dxfId="34168" priority="1279">
      <formula>K3="FERIADO"</formula>
    </cfRule>
    <cfRule type="expression" dxfId="34167" priority="1280">
      <formula>K3="NTRAB"</formula>
    </cfRule>
    <cfRule type="expression" dxfId="34166" priority="1281">
      <formula>K3="FÉRIAS"</formula>
    </cfRule>
    <cfRule type="expression" dxfId="34165" priority="1282">
      <formula>K3="ATESTADO"</formula>
    </cfRule>
  </conditionalFormatting>
  <conditionalFormatting sqref="K4">
    <cfRule type="containsText" dxfId="34164" priority="1278" operator="containsText" text="ATESTADO">
      <formula>NOT(ISERROR(SEARCH("ATESTADO",K4)))</formula>
    </cfRule>
  </conditionalFormatting>
  <conditionalFormatting sqref="K4">
    <cfRule type="containsText" dxfId="34163" priority="1277" operator="containsText" text="HOJE">
      <formula>NOT(ISERROR(SEARCH("HOJE",K4)))</formula>
    </cfRule>
  </conditionalFormatting>
  <conditionalFormatting sqref="K34">
    <cfRule type="expression" dxfId="34162" priority="1276">
      <formula>$C$53&gt;=$K$32</formula>
    </cfRule>
  </conditionalFormatting>
  <conditionalFormatting sqref="B44">
    <cfRule type="cellIs" dxfId="34161" priority="1275" operator="equal">
      <formula>$B$51</formula>
    </cfRule>
  </conditionalFormatting>
  <conditionalFormatting sqref="I44">
    <cfRule type="expression" dxfId="34160" priority="1274">
      <formula>$H$44=""</formula>
    </cfRule>
  </conditionalFormatting>
  <conditionalFormatting sqref="I45">
    <cfRule type="expression" dxfId="34159" priority="1273">
      <formula>$H$45=""</formula>
    </cfRule>
  </conditionalFormatting>
  <conditionalFormatting sqref="I46">
    <cfRule type="expression" dxfId="34158" priority="1272">
      <formula>$H$46=""</formula>
    </cfRule>
  </conditionalFormatting>
  <conditionalFormatting sqref="I47">
    <cfRule type="expression" dxfId="34157" priority="1271">
      <formula>$H$47=""</formula>
    </cfRule>
  </conditionalFormatting>
  <conditionalFormatting sqref="K40">
    <cfRule type="containsText" dxfId="34156" priority="1269" operator="containsText" text="NTRAB">
      <formula>NOT(ISERROR(SEARCH("NTRAB",K40)))</formula>
    </cfRule>
    <cfRule type="containsText" dxfId="34155" priority="1270" operator="containsText" text="FERIADO">
      <formula>NOT(ISERROR(SEARCH("FERIADO",K40)))</formula>
    </cfRule>
  </conditionalFormatting>
  <conditionalFormatting sqref="K40">
    <cfRule type="containsText" dxfId="34154" priority="1268" operator="containsText" text="FÉRIAS">
      <formula>NOT(ISERROR(SEARCH("FÉRIAS",K40)))</formula>
    </cfRule>
  </conditionalFormatting>
  <conditionalFormatting sqref="K36 K38">
    <cfRule type="containsText" dxfId="34153" priority="1266" operator="containsText" text="NTRAB">
      <formula>NOT(ISERROR(SEARCH("NTRAB",K36)))</formula>
    </cfRule>
    <cfRule type="containsText" dxfId="34152" priority="1267" operator="containsText" text="FERIADO">
      <formula>NOT(ISERROR(SEARCH("FERIADO",K36)))</formula>
    </cfRule>
  </conditionalFormatting>
  <conditionalFormatting sqref="K36 K38">
    <cfRule type="containsText" dxfId="34151" priority="1265" operator="containsText" text="FÉRIAS">
      <formula>NOT(ISERROR(SEARCH("FÉRIAS",K36)))</formula>
    </cfRule>
  </conditionalFormatting>
  <conditionalFormatting sqref="K37">
    <cfRule type="containsText" dxfId="34150" priority="1263" operator="containsText" text="NTRAB">
      <formula>NOT(ISERROR(SEARCH("NTRAB",K37)))</formula>
    </cfRule>
    <cfRule type="containsText" dxfId="34149" priority="1264" operator="containsText" text="FERIADO">
      <formula>NOT(ISERROR(SEARCH("FERIADO",K37)))</formula>
    </cfRule>
  </conditionalFormatting>
  <conditionalFormatting sqref="K37">
    <cfRule type="containsText" dxfId="34148" priority="1262" operator="containsText" text="FÉRIAS">
      <formula>NOT(ISERROR(SEARCH("FÉRIAS",K37)))</formula>
    </cfRule>
  </conditionalFormatting>
  <conditionalFormatting sqref="K41">
    <cfRule type="containsText" dxfId="34147" priority="1260" operator="containsText" text="NTRAB">
      <formula>NOT(ISERROR(SEARCH("NTRAB",K41)))</formula>
    </cfRule>
    <cfRule type="containsText" dxfId="34146" priority="1261" operator="containsText" text="FERIADO">
      <formula>NOT(ISERROR(SEARCH("FERIADO",K41)))</formula>
    </cfRule>
  </conditionalFormatting>
  <conditionalFormatting sqref="K41">
    <cfRule type="containsText" dxfId="34145" priority="1259" operator="containsText" text="FÉRIAS">
      <formula>NOT(ISERROR(SEARCH("FÉRIAS",K41)))</formula>
    </cfRule>
  </conditionalFormatting>
  <conditionalFormatting sqref="K40:K41">
    <cfRule type="expression" dxfId="34144" priority="1254">
      <formula>$K$41=""</formula>
    </cfRule>
    <cfRule type="expression" dxfId="34143" priority="1255">
      <formula>$K$39="NTRAB"</formula>
    </cfRule>
    <cfRule type="expression" dxfId="34142" priority="1256">
      <formula>$K$39="ATESTADO"</formula>
    </cfRule>
    <cfRule type="expression" dxfId="34141" priority="1257">
      <formula>$K$39="FÉRIAS"</formula>
    </cfRule>
    <cfRule type="expression" dxfId="34140" priority="1258">
      <formula>$K$39="FERIADO"</formula>
    </cfRule>
  </conditionalFormatting>
  <conditionalFormatting sqref="K42">
    <cfRule type="expression" dxfId="34139" priority="1250">
      <formula>$C$53&gt;=$K$40</formula>
    </cfRule>
    <cfRule type="expression" dxfId="34138" priority="1251">
      <formula>$K$41=""</formula>
    </cfRule>
    <cfRule type="containsText" dxfId="34137" priority="1252" operator="containsText" text="NTRAB">
      <formula>NOT(ISERROR(SEARCH("NTRAB",K42)))</formula>
    </cfRule>
    <cfRule type="containsText" dxfId="34136" priority="1253" operator="containsText" text="FERIADO">
      <formula>NOT(ISERROR(SEARCH("FERIADO",K42)))</formula>
    </cfRule>
  </conditionalFormatting>
  <conditionalFormatting sqref="K42">
    <cfRule type="containsText" dxfId="34135" priority="1249" operator="containsText" text="FÉRIAS">
      <formula>NOT(ISERROR(SEARCH("FÉRIAS",K42)))</formula>
    </cfRule>
  </conditionalFormatting>
  <conditionalFormatting sqref="K36:K38">
    <cfRule type="expression" dxfId="34134" priority="1248">
      <formula>$K$37=""</formula>
    </cfRule>
  </conditionalFormatting>
  <conditionalFormatting sqref="K35">
    <cfRule type="expression" dxfId="34133" priority="1245">
      <formula>$K$37=""</formula>
    </cfRule>
    <cfRule type="containsText" dxfId="34132" priority="1246" operator="containsText" text="NTRAB">
      <formula>NOT(ISERROR(SEARCH("NTRAB",K35)))</formula>
    </cfRule>
    <cfRule type="containsText" dxfId="34131" priority="1247" operator="containsText" text="FERIADO">
      <formula>NOT(ISERROR(SEARCH("FERIADO",K35)))</formula>
    </cfRule>
  </conditionalFormatting>
  <conditionalFormatting sqref="K35">
    <cfRule type="containsText" dxfId="34130" priority="1244" operator="containsText" text="FÉRIAS">
      <formula>NOT(ISERROR(SEARCH("FÉRIAS",K35)))</formula>
    </cfRule>
  </conditionalFormatting>
  <conditionalFormatting sqref="K39">
    <cfRule type="expression" dxfId="34129" priority="1241">
      <formula>$K$41=""</formula>
    </cfRule>
    <cfRule type="containsText" dxfId="34128" priority="1242" operator="containsText" text="NTRAB">
      <formula>NOT(ISERROR(SEARCH("NTRAB",K39)))</formula>
    </cfRule>
    <cfRule type="containsText" dxfId="34127" priority="1243" operator="containsText" text="FERIADO">
      <formula>NOT(ISERROR(SEARCH("FERIADO",K39)))</formula>
    </cfRule>
  </conditionalFormatting>
  <conditionalFormatting sqref="K39">
    <cfRule type="containsText" dxfId="34126" priority="1240" operator="containsText" text="FÉRIAS">
      <formula>NOT(ISERROR(SEARCH("FÉRIAS",K39)))</formula>
    </cfRule>
  </conditionalFormatting>
  <conditionalFormatting sqref="K36:K37">
    <cfRule type="expression" dxfId="34125" priority="1236">
      <formula>$K$35="NTRAB"</formula>
    </cfRule>
    <cfRule type="expression" dxfId="34124" priority="1237">
      <formula>$K$35="ATESTADO"</formula>
    </cfRule>
    <cfRule type="expression" dxfId="34123" priority="1238">
      <formula>$K$35="FÉRIAS"</formula>
    </cfRule>
    <cfRule type="expression" dxfId="34122" priority="1239">
      <formula>$K$35="FERIADO"</formula>
    </cfRule>
  </conditionalFormatting>
  <conditionalFormatting sqref="K35:K42">
    <cfRule type="containsText" dxfId="34121" priority="1235" operator="containsText" text="ATESTADO">
      <formula>NOT(ISERROR(SEARCH("ATESTADO",K35)))</formula>
    </cfRule>
  </conditionalFormatting>
  <conditionalFormatting sqref="K35">
    <cfRule type="containsText" dxfId="34120" priority="1233" operator="containsText" text="NTRAB">
      <formula>NOT(ISERROR(SEARCH("NTRAB",K35)))</formula>
    </cfRule>
    <cfRule type="containsText" dxfId="34119" priority="1234" operator="containsText" text="FERIADO">
      <formula>NOT(ISERROR(SEARCH("FERIADO",K35)))</formula>
    </cfRule>
  </conditionalFormatting>
  <conditionalFormatting sqref="K35">
    <cfRule type="containsText" dxfId="34118" priority="1232" operator="containsText" text="FÉRIAS">
      <formula>NOT(ISERROR(SEARCH("FÉRIAS",K35)))</formula>
    </cfRule>
  </conditionalFormatting>
  <conditionalFormatting sqref="K35">
    <cfRule type="containsText" dxfId="34117" priority="1230" operator="containsText" text="NTRAB">
      <formula>NOT(ISERROR(SEARCH("NTRAB",K35)))</formula>
    </cfRule>
    <cfRule type="containsText" dxfId="34116" priority="1231" operator="containsText" text="FERIADO">
      <formula>NOT(ISERROR(SEARCH("FERIADO",K35)))</formula>
    </cfRule>
  </conditionalFormatting>
  <conditionalFormatting sqref="K35">
    <cfRule type="containsText" dxfId="34115" priority="1229" operator="containsText" text="FÉRIAS">
      <formula>NOT(ISERROR(SEARCH("FÉRIAS",K35)))</formula>
    </cfRule>
  </conditionalFormatting>
  <conditionalFormatting sqref="K39">
    <cfRule type="containsText" dxfId="34114" priority="1227" operator="containsText" text="NTRAB">
      <formula>NOT(ISERROR(SEARCH("NTRAB",K39)))</formula>
    </cfRule>
    <cfRule type="containsText" dxfId="34113" priority="1228" operator="containsText" text="FERIADO">
      <formula>NOT(ISERROR(SEARCH("FERIADO",K39)))</formula>
    </cfRule>
  </conditionalFormatting>
  <conditionalFormatting sqref="K39">
    <cfRule type="containsText" dxfId="34112" priority="1226" operator="containsText" text="FÉRIAS">
      <formula>NOT(ISERROR(SEARCH("FÉRIAS",K39)))</formula>
    </cfRule>
  </conditionalFormatting>
  <conditionalFormatting sqref="K39">
    <cfRule type="containsText" dxfId="34111" priority="1224" operator="containsText" text="NTRAB">
      <formula>NOT(ISERROR(SEARCH("NTRAB",K39)))</formula>
    </cfRule>
    <cfRule type="containsText" dxfId="34110" priority="1225" operator="containsText" text="FERIADO">
      <formula>NOT(ISERROR(SEARCH("FERIADO",K39)))</formula>
    </cfRule>
  </conditionalFormatting>
  <conditionalFormatting sqref="K39">
    <cfRule type="containsText" dxfId="34109" priority="1223" operator="containsText" text="FÉRIAS">
      <formula>NOT(ISERROR(SEARCH("FÉRIAS",K39)))</formula>
    </cfRule>
  </conditionalFormatting>
  <conditionalFormatting sqref="K39">
    <cfRule type="containsText" dxfId="34108" priority="1221" operator="containsText" text="NTRAB">
      <formula>NOT(ISERROR(SEARCH("NTRAB",K39)))</formula>
    </cfRule>
    <cfRule type="containsText" dxfId="34107" priority="1222" operator="containsText" text="FERIADO">
      <formula>NOT(ISERROR(SEARCH("FERIADO",K39)))</formula>
    </cfRule>
  </conditionalFormatting>
  <conditionalFormatting sqref="K39">
    <cfRule type="containsText" dxfId="34106" priority="1220" operator="containsText" text="FÉRIAS">
      <formula>NOT(ISERROR(SEARCH("FÉRIAS",K39)))</formula>
    </cfRule>
  </conditionalFormatting>
  <conditionalFormatting sqref="K35:K42">
    <cfRule type="containsText" dxfId="34105" priority="1219" operator="containsText" text="HOJE">
      <formula>NOT(ISERROR(SEARCH("HOJE",K35)))</formula>
    </cfRule>
  </conditionalFormatting>
  <conditionalFormatting sqref="K44 K46">
    <cfRule type="containsText" dxfId="34104" priority="1217" operator="containsText" text="NTRAB">
      <formula>NOT(ISERROR(SEARCH("NTRAB",K44)))</formula>
    </cfRule>
    <cfRule type="containsText" dxfId="34103" priority="1218" operator="containsText" text="FERIADO">
      <formula>NOT(ISERROR(SEARCH("FERIADO",K44)))</formula>
    </cfRule>
  </conditionalFormatting>
  <conditionalFormatting sqref="K44 K46">
    <cfRule type="containsText" dxfId="34102" priority="1216" operator="containsText" text="FÉRIAS">
      <formula>NOT(ISERROR(SEARCH("FÉRIAS",K44)))</formula>
    </cfRule>
  </conditionalFormatting>
  <conditionalFormatting sqref="K45">
    <cfRule type="containsText" dxfId="34101" priority="1214" operator="containsText" text="NTRAB">
      <formula>NOT(ISERROR(SEARCH("NTRAB",K45)))</formula>
    </cfRule>
    <cfRule type="containsText" dxfId="34100" priority="1215" operator="containsText" text="FERIADO">
      <formula>NOT(ISERROR(SEARCH("FERIADO",K45)))</formula>
    </cfRule>
  </conditionalFormatting>
  <conditionalFormatting sqref="K45">
    <cfRule type="containsText" dxfId="34099" priority="1213" operator="containsText" text="FÉRIAS">
      <formula>NOT(ISERROR(SEARCH("FÉRIAS",K45)))</formula>
    </cfRule>
  </conditionalFormatting>
  <conditionalFormatting sqref="K44:K46">
    <cfRule type="expression" dxfId="34098" priority="1212">
      <formula>$C$53&lt;$K$44</formula>
    </cfRule>
  </conditionalFormatting>
  <conditionalFormatting sqref="K46">
    <cfRule type="expression" dxfId="34097" priority="1211">
      <formula>$C$53&gt;=$K$44</formula>
    </cfRule>
  </conditionalFormatting>
  <conditionalFormatting sqref="K44:K45">
    <cfRule type="expression" dxfId="34096" priority="1207">
      <formula>$K$43="ATESTADO"</formula>
    </cfRule>
    <cfRule type="expression" dxfId="34095" priority="1208">
      <formula>$K$43="NTRAB"</formula>
    </cfRule>
    <cfRule type="expression" dxfId="34094" priority="1209">
      <formula>$K$43="FÉRIAS"</formula>
    </cfRule>
    <cfRule type="expression" dxfId="34093" priority="1210">
      <formula>$K$43="FERIADO"</formula>
    </cfRule>
  </conditionalFormatting>
  <conditionalFormatting sqref="K43">
    <cfRule type="containsText" dxfId="34092" priority="1204" operator="containsText" text="ATESTADO">
      <formula>NOT(ISERROR(SEARCH("ATESTADO",K43)))</formula>
    </cfRule>
    <cfRule type="containsText" dxfId="34091" priority="1205" operator="containsText" text="NTRAB">
      <formula>NOT(ISERROR(SEARCH("NTRAB",K43)))</formula>
    </cfRule>
    <cfRule type="containsText" dxfId="34090" priority="1206" operator="containsText" text="FERIADO">
      <formula>NOT(ISERROR(SEARCH("FERIADO",K43)))</formula>
    </cfRule>
  </conditionalFormatting>
  <conditionalFormatting sqref="K43">
    <cfRule type="containsText" dxfId="34089" priority="1203" operator="containsText" text="FÉRIAS">
      <formula>NOT(ISERROR(SEARCH("FÉRIAS",K43)))</formula>
    </cfRule>
  </conditionalFormatting>
  <conditionalFormatting sqref="K43">
    <cfRule type="expression" dxfId="34088" priority="1202">
      <formula>$C$53&lt;$K$44</formula>
    </cfRule>
  </conditionalFormatting>
  <conditionalFormatting sqref="K43:K46">
    <cfRule type="containsText" dxfId="34087" priority="1201" operator="containsText" text="HOJE">
      <formula>NOT(ISERROR(SEARCH("HOJE",K43)))</formula>
    </cfRule>
  </conditionalFormatting>
  <conditionalFormatting sqref="K47:M47">
    <cfRule type="expression" dxfId="34086" priority="1200">
      <formula>$N$47="NÃO"</formula>
    </cfRule>
  </conditionalFormatting>
  <conditionalFormatting sqref="K38">
    <cfRule type="expression" dxfId="34085" priority="1199">
      <formula>$C$53&gt;=$K$36</formula>
    </cfRule>
  </conditionalFormatting>
  <conditionalFormatting sqref="E3">
    <cfRule type="cellIs" dxfId="34084" priority="1197" operator="equal">
      <formula>0</formula>
    </cfRule>
    <cfRule type="expression" dxfId="34083" priority="1198">
      <formula>E3&lt;0</formula>
    </cfRule>
  </conditionalFormatting>
  <conditionalFormatting sqref="E4:E5">
    <cfRule type="expression" dxfId="34082" priority="1195">
      <formula>E4&lt;0</formula>
    </cfRule>
    <cfRule type="cellIs" dxfId="34081" priority="1196" operator="equal">
      <formula>0</formula>
    </cfRule>
  </conditionalFormatting>
  <conditionalFormatting sqref="E19">
    <cfRule type="cellIs" dxfId="34080" priority="1193" operator="equal">
      <formula>0</formula>
    </cfRule>
    <cfRule type="expression" dxfId="34079" priority="1194">
      <formula>E19&lt;0</formula>
    </cfRule>
  </conditionalFormatting>
  <conditionalFormatting sqref="E20:E22">
    <cfRule type="expression" dxfId="34078" priority="1191">
      <formula>E20&lt;0</formula>
    </cfRule>
    <cfRule type="cellIs" dxfId="34077" priority="1192" operator="equal">
      <formula>0</formula>
    </cfRule>
  </conditionalFormatting>
  <conditionalFormatting sqref="E23">
    <cfRule type="cellIs" dxfId="34076" priority="1189" operator="equal">
      <formula>0</formula>
    </cfRule>
    <cfRule type="expression" dxfId="34075" priority="1190">
      <formula>E23&lt;0</formula>
    </cfRule>
  </conditionalFormatting>
  <conditionalFormatting sqref="E24:E26">
    <cfRule type="expression" dxfId="34074" priority="1187">
      <formula>E24&lt;0</formula>
    </cfRule>
    <cfRule type="cellIs" dxfId="34073" priority="1188" operator="equal">
      <formula>0</formula>
    </cfRule>
  </conditionalFormatting>
  <conditionalFormatting sqref="E27">
    <cfRule type="cellIs" dxfId="34072" priority="1185" operator="equal">
      <formula>0</formula>
    </cfRule>
    <cfRule type="expression" dxfId="34071" priority="1186">
      <formula>E27&lt;0</formula>
    </cfRule>
  </conditionalFormatting>
  <conditionalFormatting sqref="E28:E30">
    <cfRule type="expression" dxfId="34070" priority="1183">
      <formula>E28&lt;0</formula>
    </cfRule>
    <cfRule type="cellIs" dxfId="34069" priority="1184" operator="equal">
      <formula>0</formula>
    </cfRule>
  </conditionalFormatting>
  <conditionalFormatting sqref="E31">
    <cfRule type="cellIs" dxfId="34068" priority="1181" operator="equal">
      <formula>0</formula>
    </cfRule>
    <cfRule type="expression" dxfId="34067" priority="1182">
      <formula>E31&lt;0</formula>
    </cfRule>
  </conditionalFormatting>
  <conditionalFormatting sqref="E32:E34">
    <cfRule type="expression" dxfId="34066" priority="1179">
      <formula>E32&lt;0</formula>
    </cfRule>
    <cfRule type="cellIs" dxfId="34065" priority="1180" operator="equal">
      <formula>0</formula>
    </cfRule>
  </conditionalFormatting>
  <conditionalFormatting sqref="E35">
    <cfRule type="cellIs" dxfId="34064" priority="1177" operator="equal">
      <formula>0</formula>
    </cfRule>
    <cfRule type="expression" dxfId="34063" priority="1178">
      <formula>E35&lt;0</formula>
    </cfRule>
  </conditionalFormatting>
  <conditionalFormatting sqref="E36:E38">
    <cfRule type="expression" dxfId="34062" priority="1175">
      <formula>E36&lt;0</formula>
    </cfRule>
    <cfRule type="cellIs" dxfId="34061" priority="1176" operator="equal">
      <formula>0</formula>
    </cfRule>
  </conditionalFormatting>
  <conditionalFormatting sqref="E39">
    <cfRule type="cellIs" dxfId="34060" priority="1173" operator="equal">
      <formula>0</formula>
    </cfRule>
    <cfRule type="expression" dxfId="34059" priority="1174">
      <formula>E39&lt;0</formula>
    </cfRule>
  </conditionalFormatting>
  <conditionalFormatting sqref="E40:E42">
    <cfRule type="expression" dxfId="34058" priority="1171">
      <formula>E40&lt;0</formula>
    </cfRule>
    <cfRule type="cellIs" dxfId="34057" priority="1172" operator="equal">
      <formula>0</formula>
    </cfRule>
  </conditionalFormatting>
  <conditionalFormatting sqref="E6">
    <cfRule type="expression" dxfId="34056" priority="1169">
      <formula>E6&lt;0</formula>
    </cfRule>
    <cfRule type="cellIs" dxfId="34055" priority="1170" operator="equal">
      <formula>0</formula>
    </cfRule>
  </conditionalFormatting>
  <conditionalFormatting sqref="E11">
    <cfRule type="cellIs" dxfId="34054" priority="1167" operator="equal">
      <formula>0</formula>
    </cfRule>
    <cfRule type="expression" dxfId="34053" priority="1168">
      <formula>E11&lt;0</formula>
    </cfRule>
  </conditionalFormatting>
  <conditionalFormatting sqref="E12:E13">
    <cfRule type="expression" dxfId="34052" priority="1165">
      <formula>E12&lt;0</formula>
    </cfRule>
    <cfRule type="cellIs" dxfId="34051" priority="1166" operator="equal">
      <formula>0</formula>
    </cfRule>
  </conditionalFormatting>
  <conditionalFormatting sqref="E14">
    <cfRule type="expression" dxfId="34050" priority="1163">
      <formula>E14&lt;0</formula>
    </cfRule>
    <cfRule type="cellIs" dxfId="34049" priority="1164" operator="equal">
      <formula>0</formula>
    </cfRule>
  </conditionalFormatting>
  <conditionalFormatting sqref="E15">
    <cfRule type="cellIs" dxfId="34048" priority="1161" operator="equal">
      <formula>0</formula>
    </cfRule>
    <cfRule type="expression" dxfId="34047" priority="1162">
      <formula>E15&lt;0</formula>
    </cfRule>
  </conditionalFormatting>
  <conditionalFormatting sqref="E16:E17">
    <cfRule type="expression" dxfId="34046" priority="1159">
      <formula>E16&lt;0</formula>
    </cfRule>
    <cfRule type="cellIs" dxfId="34045" priority="1160" operator="equal">
      <formula>0</formula>
    </cfRule>
  </conditionalFormatting>
  <conditionalFormatting sqref="E18">
    <cfRule type="expression" dxfId="34044" priority="1157">
      <formula>E18&lt;0</formula>
    </cfRule>
    <cfRule type="cellIs" dxfId="34043" priority="1158" operator="equal">
      <formula>0</formula>
    </cfRule>
  </conditionalFormatting>
  <conditionalFormatting sqref="E7">
    <cfRule type="cellIs" dxfId="34042" priority="1155" operator="equal">
      <formula>0</formula>
    </cfRule>
    <cfRule type="expression" dxfId="34041" priority="1156">
      <formula>E7&lt;0</formula>
    </cfRule>
  </conditionalFormatting>
  <conditionalFormatting sqref="E8:E9">
    <cfRule type="expression" dxfId="34040" priority="1153">
      <formula>E8&lt;0</formula>
    </cfRule>
    <cfRule type="cellIs" dxfId="34039" priority="1154" operator="equal">
      <formula>0</formula>
    </cfRule>
  </conditionalFormatting>
  <conditionalFormatting sqref="E10">
    <cfRule type="expression" dxfId="34038" priority="1151">
      <formula>E10&lt;0</formula>
    </cfRule>
    <cfRule type="cellIs" dxfId="34037" priority="1152" operator="equal">
      <formula>0</formula>
    </cfRule>
  </conditionalFormatting>
  <conditionalFormatting sqref="E3:E42">
    <cfRule type="cellIs" dxfId="34036" priority="1150" operator="equal">
      <formula>"ER"</formula>
    </cfRule>
  </conditionalFormatting>
  <conditionalFormatting sqref="E7">
    <cfRule type="cellIs" dxfId="34035" priority="1148" operator="equal">
      <formula>0</formula>
    </cfRule>
    <cfRule type="expression" dxfId="34034" priority="1149">
      <formula>E7&lt;0</formula>
    </cfRule>
  </conditionalFormatting>
  <conditionalFormatting sqref="E8:E9">
    <cfRule type="expression" dxfId="34033" priority="1146">
      <formula>E8&lt;0</formula>
    </cfRule>
    <cfRule type="cellIs" dxfId="34032" priority="1147" operator="equal">
      <formula>0</formula>
    </cfRule>
  </conditionalFormatting>
  <conditionalFormatting sqref="E10">
    <cfRule type="expression" dxfId="34031" priority="1144">
      <formula>E10&lt;0</formula>
    </cfRule>
    <cfRule type="cellIs" dxfId="34030" priority="1145" operator="equal">
      <formula>0</formula>
    </cfRule>
  </conditionalFormatting>
  <conditionalFormatting sqref="E11">
    <cfRule type="cellIs" dxfId="34029" priority="1142" operator="equal">
      <formula>0</formula>
    </cfRule>
    <cfRule type="expression" dxfId="34028" priority="1143">
      <formula>E11&lt;0</formula>
    </cfRule>
  </conditionalFormatting>
  <conditionalFormatting sqref="E12:E13">
    <cfRule type="expression" dxfId="34027" priority="1140">
      <formula>E12&lt;0</formula>
    </cfRule>
    <cfRule type="cellIs" dxfId="34026" priority="1141" operator="equal">
      <formula>0</formula>
    </cfRule>
  </conditionalFormatting>
  <conditionalFormatting sqref="E14">
    <cfRule type="expression" dxfId="34025" priority="1138">
      <formula>E14&lt;0</formula>
    </cfRule>
    <cfRule type="cellIs" dxfId="34024" priority="1139" operator="equal">
      <formula>0</formula>
    </cfRule>
  </conditionalFormatting>
  <conditionalFormatting sqref="E15">
    <cfRule type="cellIs" dxfId="34023" priority="1136" operator="equal">
      <formula>0</formula>
    </cfRule>
    <cfRule type="expression" dxfId="34022" priority="1137">
      <formula>E15&lt;0</formula>
    </cfRule>
  </conditionalFormatting>
  <conditionalFormatting sqref="E16:E17">
    <cfRule type="expression" dxfId="34021" priority="1134">
      <formula>E16&lt;0</formula>
    </cfRule>
    <cfRule type="cellIs" dxfId="34020" priority="1135" operator="equal">
      <formula>0</formula>
    </cfRule>
  </conditionalFormatting>
  <conditionalFormatting sqref="E18">
    <cfRule type="expression" dxfId="34019" priority="1132">
      <formula>E18&lt;0</formula>
    </cfRule>
    <cfRule type="cellIs" dxfId="34018" priority="1133" operator="equal">
      <formula>0</formula>
    </cfRule>
  </conditionalFormatting>
  <conditionalFormatting sqref="E19">
    <cfRule type="cellIs" dxfId="34017" priority="1130" operator="equal">
      <formula>0</formula>
    </cfRule>
    <cfRule type="expression" dxfId="34016" priority="1131">
      <formula>E19&lt;0</formula>
    </cfRule>
  </conditionalFormatting>
  <conditionalFormatting sqref="E20:E21">
    <cfRule type="expression" dxfId="34015" priority="1128">
      <formula>E20&lt;0</formula>
    </cfRule>
    <cfRule type="cellIs" dxfId="34014" priority="1129" operator="equal">
      <formula>0</formula>
    </cfRule>
  </conditionalFormatting>
  <conditionalFormatting sqref="E22">
    <cfRule type="expression" dxfId="34013" priority="1126">
      <formula>E22&lt;0</formula>
    </cfRule>
    <cfRule type="cellIs" dxfId="34012" priority="1127" operator="equal">
      <formula>0</formula>
    </cfRule>
  </conditionalFormatting>
  <conditionalFormatting sqref="E23">
    <cfRule type="cellIs" dxfId="34011" priority="1124" operator="equal">
      <formula>0</formula>
    </cfRule>
    <cfRule type="expression" dxfId="34010" priority="1125">
      <formula>E23&lt;0</formula>
    </cfRule>
  </conditionalFormatting>
  <conditionalFormatting sqref="E24:E25">
    <cfRule type="expression" dxfId="34009" priority="1122">
      <formula>E24&lt;0</formula>
    </cfRule>
    <cfRule type="cellIs" dxfId="34008" priority="1123" operator="equal">
      <formula>0</formula>
    </cfRule>
  </conditionalFormatting>
  <conditionalFormatting sqref="E26">
    <cfRule type="expression" dxfId="34007" priority="1120">
      <formula>E26&lt;0</formula>
    </cfRule>
    <cfRule type="cellIs" dxfId="34006" priority="1121" operator="equal">
      <formula>0</formula>
    </cfRule>
  </conditionalFormatting>
  <conditionalFormatting sqref="E27">
    <cfRule type="cellIs" dxfId="34005" priority="1118" operator="equal">
      <formula>0</formula>
    </cfRule>
    <cfRule type="expression" dxfId="34004" priority="1119">
      <formula>E27&lt;0</formula>
    </cfRule>
  </conditionalFormatting>
  <conditionalFormatting sqref="E28:E29">
    <cfRule type="expression" dxfId="34003" priority="1116">
      <formula>E28&lt;0</formula>
    </cfRule>
    <cfRule type="cellIs" dxfId="34002" priority="1117" operator="equal">
      <formula>0</formula>
    </cfRule>
  </conditionalFormatting>
  <conditionalFormatting sqref="E30">
    <cfRule type="expression" dxfId="34001" priority="1114">
      <formula>E30&lt;0</formula>
    </cfRule>
    <cfRule type="cellIs" dxfId="34000" priority="1115" operator="equal">
      <formula>0</formula>
    </cfRule>
  </conditionalFormatting>
  <conditionalFormatting sqref="E31">
    <cfRule type="cellIs" dxfId="33999" priority="1112" operator="equal">
      <formula>0</formula>
    </cfRule>
    <cfRule type="expression" dxfId="33998" priority="1113">
      <formula>E31&lt;0</formula>
    </cfRule>
  </conditionalFormatting>
  <conditionalFormatting sqref="E32:E33">
    <cfRule type="expression" dxfId="33997" priority="1110">
      <formula>E32&lt;0</formula>
    </cfRule>
    <cfRule type="cellIs" dxfId="33996" priority="1111" operator="equal">
      <formula>0</formula>
    </cfRule>
  </conditionalFormatting>
  <conditionalFormatting sqref="E34">
    <cfRule type="expression" dxfId="33995" priority="1108">
      <formula>E34&lt;0</formula>
    </cfRule>
    <cfRule type="cellIs" dxfId="33994" priority="1109" operator="equal">
      <formula>0</formula>
    </cfRule>
  </conditionalFormatting>
  <conditionalFormatting sqref="E35">
    <cfRule type="cellIs" dxfId="33993" priority="1106" operator="equal">
      <formula>0</formula>
    </cfRule>
    <cfRule type="expression" dxfId="33992" priority="1107">
      <formula>E35&lt;0</formula>
    </cfRule>
  </conditionalFormatting>
  <conditionalFormatting sqref="E36:E37">
    <cfRule type="expression" dxfId="33991" priority="1104">
      <formula>E36&lt;0</formula>
    </cfRule>
    <cfRule type="cellIs" dxfId="33990" priority="1105" operator="equal">
      <formula>0</formula>
    </cfRule>
  </conditionalFormatting>
  <conditionalFormatting sqref="E38">
    <cfRule type="expression" dxfId="33989" priority="1102">
      <formula>E38&lt;0</formula>
    </cfRule>
    <cfRule type="cellIs" dxfId="33988" priority="1103" operator="equal">
      <formula>0</formula>
    </cfRule>
  </conditionalFormatting>
  <conditionalFormatting sqref="E39">
    <cfRule type="cellIs" dxfId="33987" priority="1100" operator="equal">
      <formula>0</formula>
    </cfRule>
    <cfRule type="expression" dxfId="33986" priority="1101">
      <formula>E39&lt;0</formula>
    </cfRule>
  </conditionalFormatting>
  <conditionalFormatting sqref="E40:E41">
    <cfRule type="expression" dxfId="33985" priority="1098">
      <formula>E40&lt;0</formula>
    </cfRule>
    <cfRule type="cellIs" dxfId="33984" priority="1099" operator="equal">
      <formula>0</formula>
    </cfRule>
  </conditionalFormatting>
  <conditionalFormatting sqref="E42">
    <cfRule type="expression" dxfId="33983" priority="1096">
      <formula>E42&lt;0</formula>
    </cfRule>
    <cfRule type="cellIs" dxfId="33982" priority="1097" operator="equal">
      <formula>0</formula>
    </cfRule>
  </conditionalFormatting>
  <conditionalFormatting sqref="J3">
    <cfRule type="cellIs" dxfId="33981" priority="1094" operator="equal">
      <formula>0</formula>
    </cfRule>
    <cfRule type="expression" dxfId="33980" priority="1095">
      <formula>J3&lt;0</formula>
    </cfRule>
  </conditionalFormatting>
  <conditionalFormatting sqref="J4:J6">
    <cfRule type="expression" dxfId="33979" priority="1092">
      <formula>J4&lt;0</formula>
    </cfRule>
    <cfRule type="cellIs" dxfId="33978" priority="1093" operator="equal">
      <formula>0</formula>
    </cfRule>
  </conditionalFormatting>
  <conditionalFormatting sqref="J7">
    <cfRule type="cellIs" dxfId="33977" priority="1090" operator="equal">
      <formula>0</formula>
    </cfRule>
    <cfRule type="expression" dxfId="33976" priority="1091">
      <formula>J7&lt;0</formula>
    </cfRule>
  </conditionalFormatting>
  <conditionalFormatting sqref="J8:J10">
    <cfRule type="expression" dxfId="33975" priority="1088">
      <formula>J8&lt;0</formula>
    </cfRule>
    <cfRule type="cellIs" dxfId="33974" priority="1089" operator="equal">
      <formula>0</formula>
    </cfRule>
  </conditionalFormatting>
  <conditionalFormatting sqref="J11">
    <cfRule type="cellIs" dxfId="33973" priority="1086" operator="equal">
      <formula>0</formula>
    </cfRule>
    <cfRule type="expression" dxfId="33972" priority="1087">
      <formula>J11&lt;0</formula>
    </cfRule>
  </conditionalFormatting>
  <conditionalFormatting sqref="J12:J14">
    <cfRule type="expression" dxfId="33971" priority="1084">
      <formula>J12&lt;0</formula>
    </cfRule>
    <cfRule type="cellIs" dxfId="33970" priority="1085" operator="equal">
      <formula>0</formula>
    </cfRule>
  </conditionalFormatting>
  <conditionalFormatting sqref="J15">
    <cfRule type="cellIs" dxfId="33969" priority="1082" operator="equal">
      <formula>0</formula>
    </cfRule>
    <cfRule type="expression" dxfId="33968" priority="1083">
      <formula>J15&lt;0</formula>
    </cfRule>
  </conditionalFormatting>
  <conditionalFormatting sqref="J16:J18">
    <cfRule type="expression" dxfId="33967" priority="1080">
      <formula>J16&lt;0</formula>
    </cfRule>
    <cfRule type="cellIs" dxfId="33966" priority="1081" operator="equal">
      <formula>0</formula>
    </cfRule>
  </conditionalFormatting>
  <conditionalFormatting sqref="J19">
    <cfRule type="cellIs" dxfId="33965" priority="1078" operator="equal">
      <formula>0</formula>
    </cfRule>
    <cfRule type="expression" dxfId="33964" priority="1079">
      <formula>J19&lt;0</formula>
    </cfRule>
  </conditionalFormatting>
  <conditionalFormatting sqref="J20:J22">
    <cfRule type="expression" dxfId="33963" priority="1076">
      <formula>J20&lt;0</formula>
    </cfRule>
    <cfRule type="cellIs" dxfId="33962" priority="1077" operator="equal">
      <formula>0</formula>
    </cfRule>
  </conditionalFormatting>
  <conditionalFormatting sqref="J23">
    <cfRule type="cellIs" dxfId="33961" priority="1074" operator="equal">
      <formula>0</formula>
    </cfRule>
    <cfRule type="expression" dxfId="33960" priority="1075">
      <formula>J23&lt;0</formula>
    </cfRule>
  </conditionalFormatting>
  <conditionalFormatting sqref="J24:J26">
    <cfRule type="expression" dxfId="33959" priority="1072">
      <formula>J24&lt;0</formula>
    </cfRule>
    <cfRule type="cellIs" dxfId="33958" priority="1073" operator="equal">
      <formula>0</formula>
    </cfRule>
  </conditionalFormatting>
  <conditionalFormatting sqref="J27">
    <cfRule type="cellIs" dxfId="33957" priority="1070" operator="equal">
      <formula>0</formula>
    </cfRule>
    <cfRule type="expression" dxfId="33956" priority="1071">
      <formula>J27&lt;0</formula>
    </cfRule>
  </conditionalFormatting>
  <conditionalFormatting sqref="J28:J30">
    <cfRule type="expression" dxfId="33955" priority="1068">
      <formula>J28&lt;0</formula>
    </cfRule>
    <cfRule type="cellIs" dxfId="33954" priority="1069" operator="equal">
      <formula>0</formula>
    </cfRule>
  </conditionalFormatting>
  <conditionalFormatting sqref="J31">
    <cfRule type="cellIs" dxfId="33953" priority="1066" operator="equal">
      <formula>0</formula>
    </cfRule>
    <cfRule type="expression" dxfId="33952" priority="1067">
      <formula>J31&lt;0</formula>
    </cfRule>
  </conditionalFormatting>
  <conditionalFormatting sqref="J32:J34">
    <cfRule type="expression" dxfId="33951" priority="1064">
      <formula>J32&lt;0</formula>
    </cfRule>
    <cfRule type="cellIs" dxfId="33950" priority="1065" operator="equal">
      <formula>0</formula>
    </cfRule>
  </conditionalFormatting>
  <conditionalFormatting sqref="J35">
    <cfRule type="cellIs" dxfId="33949" priority="1062" operator="equal">
      <formula>0</formula>
    </cfRule>
    <cfRule type="expression" dxfId="33948" priority="1063">
      <formula>J35&lt;0</formula>
    </cfRule>
  </conditionalFormatting>
  <conditionalFormatting sqref="J36:J38">
    <cfRule type="expression" dxfId="33947" priority="1060">
      <formula>J36&lt;0</formula>
    </cfRule>
    <cfRule type="cellIs" dxfId="33946" priority="1061" operator="equal">
      <formula>0</formula>
    </cfRule>
  </conditionalFormatting>
  <conditionalFormatting sqref="J39">
    <cfRule type="cellIs" dxfId="33945" priority="1058" operator="equal">
      <formula>0</formula>
    </cfRule>
    <cfRule type="expression" dxfId="33944" priority="1059">
      <formula>J39&lt;0</formula>
    </cfRule>
  </conditionalFormatting>
  <conditionalFormatting sqref="J40:J42">
    <cfRule type="expression" dxfId="33943" priority="1056">
      <formula>J40&lt;0</formula>
    </cfRule>
    <cfRule type="cellIs" dxfId="33942" priority="1057" operator="equal">
      <formula>0</formula>
    </cfRule>
  </conditionalFormatting>
  <conditionalFormatting sqref="J3:J42">
    <cfRule type="cellIs" dxfId="33941" priority="1055" operator="equal">
      <formula>"ER"</formula>
    </cfRule>
  </conditionalFormatting>
  <conditionalFormatting sqref="J3">
    <cfRule type="cellIs" dxfId="33940" priority="1053" operator="equal">
      <formula>0</formula>
    </cfRule>
    <cfRule type="expression" dxfId="33939" priority="1054">
      <formula>J3&lt;0</formula>
    </cfRule>
  </conditionalFormatting>
  <conditionalFormatting sqref="J4:J5">
    <cfRule type="expression" dxfId="33938" priority="1051">
      <formula>J4&lt;0</formula>
    </cfRule>
    <cfRule type="cellIs" dxfId="33937" priority="1052" operator="equal">
      <formula>0</formula>
    </cfRule>
  </conditionalFormatting>
  <conditionalFormatting sqref="J19">
    <cfRule type="cellIs" dxfId="33936" priority="1049" operator="equal">
      <formula>0</formula>
    </cfRule>
    <cfRule type="expression" dxfId="33935" priority="1050">
      <formula>J19&lt;0</formula>
    </cfRule>
  </conditionalFormatting>
  <conditionalFormatting sqref="J20:J22">
    <cfRule type="expression" dxfId="33934" priority="1047">
      <formula>J20&lt;0</formula>
    </cfRule>
    <cfRule type="cellIs" dxfId="33933" priority="1048" operator="equal">
      <formula>0</formula>
    </cfRule>
  </conditionalFormatting>
  <conditionalFormatting sqref="J23">
    <cfRule type="cellIs" dxfId="33932" priority="1045" operator="equal">
      <formula>0</formula>
    </cfRule>
    <cfRule type="expression" dxfId="33931" priority="1046">
      <formula>J23&lt;0</formula>
    </cfRule>
  </conditionalFormatting>
  <conditionalFormatting sqref="J24:J26">
    <cfRule type="expression" dxfId="33930" priority="1043">
      <formula>J24&lt;0</formula>
    </cfRule>
    <cfRule type="cellIs" dxfId="33929" priority="1044" operator="equal">
      <formula>0</formula>
    </cfRule>
  </conditionalFormatting>
  <conditionalFormatting sqref="J27">
    <cfRule type="cellIs" dxfId="33928" priority="1041" operator="equal">
      <formula>0</formula>
    </cfRule>
    <cfRule type="expression" dxfId="33927" priority="1042">
      <formula>J27&lt;0</formula>
    </cfRule>
  </conditionalFormatting>
  <conditionalFormatting sqref="J28:J30">
    <cfRule type="expression" dxfId="33926" priority="1039">
      <formula>J28&lt;0</formula>
    </cfRule>
    <cfRule type="cellIs" dxfId="33925" priority="1040" operator="equal">
      <formula>0</formula>
    </cfRule>
  </conditionalFormatting>
  <conditionalFormatting sqref="J31">
    <cfRule type="cellIs" dxfId="33924" priority="1037" operator="equal">
      <formula>0</formula>
    </cfRule>
    <cfRule type="expression" dxfId="33923" priority="1038">
      <formula>J31&lt;0</formula>
    </cfRule>
  </conditionalFormatting>
  <conditionalFormatting sqref="J32:J34">
    <cfRule type="expression" dxfId="33922" priority="1035">
      <formula>J32&lt;0</formula>
    </cfRule>
    <cfRule type="cellIs" dxfId="33921" priority="1036" operator="equal">
      <formula>0</formula>
    </cfRule>
  </conditionalFormatting>
  <conditionalFormatting sqref="J35">
    <cfRule type="cellIs" dxfId="33920" priority="1033" operator="equal">
      <formula>0</formula>
    </cfRule>
    <cfRule type="expression" dxfId="33919" priority="1034">
      <formula>J35&lt;0</formula>
    </cfRule>
  </conditionalFormatting>
  <conditionalFormatting sqref="J36:J38">
    <cfRule type="expression" dxfId="33918" priority="1031">
      <formula>J36&lt;0</formula>
    </cfRule>
    <cfRule type="cellIs" dxfId="33917" priority="1032" operator="equal">
      <formula>0</formula>
    </cfRule>
  </conditionalFormatting>
  <conditionalFormatting sqref="J39">
    <cfRule type="cellIs" dxfId="33916" priority="1029" operator="equal">
      <formula>0</formula>
    </cfRule>
    <cfRule type="expression" dxfId="33915" priority="1030">
      <formula>J39&lt;0</formula>
    </cfRule>
  </conditionalFormatting>
  <conditionalFormatting sqref="J40:J42">
    <cfRule type="expression" dxfId="33914" priority="1027">
      <formula>J40&lt;0</formula>
    </cfRule>
    <cfRule type="cellIs" dxfId="33913" priority="1028" operator="equal">
      <formula>0</formula>
    </cfRule>
  </conditionalFormatting>
  <conditionalFormatting sqref="J6">
    <cfRule type="expression" dxfId="33912" priority="1025">
      <formula>J6&lt;0</formula>
    </cfRule>
    <cfRule type="cellIs" dxfId="33911" priority="1026" operator="equal">
      <formula>0</formula>
    </cfRule>
  </conditionalFormatting>
  <conditionalFormatting sqref="J11">
    <cfRule type="cellIs" dxfId="33910" priority="1023" operator="equal">
      <formula>0</formula>
    </cfRule>
    <cfRule type="expression" dxfId="33909" priority="1024">
      <formula>J11&lt;0</formula>
    </cfRule>
  </conditionalFormatting>
  <conditionalFormatting sqref="J12:J13">
    <cfRule type="expression" dxfId="33908" priority="1021">
      <formula>J12&lt;0</formula>
    </cfRule>
    <cfRule type="cellIs" dxfId="33907" priority="1022" operator="equal">
      <formula>0</formula>
    </cfRule>
  </conditionalFormatting>
  <conditionalFormatting sqref="J14">
    <cfRule type="expression" dxfId="33906" priority="1019">
      <formula>J14&lt;0</formula>
    </cfRule>
    <cfRule type="cellIs" dxfId="33905" priority="1020" operator="equal">
      <formula>0</formula>
    </cfRule>
  </conditionalFormatting>
  <conditionalFormatting sqref="J15">
    <cfRule type="cellIs" dxfId="33904" priority="1017" operator="equal">
      <formula>0</formula>
    </cfRule>
    <cfRule type="expression" dxfId="33903" priority="1018">
      <formula>J15&lt;0</formula>
    </cfRule>
  </conditionalFormatting>
  <conditionalFormatting sqref="J16:J17">
    <cfRule type="expression" dxfId="33902" priority="1015">
      <formula>J16&lt;0</formula>
    </cfRule>
    <cfRule type="cellIs" dxfId="33901" priority="1016" operator="equal">
      <formula>0</formula>
    </cfRule>
  </conditionalFormatting>
  <conditionalFormatting sqref="J18">
    <cfRule type="expression" dxfId="33900" priority="1013">
      <formula>J18&lt;0</formula>
    </cfRule>
    <cfRule type="cellIs" dxfId="33899" priority="1014" operator="equal">
      <formula>0</formula>
    </cfRule>
  </conditionalFormatting>
  <conditionalFormatting sqref="J7">
    <cfRule type="cellIs" dxfId="33898" priority="1011" operator="equal">
      <formula>0</formula>
    </cfRule>
    <cfRule type="expression" dxfId="33897" priority="1012">
      <formula>J7&lt;0</formula>
    </cfRule>
  </conditionalFormatting>
  <conditionalFormatting sqref="J8:J9">
    <cfRule type="expression" dxfId="33896" priority="1009">
      <formula>J8&lt;0</formula>
    </cfRule>
    <cfRule type="cellIs" dxfId="33895" priority="1010" operator="equal">
      <formula>0</formula>
    </cfRule>
  </conditionalFormatting>
  <conditionalFormatting sqref="J10">
    <cfRule type="expression" dxfId="33894" priority="1007">
      <formula>J10&lt;0</formula>
    </cfRule>
    <cfRule type="cellIs" dxfId="33893" priority="1008" operator="equal">
      <formula>0</formula>
    </cfRule>
  </conditionalFormatting>
  <conditionalFormatting sqref="J7">
    <cfRule type="cellIs" dxfId="33892" priority="1005" operator="equal">
      <formula>0</formula>
    </cfRule>
    <cfRule type="expression" dxfId="33891" priority="1006">
      <formula>J7&lt;0</formula>
    </cfRule>
  </conditionalFormatting>
  <conditionalFormatting sqref="J8:J9">
    <cfRule type="expression" dxfId="33890" priority="1003">
      <formula>J8&lt;0</formula>
    </cfRule>
    <cfRule type="cellIs" dxfId="33889" priority="1004" operator="equal">
      <formula>0</formula>
    </cfRule>
  </conditionalFormatting>
  <conditionalFormatting sqref="J10">
    <cfRule type="expression" dxfId="33888" priority="1001">
      <formula>J10&lt;0</formula>
    </cfRule>
    <cfRule type="cellIs" dxfId="33887" priority="1002" operator="equal">
      <formula>0</formula>
    </cfRule>
  </conditionalFormatting>
  <conditionalFormatting sqref="J11">
    <cfRule type="cellIs" dxfId="33886" priority="999" operator="equal">
      <formula>0</formula>
    </cfRule>
    <cfRule type="expression" dxfId="33885" priority="1000">
      <formula>J11&lt;0</formula>
    </cfRule>
  </conditionalFormatting>
  <conditionalFormatting sqref="J12:J13">
    <cfRule type="expression" dxfId="33884" priority="997">
      <formula>J12&lt;0</formula>
    </cfRule>
    <cfRule type="cellIs" dxfId="33883" priority="998" operator="equal">
      <formula>0</formula>
    </cfRule>
  </conditionalFormatting>
  <conditionalFormatting sqref="J14">
    <cfRule type="expression" dxfId="33882" priority="995">
      <formula>J14&lt;0</formula>
    </cfRule>
    <cfRule type="cellIs" dxfId="33881" priority="996" operator="equal">
      <formula>0</formula>
    </cfRule>
  </conditionalFormatting>
  <conditionalFormatting sqref="J15">
    <cfRule type="cellIs" dxfId="33880" priority="993" operator="equal">
      <formula>0</formula>
    </cfRule>
    <cfRule type="expression" dxfId="33879" priority="994">
      <formula>J15&lt;0</formula>
    </cfRule>
  </conditionalFormatting>
  <conditionalFormatting sqref="J16:J17">
    <cfRule type="expression" dxfId="33878" priority="991">
      <formula>J16&lt;0</formula>
    </cfRule>
    <cfRule type="cellIs" dxfId="33877" priority="992" operator="equal">
      <formula>0</formula>
    </cfRule>
  </conditionalFormatting>
  <conditionalFormatting sqref="J18">
    <cfRule type="expression" dxfId="33876" priority="989">
      <formula>J18&lt;0</formula>
    </cfRule>
    <cfRule type="cellIs" dxfId="33875" priority="990" operator="equal">
      <formula>0</formula>
    </cfRule>
  </conditionalFormatting>
  <conditionalFormatting sqref="J19">
    <cfRule type="cellIs" dxfId="33874" priority="987" operator="equal">
      <formula>0</formula>
    </cfRule>
    <cfRule type="expression" dxfId="33873" priority="988">
      <formula>J19&lt;0</formula>
    </cfRule>
  </conditionalFormatting>
  <conditionalFormatting sqref="J20:J21">
    <cfRule type="expression" dxfId="33872" priority="985">
      <formula>J20&lt;0</formula>
    </cfRule>
    <cfRule type="cellIs" dxfId="33871" priority="986" operator="equal">
      <formula>0</formula>
    </cfRule>
  </conditionalFormatting>
  <conditionalFormatting sqref="J22">
    <cfRule type="expression" dxfId="33870" priority="983">
      <formula>J22&lt;0</formula>
    </cfRule>
    <cfRule type="cellIs" dxfId="33869" priority="984" operator="equal">
      <formula>0</formula>
    </cfRule>
  </conditionalFormatting>
  <conditionalFormatting sqref="J23">
    <cfRule type="cellIs" dxfId="33868" priority="981" operator="equal">
      <formula>0</formula>
    </cfRule>
    <cfRule type="expression" dxfId="33867" priority="982">
      <formula>J23&lt;0</formula>
    </cfRule>
  </conditionalFormatting>
  <conditionalFormatting sqref="J24:J25">
    <cfRule type="expression" dxfId="33866" priority="979">
      <formula>J24&lt;0</formula>
    </cfRule>
    <cfRule type="cellIs" dxfId="33865" priority="980" operator="equal">
      <formula>0</formula>
    </cfRule>
  </conditionalFormatting>
  <conditionalFormatting sqref="J26">
    <cfRule type="expression" dxfId="33864" priority="977">
      <formula>J26&lt;0</formula>
    </cfRule>
    <cfRule type="cellIs" dxfId="33863" priority="978" operator="equal">
      <formula>0</formula>
    </cfRule>
  </conditionalFormatting>
  <conditionalFormatting sqref="J27">
    <cfRule type="cellIs" dxfId="33862" priority="975" operator="equal">
      <formula>0</formula>
    </cfRule>
    <cfRule type="expression" dxfId="33861" priority="976">
      <formula>J27&lt;0</formula>
    </cfRule>
  </conditionalFormatting>
  <conditionalFormatting sqref="J28:J29">
    <cfRule type="expression" dxfId="33860" priority="973">
      <formula>J28&lt;0</formula>
    </cfRule>
    <cfRule type="cellIs" dxfId="33859" priority="974" operator="equal">
      <formula>0</formula>
    </cfRule>
  </conditionalFormatting>
  <conditionalFormatting sqref="J30">
    <cfRule type="expression" dxfId="33858" priority="971">
      <formula>J30&lt;0</formula>
    </cfRule>
    <cfRule type="cellIs" dxfId="33857" priority="972" operator="equal">
      <formula>0</formula>
    </cfRule>
  </conditionalFormatting>
  <conditionalFormatting sqref="J31">
    <cfRule type="cellIs" dxfId="33856" priority="969" operator="equal">
      <formula>0</formula>
    </cfRule>
    <cfRule type="expression" dxfId="33855" priority="970">
      <formula>J31&lt;0</formula>
    </cfRule>
  </conditionalFormatting>
  <conditionalFormatting sqref="J32:J33">
    <cfRule type="expression" dxfId="33854" priority="967">
      <formula>J32&lt;0</formula>
    </cfRule>
    <cfRule type="cellIs" dxfId="33853" priority="968" operator="equal">
      <formula>0</formula>
    </cfRule>
  </conditionalFormatting>
  <conditionalFormatting sqref="J34">
    <cfRule type="expression" dxfId="33852" priority="965">
      <formula>J34&lt;0</formula>
    </cfRule>
    <cfRule type="cellIs" dxfId="33851" priority="966" operator="equal">
      <formula>0</formula>
    </cfRule>
  </conditionalFormatting>
  <conditionalFormatting sqref="J35">
    <cfRule type="cellIs" dxfId="33850" priority="963" operator="equal">
      <formula>0</formula>
    </cfRule>
    <cfRule type="expression" dxfId="33849" priority="964">
      <formula>J35&lt;0</formula>
    </cfRule>
  </conditionalFormatting>
  <conditionalFormatting sqref="J36:J37">
    <cfRule type="expression" dxfId="33848" priority="961">
      <formula>J36&lt;0</formula>
    </cfRule>
    <cfRule type="cellIs" dxfId="33847" priority="962" operator="equal">
      <formula>0</formula>
    </cfRule>
  </conditionalFormatting>
  <conditionalFormatting sqref="J38">
    <cfRule type="expression" dxfId="33846" priority="959">
      <formula>J38&lt;0</formula>
    </cfRule>
    <cfRule type="cellIs" dxfId="33845" priority="960" operator="equal">
      <formula>0</formula>
    </cfRule>
  </conditionalFormatting>
  <conditionalFormatting sqref="J39">
    <cfRule type="cellIs" dxfId="33844" priority="957" operator="equal">
      <formula>0</formula>
    </cfRule>
    <cfRule type="expression" dxfId="33843" priority="958">
      <formula>J39&lt;0</formula>
    </cfRule>
  </conditionalFormatting>
  <conditionalFormatting sqref="J40:J41">
    <cfRule type="expression" dxfId="33842" priority="955">
      <formula>J40&lt;0</formula>
    </cfRule>
    <cfRule type="cellIs" dxfId="33841" priority="956" operator="equal">
      <formula>0</formula>
    </cfRule>
  </conditionalFormatting>
  <conditionalFormatting sqref="J42">
    <cfRule type="expression" dxfId="33840" priority="953">
      <formula>J42&lt;0</formula>
    </cfRule>
    <cfRule type="cellIs" dxfId="33839" priority="954" operator="equal">
      <formula>0</formula>
    </cfRule>
  </conditionalFormatting>
  <conditionalFormatting sqref="B3:D6">
    <cfRule type="expression" dxfId="33838" priority="949">
      <formula>A3="FÉRIAS"</formula>
    </cfRule>
    <cfRule type="expression" dxfId="33837" priority="950">
      <formula>A3="FERIADO"</formula>
    </cfRule>
    <cfRule type="expression" dxfId="33836" priority="951">
      <formula>A3="ATESTADO"</formula>
    </cfRule>
    <cfRule type="expression" dxfId="33835" priority="952">
      <formula>A3="NTRAB"</formula>
    </cfRule>
  </conditionalFormatting>
  <conditionalFormatting sqref="D8">
    <cfRule type="beginsWith" dxfId="33834" priority="947" operator="beginsWith" text="FER">
      <formula>LEFT(D8,LEN("FER"))="FER"</formula>
    </cfRule>
    <cfRule type="beginsWith" dxfId="33833" priority="948" operator="beginsWith" text="FRS">
      <formula>LEFT(D8,LEN("FRS"))="FRS"</formula>
    </cfRule>
  </conditionalFormatting>
  <conditionalFormatting sqref="D8">
    <cfRule type="beginsWith" dxfId="33832" priority="946" operator="beginsWith" text="NT">
      <formula>LEFT(D8,LEN("NT"))="NT"</formula>
    </cfRule>
  </conditionalFormatting>
  <conditionalFormatting sqref="D8">
    <cfRule type="beginsWith" dxfId="33831" priority="943" operator="beginsWith" text="ANT">
      <formula>LEFT(D8,LEN("ANT"))="ANT"</formula>
    </cfRule>
    <cfRule type="beginsWith" dxfId="33830" priority="944" operator="beginsWith" text="FAL">
      <formula>LEFT(D8,LEN("FAL"))="FAL"</formula>
    </cfRule>
    <cfRule type="beginsWith" dxfId="33829" priority="945" operator="beginsWith" text="OK">
      <formula>LEFT(D8,LEN("OK"))="OK"</formula>
    </cfRule>
  </conditionalFormatting>
  <conditionalFormatting sqref="D8">
    <cfRule type="beginsWith" dxfId="33828" priority="942" operator="beginsWith" text="ATR">
      <formula>LEFT(D8,LEN("ATR"))="ATR"</formula>
    </cfRule>
  </conditionalFormatting>
  <conditionalFormatting sqref="D8">
    <cfRule type="beginsWith" dxfId="33827" priority="941" operator="beginsWith" text="ATD">
      <formula>LEFT(D8,LEN("ATD"))="ATD"</formula>
    </cfRule>
  </conditionalFormatting>
  <conditionalFormatting sqref="D8">
    <cfRule type="beginsWith" dxfId="33826" priority="940" operator="beginsWith" text="DP">
      <formula>LEFT(D8,LEN("DP"))="DP"</formula>
    </cfRule>
  </conditionalFormatting>
  <conditionalFormatting sqref="D7">
    <cfRule type="beginsWith" dxfId="33825" priority="938" operator="beginsWith" text="FER">
      <formula>LEFT(D7,LEN("FER"))="FER"</formula>
    </cfRule>
    <cfRule type="beginsWith" dxfId="33824" priority="939" operator="beginsWith" text="FRS">
      <formula>LEFT(D7,LEN("FRS"))="FRS"</formula>
    </cfRule>
  </conditionalFormatting>
  <conditionalFormatting sqref="D7">
    <cfRule type="beginsWith" dxfId="33823" priority="937" operator="beginsWith" text="NT">
      <formula>LEFT(D7,LEN("NT"))="NT"</formula>
    </cfRule>
  </conditionalFormatting>
  <conditionalFormatting sqref="D7">
    <cfRule type="beginsWith" dxfId="33822" priority="934" operator="beginsWith" text="ANT">
      <formula>LEFT(D7,LEN("ANT"))="ANT"</formula>
    </cfRule>
    <cfRule type="beginsWith" dxfId="33821" priority="935" operator="beginsWith" text="FAL">
      <formula>LEFT(D7,LEN("FAL"))="FAL"</formula>
    </cfRule>
    <cfRule type="beginsWith" dxfId="33820" priority="936" operator="beginsWith" text="OK">
      <formula>LEFT(D7,LEN("OK"))="OK"</formula>
    </cfRule>
  </conditionalFormatting>
  <conditionalFormatting sqref="D7">
    <cfRule type="beginsWith" dxfId="33819" priority="933" operator="beginsWith" text="ATR">
      <formula>LEFT(D7,LEN("ATR"))="ATR"</formula>
    </cfRule>
  </conditionalFormatting>
  <conditionalFormatting sqref="D7">
    <cfRule type="beginsWith" dxfId="33818" priority="932" operator="beginsWith" text="ATD">
      <formula>LEFT(D7,LEN("ATD"))="ATD"</formula>
    </cfRule>
  </conditionalFormatting>
  <conditionalFormatting sqref="D7">
    <cfRule type="beginsWith" dxfId="33817" priority="931" operator="beginsWith" text="DP">
      <formula>LEFT(D7,LEN("DP"))="DP"</formula>
    </cfRule>
  </conditionalFormatting>
  <conditionalFormatting sqref="D10">
    <cfRule type="beginsWith" dxfId="33816" priority="929" operator="beginsWith" text="FER">
      <formula>LEFT(D10,LEN("FER"))="FER"</formula>
    </cfRule>
    <cfRule type="beginsWith" dxfId="33815" priority="930" operator="beginsWith" text="FRS">
      <formula>LEFT(D10,LEN("FRS"))="FRS"</formula>
    </cfRule>
  </conditionalFormatting>
  <conditionalFormatting sqref="D10">
    <cfRule type="beginsWith" dxfId="33814" priority="928" operator="beginsWith" text="NT">
      <formula>LEFT(D10,LEN("NT"))="NT"</formula>
    </cfRule>
  </conditionalFormatting>
  <conditionalFormatting sqref="D10">
    <cfRule type="beginsWith" dxfId="33813" priority="925" operator="beginsWith" text="ANT">
      <formula>LEFT(D10,LEN("ANT"))="ANT"</formula>
    </cfRule>
    <cfRule type="beginsWith" dxfId="33812" priority="926" operator="beginsWith" text="FAL">
      <formula>LEFT(D10,LEN("FAL"))="FAL"</formula>
    </cfRule>
    <cfRule type="beginsWith" dxfId="33811" priority="927" operator="beginsWith" text="OK">
      <formula>LEFT(D10,LEN("OK"))="OK"</formula>
    </cfRule>
  </conditionalFormatting>
  <conditionalFormatting sqref="D10">
    <cfRule type="beginsWith" dxfId="33810" priority="924" operator="beginsWith" text="ATR">
      <formula>LEFT(D10,LEN("ATR"))="ATR"</formula>
    </cfRule>
  </conditionalFormatting>
  <conditionalFormatting sqref="D10">
    <cfRule type="beginsWith" dxfId="33809" priority="923" operator="beginsWith" text="ATD">
      <formula>LEFT(D10,LEN("ATD"))="ATD"</formula>
    </cfRule>
  </conditionalFormatting>
  <conditionalFormatting sqref="D10">
    <cfRule type="beginsWith" dxfId="33808" priority="922" stopIfTrue="1" operator="beginsWith" text="DP">
      <formula>LEFT(D10,LEN("DP"))="DP"</formula>
    </cfRule>
  </conditionalFormatting>
  <conditionalFormatting sqref="D9">
    <cfRule type="beginsWith" dxfId="33807" priority="920" operator="beginsWith" text="FER">
      <formula>LEFT(D9,LEN("FER"))="FER"</formula>
    </cfRule>
    <cfRule type="beginsWith" dxfId="33806" priority="921" operator="beginsWith" text="FRS">
      <formula>LEFT(D9,LEN("FRS"))="FRS"</formula>
    </cfRule>
  </conditionalFormatting>
  <conditionalFormatting sqref="D9">
    <cfRule type="beginsWith" dxfId="33805" priority="919" operator="beginsWith" text="NT">
      <formula>LEFT(D9,LEN("NT"))="NT"</formula>
    </cfRule>
  </conditionalFormatting>
  <conditionalFormatting sqref="D9">
    <cfRule type="beginsWith" dxfId="33804" priority="916" operator="beginsWith" text="ANT">
      <formula>LEFT(D9,LEN("ANT"))="ANT"</formula>
    </cfRule>
    <cfRule type="beginsWith" dxfId="33803" priority="917" operator="beginsWith" text="FAL">
      <formula>LEFT(D9,LEN("FAL"))="FAL"</formula>
    </cfRule>
    <cfRule type="beginsWith" dxfId="33802" priority="918" operator="beginsWith" text="OK">
      <formula>LEFT(D9,LEN("OK"))="OK"</formula>
    </cfRule>
  </conditionalFormatting>
  <conditionalFormatting sqref="D9">
    <cfRule type="beginsWith" dxfId="33801" priority="915" operator="beginsWith" text="ATR">
      <formula>LEFT(D9,LEN("ATR"))="ATR"</formula>
    </cfRule>
  </conditionalFormatting>
  <conditionalFormatting sqref="D9">
    <cfRule type="beginsWith" dxfId="33800" priority="914" operator="beginsWith" text="ATD">
      <formula>LEFT(D9,LEN("ATD"))="ATD"</formula>
    </cfRule>
  </conditionalFormatting>
  <conditionalFormatting sqref="D9">
    <cfRule type="beginsWith" dxfId="33799" priority="913" operator="beginsWith" text="DP">
      <formula>LEFT(D9,LEN("DP"))="DP"</formula>
    </cfRule>
  </conditionalFormatting>
  <conditionalFormatting sqref="C7:C10">
    <cfRule type="expression" dxfId="33798" priority="912">
      <formula>B7="0"</formula>
    </cfRule>
  </conditionalFormatting>
  <conditionalFormatting sqref="B7:B10">
    <cfRule type="beginsWith" dxfId="33797" priority="911" operator="beginsWith" text="0">
      <formula>LEFT(B7,LEN("0"))="0"</formula>
    </cfRule>
  </conditionalFormatting>
  <conditionalFormatting sqref="D12">
    <cfRule type="beginsWith" dxfId="33796" priority="909" operator="beginsWith" text="FER">
      <formula>LEFT(D12,LEN("FER"))="FER"</formula>
    </cfRule>
    <cfRule type="beginsWith" dxfId="33795" priority="910" operator="beginsWith" text="FRS">
      <formula>LEFT(D12,LEN("FRS"))="FRS"</formula>
    </cfRule>
  </conditionalFormatting>
  <conditionalFormatting sqref="D12">
    <cfRule type="beginsWith" dxfId="33794" priority="908" operator="beginsWith" text="NT">
      <formula>LEFT(D12,LEN("NT"))="NT"</formula>
    </cfRule>
  </conditionalFormatting>
  <conditionalFormatting sqref="D12">
    <cfRule type="beginsWith" dxfId="33793" priority="905" operator="beginsWith" text="ANT">
      <formula>LEFT(D12,LEN("ANT"))="ANT"</formula>
    </cfRule>
    <cfRule type="beginsWith" dxfId="33792" priority="906" operator="beginsWith" text="FAL">
      <formula>LEFT(D12,LEN("FAL"))="FAL"</formula>
    </cfRule>
    <cfRule type="beginsWith" dxfId="33791" priority="907" operator="beginsWith" text="OK">
      <formula>LEFT(D12,LEN("OK"))="OK"</formula>
    </cfRule>
  </conditionalFormatting>
  <conditionalFormatting sqref="D12">
    <cfRule type="beginsWith" dxfId="33790" priority="904" operator="beginsWith" text="ATR">
      <formula>LEFT(D12,LEN("ATR"))="ATR"</formula>
    </cfRule>
  </conditionalFormatting>
  <conditionalFormatting sqref="D12">
    <cfRule type="beginsWith" dxfId="33789" priority="903" operator="beginsWith" text="ATD">
      <formula>LEFT(D12,LEN("ATD"))="ATD"</formula>
    </cfRule>
  </conditionalFormatting>
  <conditionalFormatting sqref="D12">
    <cfRule type="beginsWith" dxfId="33788" priority="902" operator="beginsWith" text="DP">
      <formula>LEFT(D12,LEN("DP"))="DP"</formula>
    </cfRule>
  </conditionalFormatting>
  <conditionalFormatting sqref="D11">
    <cfRule type="beginsWith" dxfId="33787" priority="900" operator="beginsWith" text="FER">
      <formula>LEFT(D11,LEN("FER"))="FER"</formula>
    </cfRule>
    <cfRule type="beginsWith" dxfId="33786" priority="901" operator="beginsWith" text="FRS">
      <formula>LEFT(D11,LEN("FRS"))="FRS"</formula>
    </cfRule>
  </conditionalFormatting>
  <conditionalFormatting sqref="D11">
    <cfRule type="beginsWith" dxfId="33785" priority="899" operator="beginsWith" text="NT">
      <formula>LEFT(D11,LEN("NT"))="NT"</formula>
    </cfRule>
  </conditionalFormatting>
  <conditionalFormatting sqref="D11">
    <cfRule type="beginsWith" dxfId="33784" priority="896" operator="beginsWith" text="ANT">
      <formula>LEFT(D11,LEN("ANT"))="ANT"</formula>
    </cfRule>
    <cfRule type="beginsWith" dxfId="33783" priority="897" operator="beginsWith" text="FAL">
      <formula>LEFT(D11,LEN("FAL"))="FAL"</formula>
    </cfRule>
    <cfRule type="beginsWith" dxfId="33782" priority="898" operator="beginsWith" text="OK">
      <formula>LEFT(D11,LEN("OK"))="OK"</formula>
    </cfRule>
  </conditionalFormatting>
  <conditionalFormatting sqref="D11">
    <cfRule type="beginsWith" dxfId="33781" priority="895" operator="beginsWith" text="ATR">
      <formula>LEFT(D11,LEN("ATR"))="ATR"</formula>
    </cfRule>
  </conditionalFormatting>
  <conditionalFormatting sqref="D11">
    <cfRule type="beginsWith" dxfId="33780" priority="894" operator="beginsWith" text="ATD">
      <formula>LEFT(D11,LEN("ATD"))="ATD"</formula>
    </cfRule>
  </conditionalFormatting>
  <conditionalFormatting sqref="D11">
    <cfRule type="beginsWith" dxfId="33779" priority="893" operator="beginsWith" text="DP">
      <formula>LEFT(D11,LEN("DP"))="DP"</formula>
    </cfRule>
  </conditionalFormatting>
  <conditionalFormatting sqref="D14">
    <cfRule type="beginsWith" dxfId="33778" priority="891" operator="beginsWith" text="FER">
      <formula>LEFT(D14,LEN("FER"))="FER"</formula>
    </cfRule>
    <cfRule type="beginsWith" dxfId="33777" priority="892" operator="beginsWith" text="FRS">
      <formula>LEFT(D14,LEN("FRS"))="FRS"</formula>
    </cfRule>
  </conditionalFormatting>
  <conditionalFormatting sqref="D14">
    <cfRule type="beginsWith" dxfId="33776" priority="890" operator="beginsWith" text="NT">
      <formula>LEFT(D14,LEN("NT"))="NT"</formula>
    </cfRule>
  </conditionalFormatting>
  <conditionalFormatting sqref="D14">
    <cfRule type="beginsWith" dxfId="33775" priority="887" operator="beginsWith" text="ANT">
      <formula>LEFT(D14,LEN("ANT"))="ANT"</formula>
    </cfRule>
    <cfRule type="beginsWith" dxfId="33774" priority="888" operator="beginsWith" text="FAL">
      <formula>LEFT(D14,LEN("FAL"))="FAL"</formula>
    </cfRule>
    <cfRule type="beginsWith" dxfId="33773" priority="889" operator="beginsWith" text="OK">
      <formula>LEFT(D14,LEN("OK"))="OK"</formula>
    </cfRule>
  </conditionalFormatting>
  <conditionalFormatting sqref="D14">
    <cfRule type="beginsWith" dxfId="33772" priority="886" operator="beginsWith" text="ATR">
      <formula>LEFT(D14,LEN("ATR"))="ATR"</formula>
    </cfRule>
  </conditionalFormatting>
  <conditionalFormatting sqref="D14">
    <cfRule type="beginsWith" dxfId="33771" priority="885" operator="beginsWith" text="ATD">
      <formula>LEFT(D14,LEN("ATD"))="ATD"</formula>
    </cfRule>
  </conditionalFormatting>
  <conditionalFormatting sqref="D14">
    <cfRule type="beginsWith" dxfId="33770" priority="884" stopIfTrue="1" operator="beginsWith" text="DP">
      <formula>LEFT(D14,LEN("DP"))="DP"</formula>
    </cfRule>
  </conditionalFormatting>
  <conditionalFormatting sqref="D13">
    <cfRule type="beginsWith" dxfId="33769" priority="882" operator="beginsWith" text="FER">
      <formula>LEFT(D13,LEN("FER"))="FER"</formula>
    </cfRule>
    <cfRule type="beginsWith" dxfId="33768" priority="883" operator="beginsWith" text="FRS">
      <formula>LEFT(D13,LEN("FRS"))="FRS"</formula>
    </cfRule>
  </conditionalFormatting>
  <conditionalFormatting sqref="D13">
    <cfRule type="beginsWith" dxfId="33767" priority="881" operator="beginsWith" text="NT">
      <formula>LEFT(D13,LEN("NT"))="NT"</formula>
    </cfRule>
  </conditionalFormatting>
  <conditionalFormatting sqref="D13">
    <cfRule type="beginsWith" dxfId="33766" priority="878" operator="beginsWith" text="ANT">
      <formula>LEFT(D13,LEN("ANT"))="ANT"</formula>
    </cfRule>
    <cfRule type="beginsWith" dxfId="33765" priority="879" operator="beginsWith" text="FAL">
      <formula>LEFT(D13,LEN("FAL"))="FAL"</formula>
    </cfRule>
    <cfRule type="beginsWith" dxfId="33764" priority="880" operator="beginsWith" text="OK">
      <formula>LEFT(D13,LEN("OK"))="OK"</formula>
    </cfRule>
  </conditionalFormatting>
  <conditionalFormatting sqref="D13">
    <cfRule type="beginsWith" dxfId="33763" priority="877" operator="beginsWith" text="ATR">
      <formula>LEFT(D13,LEN("ATR"))="ATR"</formula>
    </cfRule>
  </conditionalFormatting>
  <conditionalFormatting sqref="D13">
    <cfRule type="beginsWith" dxfId="33762" priority="876" operator="beginsWith" text="ATD">
      <formula>LEFT(D13,LEN("ATD"))="ATD"</formula>
    </cfRule>
  </conditionalFormatting>
  <conditionalFormatting sqref="D13">
    <cfRule type="beginsWith" dxfId="33761" priority="875" operator="beginsWith" text="DP">
      <formula>LEFT(D13,LEN("DP"))="DP"</formula>
    </cfRule>
  </conditionalFormatting>
  <conditionalFormatting sqref="C11:C14">
    <cfRule type="expression" dxfId="33760" priority="874">
      <formula>B11="0"</formula>
    </cfRule>
  </conditionalFormatting>
  <conditionalFormatting sqref="B11:B14">
    <cfRule type="beginsWith" dxfId="33759" priority="873" operator="beginsWith" text="0">
      <formula>LEFT(B11,LEN("0"))="0"</formula>
    </cfRule>
  </conditionalFormatting>
  <conditionalFormatting sqref="D16">
    <cfRule type="beginsWith" dxfId="33758" priority="871" operator="beginsWith" text="FER">
      <formula>LEFT(D16,LEN("FER"))="FER"</formula>
    </cfRule>
    <cfRule type="beginsWith" dxfId="33757" priority="872" operator="beginsWith" text="FRS">
      <formula>LEFT(D16,LEN("FRS"))="FRS"</formula>
    </cfRule>
  </conditionalFormatting>
  <conditionalFormatting sqref="D16">
    <cfRule type="beginsWith" dxfId="33756" priority="870" operator="beginsWith" text="NT">
      <formula>LEFT(D16,LEN("NT"))="NT"</formula>
    </cfRule>
  </conditionalFormatting>
  <conditionalFormatting sqref="D16">
    <cfRule type="beginsWith" dxfId="33755" priority="867" operator="beginsWith" text="ANT">
      <formula>LEFT(D16,LEN("ANT"))="ANT"</formula>
    </cfRule>
    <cfRule type="beginsWith" dxfId="33754" priority="868" operator="beginsWith" text="FAL">
      <formula>LEFT(D16,LEN("FAL"))="FAL"</formula>
    </cfRule>
    <cfRule type="beginsWith" dxfId="33753" priority="869" operator="beginsWith" text="OK">
      <formula>LEFT(D16,LEN("OK"))="OK"</formula>
    </cfRule>
  </conditionalFormatting>
  <conditionalFormatting sqref="D16">
    <cfRule type="beginsWith" dxfId="33752" priority="866" operator="beginsWith" text="ATR">
      <formula>LEFT(D16,LEN("ATR"))="ATR"</formula>
    </cfRule>
  </conditionalFormatting>
  <conditionalFormatting sqref="D16">
    <cfRule type="beginsWith" dxfId="33751" priority="865" operator="beginsWith" text="ATD">
      <formula>LEFT(D16,LEN("ATD"))="ATD"</formula>
    </cfRule>
  </conditionalFormatting>
  <conditionalFormatting sqref="D16">
    <cfRule type="beginsWith" dxfId="33750" priority="864" operator="beginsWith" text="DP">
      <formula>LEFT(D16,LEN("DP"))="DP"</formula>
    </cfRule>
  </conditionalFormatting>
  <conditionalFormatting sqref="D15">
    <cfRule type="beginsWith" dxfId="33749" priority="862" operator="beginsWith" text="FER">
      <formula>LEFT(D15,LEN("FER"))="FER"</formula>
    </cfRule>
    <cfRule type="beginsWith" dxfId="33748" priority="863" operator="beginsWith" text="FRS">
      <formula>LEFT(D15,LEN("FRS"))="FRS"</formula>
    </cfRule>
  </conditionalFormatting>
  <conditionalFormatting sqref="D15">
    <cfRule type="beginsWith" dxfId="33747" priority="861" operator="beginsWith" text="NT">
      <formula>LEFT(D15,LEN("NT"))="NT"</formula>
    </cfRule>
  </conditionalFormatting>
  <conditionalFormatting sqref="D15">
    <cfRule type="beginsWith" dxfId="33746" priority="858" operator="beginsWith" text="ANT">
      <formula>LEFT(D15,LEN("ANT"))="ANT"</formula>
    </cfRule>
    <cfRule type="beginsWith" dxfId="33745" priority="859" operator="beginsWith" text="FAL">
      <formula>LEFT(D15,LEN("FAL"))="FAL"</formula>
    </cfRule>
    <cfRule type="beginsWith" dxfId="33744" priority="860" operator="beginsWith" text="OK">
      <formula>LEFT(D15,LEN("OK"))="OK"</formula>
    </cfRule>
  </conditionalFormatting>
  <conditionalFormatting sqref="D15">
    <cfRule type="beginsWith" dxfId="33743" priority="857" operator="beginsWith" text="ATR">
      <formula>LEFT(D15,LEN("ATR"))="ATR"</formula>
    </cfRule>
  </conditionalFormatting>
  <conditionalFormatting sqref="D15">
    <cfRule type="beginsWith" dxfId="33742" priority="856" operator="beginsWith" text="ATD">
      <formula>LEFT(D15,LEN("ATD"))="ATD"</formula>
    </cfRule>
  </conditionalFormatting>
  <conditionalFormatting sqref="D15">
    <cfRule type="beginsWith" dxfId="33741" priority="855" operator="beginsWith" text="DP">
      <formula>LEFT(D15,LEN("DP"))="DP"</formula>
    </cfRule>
  </conditionalFormatting>
  <conditionalFormatting sqref="D18">
    <cfRule type="beginsWith" dxfId="33740" priority="853" operator="beginsWith" text="FER">
      <formula>LEFT(D18,LEN("FER"))="FER"</formula>
    </cfRule>
    <cfRule type="beginsWith" dxfId="33739" priority="854" operator="beginsWith" text="FRS">
      <formula>LEFT(D18,LEN("FRS"))="FRS"</formula>
    </cfRule>
  </conditionalFormatting>
  <conditionalFormatting sqref="D18">
    <cfRule type="beginsWith" dxfId="33738" priority="852" operator="beginsWith" text="NT">
      <formula>LEFT(D18,LEN("NT"))="NT"</formula>
    </cfRule>
  </conditionalFormatting>
  <conditionalFormatting sqref="D18">
    <cfRule type="beginsWith" dxfId="33737" priority="849" operator="beginsWith" text="ANT">
      <formula>LEFT(D18,LEN("ANT"))="ANT"</formula>
    </cfRule>
    <cfRule type="beginsWith" dxfId="33736" priority="850" operator="beginsWith" text="FAL">
      <formula>LEFT(D18,LEN("FAL"))="FAL"</formula>
    </cfRule>
    <cfRule type="beginsWith" dxfId="33735" priority="851" operator="beginsWith" text="OK">
      <formula>LEFT(D18,LEN("OK"))="OK"</formula>
    </cfRule>
  </conditionalFormatting>
  <conditionalFormatting sqref="D18">
    <cfRule type="beginsWith" dxfId="33734" priority="848" operator="beginsWith" text="ATR">
      <formula>LEFT(D18,LEN("ATR"))="ATR"</formula>
    </cfRule>
  </conditionalFormatting>
  <conditionalFormatting sqref="D18">
    <cfRule type="beginsWith" dxfId="33733" priority="847" operator="beginsWith" text="ATD">
      <formula>LEFT(D18,LEN("ATD"))="ATD"</formula>
    </cfRule>
  </conditionalFormatting>
  <conditionalFormatting sqref="D18">
    <cfRule type="beginsWith" dxfId="33732" priority="846" stopIfTrue="1" operator="beginsWith" text="DP">
      <formula>LEFT(D18,LEN("DP"))="DP"</formula>
    </cfRule>
  </conditionalFormatting>
  <conditionalFormatting sqref="D17">
    <cfRule type="beginsWith" dxfId="33731" priority="844" operator="beginsWith" text="FER">
      <formula>LEFT(D17,LEN("FER"))="FER"</formula>
    </cfRule>
    <cfRule type="beginsWith" dxfId="33730" priority="845" operator="beginsWith" text="FRS">
      <formula>LEFT(D17,LEN("FRS"))="FRS"</formula>
    </cfRule>
  </conditionalFormatting>
  <conditionalFormatting sqref="D17">
    <cfRule type="beginsWith" dxfId="33729" priority="843" operator="beginsWith" text="NT">
      <formula>LEFT(D17,LEN("NT"))="NT"</formula>
    </cfRule>
  </conditionalFormatting>
  <conditionalFormatting sqref="D17">
    <cfRule type="beginsWith" dxfId="33728" priority="840" operator="beginsWith" text="ANT">
      <formula>LEFT(D17,LEN("ANT"))="ANT"</formula>
    </cfRule>
    <cfRule type="beginsWith" dxfId="33727" priority="841" operator="beginsWith" text="FAL">
      <formula>LEFT(D17,LEN("FAL"))="FAL"</formula>
    </cfRule>
    <cfRule type="beginsWith" dxfId="33726" priority="842" operator="beginsWith" text="OK">
      <formula>LEFT(D17,LEN("OK"))="OK"</formula>
    </cfRule>
  </conditionalFormatting>
  <conditionalFormatting sqref="D17">
    <cfRule type="beginsWith" dxfId="33725" priority="839" operator="beginsWith" text="ATR">
      <formula>LEFT(D17,LEN("ATR"))="ATR"</formula>
    </cfRule>
  </conditionalFormatting>
  <conditionalFormatting sqref="D17">
    <cfRule type="beginsWith" dxfId="33724" priority="838" operator="beginsWith" text="ATD">
      <formula>LEFT(D17,LEN("ATD"))="ATD"</formula>
    </cfRule>
  </conditionalFormatting>
  <conditionalFormatting sqref="D17">
    <cfRule type="beginsWith" dxfId="33723" priority="837" operator="beginsWith" text="DP">
      <formula>LEFT(D17,LEN("DP"))="DP"</formula>
    </cfRule>
  </conditionalFormatting>
  <conditionalFormatting sqref="C15:C18">
    <cfRule type="expression" dxfId="33722" priority="836">
      <formula>B15="0"</formula>
    </cfRule>
  </conditionalFormatting>
  <conditionalFormatting sqref="B15:B18">
    <cfRule type="beginsWith" dxfId="33721" priority="835" operator="beginsWith" text="0">
      <formula>LEFT(B15,LEN("0"))="0"</formula>
    </cfRule>
  </conditionalFormatting>
  <conditionalFormatting sqref="D20">
    <cfRule type="beginsWith" dxfId="33720" priority="833" operator="beginsWith" text="FER">
      <formula>LEFT(D20,LEN("FER"))="FER"</formula>
    </cfRule>
    <cfRule type="beginsWith" dxfId="33719" priority="834" operator="beginsWith" text="FRS">
      <formula>LEFT(D20,LEN("FRS"))="FRS"</formula>
    </cfRule>
  </conditionalFormatting>
  <conditionalFormatting sqref="D20">
    <cfRule type="beginsWith" dxfId="33718" priority="832" operator="beginsWith" text="NT">
      <formula>LEFT(D20,LEN("NT"))="NT"</formula>
    </cfRule>
  </conditionalFormatting>
  <conditionalFormatting sqref="D20">
    <cfRule type="beginsWith" dxfId="33717" priority="829" operator="beginsWith" text="ANT">
      <formula>LEFT(D20,LEN("ANT"))="ANT"</formula>
    </cfRule>
    <cfRule type="beginsWith" dxfId="33716" priority="830" operator="beginsWith" text="FAL">
      <formula>LEFT(D20,LEN("FAL"))="FAL"</formula>
    </cfRule>
    <cfRule type="beginsWith" dxfId="33715" priority="831" operator="beginsWith" text="OK">
      <formula>LEFT(D20,LEN("OK"))="OK"</formula>
    </cfRule>
  </conditionalFormatting>
  <conditionalFormatting sqref="D20">
    <cfRule type="beginsWith" dxfId="33714" priority="828" operator="beginsWith" text="ATR">
      <formula>LEFT(D20,LEN("ATR"))="ATR"</formula>
    </cfRule>
  </conditionalFormatting>
  <conditionalFormatting sqref="D20">
    <cfRule type="beginsWith" dxfId="33713" priority="827" operator="beginsWith" text="ATD">
      <formula>LEFT(D20,LEN("ATD"))="ATD"</formula>
    </cfRule>
  </conditionalFormatting>
  <conditionalFormatting sqref="D20">
    <cfRule type="beginsWith" dxfId="33712" priority="826" operator="beginsWith" text="DP">
      <formula>LEFT(D20,LEN("DP"))="DP"</formula>
    </cfRule>
  </conditionalFormatting>
  <conditionalFormatting sqref="D19">
    <cfRule type="beginsWith" dxfId="33711" priority="824" operator="beginsWith" text="FER">
      <formula>LEFT(D19,LEN("FER"))="FER"</formula>
    </cfRule>
    <cfRule type="beginsWith" dxfId="33710" priority="825" operator="beginsWith" text="FRS">
      <formula>LEFT(D19,LEN("FRS"))="FRS"</formula>
    </cfRule>
  </conditionalFormatting>
  <conditionalFormatting sqref="D19">
    <cfRule type="beginsWith" dxfId="33709" priority="823" operator="beginsWith" text="NT">
      <formula>LEFT(D19,LEN("NT"))="NT"</formula>
    </cfRule>
  </conditionalFormatting>
  <conditionalFormatting sqref="D19">
    <cfRule type="beginsWith" dxfId="33708" priority="820" operator="beginsWith" text="ANT">
      <formula>LEFT(D19,LEN("ANT"))="ANT"</formula>
    </cfRule>
    <cfRule type="beginsWith" dxfId="33707" priority="821" operator="beginsWith" text="FAL">
      <formula>LEFT(D19,LEN("FAL"))="FAL"</formula>
    </cfRule>
    <cfRule type="beginsWith" dxfId="33706" priority="822" operator="beginsWith" text="OK">
      <formula>LEFT(D19,LEN("OK"))="OK"</formula>
    </cfRule>
  </conditionalFormatting>
  <conditionalFormatting sqref="D19">
    <cfRule type="beginsWith" dxfId="33705" priority="819" operator="beginsWith" text="ATR">
      <formula>LEFT(D19,LEN("ATR"))="ATR"</formula>
    </cfRule>
  </conditionalFormatting>
  <conditionalFormatting sqref="D19">
    <cfRule type="beginsWith" dxfId="33704" priority="818" operator="beginsWith" text="ATD">
      <formula>LEFT(D19,LEN("ATD"))="ATD"</formula>
    </cfRule>
  </conditionalFormatting>
  <conditionalFormatting sqref="D19">
    <cfRule type="beginsWith" dxfId="33703" priority="817" operator="beginsWith" text="DP">
      <formula>LEFT(D19,LEN("DP"))="DP"</formula>
    </cfRule>
  </conditionalFormatting>
  <conditionalFormatting sqref="D22">
    <cfRule type="beginsWith" dxfId="33702" priority="815" operator="beginsWith" text="FER">
      <formula>LEFT(D22,LEN("FER"))="FER"</formula>
    </cfRule>
    <cfRule type="beginsWith" dxfId="33701" priority="816" operator="beginsWith" text="FRS">
      <formula>LEFT(D22,LEN("FRS"))="FRS"</formula>
    </cfRule>
  </conditionalFormatting>
  <conditionalFormatting sqref="D22">
    <cfRule type="beginsWith" dxfId="33700" priority="814" operator="beginsWith" text="NT">
      <formula>LEFT(D22,LEN("NT"))="NT"</formula>
    </cfRule>
  </conditionalFormatting>
  <conditionalFormatting sqref="D22">
    <cfRule type="beginsWith" dxfId="33699" priority="811" operator="beginsWith" text="ANT">
      <formula>LEFT(D22,LEN("ANT"))="ANT"</formula>
    </cfRule>
    <cfRule type="beginsWith" dxfId="33698" priority="812" operator="beginsWith" text="FAL">
      <formula>LEFT(D22,LEN("FAL"))="FAL"</formula>
    </cfRule>
    <cfRule type="beginsWith" dxfId="33697" priority="813" operator="beginsWith" text="OK">
      <formula>LEFT(D22,LEN("OK"))="OK"</formula>
    </cfRule>
  </conditionalFormatting>
  <conditionalFormatting sqref="D22">
    <cfRule type="beginsWith" dxfId="33696" priority="810" operator="beginsWith" text="ATR">
      <formula>LEFT(D22,LEN("ATR"))="ATR"</formula>
    </cfRule>
  </conditionalFormatting>
  <conditionalFormatting sqref="D22">
    <cfRule type="beginsWith" dxfId="33695" priority="809" operator="beginsWith" text="ATD">
      <formula>LEFT(D22,LEN("ATD"))="ATD"</formula>
    </cfRule>
  </conditionalFormatting>
  <conditionalFormatting sqref="D22">
    <cfRule type="beginsWith" dxfId="33694" priority="808" stopIfTrue="1" operator="beginsWith" text="DP">
      <formula>LEFT(D22,LEN("DP"))="DP"</formula>
    </cfRule>
  </conditionalFormatting>
  <conditionalFormatting sqref="D21">
    <cfRule type="beginsWith" dxfId="33693" priority="806" operator="beginsWith" text="FER">
      <formula>LEFT(D21,LEN("FER"))="FER"</formula>
    </cfRule>
    <cfRule type="beginsWith" dxfId="33692" priority="807" operator="beginsWith" text="FRS">
      <formula>LEFT(D21,LEN("FRS"))="FRS"</formula>
    </cfRule>
  </conditionalFormatting>
  <conditionalFormatting sqref="D21">
    <cfRule type="beginsWith" dxfId="33691" priority="805" operator="beginsWith" text="NT">
      <formula>LEFT(D21,LEN("NT"))="NT"</formula>
    </cfRule>
  </conditionalFormatting>
  <conditionalFormatting sqref="D21">
    <cfRule type="beginsWith" dxfId="33690" priority="802" operator="beginsWith" text="ANT">
      <formula>LEFT(D21,LEN("ANT"))="ANT"</formula>
    </cfRule>
    <cfRule type="beginsWith" dxfId="33689" priority="803" operator="beginsWith" text="FAL">
      <formula>LEFT(D21,LEN("FAL"))="FAL"</formula>
    </cfRule>
    <cfRule type="beginsWith" dxfId="33688" priority="804" operator="beginsWith" text="OK">
      <formula>LEFT(D21,LEN("OK"))="OK"</formula>
    </cfRule>
  </conditionalFormatting>
  <conditionalFormatting sqref="D21">
    <cfRule type="beginsWith" dxfId="33687" priority="801" operator="beginsWith" text="ATR">
      <formula>LEFT(D21,LEN("ATR"))="ATR"</formula>
    </cfRule>
  </conditionalFormatting>
  <conditionalFormatting sqref="D21">
    <cfRule type="beginsWith" dxfId="33686" priority="800" operator="beginsWith" text="ATD">
      <formula>LEFT(D21,LEN("ATD"))="ATD"</formula>
    </cfRule>
  </conditionalFormatting>
  <conditionalFormatting sqref="D21">
    <cfRule type="beginsWith" dxfId="33685" priority="799" operator="beginsWith" text="DP">
      <formula>LEFT(D21,LEN("DP"))="DP"</formula>
    </cfRule>
  </conditionalFormatting>
  <conditionalFormatting sqref="C19:C22">
    <cfRule type="expression" dxfId="33684" priority="798">
      <formula>B19="0"</formula>
    </cfRule>
  </conditionalFormatting>
  <conditionalFormatting sqref="B19:B22">
    <cfRule type="beginsWith" dxfId="33683" priority="797" operator="beginsWith" text="0">
      <formula>LEFT(B19,LEN("0"))="0"</formula>
    </cfRule>
  </conditionalFormatting>
  <conditionalFormatting sqref="D24">
    <cfRule type="beginsWith" dxfId="33682" priority="795" operator="beginsWith" text="FER">
      <formula>LEFT(D24,LEN("FER"))="FER"</formula>
    </cfRule>
    <cfRule type="beginsWith" dxfId="33681" priority="796" operator="beginsWith" text="FRS">
      <formula>LEFT(D24,LEN("FRS"))="FRS"</formula>
    </cfRule>
  </conditionalFormatting>
  <conditionalFormatting sqref="D24">
    <cfRule type="beginsWith" dxfId="33680" priority="794" operator="beginsWith" text="NT">
      <formula>LEFT(D24,LEN("NT"))="NT"</formula>
    </cfRule>
  </conditionalFormatting>
  <conditionalFormatting sqref="D24">
    <cfRule type="beginsWith" dxfId="33679" priority="791" operator="beginsWith" text="ANT">
      <formula>LEFT(D24,LEN("ANT"))="ANT"</formula>
    </cfRule>
    <cfRule type="beginsWith" dxfId="33678" priority="792" operator="beginsWith" text="FAL">
      <formula>LEFT(D24,LEN("FAL"))="FAL"</formula>
    </cfRule>
    <cfRule type="beginsWith" dxfId="33677" priority="793" operator="beginsWith" text="OK">
      <formula>LEFT(D24,LEN("OK"))="OK"</formula>
    </cfRule>
  </conditionalFormatting>
  <conditionalFormatting sqref="D24">
    <cfRule type="beginsWith" dxfId="33676" priority="790" operator="beginsWith" text="ATR">
      <formula>LEFT(D24,LEN("ATR"))="ATR"</formula>
    </cfRule>
  </conditionalFormatting>
  <conditionalFormatting sqref="D24">
    <cfRule type="beginsWith" dxfId="33675" priority="789" operator="beginsWith" text="ATD">
      <formula>LEFT(D24,LEN("ATD"))="ATD"</formula>
    </cfRule>
  </conditionalFormatting>
  <conditionalFormatting sqref="D24">
    <cfRule type="beginsWith" dxfId="33674" priority="788" operator="beginsWith" text="DP">
      <formula>LEFT(D24,LEN("DP"))="DP"</formula>
    </cfRule>
  </conditionalFormatting>
  <conditionalFormatting sqref="D23">
    <cfRule type="beginsWith" dxfId="33673" priority="786" operator="beginsWith" text="FER">
      <formula>LEFT(D23,LEN("FER"))="FER"</formula>
    </cfRule>
    <cfRule type="beginsWith" dxfId="33672" priority="787" operator="beginsWith" text="FRS">
      <formula>LEFT(D23,LEN("FRS"))="FRS"</formula>
    </cfRule>
  </conditionalFormatting>
  <conditionalFormatting sqref="D23">
    <cfRule type="beginsWith" dxfId="33671" priority="785" operator="beginsWith" text="NT">
      <formula>LEFT(D23,LEN("NT"))="NT"</formula>
    </cfRule>
  </conditionalFormatting>
  <conditionalFormatting sqref="D23">
    <cfRule type="beginsWith" dxfId="33670" priority="782" operator="beginsWith" text="ANT">
      <formula>LEFT(D23,LEN("ANT"))="ANT"</formula>
    </cfRule>
    <cfRule type="beginsWith" dxfId="33669" priority="783" operator="beginsWith" text="FAL">
      <formula>LEFT(D23,LEN("FAL"))="FAL"</formula>
    </cfRule>
    <cfRule type="beginsWith" dxfId="33668" priority="784" operator="beginsWith" text="OK">
      <formula>LEFT(D23,LEN("OK"))="OK"</formula>
    </cfRule>
  </conditionalFormatting>
  <conditionalFormatting sqref="D23">
    <cfRule type="beginsWith" dxfId="33667" priority="781" operator="beginsWith" text="ATR">
      <formula>LEFT(D23,LEN("ATR"))="ATR"</formula>
    </cfRule>
  </conditionalFormatting>
  <conditionalFormatting sqref="D23">
    <cfRule type="beginsWith" dxfId="33666" priority="780" operator="beginsWith" text="ATD">
      <formula>LEFT(D23,LEN("ATD"))="ATD"</formula>
    </cfRule>
  </conditionalFormatting>
  <conditionalFormatting sqref="D23">
    <cfRule type="beginsWith" dxfId="33665" priority="779" operator="beginsWith" text="DP">
      <formula>LEFT(D23,LEN("DP"))="DP"</formula>
    </cfRule>
  </conditionalFormatting>
  <conditionalFormatting sqref="D26">
    <cfRule type="beginsWith" dxfId="33664" priority="777" operator="beginsWith" text="FER">
      <formula>LEFT(D26,LEN("FER"))="FER"</formula>
    </cfRule>
    <cfRule type="beginsWith" dxfId="33663" priority="778" operator="beginsWith" text="FRS">
      <formula>LEFT(D26,LEN("FRS"))="FRS"</formula>
    </cfRule>
  </conditionalFormatting>
  <conditionalFormatting sqref="D26">
    <cfRule type="beginsWith" dxfId="33662" priority="776" operator="beginsWith" text="NT">
      <formula>LEFT(D26,LEN("NT"))="NT"</formula>
    </cfRule>
  </conditionalFormatting>
  <conditionalFormatting sqref="D26">
    <cfRule type="beginsWith" dxfId="33661" priority="773" operator="beginsWith" text="ANT">
      <formula>LEFT(D26,LEN("ANT"))="ANT"</formula>
    </cfRule>
    <cfRule type="beginsWith" dxfId="33660" priority="774" operator="beginsWith" text="FAL">
      <formula>LEFT(D26,LEN("FAL"))="FAL"</formula>
    </cfRule>
    <cfRule type="beginsWith" dxfId="33659" priority="775" operator="beginsWith" text="OK">
      <formula>LEFT(D26,LEN("OK"))="OK"</formula>
    </cfRule>
  </conditionalFormatting>
  <conditionalFormatting sqref="D26">
    <cfRule type="beginsWith" dxfId="33658" priority="772" operator="beginsWith" text="ATR">
      <formula>LEFT(D26,LEN("ATR"))="ATR"</formula>
    </cfRule>
  </conditionalFormatting>
  <conditionalFormatting sqref="D26">
    <cfRule type="beginsWith" dxfId="33657" priority="771" operator="beginsWith" text="ATD">
      <formula>LEFT(D26,LEN("ATD"))="ATD"</formula>
    </cfRule>
  </conditionalFormatting>
  <conditionalFormatting sqref="D26">
    <cfRule type="beginsWith" dxfId="33656" priority="770" stopIfTrue="1" operator="beginsWith" text="DP">
      <formula>LEFT(D26,LEN("DP"))="DP"</formula>
    </cfRule>
  </conditionalFormatting>
  <conditionalFormatting sqref="D25">
    <cfRule type="beginsWith" dxfId="33655" priority="768" operator="beginsWith" text="FER">
      <formula>LEFT(D25,LEN("FER"))="FER"</formula>
    </cfRule>
    <cfRule type="beginsWith" dxfId="33654" priority="769" operator="beginsWith" text="FRS">
      <formula>LEFT(D25,LEN("FRS"))="FRS"</formula>
    </cfRule>
  </conditionalFormatting>
  <conditionalFormatting sqref="D25">
    <cfRule type="beginsWith" dxfId="33653" priority="767" operator="beginsWith" text="NT">
      <formula>LEFT(D25,LEN("NT"))="NT"</formula>
    </cfRule>
  </conditionalFormatting>
  <conditionalFormatting sqref="D25">
    <cfRule type="beginsWith" dxfId="33652" priority="764" operator="beginsWith" text="ANT">
      <formula>LEFT(D25,LEN("ANT"))="ANT"</formula>
    </cfRule>
    <cfRule type="beginsWith" dxfId="33651" priority="765" operator="beginsWith" text="FAL">
      <formula>LEFT(D25,LEN("FAL"))="FAL"</formula>
    </cfRule>
    <cfRule type="beginsWith" dxfId="33650" priority="766" operator="beginsWith" text="OK">
      <formula>LEFT(D25,LEN("OK"))="OK"</formula>
    </cfRule>
  </conditionalFormatting>
  <conditionalFormatting sqref="D25">
    <cfRule type="beginsWith" dxfId="33649" priority="763" operator="beginsWith" text="ATR">
      <formula>LEFT(D25,LEN("ATR"))="ATR"</formula>
    </cfRule>
  </conditionalFormatting>
  <conditionalFormatting sqref="D25">
    <cfRule type="beginsWith" dxfId="33648" priority="762" operator="beginsWith" text="ATD">
      <formula>LEFT(D25,LEN("ATD"))="ATD"</formula>
    </cfRule>
  </conditionalFormatting>
  <conditionalFormatting sqref="D25">
    <cfRule type="beginsWith" dxfId="33647" priority="761" operator="beginsWith" text="DP">
      <formula>LEFT(D25,LEN("DP"))="DP"</formula>
    </cfRule>
  </conditionalFormatting>
  <conditionalFormatting sqref="C23:C26">
    <cfRule type="expression" dxfId="33646" priority="760">
      <formula>B23="0"</formula>
    </cfRule>
  </conditionalFormatting>
  <conditionalFormatting sqref="B23:B26">
    <cfRule type="beginsWith" dxfId="33645" priority="759" operator="beginsWith" text="0">
      <formula>LEFT(B23,LEN("0"))="0"</formula>
    </cfRule>
  </conditionalFormatting>
  <conditionalFormatting sqref="B29:D30">
    <cfRule type="expression" dxfId="33644" priority="755">
      <formula>A27="FERIADO"</formula>
    </cfRule>
    <cfRule type="expression" dxfId="33643" priority="756">
      <formula>A27="FÉRIAS"</formula>
    </cfRule>
    <cfRule type="expression" dxfId="33642" priority="757">
      <formula>A27="ATESTADO"</formula>
    </cfRule>
    <cfRule type="expression" dxfId="33641" priority="758">
      <formula>A27="NTRAB"</formula>
    </cfRule>
  </conditionalFormatting>
  <conditionalFormatting sqref="D27">
    <cfRule type="beginsWith" dxfId="33640" priority="752" operator="beginsWith" text="DP">
      <formula>LEFT(D27,LEN("DP"))="DP"</formula>
    </cfRule>
    <cfRule type="beginsWith" dxfId="33639" priority="753" operator="beginsWith" text="FER">
      <formula>LEFT(D27,LEN("FER"))="FER"</formula>
    </cfRule>
    <cfRule type="beginsWith" dxfId="33638" priority="754" operator="beginsWith" text="FRS">
      <formula>LEFT(D27,LEN("FRS"))="FRS"</formula>
    </cfRule>
  </conditionalFormatting>
  <conditionalFormatting sqref="D27">
    <cfRule type="beginsWith" dxfId="33637" priority="751" operator="beginsWith" text="NT">
      <formula>LEFT(D27,LEN("NT"))="NT"</formula>
    </cfRule>
  </conditionalFormatting>
  <conditionalFormatting sqref="D27">
    <cfRule type="beginsWith" dxfId="33636" priority="748" operator="beginsWith" text="ANT">
      <formula>LEFT(D27,LEN("ANT"))="ANT"</formula>
    </cfRule>
    <cfRule type="beginsWith" dxfId="33635" priority="749" operator="beginsWith" text="FAL">
      <formula>LEFT(D27,LEN("FAL"))="FAL"</formula>
    </cfRule>
    <cfRule type="beginsWith" dxfId="33634" priority="750" operator="beginsWith" text="OK">
      <formula>LEFT(D27,LEN("OK"))="OK"</formula>
    </cfRule>
  </conditionalFormatting>
  <conditionalFormatting sqref="D27">
    <cfRule type="beginsWith" dxfId="33633" priority="747" operator="beginsWith" text="ATR">
      <formula>LEFT(D27,LEN("ATR"))="ATR"</formula>
    </cfRule>
  </conditionalFormatting>
  <conditionalFormatting sqref="D27">
    <cfRule type="beginsWith" dxfId="33632" priority="746" operator="beginsWith" text="ATD">
      <formula>LEFT(D27,LEN("ATD"))="ATD"</formula>
    </cfRule>
  </conditionalFormatting>
  <conditionalFormatting sqref="D28">
    <cfRule type="beginsWith" dxfId="33631" priority="744" operator="beginsWith" text="FER">
      <formula>LEFT(D28,LEN("FER"))="FER"</formula>
    </cfRule>
    <cfRule type="beginsWith" dxfId="33630" priority="745" operator="beginsWith" text="FRS">
      <formula>LEFT(D28,LEN("FRS"))="FRS"</formula>
    </cfRule>
  </conditionalFormatting>
  <conditionalFormatting sqref="D28">
    <cfRule type="beginsWith" dxfId="33629" priority="743" operator="beginsWith" text="NT">
      <formula>LEFT(D28,LEN("NT"))="NT"</formula>
    </cfRule>
  </conditionalFormatting>
  <conditionalFormatting sqref="D28">
    <cfRule type="beginsWith" dxfId="33628" priority="740" operator="beginsWith" text="ANT">
      <formula>LEFT(D28,LEN("ANT"))="ANT"</formula>
    </cfRule>
    <cfRule type="beginsWith" dxfId="33627" priority="741" operator="beginsWith" text="FAL">
      <formula>LEFT(D28,LEN("FAL"))="FAL"</formula>
    </cfRule>
    <cfRule type="beginsWith" dxfId="33626" priority="742" operator="beginsWith" text="OK">
      <formula>LEFT(D28,LEN("OK"))="OK"</formula>
    </cfRule>
  </conditionalFormatting>
  <conditionalFormatting sqref="D28">
    <cfRule type="beginsWith" dxfId="33625" priority="739" operator="beginsWith" text="ATR">
      <formula>LEFT(D28,LEN("ATR"))="ATR"</formula>
    </cfRule>
  </conditionalFormatting>
  <conditionalFormatting sqref="D28">
    <cfRule type="beginsWith" dxfId="33624" priority="738" operator="beginsWith" text="ATD">
      <formula>LEFT(D28,LEN("ATD"))="ATD"</formula>
    </cfRule>
  </conditionalFormatting>
  <conditionalFormatting sqref="D28">
    <cfRule type="beginsWith" dxfId="33623" priority="737" stopIfTrue="1" operator="beginsWith" text="DP">
      <formula>LEFT(D28,LEN("DP"))="DP"</formula>
    </cfRule>
  </conditionalFormatting>
  <conditionalFormatting sqref="C27:C28">
    <cfRule type="expression" dxfId="33622" priority="736">
      <formula>B27="0"</formula>
    </cfRule>
  </conditionalFormatting>
  <conditionalFormatting sqref="B27:B28">
    <cfRule type="beginsWith" dxfId="33621" priority="735" operator="beginsWith" text="0">
      <formula>LEFT(B27,LEN("0"))="0"</formula>
    </cfRule>
  </conditionalFormatting>
  <conditionalFormatting sqref="B31:D34">
    <cfRule type="expression" dxfId="33620" priority="731">
      <formula>A31="FÉRIAS"</formula>
    </cfRule>
    <cfRule type="expression" dxfId="33619" priority="732">
      <formula>A31="FERIADO"</formula>
    </cfRule>
    <cfRule type="expression" dxfId="33618" priority="733">
      <formula>A31="ATESTADO"</formula>
    </cfRule>
    <cfRule type="expression" dxfId="33617" priority="734">
      <formula>A31="NTRAB"</formula>
    </cfRule>
  </conditionalFormatting>
  <conditionalFormatting sqref="D36">
    <cfRule type="beginsWith" dxfId="33616" priority="729" operator="beginsWith" text="FER">
      <formula>LEFT(D36,LEN("FER"))="FER"</formula>
    </cfRule>
    <cfRule type="beginsWith" dxfId="33615" priority="730" operator="beginsWith" text="FRS">
      <formula>LEFT(D36,LEN("FRS"))="FRS"</formula>
    </cfRule>
  </conditionalFormatting>
  <conditionalFormatting sqref="D36">
    <cfRule type="beginsWith" dxfId="33614" priority="728" operator="beginsWith" text="NT">
      <formula>LEFT(D36,LEN("NT"))="NT"</formula>
    </cfRule>
  </conditionalFormatting>
  <conditionalFormatting sqref="D36">
    <cfRule type="beginsWith" dxfId="33613" priority="725" operator="beginsWith" text="ANT">
      <formula>LEFT(D36,LEN("ANT"))="ANT"</formula>
    </cfRule>
    <cfRule type="beginsWith" dxfId="33612" priority="726" operator="beginsWith" text="FAL">
      <formula>LEFT(D36,LEN("FAL"))="FAL"</formula>
    </cfRule>
    <cfRule type="beginsWith" dxfId="33611" priority="727" operator="beginsWith" text="OK">
      <formula>LEFT(D36,LEN("OK"))="OK"</formula>
    </cfRule>
  </conditionalFormatting>
  <conditionalFormatting sqref="D36">
    <cfRule type="beginsWith" dxfId="33610" priority="724" operator="beginsWith" text="ATR">
      <formula>LEFT(D36,LEN("ATR"))="ATR"</formula>
    </cfRule>
  </conditionalFormatting>
  <conditionalFormatting sqref="D36">
    <cfRule type="beginsWith" dxfId="33609" priority="723" operator="beginsWith" text="ATD">
      <formula>LEFT(D36,LEN("ATD"))="ATD"</formula>
    </cfRule>
  </conditionalFormatting>
  <conditionalFormatting sqref="D36">
    <cfRule type="beginsWith" dxfId="33608" priority="722" operator="beginsWith" text="DP">
      <formula>LEFT(D36,LEN("DP"))="DP"</formula>
    </cfRule>
  </conditionalFormatting>
  <conditionalFormatting sqref="D35">
    <cfRule type="beginsWith" dxfId="33607" priority="720" operator="beginsWith" text="FER">
      <formula>LEFT(D35,LEN("FER"))="FER"</formula>
    </cfRule>
    <cfRule type="beginsWith" dxfId="33606" priority="721" operator="beginsWith" text="FRS">
      <formula>LEFT(D35,LEN("FRS"))="FRS"</formula>
    </cfRule>
  </conditionalFormatting>
  <conditionalFormatting sqref="D35">
    <cfRule type="beginsWith" dxfId="33605" priority="719" operator="beginsWith" text="NT">
      <formula>LEFT(D35,LEN("NT"))="NT"</formula>
    </cfRule>
  </conditionalFormatting>
  <conditionalFormatting sqref="D35">
    <cfRule type="beginsWith" dxfId="33604" priority="716" operator="beginsWith" text="ANT">
      <formula>LEFT(D35,LEN("ANT"))="ANT"</formula>
    </cfRule>
    <cfRule type="beginsWith" dxfId="33603" priority="717" operator="beginsWith" text="FAL">
      <formula>LEFT(D35,LEN("FAL"))="FAL"</formula>
    </cfRule>
    <cfRule type="beginsWith" dxfId="33602" priority="718" operator="beginsWith" text="OK">
      <formula>LEFT(D35,LEN("OK"))="OK"</formula>
    </cfRule>
  </conditionalFormatting>
  <conditionalFormatting sqref="D35">
    <cfRule type="beginsWith" dxfId="33601" priority="715" operator="beginsWith" text="ATR">
      <formula>LEFT(D35,LEN("ATR"))="ATR"</formula>
    </cfRule>
  </conditionalFormatting>
  <conditionalFormatting sqref="D35">
    <cfRule type="beginsWith" dxfId="33600" priority="714" operator="beginsWith" text="ATD">
      <formula>LEFT(D35,LEN("ATD"))="ATD"</formula>
    </cfRule>
  </conditionalFormatting>
  <conditionalFormatting sqref="D35">
    <cfRule type="beginsWith" dxfId="33599" priority="713" operator="beginsWith" text="DP">
      <formula>LEFT(D35,LEN("DP"))="DP"</formula>
    </cfRule>
  </conditionalFormatting>
  <conditionalFormatting sqref="D38">
    <cfRule type="beginsWith" dxfId="33598" priority="711" operator="beginsWith" text="FER">
      <formula>LEFT(D38,LEN("FER"))="FER"</formula>
    </cfRule>
    <cfRule type="beginsWith" dxfId="33597" priority="712" operator="beginsWith" text="FRS">
      <formula>LEFT(D38,LEN("FRS"))="FRS"</formula>
    </cfRule>
  </conditionalFormatting>
  <conditionalFormatting sqref="D38">
    <cfRule type="beginsWith" dxfId="33596" priority="710" operator="beginsWith" text="NT">
      <formula>LEFT(D38,LEN("NT"))="NT"</formula>
    </cfRule>
  </conditionalFormatting>
  <conditionalFormatting sqref="D38">
    <cfRule type="beginsWith" dxfId="33595" priority="707" operator="beginsWith" text="ANT">
      <formula>LEFT(D38,LEN("ANT"))="ANT"</formula>
    </cfRule>
    <cfRule type="beginsWith" dxfId="33594" priority="708" operator="beginsWith" text="FAL">
      <formula>LEFT(D38,LEN("FAL"))="FAL"</formula>
    </cfRule>
    <cfRule type="beginsWith" dxfId="33593" priority="709" operator="beginsWith" text="OK">
      <formula>LEFT(D38,LEN("OK"))="OK"</formula>
    </cfRule>
  </conditionalFormatting>
  <conditionalFormatting sqref="D38">
    <cfRule type="beginsWith" dxfId="33592" priority="706" operator="beginsWith" text="ATR">
      <formula>LEFT(D38,LEN("ATR"))="ATR"</formula>
    </cfRule>
  </conditionalFormatting>
  <conditionalFormatting sqref="D38">
    <cfRule type="beginsWith" dxfId="33591" priority="705" operator="beginsWith" text="ATD">
      <formula>LEFT(D38,LEN("ATD"))="ATD"</formula>
    </cfRule>
  </conditionalFormatting>
  <conditionalFormatting sqref="D38">
    <cfRule type="beginsWith" dxfId="33590" priority="704" stopIfTrue="1" operator="beginsWith" text="DP">
      <formula>LEFT(D38,LEN("DP"))="DP"</formula>
    </cfRule>
  </conditionalFormatting>
  <conditionalFormatting sqref="D37">
    <cfRule type="beginsWith" dxfId="33589" priority="702" operator="beginsWith" text="FER">
      <formula>LEFT(D37,LEN("FER"))="FER"</formula>
    </cfRule>
    <cfRule type="beginsWith" dxfId="33588" priority="703" operator="beginsWith" text="FRS">
      <formula>LEFT(D37,LEN("FRS"))="FRS"</formula>
    </cfRule>
  </conditionalFormatting>
  <conditionalFormatting sqref="D37">
    <cfRule type="beginsWith" dxfId="33587" priority="701" operator="beginsWith" text="NT">
      <formula>LEFT(D37,LEN("NT"))="NT"</formula>
    </cfRule>
  </conditionalFormatting>
  <conditionalFormatting sqref="D37">
    <cfRule type="beginsWith" dxfId="33586" priority="698" operator="beginsWith" text="ANT">
      <formula>LEFT(D37,LEN("ANT"))="ANT"</formula>
    </cfRule>
    <cfRule type="beginsWith" dxfId="33585" priority="699" operator="beginsWith" text="FAL">
      <formula>LEFT(D37,LEN("FAL"))="FAL"</formula>
    </cfRule>
    <cfRule type="beginsWith" dxfId="33584" priority="700" operator="beginsWith" text="OK">
      <formula>LEFT(D37,LEN("OK"))="OK"</formula>
    </cfRule>
  </conditionalFormatting>
  <conditionalFormatting sqref="D37">
    <cfRule type="beginsWith" dxfId="33583" priority="697" operator="beginsWith" text="ATR">
      <formula>LEFT(D37,LEN("ATR"))="ATR"</formula>
    </cfRule>
  </conditionalFormatting>
  <conditionalFormatting sqref="D37">
    <cfRule type="beginsWith" dxfId="33582" priority="696" operator="beginsWith" text="ATD">
      <formula>LEFT(D37,LEN("ATD"))="ATD"</formula>
    </cfRule>
  </conditionalFormatting>
  <conditionalFormatting sqref="D37">
    <cfRule type="beginsWith" dxfId="33581" priority="695" operator="beginsWith" text="DP">
      <formula>LEFT(D37,LEN("DP"))="DP"</formula>
    </cfRule>
  </conditionalFormatting>
  <conditionalFormatting sqref="C35:C38">
    <cfRule type="expression" dxfId="33580" priority="694">
      <formula>B35="0"</formula>
    </cfRule>
  </conditionalFormatting>
  <conditionalFormatting sqref="B35:B38">
    <cfRule type="beginsWith" dxfId="33579" priority="693" operator="beginsWith" text="0">
      <formula>LEFT(B35,LEN("0"))="0"</formula>
    </cfRule>
  </conditionalFormatting>
  <conditionalFormatting sqref="D40">
    <cfRule type="beginsWith" dxfId="33578" priority="691" operator="beginsWith" text="FER">
      <formula>LEFT(D40,LEN("FER"))="FER"</formula>
    </cfRule>
    <cfRule type="beginsWith" dxfId="33577" priority="692" operator="beginsWith" text="FRS">
      <formula>LEFT(D40,LEN("FRS"))="FRS"</formula>
    </cfRule>
  </conditionalFormatting>
  <conditionalFormatting sqref="D40">
    <cfRule type="beginsWith" dxfId="33576" priority="690" operator="beginsWith" text="NT">
      <formula>LEFT(D40,LEN("NT"))="NT"</formula>
    </cfRule>
  </conditionalFormatting>
  <conditionalFormatting sqref="D40">
    <cfRule type="beginsWith" dxfId="33575" priority="687" operator="beginsWith" text="ANT">
      <formula>LEFT(D40,LEN("ANT"))="ANT"</formula>
    </cfRule>
    <cfRule type="beginsWith" dxfId="33574" priority="688" operator="beginsWith" text="FAL">
      <formula>LEFT(D40,LEN("FAL"))="FAL"</formula>
    </cfRule>
    <cfRule type="beginsWith" dxfId="33573" priority="689" operator="beginsWith" text="OK">
      <formula>LEFT(D40,LEN("OK"))="OK"</formula>
    </cfRule>
  </conditionalFormatting>
  <conditionalFormatting sqref="D40">
    <cfRule type="beginsWith" dxfId="33572" priority="686" operator="beginsWith" text="ATR">
      <formula>LEFT(D40,LEN("ATR"))="ATR"</formula>
    </cfRule>
  </conditionalFormatting>
  <conditionalFormatting sqref="D40">
    <cfRule type="beginsWith" dxfId="33571" priority="685" operator="beginsWith" text="ATD">
      <formula>LEFT(D40,LEN("ATD"))="ATD"</formula>
    </cfRule>
  </conditionalFormatting>
  <conditionalFormatting sqref="D40">
    <cfRule type="beginsWith" dxfId="33570" priority="684" operator="beginsWith" text="DP">
      <formula>LEFT(D40,LEN("DP"))="DP"</formula>
    </cfRule>
  </conditionalFormatting>
  <conditionalFormatting sqref="D39">
    <cfRule type="beginsWith" dxfId="33569" priority="682" operator="beginsWith" text="FER">
      <formula>LEFT(D39,LEN("FER"))="FER"</formula>
    </cfRule>
    <cfRule type="beginsWith" dxfId="33568" priority="683" operator="beginsWith" text="FRS">
      <formula>LEFT(D39,LEN("FRS"))="FRS"</formula>
    </cfRule>
  </conditionalFormatting>
  <conditionalFormatting sqref="D39">
    <cfRule type="beginsWith" dxfId="33567" priority="681" operator="beginsWith" text="NT">
      <formula>LEFT(D39,LEN("NT"))="NT"</formula>
    </cfRule>
  </conditionalFormatting>
  <conditionalFormatting sqref="D39">
    <cfRule type="beginsWith" dxfId="33566" priority="678" operator="beginsWith" text="ANT">
      <formula>LEFT(D39,LEN("ANT"))="ANT"</formula>
    </cfRule>
    <cfRule type="beginsWith" dxfId="33565" priority="679" operator="beginsWith" text="FAL">
      <formula>LEFT(D39,LEN("FAL"))="FAL"</formula>
    </cfRule>
    <cfRule type="beginsWith" dxfId="33564" priority="680" operator="beginsWith" text="OK">
      <formula>LEFT(D39,LEN("OK"))="OK"</formula>
    </cfRule>
  </conditionalFormatting>
  <conditionalFormatting sqref="D39">
    <cfRule type="beginsWith" dxfId="33563" priority="677" operator="beginsWith" text="ATR">
      <formula>LEFT(D39,LEN("ATR"))="ATR"</formula>
    </cfRule>
  </conditionalFormatting>
  <conditionalFormatting sqref="D39">
    <cfRule type="beginsWith" dxfId="33562" priority="676" operator="beginsWith" text="ATD">
      <formula>LEFT(D39,LEN("ATD"))="ATD"</formula>
    </cfRule>
  </conditionalFormatting>
  <conditionalFormatting sqref="D39">
    <cfRule type="beginsWith" dxfId="33561" priority="675" operator="beginsWith" text="DP">
      <formula>LEFT(D39,LEN("DP"))="DP"</formula>
    </cfRule>
  </conditionalFormatting>
  <conditionalFormatting sqref="D42">
    <cfRule type="beginsWith" dxfId="33560" priority="673" operator="beginsWith" text="FER">
      <formula>LEFT(D42,LEN("FER"))="FER"</formula>
    </cfRule>
    <cfRule type="beginsWith" dxfId="33559" priority="674" operator="beginsWith" text="FRS">
      <formula>LEFT(D42,LEN("FRS"))="FRS"</formula>
    </cfRule>
  </conditionalFormatting>
  <conditionalFormatting sqref="D42">
    <cfRule type="beginsWith" dxfId="33558" priority="672" operator="beginsWith" text="NT">
      <formula>LEFT(D42,LEN("NT"))="NT"</formula>
    </cfRule>
  </conditionalFormatting>
  <conditionalFormatting sqref="D42">
    <cfRule type="beginsWith" dxfId="33557" priority="669" operator="beginsWith" text="ANT">
      <formula>LEFT(D42,LEN("ANT"))="ANT"</formula>
    </cfRule>
    <cfRule type="beginsWith" dxfId="33556" priority="670" operator="beginsWith" text="FAL">
      <formula>LEFT(D42,LEN("FAL"))="FAL"</formula>
    </cfRule>
    <cfRule type="beginsWith" dxfId="33555" priority="671" operator="beginsWith" text="OK">
      <formula>LEFT(D42,LEN("OK"))="OK"</formula>
    </cfRule>
  </conditionalFormatting>
  <conditionalFormatting sqref="D42">
    <cfRule type="beginsWith" dxfId="33554" priority="668" operator="beginsWith" text="ATR">
      <formula>LEFT(D42,LEN("ATR"))="ATR"</formula>
    </cfRule>
  </conditionalFormatting>
  <conditionalFormatting sqref="D42">
    <cfRule type="beginsWith" dxfId="33553" priority="667" operator="beginsWith" text="ATD">
      <formula>LEFT(D42,LEN("ATD"))="ATD"</formula>
    </cfRule>
  </conditionalFormatting>
  <conditionalFormatting sqref="D42">
    <cfRule type="beginsWith" dxfId="33552" priority="666" stopIfTrue="1" operator="beginsWith" text="DP">
      <formula>LEFT(D42,LEN("DP"))="DP"</formula>
    </cfRule>
  </conditionalFormatting>
  <conditionalFormatting sqref="D41">
    <cfRule type="beginsWith" dxfId="33551" priority="664" operator="beginsWith" text="FER">
      <formula>LEFT(D41,LEN("FER"))="FER"</formula>
    </cfRule>
    <cfRule type="beginsWith" dxfId="33550" priority="665" operator="beginsWith" text="FRS">
      <formula>LEFT(D41,LEN("FRS"))="FRS"</formula>
    </cfRule>
  </conditionalFormatting>
  <conditionalFormatting sqref="D41">
    <cfRule type="beginsWith" dxfId="33549" priority="663" operator="beginsWith" text="NT">
      <formula>LEFT(D41,LEN("NT"))="NT"</formula>
    </cfRule>
  </conditionalFormatting>
  <conditionalFormatting sqref="D41">
    <cfRule type="beginsWith" dxfId="33548" priority="660" operator="beginsWith" text="ANT">
      <formula>LEFT(D41,LEN("ANT"))="ANT"</formula>
    </cfRule>
    <cfRule type="beginsWith" dxfId="33547" priority="661" operator="beginsWith" text="FAL">
      <formula>LEFT(D41,LEN("FAL"))="FAL"</formula>
    </cfRule>
    <cfRule type="beginsWith" dxfId="33546" priority="662" operator="beginsWith" text="OK">
      <formula>LEFT(D41,LEN("OK"))="OK"</formula>
    </cfRule>
  </conditionalFormatting>
  <conditionalFormatting sqref="D41">
    <cfRule type="beginsWith" dxfId="33545" priority="659" operator="beginsWith" text="ATR">
      <formula>LEFT(D41,LEN("ATR"))="ATR"</formula>
    </cfRule>
  </conditionalFormatting>
  <conditionalFormatting sqref="D41">
    <cfRule type="beginsWith" dxfId="33544" priority="658" operator="beginsWith" text="ATD">
      <formula>LEFT(D41,LEN("ATD"))="ATD"</formula>
    </cfRule>
  </conditionalFormatting>
  <conditionalFormatting sqref="D41">
    <cfRule type="beginsWith" dxfId="33543" priority="657" operator="beginsWith" text="DP">
      <formula>LEFT(D41,LEN("DP"))="DP"</formula>
    </cfRule>
  </conditionalFormatting>
  <conditionalFormatting sqref="C39:C42">
    <cfRule type="expression" dxfId="33542" priority="656">
      <formula>B39="0"</formula>
    </cfRule>
  </conditionalFormatting>
  <conditionalFormatting sqref="B39:B42">
    <cfRule type="beginsWith" dxfId="33541" priority="655" operator="beginsWith" text="0">
      <formula>LEFT(B39,LEN("0"))="0"</formula>
    </cfRule>
  </conditionalFormatting>
  <conditionalFormatting sqref="I4">
    <cfRule type="beginsWith" dxfId="33540" priority="653" operator="beginsWith" text="FER">
      <formula>LEFT(I4,LEN("FER"))="FER"</formula>
    </cfRule>
    <cfRule type="beginsWith" dxfId="33539" priority="654" operator="beginsWith" text="FRS">
      <formula>LEFT(I4,LEN("FRS"))="FRS"</formula>
    </cfRule>
  </conditionalFormatting>
  <conditionalFormatting sqref="I4">
    <cfRule type="beginsWith" dxfId="33538" priority="652" operator="beginsWith" text="NT">
      <formula>LEFT(I4,LEN("NT"))="NT"</formula>
    </cfRule>
  </conditionalFormatting>
  <conditionalFormatting sqref="I4">
    <cfRule type="beginsWith" dxfId="33537" priority="649" operator="beginsWith" text="ANT">
      <formula>LEFT(I4,LEN("ANT"))="ANT"</formula>
    </cfRule>
    <cfRule type="beginsWith" dxfId="33536" priority="650" operator="beginsWith" text="FAL">
      <formula>LEFT(I4,LEN("FAL"))="FAL"</formula>
    </cfRule>
    <cfRule type="beginsWith" dxfId="33535" priority="651" operator="beginsWith" text="OK">
      <formula>LEFT(I4,LEN("OK"))="OK"</formula>
    </cfRule>
  </conditionalFormatting>
  <conditionalFormatting sqref="I4">
    <cfRule type="beginsWith" dxfId="33534" priority="648" operator="beginsWith" text="ATR">
      <formula>LEFT(I4,LEN("ATR"))="ATR"</formula>
    </cfRule>
  </conditionalFormatting>
  <conditionalFormatting sqref="I4">
    <cfRule type="beginsWith" dxfId="33533" priority="647" operator="beginsWith" text="ATD">
      <formula>LEFT(I4,LEN("ATD"))="ATD"</formula>
    </cfRule>
  </conditionalFormatting>
  <conditionalFormatting sqref="I4">
    <cfRule type="beginsWith" dxfId="33532" priority="646" operator="beginsWith" text="DP">
      <formula>LEFT(I4,LEN("DP"))="DP"</formula>
    </cfRule>
  </conditionalFormatting>
  <conditionalFormatting sqref="I3">
    <cfRule type="beginsWith" dxfId="33531" priority="644" operator="beginsWith" text="FER">
      <formula>LEFT(I3,LEN("FER"))="FER"</formula>
    </cfRule>
    <cfRule type="beginsWith" dxfId="33530" priority="645" operator="beginsWith" text="FRS">
      <formula>LEFT(I3,LEN("FRS"))="FRS"</formula>
    </cfRule>
  </conditionalFormatting>
  <conditionalFormatting sqref="I3">
    <cfRule type="beginsWith" dxfId="33529" priority="643" operator="beginsWith" text="NT">
      <formula>LEFT(I3,LEN("NT"))="NT"</formula>
    </cfRule>
  </conditionalFormatting>
  <conditionalFormatting sqref="I3">
    <cfRule type="beginsWith" dxfId="33528" priority="640" operator="beginsWith" text="ANT">
      <formula>LEFT(I3,LEN("ANT"))="ANT"</formula>
    </cfRule>
    <cfRule type="beginsWith" dxfId="33527" priority="641" operator="beginsWith" text="FAL">
      <formula>LEFT(I3,LEN("FAL"))="FAL"</formula>
    </cfRule>
    <cfRule type="beginsWith" dxfId="33526" priority="642" operator="beginsWith" text="OK">
      <formula>LEFT(I3,LEN("OK"))="OK"</formula>
    </cfRule>
  </conditionalFormatting>
  <conditionalFormatting sqref="I3">
    <cfRule type="beginsWith" dxfId="33525" priority="639" operator="beginsWith" text="ATR">
      <formula>LEFT(I3,LEN("ATR"))="ATR"</formula>
    </cfRule>
  </conditionalFormatting>
  <conditionalFormatting sqref="I3">
    <cfRule type="beginsWith" dxfId="33524" priority="638" operator="beginsWith" text="ATD">
      <formula>LEFT(I3,LEN("ATD"))="ATD"</formula>
    </cfRule>
  </conditionalFormatting>
  <conditionalFormatting sqref="I3">
    <cfRule type="beginsWith" dxfId="33523" priority="637" operator="beginsWith" text="DP">
      <formula>LEFT(I3,LEN("DP"))="DP"</formula>
    </cfRule>
  </conditionalFormatting>
  <conditionalFormatting sqref="I6">
    <cfRule type="beginsWith" dxfId="33522" priority="635" operator="beginsWith" text="FER">
      <formula>LEFT(I6,LEN("FER"))="FER"</formula>
    </cfRule>
    <cfRule type="beginsWith" dxfId="33521" priority="636" operator="beginsWith" text="FRS">
      <formula>LEFT(I6,LEN("FRS"))="FRS"</formula>
    </cfRule>
  </conditionalFormatting>
  <conditionalFormatting sqref="I6">
    <cfRule type="beginsWith" dxfId="33520" priority="634" operator="beginsWith" text="NT">
      <formula>LEFT(I6,LEN("NT"))="NT"</formula>
    </cfRule>
  </conditionalFormatting>
  <conditionalFormatting sqref="I6">
    <cfRule type="beginsWith" dxfId="33519" priority="631" operator="beginsWith" text="ANT">
      <formula>LEFT(I6,LEN("ANT"))="ANT"</formula>
    </cfRule>
    <cfRule type="beginsWith" dxfId="33518" priority="632" operator="beginsWith" text="FAL">
      <formula>LEFT(I6,LEN("FAL"))="FAL"</formula>
    </cfRule>
    <cfRule type="beginsWith" dxfId="33517" priority="633" operator="beginsWith" text="OK">
      <formula>LEFT(I6,LEN("OK"))="OK"</formula>
    </cfRule>
  </conditionalFormatting>
  <conditionalFormatting sqref="I6">
    <cfRule type="beginsWith" dxfId="33516" priority="630" operator="beginsWith" text="ATR">
      <formula>LEFT(I6,LEN("ATR"))="ATR"</formula>
    </cfRule>
  </conditionalFormatting>
  <conditionalFormatting sqref="I6">
    <cfRule type="beginsWith" dxfId="33515" priority="629" operator="beginsWith" text="ATD">
      <formula>LEFT(I6,LEN("ATD"))="ATD"</formula>
    </cfRule>
  </conditionalFormatting>
  <conditionalFormatting sqref="I6">
    <cfRule type="beginsWith" dxfId="33514" priority="628" stopIfTrue="1" operator="beginsWith" text="DP">
      <formula>LEFT(I6,LEN("DP"))="DP"</formula>
    </cfRule>
  </conditionalFormatting>
  <conditionalFormatting sqref="I5">
    <cfRule type="beginsWith" dxfId="33513" priority="626" operator="beginsWith" text="FER">
      <formula>LEFT(I5,LEN("FER"))="FER"</formula>
    </cfRule>
    <cfRule type="beginsWith" dxfId="33512" priority="627" operator="beginsWith" text="FRS">
      <formula>LEFT(I5,LEN("FRS"))="FRS"</formula>
    </cfRule>
  </conditionalFormatting>
  <conditionalFormatting sqref="I5">
    <cfRule type="beginsWith" dxfId="33511" priority="625" operator="beginsWith" text="NT">
      <formula>LEFT(I5,LEN("NT"))="NT"</formula>
    </cfRule>
  </conditionalFormatting>
  <conditionalFormatting sqref="I5">
    <cfRule type="beginsWith" dxfId="33510" priority="622" operator="beginsWith" text="ANT">
      <formula>LEFT(I5,LEN("ANT"))="ANT"</formula>
    </cfRule>
    <cfRule type="beginsWith" dxfId="33509" priority="623" operator="beginsWith" text="FAL">
      <formula>LEFT(I5,LEN("FAL"))="FAL"</formula>
    </cfRule>
    <cfRule type="beginsWith" dxfId="33508" priority="624" operator="beginsWith" text="OK">
      <formula>LEFT(I5,LEN("OK"))="OK"</formula>
    </cfRule>
  </conditionalFormatting>
  <conditionalFormatting sqref="I5">
    <cfRule type="beginsWith" dxfId="33507" priority="621" operator="beginsWith" text="ATR">
      <formula>LEFT(I5,LEN("ATR"))="ATR"</formula>
    </cfRule>
  </conditionalFormatting>
  <conditionalFormatting sqref="I5">
    <cfRule type="beginsWith" dxfId="33506" priority="620" operator="beginsWith" text="ATD">
      <formula>LEFT(I5,LEN("ATD"))="ATD"</formula>
    </cfRule>
  </conditionalFormatting>
  <conditionalFormatting sqref="I5">
    <cfRule type="beginsWith" dxfId="33505" priority="619" operator="beginsWith" text="DP">
      <formula>LEFT(I5,LEN("DP"))="DP"</formula>
    </cfRule>
  </conditionalFormatting>
  <conditionalFormatting sqref="H3:H6">
    <cfRule type="expression" dxfId="33504" priority="618">
      <formula>G3="0"</formula>
    </cfRule>
  </conditionalFormatting>
  <conditionalFormatting sqref="G3:G6">
    <cfRule type="beginsWith" dxfId="33503" priority="617" operator="beginsWith" text="0">
      <formula>LEFT(G3,LEN("0"))="0"</formula>
    </cfRule>
  </conditionalFormatting>
  <conditionalFormatting sqref="I8">
    <cfRule type="beginsWith" dxfId="33502" priority="615" operator="beginsWith" text="FER">
      <formula>LEFT(I8,LEN("FER"))="FER"</formula>
    </cfRule>
    <cfRule type="beginsWith" dxfId="33501" priority="616" operator="beginsWith" text="FRS">
      <formula>LEFT(I8,LEN("FRS"))="FRS"</formula>
    </cfRule>
  </conditionalFormatting>
  <conditionalFormatting sqref="I8">
    <cfRule type="beginsWith" dxfId="33500" priority="614" operator="beginsWith" text="NT">
      <formula>LEFT(I8,LEN("NT"))="NT"</formula>
    </cfRule>
  </conditionalFormatting>
  <conditionalFormatting sqref="I8">
    <cfRule type="beginsWith" dxfId="33499" priority="611" operator="beginsWith" text="ANT">
      <formula>LEFT(I8,LEN("ANT"))="ANT"</formula>
    </cfRule>
    <cfRule type="beginsWith" dxfId="33498" priority="612" operator="beginsWith" text="FAL">
      <formula>LEFT(I8,LEN("FAL"))="FAL"</formula>
    </cfRule>
    <cfRule type="beginsWith" dxfId="33497" priority="613" operator="beginsWith" text="OK">
      <formula>LEFT(I8,LEN("OK"))="OK"</formula>
    </cfRule>
  </conditionalFormatting>
  <conditionalFormatting sqref="I8">
    <cfRule type="beginsWith" dxfId="33496" priority="610" operator="beginsWith" text="ATR">
      <formula>LEFT(I8,LEN("ATR"))="ATR"</formula>
    </cfRule>
  </conditionalFormatting>
  <conditionalFormatting sqref="I8">
    <cfRule type="beginsWith" dxfId="33495" priority="609" operator="beginsWith" text="ATD">
      <formula>LEFT(I8,LEN("ATD"))="ATD"</formula>
    </cfRule>
  </conditionalFormatting>
  <conditionalFormatting sqref="I8">
    <cfRule type="beginsWith" dxfId="33494" priority="608" operator="beginsWith" text="DP">
      <formula>LEFT(I8,LEN("DP"))="DP"</formula>
    </cfRule>
  </conditionalFormatting>
  <conditionalFormatting sqref="I7">
    <cfRule type="beginsWith" dxfId="33493" priority="606" operator="beginsWith" text="FER">
      <formula>LEFT(I7,LEN("FER"))="FER"</formula>
    </cfRule>
    <cfRule type="beginsWith" dxfId="33492" priority="607" operator="beginsWith" text="FRS">
      <formula>LEFT(I7,LEN("FRS"))="FRS"</formula>
    </cfRule>
  </conditionalFormatting>
  <conditionalFormatting sqref="I7">
    <cfRule type="beginsWith" dxfId="33491" priority="605" operator="beginsWith" text="NT">
      <formula>LEFT(I7,LEN("NT"))="NT"</formula>
    </cfRule>
  </conditionalFormatting>
  <conditionalFormatting sqref="I7">
    <cfRule type="beginsWith" dxfId="33490" priority="602" operator="beginsWith" text="ANT">
      <formula>LEFT(I7,LEN("ANT"))="ANT"</formula>
    </cfRule>
    <cfRule type="beginsWith" dxfId="33489" priority="603" operator="beginsWith" text="FAL">
      <formula>LEFT(I7,LEN("FAL"))="FAL"</formula>
    </cfRule>
    <cfRule type="beginsWith" dxfId="33488" priority="604" operator="beginsWith" text="OK">
      <formula>LEFT(I7,LEN("OK"))="OK"</formula>
    </cfRule>
  </conditionalFormatting>
  <conditionalFormatting sqref="I7">
    <cfRule type="beginsWith" dxfId="33487" priority="601" operator="beginsWith" text="ATR">
      <formula>LEFT(I7,LEN("ATR"))="ATR"</formula>
    </cfRule>
  </conditionalFormatting>
  <conditionalFormatting sqref="I7">
    <cfRule type="beginsWith" dxfId="33486" priority="600" operator="beginsWith" text="ATD">
      <formula>LEFT(I7,LEN("ATD"))="ATD"</formula>
    </cfRule>
  </conditionalFormatting>
  <conditionalFormatting sqref="I7">
    <cfRule type="beginsWith" dxfId="33485" priority="599" operator="beginsWith" text="DP">
      <formula>LEFT(I7,LEN("DP"))="DP"</formula>
    </cfRule>
  </conditionalFormatting>
  <conditionalFormatting sqref="I10">
    <cfRule type="beginsWith" dxfId="33484" priority="597" operator="beginsWith" text="FER">
      <formula>LEFT(I10,LEN("FER"))="FER"</formula>
    </cfRule>
    <cfRule type="beginsWith" dxfId="33483" priority="598" operator="beginsWith" text="FRS">
      <formula>LEFT(I10,LEN("FRS"))="FRS"</formula>
    </cfRule>
  </conditionalFormatting>
  <conditionalFormatting sqref="I10">
    <cfRule type="beginsWith" dxfId="33482" priority="596" operator="beginsWith" text="NT">
      <formula>LEFT(I10,LEN("NT"))="NT"</formula>
    </cfRule>
  </conditionalFormatting>
  <conditionalFormatting sqref="I10">
    <cfRule type="beginsWith" dxfId="33481" priority="593" operator="beginsWith" text="ANT">
      <formula>LEFT(I10,LEN("ANT"))="ANT"</formula>
    </cfRule>
    <cfRule type="beginsWith" dxfId="33480" priority="594" operator="beginsWith" text="FAL">
      <formula>LEFT(I10,LEN("FAL"))="FAL"</formula>
    </cfRule>
    <cfRule type="beginsWith" dxfId="33479" priority="595" operator="beginsWith" text="OK">
      <formula>LEFT(I10,LEN("OK"))="OK"</formula>
    </cfRule>
  </conditionalFormatting>
  <conditionalFormatting sqref="I10">
    <cfRule type="beginsWith" dxfId="33478" priority="592" operator="beginsWith" text="ATR">
      <formula>LEFT(I10,LEN("ATR"))="ATR"</formula>
    </cfRule>
  </conditionalFormatting>
  <conditionalFormatting sqref="I10">
    <cfRule type="beginsWith" dxfId="33477" priority="591" operator="beginsWith" text="ATD">
      <formula>LEFT(I10,LEN("ATD"))="ATD"</formula>
    </cfRule>
  </conditionalFormatting>
  <conditionalFormatting sqref="I10">
    <cfRule type="beginsWith" dxfId="33476" priority="590" stopIfTrue="1" operator="beginsWith" text="DP">
      <formula>LEFT(I10,LEN("DP"))="DP"</formula>
    </cfRule>
  </conditionalFormatting>
  <conditionalFormatting sqref="I9">
    <cfRule type="beginsWith" dxfId="33475" priority="588" operator="beginsWith" text="FER">
      <formula>LEFT(I9,LEN("FER"))="FER"</formula>
    </cfRule>
    <cfRule type="beginsWith" dxfId="33474" priority="589" operator="beginsWith" text="FRS">
      <formula>LEFT(I9,LEN("FRS"))="FRS"</formula>
    </cfRule>
  </conditionalFormatting>
  <conditionalFormatting sqref="I9">
    <cfRule type="beginsWith" dxfId="33473" priority="587" operator="beginsWith" text="NT">
      <formula>LEFT(I9,LEN("NT"))="NT"</formula>
    </cfRule>
  </conditionalFormatting>
  <conditionalFormatting sqref="I9">
    <cfRule type="beginsWith" dxfId="33472" priority="584" operator="beginsWith" text="ANT">
      <formula>LEFT(I9,LEN("ANT"))="ANT"</formula>
    </cfRule>
    <cfRule type="beginsWith" dxfId="33471" priority="585" operator="beginsWith" text="FAL">
      <formula>LEFT(I9,LEN("FAL"))="FAL"</formula>
    </cfRule>
    <cfRule type="beginsWith" dxfId="33470" priority="586" operator="beginsWith" text="OK">
      <formula>LEFT(I9,LEN("OK"))="OK"</formula>
    </cfRule>
  </conditionalFormatting>
  <conditionalFormatting sqref="I9">
    <cfRule type="beginsWith" dxfId="33469" priority="583" operator="beginsWith" text="ATR">
      <formula>LEFT(I9,LEN("ATR"))="ATR"</formula>
    </cfRule>
  </conditionalFormatting>
  <conditionalFormatting sqref="I9">
    <cfRule type="beginsWith" dxfId="33468" priority="582" operator="beginsWith" text="ATD">
      <formula>LEFT(I9,LEN("ATD"))="ATD"</formula>
    </cfRule>
  </conditionalFormatting>
  <conditionalFormatting sqref="I9">
    <cfRule type="beginsWith" dxfId="33467" priority="581" operator="beginsWith" text="DP">
      <formula>LEFT(I9,LEN("DP"))="DP"</formula>
    </cfRule>
  </conditionalFormatting>
  <conditionalFormatting sqref="H7:H10">
    <cfRule type="expression" dxfId="33466" priority="580">
      <formula>G7="0"</formula>
    </cfRule>
  </conditionalFormatting>
  <conditionalFormatting sqref="G7:G10">
    <cfRule type="beginsWith" dxfId="33465" priority="579" operator="beginsWith" text="0">
      <formula>LEFT(G7,LEN("0"))="0"</formula>
    </cfRule>
  </conditionalFormatting>
  <conditionalFormatting sqref="I12">
    <cfRule type="beginsWith" dxfId="33464" priority="577" operator="beginsWith" text="FER">
      <formula>LEFT(I12,LEN("FER"))="FER"</formula>
    </cfRule>
    <cfRule type="beginsWith" dxfId="33463" priority="578" operator="beginsWith" text="FRS">
      <formula>LEFT(I12,LEN("FRS"))="FRS"</formula>
    </cfRule>
  </conditionalFormatting>
  <conditionalFormatting sqref="I12">
    <cfRule type="beginsWith" dxfId="33462" priority="576" operator="beginsWith" text="NT">
      <formula>LEFT(I12,LEN("NT"))="NT"</formula>
    </cfRule>
  </conditionalFormatting>
  <conditionalFormatting sqref="I12">
    <cfRule type="beginsWith" dxfId="33461" priority="573" operator="beginsWith" text="ANT">
      <formula>LEFT(I12,LEN("ANT"))="ANT"</formula>
    </cfRule>
    <cfRule type="beginsWith" dxfId="33460" priority="574" operator="beginsWith" text="FAL">
      <formula>LEFT(I12,LEN("FAL"))="FAL"</formula>
    </cfRule>
    <cfRule type="beginsWith" dxfId="33459" priority="575" operator="beginsWith" text="OK">
      <formula>LEFT(I12,LEN("OK"))="OK"</formula>
    </cfRule>
  </conditionalFormatting>
  <conditionalFormatting sqref="I12">
    <cfRule type="beginsWith" dxfId="33458" priority="572" operator="beginsWith" text="ATR">
      <formula>LEFT(I12,LEN("ATR"))="ATR"</formula>
    </cfRule>
  </conditionalFormatting>
  <conditionalFormatting sqref="I12">
    <cfRule type="beginsWith" dxfId="33457" priority="571" operator="beginsWith" text="ATD">
      <formula>LEFT(I12,LEN("ATD"))="ATD"</formula>
    </cfRule>
  </conditionalFormatting>
  <conditionalFormatting sqref="I12">
    <cfRule type="beginsWith" dxfId="33456" priority="570" operator="beginsWith" text="DP">
      <formula>LEFT(I12,LEN("DP"))="DP"</formula>
    </cfRule>
  </conditionalFormatting>
  <conditionalFormatting sqref="I11">
    <cfRule type="beginsWith" dxfId="33455" priority="568" operator="beginsWith" text="FER">
      <formula>LEFT(I11,LEN("FER"))="FER"</formula>
    </cfRule>
    <cfRule type="beginsWith" dxfId="33454" priority="569" operator="beginsWith" text="FRS">
      <formula>LEFT(I11,LEN("FRS"))="FRS"</formula>
    </cfRule>
  </conditionalFormatting>
  <conditionalFormatting sqref="I11">
    <cfRule type="beginsWith" dxfId="33453" priority="567" operator="beginsWith" text="NT">
      <formula>LEFT(I11,LEN("NT"))="NT"</formula>
    </cfRule>
  </conditionalFormatting>
  <conditionalFormatting sqref="I11">
    <cfRule type="beginsWith" dxfId="33452" priority="564" operator="beginsWith" text="ANT">
      <formula>LEFT(I11,LEN("ANT"))="ANT"</formula>
    </cfRule>
    <cfRule type="beginsWith" dxfId="33451" priority="565" operator="beginsWith" text="FAL">
      <formula>LEFT(I11,LEN("FAL"))="FAL"</formula>
    </cfRule>
    <cfRule type="beginsWith" dxfId="33450" priority="566" operator="beginsWith" text="OK">
      <formula>LEFT(I11,LEN("OK"))="OK"</formula>
    </cfRule>
  </conditionalFormatting>
  <conditionalFormatting sqref="I11">
    <cfRule type="beginsWith" dxfId="33449" priority="563" operator="beginsWith" text="ATR">
      <formula>LEFT(I11,LEN("ATR"))="ATR"</formula>
    </cfRule>
  </conditionalFormatting>
  <conditionalFormatting sqref="I11">
    <cfRule type="beginsWith" dxfId="33448" priority="562" operator="beginsWith" text="ATD">
      <formula>LEFT(I11,LEN("ATD"))="ATD"</formula>
    </cfRule>
  </conditionalFormatting>
  <conditionalFormatting sqref="I11">
    <cfRule type="beginsWith" dxfId="33447" priority="561" operator="beginsWith" text="DP">
      <formula>LEFT(I11,LEN("DP"))="DP"</formula>
    </cfRule>
  </conditionalFormatting>
  <conditionalFormatting sqref="I14">
    <cfRule type="beginsWith" dxfId="33446" priority="559" operator="beginsWith" text="FER">
      <formula>LEFT(I14,LEN("FER"))="FER"</formula>
    </cfRule>
    <cfRule type="beginsWith" dxfId="33445" priority="560" operator="beginsWith" text="FRS">
      <formula>LEFT(I14,LEN("FRS"))="FRS"</formula>
    </cfRule>
  </conditionalFormatting>
  <conditionalFormatting sqref="I14">
    <cfRule type="beginsWith" dxfId="33444" priority="558" operator="beginsWith" text="NT">
      <formula>LEFT(I14,LEN("NT"))="NT"</formula>
    </cfRule>
  </conditionalFormatting>
  <conditionalFormatting sqref="I14">
    <cfRule type="beginsWith" dxfId="33443" priority="555" operator="beginsWith" text="ANT">
      <formula>LEFT(I14,LEN("ANT"))="ANT"</formula>
    </cfRule>
    <cfRule type="beginsWith" dxfId="33442" priority="556" operator="beginsWith" text="FAL">
      <formula>LEFT(I14,LEN("FAL"))="FAL"</formula>
    </cfRule>
    <cfRule type="beginsWith" dxfId="33441" priority="557" operator="beginsWith" text="OK">
      <formula>LEFT(I14,LEN("OK"))="OK"</formula>
    </cfRule>
  </conditionalFormatting>
  <conditionalFormatting sqref="I14">
    <cfRule type="beginsWith" dxfId="33440" priority="554" operator="beginsWith" text="ATR">
      <formula>LEFT(I14,LEN("ATR"))="ATR"</formula>
    </cfRule>
  </conditionalFormatting>
  <conditionalFormatting sqref="I14">
    <cfRule type="beginsWith" dxfId="33439" priority="553" operator="beginsWith" text="ATD">
      <formula>LEFT(I14,LEN("ATD"))="ATD"</formula>
    </cfRule>
  </conditionalFormatting>
  <conditionalFormatting sqref="I14">
    <cfRule type="beginsWith" dxfId="33438" priority="552" stopIfTrue="1" operator="beginsWith" text="DP">
      <formula>LEFT(I14,LEN("DP"))="DP"</formula>
    </cfRule>
  </conditionalFormatting>
  <conditionalFormatting sqref="I13">
    <cfRule type="beginsWith" dxfId="33437" priority="550" operator="beginsWith" text="FER">
      <formula>LEFT(I13,LEN("FER"))="FER"</formula>
    </cfRule>
    <cfRule type="beginsWith" dxfId="33436" priority="551" operator="beginsWith" text="FRS">
      <formula>LEFT(I13,LEN("FRS"))="FRS"</formula>
    </cfRule>
  </conditionalFormatting>
  <conditionalFormatting sqref="I13">
    <cfRule type="beginsWith" dxfId="33435" priority="549" operator="beginsWith" text="NT">
      <formula>LEFT(I13,LEN("NT"))="NT"</formula>
    </cfRule>
  </conditionalFormatting>
  <conditionalFormatting sqref="I13">
    <cfRule type="beginsWith" dxfId="33434" priority="546" operator="beginsWith" text="ANT">
      <formula>LEFT(I13,LEN("ANT"))="ANT"</formula>
    </cfRule>
    <cfRule type="beginsWith" dxfId="33433" priority="547" operator="beginsWith" text="FAL">
      <formula>LEFT(I13,LEN("FAL"))="FAL"</formula>
    </cfRule>
    <cfRule type="beginsWith" dxfId="33432" priority="548" operator="beginsWith" text="OK">
      <formula>LEFT(I13,LEN("OK"))="OK"</formula>
    </cfRule>
  </conditionalFormatting>
  <conditionalFormatting sqref="I13">
    <cfRule type="beginsWith" dxfId="33431" priority="545" operator="beginsWith" text="ATR">
      <formula>LEFT(I13,LEN("ATR"))="ATR"</formula>
    </cfRule>
  </conditionalFormatting>
  <conditionalFormatting sqref="I13">
    <cfRule type="beginsWith" dxfId="33430" priority="544" operator="beginsWith" text="ATD">
      <formula>LEFT(I13,LEN("ATD"))="ATD"</formula>
    </cfRule>
  </conditionalFormatting>
  <conditionalFormatting sqref="I13">
    <cfRule type="beginsWith" dxfId="33429" priority="543" operator="beginsWith" text="DP">
      <formula>LEFT(I13,LEN("DP"))="DP"</formula>
    </cfRule>
  </conditionalFormatting>
  <conditionalFormatting sqref="H11:H14">
    <cfRule type="expression" dxfId="33428" priority="542">
      <formula>G11="0"</formula>
    </cfRule>
  </conditionalFormatting>
  <conditionalFormatting sqref="G11:G14">
    <cfRule type="beginsWith" dxfId="33427" priority="541" operator="beginsWith" text="0">
      <formula>LEFT(G11,LEN("0"))="0"</formula>
    </cfRule>
  </conditionalFormatting>
  <conditionalFormatting sqref="G17:I18">
    <cfRule type="expression" dxfId="33426" priority="537">
      <formula>F15="FERIADO"</formula>
    </cfRule>
    <cfRule type="expression" dxfId="33425" priority="538">
      <formula>F15="FÉRIAS"</formula>
    </cfRule>
    <cfRule type="expression" dxfId="33424" priority="539">
      <formula>F15="ATESTADO"</formula>
    </cfRule>
    <cfRule type="expression" dxfId="33423" priority="540">
      <formula>F15="NTRAB"</formula>
    </cfRule>
  </conditionalFormatting>
  <conditionalFormatting sqref="I15">
    <cfRule type="beginsWith" dxfId="33422" priority="534" operator="beginsWith" text="DP">
      <formula>LEFT(I15,LEN("DP"))="DP"</formula>
    </cfRule>
    <cfRule type="beginsWith" dxfId="33421" priority="535" operator="beginsWith" text="FER">
      <formula>LEFT(I15,LEN("FER"))="FER"</formula>
    </cfRule>
    <cfRule type="beginsWith" dxfId="33420" priority="536" operator="beginsWith" text="FRS">
      <formula>LEFT(I15,LEN("FRS"))="FRS"</formula>
    </cfRule>
  </conditionalFormatting>
  <conditionalFormatting sqref="I15">
    <cfRule type="beginsWith" dxfId="33419" priority="533" operator="beginsWith" text="NT">
      <formula>LEFT(I15,LEN("NT"))="NT"</formula>
    </cfRule>
  </conditionalFormatting>
  <conditionalFormatting sqref="I15">
    <cfRule type="beginsWith" dxfId="33418" priority="530" operator="beginsWith" text="ANT">
      <formula>LEFT(I15,LEN("ANT"))="ANT"</formula>
    </cfRule>
    <cfRule type="beginsWith" dxfId="33417" priority="531" operator="beginsWith" text="FAL">
      <formula>LEFT(I15,LEN("FAL"))="FAL"</formula>
    </cfRule>
    <cfRule type="beginsWith" dxfId="33416" priority="532" operator="beginsWith" text="OK">
      <formula>LEFT(I15,LEN("OK"))="OK"</formula>
    </cfRule>
  </conditionalFormatting>
  <conditionalFormatting sqref="I15">
    <cfRule type="beginsWith" dxfId="33415" priority="529" operator="beginsWith" text="ATR">
      <formula>LEFT(I15,LEN("ATR"))="ATR"</formula>
    </cfRule>
  </conditionalFormatting>
  <conditionalFormatting sqref="I15">
    <cfRule type="beginsWith" dxfId="33414" priority="528" operator="beginsWith" text="ATD">
      <formula>LEFT(I15,LEN("ATD"))="ATD"</formula>
    </cfRule>
  </conditionalFormatting>
  <conditionalFormatting sqref="I16">
    <cfRule type="beginsWith" dxfId="33413" priority="526" operator="beginsWith" text="FER">
      <formula>LEFT(I16,LEN("FER"))="FER"</formula>
    </cfRule>
    <cfRule type="beginsWith" dxfId="33412" priority="527" operator="beginsWith" text="FRS">
      <formula>LEFT(I16,LEN("FRS"))="FRS"</formula>
    </cfRule>
  </conditionalFormatting>
  <conditionalFormatting sqref="I16">
    <cfRule type="beginsWith" dxfId="33411" priority="525" operator="beginsWith" text="NT">
      <formula>LEFT(I16,LEN("NT"))="NT"</formula>
    </cfRule>
  </conditionalFormatting>
  <conditionalFormatting sqref="I16">
    <cfRule type="beginsWith" dxfId="33410" priority="522" operator="beginsWith" text="ANT">
      <formula>LEFT(I16,LEN("ANT"))="ANT"</formula>
    </cfRule>
    <cfRule type="beginsWith" dxfId="33409" priority="523" operator="beginsWith" text="FAL">
      <formula>LEFT(I16,LEN("FAL"))="FAL"</formula>
    </cfRule>
    <cfRule type="beginsWith" dxfId="33408" priority="524" operator="beginsWith" text="OK">
      <formula>LEFT(I16,LEN("OK"))="OK"</formula>
    </cfRule>
  </conditionalFormatting>
  <conditionalFormatting sqref="I16">
    <cfRule type="beginsWith" dxfId="33407" priority="521" operator="beginsWith" text="ATR">
      <formula>LEFT(I16,LEN("ATR"))="ATR"</formula>
    </cfRule>
  </conditionalFormatting>
  <conditionalFormatting sqref="I16">
    <cfRule type="beginsWith" dxfId="33406" priority="520" operator="beginsWith" text="ATD">
      <formula>LEFT(I16,LEN("ATD"))="ATD"</formula>
    </cfRule>
  </conditionalFormatting>
  <conditionalFormatting sqref="I16">
    <cfRule type="beginsWith" dxfId="33405" priority="519" stopIfTrue="1" operator="beginsWith" text="DP">
      <formula>LEFT(I16,LEN("DP"))="DP"</formula>
    </cfRule>
  </conditionalFormatting>
  <conditionalFormatting sqref="H15:H16">
    <cfRule type="expression" dxfId="33404" priority="518">
      <formula>G15="0"</formula>
    </cfRule>
  </conditionalFormatting>
  <conditionalFormatting sqref="G15:G16">
    <cfRule type="beginsWith" dxfId="33403" priority="517" operator="beginsWith" text="0">
      <formula>LEFT(G15,LEN("0"))="0"</formula>
    </cfRule>
  </conditionalFormatting>
  <conditionalFormatting sqref="G19:I22">
    <cfRule type="expression" dxfId="33402" priority="513">
      <formula>F19="FÉRIAS"</formula>
    </cfRule>
    <cfRule type="expression" dxfId="33401" priority="514">
      <formula>F19="FERIADO"</formula>
    </cfRule>
    <cfRule type="expression" dxfId="33400" priority="515">
      <formula>F19="ATESTADO"</formula>
    </cfRule>
    <cfRule type="expression" dxfId="33399" priority="516">
      <formula>F19="NTRAB"</formula>
    </cfRule>
  </conditionalFormatting>
  <conditionalFormatting sqref="I24">
    <cfRule type="beginsWith" dxfId="33398" priority="511" operator="beginsWith" text="FER">
      <formula>LEFT(I24,LEN("FER"))="FER"</formula>
    </cfRule>
    <cfRule type="beginsWith" dxfId="33397" priority="512" operator="beginsWith" text="FRS">
      <formula>LEFT(I24,LEN("FRS"))="FRS"</formula>
    </cfRule>
  </conditionalFormatting>
  <conditionalFormatting sqref="I24">
    <cfRule type="beginsWith" dxfId="33396" priority="510" operator="beginsWith" text="NT">
      <formula>LEFT(I24,LEN("NT"))="NT"</formula>
    </cfRule>
  </conditionalFormatting>
  <conditionalFormatting sqref="I24">
    <cfRule type="beginsWith" dxfId="33395" priority="507" operator="beginsWith" text="ANT">
      <formula>LEFT(I24,LEN("ANT"))="ANT"</formula>
    </cfRule>
    <cfRule type="beginsWith" dxfId="33394" priority="508" operator="beginsWith" text="FAL">
      <formula>LEFT(I24,LEN("FAL"))="FAL"</formula>
    </cfRule>
    <cfRule type="beginsWith" dxfId="33393" priority="509" operator="beginsWith" text="OK">
      <formula>LEFT(I24,LEN("OK"))="OK"</formula>
    </cfRule>
  </conditionalFormatting>
  <conditionalFormatting sqref="I24">
    <cfRule type="beginsWith" dxfId="33392" priority="506" operator="beginsWith" text="ATR">
      <formula>LEFT(I24,LEN("ATR"))="ATR"</formula>
    </cfRule>
  </conditionalFormatting>
  <conditionalFormatting sqref="I24">
    <cfRule type="beginsWith" dxfId="33391" priority="505" operator="beginsWith" text="ATD">
      <formula>LEFT(I24,LEN("ATD"))="ATD"</formula>
    </cfRule>
  </conditionalFormatting>
  <conditionalFormatting sqref="I24">
    <cfRule type="beginsWith" dxfId="33390" priority="504" operator="beginsWith" text="DP">
      <formula>LEFT(I24,LEN("DP"))="DP"</formula>
    </cfRule>
  </conditionalFormatting>
  <conditionalFormatting sqref="I23">
    <cfRule type="beginsWith" dxfId="33389" priority="502" operator="beginsWith" text="FER">
      <formula>LEFT(I23,LEN("FER"))="FER"</formula>
    </cfRule>
    <cfRule type="beginsWith" dxfId="33388" priority="503" operator="beginsWith" text="FRS">
      <formula>LEFT(I23,LEN("FRS"))="FRS"</formula>
    </cfRule>
  </conditionalFormatting>
  <conditionalFormatting sqref="I23">
    <cfRule type="beginsWith" dxfId="33387" priority="501" operator="beginsWith" text="NT">
      <formula>LEFT(I23,LEN("NT"))="NT"</formula>
    </cfRule>
  </conditionalFormatting>
  <conditionalFormatting sqref="I23">
    <cfRule type="beginsWith" dxfId="33386" priority="498" operator="beginsWith" text="ANT">
      <formula>LEFT(I23,LEN("ANT"))="ANT"</formula>
    </cfRule>
    <cfRule type="beginsWith" dxfId="33385" priority="499" operator="beginsWith" text="FAL">
      <formula>LEFT(I23,LEN("FAL"))="FAL"</formula>
    </cfRule>
    <cfRule type="beginsWith" dxfId="33384" priority="500" operator="beginsWith" text="OK">
      <formula>LEFT(I23,LEN("OK"))="OK"</formula>
    </cfRule>
  </conditionalFormatting>
  <conditionalFormatting sqref="I23">
    <cfRule type="beginsWith" dxfId="33383" priority="497" operator="beginsWith" text="ATR">
      <formula>LEFT(I23,LEN("ATR"))="ATR"</formula>
    </cfRule>
  </conditionalFormatting>
  <conditionalFormatting sqref="I23">
    <cfRule type="beginsWith" dxfId="33382" priority="496" operator="beginsWith" text="ATD">
      <formula>LEFT(I23,LEN("ATD"))="ATD"</formula>
    </cfRule>
  </conditionalFormatting>
  <conditionalFormatting sqref="I23">
    <cfRule type="beginsWith" dxfId="33381" priority="495" operator="beginsWith" text="DP">
      <formula>LEFT(I23,LEN("DP"))="DP"</formula>
    </cfRule>
  </conditionalFormatting>
  <conditionalFormatting sqref="I26">
    <cfRule type="beginsWith" dxfId="33380" priority="493" operator="beginsWith" text="FER">
      <formula>LEFT(I26,LEN("FER"))="FER"</formula>
    </cfRule>
    <cfRule type="beginsWith" dxfId="33379" priority="494" operator="beginsWith" text="FRS">
      <formula>LEFT(I26,LEN("FRS"))="FRS"</formula>
    </cfRule>
  </conditionalFormatting>
  <conditionalFormatting sqref="I26">
    <cfRule type="beginsWith" dxfId="33378" priority="492" operator="beginsWith" text="NT">
      <formula>LEFT(I26,LEN("NT"))="NT"</formula>
    </cfRule>
  </conditionalFormatting>
  <conditionalFormatting sqref="I26">
    <cfRule type="beginsWith" dxfId="33377" priority="489" operator="beginsWith" text="ANT">
      <formula>LEFT(I26,LEN("ANT"))="ANT"</formula>
    </cfRule>
    <cfRule type="beginsWith" dxfId="33376" priority="490" operator="beginsWith" text="FAL">
      <formula>LEFT(I26,LEN("FAL"))="FAL"</formula>
    </cfRule>
    <cfRule type="beginsWith" dxfId="33375" priority="491" operator="beginsWith" text="OK">
      <formula>LEFT(I26,LEN("OK"))="OK"</formula>
    </cfRule>
  </conditionalFormatting>
  <conditionalFormatting sqref="I26">
    <cfRule type="beginsWith" dxfId="33374" priority="488" operator="beginsWith" text="ATR">
      <formula>LEFT(I26,LEN("ATR"))="ATR"</formula>
    </cfRule>
  </conditionalFormatting>
  <conditionalFormatting sqref="I26">
    <cfRule type="beginsWith" dxfId="33373" priority="487" operator="beginsWith" text="ATD">
      <formula>LEFT(I26,LEN("ATD"))="ATD"</formula>
    </cfRule>
  </conditionalFormatting>
  <conditionalFormatting sqref="I26">
    <cfRule type="beginsWith" dxfId="33372" priority="486" stopIfTrue="1" operator="beginsWith" text="DP">
      <formula>LEFT(I26,LEN("DP"))="DP"</formula>
    </cfRule>
  </conditionalFormatting>
  <conditionalFormatting sqref="I25">
    <cfRule type="beginsWith" dxfId="33371" priority="484" operator="beginsWith" text="FER">
      <formula>LEFT(I25,LEN("FER"))="FER"</formula>
    </cfRule>
    <cfRule type="beginsWith" dxfId="33370" priority="485" operator="beginsWith" text="FRS">
      <formula>LEFT(I25,LEN("FRS"))="FRS"</formula>
    </cfRule>
  </conditionalFormatting>
  <conditionalFormatting sqref="I25">
    <cfRule type="beginsWith" dxfId="33369" priority="483" operator="beginsWith" text="NT">
      <formula>LEFT(I25,LEN("NT"))="NT"</formula>
    </cfRule>
  </conditionalFormatting>
  <conditionalFormatting sqref="I25">
    <cfRule type="beginsWith" dxfId="33368" priority="480" operator="beginsWith" text="ANT">
      <formula>LEFT(I25,LEN("ANT"))="ANT"</formula>
    </cfRule>
    <cfRule type="beginsWith" dxfId="33367" priority="481" operator="beginsWith" text="FAL">
      <formula>LEFT(I25,LEN("FAL"))="FAL"</formula>
    </cfRule>
    <cfRule type="beginsWith" dxfId="33366" priority="482" operator="beginsWith" text="OK">
      <formula>LEFT(I25,LEN("OK"))="OK"</formula>
    </cfRule>
  </conditionalFormatting>
  <conditionalFormatting sqref="I25">
    <cfRule type="beginsWith" dxfId="33365" priority="479" operator="beginsWith" text="ATR">
      <formula>LEFT(I25,LEN("ATR"))="ATR"</formula>
    </cfRule>
  </conditionalFormatting>
  <conditionalFormatting sqref="I25">
    <cfRule type="beginsWith" dxfId="33364" priority="478" operator="beginsWith" text="ATD">
      <formula>LEFT(I25,LEN("ATD"))="ATD"</formula>
    </cfRule>
  </conditionalFormatting>
  <conditionalFormatting sqref="I25">
    <cfRule type="beginsWith" dxfId="33363" priority="477" operator="beginsWith" text="DP">
      <formula>LEFT(I25,LEN("DP"))="DP"</formula>
    </cfRule>
  </conditionalFormatting>
  <conditionalFormatting sqref="H23:H26">
    <cfRule type="expression" dxfId="33362" priority="476">
      <formula>G23="0"</formula>
    </cfRule>
  </conditionalFormatting>
  <conditionalFormatting sqref="G23:G26">
    <cfRule type="beginsWith" dxfId="33361" priority="475" operator="beginsWith" text="0">
      <formula>LEFT(G23,LEN("0"))="0"</formula>
    </cfRule>
  </conditionalFormatting>
  <conditionalFormatting sqref="I28">
    <cfRule type="beginsWith" dxfId="33360" priority="473" operator="beginsWith" text="FER">
      <formula>LEFT(I28,LEN("FER"))="FER"</formula>
    </cfRule>
    <cfRule type="beginsWith" dxfId="33359" priority="474" operator="beginsWith" text="FRS">
      <formula>LEFT(I28,LEN("FRS"))="FRS"</formula>
    </cfRule>
  </conditionalFormatting>
  <conditionalFormatting sqref="I28">
    <cfRule type="beginsWith" dxfId="33358" priority="472" operator="beginsWith" text="NT">
      <formula>LEFT(I28,LEN("NT"))="NT"</formula>
    </cfRule>
  </conditionalFormatting>
  <conditionalFormatting sqref="I28">
    <cfRule type="beginsWith" dxfId="33357" priority="469" operator="beginsWith" text="ANT">
      <formula>LEFT(I28,LEN("ANT"))="ANT"</formula>
    </cfRule>
    <cfRule type="beginsWith" dxfId="33356" priority="470" operator="beginsWith" text="FAL">
      <formula>LEFT(I28,LEN("FAL"))="FAL"</formula>
    </cfRule>
    <cfRule type="beginsWith" dxfId="33355" priority="471" operator="beginsWith" text="OK">
      <formula>LEFT(I28,LEN("OK"))="OK"</formula>
    </cfRule>
  </conditionalFormatting>
  <conditionalFormatting sqref="I28">
    <cfRule type="beginsWith" dxfId="33354" priority="468" operator="beginsWith" text="ATR">
      <formula>LEFT(I28,LEN("ATR"))="ATR"</formula>
    </cfRule>
  </conditionalFormatting>
  <conditionalFormatting sqref="I28">
    <cfRule type="beginsWith" dxfId="33353" priority="467" operator="beginsWith" text="ATD">
      <formula>LEFT(I28,LEN("ATD"))="ATD"</formula>
    </cfRule>
  </conditionalFormatting>
  <conditionalFormatting sqref="I28">
    <cfRule type="beginsWith" dxfId="33352" priority="466" operator="beginsWith" text="DP">
      <formula>LEFT(I28,LEN("DP"))="DP"</formula>
    </cfRule>
  </conditionalFormatting>
  <conditionalFormatting sqref="I27">
    <cfRule type="beginsWith" dxfId="33351" priority="464" operator="beginsWith" text="FER">
      <formula>LEFT(I27,LEN("FER"))="FER"</formula>
    </cfRule>
    <cfRule type="beginsWith" dxfId="33350" priority="465" operator="beginsWith" text="FRS">
      <formula>LEFT(I27,LEN("FRS"))="FRS"</formula>
    </cfRule>
  </conditionalFormatting>
  <conditionalFormatting sqref="I27">
    <cfRule type="beginsWith" dxfId="33349" priority="463" operator="beginsWith" text="NT">
      <formula>LEFT(I27,LEN("NT"))="NT"</formula>
    </cfRule>
  </conditionalFormatting>
  <conditionalFormatting sqref="I27">
    <cfRule type="beginsWith" dxfId="33348" priority="460" operator="beginsWith" text="ANT">
      <formula>LEFT(I27,LEN("ANT"))="ANT"</formula>
    </cfRule>
    <cfRule type="beginsWith" dxfId="33347" priority="461" operator="beginsWith" text="FAL">
      <formula>LEFT(I27,LEN("FAL"))="FAL"</formula>
    </cfRule>
    <cfRule type="beginsWith" dxfId="33346" priority="462" operator="beginsWith" text="OK">
      <formula>LEFT(I27,LEN("OK"))="OK"</formula>
    </cfRule>
  </conditionalFormatting>
  <conditionalFormatting sqref="I27">
    <cfRule type="beginsWith" dxfId="33345" priority="459" operator="beginsWith" text="ATR">
      <formula>LEFT(I27,LEN("ATR"))="ATR"</formula>
    </cfRule>
  </conditionalFormatting>
  <conditionalFormatting sqref="I27">
    <cfRule type="beginsWith" dxfId="33344" priority="458" operator="beginsWith" text="ATD">
      <formula>LEFT(I27,LEN("ATD"))="ATD"</formula>
    </cfRule>
  </conditionalFormatting>
  <conditionalFormatting sqref="I27">
    <cfRule type="beginsWith" dxfId="33343" priority="457" operator="beginsWith" text="DP">
      <formula>LEFT(I27,LEN("DP"))="DP"</formula>
    </cfRule>
  </conditionalFormatting>
  <conditionalFormatting sqref="I30">
    <cfRule type="beginsWith" dxfId="33342" priority="455" operator="beginsWith" text="FER">
      <formula>LEFT(I30,LEN("FER"))="FER"</formula>
    </cfRule>
    <cfRule type="beginsWith" dxfId="33341" priority="456" operator="beginsWith" text="FRS">
      <formula>LEFT(I30,LEN("FRS"))="FRS"</formula>
    </cfRule>
  </conditionalFormatting>
  <conditionalFormatting sqref="I30">
    <cfRule type="beginsWith" dxfId="33340" priority="454" operator="beginsWith" text="NT">
      <formula>LEFT(I30,LEN("NT"))="NT"</formula>
    </cfRule>
  </conditionalFormatting>
  <conditionalFormatting sqref="I30">
    <cfRule type="beginsWith" dxfId="33339" priority="451" operator="beginsWith" text="ANT">
      <formula>LEFT(I30,LEN("ANT"))="ANT"</formula>
    </cfRule>
    <cfRule type="beginsWith" dxfId="33338" priority="452" operator="beginsWith" text="FAL">
      <formula>LEFT(I30,LEN("FAL"))="FAL"</formula>
    </cfRule>
    <cfRule type="beginsWith" dxfId="33337" priority="453" operator="beginsWith" text="OK">
      <formula>LEFT(I30,LEN("OK"))="OK"</formula>
    </cfRule>
  </conditionalFormatting>
  <conditionalFormatting sqref="I30">
    <cfRule type="beginsWith" dxfId="33336" priority="450" operator="beginsWith" text="ATR">
      <formula>LEFT(I30,LEN("ATR"))="ATR"</formula>
    </cfRule>
  </conditionalFormatting>
  <conditionalFormatting sqref="I30">
    <cfRule type="beginsWith" dxfId="33335" priority="449" operator="beginsWith" text="ATD">
      <formula>LEFT(I30,LEN("ATD"))="ATD"</formula>
    </cfRule>
  </conditionalFormatting>
  <conditionalFormatting sqref="I30">
    <cfRule type="beginsWith" dxfId="33334" priority="448" stopIfTrue="1" operator="beginsWith" text="DP">
      <formula>LEFT(I30,LEN("DP"))="DP"</formula>
    </cfRule>
  </conditionalFormatting>
  <conditionalFormatting sqref="I29">
    <cfRule type="beginsWith" dxfId="33333" priority="446" operator="beginsWith" text="FER">
      <formula>LEFT(I29,LEN("FER"))="FER"</formula>
    </cfRule>
    <cfRule type="beginsWith" dxfId="33332" priority="447" operator="beginsWith" text="FRS">
      <formula>LEFT(I29,LEN("FRS"))="FRS"</formula>
    </cfRule>
  </conditionalFormatting>
  <conditionalFormatting sqref="I29">
    <cfRule type="beginsWith" dxfId="33331" priority="445" operator="beginsWith" text="NT">
      <formula>LEFT(I29,LEN("NT"))="NT"</formula>
    </cfRule>
  </conditionalFormatting>
  <conditionalFormatting sqref="I29">
    <cfRule type="beginsWith" dxfId="33330" priority="442" operator="beginsWith" text="ANT">
      <formula>LEFT(I29,LEN("ANT"))="ANT"</formula>
    </cfRule>
    <cfRule type="beginsWith" dxfId="33329" priority="443" operator="beginsWith" text="FAL">
      <formula>LEFT(I29,LEN("FAL"))="FAL"</formula>
    </cfRule>
    <cfRule type="beginsWith" dxfId="33328" priority="444" operator="beginsWith" text="OK">
      <formula>LEFT(I29,LEN("OK"))="OK"</formula>
    </cfRule>
  </conditionalFormatting>
  <conditionalFormatting sqref="I29">
    <cfRule type="beginsWith" dxfId="33327" priority="441" operator="beginsWith" text="ATR">
      <formula>LEFT(I29,LEN("ATR"))="ATR"</formula>
    </cfRule>
  </conditionalFormatting>
  <conditionalFormatting sqref="I29">
    <cfRule type="beginsWith" dxfId="33326" priority="440" operator="beginsWith" text="ATD">
      <formula>LEFT(I29,LEN("ATD"))="ATD"</formula>
    </cfRule>
  </conditionalFormatting>
  <conditionalFormatting sqref="I29">
    <cfRule type="beginsWith" dxfId="33325" priority="439" operator="beginsWith" text="DP">
      <formula>LEFT(I29,LEN("DP"))="DP"</formula>
    </cfRule>
  </conditionalFormatting>
  <conditionalFormatting sqref="H27:H30">
    <cfRule type="expression" dxfId="33324" priority="438">
      <formula>G27="0"</formula>
    </cfRule>
  </conditionalFormatting>
  <conditionalFormatting sqref="G27:G30">
    <cfRule type="beginsWith" dxfId="33323" priority="437" operator="beginsWith" text="0">
      <formula>LEFT(G27,LEN("0"))="0"</formula>
    </cfRule>
  </conditionalFormatting>
  <conditionalFormatting sqref="I32">
    <cfRule type="beginsWith" dxfId="33322" priority="435" operator="beginsWith" text="FER">
      <formula>LEFT(I32,LEN("FER"))="FER"</formula>
    </cfRule>
    <cfRule type="beginsWith" dxfId="33321" priority="436" operator="beginsWith" text="FRS">
      <formula>LEFT(I32,LEN("FRS"))="FRS"</formula>
    </cfRule>
  </conditionalFormatting>
  <conditionalFormatting sqref="I32">
    <cfRule type="beginsWith" dxfId="33320" priority="434" operator="beginsWith" text="NT">
      <formula>LEFT(I32,LEN("NT"))="NT"</formula>
    </cfRule>
  </conditionalFormatting>
  <conditionalFormatting sqref="I32">
    <cfRule type="beginsWith" dxfId="33319" priority="431" operator="beginsWith" text="ANT">
      <formula>LEFT(I32,LEN("ANT"))="ANT"</formula>
    </cfRule>
    <cfRule type="beginsWith" dxfId="33318" priority="432" operator="beginsWith" text="FAL">
      <formula>LEFT(I32,LEN("FAL"))="FAL"</formula>
    </cfRule>
    <cfRule type="beginsWith" dxfId="33317" priority="433" operator="beginsWith" text="OK">
      <formula>LEFT(I32,LEN("OK"))="OK"</formula>
    </cfRule>
  </conditionalFormatting>
  <conditionalFormatting sqref="I32">
    <cfRule type="beginsWith" dxfId="33316" priority="430" operator="beginsWith" text="ATR">
      <formula>LEFT(I32,LEN("ATR"))="ATR"</formula>
    </cfRule>
  </conditionalFormatting>
  <conditionalFormatting sqref="I32">
    <cfRule type="beginsWith" dxfId="33315" priority="429" operator="beginsWith" text="ATD">
      <formula>LEFT(I32,LEN("ATD"))="ATD"</formula>
    </cfRule>
  </conditionalFormatting>
  <conditionalFormatting sqref="I32">
    <cfRule type="beginsWith" dxfId="33314" priority="428" operator="beginsWith" text="DP">
      <formula>LEFT(I32,LEN("DP"))="DP"</formula>
    </cfRule>
  </conditionalFormatting>
  <conditionalFormatting sqref="I31">
    <cfRule type="beginsWith" dxfId="33313" priority="426" operator="beginsWith" text="FER">
      <formula>LEFT(I31,LEN("FER"))="FER"</formula>
    </cfRule>
    <cfRule type="beginsWith" dxfId="33312" priority="427" operator="beginsWith" text="FRS">
      <formula>LEFT(I31,LEN("FRS"))="FRS"</formula>
    </cfRule>
  </conditionalFormatting>
  <conditionalFormatting sqref="I31">
    <cfRule type="beginsWith" dxfId="33311" priority="425" operator="beginsWith" text="NT">
      <formula>LEFT(I31,LEN("NT"))="NT"</formula>
    </cfRule>
  </conditionalFormatting>
  <conditionalFormatting sqref="I31">
    <cfRule type="beginsWith" dxfId="33310" priority="422" operator="beginsWith" text="ANT">
      <formula>LEFT(I31,LEN("ANT"))="ANT"</formula>
    </cfRule>
    <cfRule type="beginsWith" dxfId="33309" priority="423" operator="beginsWith" text="FAL">
      <formula>LEFT(I31,LEN("FAL"))="FAL"</formula>
    </cfRule>
    <cfRule type="beginsWith" dxfId="33308" priority="424" operator="beginsWith" text="OK">
      <formula>LEFT(I31,LEN("OK"))="OK"</formula>
    </cfRule>
  </conditionalFormatting>
  <conditionalFormatting sqref="I31">
    <cfRule type="beginsWith" dxfId="33307" priority="421" operator="beginsWith" text="ATR">
      <formula>LEFT(I31,LEN("ATR"))="ATR"</formula>
    </cfRule>
  </conditionalFormatting>
  <conditionalFormatting sqref="I31">
    <cfRule type="beginsWith" dxfId="33306" priority="420" operator="beginsWith" text="ATD">
      <formula>LEFT(I31,LEN("ATD"))="ATD"</formula>
    </cfRule>
  </conditionalFormatting>
  <conditionalFormatting sqref="I31">
    <cfRule type="beginsWith" dxfId="33305" priority="419" operator="beginsWith" text="DP">
      <formula>LEFT(I31,LEN("DP"))="DP"</formula>
    </cfRule>
  </conditionalFormatting>
  <conditionalFormatting sqref="I34">
    <cfRule type="beginsWith" dxfId="33304" priority="417" operator="beginsWith" text="FER">
      <formula>LEFT(I34,LEN("FER"))="FER"</formula>
    </cfRule>
    <cfRule type="beginsWith" dxfId="33303" priority="418" operator="beginsWith" text="FRS">
      <formula>LEFT(I34,LEN("FRS"))="FRS"</formula>
    </cfRule>
  </conditionalFormatting>
  <conditionalFormatting sqref="I34">
    <cfRule type="beginsWith" dxfId="33302" priority="416" operator="beginsWith" text="NT">
      <formula>LEFT(I34,LEN("NT"))="NT"</formula>
    </cfRule>
  </conditionalFormatting>
  <conditionalFormatting sqref="I34">
    <cfRule type="beginsWith" dxfId="33301" priority="413" operator="beginsWith" text="ANT">
      <formula>LEFT(I34,LEN("ANT"))="ANT"</formula>
    </cfRule>
    <cfRule type="beginsWith" dxfId="33300" priority="414" operator="beginsWith" text="FAL">
      <formula>LEFT(I34,LEN("FAL"))="FAL"</formula>
    </cfRule>
    <cfRule type="beginsWith" dxfId="33299" priority="415" operator="beginsWith" text="OK">
      <formula>LEFT(I34,LEN("OK"))="OK"</formula>
    </cfRule>
  </conditionalFormatting>
  <conditionalFormatting sqref="I34">
    <cfRule type="beginsWith" dxfId="33298" priority="412" operator="beginsWith" text="ATR">
      <formula>LEFT(I34,LEN("ATR"))="ATR"</formula>
    </cfRule>
  </conditionalFormatting>
  <conditionalFormatting sqref="I34">
    <cfRule type="beginsWith" dxfId="33297" priority="411" operator="beginsWith" text="ATD">
      <formula>LEFT(I34,LEN("ATD"))="ATD"</formula>
    </cfRule>
  </conditionalFormatting>
  <conditionalFormatting sqref="I34">
    <cfRule type="beginsWith" dxfId="33296" priority="410" stopIfTrue="1" operator="beginsWith" text="DP">
      <formula>LEFT(I34,LEN("DP"))="DP"</formula>
    </cfRule>
  </conditionalFormatting>
  <conditionalFormatting sqref="I33">
    <cfRule type="beginsWith" dxfId="33295" priority="408" operator="beginsWith" text="FER">
      <formula>LEFT(I33,LEN("FER"))="FER"</formula>
    </cfRule>
    <cfRule type="beginsWith" dxfId="33294" priority="409" operator="beginsWith" text="FRS">
      <formula>LEFT(I33,LEN("FRS"))="FRS"</formula>
    </cfRule>
  </conditionalFormatting>
  <conditionalFormatting sqref="I33">
    <cfRule type="beginsWith" dxfId="33293" priority="407" operator="beginsWith" text="NT">
      <formula>LEFT(I33,LEN("NT"))="NT"</formula>
    </cfRule>
  </conditionalFormatting>
  <conditionalFormatting sqref="I33">
    <cfRule type="beginsWith" dxfId="33292" priority="404" operator="beginsWith" text="ANT">
      <formula>LEFT(I33,LEN("ANT"))="ANT"</formula>
    </cfRule>
    <cfRule type="beginsWith" dxfId="33291" priority="405" operator="beginsWith" text="FAL">
      <formula>LEFT(I33,LEN("FAL"))="FAL"</formula>
    </cfRule>
    <cfRule type="beginsWith" dxfId="33290" priority="406" operator="beginsWith" text="OK">
      <formula>LEFT(I33,LEN("OK"))="OK"</formula>
    </cfRule>
  </conditionalFormatting>
  <conditionalFormatting sqref="I33">
    <cfRule type="beginsWith" dxfId="33289" priority="403" operator="beginsWith" text="ATR">
      <formula>LEFT(I33,LEN("ATR"))="ATR"</formula>
    </cfRule>
  </conditionalFormatting>
  <conditionalFormatting sqref="I33">
    <cfRule type="beginsWith" dxfId="33288" priority="402" operator="beginsWith" text="ATD">
      <formula>LEFT(I33,LEN("ATD"))="ATD"</formula>
    </cfRule>
  </conditionalFormatting>
  <conditionalFormatting sqref="I33">
    <cfRule type="beginsWith" dxfId="33287" priority="401" operator="beginsWith" text="DP">
      <formula>LEFT(I33,LEN("DP"))="DP"</formula>
    </cfRule>
  </conditionalFormatting>
  <conditionalFormatting sqref="H31:H34">
    <cfRule type="expression" dxfId="33286" priority="400">
      <formula>G31="0"</formula>
    </cfRule>
  </conditionalFormatting>
  <conditionalFormatting sqref="G31:G34">
    <cfRule type="beginsWith" dxfId="33285" priority="399" operator="beginsWith" text="0">
      <formula>LEFT(G31,LEN("0"))="0"</formula>
    </cfRule>
  </conditionalFormatting>
  <conditionalFormatting sqref="I36">
    <cfRule type="beginsWith" dxfId="33284" priority="397" operator="beginsWith" text="FER">
      <formula>LEFT(I36,LEN("FER"))="FER"</formula>
    </cfRule>
    <cfRule type="beginsWith" dxfId="33283" priority="398" operator="beginsWith" text="FRS">
      <formula>LEFT(I36,LEN("FRS"))="FRS"</formula>
    </cfRule>
  </conditionalFormatting>
  <conditionalFormatting sqref="I36">
    <cfRule type="beginsWith" dxfId="33282" priority="396" operator="beginsWith" text="NT">
      <formula>LEFT(I36,LEN("NT"))="NT"</formula>
    </cfRule>
  </conditionalFormatting>
  <conditionalFormatting sqref="I36">
    <cfRule type="beginsWith" dxfId="33281" priority="393" operator="beginsWith" text="ANT">
      <formula>LEFT(I36,LEN("ANT"))="ANT"</formula>
    </cfRule>
    <cfRule type="beginsWith" dxfId="33280" priority="394" operator="beginsWith" text="FAL">
      <formula>LEFT(I36,LEN("FAL"))="FAL"</formula>
    </cfRule>
    <cfRule type="beginsWith" dxfId="33279" priority="395" operator="beginsWith" text="OK">
      <formula>LEFT(I36,LEN("OK"))="OK"</formula>
    </cfRule>
  </conditionalFormatting>
  <conditionalFormatting sqref="I36">
    <cfRule type="beginsWith" dxfId="33278" priority="392" operator="beginsWith" text="ATR">
      <formula>LEFT(I36,LEN("ATR"))="ATR"</formula>
    </cfRule>
  </conditionalFormatting>
  <conditionalFormatting sqref="I36">
    <cfRule type="beginsWith" dxfId="33277" priority="391" operator="beginsWith" text="ATD">
      <formula>LEFT(I36,LEN("ATD"))="ATD"</formula>
    </cfRule>
  </conditionalFormatting>
  <conditionalFormatting sqref="I36">
    <cfRule type="beginsWith" dxfId="33276" priority="390" operator="beginsWith" text="DP">
      <formula>LEFT(I36,LEN("DP"))="DP"</formula>
    </cfRule>
  </conditionalFormatting>
  <conditionalFormatting sqref="I35">
    <cfRule type="beginsWith" dxfId="33275" priority="388" operator="beginsWith" text="FER">
      <formula>LEFT(I35,LEN("FER"))="FER"</formula>
    </cfRule>
    <cfRule type="beginsWith" dxfId="33274" priority="389" operator="beginsWith" text="FRS">
      <formula>LEFT(I35,LEN("FRS"))="FRS"</formula>
    </cfRule>
  </conditionalFormatting>
  <conditionalFormatting sqref="I35">
    <cfRule type="beginsWith" dxfId="33273" priority="387" operator="beginsWith" text="NT">
      <formula>LEFT(I35,LEN("NT"))="NT"</formula>
    </cfRule>
  </conditionalFormatting>
  <conditionalFormatting sqref="I35">
    <cfRule type="beginsWith" dxfId="33272" priority="384" operator="beginsWith" text="ANT">
      <formula>LEFT(I35,LEN("ANT"))="ANT"</formula>
    </cfRule>
    <cfRule type="beginsWith" dxfId="33271" priority="385" operator="beginsWith" text="FAL">
      <formula>LEFT(I35,LEN("FAL"))="FAL"</formula>
    </cfRule>
    <cfRule type="beginsWith" dxfId="33270" priority="386" operator="beginsWith" text="OK">
      <formula>LEFT(I35,LEN("OK"))="OK"</formula>
    </cfRule>
  </conditionalFormatting>
  <conditionalFormatting sqref="I35">
    <cfRule type="beginsWith" dxfId="33269" priority="383" operator="beginsWith" text="ATR">
      <formula>LEFT(I35,LEN("ATR"))="ATR"</formula>
    </cfRule>
  </conditionalFormatting>
  <conditionalFormatting sqref="I35">
    <cfRule type="beginsWith" dxfId="33268" priority="382" operator="beginsWith" text="ATD">
      <formula>LEFT(I35,LEN("ATD"))="ATD"</formula>
    </cfRule>
  </conditionalFormatting>
  <conditionalFormatting sqref="I35">
    <cfRule type="beginsWith" dxfId="33267" priority="381" operator="beginsWith" text="DP">
      <formula>LEFT(I35,LEN("DP"))="DP"</formula>
    </cfRule>
  </conditionalFormatting>
  <conditionalFormatting sqref="I38">
    <cfRule type="beginsWith" dxfId="33266" priority="379" operator="beginsWith" text="FER">
      <formula>LEFT(I38,LEN("FER"))="FER"</formula>
    </cfRule>
    <cfRule type="beginsWith" dxfId="33265" priority="380" operator="beginsWith" text="FRS">
      <formula>LEFT(I38,LEN("FRS"))="FRS"</formula>
    </cfRule>
  </conditionalFormatting>
  <conditionalFormatting sqref="I38">
    <cfRule type="beginsWith" dxfId="33264" priority="378" operator="beginsWith" text="NT">
      <formula>LEFT(I38,LEN("NT"))="NT"</formula>
    </cfRule>
  </conditionalFormatting>
  <conditionalFormatting sqref="I38">
    <cfRule type="beginsWith" dxfId="33263" priority="375" operator="beginsWith" text="ANT">
      <formula>LEFT(I38,LEN("ANT"))="ANT"</formula>
    </cfRule>
    <cfRule type="beginsWith" dxfId="33262" priority="376" operator="beginsWith" text="FAL">
      <formula>LEFT(I38,LEN("FAL"))="FAL"</formula>
    </cfRule>
    <cfRule type="beginsWith" dxfId="33261" priority="377" operator="beginsWith" text="OK">
      <formula>LEFT(I38,LEN("OK"))="OK"</formula>
    </cfRule>
  </conditionalFormatting>
  <conditionalFormatting sqref="I38">
    <cfRule type="beginsWith" dxfId="33260" priority="374" operator="beginsWith" text="ATR">
      <formula>LEFT(I38,LEN("ATR"))="ATR"</formula>
    </cfRule>
  </conditionalFormatting>
  <conditionalFormatting sqref="I38">
    <cfRule type="beginsWith" dxfId="33259" priority="373" operator="beginsWith" text="ATD">
      <formula>LEFT(I38,LEN("ATD"))="ATD"</formula>
    </cfRule>
  </conditionalFormatting>
  <conditionalFormatting sqref="I38">
    <cfRule type="beginsWith" dxfId="33258" priority="372" stopIfTrue="1" operator="beginsWith" text="DP">
      <formula>LEFT(I38,LEN("DP"))="DP"</formula>
    </cfRule>
  </conditionalFormatting>
  <conditionalFormatting sqref="I37">
    <cfRule type="beginsWith" dxfId="33257" priority="370" operator="beginsWith" text="FER">
      <formula>LEFT(I37,LEN("FER"))="FER"</formula>
    </cfRule>
    <cfRule type="beginsWith" dxfId="33256" priority="371" operator="beginsWith" text="FRS">
      <formula>LEFT(I37,LEN("FRS"))="FRS"</formula>
    </cfRule>
  </conditionalFormatting>
  <conditionalFormatting sqref="I37">
    <cfRule type="beginsWith" dxfId="33255" priority="369" operator="beginsWith" text="NT">
      <formula>LEFT(I37,LEN("NT"))="NT"</formula>
    </cfRule>
  </conditionalFormatting>
  <conditionalFormatting sqref="I37">
    <cfRule type="beginsWith" dxfId="33254" priority="366" operator="beginsWith" text="ANT">
      <formula>LEFT(I37,LEN("ANT"))="ANT"</formula>
    </cfRule>
    <cfRule type="beginsWith" dxfId="33253" priority="367" operator="beginsWith" text="FAL">
      <formula>LEFT(I37,LEN("FAL"))="FAL"</formula>
    </cfRule>
    <cfRule type="beginsWith" dxfId="33252" priority="368" operator="beginsWith" text="OK">
      <formula>LEFT(I37,LEN("OK"))="OK"</formula>
    </cfRule>
  </conditionalFormatting>
  <conditionalFormatting sqref="I37">
    <cfRule type="beginsWith" dxfId="33251" priority="365" operator="beginsWith" text="ATR">
      <formula>LEFT(I37,LEN("ATR"))="ATR"</formula>
    </cfRule>
  </conditionalFormatting>
  <conditionalFormatting sqref="I37">
    <cfRule type="beginsWith" dxfId="33250" priority="364" operator="beginsWith" text="ATD">
      <formula>LEFT(I37,LEN("ATD"))="ATD"</formula>
    </cfRule>
  </conditionalFormatting>
  <conditionalFormatting sqref="I37">
    <cfRule type="beginsWith" dxfId="33249" priority="363" operator="beginsWith" text="DP">
      <formula>LEFT(I37,LEN("DP"))="DP"</formula>
    </cfRule>
  </conditionalFormatting>
  <conditionalFormatting sqref="H35:H38">
    <cfRule type="expression" dxfId="33248" priority="362">
      <formula>G35="0"</formula>
    </cfRule>
  </conditionalFormatting>
  <conditionalFormatting sqref="G35:G38">
    <cfRule type="beginsWith" dxfId="33247" priority="361" operator="beginsWith" text="0">
      <formula>LEFT(G35,LEN("0"))="0"</formula>
    </cfRule>
  </conditionalFormatting>
  <conditionalFormatting sqref="I40">
    <cfRule type="beginsWith" dxfId="33246" priority="359" operator="beginsWith" text="FER">
      <formula>LEFT(I40,LEN("FER"))="FER"</formula>
    </cfRule>
    <cfRule type="beginsWith" dxfId="33245" priority="360" operator="beginsWith" text="FRS">
      <formula>LEFT(I40,LEN("FRS"))="FRS"</formula>
    </cfRule>
  </conditionalFormatting>
  <conditionalFormatting sqref="I40">
    <cfRule type="beginsWith" dxfId="33244" priority="358" operator="beginsWith" text="NT">
      <formula>LEFT(I40,LEN("NT"))="NT"</formula>
    </cfRule>
  </conditionalFormatting>
  <conditionalFormatting sqref="I40">
    <cfRule type="beginsWith" dxfId="33243" priority="355" operator="beginsWith" text="ANT">
      <formula>LEFT(I40,LEN("ANT"))="ANT"</formula>
    </cfRule>
    <cfRule type="beginsWith" dxfId="33242" priority="356" operator="beginsWith" text="FAL">
      <formula>LEFT(I40,LEN("FAL"))="FAL"</formula>
    </cfRule>
    <cfRule type="beginsWith" dxfId="33241" priority="357" operator="beginsWith" text="OK">
      <formula>LEFT(I40,LEN("OK"))="OK"</formula>
    </cfRule>
  </conditionalFormatting>
  <conditionalFormatting sqref="I40">
    <cfRule type="beginsWith" dxfId="33240" priority="354" operator="beginsWith" text="ATR">
      <formula>LEFT(I40,LEN("ATR"))="ATR"</formula>
    </cfRule>
  </conditionalFormatting>
  <conditionalFormatting sqref="I40">
    <cfRule type="beginsWith" dxfId="33239" priority="353" operator="beginsWith" text="ATD">
      <formula>LEFT(I40,LEN("ATD"))="ATD"</formula>
    </cfRule>
  </conditionalFormatting>
  <conditionalFormatting sqref="I40">
    <cfRule type="beginsWith" dxfId="33238" priority="352" operator="beginsWith" text="DP">
      <formula>LEFT(I40,LEN("DP"))="DP"</formula>
    </cfRule>
  </conditionalFormatting>
  <conditionalFormatting sqref="I39">
    <cfRule type="beginsWith" dxfId="33237" priority="350" operator="beginsWith" text="FER">
      <formula>LEFT(I39,LEN("FER"))="FER"</formula>
    </cfRule>
    <cfRule type="beginsWith" dxfId="33236" priority="351" operator="beginsWith" text="FRS">
      <formula>LEFT(I39,LEN("FRS"))="FRS"</formula>
    </cfRule>
  </conditionalFormatting>
  <conditionalFormatting sqref="I39">
    <cfRule type="beginsWith" dxfId="33235" priority="349" operator="beginsWith" text="NT">
      <formula>LEFT(I39,LEN("NT"))="NT"</formula>
    </cfRule>
  </conditionalFormatting>
  <conditionalFormatting sqref="I39">
    <cfRule type="beginsWith" dxfId="33234" priority="346" operator="beginsWith" text="ANT">
      <formula>LEFT(I39,LEN("ANT"))="ANT"</formula>
    </cfRule>
    <cfRule type="beginsWith" dxfId="33233" priority="347" operator="beginsWith" text="FAL">
      <formula>LEFT(I39,LEN("FAL"))="FAL"</formula>
    </cfRule>
    <cfRule type="beginsWith" dxfId="33232" priority="348" operator="beginsWith" text="OK">
      <formula>LEFT(I39,LEN("OK"))="OK"</formula>
    </cfRule>
  </conditionalFormatting>
  <conditionalFormatting sqref="I39">
    <cfRule type="beginsWith" dxfId="33231" priority="345" operator="beginsWith" text="ATR">
      <formula>LEFT(I39,LEN("ATR"))="ATR"</formula>
    </cfRule>
  </conditionalFormatting>
  <conditionalFormatting sqref="I39">
    <cfRule type="beginsWith" dxfId="33230" priority="344" operator="beginsWith" text="ATD">
      <formula>LEFT(I39,LEN("ATD"))="ATD"</formula>
    </cfRule>
  </conditionalFormatting>
  <conditionalFormatting sqref="I39">
    <cfRule type="beginsWith" dxfId="33229" priority="343" operator="beginsWith" text="DP">
      <formula>LEFT(I39,LEN("DP"))="DP"</formula>
    </cfRule>
  </conditionalFormatting>
  <conditionalFormatting sqref="I42">
    <cfRule type="beginsWith" dxfId="33228" priority="341" operator="beginsWith" text="FER">
      <formula>LEFT(I42,LEN("FER"))="FER"</formula>
    </cfRule>
    <cfRule type="beginsWith" dxfId="33227" priority="342" operator="beginsWith" text="FRS">
      <formula>LEFT(I42,LEN("FRS"))="FRS"</formula>
    </cfRule>
  </conditionalFormatting>
  <conditionalFormatting sqref="I42">
    <cfRule type="beginsWith" dxfId="33226" priority="340" operator="beginsWith" text="NT">
      <formula>LEFT(I42,LEN("NT"))="NT"</formula>
    </cfRule>
  </conditionalFormatting>
  <conditionalFormatting sqref="I42">
    <cfRule type="beginsWith" dxfId="33225" priority="337" operator="beginsWith" text="ANT">
      <formula>LEFT(I42,LEN("ANT"))="ANT"</formula>
    </cfRule>
    <cfRule type="beginsWith" dxfId="33224" priority="338" operator="beginsWith" text="FAL">
      <formula>LEFT(I42,LEN("FAL"))="FAL"</formula>
    </cfRule>
    <cfRule type="beginsWith" dxfId="33223" priority="339" operator="beginsWith" text="OK">
      <formula>LEFT(I42,LEN("OK"))="OK"</formula>
    </cfRule>
  </conditionalFormatting>
  <conditionalFormatting sqref="I42">
    <cfRule type="beginsWith" dxfId="33222" priority="336" operator="beginsWith" text="ATR">
      <formula>LEFT(I42,LEN("ATR"))="ATR"</formula>
    </cfRule>
  </conditionalFormatting>
  <conditionalFormatting sqref="I42">
    <cfRule type="beginsWith" dxfId="33221" priority="335" operator="beginsWith" text="ATD">
      <formula>LEFT(I42,LEN("ATD"))="ATD"</formula>
    </cfRule>
  </conditionalFormatting>
  <conditionalFormatting sqref="I42">
    <cfRule type="beginsWith" dxfId="33220" priority="334" stopIfTrue="1" operator="beginsWith" text="DP">
      <formula>LEFT(I42,LEN("DP"))="DP"</formula>
    </cfRule>
  </conditionalFormatting>
  <conditionalFormatting sqref="I41">
    <cfRule type="beginsWith" dxfId="33219" priority="332" operator="beginsWith" text="FER">
      <formula>LEFT(I41,LEN("FER"))="FER"</formula>
    </cfRule>
    <cfRule type="beginsWith" dxfId="33218" priority="333" operator="beginsWith" text="FRS">
      <formula>LEFT(I41,LEN("FRS"))="FRS"</formula>
    </cfRule>
  </conditionalFormatting>
  <conditionalFormatting sqref="I41">
    <cfRule type="beginsWith" dxfId="33217" priority="331" operator="beginsWith" text="NT">
      <formula>LEFT(I41,LEN("NT"))="NT"</formula>
    </cfRule>
  </conditionalFormatting>
  <conditionalFormatting sqref="I41">
    <cfRule type="beginsWith" dxfId="33216" priority="328" operator="beginsWith" text="ANT">
      <formula>LEFT(I41,LEN("ANT"))="ANT"</formula>
    </cfRule>
    <cfRule type="beginsWith" dxfId="33215" priority="329" operator="beginsWith" text="FAL">
      <formula>LEFT(I41,LEN("FAL"))="FAL"</formula>
    </cfRule>
    <cfRule type="beginsWith" dxfId="33214" priority="330" operator="beginsWith" text="OK">
      <formula>LEFT(I41,LEN("OK"))="OK"</formula>
    </cfRule>
  </conditionalFormatting>
  <conditionalFormatting sqref="I41">
    <cfRule type="beginsWith" dxfId="33213" priority="327" operator="beginsWith" text="ATR">
      <formula>LEFT(I41,LEN("ATR"))="ATR"</formula>
    </cfRule>
  </conditionalFormatting>
  <conditionalFormatting sqref="I41">
    <cfRule type="beginsWith" dxfId="33212" priority="326" operator="beginsWith" text="ATD">
      <formula>LEFT(I41,LEN("ATD"))="ATD"</formula>
    </cfRule>
  </conditionalFormatting>
  <conditionalFormatting sqref="I41">
    <cfRule type="beginsWith" dxfId="33211" priority="325" operator="beginsWith" text="DP">
      <formula>LEFT(I41,LEN("DP"))="DP"</formula>
    </cfRule>
  </conditionalFormatting>
  <conditionalFormatting sqref="H39:H42">
    <cfRule type="expression" dxfId="33210" priority="324">
      <formula>G39="0"</formula>
    </cfRule>
  </conditionalFormatting>
  <conditionalFormatting sqref="G39:G42">
    <cfRule type="beginsWith" dxfId="33209" priority="323" operator="beginsWith" text="0">
      <formula>LEFT(G39,LEN("0"))="0"</formula>
    </cfRule>
  </conditionalFormatting>
  <conditionalFormatting sqref="L5:N6">
    <cfRule type="expression" dxfId="33208" priority="319">
      <formula>K3="FERIADO"</formula>
    </cfRule>
    <cfRule type="expression" dxfId="33207" priority="320">
      <formula>K3="FÉRIAS"</formula>
    </cfRule>
    <cfRule type="expression" dxfId="33206" priority="321">
      <formula>K3="ATESTADO"</formula>
    </cfRule>
    <cfRule type="expression" dxfId="33205" priority="322">
      <formula>K3="NTRAB"</formula>
    </cfRule>
  </conditionalFormatting>
  <conditionalFormatting sqref="N3">
    <cfRule type="beginsWith" dxfId="33204" priority="316" operator="beginsWith" text="DP">
      <formula>LEFT(N3,LEN("DP"))="DP"</formula>
    </cfRule>
    <cfRule type="beginsWith" dxfId="33203" priority="317" operator="beginsWith" text="FER">
      <formula>LEFT(N3,LEN("FER"))="FER"</formula>
    </cfRule>
    <cfRule type="beginsWith" dxfId="33202" priority="318" operator="beginsWith" text="FRS">
      <formula>LEFT(N3,LEN("FRS"))="FRS"</formula>
    </cfRule>
  </conditionalFormatting>
  <conditionalFormatting sqref="N3">
    <cfRule type="beginsWith" dxfId="33201" priority="315" operator="beginsWith" text="NT">
      <formula>LEFT(N3,LEN("NT"))="NT"</formula>
    </cfRule>
  </conditionalFormatting>
  <conditionalFormatting sqref="N3">
    <cfRule type="beginsWith" dxfId="33200" priority="312" operator="beginsWith" text="ANT">
      <formula>LEFT(N3,LEN("ANT"))="ANT"</formula>
    </cfRule>
    <cfRule type="beginsWith" dxfId="33199" priority="313" operator="beginsWith" text="FAL">
      <formula>LEFT(N3,LEN("FAL"))="FAL"</formula>
    </cfRule>
    <cfRule type="beginsWith" dxfId="33198" priority="314" operator="beginsWith" text="OK">
      <formula>LEFT(N3,LEN("OK"))="OK"</formula>
    </cfRule>
  </conditionalFormatting>
  <conditionalFormatting sqref="N3">
    <cfRule type="beginsWith" dxfId="33197" priority="311" operator="beginsWith" text="ATR">
      <formula>LEFT(N3,LEN("ATR"))="ATR"</formula>
    </cfRule>
  </conditionalFormatting>
  <conditionalFormatting sqref="N3">
    <cfRule type="beginsWith" dxfId="33196" priority="310" operator="beginsWith" text="ATD">
      <formula>LEFT(N3,LEN("ATD"))="ATD"</formula>
    </cfRule>
  </conditionalFormatting>
  <conditionalFormatting sqref="N4">
    <cfRule type="beginsWith" dxfId="33195" priority="308" operator="beginsWith" text="FER">
      <formula>LEFT(N4,LEN("FER"))="FER"</formula>
    </cfRule>
    <cfRule type="beginsWith" dxfId="33194" priority="309" operator="beginsWith" text="FRS">
      <formula>LEFT(N4,LEN("FRS"))="FRS"</formula>
    </cfRule>
  </conditionalFormatting>
  <conditionalFormatting sqref="N4">
    <cfRule type="beginsWith" dxfId="33193" priority="307" operator="beginsWith" text="NT">
      <formula>LEFT(N4,LEN("NT"))="NT"</formula>
    </cfRule>
  </conditionalFormatting>
  <conditionalFormatting sqref="N4">
    <cfRule type="beginsWith" dxfId="33192" priority="304" operator="beginsWith" text="ANT">
      <formula>LEFT(N4,LEN("ANT"))="ANT"</formula>
    </cfRule>
    <cfRule type="beginsWith" dxfId="33191" priority="305" operator="beginsWith" text="FAL">
      <formula>LEFT(N4,LEN("FAL"))="FAL"</formula>
    </cfRule>
    <cfRule type="beginsWith" dxfId="33190" priority="306" operator="beginsWith" text="OK">
      <formula>LEFT(N4,LEN("OK"))="OK"</formula>
    </cfRule>
  </conditionalFormatting>
  <conditionalFormatting sqref="N4">
    <cfRule type="beginsWith" dxfId="33189" priority="303" operator="beginsWith" text="ATR">
      <formula>LEFT(N4,LEN("ATR"))="ATR"</formula>
    </cfRule>
  </conditionalFormatting>
  <conditionalFormatting sqref="N4">
    <cfRule type="beginsWith" dxfId="33188" priority="302" operator="beginsWith" text="ATD">
      <formula>LEFT(N4,LEN("ATD"))="ATD"</formula>
    </cfRule>
  </conditionalFormatting>
  <conditionalFormatting sqref="N4">
    <cfRule type="beginsWith" dxfId="33187" priority="301" stopIfTrue="1" operator="beginsWith" text="DP">
      <formula>LEFT(N4,LEN("DP"))="DP"</formula>
    </cfRule>
  </conditionalFormatting>
  <conditionalFormatting sqref="M3:M4">
    <cfRule type="expression" dxfId="33186" priority="300">
      <formula>L3="0"</formula>
    </cfRule>
  </conditionalFormatting>
  <conditionalFormatting sqref="L3:L4">
    <cfRule type="beginsWith" dxfId="33185" priority="299" operator="beginsWith" text="0">
      <formula>LEFT(L3,LEN("0"))="0"</formula>
    </cfRule>
  </conditionalFormatting>
  <conditionalFormatting sqref="L7:N10">
    <cfRule type="expression" dxfId="33184" priority="295">
      <formula>K7="FÉRIAS"</formula>
    </cfRule>
    <cfRule type="expression" dxfId="33183" priority="296">
      <formula>K7="FERIADO"</formula>
    </cfRule>
    <cfRule type="expression" dxfId="33182" priority="297">
      <formula>K7="ATESTADO"</formula>
    </cfRule>
    <cfRule type="expression" dxfId="33181" priority="298">
      <formula>K7="NTRAB"</formula>
    </cfRule>
  </conditionalFormatting>
  <conditionalFormatting sqref="N12">
    <cfRule type="beginsWith" dxfId="33180" priority="293" operator="beginsWith" text="FER">
      <formula>LEFT(N12,LEN("FER"))="FER"</formula>
    </cfRule>
    <cfRule type="beginsWith" dxfId="33179" priority="294" operator="beginsWith" text="FRS">
      <formula>LEFT(N12,LEN("FRS"))="FRS"</formula>
    </cfRule>
  </conditionalFormatting>
  <conditionalFormatting sqref="N12">
    <cfRule type="beginsWith" dxfId="33178" priority="292" operator="beginsWith" text="NT">
      <formula>LEFT(N12,LEN("NT"))="NT"</formula>
    </cfRule>
  </conditionalFormatting>
  <conditionalFormatting sqref="N12">
    <cfRule type="beginsWith" dxfId="33177" priority="289" operator="beginsWith" text="ANT">
      <formula>LEFT(N12,LEN("ANT"))="ANT"</formula>
    </cfRule>
    <cfRule type="beginsWith" dxfId="33176" priority="290" operator="beginsWith" text="FAL">
      <formula>LEFT(N12,LEN("FAL"))="FAL"</formula>
    </cfRule>
    <cfRule type="beginsWith" dxfId="33175" priority="291" operator="beginsWith" text="OK">
      <formula>LEFT(N12,LEN("OK"))="OK"</formula>
    </cfRule>
  </conditionalFormatting>
  <conditionalFormatting sqref="N12">
    <cfRule type="beginsWith" dxfId="33174" priority="288" operator="beginsWith" text="ATR">
      <formula>LEFT(N12,LEN("ATR"))="ATR"</formula>
    </cfRule>
  </conditionalFormatting>
  <conditionalFormatting sqref="N12">
    <cfRule type="beginsWith" dxfId="33173" priority="287" operator="beginsWith" text="ATD">
      <formula>LEFT(N12,LEN("ATD"))="ATD"</formula>
    </cfRule>
  </conditionalFormatting>
  <conditionalFormatting sqref="N12">
    <cfRule type="beginsWith" dxfId="33172" priority="286" operator="beginsWith" text="DP">
      <formula>LEFT(N12,LEN("DP"))="DP"</formula>
    </cfRule>
  </conditionalFormatting>
  <conditionalFormatting sqref="N11">
    <cfRule type="beginsWith" dxfId="33171" priority="284" operator="beginsWith" text="FER">
      <formula>LEFT(N11,LEN("FER"))="FER"</formula>
    </cfRule>
    <cfRule type="beginsWith" dxfId="33170" priority="285" operator="beginsWith" text="FRS">
      <formula>LEFT(N11,LEN("FRS"))="FRS"</formula>
    </cfRule>
  </conditionalFormatting>
  <conditionalFormatting sqref="N11">
    <cfRule type="beginsWith" dxfId="33169" priority="283" operator="beginsWith" text="NT">
      <formula>LEFT(N11,LEN("NT"))="NT"</formula>
    </cfRule>
  </conditionalFormatting>
  <conditionalFormatting sqref="N11">
    <cfRule type="beginsWith" dxfId="33168" priority="280" operator="beginsWith" text="ANT">
      <formula>LEFT(N11,LEN("ANT"))="ANT"</formula>
    </cfRule>
    <cfRule type="beginsWith" dxfId="33167" priority="281" operator="beginsWith" text="FAL">
      <formula>LEFT(N11,LEN("FAL"))="FAL"</formula>
    </cfRule>
    <cfRule type="beginsWith" dxfId="33166" priority="282" operator="beginsWith" text="OK">
      <formula>LEFT(N11,LEN("OK"))="OK"</formula>
    </cfRule>
  </conditionalFormatting>
  <conditionalFormatting sqref="N11">
    <cfRule type="beginsWith" dxfId="33165" priority="279" operator="beginsWith" text="ATR">
      <formula>LEFT(N11,LEN("ATR"))="ATR"</formula>
    </cfRule>
  </conditionalFormatting>
  <conditionalFormatting sqref="N11">
    <cfRule type="beginsWith" dxfId="33164" priority="278" operator="beginsWith" text="ATD">
      <formula>LEFT(N11,LEN("ATD"))="ATD"</formula>
    </cfRule>
  </conditionalFormatting>
  <conditionalFormatting sqref="N11">
    <cfRule type="beginsWith" dxfId="33163" priority="277" operator="beginsWith" text="DP">
      <formula>LEFT(N11,LEN("DP"))="DP"</formula>
    </cfRule>
  </conditionalFormatting>
  <conditionalFormatting sqref="N14">
    <cfRule type="beginsWith" dxfId="33162" priority="275" operator="beginsWith" text="FER">
      <formula>LEFT(N14,LEN("FER"))="FER"</formula>
    </cfRule>
    <cfRule type="beginsWith" dxfId="33161" priority="276" operator="beginsWith" text="FRS">
      <formula>LEFT(N14,LEN("FRS"))="FRS"</formula>
    </cfRule>
  </conditionalFormatting>
  <conditionalFormatting sqref="N14">
    <cfRule type="beginsWith" dxfId="33160" priority="274" operator="beginsWith" text="NT">
      <formula>LEFT(N14,LEN("NT"))="NT"</formula>
    </cfRule>
  </conditionalFormatting>
  <conditionalFormatting sqref="N14">
    <cfRule type="beginsWith" dxfId="33159" priority="271" operator="beginsWith" text="ANT">
      <formula>LEFT(N14,LEN("ANT"))="ANT"</formula>
    </cfRule>
    <cfRule type="beginsWith" dxfId="33158" priority="272" operator="beginsWith" text="FAL">
      <formula>LEFT(N14,LEN("FAL"))="FAL"</formula>
    </cfRule>
    <cfRule type="beginsWith" dxfId="33157" priority="273" operator="beginsWith" text="OK">
      <formula>LEFT(N14,LEN("OK"))="OK"</formula>
    </cfRule>
  </conditionalFormatting>
  <conditionalFormatting sqref="N14">
    <cfRule type="beginsWith" dxfId="33156" priority="270" operator="beginsWith" text="ATR">
      <formula>LEFT(N14,LEN("ATR"))="ATR"</formula>
    </cfRule>
  </conditionalFormatting>
  <conditionalFormatting sqref="N14">
    <cfRule type="beginsWith" dxfId="33155" priority="269" operator="beginsWith" text="ATD">
      <formula>LEFT(N14,LEN("ATD"))="ATD"</formula>
    </cfRule>
  </conditionalFormatting>
  <conditionalFormatting sqref="N14">
    <cfRule type="beginsWith" dxfId="33154" priority="268" stopIfTrue="1" operator="beginsWith" text="DP">
      <formula>LEFT(N14,LEN("DP"))="DP"</formula>
    </cfRule>
  </conditionalFormatting>
  <conditionalFormatting sqref="N13">
    <cfRule type="beginsWith" dxfId="33153" priority="266" operator="beginsWith" text="FER">
      <formula>LEFT(N13,LEN("FER"))="FER"</formula>
    </cfRule>
    <cfRule type="beginsWith" dxfId="33152" priority="267" operator="beginsWith" text="FRS">
      <formula>LEFT(N13,LEN("FRS"))="FRS"</formula>
    </cfRule>
  </conditionalFormatting>
  <conditionalFormatting sqref="N13">
    <cfRule type="beginsWith" dxfId="33151" priority="265" operator="beginsWith" text="NT">
      <formula>LEFT(N13,LEN("NT"))="NT"</formula>
    </cfRule>
  </conditionalFormatting>
  <conditionalFormatting sqref="N13">
    <cfRule type="beginsWith" dxfId="33150" priority="262" operator="beginsWith" text="ANT">
      <formula>LEFT(N13,LEN("ANT"))="ANT"</formula>
    </cfRule>
    <cfRule type="beginsWith" dxfId="33149" priority="263" operator="beginsWith" text="FAL">
      <formula>LEFT(N13,LEN("FAL"))="FAL"</formula>
    </cfRule>
    <cfRule type="beginsWith" dxfId="33148" priority="264" operator="beginsWith" text="OK">
      <formula>LEFT(N13,LEN("OK"))="OK"</formula>
    </cfRule>
  </conditionalFormatting>
  <conditionalFormatting sqref="N13">
    <cfRule type="beginsWith" dxfId="33147" priority="261" operator="beginsWith" text="ATR">
      <formula>LEFT(N13,LEN("ATR"))="ATR"</formula>
    </cfRule>
  </conditionalFormatting>
  <conditionalFormatting sqref="N13">
    <cfRule type="beginsWith" dxfId="33146" priority="260" operator="beginsWith" text="ATD">
      <formula>LEFT(N13,LEN("ATD"))="ATD"</formula>
    </cfRule>
  </conditionalFormatting>
  <conditionalFormatting sqref="N13">
    <cfRule type="beginsWith" dxfId="33145" priority="259" operator="beginsWith" text="DP">
      <formula>LEFT(N13,LEN("DP"))="DP"</formula>
    </cfRule>
  </conditionalFormatting>
  <conditionalFormatting sqref="M11:M14">
    <cfRule type="expression" dxfId="33144" priority="258">
      <formula>L11="0"</formula>
    </cfRule>
  </conditionalFormatting>
  <conditionalFormatting sqref="L11:L14">
    <cfRule type="beginsWith" dxfId="33143" priority="257" operator="beginsWith" text="0">
      <formula>LEFT(L11,LEN("0"))="0"</formula>
    </cfRule>
  </conditionalFormatting>
  <conditionalFormatting sqref="N16">
    <cfRule type="beginsWith" dxfId="33142" priority="255" operator="beginsWith" text="FER">
      <formula>LEFT(N16,LEN("FER"))="FER"</formula>
    </cfRule>
    <cfRule type="beginsWith" dxfId="33141" priority="256" operator="beginsWith" text="FRS">
      <formula>LEFT(N16,LEN("FRS"))="FRS"</formula>
    </cfRule>
  </conditionalFormatting>
  <conditionalFormatting sqref="N16">
    <cfRule type="beginsWith" dxfId="33140" priority="254" operator="beginsWith" text="NT">
      <formula>LEFT(N16,LEN("NT"))="NT"</formula>
    </cfRule>
  </conditionalFormatting>
  <conditionalFormatting sqref="N16">
    <cfRule type="beginsWith" dxfId="33139" priority="251" operator="beginsWith" text="ANT">
      <formula>LEFT(N16,LEN("ANT"))="ANT"</formula>
    </cfRule>
    <cfRule type="beginsWith" dxfId="33138" priority="252" operator="beginsWith" text="FAL">
      <formula>LEFT(N16,LEN("FAL"))="FAL"</formula>
    </cfRule>
    <cfRule type="beginsWith" dxfId="33137" priority="253" operator="beginsWith" text="OK">
      <formula>LEFT(N16,LEN("OK"))="OK"</formula>
    </cfRule>
  </conditionalFormatting>
  <conditionalFormatting sqref="N16">
    <cfRule type="beginsWith" dxfId="33136" priority="250" operator="beginsWith" text="ATR">
      <formula>LEFT(N16,LEN("ATR"))="ATR"</formula>
    </cfRule>
  </conditionalFormatting>
  <conditionalFormatting sqref="N16">
    <cfRule type="beginsWith" dxfId="33135" priority="249" operator="beginsWith" text="ATD">
      <formula>LEFT(N16,LEN("ATD"))="ATD"</formula>
    </cfRule>
  </conditionalFormatting>
  <conditionalFormatting sqref="N16">
    <cfRule type="beginsWith" dxfId="33134" priority="248" operator="beginsWith" text="DP">
      <formula>LEFT(N16,LEN("DP"))="DP"</formula>
    </cfRule>
  </conditionalFormatting>
  <conditionalFormatting sqref="N15">
    <cfRule type="beginsWith" dxfId="33133" priority="246" operator="beginsWith" text="FER">
      <formula>LEFT(N15,LEN("FER"))="FER"</formula>
    </cfRule>
    <cfRule type="beginsWith" dxfId="33132" priority="247" operator="beginsWith" text="FRS">
      <formula>LEFT(N15,LEN("FRS"))="FRS"</formula>
    </cfRule>
  </conditionalFormatting>
  <conditionalFormatting sqref="N15">
    <cfRule type="beginsWith" dxfId="33131" priority="245" operator="beginsWith" text="NT">
      <formula>LEFT(N15,LEN("NT"))="NT"</formula>
    </cfRule>
  </conditionalFormatting>
  <conditionalFormatting sqref="N15">
    <cfRule type="beginsWith" dxfId="33130" priority="242" operator="beginsWith" text="ANT">
      <formula>LEFT(N15,LEN("ANT"))="ANT"</formula>
    </cfRule>
    <cfRule type="beginsWith" dxfId="33129" priority="243" operator="beginsWith" text="FAL">
      <formula>LEFT(N15,LEN("FAL"))="FAL"</formula>
    </cfRule>
    <cfRule type="beginsWith" dxfId="33128" priority="244" operator="beginsWith" text="OK">
      <formula>LEFT(N15,LEN("OK"))="OK"</formula>
    </cfRule>
  </conditionalFormatting>
  <conditionalFormatting sqref="N15">
    <cfRule type="beginsWith" dxfId="33127" priority="241" operator="beginsWith" text="ATR">
      <formula>LEFT(N15,LEN("ATR"))="ATR"</formula>
    </cfRule>
  </conditionalFormatting>
  <conditionalFormatting sqref="N15">
    <cfRule type="beginsWith" dxfId="33126" priority="240" operator="beginsWith" text="ATD">
      <formula>LEFT(N15,LEN("ATD"))="ATD"</formula>
    </cfRule>
  </conditionalFormatting>
  <conditionalFormatting sqref="N15">
    <cfRule type="beginsWith" dxfId="33125" priority="239" operator="beginsWith" text="DP">
      <formula>LEFT(N15,LEN("DP"))="DP"</formula>
    </cfRule>
  </conditionalFormatting>
  <conditionalFormatting sqref="N18">
    <cfRule type="beginsWith" dxfId="33124" priority="237" operator="beginsWith" text="FER">
      <formula>LEFT(N18,LEN("FER"))="FER"</formula>
    </cfRule>
    <cfRule type="beginsWith" dxfId="33123" priority="238" operator="beginsWith" text="FRS">
      <formula>LEFT(N18,LEN("FRS"))="FRS"</formula>
    </cfRule>
  </conditionalFormatting>
  <conditionalFormatting sqref="N18">
    <cfRule type="beginsWith" dxfId="33122" priority="236" operator="beginsWith" text="NT">
      <formula>LEFT(N18,LEN("NT"))="NT"</formula>
    </cfRule>
  </conditionalFormatting>
  <conditionalFormatting sqref="N18">
    <cfRule type="beginsWith" dxfId="33121" priority="233" operator="beginsWith" text="ANT">
      <formula>LEFT(N18,LEN("ANT"))="ANT"</formula>
    </cfRule>
    <cfRule type="beginsWith" dxfId="33120" priority="234" operator="beginsWith" text="FAL">
      <formula>LEFT(N18,LEN("FAL"))="FAL"</formula>
    </cfRule>
    <cfRule type="beginsWith" dxfId="33119" priority="235" operator="beginsWith" text="OK">
      <formula>LEFT(N18,LEN("OK"))="OK"</formula>
    </cfRule>
  </conditionalFormatting>
  <conditionalFormatting sqref="N18">
    <cfRule type="beginsWith" dxfId="33118" priority="232" operator="beginsWith" text="ATR">
      <formula>LEFT(N18,LEN("ATR"))="ATR"</formula>
    </cfRule>
  </conditionalFormatting>
  <conditionalFormatting sqref="N18">
    <cfRule type="beginsWith" dxfId="33117" priority="231" operator="beginsWith" text="ATD">
      <formula>LEFT(N18,LEN("ATD"))="ATD"</formula>
    </cfRule>
  </conditionalFormatting>
  <conditionalFormatting sqref="N18">
    <cfRule type="beginsWith" dxfId="33116" priority="230" stopIfTrue="1" operator="beginsWith" text="DP">
      <formula>LEFT(N18,LEN("DP"))="DP"</formula>
    </cfRule>
  </conditionalFormatting>
  <conditionalFormatting sqref="N17">
    <cfRule type="beginsWith" dxfId="33115" priority="228" operator="beginsWith" text="FER">
      <formula>LEFT(N17,LEN("FER"))="FER"</formula>
    </cfRule>
    <cfRule type="beginsWith" dxfId="33114" priority="229" operator="beginsWith" text="FRS">
      <formula>LEFT(N17,LEN("FRS"))="FRS"</formula>
    </cfRule>
  </conditionalFormatting>
  <conditionalFormatting sqref="N17">
    <cfRule type="beginsWith" dxfId="33113" priority="227" operator="beginsWith" text="NT">
      <formula>LEFT(N17,LEN("NT"))="NT"</formula>
    </cfRule>
  </conditionalFormatting>
  <conditionalFormatting sqref="N17">
    <cfRule type="beginsWith" dxfId="33112" priority="224" operator="beginsWith" text="ANT">
      <formula>LEFT(N17,LEN("ANT"))="ANT"</formula>
    </cfRule>
    <cfRule type="beginsWith" dxfId="33111" priority="225" operator="beginsWith" text="FAL">
      <formula>LEFT(N17,LEN("FAL"))="FAL"</formula>
    </cfRule>
    <cfRule type="beginsWith" dxfId="33110" priority="226" operator="beginsWith" text="OK">
      <formula>LEFT(N17,LEN("OK"))="OK"</formula>
    </cfRule>
  </conditionalFormatting>
  <conditionalFormatting sqref="N17">
    <cfRule type="beginsWith" dxfId="33109" priority="223" operator="beginsWith" text="ATR">
      <formula>LEFT(N17,LEN("ATR"))="ATR"</formula>
    </cfRule>
  </conditionalFormatting>
  <conditionalFormatting sqref="N17">
    <cfRule type="beginsWith" dxfId="33108" priority="222" operator="beginsWith" text="ATD">
      <formula>LEFT(N17,LEN("ATD"))="ATD"</formula>
    </cfRule>
  </conditionalFormatting>
  <conditionalFormatting sqref="N17">
    <cfRule type="beginsWith" dxfId="33107" priority="221" operator="beginsWith" text="DP">
      <formula>LEFT(N17,LEN("DP"))="DP"</formula>
    </cfRule>
  </conditionalFormatting>
  <conditionalFormatting sqref="M15:M18">
    <cfRule type="expression" dxfId="33106" priority="220">
      <formula>L15="0"</formula>
    </cfRule>
  </conditionalFormatting>
  <conditionalFormatting sqref="L15:L18">
    <cfRule type="beginsWith" dxfId="33105" priority="219" operator="beginsWith" text="0">
      <formula>LEFT(L15,LEN("0"))="0"</formula>
    </cfRule>
  </conditionalFormatting>
  <conditionalFormatting sqref="N20">
    <cfRule type="beginsWith" dxfId="33104" priority="217" operator="beginsWith" text="FER">
      <formula>LEFT(N20,LEN("FER"))="FER"</formula>
    </cfRule>
    <cfRule type="beginsWith" dxfId="33103" priority="218" operator="beginsWith" text="FRS">
      <formula>LEFT(N20,LEN("FRS"))="FRS"</formula>
    </cfRule>
  </conditionalFormatting>
  <conditionalFormatting sqref="N20">
    <cfRule type="beginsWith" dxfId="33102" priority="216" operator="beginsWith" text="NT">
      <formula>LEFT(N20,LEN("NT"))="NT"</formula>
    </cfRule>
  </conditionalFormatting>
  <conditionalFormatting sqref="N20">
    <cfRule type="beginsWith" dxfId="33101" priority="213" operator="beginsWith" text="ANT">
      <formula>LEFT(N20,LEN("ANT"))="ANT"</formula>
    </cfRule>
    <cfRule type="beginsWith" dxfId="33100" priority="214" operator="beginsWith" text="FAL">
      <formula>LEFT(N20,LEN("FAL"))="FAL"</formula>
    </cfRule>
    <cfRule type="beginsWith" dxfId="33099" priority="215" operator="beginsWith" text="OK">
      <formula>LEFT(N20,LEN("OK"))="OK"</formula>
    </cfRule>
  </conditionalFormatting>
  <conditionalFormatting sqref="N20">
    <cfRule type="beginsWith" dxfId="33098" priority="212" operator="beginsWith" text="ATR">
      <formula>LEFT(N20,LEN("ATR"))="ATR"</formula>
    </cfRule>
  </conditionalFormatting>
  <conditionalFormatting sqref="N20">
    <cfRule type="beginsWith" dxfId="33097" priority="211" operator="beginsWith" text="ATD">
      <formula>LEFT(N20,LEN("ATD"))="ATD"</formula>
    </cfRule>
  </conditionalFormatting>
  <conditionalFormatting sqref="N20">
    <cfRule type="beginsWith" dxfId="33096" priority="210" operator="beginsWith" text="DP">
      <formula>LEFT(N20,LEN("DP"))="DP"</formula>
    </cfRule>
  </conditionalFormatting>
  <conditionalFormatting sqref="N19">
    <cfRule type="beginsWith" dxfId="33095" priority="208" operator="beginsWith" text="FER">
      <formula>LEFT(N19,LEN("FER"))="FER"</formula>
    </cfRule>
    <cfRule type="beginsWith" dxfId="33094" priority="209" operator="beginsWith" text="FRS">
      <formula>LEFT(N19,LEN("FRS"))="FRS"</formula>
    </cfRule>
  </conditionalFormatting>
  <conditionalFormatting sqref="N19">
    <cfRule type="beginsWith" dxfId="33093" priority="207" operator="beginsWith" text="NT">
      <formula>LEFT(N19,LEN("NT"))="NT"</formula>
    </cfRule>
  </conditionalFormatting>
  <conditionalFormatting sqref="N19">
    <cfRule type="beginsWith" dxfId="33092" priority="204" operator="beginsWith" text="ANT">
      <formula>LEFT(N19,LEN("ANT"))="ANT"</formula>
    </cfRule>
    <cfRule type="beginsWith" dxfId="33091" priority="205" operator="beginsWith" text="FAL">
      <formula>LEFT(N19,LEN("FAL"))="FAL"</formula>
    </cfRule>
    <cfRule type="beginsWith" dxfId="33090" priority="206" operator="beginsWith" text="OK">
      <formula>LEFT(N19,LEN("OK"))="OK"</formula>
    </cfRule>
  </conditionalFormatting>
  <conditionalFormatting sqref="N19">
    <cfRule type="beginsWith" dxfId="33089" priority="203" operator="beginsWith" text="ATR">
      <formula>LEFT(N19,LEN("ATR"))="ATR"</formula>
    </cfRule>
  </conditionalFormatting>
  <conditionalFormatting sqref="N19">
    <cfRule type="beginsWith" dxfId="33088" priority="202" operator="beginsWith" text="ATD">
      <formula>LEFT(N19,LEN("ATD"))="ATD"</formula>
    </cfRule>
  </conditionalFormatting>
  <conditionalFormatting sqref="N19">
    <cfRule type="beginsWith" dxfId="33087" priority="201" operator="beginsWith" text="DP">
      <formula>LEFT(N19,LEN("DP"))="DP"</formula>
    </cfRule>
  </conditionalFormatting>
  <conditionalFormatting sqref="N22">
    <cfRule type="beginsWith" dxfId="33086" priority="199" operator="beginsWith" text="FER">
      <formula>LEFT(N22,LEN("FER"))="FER"</formula>
    </cfRule>
    <cfRule type="beginsWith" dxfId="33085" priority="200" operator="beginsWith" text="FRS">
      <formula>LEFT(N22,LEN("FRS"))="FRS"</formula>
    </cfRule>
  </conditionalFormatting>
  <conditionalFormatting sqref="N22">
    <cfRule type="beginsWith" dxfId="33084" priority="198" operator="beginsWith" text="NT">
      <formula>LEFT(N22,LEN("NT"))="NT"</formula>
    </cfRule>
  </conditionalFormatting>
  <conditionalFormatting sqref="N22">
    <cfRule type="beginsWith" dxfId="33083" priority="195" operator="beginsWith" text="ANT">
      <formula>LEFT(N22,LEN("ANT"))="ANT"</formula>
    </cfRule>
    <cfRule type="beginsWith" dxfId="33082" priority="196" operator="beginsWith" text="FAL">
      <formula>LEFT(N22,LEN("FAL"))="FAL"</formula>
    </cfRule>
    <cfRule type="beginsWith" dxfId="33081" priority="197" operator="beginsWith" text="OK">
      <formula>LEFT(N22,LEN("OK"))="OK"</formula>
    </cfRule>
  </conditionalFormatting>
  <conditionalFormatting sqref="N22">
    <cfRule type="beginsWith" dxfId="33080" priority="194" operator="beginsWith" text="ATR">
      <formula>LEFT(N22,LEN("ATR"))="ATR"</formula>
    </cfRule>
  </conditionalFormatting>
  <conditionalFormatting sqref="N22">
    <cfRule type="beginsWith" dxfId="33079" priority="193" operator="beginsWith" text="ATD">
      <formula>LEFT(N22,LEN("ATD"))="ATD"</formula>
    </cfRule>
  </conditionalFormatting>
  <conditionalFormatting sqref="N22">
    <cfRule type="beginsWith" dxfId="33078" priority="192" stopIfTrue="1" operator="beginsWith" text="DP">
      <formula>LEFT(N22,LEN("DP"))="DP"</formula>
    </cfRule>
  </conditionalFormatting>
  <conditionalFormatting sqref="N21">
    <cfRule type="beginsWith" dxfId="33077" priority="190" operator="beginsWith" text="FER">
      <formula>LEFT(N21,LEN("FER"))="FER"</formula>
    </cfRule>
    <cfRule type="beginsWith" dxfId="33076" priority="191" operator="beginsWith" text="FRS">
      <formula>LEFT(N21,LEN("FRS"))="FRS"</formula>
    </cfRule>
  </conditionalFormatting>
  <conditionalFormatting sqref="N21">
    <cfRule type="beginsWith" dxfId="33075" priority="189" operator="beginsWith" text="NT">
      <formula>LEFT(N21,LEN("NT"))="NT"</formula>
    </cfRule>
  </conditionalFormatting>
  <conditionalFormatting sqref="N21">
    <cfRule type="beginsWith" dxfId="33074" priority="186" operator="beginsWith" text="ANT">
      <formula>LEFT(N21,LEN("ANT"))="ANT"</formula>
    </cfRule>
    <cfRule type="beginsWith" dxfId="33073" priority="187" operator="beginsWith" text="FAL">
      <formula>LEFT(N21,LEN("FAL"))="FAL"</formula>
    </cfRule>
    <cfRule type="beginsWith" dxfId="33072" priority="188" operator="beginsWith" text="OK">
      <formula>LEFT(N21,LEN("OK"))="OK"</formula>
    </cfRule>
  </conditionalFormatting>
  <conditionalFormatting sqref="N21">
    <cfRule type="beginsWith" dxfId="33071" priority="185" operator="beginsWith" text="ATR">
      <formula>LEFT(N21,LEN("ATR"))="ATR"</formula>
    </cfRule>
  </conditionalFormatting>
  <conditionalFormatting sqref="N21">
    <cfRule type="beginsWith" dxfId="33070" priority="184" operator="beginsWith" text="ATD">
      <formula>LEFT(N21,LEN("ATD"))="ATD"</formula>
    </cfRule>
  </conditionalFormatting>
  <conditionalFormatting sqref="N21">
    <cfRule type="beginsWith" dxfId="33069" priority="183" operator="beginsWith" text="DP">
      <formula>LEFT(N21,LEN("DP"))="DP"</formula>
    </cfRule>
  </conditionalFormatting>
  <conditionalFormatting sqref="M19:M22">
    <cfRule type="expression" dxfId="33068" priority="182">
      <formula>L19="0"</formula>
    </cfRule>
  </conditionalFormatting>
  <conditionalFormatting sqref="L19:L22">
    <cfRule type="beginsWith" dxfId="33067" priority="181" operator="beginsWith" text="0">
      <formula>LEFT(L19,LEN("0"))="0"</formula>
    </cfRule>
  </conditionalFormatting>
  <conditionalFormatting sqref="N24">
    <cfRule type="beginsWith" dxfId="33066" priority="179" operator="beginsWith" text="FER">
      <formula>LEFT(N24,LEN("FER"))="FER"</formula>
    </cfRule>
    <cfRule type="beginsWith" dxfId="33065" priority="180" operator="beginsWith" text="FRS">
      <formula>LEFT(N24,LEN("FRS"))="FRS"</formula>
    </cfRule>
  </conditionalFormatting>
  <conditionalFormatting sqref="N24">
    <cfRule type="beginsWith" dxfId="33064" priority="178" operator="beginsWith" text="NT">
      <formula>LEFT(N24,LEN("NT"))="NT"</formula>
    </cfRule>
  </conditionalFormatting>
  <conditionalFormatting sqref="N24">
    <cfRule type="beginsWith" dxfId="33063" priority="175" operator="beginsWith" text="ANT">
      <formula>LEFT(N24,LEN("ANT"))="ANT"</formula>
    </cfRule>
    <cfRule type="beginsWith" dxfId="33062" priority="176" operator="beginsWith" text="FAL">
      <formula>LEFT(N24,LEN("FAL"))="FAL"</formula>
    </cfRule>
    <cfRule type="beginsWith" dxfId="33061" priority="177" operator="beginsWith" text="OK">
      <formula>LEFT(N24,LEN("OK"))="OK"</formula>
    </cfRule>
  </conditionalFormatting>
  <conditionalFormatting sqref="N24">
    <cfRule type="beginsWith" dxfId="33060" priority="174" operator="beginsWith" text="ATR">
      <formula>LEFT(N24,LEN("ATR"))="ATR"</formula>
    </cfRule>
  </conditionalFormatting>
  <conditionalFormatting sqref="N24">
    <cfRule type="beginsWith" dxfId="33059" priority="173" operator="beginsWith" text="ATD">
      <formula>LEFT(N24,LEN("ATD"))="ATD"</formula>
    </cfRule>
  </conditionalFormatting>
  <conditionalFormatting sqref="N24">
    <cfRule type="beginsWith" dxfId="33058" priority="172" operator="beginsWith" text="DP">
      <formula>LEFT(N24,LEN("DP"))="DP"</formula>
    </cfRule>
  </conditionalFormatting>
  <conditionalFormatting sqref="N23">
    <cfRule type="beginsWith" dxfId="33057" priority="170" operator="beginsWith" text="FER">
      <formula>LEFT(N23,LEN("FER"))="FER"</formula>
    </cfRule>
    <cfRule type="beginsWith" dxfId="33056" priority="171" operator="beginsWith" text="FRS">
      <formula>LEFT(N23,LEN("FRS"))="FRS"</formula>
    </cfRule>
  </conditionalFormatting>
  <conditionalFormatting sqref="N23">
    <cfRule type="beginsWith" dxfId="33055" priority="169" operator="beginsWith" text="NT">
      <formula>LEFT(N23,LEN("NT"))="NT"</formula>
    </cfRule>
  </conditionalFormatting>
  <conditionalFormatting sqref="N23">
    <cfRule type="beginsWith" dxfId="33054" priority="166" operator="beginsWith" text="ANT">
      <formula>LEFT(N23,LEN("ANT"))="ANT"</formula>
    </cfRule>
    <cfRule type="beginsWith" dxfId="33053" priority="167" operator="beginsWith" text="FAL">
      <formula>LEFT(N23,LEN("FAL"))="FAL"</formula>
    </cfRule>
    <cfRule type="beginsWith" dxfId="33052" priority="168" operator="beginsWith" text="OK">
      <formula>LEFT(N23,LEN("OK"))="OK"</formula>
    </cfRule>
  </conditionalFormatting>
  <conditionalFormatting sqref="N23">
    <cfRule type="beginsWith" dxfId="33051" priority="165" operator="beginsWith" text="ATR">
      <formula>LEFT(N23,LEN("ATR"))="ATR"</formula>
    </cfRule>
  </conditionalFormatting>
  <conditionalFormatting sqref="N23">
    <cfRule type="beginsWith" dxfId="33050" priority="164" operator="beginsWith" text="ATD">
      <formula>LEFT(N23,LEN("ATD"))="ATD"</formula>
    </cfRule>
  </conditionalFormatting>
  <conditionalFormatting sqref="N23">
    <cfRule type="beginsWith" dxfId="33049" priority="163" operator="beginsWith" text="DP">
      <formula>LEFT(N23,LEN("DP"))="DP"</formula>
    </cfRule>
  </conditionalFormatting>
  <conditionalFormatting sqref="N26">
    <cfRule type="beginsWith" dxfId="33048" priority="161" operator="beginsWith" text="FER">
      <formula>LEFT(N26,LEN("FER"))="FER"</formula>
    </cfRule>
    <cfRule type="beginsWith" dxfId="33047" priority="162" operator="beginsWith" text="FRS">
      <formula>LEFT(N26,LEN("FRS"))="FRS"</formula>
    </cfRule>
  </conditionalFormatting>
  <conditionalFormatting sqref="N26">
    <cfRule type="beginsWith" dxfId="33046" priority="160" operator="beginsWith" text="NT">
      <formula>LEFT(N26,LEN("NT"))="NT"</formula>
    </cfRule>
  </conditionalFormatting>
  <conditionalFormatting sqref="N26">
    <cfRule type="beginsWith" dxfId="33045" priority="157" operator="beginsWith" text="ANT">
      <formula>LEFT(N26,LEN("ANT"))="ANT"</formula>
    </cfRule>
    <cfRule type="beginsWith" dxfId="33044" priority="158" operator="beginsWith" text="FAL">
      <formula>LEFT(N26,LEN("FAL"))="FAL"</formula>
    </cfRule>
    <cfRule type="beginsWith" dxfId="33043" priority="159" operator="beginsWith" text="OK">
      <formula>LEFT(N26,LEN("OK"))="OK"</formula>
    </cfRule>
  </conditionalFormatting>
  <conditionalFormatting sqref="N26">
    <cfRule type="beginsWith" dxfId="33042" priority="156" operator="beginsWith" text="ATR">
      <formula>LEFT(N26,LEN("ATR"))="ATR"</formula>
    </cfRule>
  </conditionalFormatting>
  <conditionalFormatting sqref="N26">
    <cfRule type="beginsWith" dxfId="33041" priority="155" operator="beginsWith" text="ATD">
      <formula>LEFT(N26,LEN("ATD"))="ATD"</formula>
    </cfRule>
  </conditionalFormatting>
  <conditionalFormatting sqref="N26">
    <cfRule type="beginsWith" dxfId="33040" priority="154" stopIfTrue="1" operator="beginsWith" text="DP">
      <formula>LEFT(N26,LEN("DP"))="DP"</formula>
    </cfRule>
  </conditionalFormatting>
  <conditionalFormatting sqref="N25">
    <cfRule type="beginsWith" dxfId="33039" priority="152" operator="beginsWith" text="FER">
      <formula>LEFT(N25,LEN("FER"))="FER"</formula>
    </cfRule>
    <cfRule type="beginsWith" dxfId="33038" priority="153" operator="beginsWith" text="FRS">
      <formula>LEFT(N25,LEN("FRS"))="FRS"</formula>
    </cfRule>
  </conditionalFormatting>
  <conditionalFormatting sqref="N25">
    <cfRule type="beginsWith" dxfId="33037" priority="151" operator="beginsWith" text="NT">
      <formula>LEFT(N25,LEN("NT"))="NT"</formula>
    </cfRule>
  </conditionalFormatting>
  <conditionalFormatting sqref="N25">
    <cfRule type="beginsWith" dxfId="33036" priority="148" operator="beginsWith" text="ANT">
      <formula>LEFT(N25,LEN("ANT"))="ANT"</formula>
    </cfRule>
    <cfRule type="beginsWith" dxfId="33035" priority="149" operator="beginsWith" text="FAL">
      <formula>LEFT(N25,LEN("FAL"))="FAL"</formula>
    </cfRule>
    <cfRule type="beginsWith" dxfId="33034" priority="150" operator="beginsWith" text="OK">
      <formula>LEFT(N25,LEN("OK"))="OK"</formula>
    </cfRule>
  </conditionalFormatting>
  <conditionalFormatting sqref="N25">
    <cfRule type="beginsWith" dxfId="33033" priority="147" operator="beginsWith" text="ATR">
      <formula>LEFT(N25,LEN("ATR"))="ATR"</formula>
    </cfRule>
  </conditionalFormatting>
  <conditionalFormatting sqref="N25">
    <cfRule type="beginsWith" dxfId="33032" priority="146" operator="beginsWith" text="ATD">
      <formula>LEFT(N25,LEN("ATD"))="ATD"</formula>
    </cfRule>
  </conditionalFormatting>
  <conditionalFormatting sqref="N25">
    <cfRule type="beginsWith" dxfId="33031" priority="145" operator="beginsWith" text="DP">
      <formula>LEFT(N25,LEN("DP"))="DP"</formula>
    </cfRule>
  </conditionalFormatting>
  <conditionalFormatting sqref="M23:M26">
    <cfRule type="expression" dxfId="33030" priority="144">
      <formula>L23="0"</formula>
    </cfRule>
  </conditionalFormatting>
  <conditionalFormatting sqref="L23:L26">
    <cfRule type="beginsWith" dxfId="33029" priority="143" operator="beginsWith" text="0">
      <formula>LEFT(L23,LEN("0"))="0"</formula>
    </cfRule>
  </conditionalFormatting>
  <conditionalFormatting sqref="N28">
    <cfRule type="beginsWith" dxfId="33028" priority="141" operator="beginsWith" text="FER">
      <formula>LEFT(N28,LEN("FER"))="FER"</formula>
    </cfRule>
    <cfRule type="beginsWith" dxfId="33027" priority="142" operator="beginsWith" text="FRS">
      <formula>LEFT(N28,LEN("FRS"))="FRS"</formula>
    </cfRule>
  </conditionalFormatting>
  <conditionalFormatting sqref="N28">
    <cfRule type="beginsWith" dxfId="33026" priority="140" operator="beginsWith" text="NT">
      <formula>LEFT(N28,LEN("NT"))="NT"</formula>
    </cfRule>
  </conditionalFormatting>
  <conditionalFormatting sqref="N28">
    <cfRule type="beginsWith" dxfId="33025" priority="137" operator="beginsWith" text="ANT">
      <formula>LEFT(N28,LEN("ANT"))="ANT"</formula>
    </cfRule>
    <cfRule type="beginsWith" dxfId="33024" priority="138" operator="beginsWith" text="FAL">
      <formula>LEFT(N28,LEN("FAL"))="FAL"</formula>
    </cfRule>
    <cfRule type="beginsWith" dxfId="33023" priority="139" operator="beginsWith" text="OK">
      <formula>LEFT(N28,LEN("OK"))="OK"</formula>
    </cfRule>
  </conditionalFormatting>
  <conditionalFormatting sqref="N28">
    <cfRule type="beginsWith" dxfId="33022" priority="136" operator="beginsWith" text="ATR">
      <formula>LEFT(N28,LEN("ATR"))="ATR"</formula>
    </cfRule>
  </conditionalFormatting>
  <conditionalFormatting sqref="N28">
    <cfRule type="beginsWith" dxfId="33021" priority="135" operator="beginsWith" text="ATD">
      <formula>LEFT(N28,LEN("ATD"))="ATD"</formula>
    </cfRule>
  </conditionalFormatting>
  <conditionalFormatting sqref="N28">
    <cfRule type="beginsWith" dxfId="33020" priority="134" operator="beginsWith" text="DP">
      <formula>LEFT(N28,LEN("DP"))="DP"</formula>
    </cfRule>
  </conditionalFormatting>
  <conditionalFormatting sqref="N27">
    <cfRule type="beginsWith" dxfId="33019" priority="132" operator="beginsWith" text="FER">
      <formula>LEFT(N27,LEN("FER"))="FER"</formula>
    </cfRule>
    <cfRule type="beginsWith" dxfId="33018" priority="133" operator="beginsWith" text="FRS">
      <formula>LEFT(N27,LEN("FRS"))="FRS"</formula>
    </cfRule>
  </conditionalFormatting>
  <conditionalFormatting sqref="N27">
    <cfRule type="beginsWith" dxfId="33017" priority="131" operator="beginsWith" text="NT">
      <formula>LEFT(N27,LEN("NT"))="NT"</formula>
    </cfRule>
  </conditionalFormatting>
  <conditionalFormatting sqref="N27">
    <cfRule type="beginsWith" dxfId="33016" priority="128" operator="beginsWith" text="ANT">
      <formula>LEFT(N27,LEN("ANT"))="ANT"</formula>
    </cfRule>
    <cfRule type="beginsWith" dxfId="33015" priority="129" operator="beginsWith" text="FAL">
      <formula>LEFT(N27,LEN("FAL"))="FAL"</formula>
    </cfRule>
    <cfRule type="beginsWith" dxfId="33014" priority="130" operator="beginsWith" text="OK">
      <formula>LEFT(N27,LEN("OK"))="OK"</formula>
    </cfRule>
  </conditionalFormatting>
  <conditionalFormatting sqref="N27">
    <cfRule type="beginsWith" dxfId="33013" priority="127" operator="beginsWith" text="ATR">
      <formula>LEFT(N27,LEN("ATR"))="ATR"</formula>
    </cfRule>
  </conditionalFormatting>
  <conditionalFormatting sqref="N27">
    <cfRule type="beginsWith" dxfId="33012" priority="126" operator="beginsWith" text="ATD">
      <formula>LEFT(N27,LEN("ATD"))="ATD"</formula>
    </cfRule>
  </conditionalFormatting>
  <conditionalFormatting sqref="N27">
    <cfRule type="beginsWith" dxfId="33011" priority="125" operator="beginsWith" text="DP">
      <formula>LEFT(N27,LEN("DP"))="DP"</formula>
    </cfRule>
  </conditionalFormatting>
  <conditionalFormatting sqref="N30">
    <cfRule type="beginsWith" dxfId="33010" priority="123" operator="beginsWith" text="FER">
      <formula>LEFT(N30,LEN("FER"))="FER"</formula>
    </cfRule>
    <cfRule type="beginsWith" dxfId="33009" priority="124" operator="beginsWith" text="FRS">
      <formula>LEFT(N30,LEN("FRS"))="FRS"</formula>
    </cfRule>
  </conditionalFormatting>
  <conditionalFormatting sqref="N30">
    <cfRule type="beginsWith" dxfId="33008" priority="122" operator="beginsWith" text="NT">
      <formula>LEFT(N30,LEN("NT"))="NT"</formula>
    </cfRule>
  </conditionalFormatting>
  <conditionalFormatting sqref="N30">
    <cfRule type="beginsWith" dxfId="33007" priority="119" operator="beginsWith" text="ANT">
      <formula>LEFT(N30,LEN("ANT"))="ANT"</formula>
    </cfRule>
    <cfRule type="beginsWith" dxfId="33006" priority="120" operator="beginsWith" text="FAL">
      <formula>LEFT(N30,LEN("FAL"))="FAL"</formula>
    </cfRule>
    <cfRule type="beginsWith" dxfId="33005" priority="121" operator="beginsWith" text="OK">
      <formula>LEFT(N30,LEN("OK"))="OK"</formula>
    </cfRule>
  </conditionalFormatting>
  <conditionalFormatting sqref="N30">
    <cfRule type="beginsWith" dxfId="33004" priority="118" operator="beginsWith" text="ATR">
      <formula>LEFT(N30,LEN("ATR"))="ATR"</formula>
    </cfRule>
  </conditionalFormatting>
  <conditionalFormatting sqref="N30">
    <cfRule type="beginsWith" dxfId="33003" priority="117" operator="beginsWith" text="ATD">
      <formula>LEFT(N30,LEN("ATD"))="ATD"</formula>
    </cfRule>
  </conditionalFormatting>
  <conditionalFormatting sqref="N30">
    <cfRule type="beginsWith" dxfId="33002" priority="116" stopIfTrue="1" operator="beginsWith" text="DP">
      <formula>LEFT(N30,LEN("DP"))="DP"</formula>
    </cfRule>
  </conditionalFormatting>
  <conditionalFormatting sqref="N29">
    <cfRule type="beginsWith" dxfId="33001" priority="114" operator="beginsWith" text="FER">
      <formula>LEFT(N29,LEN("FER"))="FER"</formula>
    </cfRule>
    <cfRule type="beginsWith" dxfId="33000" priority="115" operator="beginsWith" text="FRS">
      <formula>LEFT(N29,LEN("FRS"))="FRS"</formula>
    </cfRule>
  </conditionalFormatting>
  <conditionalFormatting sqref="N29">
    <cfRule type="beginsWith" dxfId="32999" priority="113" operator="beginsWith" text="NT">
      <formula>LEFT(N29,LEN("NT"))="NT"</formula>
    </cfRule>
  </conditionalFormatting>
  <conditionalFormatting sqref="N29">
    <cfRule type="beginsWith" dxfId="32998" priority="110" operator="beginsWith" text="ANT">
      <formula>LEFT(N29,LEN("ANT"))="ANT"</formula>
    </cfRule>
    <cfRule type="beginsWith" dxfId="32997" priority="111" operator="beginsWith" text="FAL">
      <formula>LEFT(N29,LEN("FAL"))="FAL"</formula>
    </cfRule>
    <cfRule type="beginsWith" dxfId="32996" priority="112" operator="beginsWith" text="OK">
      <formula>LEFT(N29,LEN("OK"))="OK"</formula>
    </cfRule>
  </conditionalFormatting>
  <conditionalFormatting sqref="N29">
    <cfRule type="beginsWith" dxfId="32995" priority="109" operator="beginsWith" text="ATR">
      <formula>LEFT(N29,LEN("ATR"))="ATR"</formula>
    </cfRule>
  </conditionalFormatting>
  <conditionalFormatting sqref="N29">
    <cfRule type="beginsWith" dxfId="32994" priority="108" operator="beginsWith" text="ATD">
      <formula>LEFT(N29,LEN("ATD"))="ATD"</formula>
    </cfRule>
  </conditionalFormatting>
  <conditionalFormatting sqref="N29">
    <cfRule type="beginsWith" dxfId="32993" priority="107" operator="beginsWith" text="DP">
      <formula>LEFT(N29,LEN("DP"))="DP"</formula>
    </cfRule>
  </conditionalFormatting>
  <conditionalFormatting sqref="M27:M30">
    <cfRule type="expression" dxfId="32992" priority="106">
      <formula>L27="0"</formula>
    </cfRule>
  </conditionalFormatting>
  <conditionalFormatting sqref="L27:L30">
    <cfRule type="beginsWith" dxfId="32991" priority="105" operator="beginsWith" text="0">
      <formula>LEFT(L27,LEN("0"))="0"</formula>
    </cfRule>
  </conditionalFormatting>
  <conditionalFormatting sqref="L33:N34">
    <cfRule type="expression" dxfId="32990" priority="101">
      <formula>K31="FERIADO"</formula>
    </cfRule>
    <cfRule type="expression" dxfId="32989" priority="102">
      <formula>K31="FÉRIAS"</formula>
    </cfRule>
    <cfRule type="expression" dxfId="32988" priority="103">
      <formula>K31="ATESTADO"</formula>
    </cfRule>
    <cfRule type="expression" dxfId="32987" priority="104">
      <formula>K31="NTRAB"</formula>
    </cfRule>
  </conditionalFormatting>
  <conditionalFormatting sqref="N31">
    <cfRule type="beginsWith" dxfId="32986" priority="98" operator="beginsWith" text="DP">
      <formula>LEFT(N31,LEN("DP"))="DP"</formula>
    </cfRule>
    <cfRule type="beginsWith" dxfId="32985" priority="99" operator="beginsWith" text="FER">
      <formula>LEFT(N31,LEN("FER"))="FER"</formula>
    </cfRule>
    <cfRule type="beginsWith" dxfId="32984" priority="100" operator="beginsWith" text="FRS">
      <formula>LEFT(N31,LEN("FRS"))="FRS"</formula>
    </cfRule>
  </conditionalFormatting>
  <conditionalFormatting sqref="N31">
    <cfRule type="beginsWith" dxfId="32983" priority="97" operator="beginsWith" text="NT">
      <formula>LEFT(N31,LEN("NT"))="NT"</formula>
    </cfRule>
  </conditionalFormatting>
  <conditionalFormatting sqref="N31">
    <cfRule type="beginsWith" dxfId="32982" priority="94" operator="beginsWith" text="ANT">
      <formula>LEFT(N31,LEN("ANT"))="ANT"</formula>
    </cfRule>
    <cfRule type="beginsWith" dxfId="32981" priority="95" operator="beginsWith" text="FAL">
      <formula>LEFT(N31,LEN("FAL"))="FAL"</formula>
    </cfRule>
    <cfRule type="beginsWith" dxfId="32980" priority="96" operator="beginsWith" text="OK">
      <formula>LEFT(N31,LEN("OK"))="OK"</formula>
    </cfRule>
  </conditionalFormatting>
  <conditionalFormatting sqref="N31">
    <cfRule type="beginsWith" dxfId="32979" priority="93" operator="beginsWith" text="ATR">
      <formula>LEFT(N31,LEN("ATR"))="ATR"</formula>
    </cfRule>
  </conditionalFormatting>
  <conditionalFormatting sqref="N31">
    <cfRule type="beginsWith" dxfId="32978" priority="92" operator="beginsWith" text="ATD">
      <formula>LEFT(N31,LEN("ATD"))="ATD"</formula>
    </cfRule>
  </conditionalFormatting>
  <conditionalFormatting sqref="N32">
    <cfRule type="beginsWith" dxfId="32977" priority="90" operator="beginsWith" text="FER">
      <formula>LEFT(N32,LEN("FER"))="FER"</formula>
    </cfRule>
    <cfRule type="beginsWith" dxfId="32976" priority="91" operator="beginsWith" text="FRS">
      <formula>LEFT(N32,LEN("FRS"))="FRS"</formula>
    </cfRule>
  </conditionalFormatting>
  <conditionalFormatting sqref="N32">
    <cfRule type="beginsWith" dxfId="32975" priority="89" operator="beginsWith" text="NT">
      <formula>LEFT(N32,LEN("NT"))="NT"</formula>
    </cfRule>
  </conditionalFormatting>
  <conditionalFormatting sqref="N32">
    <cfRule type="beginsWith" dxfId="32974" priority="86" operator="beginsWith" text="ANT">
      <formula>LEFT(N32,LEN("ANT"))="ANT"</formula>
    </cfRule>
    <cfRule type="beginsWith" dxfId="32973" priority="87" operator="beginsWith" text="FAL">
      <formula>LEFT(N32,LEN("FAL"))="FAL"</formula>
    </cfRule>
    <cfRule type="beginsWith" dxfId="32972" priority="88" operator="beginsWith" text="OK">
      <formula>LEFT(N32,LEN("OK"))="OK"</formula>
    </cfRule>
  </conditionalFormatting>
  <conditionalFormatting sqref="N32">
    <cfRule type="beginsWith" dxfId="32971" priority="85" operator="beginsWith" text="ATR">
      <formula>LEFT(N32,LEN("ATR"))="ATR"</formula>
    </cfRule>
  </conditionalFormatting>
  <conditionalFormatting sqref="N32">
    <cfRule type="beginsWith" dxfId="32970" priority="84" operator="beginsWith" text="ATD">
      <formula>LEFT(N32,LEN("ATD"))="ATD"</formula>
    </cfRule>
  </conditionalFormatting>
  <conditionalFormatting sqref="N32">
    <cfRule type="beginsWith" dxfId="32969" priority="83" stopIfTrue="1" operator="beginsWith" text="DP">
      <formula>LEFT(N32,LEN("DP"))="DP"</formula>
    </cfRule>
  </conditionalFormatting>
  <conditionalFormatting sqref="M31:M32">
    <cfRule type="expression" dxfId="32968" priority="82">
      <formula>L31="0"</formula>
    </cfRule>
  </conditionalFormatting>
  <conditionalFormatting sqref="L31:L32">
    <cfRule type="beginsWith" dxfId="32967" priority="81" operator="beginsWith" text="0">
      <formula>LEFT(L31,LEN("0"))="0"</formula>
    </cfRule>
  </conditionalFormatting>
  <conditionalFormatting sqref="L35:N38">
    <cfRule type="expression" dxfId="32966" priority="77">
      <formula>K35="FÉRIAS"</formula>
    </cfRule>
    <cfRule type="expression" dxfId="32965" priority="78">
      <formula>K35="FERIADO"</formula>
    </cfRule>
    <cfRule type="expression" dxfId="32964" priority="79">
      <formula>K35="ATESTADO"</formula>
    </cfRule>
    <cfRule type="expression" dxfId="32963" priority="80">
      <formula>K35="NTRAB"</formula>
    </cfRule>
  </conditionalFormatting>
  <conditionalFormatting sqref="N40">
    <cfRule type="beginsWith" dxfId="32962" priority="75" operator="beginsWith" text="FER">
      <formula>LEFT(N40,LEN("FER"))="FER"</formula>
    </cfRule>
    <cfRule type="beginsWith" dxfId="32961" priority="76" operator="beginsWith" text="FRS">
      <formula>LEFT(N40,LEN("FRS"))="FRS"</formula>
    </cfRule>
  </conditionalFormatting>
  <conditionalFormatting sqref="N40">
    <cfRule type="beginsWith" dxfId="32960" priority="74" operator="beginsWith" text="NT">
      <formula>LEFT(N40,LEN("NT"))="NT"</formula>
    </cfRule>
  </conditionalFormatting>
  <conditionalFormatting sqref="N40">
    <cfRule type="beginsWith" dxfId="32959" priority="71" operator="beginsWith" text="ANT">
      <formula>LEFT(N40,LEN("ANT"))="ANT"</formula>
    </cfRule>
    <cfRule type="beginsWith" dxfId="32958" priority="72" operator="beginsWith" text="FAL">
      <formula>LEFT(N40,LEN("FAL"))="FAL"</formula>
    </cfRule>
    <cfRule type="beginsWith" dxfId="32957" priority="73" operator="beginsWith" text="OK">
      <formula>LEFT(N40,LEN("OK"))="OK"</formula>
    </cfRule>
  </conditionalFormatting>
  <conditionalFormatting sqref="N40">
    <cfRule type="beginsWith" dxfId="32956" priority="70" operator="beginsWith" text="ATR">
      <formula>LEFT(N40,LEN("ATR"))="ATR"</formula>
    </cfRule>
  </conditionalFormatting>
  <conditionalFormatting sqref="N40">
    <cfRule type="beginsWith" dxfId="32955" priority="69" operator="beginsWith" text="ATD">
      <formula>LEFT(N40,LEN("ATD"))="ATD"</formula>
    </cfRule>
  </conditionalFormatting>
  <conditionalFormatting sqref="N40">
    <cfRule type="beginsWith" dxfId="32954" priority="68" operator="beginsWith" text="DP">
      <formula>LEFT(N40,LEN("DP"))="DP"</formula>
    </cfRule>
  </conditionalFormatting>
  <conditionalFormatting sqref="N39">
    <cfRule type="beginsWith" dxfId="32953" priority="66" operator="beginsWith" text="FER">
      <formula>LEFT(N39,LEN("FER"))="FER"</formula>
    </cfRule>
    <cfRule type="beginsWith" dxfId="32952" priority="67" operator="beginsWith" text="FRS">
      <formula>LEFT(N39,LEN("FRS"))="FRS"</formula>
    </cfRule>
  </conditionalFormatting>
  <conditionalFormatting sqref="N39">
    <cfRule type="beginsWith" dxfId="32951" priority="65" operator="beginsWith" text="NT">
      <formula>LEFT(N39,LEN("NT"))="NT"</formula>
    </cfRule>
  </conditionalFormatting>
  <conditionalFormatting sqref="N39">
    <cfRule type="beginsWith" dxfId="32950" priority="62" operator="beginsWith" text="ANT">
      <formula>LEFT(N39,LEN("ANT"))="ANT"</formula>
    </cfRule>
    <cfRule type="beginsWith" dxfId="32949" priority="63" operator="beginsWith" text="FAL">
      <formula>LEFT(N39,LEN("FAL"))="FAL"</formula>
    </cfRule>
    <cfRule type="beginsWith" dxfId="32948" priority="64" operator="beginsWith" text="OK">
      <formula>LEFT(N39,LEN("OK"))="OK"</formula>
    </cfRule>
  </conditionalFormatting>
  <conditionalFormatting sqref="N39">
    <cfRule type="beginsWith" dxfId="32947" priority="61" operator="beginsWith" text="ATR">
      <formula>LEFT(N39,LEN("ATR"))="ATR"</formula>
    </cfRule>
  </conditionalFormatting>
  <conditionalFormatting sqref="N39">
    <cfRule type="beginsWith" dxfId="32946" priority="60" operator="beginsWith" text="ATD">
      <formula>LEFT(N39,LEN("ATD"))="ATD"</formula>
    </cfRule>
  </conditionalFormatting>
  <conditionalFormatting sqref="N39">
    <cfRule type="beginsWith" dxfId="32945" priority="59" operator="beginsWith" text="DP">
      <formula>LEFT(N39,LEN("DP"))="DP"</formula>
    </cfRule>
  </conditionalFormatting>
  <conditionalFormatting sqref="N42">
    <cfRule type="beginsWith" dxfId="32944" priority="57" operator="beginsWith" text="FER">
      <formula>LEFT(N42,LEN("FER"))="FER"</formula>
    </cfRule>
    <cfRule type="beginsWith" dxfId="32943" priority="58" operator="beginsWith" text="FRS">
      <formula>LEFT(N42,LEN("FRS"))="FRS"</formula>
    </cfRule>
  </conditionalFormatting>
  <conditionalFormatting sqref="N42">
    <cfRule type="beginsWith" dxfId="32942" priority="56" operator="beginsWith" text="NT">
      <formula>LEFT(N42,LEN("NT"))="NT"</formula>
    </cfRule>
  </conditionalFormatting>
  <conditionalFormatting sqref="N42">
    <cfRule type="beginsWith" dxfId="32941" priority="53" operator="beginsWith" text="ANT">
      <formula>LEFT(N42,LEN("ANT"))="ANT"</formula>
    </cfRule>
    <cfRule type="beginsWith" dxfId="32940" priority="54" operator="beginsWith" text="FAL">
      <formula>LEFT(N42,LEN("FAL"))="FAL"</formula>
    </cfRule>
    <cfRule type="beginsWith" dxfId="32939" priority="55" operator="beginsWith" text="OK">
      <formula>LEFT(N42,LEN("OK"))="OK"</formula>
    </cfRule>
  </conditionalFormatting>
  <conditionalFormatting sqref="N42">
    <cfRule type="beginsWith" dxfId="32938" priority="52" operator="beginsWith" text="ATR">
      <formula>LEFT(N42,LEN("ATR"))="ATR"</formula>
    </cfRule>
  </conditionalFormatting>
  <conditionalFormatting sqref="N42">
    <cfRule type="beginsWith" dxfId="32937" priority="51" operator="beginsWith" text="ATD">
      <formula>LEFT(N42,LEN("ATD"))="ATD"</formula>
    </cfRule>
  </conditionalFormatting>
  <conditionalFormatting sqref="N42">
    <cfRule type="beginsWith" dxfId="32936" priority="50" stopIfTrue="1" operator="beginsWith" text="DP">
      <formula>LEFT(N42,LEN("DP"))="DP"</formula>
    </cfRule>
  </conditionalFormatting>
  <conditionalFormatting sqref="N41">
    <cfRule type="beginsWith" dxfId="32935" priority="48" operator="beginsWith" text="FER">
      <formula>LEFT(N41,LEN("FER"))="FER"</formula>
    </cfRule>
    <cfRule type="beginsWith" dxfId="32934" priority="49" operator="beginsWith" text="FRS">
      <formula>LEFT(N41,LEN("FRS"))="FRS"</formula>
    </cfRule>
  </conditionalFormatting>
  <conditionalFormatting sqref="N41">
    <cfRule type="beginsWith" dxfId="32933" priority="47" operator="beginsWith" text="NT">
      <formula>LEFT(N41,LEN("NT"))="NT"</formula>
    </cfRule>
  </conditionalFormatting>
  <conditionalFormatting sqref="N41">
    <cfRule type="beginsWith" dxfId="32932" priority="44" operator="beginsWith" text="ANT">
      <formula>LEFT(N41,LEN("ANT"))="ANT"</formula>
    </cfRule>
    <cfRule type="beginsWith" dxfId="32931" priority="45" operator="beginsWith" text="FAL">
      <formula>LEFT(N41,LEN("FAL"))="FAL"</formula>
    </cfRule>
    <cfRule type="beginsWith" dxfId="32930" priority="46" operator="beginsWith" text="OK">
      <formula>LEFT(N41,LEN("OK"))="OK"</formula>
    </cfRule>
  </conditionalFormatting>
  <conditionalFormatting sqref="N41">
    <cfRule type="beginsWith" dxfId="32929" priority="43" operator="beginsWith" text="ATR">
      <formula>LEFT(N41,LEN("ATR"))="ATR"</formula>
    </cfRule>
  </conditionalFormatting>
  <conditionalFormatting sqref="N41">
    <cfRule type="beginsWith" dxfId="32928" priority="42" operator="beginsWith" text="ATD">
      <formula>LEFT(N41,LEN("ATD"))="ATD"</formula>
    </cfRule>
  </conditionalFormatting>
  <conditionalFormatting sqref="N41">
    <cfRule type="beginsWith" dxfId="32927" priority="41" operator="beginsWith" text="DP">
      <formula>LEFT(N41,LEN("DP"))="DP"</formula>
    </cfRule>
  </conditionalFormatting>
  <conditionalFormatting sqref="M39:M42">
    <cfRule type="expression" dxfId="32926" priority="40">
      <formula>L39="0"</formula>
    </cfRule>
  </conditionalFormatting>
  <conditionalFormatting sqref="L39:L42">
    <cfRule type="beginsWith" dxfId="32925" priority="39" operator="beginsWith" text="0">
      <formula>LEFT(L39,LEN("0"))="0"</formula>
    </cfRule>
  </conditionalFormatting>
  <conditionalFormatting sqref="N44">
    <cfRule type="beginsWith" dxfId="32924" priority="37" operator="beginsWith" text="FER">
      <formula>LEFT(N44,LEN("FER"))="FER"</formula>
    </cfRule>
    <cfRule type="beginsWith" dxfId="32923" priority="38" operator="beginsWith" text="FRS">
      <formula>LEFT(N44,LEN("FRS"))="FRS"</formula>
    </cfRule>
  </conditionalFormatting>
  <conditionalFormatting sqref="N44">
    <cfRule type="beginsWith" dxfId="32922" priority="36" operator="beginsWith" text="NT">
      <formula>LEFT(N44,LEN("NT"))="NT"</formula>
    </cfRule>
  </conditionalFormatting>
  <conditionalFormatting sqref="N44">
    <cfRule type="beginsWith" dxfId="32921" priority="33" operator="beginsWith" text="ANT">
      <formula>LEFT(N44,LEN("ANT"))="ANT"</formula>
    </cfRule>
    <cfRule type="beginsWith" dxfId="32920" priority="34" operator="beginsWith" text="FAL">
      <formula>LEFT(N44,LEN("FAL"))="FAL"</formula>
    </cfRule>
    <cfRule type="beginsWith" dxfId="32919" priority="35" operator="beginsWith" text="OK">
      <formula>LEFT(N44,LEN("OK"))="OK"</formula>
    </cfRule>
  </conditionalFormatting>
  <conditionalFormatting sqref="N44">
    <cfRule type="beginsWith" dxfId="32918" priority="32" operator="beginsWith" text="ATR">
      <formula>LEFT(N44,LEN("ATR"))="ATR"</formula>
    </cfRule>
  </conditionalFormatting>
  <conditionalFormatting sqref="N44">
    <cfRule type="beginsWith" dxfId="32917" priority="31" operator="beginsWith" text="ATD">
      <formula>LEFT(N44,LEN("ATD"))="ATD"</formula>
    </cfRule>
  </conditionalFormatting>
  <conditionalFormatting sqref="N44">
    <cfRule type="beginsWith" dxfId="32916" priority="30" operator="beginsWith" text="DP">
      <formula>LEFT(N44,LEN("DP"))="DP"</formula>
    </cfRule>
  </conditionalFormatting>
  <conditionalFormatting sqref="N43">
    <cfRule type="beginsWith" dxfId="32915" priority="28" operator="beginsWith" text="FER">
      <formula>LEFT(N43,LEN("FER"))="FER"</formula>
    </cfRule>
    <cfRule type="beginsWith" dxfId="32914" priority="29" operator="beginsWith" text="FRS">
      <formula>LEFT(N43,LEN("FRS"))="FRS"</formula>
    </cfRule>
  </conditionalFormatting>
  <conditionalFormatting sqref="N43">
    <cfRule type="beginsWith" dxfId="32913" priority="27" operator="beginsWith" text="NT">
      <formula>LEFT(N43,LEN("NT"))="NT"</formula>
    </cfRule>
  </conditionalFormatting>
  <conditionalFormatting sqref="N43">
    <cfRule type="beginsWith" dxfId="32912" priority="24" operator="beginsWith" text="ANT">
      <formula>LEFT(N43,LEN("ANT"))="ANT"</formula>
    </cfRule>
    <cfRule type="beginsWith" dxfId="32911" priority="25" operator="beginsWith" text="FAL">
      <formula>LEFT(N43,LEN("FAL"))="FAL"</formula>
    </cfRule>
    <cfRule type="beginsWith" dxfId="32910" priority="26" operator="beginsWith" text="OK">
      <formula>LEFT(N43,LEN("OK"))="OK"</formula>
    </cfRule>
  </conditionalFormatting>
  <conditionalFormatting sqref="N43">
    <cfRule type="beginsWith" dxfId="32909" priority="23" operator="beginsWith" text="ATR">
      <formula>LEFT(N43,LEN("ATR"))="ATR"</formula>
    </cfRule>
  </conditionalFormatting>
  <conditionalFormatting sqref="N43">
    <cfRule type="beginsWith" dxfId="32908" priority="22" operator="beginsWith" text="ATD">
      <formula>LEFT(N43,LEN("ATD"))="ATD"</formula>
    </cfRule>
  </conditionalFormatting>
  <conditionalFormatting sqref="N43">
    <cfRule type="beginsWith" dxfId="32907" priority="21" operator="beginsWith" text="DP">
      <formula>LEFT(N43,LEN("DP"))="DP"</formula>
    </cfRule>
  </conditionalFormatting>
  <conditionalFormatting sqref="N46">
    <cfRule type="beginsWith" dxfId="32906" priority="19" operator="beginsWith" text="FER">
      <formula>LEFT(N46,LEN("FER"))="FER"</formula>
    </cfRule>
    <cfRule type="beginsWith" dxfId="32905" priority="20" operator="beginsWith" text="FRS">
      <formula>LEFT(N46,LEN("FRS"))="FRS"</formula>
    </cfRule>
  </conditionalFormatting>
  <conditionalFormatting sqref="N46">
    <cfRule type="beginsWith" dxfId="32904" priority="18" operator="beginsWith" text="NT">
      <formula>LEFT(N46,LEN("NT"))="NT"</formula>
    </cfRule>
  </conditionalFormatting>
  <conditionalFormatting sqref="N46">
    <cfRule type="beginsWith" dxfId="32903" priority="15" operator="beginsWith" text="ANT">
      <formula>LEFT(N46,LEN("ANT"))="ANT"</formula>
    </cfRule>
    <cfRule type="beginsWith" dxfId="32902" priority="16" operator="beginsWith" text="FAL">
      <formula>LEFT(N46,LEN("FAL"))="FAL"</formula>
    </cfRule>
    <cfRule type="beginsWith" dxfId="32901" priority="17" operator="beginsWith" text="OK">
      <formula>LEFT(N46,LEN("OK"))="OK"</formula>
    </cfRule>
  </conditionalFormatting>
  <conditionalFormatting sqref="N46">
    <cfRule type="beginsWith" dxfId="32900" priority="14" operator="beginsWith" text="ATR">
      <formula>LEFT(N46,LEN("ATR"))="ATR"</formula>
    </cfRule>
  </conditionalFormatting>
  <conditionalFormatting sqref="N46">
    <cfRule type="beginsWith" dxfId="32899" priority="13" operator="beginsWith" text="ATD">
      <formula>LEFT(N46,LEN("ATD"))="ATD"</formula>
    </cfRule>
  </conditionalFormatting>
  <conditionalFormatting sqref="N46">
    <cfRule type="beginsWith" dxfId="32898" priority="12" stopIfTrue="1" operator="beginsWith" text="DP">
      <formula>LEFT(N46,LEN("DP"))="DP"</formula>
    </cfRule>
  </conditionalFormatting>
  <conditionalFormatting sqref="N45">
    <cfRule type="beginsWith" dxfId="32897" priority="10" operator="beginsWith" text="FER">
      <formula>LEFT(N45,LEN("FER"))="FER"</formula>
    </cfRule>
    <cfRule type="beginsWith" dxfId="32896" priority="11" operator="beginsWith" text="FRS">
      <formula>LEFT(N45,LEN("FRS"))="FRS"</formula>
    </cfRule>
  </conditionalFormatting>
  <conditionalFormatting sqref="N45">
    <cfRule type="beginsWith" dxfId="32895" priority="9" operator="beginsWith" text="NT">
      <formula>LEFT(N45,LEN("NT"))="NT"</formula>
    </cfRule>
  </conditionalFormatting>
  <conditionalFormatting sqref="N45">
    <cfRule type="beginsWith" dxfId="32894" priority="6" operator="beginsWith" text="ANT">
      <formula>LEFT(N45,LEN("ANT"))="ANT"</formula>
    </cfRule>
    <cfRule type="beginsWith" dxfId="32893" priority="7" operator="beginsWith" text="FAL">
      <formula>LEFT(N45,LEN("FAL"))="FAL"</formula>
    </cfRule>
    <cfRule type="beginsWith" dxfId="32892" priority="8" operator="beginsWith" text="OK">
      <formula>LEFT(N45,LEN("OK"))="OK"</formula>
    </cfRule>
  </conditionalFormatting>
  <conditionalFormatting sqref="N45">
    <cfRule type="beginsWith" dxfId="32891" priority="5" operator="beginsWith" text="ATR">
      <formula>LEFT(N45,LEN("ATR"))="ATR"</formula>
    </cfRule>
  </conditionalFormatting>
  <conditionalFormatting sqref="N45">
    <cfRule type="beginsWith" dxfId="32890" priority="4" operator="beginsWith" text="ATD">
      <formula>LEFT(N45,LEN("ATD"))="ATD"</formula>
    </cfRule>
  </conditionalFormatting>
  <conditionalFormatting sqref="N45">
    <cfRule type="beginsWith" dxfId="32889" priority="3" operator="beginsWith" text="DP">
      <formula>LEFT(N45,LEN("DP"))="DP"</formula>
    </cfRule>
  </conditionalFormatting>
  <conditionalFormatting sqref="M43:M46">
    <cfRule type="expression" dxfId="32888" priority="2">
      <formula>L43="0"</formula>
    </cfRule>
  </conditionalFormatting>
  <conditionalFormatting sqref="L43:L46">
    <cfRule type="beginsWith" dxfId="32887" priority="1" operator="beginsWith" text="0">
      <formula>LEFT(L43,LEN("0"))="0"</formula>
    </cfRule>
  </conditionalFormatting>
  <dataValidations disablePrompts="1" count="2">
    <dataValidation type="list" allowBlank="1" showInputMessage="1" showErrorMessage="1" sqref="N47" xr:uid="{9FA4E976-20DB-49F0-9C53-06A76456EDA7}">
      <formula1>$W$48:$W$49</formula1>
    </dataValidation>
    <dataValidation type="list" allowBlank="1" showInputMessage="1" showErrorMessage="1" sqref="K3 A39 F19 F31 F7 F15 F23 F3 F11 F27 A35 A19 A31 K27 A7 A15 A23 A3 A11 A27 K11 F39 F35 K19 K31 K7 K15 K23 K39 K35 K43" xr:uid="{5BE5A57B-4034-487B-B36C-206B39039098}">
      <formula1>$K$101:$K$105</formula1>
    </dataValidation>
  </dataValidations>
  <pageMargins left="0.43307086614173229" right="3.937007874015748E-2" top="0.35433070866141736" bottom="0.35433070866141736" header="0.31496062992125984" footer="0.31496062992125984"/>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24">
    <tabColor rgb="FF00FF00"/>
  </sheetPr>
  <dimension ref="A1:BN651"/>
  <sheetViews>
    <sheetView showGridLines="0" showRuler="0" showWhiteSpace="0" zoomScale="115" zoomScaleNormal="115" workbookViewId="0">
      <pane ySplit="1" topLeftCell="A2" activePane="bottomLeft" state="frozen"/>
      <selection sqref="A1:XFD1"/>
      <selection pane="bottomLeft" sqref="A1:I1"/>
    </sheetView>
  </sheetViews>
  <sheetFormatPr defaultRowHeight="15" x14ac:dyDescent="0.25"/>
  <cols>
    <col min="1" max="1" width="10.85546875" style="1" customWidth="1"/>
    <col min="2" max="2" width="8" style="1" bestFit="1" customWidth="1"/>
    <col min="3" max="3" width="6.140625" style="6" bestFit="1" customWidth="1"/>
    <col min="4" max="4" width="4.7109375" style="6" customWidth="1"/>
    <col min="5" max="5" width="2.5703125" style="1" customWidth="1"/>
    <col min="6" max="6" width="10.85546875" style="1" customWidth="1"/>
    <col min="7" max="7" width="8" style="1" bestFit="1" customWidth="1"/>
    <col min="8" max="8" width="6.140625" style="1" bestFit="1" customWidth="1"/>
    <col min="9" max="9" width="4.7109375" style="1" bestFit="1" customWidth="1"/>
    <col min="10" max="10" width="2.5703125" style="1" customWidth="1"/>
    <col min="11" max="11" width="10.85546875" style="1" customWidth="1"/>
    <col min="12" max="12" width="8" style="1" bestFit="1" customWidth="1"/>
    <col min="13" max="13" width="6.140625" style="1" bestFit="1" customWidth="1"/>
    <col min="14" max="14" width="4.7109375" style="1" customWidth="1"/>
    <col min="15" max="15" width="2.5703125" style="1" customWidth="1"/>
    <col min="16" max="16" width="10.7109375" style="1" bestFit="1" customWidth="1"/>
    <col min="17" max="17" width="5.5703125" style="1" bestFit="1" customWidth="1"/>
    <col min="18" max="18" width="1" style="1" customWidth="1"/>
    <col min="19" max="19" width="10.7109375" style="1" bestFit="1" customWidth="1"/>
    <col min="20" max="20" width="3" style="1" bestFit="1" customWidth="1"/>
    <col min="21" max="21" width="3.42578125" style="1" customWidth="1"/>
    <col min="22" max="22" width="32.28515625" style="1" customWidth="1"/>
    <col min="23" max="23" width="8" style="1" bestFit="1" customWidth="1"/>
    <col min="24" max="24" width="6.140625" style="1" bestFit="1" customWidth="1"/>
    <col min="25" max="25" width="9.140625" style="9"/>
    <col min="26" max="27" width="9.140625" style="1"/>
    <col min="28" max="28" width="13.42578125" style="1" customWidth="1"/>
    <col min="29" max="29" width="16.140625" style="1" customWidth="1"/>
    <col min="30" max="30" width="12.7109375" style="1" bestFit="1" customWidth="1"/>
    <col min="31" max="16384" width="9.140625" style="1"/>
  </cols>
  <sheetData>
    <row r="1" spans="1:66" ht="30.75" customHeight="1" x14ac:dyDescent="0.25">
      <c r="A1" s="280" t="str">
        <f>IF(DADOS!H16=0, "", DADOS!H16)</f>
        <v>JUSSARA DE F. M. VILLANOVA</v>
      </c>
      <c r="B1" s="280"/>
      <c r="C1" s="280"/>
      <c r="D1" s="280"/>
      <c r="E1" s="280"/>
      <c r="F1" s="280"/>
      <c r="G1" s="280"/>
      <c r="H1" s="280"/>
      <c r="I1" s="280"/>
      <c r="J1" s="15" t="s">
        <v>121</v>
      </c>
      <c r="K1" s="281" t="str">
        <f>CONFIG!G5</f>
        <v>MARÇO</v>
      </c>
      <c r="L1" s="281"/>
      <c r="M1" s="281">
        <f>CONFIG!G7</f>
        <v>2026</v>
      </c>
      <c r="N1" s="281"/>
      <c r="O1" s="10"/>
      <c r="P1" s="283"/>
      <c r="Q1" s="283"/>
      <c r="R1" s="22"/>
      <c r="S1" s="283"/>
      <c r="T1" s="283"/>
      <c r="U1" s="5"/>
      <c r="V1" s="9"/>
      <c r="W1" s="282" t="s">
        <v>9</v>
      </c>
      <c r="X1" s="282"/>
    </row>
    <row r="2" spans="1:66" s="6" customFormat="1" x14ac:dyDescent="0.25">
      <c r="A2" s="2" t="s">
        <v>1</v>
      </c>
      <c r="B2" s="2" t="s">
        <v>0</v>
      </c>
      <c r="C2" s="2" t="s">
        <v>4</v>
      </c>
      <c r="D2" s="2" t="s">
        <v>5</v>
      </c>
      <c r="E2" s="188"/>
      <c r="F2" s="3" t="s">
        <v>1</v>
      </c>
      <c r="G2" s="3" t="s">
        <v>0</v>
      </c>
      <c r="H2" s="3" t="s">
        <v>4</v>
      </c>
      <c r="I2" s="3" t="s">
        <v>5</v>
      </c>
      <c r="J2" s="187"/>
      <c r="K2" s="3" t="s">
        <v>1</v>
      </c>
      <c r="L2" s="2" t="s">
        <v>0</v>
      </c>
      <c r="M2" s="3" t="s">
        <v>4</v>
      </c>
      <c r="N2" s="3" t="s">
        <v>5</v>
      </c>
      <c r="O2" s="4"/>
      <c r="P2" s="285" t="s">
        <v>57</v>
      </c>
      <c r="Q2" s="285"/>
      <c r="R2" s="285"/>
      <c r="S2" s="285"/>
      <c r="T2" s="199" t="s">
        <v>32</v>
      </c>
      <c r="U2" s="33"/>
      <c r="V2" s="33"/>
      <c r="W2" s="9" t="s">
        <v>6</v>
      </c>
      <c r="X2" s="9" t="s">
        <v>4</v>
      </c>
      <c r="Y2" s="9" t="s">
        <v>122</v>
      </c>
      <c r="Z2" s="33"/>
      <c r="AA2" s="1"/>
      <c r="AB2" s="1"/>
      <c r="AC2" s="1"/>
      <c r="AD2" s="1"/>
      <c r="AE2" s="1"/>
      <c r="AF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row>
    <row r="3" spans="1:66" ht="15" customHeight="1" x14ac:dyDescent="0.25">
      <c r="A3" s="11"/>
      <c r="B3" s="256" t="s">
        <v>10</v>
      </c>
      <c r="C3" s="257"/>
      <c r="D3" s="257"/>
      <c r="E3" s="192" t="str">
        <f>IF($N$47&lt;&gt;"SIM","",IFERROR(IF(TRIM(C3&amp;"")="","",_xlfn.LET(_xlpm.v,VALUE(TRIM(C3&amp;"")),_xlpm.alvo,IF(A5="SÁBADO",(INT($Y$8/100)*60+MOD($Y$8,100)),(INT($Y$3/100)*60+MOD($Y$3,100))),_xlpm.real,(INT(_xlpm.v/100)*60+MOD(_xlpm.v,100)),_xlpm.dif,_xlpm.alvo-_xlpm.real,IF(ABS(_xlpm.dif)&lt;=5,0,_xlpm.dif))),"ER"))</f>
        <v/>
      </c>
      <c r="F3" s="11"/>
      <c r="G3" s="46"/>
      <c r="H3" s="7"/>
      <c r="I3" s="49" t="str">
        <f ca="1">_xlfn.LET(_xlpm.a,F3,_xlpm.c,H3,_xlpm.x,$X$3,_xlpm.y,$Y$3,_xlpm.limInf,$B$51,_xlpm.limSup,$C$51,_xlpm.linhaAnt,F4,IF(_xlpm.a="FÉRIAS","FRS",IF(_xlpm.a="FERIADO","FER",IF(_xlpm.a="NTRAB","NTB",IF(AND(_xlpm.a="ATESTADO",_xlpm.c=""),"ATD",IF(_xlpm.c&lt;&gt;"",IF(_xlpm.c&lt;=_xlpm.x,IF(_xlpm.c&gt;_xlpm.y,"DP","OK"),"ATR"),IF(_xlpm.linhaAnt&lt;_xlpm.limInf,"FAL","")))))))</f>
        <v/>
      </c>
      <c r="J3" s="192" t="str">
        <f>IF($N$47&lt;&gt;"SIM","",IFERROR(IF(TRIM(H3&amp;"")="","",_xlfn.LET(_xlpm.v,VALUE(TRIM(H3&amp;"")),_xlpm.alvo,IF(F5="SÁBADO",(INT($Y$8/100)*60+MOD($Y$8,100)),(INT($Y$3/100)*60+MOD($Y$3,100))),_xlpm.real,(INT(_xlpm.v/100)*60+MOD(_xlpm.v,100)),_xlpm.dif,_xlpm.alvo-_xlpm.real,IF(ABS(_xlpm.dif)&lt;=5,0,_xlpm.dif))),"ER"))</f>
        <v/>
      </c>
      <c r="K3" s="11"/>
      <c r="L3" s="46"/>
      <c r="M3" s="7"/>
      <c r="N3" s="49" t="str">
        <f ca="1">_xlfn.LET(_xlpm.a,K3,_xlpm.c,M3,_xlpm.x,$X$8,_xlpm.y,$Y$8,_xlpm.limInf,$B$51,_xlpm.limSup,$C$51,_xlpm.linhaAnt,K4,IF(_xlpm.a="FÉRIAS","FRS",IF(_xlpm.a="NTRAB","NT",IF(AND(_xlpm.a="ATESTADO",_xlpm.c=""),"ATD",IF(_xlpm.a="FERIADO","FER",IF(_xlpm.c&lt;&gt;"",IF(_xlpm.c&lt;=_xlpm.x,IF(_xlpm.c&gt;_xlpm.y,"DP","OK"),"ATR"),IF(_xlpm.linhaAnt&lt;_xlpm.limInf,"FAL","")))))))</f>
        <v/>
      </c>
      <c r="O3" s="192" t="str">
        <f>IF($N$47&lt;&gt;"SIM","",IFERROR(IF(TRIM(M3&amp;"")="","",_xlfn.LET(_xlpm.v,VALUE(TRIM(M3&amp;"")),_xlpm.alvo,IF(K5="SÁBADO",(INT($Y$8/100)*60+MOD($Y$8,100)),(INT($Y$3/100)*60+MOD($Y$3,100))),_xlpm.real,(INT(_xlpm.v/100)*60+MOD(_xlpm.v,100)),_xlpm.dif,_xlpm.alvo-_xlpm.real,IF(ABS(_xlpm.dif)&lt;=5,0,_xlpm.dif))),"ER"))</f>
        <v/>
      </c>
      <c r="P3" s="231"/>
      <c r="Q3" s="232"/>
      <c r="R3" s="190"/>
      <c r="S3" s="240" t="str">
        <f>IF(R3="","",TEXT(R3,"00""/""00""/""0000"))</f>
        <v/>
      </c>
      <c r="T3" s="233" t="str">
        <f>IF(R3="","",LEFT(S3&amp;"00",2))</f>
        <v/>
      </c>
      <c r="U3" s="33"/>
      <c r="V3" s="33"/>
      <c r="W3" s="9" t="s">
        <v>7</v>
      </c>
      <c r="X3" s="35">
        <f>DADOS!K16+5</f>
        <v>805</v>
      </c>
      <c r="Y3" s="35">
        <f>X3-5</f>
        <v>800</v>
      </c>
      <c r="Z3" s="33"/>
    </row>
    <row r="4" spans="1:66" x14ac:dyDescent="0.25">
      <c r="A4" s="41">
        <f ca="1">IF(AND($B$51=1,$A$52&lt;&gt;"01/01/2021"),"HOJE",1)</f>
        <v>1</v>
      </c>
      <c r="B4" s="256"/>
      <c r="C4" s="257"/>
      <c r="D4" s="257"/>
      <c r="E4" s="192" t="str">
        <f>IF($N$47&lt;&gt;"SIM","",IFERROR(IF(TRIM(C4&amp;"")="","",_xlfn.LET(_xlpm.v,VALUE(TRIM(C4&amp;"")),_xlpm.alvo,(INT($X$4/100)*60+MOD($X$4,100)),_xlpm.real,(INT(_xlpm.v/100)*60+MOD(_xlpm.v,100)),_xlpm.dif,_xlpm.alvo-_xlpm.real,IF(ABS(_xlpm.dif)&lt;=5,0,_xlpm.dif))*-1),"ER"))</f>
        <v/>
      </c>
      <c r="F4" s="41">
        <f ca="1">IF($B$51=11,"HOJE",11)</f>
        <v>11</v>
      </c>
      <c r="G4" s="46"/>
      <c r="H4" s="7"/>
      <c r="I4" s="49" t="str">
        <f ca="1">_xlfn.LET(_xlpm.a,F3,_xlpm.c,H4,_xlpm.x,$X$4,_xlpm.limInf,$B$51,_xlpm.limSup,$C$51,_xlpm.linhaAnt,F4,IF(_xlpm.a="FÉRIAS","FRS",IF(_xlpm.a="FERIADO","FER",IF(_xlpm.a="NTRAB","NTB",IF(AND(_xlpm.a="ATESTADO",_xlpm.c=""),"ATD",IF(_xlpm.c&lt;&gt;"",IF(_xlpm.c&gt;=_xlpm.x,"OK","ANT"),IF(_xlpm.linhaAnt&lt;_xlpm.limInf,"FAL","")))))))</f>
        <v/>
      </c>
      <c r="J4" s="192" t="str">
        <f>IF($N$47&lt;&gt;"SIM","",IFERROR(IF(TRIM(H4&amp;"")="","",_xlfn.LET(_xlpm.v,VALUE(TRIM(H4&amp;"")),_xlpm.alvo,(INT($X$4/100)*60+MOD($X$4,100)),_xlpm.real,(INT(_xlpm.v/100)*60+MOD(_xlpm.v,100)),_xlpm.dif,_xlpm.alvo-_xlpm.real,IF(ABS(_xlpm.dif)&lt;=5,0,_xlpm.dif))*-1),"ER"))</f>
        <v/>
      </c>
      <c r="K4" s="41">
        <f ca="1">IF($B$51=21,"HOJE",21)</f>
        <v>21</v>
      </c>
      <c r="L4" s="46"/>
      <c r="M4" s="7"/>
      <c r="N4" s="49" t="str">
        <f ca="1">_xlfn.LET(_xlpm.a,K3,_xlpm.c,M4,_xlpm.x,$X$9,_xlpm.limInf,$B$51,_xlpm.limSup,$C$51,_xlpm.linhaAnt,K4,IF(_xlpm.a="FÉRIAS","FRS",IF(_xlpm.a="NTRAB","NT",IF(AND(_xlpm.a="ATESTADO",_xlpm.c=""),"ATD",IF(_xlpm.a="FERIADO","FER",IF(_xlpm.c&lt;&gt;"",IF(_xlpm.c&gt;=_xlpm.x,"OK","ANT"),IF(_xlpm.linhaAnt&lt;_xlpm.limInf,"FAL","")))))))</f>
        <v/>
      </c>
      <c r="O4" s="192" t="str">
        <f>IF($N$47&lt;&gt;"SIM","",IFERROR(IF(TRIM(M4&amp;"")="","",_xlfn.LET(_xlpm.v,VALUE(TRIM(M4&amp;"")),_xlpm.alvo,(INT($X$4/100)*60+MOD($X$4,100)),_xlpm.real,(INT(_xlpm.v/100)*60+MOD(_xlpm.v,100)),_xlpm.dif,_xlpm.alvo-_xlpm.real,IF(ABS(_xlpm.dif)&lt;=5,0,_xlpm.dif))*-1),"ER"))</f>
        <v/>
      </c>
      <c r="P4" s="231"/>
      <c r="Q4" s="232"/>
      <c r="R4" s="190"/>
      <c r="S4" s="240" t="str">
        <f t="shared" ref="S4:S53" si="0">IF(R4="","",TEXT(R4,"00""/""00""/""0000"))</f>
        <v/>
      </c>
      <c r="T4" s="233" t="str">
        <f t="shared" ref="T4:T53" si="1">IF(R4="","",LEFT(S4&amp;"00",2))</f>
        <v/>
      </c>
      <c r="U4" s="32"/>
      <c r="V4" s="32"/>
      <c r="W4" s="9" t="s">
        <v>2</v>
      </c>
      <c r="X4" s="35">
        <f>DADOS!L16</f>
        <v>1200</v>
      </c>
      <c r="Y4" s="35">
        <f>X4</f>
        <v>1200</v>
      </c>
      <c r="Z4" s="33"/>
    </row>
    <row r="5" spans="1:66" x14ac:dyDescent="0.25">
      <c r="A5" s="41" t="str">
        <f>CONFIG!G3</f>
        <v>DOMINGO</v>
      </c>
      <c r="B5" s="256"/>
      <c r="C5" s="257"/>
      <c r="D5" s="257"/>
      <c r="E5" s="192" t="str">
        <f>IF($N$47&lt;&gt;"SIM","",IFERROR(IF(TRIM(C5&amp;"")="","",_xlfn.LET(_xlpm.v,VALUE(TRIM(C5&amp;"")),_xlpm.alvo,(INT($Y$5/100)*60+MOD($Y$5,100)),_xlpm.real,(INT(_xlpm.v/100)*60+MOD(_xlpm.v,100)),_xlpm.dif,_xlpm.alvo-_xlpm.real,IF(ABS(_xlpm.dif)&lt;=5,0,_xlpm.dif))),"ER"))</f>
        <v/>
      </c>
      <c r="F5" s="41" t="str">
        <f>IF(A41="SÁBADO","DOMINGO",IF(A41="DOMINGO","SEGUNDA",IF(A41="SEGUNDA","TERÇA",IF(A41="SEGUNDA","TERÇA",IF(A41="TERÇA","QUARTA",IF(A41="QUARTA","QUINTA",IF(A41="QUINTA","SEXTA",IF(A41="SEXTA","SÁBADO","ERRO"))))))))</f>
        <v>QUARTA</v>
      </c>
      <c r="G5" s="46"/>
      <c r="H5" s="7"/>
      <c r="I5" s="49" t="str">
        <f ca="1">_xlfn.LET(_xlpm.a,F3,_xlpm.c,H5,_xlpm.x,$X$5,_xlpm.y,$Y$5,_xlpm.limInf,$B$51,_xlpm.limSup,$C$51,_xlpm.linhaAnt,F4,IF(_xlpm.a="FÉRIAS","FRS",IF(_xlpm.a="FERIADO","FER",IF(_xlpm.a="NTRAB","NTB",IF(AND(_xlpm.a="ATESTADO",_xlpm.c=""),"ATD",IF(_xlpm.c&lt;&gt;"",IF(_xlpm.c&lt;=_xlpm.x,IF(_xlpm.c&gt;_xlpm.y,"DP","OK"),"ATR"),IF(_xlpm.linhaAnt&lt;_xlpm.limInf,"FAL","")))))))</f>
        <v/>
      </c>
      <c r="J5" s="192" t="str">
        <f>IF($N$47&lt;&gt;"SIM","",IFERROR(IF(TRIM(H5&amp;"")="","",_xlfn.LET(_xlpm.v,VALUE(TRIM(H5&amp;"")),_xlpm.alvo,(INT($Y$5/100)*60+MOD($Y$5,100)),_xlpm.real,(INT(_xlpm.v/100)*60+MOD(_xlpm.v,100)),_xlpm.dif,_xlpm.alvo-_xlpm.real,IF(ABS(_xlpm.dif)&lt;=5,0,_xlpm.dif))),"ER"))</f>
        <v/>
      </c>
      <c r="K5" s="41" t="str">
        <f>IF(F41="SÁBADO","DOMINGO",IF(F41="DOMINGO","SEGUNDA",IF(F41="SEGUNDA","TERÇA",IF(F41="SEGUNDA","TERÇA",IF(F41="TERÇA","QUARTA",IF(F41="QUARTA","QUINTA",IF(F41="QUINTA","SEXTA",IF(F41="SEXTA","SÁBADO","ERRO"))))))))</f>
        <v>SÁBADO</v>
      </c>
      <c r="L5" s="258" t="s">
        <v>16</v>
      </c>
      <c r="M5" s="259"/>
      <c r="N5" s="259"/>
      <c r="O5" s="192" t="str">
        <f>IF($N$47&lt;&gt;"SIM","",IFERROR(IF(TRIM(M5&amp;"")="","",_xlfn.LET(_xlpm.v,VALUE(TRIM(M5&amp;"")),_xlpm.alvo,(INT($Y$5/100)*60+MOD($Y$5,100)),_xlpm.real,(INT(_xlpm.v/100)*60+MOD(_xlpm.v,100)),_xlpm.dif,_xlpm.alvo-_xlpm.real,IF(ABS(_xlpm.dif)&lt;=5,0,_xlpm.dif))),"ER"))</f>
        <v/>
      </c>
      <c r="P5" s="231"/>
      <c r="Q5" s="232"/>
      <c r="R5" s="190"/>
      <c r="S5" s="240" t="str">
        <f t="shared" si="0"/>
        <v/>
      </c>
      <c r="T5" s="233" t="str">
        <f t="shared" si="1"/>
        <v/>
      </c>
      <c r="U5" s="32"/>
      <c r="V5" s="32"/>
      <c r="W5" s="9" t="s">
        <v>8</v>
      </c>
      <c r="X5" s="35">
        <f>DADOS!M16+5</f>
        <v>1405</v>
      </c>
      <c r="Y5" s="35">
        <f>X5-5</f>
        <v>1400</v>
      </c>
      <c r="Z5" s="33"/>
    </row>
    <row r="6" spans="1:66" x14ac:dyDescent="0.25">
      <c r="A6" s="38"/>
      <c r="B6" s="256"/>
      <c r="C6" s="257"/>
      <c r="D6" s="257"/>
      <c r="E6" s="192" t="str">
        <f>IF($N$47&lt;&gt;"SIM","",IFERROR(IF(TRIM(C6&amp;"")="","",_xlfn.LET(_xlpm.v,VALUE(TRIM(C6&amp;"")),_xlpm.alvo,(INT($X$6/100)*60+MOD($X$6,100)),_xlpm.real,(INT(_xlpm.v/100)*60+MOD(_xlpm.v,100)),_xlpm.dif,_xlpm.alvo-_xlpm.real,IF(ABS(_xlpm.dif)&lt;=5,0,_xlpm.dif))*-1),"ER"))</f>
        <v/>
      </c>
      <c r="F6" s="38"/>
      <c r="G6" s="46"/>
      <c r="H6" s="7"/>
      <c r="I6" s="49" t="str">
        <f ca="1">_xlfn.LET(_xlpm.a,F3,_xlpm.c,H6,_xlpm.x,$X$6,_xlpm.limInf,$B$51,_xlpm.limSup,$C$51,_xlpm.linhaAnt,F4,IF(_xlpm.a="FÉRIAS","FRS",IF(_xlpm.a="FERIADO","FER",IF(_xlpm.a="NTRAB","NTB",IF(AND(_xlpm.a="ATESTADO",_xlpm.c=""),"ATD",IF(_xlpm.c&lt;&gt;"",IF(_xlpm.c&gt;=_xlpm.x,"OK","ANT"),IF(_xlpm.linhaAnt&lt;_xlpm.limInf,"FAL","")))))))</f>
        <v/>
      </c>
      <c r="J6" s="192" t="str">
        <f>IF($N$47&lt;&gt;"SIM","",IFERROR(IF(TRIM(H6&amp;"")="","",_xlfn.LET(_xlpm.v,VALUE(TRIM(H6&amp;"")),_xlpm.alvo,(INT($X$6/100)*60+MOD($X$6,100)),_xlpm.real,(INT(_xlpm.v/100)*60+MOD(_xlpm.v,100)),_xlpm.dif,_xlpm.alvo-_xlpm.real,IF(ABS(_xlpm.dif)&lt;=5,0,_xlpm.dif))*-1),"ER"))</f>
        <v/>
      </c>
      <c r="K6" s="38"/>
      <c r="L6" s="258"/>
      <c r="M6" s="259"/>
      <c r="N6" s="259"/>
      <c r="O6" s="192" t="str">
        <f>IF($N$47&lt;&gt;"SIM","",IFERROR(IF(TRIM(M6&amp;"")="","",_xlfn.LET(_xlpm.v,VALUE(TRIM(M6&amp;"")),_xlpm.alvo,(INT($X$6/100)*60+MOD($X$6,100)),_xlpm.real,(INT(_xlpm.v/100)*60+MOD(_xlpm.v,100)),_xlpm.dif,_xlpm.alvo-_xlpm.real,IF(ABS(_xlpm.dif)&lt;=5,0,_xlpm.dif))*-1),"ER"))</f>
        <v/>
      </c>
      <c r="P6" s="231"/>
      <c r="Q6" s="232"/>
      <c r="R6" s="190"/>
      <c r="S6" s="240" t="str">
        <f t="shared" si="0"/>
        <v/>
      </c>
      <c r="T6" s="233" t="str">
        <f t="shared" si="1"/>
        <v/>
      </c>
      <c r="U6" s="32"/>
      <c r="V6" s="32"/>
      <c r="W6" s="9" t="s">
        <v>3</v>
      </c>
      <c r="X6" s="35">
        <f>DADOS!N16</f>
        <v>1800</v>
      </c>
      <c r="Y6" s="35">
        <f>X6</f>
        <v>1800</v>
      </c>
      <c r="Z6" s="33"/>
    </row>
    <row r="7" spans="1:66" ht="15" customHeight="1" x14ac:dyDescent="0.25">
      <c r="A7" s="12"/>
      <c r="B7" s="47"/>
      <c r="C7" s="48"/>
      <c r="D7" s="50" t="str">
        <f ca="1">_xlfn.LET(_xlpm.a,A7,_xlpm.c,C7,_xlpm.x,$X$3,_xlpm.y,$Y$3,_xlpm.limInf,$B$51,_xlpm.limSup,$C$51,_xlpm.linhaAnt,A8,IF(_xlpm.a="FÉRIAS","FRS",IF(_xlpm.a="FERIADO","FER",IF(_xlpm.a="NTRAB","NTB",IF(AND(_xlpm.a="ATESTADO",_xlpm.c=""),"ATD",IF(_xlpm.c&lt;&gt;"",IF(_xlpm.c&lt;=_xlpm.x,IF(_xlpm.c&gt;_xlpm.y,"DP","OK"),"ATR"),IF(_xlpm.linhaAnt&lt;_xlpm.limInf,"FAL","")))))))</f>
        <v>FAL</v>
      </c>
      <c r="E7" s="192" t="str">
        <f>IF($N$47&lt;&gt;"SIM","",IFERROR(IF(TRIM(C7&amp;"")="","",_xlfn.LET(_xlpm.v,VALUE(TRIM(C7&amp;"")),_xlpm.alvo,IF(A9="SÁBADO",(INT($Y$8/100)*60+MOD($Y$8,100)),(INT($Y$3/100)*60+MOD($Y$3,100))),_xlpm.real,(INT(_xlpm.v/100)*60+MOD(_xlpm.v,100)),_xlpm.dif,_xlpm.alvo-_xlpm.real,IF(ABS(_xlpm.dif)&lt;=5,0,_xlpm.dif))),"ER"))</f>
        <v/>
      </c>
      <c r="F7" s="12"/>
      <c r="G7" s="47"/>
      <c r="H7" s="48"/>
      <c r="I7" s="50" t="str">
        <f ca="1">_xlfn.LET(_xlpm.a,F7,_xlpm.c,H7,_xlpm.x,$X$3,_xlpm.y,$Y$3,_xlpm.limInf,$B$51,_xlpm.limSup,$C$51,_xlpm.linhaAnt,F8,IF(_xlpm.a="FÉRIAS","FRS",IF(_xlpm.a="FERIADO","FER",IF(_xlpm.a="NTRAB","NTB",IF(AND(_xlpm.a="ATESTADO",_xlpm.c=""),"ATD",IF(_xlpm.c&lt;&gt;"",IF(_xlpm.c&lt;=_xlpm.x,IF(_xlpm.c&gt;_xlpm.y,"DP","OK"),"ATR"),IF(_xlpm.linhaAnt&lt;_xlpm.limInf,"FAL","")))))))</f>
        <v/>
      </c>
      <c r="J7" s="192" t="str">
        <f>IF($N$47&lt;&gt;"SIM","",IFERROR(IF(TRIM(H7&amp;"")="","",_xlfn.LET(_xlpm.v,VALUE(TRIM(H7&amp;"")),_xlpm.alvo,IF(F9="SÁBADO",(INT($Y$8/100)*60+MOD($Y$8,100)),(INT($Y$3/100)*60+MOD($Y$3,100))),_xlpm.real,(INT(_xlpm.v/100)*60+MOD(_xlpm.v,100)),_xlpm.dif,_xlpm.alvo-_xlpm.real,IF(ABS(_xlpm.dif)&lt;=5,0,_xlpm.dif))),"ER"))</f>
        <v/>
      </c>
      <c r="K7" s="12"/>
      <c r="L7" s="272" t="s">
        <v>10</v>
      </c>
      <c r="M7" s="273"/>
      <c r="N7" s="273"/>
      <c r="O7" s="192" t="str">
        <f>IF($N$47&lt;&gt;"SIM","",IFERROR(IF(TRIM(M7&amp;"")="","",_xlfn.LET(_xlpm.v,VALUE(TRIM(M7&amp;"")),_xlpm.alvo,IF(K9="SÁBADO",(INT($Y$8/100)*60+MOD($Y$8,100)),(INT($Y$3/100)*60+MOD($Y$3,100))),_xlpm.real,(INT(_xlpm.v/100)*60+MOD(_xlpm.v,100)),_xlpm.dif,_xlpm.alvo-_xlpm.real,IF(ABS(_xlpm.dif)&lt;=5,0,_xlpm.dif))),"ER"))</f>
        <v/>
      </c>
      <c r="P7" s="231"/>
      <c r="Q7" s="232"/>
      <c r="R7" s="190"/>
      <c r="S7" s="240" t="str">
        <f t="shared" si="0"/>
        <v/>
      </c>
      <c r="T7" s="233" t="str">
        <f t="shared" si="1"/>
        <v/>
      </c>
      <c r="U7" s="32"/>
      <c r="V7" s="33"/>
      <c r="W7" s="269" t="s">
        <v>16</v>
      </c>
      <c r="X7" s="269"/>
      <c r="Y7" s="14"/>
      <c r="Z7" s="33"/>
    </row>
    <row r="8" spans="1:66" x14ac:dyDescent="0.25">
      <c r="A8" s="42">
        <f ca="1">IF($B$51=2,"HOJE",2)</f>
        <v>2</v>
      </c>
      <c r="B8" s="47"/>
      <c r="C8" s="48"/>
      <c r="D8" s="50" t="str">
        <f ca="1">_xlfn.LET(_xlpm.a,A7,_xlpm.c,C8,_xlpm.x,$X$4,_xlpm.limInf,$B$51,_xlpm.limSup,$C$51,_xlpm.linhaAnt,A8,IF(_xlpm.a="FÉRIAS","FRS",IF(_xlpm.a="FERIADO","FER",IF(_xlpm.a="NTRAB","NTB",IF(AND(_xlpm.a="ATESTADO",_xlpm.c=""),"ATD",IF(_xlpm.c&lt;&gt;"",IF(_xlpm.c&gt;=_xlpm.x,"OK","ANT"),IF(_xlpm.linhaAnt&lt;_xlpm.limInf,"FAL","")))))))</f>
        <v>FAL</v>
      </c>
      <c r="E8" s="192" t="str">
        <f>IF($N$47&lt;&gt;"SIM","",IFERROR(IF(TRIM(C8&amp;"")="","",_xlfn.LET(_xlpm.v,VALUE(TRIM(C8&amp;"")),_xlpm.alvo,(INT($X$4/100)*60+MOD($X$4,100)),_xlpm.real,(INT(_xlpm.v/100)*60+MOD(_xlpm.v,100)),_xlpm.dif,_xlpm.alvo-_xlpm.real,IF(ABS(_xlpm.dif)&lt;=5,0,_xlpm.dif))*-1),"ER"))</f>
        <v/>
      </c>
      <c r="F8" s="42">
        <f ca="1">IF($B$51=12,"HOJE",12)</f>
        <v>12</v>
      </c>
      <c r="G8" s="47"/>
      <c r="H8" s="48"/>
      <c r="I8" s="50" t="str">
        <f ca="1">_xlfn.LET(_xlpm.a,F7,_xlpm.c,H8,_xlpm.x,$X$4,_xlpm.limInf,$B$51,_xlpm.limSup,$C$51,_xlpm.linhaAnt,F8,IF(_xlpm.a="FÉRIAS","FRS",IF(_xlpm.a="FERIADO","FER",IF(_xlpm.a="NTRAB","NTB",IF(AND(_xlpm.a="ATESTADO",_xlpm.c=""),"ATD",IF(_xlpm.c&lt;&gt;"",IF(_xlpm.c&gt;=_xlpm.x,"OK","ANT"),IF(_xlpm.linhaAnt&lt;_xlpm.limInf,"FAL","")))))))</f>
        <v/>
      </c>
      <c r="J8" s="192" t="str">
        <f>IF($N$47&lt;&gt;"SIM","",IFERROR(IF(TRIM(H8&amp;"")="","",_xlfn.LET(_xlpm.v,VALUE(TRIM(H8&amp;"")),_xlpm.alvo,(INT($X$4/100)*60+MOD($X$4,100)),_xlpm.real,(INT(_xlpm.v/100)*60+MOD(_xlpm.v,100)),_xlpm.dif,_xlpm.alvo-_xlpm.real,IF(ABS(_xlpm.dif)&lt;=5,0,_xlpm.dif))*-1),"ER"))</f>
        <v/>
      </c>
      <c r="K8" s="42">
        <f ca="1">IF($B$51=22,"HOJE",22)</f>
        <v>22</v>
      </c>
      <c r="L8" s="272"/>
      <c r="M8" s="273"/>
      <c r="N8" s="273"/>
      <c r="O8" s="192" t="str">
        <f>IF($N$47&lt;&gt;"SIM","",IFERROR(IF(TRIM(M8&amp;"")="","",_xlfn.LET(_xlpm.v,VALUE(TRIM(M8&amp;"")),_xlpm.alvo,(INT($X$4/100)*60+MOD($X$4,100)),_xlpm.real,(INT(_xlpm.v/100)*60+MOD(_xlpm.v,100)),_xlpm.dif,_xlpm.alvo-_xlpm.real,IF(ABS(_xlpm.dif)&lt;=5,0,_xlpm.dif))*-1),"ER"))</f>
        <v/>
      </c>
      <c r="P8" s="231"/>
      <c r="Q8" s="232"/>
      <c r="R8" s="190"/>
      <c r="S8" s="240" t="str">
        <f>IF(R8="","",TEXT(R8,"00""/""00""/""0000"))</f>
        <v/>
      </c>
      <c r="T8" s="233" t="str">
        <f t="shared" si="1"/>
        <v/>
      </c>
      <c r="U8" s="32"/>
      <c r="V8" s="33"/>
      <c r="W8" s="9" t="s">
        <v>7</v>
      </c>
      <c r="X8" s="35">
        <f>DADOS!M32+5</f>
        <v>805</v>
      </c>
      <c r="Y8" s="35">
        <f>X8-5</f>
        <v>800</v>
      </c>
      <c r="Z8" s="33"/>
    </row>
    <row r="9" spans="1:66" x14ac:dyDescent="0.25">
      <c r="A9" s="42" t="str">
        <f>IF(A5="SÁBADO","DOMINGO",IF(A5="DOMINGO","SEGUNDA",IF(A5="SEGUNDA","TERÇA",IF(A5="SEGUNDA","TERÇA",IF(A5="TERÇA","QUARTA",IF(A5="QUARTA","QUINTA",IF(A5="QUINTA","SEXTA",IF(A5="SEXTA","SÁBADO","ERRO"))))))))</f>
        <v>SEGUNDA</v>
      </c>
      <c r="B9" s="47"/>
      <c r="C9" s="48"/>
      <c r="D9" s="50" t="str">
        <f ca="1">_xlfn.LET(_xlpm.a,A7,_xlpm.c,C9,_xlpm.x,$X$5,_xlpm.y,$Y$5,_xlpm.limInf,$B$51,_xlpm.limSup,$C$51,_xlpm.linhaAnt,A8,IF(_xlpm.a="FÉRIAS","FRS",IF(_xlpm.a="FERIADO","FER",IF(_xlpm.a="NTRAB","NTB",IF(AND(_xlpm.a="ATESTADO",_xlpm.c=""),"ATD",IF(_xlpm.c&lt;&gt;"",IF(_xlpm.c&lt;=_xlpm.x,IF(_xlpm.c&gt;_xlpm.y,"DP","OK"),"ATR"),IF(_xlpm.linhaAnt&lt;_xlpm.limInf,"FAL","")))))))</f>
        <v>FAL</v>
      </c>
      <c r="E9" s="192" t="str">
        <f>IF($N$47&lt;&gt;"SIM","",IFERROR(IF(TRIM(C9&amp;"")="","",_xlfn.LET(_xlpm.v,VALUE(TRIM(C9&amp;"")),_xlpm.alvo,(INT($Y$5/100)*60+MOD($Y$5,100)),_xlpm.real,(INT(_xlpm.v/100)*60+MOD(_xlpm.v,100)),_xlpm.dif,_xlpm.alvo-_xlpm.real,IF(ABS(_xlpm.dif)&lt;=5,0,_xlpm.dif))),"ER"))</f>
        <v/>
      </c>
      <c r="F9" s="42" t="str">
        <f>IF(F5="SÁBADO","DOMINGO",IF(F5="DOMINGO","SEGUNDA",IF(F5="SEGUNDA","TERÇA",IF(F5="SEGUNDA","TERÇA",IF(F5="TERÇA","QUARTA",IF(F5="QUARTA","QUINTA",IF(F5="QUINTA","SEXTA",IF(F5="SEXTA","SÁBADO","ERRO"))))))))</f>
        <v>QUINTA</v>
      </c>
      <c r="G9" s="47"/>
      <c r="H9" s="48"/>
      <c r="I9" s="50" t="str">
        <f ca="1">_xlfn.LET(_xlpm.a,F7,_xlpm.c,H9,_xlpm.x,$X$5,_xlpm.y,$Y$5,_xlpm.limInf,$B$51,_xlpm.limSup,$C$51,_xlpm.linhaAnt,F8,IF(_xlpm.a="FÉRIAS","FRS",IF(_xlpm.a="FERIADO","FER",IF(_xlpm.a="NTRAB","NTB",IF(AND(_xlpm.a="ATESTADO",_xlpm.c=""),"ATD",IF(_xlpm.c&lt;&gt;"",IF(_xlpm.c&lt;=_xlpm.x,IF(_xlpm.c&gt;_xlpm.y,"DP","OK"),"ATR"),IF(_xlpm.linhaAnt&lt;_xlpm.limInf,"FAL","")))))))</f>
        <v/>
      </c>
      <c r="J9" s="192" t="str">
        <f>IF($N$47&lt;&gt;"SIM","",IFERROR(IF(TRIM(H9&amp;"")="","",_xlfn.LET(_xlpm.v,VALUE(TRIM(H9&amp;"")),_xlpm.alvo,(INT($Y$5/100)*60+MOD($Y$5,100)),_xlpm.real,(INT(_xlpm.v/100)*60+MOD(_xlpm.v,100)),_xlpm.dif,_xlpm.alvo-_xlpm.real,IF(ABS(_xlpm.dif)&lt;=5,0,_xlpm.dif))),"ER"))</f>
        <v/>
      </c>
      <c r="K9" s="42" t="str">
        <f>IF(K5="SÁBADO","DOMINGO",IF(K5="DOMINGO","SEGUNDA",IF(K5="SEGUNDA","TERÇA",IF(K5="SEGUNDA","TERÇA",IF(K5="TERÇA","QUARTA",IF(K5="QUARTA","QUINTA",IF(K5="QUINTA","SEXTA",IF(K5="SEXTA","SÁBADO","ERRO"))))))))</f>
        <v>DOMINGO</v>
      </c>
      <c r="L9" s="272"/>
      <c r="M9" s="273"/>
      <c r="N9" s="273"/>
      <c r="O9" s="192" t="str">
        <f>IF($N$47&lt;&gt;"SIM","",IFERROR(IF(TRIM(M9&amp;"")="","",_xlfn.LET(_xlpm.v,VALUE(TRIM(M9&amp;"")),_xlpm.alvo,(INT($Y$5/100)*60+MOD($Y$5,100)),_xlpm.real,(INT(_xlpm.v/100)*60+MOD(_xlpm.v,100)),_xlpm.dif,_xlpm.alvo-_xlpm.real,IF(ABS(_xlpm.dif)&lt;=5,0,_xlpm.dif))),"ER"))</f>
        <v/>
      </c>
      <c r="P9" s="231"/>
      <c r="Q9" s="232"/>
      <c r="R9" s="190"/>
      <c r="S9" s="240" t="str">
        <f t="shared" si="0"/>
        <v/>
      </c>
      <c r="T9" s="233" t="str">
        <f t="shared" si="1"/>
        <v/>
      </c>
      <c r="U9" s="32"/>
      <c r="V9" s="33"/>
      <c r="W9" s="9" t="s">
        <v>2</v>
      </c>
      <c r="X9" s="35">
        <f>DADOS!N32</f>
        <v>1200</v>
      </c>
      <c r="Y9" s="35">
        <f>X9</f>
        <v>1200</v>
      </c>
      <c r="Z9" s="33"/>
    </row>
    <row r="10" spans="1:66" x14ac:dyDescent="0.25">
      <c r="A10" s="82"/>
      <c r="B10" s="47"/>
      <c r="C10" s="48"/>
      <c r="D10" s="50" t="str">
        <f ca="1">_xlfn.LET(_xlpm.a,A7,_xlpm.c,C10,_xlpm.x,$X$6,_xlpm.limInf,$B$51,_xlpm.limSup,$C$51,_xlpm.linhaAnt,A8,IF(_xlpm.a="FÉRIAS","FRS",IF(_xlpm.a="FERIADO","FER",IF(_xlpm.a="NTRAB","NTB",IF(AND(_xlpm.a="ATESTADO",_xlpm.c=""),"ATD",IF(_xlpm.c&lt;&gt;"",IF(_xlpm.c&gt;=_xlpm.x,"OK","ANT"),IF(_xlpm.linhaAnt&lt;_xlpm.limInf,"FAL","")))))))</f>
        <v>FAL</v>
      </c>
      <c r="E10" s="192" t="str">
        <f>IF($N$47&lt;&gt;"SIM","",IFERROR(IF(TRIM(C10&amp;"")="","",_xlfn.LET(_xlpm.v,VALUE(TRIM(C10&amp;"")),_xlpm.alvo,(INT($X$6/100)*60+MOD($X$6,100)),_xlpm.real,(INT(_xlpm.v/100)*60+MOD(_xlpm.v,100)),_xlpm.dif,_xlpm.alvo-_xlpm.real,IF(ABS(_xlpm.dif)&lt;=5,0,_xlpm.dif))*-1),"ER"))</f>
        <v/>
      </c>
      <c r="F10" s="82"/>
      <c r="G10" s="47"/>
      <c r="H10" s="48"/>
      <c r="I10" s="50" t="str">
        <f ca="1">_xlfn.LET(_xlpm.a,F7,_xlpm.c,H10,_xlpm.x,$X$6,_xlpm.limInf,$B$51,_xlpm.limSup,$C$51,_xlpm.linhaAnt,F8,IF(_xlpm.a="FÉRIAS","FRS",IF(_xlpm.a="FERIADO","FER",IF(_xlpm.a="NTRAB","NTB",IF(AND(_xlpm.a="ATESTADO",_xlpm.c=""),"ATD",IF(_xlpm.c&lt;&gt;"",IF(_xlpm.c&gt;=_xlpm.x,"OK","ANT"),IF(_xlpm.linhaAnt&lt;_xlpm.limInf,"FAL","")))))))</f>
        <v/>
      </c>
      <c r="J10" s="192" t="str">
        <f>IF($N$47&lt;&gt;"SIM","",IFERROR(IF(TRIM(H10&amp;"")="","",_xlfn.LET(_xlpm.v,VALUE(TRIM(H10&amp;"")),_xlpm.alvo,(INT($X$6/100)*60+MOD($X$6,100)),_xlpm.real,(INT(_xlpm.v/100)*60+MOD(_xlpm.v,100)),_xlpm.dif,_xlpm.alvo-_xlpm.real,IF(ABS(_xlpm.dif)&lt;=5,0,_xlpm.dif))*-1),"ER"))</f>
        <v/>
      </c>
      <c r="K10" s="82"/>
      <c r="L10" s="272"/>
      <c r="M10" s="273"/>
      <c r="N10" s="273"/>
      <c r="O10" s="192" t="str">
        <f>IF($N$47&lt;&gt;"SIM","",IFERROR(IF(TRIM(M10&amp;"")="","",_xlfn.LET(_xlpm.v,VALUE(TRIM(M10&amp;"")),_xlpm.alvo,(INT($X$6/100)*60+MOD($X$6,100)),_xlpm.real,(INT(_xlpm.v/100)*60+MOD(_xlpm.v,100)),_xlpm.dif,_xlpm.alvo-_xlpm.real,IF(ABS(_xlpm.dif)&lt;=5,0,_xlpm.dif))*-1),"ER"))</f>
        <v/>
      </c>
      <c r="P10" s="231"/>
      <c r="Q10" s="232"/>
      <c r="R10" s="190"/>
      <c r="S10" s="240" t="str">
        <f t="shared" si="0"/>
        <v/>
      </c>
      <c r="T10" s="233" t="str">
        <f t="shared" si="1"/>
        <v/>
      </c>
      <c r="U10" s="32"/>
      <c r="V10" s="32"/>
      <c r="W10" s="282" t="s">
        <v>49</v>
      </c>
      <c r="X10" s="282"/>
      <c r="Z10" s="33"/>
    </row>
    <row r="11" spans="1:66" ht="15" customHeight="1" x14ac:dyDescent="0.25">
      <c r="A11" s="11"/>
      <c r="B11" s="46"/>
      <c r="C11" s="7"/>
      <c r="D11" s="49" t="str">
        <f ca="1">_xlfn.LET(_xlpm.a,A11,_xlpm.c,C11,_xlpm.x,$X$3,_xlpm.y,$Y$3,_xlpm.limInf,$B$51,_xlpm.limSup,$C$51,_xlpm.linhaAnt,A12,IF(_xlpm.a="FÉRIAS","FRS",IF(_xlpm.a="FERIADO","FER",IF(_xlpm.a="NTRAB","NTB",IF(AND(_xlpm.a="ATESTADO",_xlpm.c=""),"ATD",IF(_xlpm.c&lt;&gt;"",IF(_xlpm.c&lt;=_xlpm.x,IF(_xlpm.c&gt;_xlpm.y,"DP","OK"),"ATR"),IF(_xlpm.linhaAnt&lt;_xlpm.limInf,"FAL","")))))))</f>
        <v>FAL</v>
      </c>
      <c r="E11" s="192" t="str">
        <f>IF($N$47&lt;&gt;"SIM","",IFERROR(IF(TRIM(C11&amp;"")="","",_xlfn.LET(_xlpm.v,VALUE(TRIM(C11&amp;"")),_xlpm.alvo,IF(A13="SÁBADO",(INT($Y$8/100)*60+MOD($Y$8,100)),(INT($Y$3/100)*60+MOD($Y$3,100))),_xlpm.real,(INT(_xlpm.v/100)*60+MOD(_xlpm.v,100)),_xlpm.dif,_xlpm.alvo-_xlpm.real,IF(ABS(_xlpm.dif)&lt;=5,0,_xlpm.dif))),"ER"))</f>
        <v/>
      </c>
      <c r="F11" s="11"/>
      <c r="G11" s="46"/>
      <c r="H11" s="7"/>
      <c r="I11" s="49" t="str">
        <f ca="1">_xlfn.LET(_xlpm.a,F11,_xlpm.c,H11,_xlpm.x,$X$3,_xlpm.y,$Y$3,_xlpm.limInf,$B$51,_xlpm.limSup,$C$51,_xlpm.linhaAnt,F12,IF(_xlpm.a="FÉRIAS","FRS",IF(_xlpm.a="FERIADO","FER",IF(_xlpm.a="NTRAB","NTB",IF(AND(_xlpm.a="ATESTADO",_xlpm.c=""),"ATD",IF(_xlpm.c&lt;&gt;"",IF(_xlpm.c&lt;=_xlpm.x,IF(_xlpm.c&gt;_xlpm.y,"DP","OK"),"ATR"),IF(_xlpm.linhaAnt&lt;_xlpm.limInf,"FAL","")))))))</f>
        <v/>
      </c>
      <c r="J11" s="192" t="str">
        <f>IF($N$47&lt;&gt;"SIM","",IFERROR(IF(TRIM(H11&amp;"")="","",_xlfn.LET(_xlpm.v,VALUE(TRIM(H11&amp;"")),_xlpm.alvo,IF(F13="SÁBADO",(INT($Y$8/100)*60+MOD($Y$8,100)),(INT($Y$3/100)*60+MOD($Y$3,100))),_xlpm.real,(INT(_xlpm.v/100)*60+MOD(_xlpm.v,100)),_xlpm.dif,_xlpm.alvo-_xlpm.real,IF(ABS(_xlpm.dif)&lt;=5,0,_xlpm.dif))),"ER"))</f>
        <v/>
      </c>
      <c r="K11" s="11"/>
      <c r="L11" s="46"/>
      <c r="M11" s="7"/>
      <c r="N11" s="49" t="str">
        <f ca="1">_xlfn.LET(_xlpm.a,K11,_xlpm.c,M11,_xlpm.x,$X$3,_xlpm.y,$Y$3,_xlpm.limInf,$B$51,_xlpm.limSup,$C$51,_xlpm.linhaAnt,K12,IF(_xlpm.a="FÉRIAS","FRS",IF(_xlpm.a="FERIADO","FER",IF(_xlpm.a="NTRAB","NTB",IF(AND(_xlpm.a="ATESTADO",_xlpm.c=""),"ATD",IF(_xlpm.c&lt;&gt;"",IF(_xlpm.c&lt;=_xlpm.x,IF(_xlpm.c&gt;_xlpm.y,"DP","OK"),"ATR"),IF(_xlpm.linhaAnt&lt;_xlpm.limInf,"FAL","")))))))</f>
        <v/>
      </c>
      <c r="O11" s="192" t="str">
        <f>IF($N$47&lt;&gt;"SIM","",IFERROR(IF(TRIM(M11&amp;"")="","",_xlfn.LET(_xlpm.v,VALUE(TRIM(M11&amp;"")),_xlpm.alvo,IF(K13="SÁBADO",(INT($Y$8/100)*60+MOD($Y$8,100)),(INT($Y$3/100)*60+MOD($Y$3,100))),_xlpm.real,(INT(_xlpm.v/100)*60+MOD(_xlpm.v,100)),_xlpm.dif,_xlpm.alvo-_xlpm.real,IF(ABS(_xlpm.dif)&lt;=5,0,_xlpm.dif))),"ER"))</f>
        <v/>
      </c>
      <c r="P11" s="231"/>
      <c r="Q11" s="232"/>
      <c r="R11" s="190"/>
      <c r="S11" s="240" t="str">
        <f t="shared" si="0"/>
        <v/>
      </c>
      <c r="T11" s="233" t="str">
        <f t="shared" si="1"/>
        <v/>
      </c>
      <c r="U11" s="32"/>
      <c r="V11" s="32"/>
      <c r="W11" s="9" t="s">
        <v>6</v>
      </c>
      <c r="X11" s="9" t="s">
        <v>4</v>
      </c>
      <c r="Z11" s="33"/>
    </row>
    <row r="12" spans="1:66" x14ac:dyDescent="0.25">
      <c r="A12" s="41">
        <f ca="1">IF($B$51=3,"HOJE",3)</f>
        <v>3</v>
      </c>
      <c r="B12" s="46"/>
      <c r="C12" s="7"/>
      <c r="D12" s="49" t="str">
        <f ca="1">_xlfn.LET(_xlpm.a,A11,_xlpm.c,C12,_xlpm.x,$X$4,_xlpm.limInf,$B$51,_xlpm.limSup,$C$51,_xlpm.linhaAnt,A12,IF(_xlpm.a="FÉRIAS","FRS",IF(_xlpm.a="FERIADO","FER",IF(_xlpm.a="NTRAB","NTB",IF(AND(_xlpm.a="ATESTADO",_xlpm.c=""),"ATD",IF(_xlpm.c&lt;&gt;"",IF(_xlpm.c&gt;=_xlpm.x,"OK","ANT"),IF(_xlpm.linhaAnt&lt;_xlpm.limInf,"FAL","")))))))</f>
        <v>FAL</v>
      </c>
      <c r="E12" s="192" t="str">
        <f>IF($N$47&lt;&gt;"SIM","",IFERROR(IF(TRIM(C12&amp;"")="","",_xlfn.LET(_xlpm.v,VALUE(TRIM(C12&amp;"")),_xlpm.alvo,(INT($X$4/100)*60+MOD($X$4,100)),_xlpm.real,(INT(_xlpm.v/100)*60+MOD(_xlpm.v,100)),_xlpm.dif,_xlpm.alvo-_xlpm.real,IF(ABS(_xlpm.dif)&lt;=5,0,_xlpm.dif))*-1),"ER"))</f>
        <v/>
      </c>
      <c r="F12" s="41">
        <f ca="1">IF($B$51=13,"HOJE",13)</f>
        <v>13</v>
      </c>
      <c r="G12" s="46"/>
      <c r="H12" s="7"/>
      <c r="I12" s="49" t="str">
        <f ca="1">_xlfn.LET(_xlpm.a,F11,_xlpm.c,H12,_xlpm.x,$X$4,_xlpm.limInf,$B$51,_xlpm.limSup,$C$51,_xlpm.linhaAnt,F12,IF(_xlpm.a="FÉRIAS","FRS",IF(_xlpm.a="FERIADO","FER",IF(_xlpm.a="NTRAB","NTB",IF(AND(_xlpm.a="ATESTADO",_xlpm.c=""),"ATD",IF(_xlpm.c&lt;&gt;"",IF(_xlpm.c&gt;=_xlpm.x,"OK","ANT"),IF(_xlpm.linhaAnt&lt;_xlpm.limInf,"FAL","")))))))</f>
        <v/>
      </c>
      <c r="J12" s="192" t="str">
        <f>IF($N$47&lt;&gt;"SIM","",IFERROR(IF(TRIM(H12&amp;"")="","",_xlfn.LET(_xlpm.v,VALUE(TRIM(H12&amp;"")),_xlpm.alvo,(INT($X$4/100)*60+MOD($X$4,100)),_xlpm.real,(INT(_xlpm.v/100)*60+MOD(_xlpm.v,100)),_xlpm.dif,_xlpm.alvo-_xlpm.real,IF(ABS(_xlpm.dif)&lt;=5,0,_xlpm.dif))*-1),"ER"))</f>
        <v/>
      </c>
      <c r="K12" s="41">
        <f ca="1">IF($B$51=23,"HOJE",23)</f>
        <v>23</v>
      </c>
      <c r="L12" s="46"/>
      <c r="M12" s="7"/>
      <c r="N12" s="49" t="str">
        <f ca="1">_xlfn.LET(_xlpm.a,K11,_xlpm.c,M12,_xlpm.x,$X$4,_xlpm.limInf,$B$51,_xlpm.limSup,$C$51,_xlpm.linhaAnt,K12,IF(_xlpm.a="FÉRIAS","FRS",IF(_xlpm.a="FERIADO","FER",IF(_xlpm.a="NTRAB","NTB",IF(AND(_xlpm.a="ATESTADO",_xlpm.c=""),"ATD",IF(_xlpm.c&lt;&gt;"",IF(_xlpm.c&gt;=_xlpm.x,"OK","ANT"),IF(_xlpm.linhaAnt&lt;_xlpm.limInf,"FAL","")))))))</f>
        <v/>
      </c>
      <c r="O12" s="192" t="str">
        <f>IF($N$47&lt;&gt;"SIM","",IFERROR(IF(TRIM(M12&amp;"")="","",_xlfn.LET(_xlpm.v,VALUE(TRIM(M12&amp;"")),_xlpm.alvo,(INT($X$4/100)*60+MOD($X$4,100)),_xlpm.real,(INT(_xlpm.v/100)*60+MOD(_xlpm.v,100)),_xlpm.dif,_xlpm.alvo-_xlpm.real,IF(ABS(_xlpm.dif)&lt;=5,0,_xlpm.dif))*-1),"ER"))</f>
        <v/>
      </c>
      <c r="P12" s="231"/>
      <c r="Q12" s="232"/>
      <c r="R12" s="190"/>
      <c r="S12" s="240" t="str">
        <f t="shared" si="0"/>
        <v/>
      </c>
      <c r="T12" s="233" t="str">
        <f t="shared" si="1"/>
        <v/>
      </c>
      <c r="U12" s="32"/>
      <c r="V12" s="32"/>
      <c r="W12" s="9" t="s">
        <v>7</v>
      </c>
      <c r="X12" s="59">
        <f>SUM(X3-5)</f>
        <v>800</v>
      </c>
      <c r="Y12" s="14"/>
      <c r="Z12" s="33"/>
    </row>
    <row r="13" spans="1:66" x14ac:dyDescent="0.25">
      <c r="A13" s="41" t="str">
        <f>IF(A9="SÁBADO","DOMINGO",IF(A9="DOMINGO","SEGUNDA",IF(A9="SEGUNDA","TERÇA",IF(A9="SEGUNDA","TERÇA",IF(A9="TERÇA","QUARTA",IF(A9="QUARTA","QUINTA",IF(A9="QUINTA","SEXTA",IF(A9="SEXTA","SÁBADO","ERRO"))))))))</f>
        <v>TERÇA</v>
      </c>
      <c r="B13" s="46"/>
      <c r="C13" s="7"/>
      <c r="D13" s="49" t="str">
        <f ca="1">_xlfn.LET(_xlpm.a,A11,_xlpm.c,C13,_xlpm.x,$X$5,_xlpm.y,$Y$5,_xlpm.limInf,$B$51,_xlpm.limSup,$C$51,_xlpm.linhaAnt,A12,IF(_xlpm.a="FÉRIAS","FRS",IF(_xlpm.a="FERIADO","FER",IF(_xlpm.a="NTRAB","NTB",IF(AND(_xlpm.a="ATESTADO",_xlpm.c=""),"ATD",IF(_xlpm.c&lt;&gt;"",IF(_xlpm.c&lt;=_xlpm.x,IF(_xlpm.c&gt;_xlpm.y,"DP","OK"),"ATR"),IF(_xlpm.linhaAnt&lt;_xlpm.limInf,"FAL","")))))))</f>
        <v>FAL</v>
      </c>
      <c r="E13" s="192" t="str">
        <f>IF($N$47&lt;&gt;"SIM","",IFERROR(IF(TRIM(C13&amp;"")="","",_xlfn.LET(_xlpm.v,VALUE(TRIM(C13&amp;"")),_xlpm.alvo,(INT($Y$5/100)*60+MOD($Y$5,100)),_xlpm.real,(INT(_xlpm.v/100)*60+MOD(_xlpm.v,100)),_xlpm.dif,_xlpm.alvo-_xlpm.real,IF(ABS(_xlpm.dif)&lt;=5,0,_xlpm.dif))),"ER"))</f>
        <v/>
      </c>
      <c r="F13" s="41" t="str">
        <f>IF(F9="SÁBADO","DOMINGO",IF(F9="DOMINGO","SEGUNDA",IF(F9="SEGUNDA","TERÇA",IF(F9="SEGUNDA","TERÇA",IF(F9="TERÇA","QUARTA",IF(F9="QUARTA","QUINTA",IF(F9="QUINTA","SEXTA",IF(F9="SEXTA","SÁBADO","ERRO"))))))))</f>
        <v>SEXTA</v>
      </c>
      <c r="G13" s="46"/>
      <c r="H13" s="7"/>
      <c r="I13" s="49" t="str">
        <f ca="1">_xlfn.LET(_xlpm.a,F11,_xlpm.c,H13,_xlpm.x,$X$5,_xlpm.y,$Y$5,_xlpm.limInf,$B$51,_xlpm.limSup,$C$51,_xlpm.linhaAnt,F12,IF(_xlpm.a="FÉRIAS","FRS",IF(_xlpm.a="FERIADO","FER",IF(_xlpm.a="NTRAB","NTB",IF(AND(_xlpm.a="ATESTADO",_xlpm.c=""),"ATD",IF(_xlpm.c&lt;&gt;"",IF(_xlpm.c&lt;=_xlpm.x,IF(_xlpm.c&gt;_xlpm.y,"DP","OK"),"ATR"),IF(_xlpm.linhaAnt&lt;_xlpm.limInf,"FAL","")))))))</f>
        <v/>
      </c>
      <c r="J13" s="192" t="str">
        <f>IF($N$47&lt;&gt;"SIM","",IFERROR(IF(TRIM(H13&amp;"")="","",_xlfn.LET(_xlpm.v,VALUE(TRIM(H13&amp;"")),_xlpm.alvo,(INT($Y$5/100)*60+MOD($Y$5,100)),_xlpm.real,(INT(_xlpm.v/100)*60+MOD(_xlpm.v,100)),_xlpm.dif,_xlpm.alvo-_xlpm.real,IF(ABS(_xlpm.dif)&lt;=5,0,_xlpm.dif))),"ER"))</f>
        <v/>
      </c>
      <c r="K13" s="41" t="str">
        <f>IF(K9="SÁBADO","DOMINGO",IF(K9="DOMINGO","SEGUNDA",IF(K9="SEGUNDA","TERÇA",IF(K9="SEGUNDA","TERÇA",IF(K9="TERÇA","QUARTA",IF(K9="QUARTA","QUINTA",IF(K9="QUINTA","SEXTA",IF(K9="SEXTA","SÁBADO","ERRO"))))))))</f>
        <v>SEGUNDA</v>
      </c>
      <c r="L13" s="46"/>
      <c r="M13" s="7"/>
      <c r="N13" s="49" t="str">
        <f ca="1">_xlfn.LET(_xlpm.a,K11,_xlpm.c,M13,_xlpm.x,$X$5,_xlpm.y,$Y$5,_xlpm.limInf,$B$51,_xlpm.limSup,$C$51,_xlpm.linhaAnt,K12,IF(_xlpm.a="FÉRIAS","FRS",IF(_xlpm.a="FERIADO","FER",IF(_xlpm.a="NTRAB","NTB",IF(AND(_xlpm.a="ATESTADO",_xlpm.c=""),"ATD",IF(_xlpm.c&lt;&gt;"",IF(_xlpm.c&lt;=_xlpm.x,IF(_xlpm.c&gt;_xlpm.y,"DP","OK"),"ATR"),IF(_xlpm.linhaAnt&lt;_xlpm.limInf,"FAL","")))))))</f>
        <v/>
      </c>
      <c r="O13" s="192" t="str">
        <f>IF($N$47&lt;&gt;"SIM","",IFERROR(IF(TRIM(M13&amp;"")="","",_xlfn.LET(_xlpm.v,VALUE(TRIM(M13&amp;"")),_xlpm.alvo,(INT($Y$5/100)*60+MOD($Y$5,100)),_xlpm.real,(INT(_xlpm.v/100)*60+MOD(_xlpm.v,100)),_xlpm.dif,_xlpm.alvo-_xlpm.real,IF(ABS(_xlpm.dif)&lt;=5,0,_xlpm.dif))),"ER"))</f>
        <v/>
      </c>
      <c r="P13" s="231"/>
      <c r="Q13" s="232"/>
      <c r="R13" s="190"/>
      <c r="S13" s="240" t="str">
        <f t="shared" si="0"/>
        <v/>
      </c>
      <c r="T13" s="233" t="str">
        <f t="shared" si="1"/>
        <v/>
      </c>
      <c r="U13" s="32"/>
      <c r="V13" s="32"/>
      <c r="W13" s="9" t="s">
        <v>2</v>
      </c>
      <c r="X13" s="59">
        <f>X4</f>
        <v>1200</v>
      </c>
      <c r="Y13" s="14"/>
      <c r="Z13" s="33"/>
    </row>
    <row r="14" spans="1:66" x14ac:dyDescent="0.25">
      <c r="A14" s="38"/>
      <c r="B14" s="46"/>
      <c r="C14" s="7"/>
      <c r="D14" s="49" t="str">
        <f ca="1">_xlfn.LET(_xlpm.a,A11,_xlpm.c,C14,_xlpm.x,$X$6,_xlpm.limInf,$B$51,_xlpm.limSup,$C$51,_xlpm.linhaAnt,A12,IF(_xlpm.a="FÉRIAS","FRS",IF(_xlpm.a="FERIADO","FER",IF(_xlpm.a="NTRAB","NTB",IF(AND(_xlpm.a="ATESTADO",_xlpm.c=""),"ATD",IF(_xlpm.c&lt;&gt;"",IF(_xlpm.c&gt;=_xlpm.x,"OK","ANT"),IF(_xlpm.linhaAnt&lt;_xlpm.limInf,"FAL","")))))))</f>
        <v>FAL</v>
      </c>
      <c r="E14" s="192" t="str">
        <f>IF($N$47&lt;&gt;"SIM","",IFERROR(IF(TRIM(C14&amp;"")="","",_xlfn.LET(_xlpm.v,VALUE(TRIM(C14&amp;"")),_xlpm.alvo,(INT($X$6/100)*60+MOD($X$6,100)),_xlpm.real,(INT(_xlpm.v/100)*60+MOD(_xlpm.v,100)),_xlpm.dif,_xlpm.alvo-_xlpm.real,IF(ABS(_xlpm.dif)&lt;=5,0,_xlpm.dif))*-1),"ER"))</f>
        <v/>
      </c>
      <c r="F14" s="38"/>
      <c r="G14" s="46"/>
      <c r="H14" s="7"/>
      <c r="I14" s="49" t="str">
        <f ca="1">_xlfn.LET(_xlpm.a,F11,_xlpm.c,H14,_xlpm.x,$X$6,_xlpm.limInf,$B$51,_xlpm.limSup,$C$51,_xlpm.linhaAnt,F12,IF(_xlpm.a="FÉRIAS","FRS",IF(_xlpm.a="FERIADO","FER",IF(_xlpm.a="NTRAB","NTB",IF(AND(_xlpm.a="ATESTADO",_xlpm.c=""),"ATD",IF(_xlpm.c&lt;&gt;"",IF(_xlpm.c&gt;=_xlpm.x,"OK","ANT"),IF(_xlpm.linhaAnt&lt;_xlpm.limInf,"FAL","")))))))</f>
        <v/>
      </c>
      <c r="J14" s="192" t="str">
        <f>IF($N$47&lt;&gt;"SIM","",IFERROR(IF(TRIM(H14&amp;"")="","",_xlfn.LET(_xlpm.v,VALUE(TRIM(H14&amp;"")),_xlpm.alvo,(INT($X$6/100)*60+MOD($X$6,100)),_xlpm.real,(INT(_xlpm.v/100)*60+MOD(_xlpm.v,100)),_xlpm.dif,_xlpm.alvo-_xlpm.real,IF(ABS(_xlpm.dif)&lt;=5,0,_xlpm.dif))*-1),"ER"))</f>
        <v/>
      </c>
      <c r="K14" s="38"/>
      <c r="L14" s="46"/>
      <c r="M14" s="7"/>
      <c r="N14" s="49" t="str">
        <f ca="1">_xlfn.LET(_xlpm.a,K11,_xlpm.c,M14,_xlpm.x,$X$6,_xlpm.limInf,$B$51,_xlpm.limSup,$C$51,_xlpm.linhaAnt,K12,IF(_xlpm.a="FÉRIAS","FRS",IF(_xlpm.a="FERIADO","FER",IF(_xlpm.a="NTRAB","NTB",IF(AND(_xlpm.a="ATESTADO",_xlpm.c=""),"ATD",IF(_xlpm.c&lt;&gt;"",IF(_xlpm.c&gt;=_xlpm.x,"OK","ANT"),IF(_xlpm.linhaAnt&lt;_xlpm.limInf,"FAL","")))))))</f>
        <v/>
      </c>
      <c r="O14" s="192" t="str">
        <f>IF($N$47&lt;&gt;"SIM","",IFERROR(IF(TRIM(M14&amp;"")="","",_xlfn.LET(_xlpm.v,VALUE(TRIM(M14&amp;"")),_xlpm.alvo,(INT($X$6/100)*60+MOD($X$6,100)),_xlpm.real,(INT(_xlpm.v/100)*60+MOD(_xlpm.v,100)),_xlpm.dif,_xlpm.alvo-_xlpm.real,IF(ABS(_xlpm.dif)&lt;=5,0,_xlpm.dif))*-1),"ER"))</f>
        <v/>
      </c>
      <c r="P14" s="231"/>
      <c r="Q14" s="232"/>
      <c r="R14" s="190"/>
      <c r="S14" s="240" t="str">
        <f t="shared" si="0"/>
        <v/>
      </c>
      <c r="T14" s="233" t="str">
        <f t="shared" si="1"/>
        <v/>
      </c>
      <c r="U14" s="32"/>
      <c r="V14" s="33"/>
      <c r="W14" s="9" t="s">
        <v>8</v>
      </c>
      <c r="X14" s="59">
        <f>SUM(X5-5)</f>
        <v>1400</v>
      </c>
      <c r="Z14" s="33"/>
    </row>
    <row r="15" spans="1:66" ht="15" customHeight="1" x14ac:dyDescent="0.25">
      <c r="A15" s="12"/>
      <c r="B15" s="47"/>
      <c r="C15" s="48"/>
      <c r="D15" s="50" t="str">
        <f ca="1">_xlfn.LET(_xlpm.a,A15,_xlpm.c,C15,_xlpm.x,$X$3,_xlpm.y,$Y$3,_xlpm.limInf,$B$51,_xlpm.limSup,$C$51,_xlpm.linhaAnt,A16,IF(_xlpm.a="FÉRIAS","FRS",IF(_xlpm.a="FERIADO","FER",IF(_xlpm.a="NTRAB","NTB",IF(AND(_xlpm.a="ATESTADO",_xlpm.c=""),"ATD",IF(_xlpm.c&lt;&gt;"",IF(_xlpm.c&lt;=_xlpm.x,IF(_xlpm.c&gt;_xlpm.y,"DP","OK"),"ATR"),IF(_xlpm.linhaAnt&lt;_xlpm.limInf,"FAL","")))))))</f>
        <v>FAL</v>
      </c>
      <c r="E15" s="192" t="str">
        <f>IF($N$47&lt;&gt;"SIM","",IFERROR(IF(TRIM(C15&amp;"")="","",_xlfn.LET(_xlpm.v,VALUE(TRIM(C15&amp;"")),_xlpm.alvo,IF(A17="SÁBADO",(INT($Y$8/100)*60+MOD($Y$8,100)),(INT($Y$3/100)*60+MOD($Y$3,100))),_xlpm.real,(INT(_xlpm.v/100)*60+MOD(_xlpm.v,100)),_xlpm.dif,_xlpm.alvo-_xlpm.real,IF(ABS(_xlpm.dif)&lt;=5,0,_xlpm.dif))),"ER"))</f>
        <v/>
      </c>
      <c r="F15" s="12"/>
      <c r="G15" s="47"/>
      <c r="H15" s="48"/>
      <c r="I15" s="50" t="str">
        <f ca="1">_xlfn.LET(_xlpm.a,F15,_xlpm.c,H15,_xlpm.x,$X$8,_xlpm.y,$Y$8,_xlpm.limInf,$B$51,_xlpm.limSup,$C$51,_xlpm.linhaAnt,F16,IF(_xlpm.a="FÉRIAS","FRS",IF(_xlpm.a="NTRAB","NT",IF(AND(_xlpm.a="ATESTADO",_xlpm.c=""),"ATD",IF(_xlpm.a="FERIADO","FER",IF(_xlpm.c&lt;&gt;"",IF(_xlpm.c&lt;=_xlpm.x,IF(_xlpm.c&gt;_xlpm.y,"DP","OK"),"ATR"),IF(_xlpm.linhaAnt&lt;_xlpm.limInf,"FAL","")))))))</f>
        <v/>
      </c>
      <c r="J15" s="192" t="str">
        <f>IF($N$47&lt;&gt;"SIM","",IFERROR(IF(TRIM(H15&amp;"")="","",_xlfn.LET(_xlpm.v,VALUE(TRIM(H15&amp;"")),_xlpm.alvo,IF(F17="SÁBADO",(INT($Y$8/100)*60+MOD($Y$8,100)),(INT($Y$3/100)*60+MOD($Y$3,100))),_xlpm.real,(INT(_xlpm.v/100)*60+MOD(_xlpm.v,100)),_xlpm.dif,_xlpm.alvo-_xlpm.real,IF(ABS(_xlpm.dif)&lt;=5,0,_xlpm.dif))),"ER"))</f>
        <v/>
      </c>
      <c r="K15" s="12"/>
      <c r="L15" s="47"/>
      <c r="M15" s="48"/>
      <c r="N15" s="50" t="str">
        <f ca="1">_xlfn.LET(_xlpm.a,K15,_xlpm.c,M15,_xlpm.x,$X$3,_xlpm.y,$Y$3,_xlpm.limInf,$B$51,_xlpm.limSup,$C$51,_xlpm.linhaAnt,K16,IF(_xlpm.a="FÉRIAS","FRS",IF(_xlpm.a="FERIADO","FER",IF(_xlpm.a="NTRAB","NTB",IF(AND(_xlpm.a="ATESTADO",_xlpm.c=""),"ATD",IF(_xlpm.c&lt;&gt;"",IF(_xlpm.c&lt;=_xlpm.x,IF(_xlpm.c&gt;_xlpm.y,"DP","OK"),"ATR"),IF(_xlpm.linhaAnt&lt;_xlpm.limInf,"FAL","")))))))</f>
        <v/>
      </c>
      <c r="O15" s="192" t="str">
        <f>IF($N$47&lt;&gt;"SIM","",IFERROR(IF(TRIM(M15&amp;"")="","",_xlfn.LET(_xlpm.v,VALUE(TRIM(M15&amp;"")),_xlpm.alvo,IF(K17="SÁBADO",(INT($Y$8/100)*60+MOD($Y$8,100)),(INT($Y$3/100)*60+MOD($Y$3,100))),_xlpm.real,(INT(_xlpm.v/100)*60+MOD(_xlpm.v,100)),_xlpm.dif,_xlpm.alvo-_xlpm.real,IF(ABS(_xlpm.dif)&lt;=5,0,_xlpm.dif))),"ER"))</f>
        <v/>
      </c>
      <c r="P15" s="231"/>
      <c r="Q15" s="232"/>
      <c r="R15" s="190"/>
      <c r="S15" s="240" t="str">
        <f t="shared" si="0"/>
        <v/>
      </c>
      <c r="T15" s="233" t="str">
        <f t="shared" si="1"/>
        <v/>
      </c>
      <c r="U15" s="32"/>
      <c r="V15" s="33"/>
      <c r="W15" s="9" t="s">
        <v>3</v>
      </c>
      <c r="X15" s="59">
        <f>X6</f>
        <v>1800</v>
      </c>
      <c r="Z15" s="33"/>
    </row>
    <row r="16" spans="1:66" x14ac:dyDescent="0.25">
      <c r="A16" s="42">
        <f ca="1">IF($B$51=4,"HOJE",4)</f>
        <v>4</v>
      </c>
      <c r="B16" s="47"/>
      <c r="C16" s="48"/>
      <c r="D16" s="50" t="str">
        <f ca="1">_xlfn.LET(_xlpm.a,A15,_xlpm.c,C16,_xlpm.x,$X$4,_xlpm.limInf,$B$51,_xlpm.limSup,$C$51,_xlpm.linhaAnt,A16,IF(_xlpm.a="FÉRIAS","FRS",IF(_xlpm.a="FERIADO","FER",IF(_xlpm.a="NTRAB","NTB",IF(AND(_xlpm.a="ATESTADO",_xlpm.c=""),"ATD",IF(_xlpm.c&lt;&gt;"",IF(_xlpm.c&gt;=_xlpm.x,"OK","ANT"),IF(_xlpm.linhaAnt&lt;_xlpm.limInf,"FAL","")))))))</f>
        <v>FAL</v>
      </c>
      <c r="E16" s="192" t="str">
        <f>IF($N$47&lt;&gt;"SIM","",IFERROR(IF(TRIM(C16&amp;"")="","",_xlfn.LET(_xlpm.v,VALUE(TRIM(C16&amp;"")),_xlpm.alvo,(INT($X$4/100)*60+MOD($X$4,100)),_xlpm.real,(INT(_xlpm.v/100)*60+MOD(_xlpm.v,100)),_xlpm.dif,_xlpm.alvo-_xlpm.real,IF(ABS(_xlpm.dif)&lt;=5,0,_xlpm.dif))*-1),"ER"))</f>
        <v/>
      </c>
      <c r="F16" s="42">
        <f ca="1">IF($B$51=14,"HOJE",14)</f>
        <v>14</v>
      </c>
      <c r="G16" s="47"/>
      <c r="H16" s="48"/>
      <c r="I16" s="50" t="str">
        <f ca="1">_xlfn.LET(_xlpm.a,F15,_xlpm.c,H16,_xlpm.x,$X$9,_xlpm.limInf,$B$51,_xlpm.limSup,$C$51,_xlpm.linhaAnt,F16,IF(_xlpm.a="FÉRIAS","FRS",IF(_xlpm.a="NTRAB","NT",IF(AND(_xlpm.a="ATESTADO",_xlpm.c=""),"ATD",IF(_xlpm.a="FERIADO","FER",IF(_xlpm.c&lt;&gt;"",IF(_xlpm.c&gt;=_xlpm.x,"OK","ANT"),IF(_xlpm.linhaAnt&lt;_xlpm.limInf,"FAL","")))))))</f>
        <v/>
      </c>
      <c r="J16" s="192" t="str">
        <f>IF($N$47&lt;&gt;"SIM","",IFERROR(IF(TRIM(H16&amp;"")="","",_xlfn.LET(_xlpm.v,VALUE(TRIM(H16&amp;"")),_xlpm.alvo,(INT($X$4/100)*60+MOD($X$4,100)),_xlpm.real,(INT(_xlpm.v/100)*60+MOD(_xlpm.v,100)),_xlpm.dif,_xlpm.alvo-_xlpm.real,IF(ABS(_xlpm.dif)&lt;=5,0,_xlpm.dif))*-1),"ER"))</f>
        <v/>
      </c>
      <c r="K16" s="42">
        <f ca="1">IF($B$51=24,"HOJE",24)</f>
        <v>24</v>
      </c>
      <c r="L16" s="47"/>
      <c r="M16" s="48"/>
      <c r="N16" s="50" t="str">
        <f ca="1">_xlfn.LET(_xlpm.a,K15,_xlpm.c,M16,_xlpm.x,$X$4,_xlpm.limInf,$B$51,_xlpm.limSup,$C$51,_xlpm.linhaAnt,K16,IF(_xlpm.a="FÉRIAS","FRS",IF(_xlpm.a="FERIADO","FER",IF(_xlpm.a="NTRAB","NTB",IF(AND(_xlpm.a="ATESTADO",_xlpm.c=""),"ATD",IF(_xlpm.c&lt;&gt;"",IF(_xlpm.c&gt;=_xlpm.x,"OK","ANT"),IF(_xlpm.linhaAnt&lt;_xlpm.limInf,"FAL","")))))))</f>
        <v/>
      </c>
      <c r="O16" s="192" t="str">
        <f>IF($N$47&lt;&gt;"SIM","",IFERROR(IF(TRIM(M16&amp;"")="","",_xlfn.LET(_xlpm.v,VALUE(TRIM(M16&amp;"")),_xlpm.alvo,(INT($X$4/100)*60+MOD($X$4,100)),_xlpm.real,(INT(_xlpm.v/100)*60+MOD(_xlpm.v,100)),_xlpm.dif,_xlpm.alvo-_xlpm.real,IF(ABS(_xlpm.dif)&lt;=5,0,_xlpm.dif))*-1),"ER"))</f>
        <v/>
      </c>
      <c r="P16" s="231"/>
      <c r="Q16" s="232"/>
      <c r="R16" s="190"/>
      <c r="S16" s="240" t="str">
        <f t="shared" si="0"/>
        <v/>
      </c>
      <c r="T16" s="233" t="str">
        <f t="shared" si="1"/>
        <v/>
      </c>
      <c r="U16" s="32"/>
      <c r="V16" s="33"/>
      <c r="W16" s="5"/>
      <c r="Y16" s="1"/>
      <c r="Z16" s="33"/>
    </row>
    <row r="17" spans="1:26" x14ac:dyDescent="0.25">
      <c r="A17" s="42" t="str">
        <f>IF(A13="SÁBADO","DOMINGO",IF(A13="DOMINGO","SEGUNDA",IF(A13="SEGUNDA","TERÇA",IF(A13="SEGUNDA","TERÇA",IF(A13="TERÇA","QUARTA",IF(A13="QUARTA","QUINTA",IF(A13="QUINTA","SEXTA",IF(A13="SEXTA","SÁBADO","ERRO"))))))))</f>
        <v>QUARTA</v>
      </c>
      <c r="B17" s="47"/>
      <c r="C17" s="48"/>
      <c r="D17" s="50" t="str">
        <f ca="1">_xlfn.LET(_xlpm.a,A15,_xlpm.c,C17,_xlpm.x,$X$5,_xlpm.y,$Y$5,_xlpm.limInf,$B$51,_xlpm.limSup,$C$51,_xlpm.linhaAnt,A16,IF(_xlpm.a="FÉRIAS","FRS",IF(_xlpm.a="FERIADO","FER",IF(_xlpm.a="NTRAB","NTB",IF(AND(_xlpm.a="ATESTADO",_xlpm.c=""),"ATD",IF(_xlpm.c&lt;&gt;"",IF(_xlpm.c&lt;=_xlpm.x,IF(_xlpm.c&gt;_xlpm.y,"DP","OK"),"ATR"),IF(_xlpm.linhaAnt&lt;_xlpm.limInf,"FAL","")))))))</f>
        <v>FAL</v>
      </c>
      <c r="E17" s="192" t="str">
        <f>IF($N$47&lt;&gt;"SIM","",IFERROR(IF(TRIM(C17&amp;"")="","",_xlfn.LET(_xlpm.v,VALUE(TRIM(C17&amp;"")),_xlpm.alvo,(INT($Y$5/100)*60+MOD($Y$5,100)),_xlpm.real,(INT(_xlpm.v/100)*60+MOD(_xlpm.v,100)),_xlpm.dif,_xlpm.alvo-_xlpm.real,IF(ABS(_xlpm.dif)&lt;=5,0,_xlpm.dif))),"ER"))</f>
        <v/>
      </c>
      <c r="F17" s="42" t="str">
        <f>IF(F13="SÁBADO","DOMINGO",IF(F13="DOMINGO","SEGUNDA",IF(F13="SEGUNDA","TERÇA",IF(F13="SEGUNDA","TERÇA",IF(F13="TERÇA","QUARTA",IF(F13="QUARTA","QUINTA",IF(F13="QUINTA","SEXTA",IF(F13="SEXTA","SÁBADO","ERRO"))))))))</f>
        <v>SÁBADO</v>
      </c>
      <c r="G17" s="277" t="s">
        <v>16</v>
      </c>
      <c r="H17" s="278"/>
      <c r="I17" s="278"/>
      <c r="J17" s="192" t="str">
        <f>IF($N$47&lt;&gt;"SIM","",IFERROR(IF(TRIM(H17&amp;"")="","",_xlfn.LET(_xlpm.v,VALUE(TRIM(H17&amp;"")),_xlpm.alvo,(INT($Y$5/100)*60+MOD($Y$5,100)),_xlpm.real,(INT(_xlpm.v/100)*60+MOD(_xlpm.v,100)),_xlpm.dif,_xlpm.alvo-_xlpm.real,IF(ABS(_xlpm.dif)&lt;=5,0,_xlpm.dif))),"ER"))</f>
        <v/>
      </c>
      <c r="K17" s="42" t="str">
        <f>IF(K13="SÁBADO","DOMINGO",IF(K13="DOMINGO","SEGUNDA",IF(K13="SEGUNDA","TERÇA",IF(K13="SEGUNDA","TERÇA",IF(K13="TERÇA","QUARTA",IF(K13="QUARTA","QUINTA",IF(K13="QUINTA","SEXTA",IF(K13="SEXTA","SÁBADO","ERRO"))))))))</f>
        <v>TERÇA</v>
      </c>
      <c r="L17" s="47"/>
      <c r="M17" s="48"/>
      <c r="N17" s="50" t="str">
        <f ca="1">_xlfn.LET(_xlpm.a,K15,_xlpm.c,M17,_xlpm.x,$X$5,_xlpm.y,$Y$5,_xlpm.limInf,$B$51,_xlpm.limSup,$C$51,_xlpm.linhaAnt,K16,IF(_xlpm.a="FÉRIAS","FRS",IF(_xlpm.a="FERIADO","FER",IF(_xlpm.a="NTRAB","NTB",IF(AND(_xlpm.a="ATESTADO",_xlpm.c=""),"ATD",IF(_xlpm.c&lt;&gt;"",IF(_xlpm.c&lt;=_xlpm.x,IF(_xlpm.c&gt;_xlpm.y,"DP","OK"),"ATR"),IF(_xlpm.linhaAnt&lt;_xlpm.limInf,"FAL","")))))))</f>
        <v/>
      </c>
      <c r="O17" s="192" t="str">
        <f>IF($N$47&lt;&gt;"SIM","",IFERROR(IF(TRIM(M17&amp;"")="","",_xlfn.LET(_xlpm.v,VALUE(TRIM(M17&amp;"")),_xlpm.alvo,(INT($Y$5/100)*60+MOD($Y$5,100)),_xlpm.real,(INT(_xlpm.v/100)*60+MOD(_xlpm.v,100)),_xlpm.dif,_xlpm.alvo-_xlpm.real,IF(ABS(_xlpm.dif)&lt;=5,0,_xlpm.dif))),"ER"))</f>
        <v/>
      </c>
      <c r="P17" s="231"/>
      <c r="Q17" s="232"/>
      <c r="R17" s="190"/>
      <c r="S17" s="240" t="str">
        <f t="shared" si="0"/>
        <v/>
      </c>
      <c r="T17" s="233" t="str">
        <f t="shared" si="1"/>
        <v/>
      </c>
      <c r="U17" s="32"/>
      <c r="V17" s="33"/>
      <c r="W17" s="32"/>
      <c r="X17" s="33"/>
      <c r="Z17" s="33"/>
    </row>
    <row r="18" spans="1:26" x14ac:dyDescent="0.25">
      <c r="A18" s="82"/>
      <c r="B18" s="47"/>
      <c r="C18" s="48"/>
      <c r="D18" s="50" t="str">
        <f ca="1">_xlfn.LET(_xlpm.a,A15,_xlpm.c,C18,_xlpm.x,$X$6,_xlpm.limInf,$B$51,_xlpm.limSup,$C$51,_xlpm.linhaAnt,A16,IF(_xlpm.a="FÉRIAS","FRS",IF(_xlpm.a="FERIADO","FER",IF(_xlpm.a="NTRAB","NTB",IF(AND(_xlpm.a="ATESTADO",_xlpm.c=""),"ATD",IF(_xlpm.c&lt;&gt;"",IF(_xlpm.c&gt;=_xlpm.x,"OK","ANT"),IF(_xlpm.linhaAnt&lt;_xlpm.limInf,"FAL","")))))))</f>
        <v>FAL</v>
      </c>
      <c r="E18" s="192" t="str">
        <f>IF($N$47&lt;&gt;"SIM","",IFERROR(IF(TRIM(C18&amp;"")="","",_xlfn.LET(_xlpm.v,VALUE(TRIM(C18&amp;"")),_xlpm.alvo,(INT($X$6/100)*60+MOD($X$6,100)),_xlpm.real,(INT(_xlpm.v/100)*60+MOD(_xlpm.v,100)),_xlpm.dif,_xlpm.alvo-_xlpm.real,IF(ABS(_xlpm.dif)&lt;=5,0,_xlpm.dif))*-1),"ER"))</f>
        <v/>
      </c>
      <c r="F18" s="82"/>
      <c r="G18" s="277"/>
      <c r="H18" s="278"/>
      <c r="I18" s="278"/>
      <c r="J18" s="192" t="str">
        <f>IF($N$47&lt;&gt;"SIM","",IFERROR(IF(TRIM(H18&amp;"")="","",_xlfn.LET(_xlpm.v,VALUE(TRIM(H18&amp;"")),_xlpm.alvo,(INT($X$6/100)*60+MOD($X$6,100)),_xlpm.real,(INT(_xlpm.v/100)*60+MOD(_xlpm.v,100)),_xlpm.dif,_xlpm.alvo-_xlpm.real,IF(ABS(_xlpm.dif)&lt;=5,0,_xlpm.dif))*-1),"ER"))</f>
        <v/>
      </c>
      <c r="K18" s="82"/>
      <c r="L18" s="47"/>
      <c r="M18" s="48"/>
      <c r="N18" s="50" t="str">
        <f ca="1">_xlfn.LET(_xlpm.a,K15,_xlpm.c,M18,_xlpm.x,$X$6,_xlpm.limInf,$B$51,_xlpm.limSup,$C$51,_xlpm.linhaAnt,K16,IF(_xlpm.a="FÉRIAS","FRS",IF(_xlpm.a="FERIADO","FER",IF(_xlpm.a="NTRAB","NTB",IF(AND(_xlpm.a="ATESTADO",_xlpm.c=""),"ATD",IF(_xlpm.c&lt;&gt;"",IF(_xlpm.c&gt;=_xlpm.x,"OK","ANT"),IF(_xlpm.linhaAnt&lt;_xlpm.limInf,"FAL","")))))))</f>
        <v/>
      </c>
      <c r="O18" s="192" t="str">
        <f>IF($N$47&lt;&gt;"SIM","",IFERROR(IF(TRIM(M18&amp;"")="","",_xlfn.LET(_xlpm.v,VALUE(TRIM(M18&amp;"")),_xlpm.alvo,(INT($X$6/100)*60+MOD($X$6,100)),_xlpm.real,(INT(_xlpm.v/100)*60+MOD(_xlpm.v,100)),_xlpm.dif,_xlpm.alvo-_xlpm.real,IF(ABS(_xlpm.dif)&lt;=5,0,_xlpm.dif))*-1),"ER"))</f>
        <v/>
      </c>
      <c r="P18" s="231"/>
      <c r="Q18" s="232"/>
      <c r="R18" s="190"/>
      <c r="S18" s="240" t="str">
        <f t="shared" si="0"/>
        <v/>
      </c>
      <c r="T18" s="233" t="str">
        <f t="shared" si="1"/>
        <v/>
      </c>
      <c r="U18" s="32"/>
      <c r="V18" s="32"/>
      <c r="W18" s="32"/>
      <c r="X18" s="33"/>
      <c r="Z18" s="33"/>
    </row>
    <row r="19" spans="1:26" ht="15" customHeight="1" x14ac:dyDescent="0.25">
      <c r="A19" s="11"/>
      <c r="B19" s="46"/>
      <c r="C19" s="7"/>
      <c r="D19" s="49" t="str">
        <f ca="1">_xlfn.LET(_xlpm.a,A19,_xlpm.c,C19,_xlpm.x,$X$3,_xlpm.y,$Y$3,_xlpm.limInf,$B$51,_xlpm.limSup,$C$51,_xlpm.linhaAnt,A20,IF(_xlpm.a="FÉRIAS","FRS",IF(_xlpm.a="FERIADO","FER",IF(_xlpm.a="NTRAB","NTB",IF(AND(_xlpm.a="ATESTADO",_xlpm.c=""),"ATD",IF(_xlpm.c&lt;&gt;"",IF(_xlpm.c&lt;=_xlpm.x,IF(_xlpm.c&gt;_xlpm.y,"DP","OK"),"ATR"),IF(_xlpm.linhaAnt&lt;_xlpm.limInf,"FAL","")))))))</f>
        <v>FAL</v>
      </c>
      <c r="E19" s="192" t="str">
        <f>IF($N$47&lt;&gt;"SIM","",IFERROR(IF(TRIM(C19&amp;"")="","",_xlfn.LET(_xlpm.v,VALUE(TRIM(C19&amp;"")),_xlpm.alvo,IF(A21="SÁBADO",(INT($Y$8/100)*60+MOD($Y$8,100)),(INT($Y$3/100)*60+MOD($Y$3,100))),_xlpm.real,(INT(_xlpm.v/100)*60+MOD(_xlpm.v,100)),_xlpm.dif,_xlpm.alvo-_xlpm.real,IF(ABS(_xlpm.dif)&lt;=5,0,_xlpm.dif))),"ER"))</f>
        <v/>
      </c>
      <c r="F19" s="11"/>
      <c r="G19" s="256" t="s">
        <v>10</v>
      </c>
      <c r="H19" s="257"/>
      <c r="I19" s="257"/>
      <c r="J19" s="192" t="str">
        <f>IF($N$47&lt;&gt;"SIM","",IFERROR(IF(TRIM(H19&amp;"")="","",_xlfn.LET(_xlpm.v,VALUE(TRIM(H19&amp;"")),_xlpm.alvo,IF(F21="SÁBADO",(INT($Y$8/100)*60+MOD($Y$8,100)),(INT($Y$3/100)*60+MOD($Y$3,100))),_xlpm.real,(INT(_xlpm.v/100)*60+MOD(_xlpm.v,100)),_xlpm.dif,_xlpm.alvo-_xlpm.real,IF(ABS(_xlpm.dif)&lt;=5,0,_xlpm.dif))),"ER"))</f>
        <v/>
      </c>
      <c r="K19" s="11"/>
      <c r="L19" s="46"/>
      <c r="M19" s="7"/>
      <c r="N19" s="49" t="str">
        <f ca="1">_xlfn.LET(_xlpm.a,K19,_xlpm.c,M19,_xlpm.x,$X$3,_xlpm.y,$Y$3,_xlpm.limInf,$B$51,_xlpm.limSup,$C$51,_xlpm.linhaAnt,K20,IF(_xlpm.a="FÉRIAS","FRS",IF(_xlpm.a="FERIADO","FER",IF(_xlpm.a="NTRAB","NTB",IF(AND(_xlpm.a="ATESTADO",_xlpm.c=""),"ATD",IF(_xlpm.c&lt;&gt;"",IF(_xlpm.c&lt;=_xlpm.x,IF(_xlpm.c&gt;_xlpm.y,"DP","OK"),"ATR"),IF(_xlpm.linhaAnt&lt;_xlpm.limInf,"FAL","")))))))</f>
        <v/>
      </c>
      <c r="O19" s="192" t="str">
        <f>IF($N$47&lt;&gt;"SIM","",IFERROR(IF(TRIM(M19&amp;"")="","",_xlfn.LET(_xlpm.v,VALUE(TRIM(M19&amp;"")),_xlpm.alvo,IF(K21="SÁBADO",(INT($Y$8/100)*60+MOD($Y$8,100)),(INT($Y$3/100)*60+MOD($Y$3,100))),_xlpm.real,(INT(_xlpm.v/100)*60+MOD(_xlpm.v,100)),_xlpm.dif,_xlpm.alvo-_xlpm.real,IF(ABS(_xlpm.dif)&lt;=5,0,_xlpm.dif))),"ER"))</f>
        <v/>
      </c>
      <c r="P19" s="231"/>
      <c r="Q19" s="232"/>
      <c r="R19" s="190"/>
      <c r="S19" s="240" t="str">
        <f t="shared" si="0"/>
        <v/>
      </c>
      <c r="T19" s="233" t="str">
        <f t="shared" si="1"/>
        <v/>
      </c>
      <c r="U19" s="32"/>
      <c r="V19" s="32"/>
      <c r="W19" s="32"/>
      <c r="X19" s="33"/>
      <c r="Z19" s="33"/>
    </row>
    <row r="20" spans="1:26" x14ac:dyDescent="0.25">
      <c r="A20" s="41">
        <f ca="1">IF($B$51=5,"HOJE",5)</f>
        <v>5</v>
      </c>
      <c r="B20" s="46"/>
      <c r="C20" s="7"/>
      <c r="D20" s="49" t="str">
        <f ca="1">_xlfn.LET(_xlpm.a,A19,_xlpm.c,C20,_xlpm.x,$X$4,_xlpm.limInf,$B$51,_xlpm.limSup,$C$51,_xlpm.linhaAnt,A20,IF(_xlpm.a="FÉRIAS","FRS",IF(_xlpm.a="FERIADO","FER",IF(_xlpm.a="NTRAB","NTB",IF(AND(_xlpm.a="ATESTADO",_xlpm.c=""),"ATD",IF(_xlpm.c&lt;&gt;"",IF(_xlpm.c&gt;=_xlpm.x,"OK","ANT"),IF(_xlpm.linhaAnt&lt;_xlpm.limInf,"FAL","")))))))</f>
        <v>FAL</v>
      </c>
      <c r="E20" s="192" t="str">
        <f>IF($N$47&lt;&gt;"SIM","",IFERROR(IF(TRIM(C20&amp;"")="","",_xlfn.LET(_xlpm.v,VALUE(TRIM(C20&amp;"")),_xlpm.alvo,(INT($X$4/100)*60+MOD($X$4,100)),_xlpm.real,(INT(_xlpm.v/100)*60+MOD(_xlpm.v,100)),_xlpm.dif,_xlpm.alvo-_xlpm.real,IF(ABS(_xlpm.dif)&lt;=5,0,_xlpm.dif))*-1),"ER"))</f>
        <v/>
      </c>
      <c r="F20" s="41">
        <f ca="1">IF($B$51=15,"HOJE",15)</f>
        <v>15</v>
      </c>
      <c r="G20" s="256"/>
      <c r="H20" s="257"/>
      <c r="I20" s="257"/>
      <c r="J20" s="192" t="str">
        <f>IF($N$47&lt;&gt;"SIM","",IFERROR(IF(TRIM(H20&amp;"")="","",_xlfn.LET(_xlpm.v,VALUE(TRIM(H20&amp;"")),_xlpm.alvo,(INT($X$4/100)*60+MOD($X$4,100)),_xlpm.real,(INT(_xlpm.v/100)*60+MOD(_xlpm.v,100)),_xlpm.dif,_xlpm.alvo-_xlpm.real,IF(ABS(_xlpm.dif)&lt;=5,0,_xlpm.dif))*-1),"ER"))</f>
        <v/>
      </c>
      <c r="K20" s="41">
        <f ca="1">IF($B$51=25,"HOJE",25)</f>
        <v>25</v>
      </c>
      <c r="L20" s="46"/>
      <c r="M20" s="7"/>
      <c r="N20" s="49" t="str">
        <f ca="1">_xlfn.LET(_xlpm.a,K19,_xlpm.c,M20,_xlpm.x,$X$4,_xlpm.limInf,$B$51,_xlpm.limSup,$C$51,_xlpm.linhaAnt,K20,IF(_xlpm.a="FÉRIAS","FRS",IF(_xlpm.a="FERIADO","FER",IF(_xlpm.a="NTRAB","NTB",IF(AND(_xlpm.a="ATESTADO",_xlpm.c=""),"ATD",IF(_xlpm.c&lt;&gt;"",IF(_xlpm.c&gt;=_xlpm.x,"OK","ANT"),IF(_xlpm.linhaAnt&lt;_xlpm.limInf,"FAL","")))))))</f>
        <v/>
      </c>
      <c r="O20" s="192" t="str">
        <f>IF($N$47&lt;&gt;"SIM","",IFERROR(IF(TRIM(M20&amp;"")="","",_xlfn.LET(_xlpm.v,VALUE(TRIM(M20&amp;"")),_xlpm.alvo,(INT($X$4/100)*60+MOD($X$4,100)),_xlpm.real,(INT(_xlpm.v/100)*60+MOD(_xlpm.v,100)),_xlpm.dif,_xlpm.alvo-_xlpm.real,IF(ABS(_xlpm.dif)&lt;=5,0,_xlpm.dif))*-1),"ER"))</f>
        <v/>
      </c>
      <c r="P20" s="231"/>
      <c r="Q20" s="232"/>
      <c r="R20" s="190"/>
      <c r="S20" s="240" t="str">
        <f t="shared" si="0"/>
        <v/>
      </c>
      <c r="T20" s="233" t="str">
        <f t="shared" si="1"/>
        <v/>
      </c>
      <c r="U20" s="32"/>
      <c r="V20" s="32"/>
      <c r="W20" s="32"/>
      <c r="X20" s="33"/>
      <c r="Z20" s="33"/>
    </row>
    <row r="21" spans="1:26" x14ac:dyDescent="0.25">
      <c r="A21" s="41" t="str">
        <f>IF(A17="SÁBADO","DOMINGO",IF(A17="DOMINGO","SEGUNDA",IF(A17="SEGUNDA","TERÇA",IF(A17="SEGUNDA","TERÇA",IF(A17="TERÇA","QUARTA",IF(A17="QUARTA","QUINTA",IF(A17="QUINTA","SEXTA",IF(A17="SEXTA","SÁBADO","ERRO"))))))))</f>
        <v>QUINTA</v>
      </c>
      <c r="B21" s="46"/>
      <c r="C21" s="7"/>
      <c r="D21" s="49" t="str">
        <f ca="1">_xlfn.LET(_xlpm.a,A19,_xlpm.c,C21,_xlpm.x,$X$5,_xlpm.y,$Y$5,_xlpm.limInf,$B$51,_xlpm.limSup,$C$51,_xlpm.linhaAnt,A20,IF(_xlpm.a="FÉRIAS","FRS",IF(_xlpm.a="FERIADO","FER",IF(_xlpm.a="NTRAB","NTB",IF(AND(_xlpm.a="ATESTADO",_xlpm.c=""),"ATD",IF(_xlpm.c&lt;&gt;"",IF(_xlpm.c&lt;=_xlpm.x,IF(_xlpm.c&gt;_xlpm.y,"DP","OK"),"ATR"),IF(_xlpm.linhaAnt&lt;_xlpm.limInf,"FAL","")))))))</f>
        <v>FAL</v>
      </c>
      <c r="E21" s="192" t="str">
        <f>IF($N$47&lt;&gt;"SIM","",IFERROR(IF(TRIM(C21&amp;"")="","",_xlfn.LET(_xlpm.v,VALUE(TRIM(C21&amp;"")),_xlpm.alvo,(INT($Y$5/100)*60+MOD($Y$5,100)),_xlpm.real,(INT(_xlpm.v/100)*60+MOD(_xlpm.v,100)),_xlpm.dif,_xlpm.alvo-_xlpm.real,IF(ABS(_xlpm.dif)&lt;=5,0,_xlpm.dif))),"ER"))</f>
        <v/>
      </c>
      <c r="F21" s="41" t="str">
        <f>IF(F17="SÁBADO","DOMINGO",IF(F17="DOMINGO","SEGUNDA",IF(F17="SEGUNDA","TERÇA",IF(F17="SEGUNDA","TERÇA",IF(F17="TERÇA","QUARTA",IF(F17="QUARTA","QUINTA",IF(F17="QUINTA","SEXTA",IF(F17="SEXTA","SÁBADO","ERRO"))))))))</f>
        <v>DOMINGO</v>
      </c>
      <c r="G21" s="256"/>
      <c r="H21" s="257"/>
      <c r="I21" s="257"/>
      <c r="J21" s="192" t="str">
        <f>IF($N$47&lt;&gt;"SIM","",IFERROR(IF(TRIM(H21&amp;"")="","",_xlfn.LET(_xlpm.v,VALUE(TRIM(H21&amp;"")),_xlpm.alvo,(INT($Y$5/100)*60+MOD($Y$5,100)),_xlpm.real,(INT(_xlpm.v/100)*60+MOD(_xlpm.v,100)),_xlpm.dif,_xlpm.alvo-_xlpm.real,IF(ABS(_xlpm.dif)&lt;=5,0,_xlpm.dif))),"ER"))</f>
        <v/>
      </c>
      <c r="K21" s="41" t="str">
        <f>IF(K17="SÁBADO","DOMINGO",IF(K17="DOMINGO","SEGUNDA",IF(K17="SEGUNDA","TERÇA",IF(K17="SEGUNDA","TERÇA",IF(K17="TERÇA","QUARTA",IF(K17="QUARTA","QUINTA",IF(K17="QUINTA","SEXTA",IF(K17="SEXTA","SÁBADO","ERRO"))))))))</f>
        <v>QUARTA</v>
      </c>
      <c r="L21" s="46"/>
      <c r="M21" s="7"/>
      <c r="N21" s="49" t="str">
        <f ca="1">_xlfn.LET(_xlpm.a,K19,_xlpm.c,M21,_xlpm.x,$X$5,_xlpm.y,$Y$5,_xlpm.limInf,$B$51,_xlpm.limSup,$C$51,_xlpm.linhaAnt,K20,IF(_xlpm.a="FÉRIAS","FRS",IF(_xlpm.a="FERIADO","FER",IF(_xlpm.a="NTRAB","NTB",IF(AND(_xlpm.a="ATESTADO",_xlpm.c=""),"ATD",IF(_xlpm.c&lt;&gt;"",IF(_xlpm.c&lt;=_xlpm.x,IF(_xlpm.c&gt;_xlpm.y,"DP","OK"),"ATR"),IF(_xlpm.linhaAnt&lt;_xlpm.limInf,"FAL","")))))))</f>
        <v/>
      </c>
      <c r="O21" s="192" t="str">
        <f>IF($N$47&lt;&gt;"SIM","",IFERROR(IF(TRIM(M21&amp;"")="","",_xlfn.LET(_xlpm.v,VALUE(TRIM(M21&amp;"")),_xlpm.alvo,(INT($Y$5/100)*60+MOD($Y$5,100)),_xlpm.real,(INT(_xlpm.v/100)*60+MOD(_xlpm.v,100)),_xlpm.dif,_xlpm.alvo-_xlpm.real,IF(ABS(_xlpm.dif)&lt;=5,0,_xlpm.dif))),"ER"))</f>
        <v/>
      </c>
      <c r="P21" s="231"/>
      <c r="Q21" s="232"/>
      <c r="R21" s="190"/>
      <c r="S21" s="240" t="str">
        <f t="shared" si="0"/>
        <v/>
      </c>
      <c r="T21" s="233" t="str">
        <f t="shared" si="1"/>
        <v/>
      </c>
      <c r="U21" s="32"/>
      <c r="V21" s="32"/>
      <c r="W21" s="32"/>
      <c r="X21" s="33"/>
      <c r="Z21" s="33"/>
    </row>
    <row r="22" spans="1:26" x14ac:dyDescent="0.25">
      <c r="A22" s="38"/>
      <c r="B22" s="46"/>
      <c r="C22" s="7"/>
      <c r="D22" s="49" t="str">
        <f ca="1">_xlfn.LET(_xlpm.a,A19,_xlpm.c,C22,_xlpm.x,$X$6,_xlpm.limInf,$B$51,_xlpm.limSup,$C$51,_xlpm.linhaAnt,A20,IF(_xlpm.a="FÉRIAS","FRS",IF(_xlpm.a="FERIADO","FER",IF(_xlpm.a="NTRAB","NTB",IF(AND(_xlpm.a="ATESTADO",_xlpm.c=""),"ATD",IF(_xlpm.c&lt;&gt;"",IF(_xlpm.c&gt;=_xlpm.x,"OK","ANT"),IF(_xlpm.linhaAnt&lt;_xlpm.limInf,"FAL","")))))))</f>
        <v>FAL</v>
      </c>
      <c r="E22" s="192" t="str">
        <f>IF($N$47&lt;&gt;"SIM","",IFERROR(IF(TRIM(C22&amp;"")="","",_xlfn.LET(_xlpm.v,VALUE(TRIM(C22&amp;"")),_xlpm.alvo,(INT($X$6/100)*60+MOD($X$6,100)),_xlpm.real,(INT(_xlpm.v/100)*60+MOD(_xlpm.v,100)),_xlpm.dif,_xlpm.alvo-_xlpm.real,IF(ABS(_xlpm.dif)&lt;=5,0,_xlpm.dif))*-1),"ER"))</f>
        <v/>
      </c>
      <c r="F22" s="38"/>
      <c r="G22" s="256"/>
      <c r="H22" s="257"/>
      <c r="I22" s="257"/>
      <c r="J22" s="192" t="str">
        <f>IF($N$47&lt;&gt;"SIM","",IFERROR(IF(TRIM(H22&amp;"")="","",_xlfn.LET(_xlpm.v,VALUE(TRIM(H22&amp;"")),_xlpm.alvo,(INT($X$6/100)*60+MOD($X$6,100)),_xlpm.real,(INT(_xlpm.v/100)*60+MOD(_xlpm.v,100)),_xlpm.dif,_xlpm.alvo-_xlpm.real,IF(ABS(_xlpm.dif)&lt;=5,0,_xlpm.dif))*-1),"ER"))</f>
        <v/>
      </c>
      <c r="K22" s="38"/>
      <c r="L22" s="46"/>
      <c r="M22" s="7"/>
      <c r="N22" s="49" t="str">
        <f ca="1">_xlfn.LET(_xlpm.a,K19,_xlpm.c,M22,_xlpm.x,$X$6,_xlpm.limInf,$B$51,_xlpm.limSup,$C$51,_xlpm.linhaAnt,K20,IF(_xlpm.a="FÉRIAS","FRS",IF(_xlpm.a="FERIADO","FER",IF(_xlpm.a="NTRAB","NTB",IF(AND(_xlpm.a="ATESTADO",_xlpm.c=""),"ATD",IF(_xlpm.c&lt;&gt;"",IF(_xlpm.c&gt;=_xlpm.x,"OK","ANT"),IF(_xlpm.linhaAnt&lt;_xlpm.limInf,"FAL","")))))))</f>
        <v/>
      </c>
      <c r="O22" s="192" t="str">
        <f>IF($N$47&lt;&gt;"SIM","",IFERROR(IF(TRIM(M22&amp;"")="","",_xlfn.LET(_xlpm.v,VALUE(TRIM(M22&amp;"")),_xlpm.alvo,(INT($X$6/100)*60+MOD($X$6,100)),_xlpm.real,(INT(_xlpm.v/100)*60+MOD(_xlpm.v,100)),_xlpm.dif,_xlpm.alvo-_xlpm.real,IF(ABS(_xlpm.dif)&lt;=5,0,_xlpm.dif))*-1),"ER"))</f>
        <v/>
      </c>
      <c r="P22" s="231"/>
      <c r="Q22" s="232"/>
      <c r="R22" s="190"/>
      <c r="S22" s="240" t="str">
        <f t="shared" si="0"/>
        <v/>
      </c>
      <c r="T22" s="233" t="str">
        <f t="shared" si="1"/>
        <v/>
      </c>
      <c r="U22" s="32"/>
      <c r="V22" s="32"/>
      <c r="W22" s="32"/>
      <c r="X22" s="33"/>
      <c r="Z22" s="33"/>
    </row>
    <row r="23" spans="1:26" ht="15" customHeight="1" x14ac:dyDescent="0.25">
      <c r="A23" s="12"/>
      <c r="B23" s="47"/>
      <c r="C23" s="48"/>
      <c r="D23" s="50" t="str">
        <f ca="1">_xlfn.LET(_xlpm.a,A23,_xlpm.c,C23,_xlpm.x,$X$3,_xlpm.y,$Y$3,_xlpm.limInf,$B$51,_xlpm.limSup,$C$51,_xlpm.linhaAnt,A24,IF(_xlpm.a="FÉRIAS","FRS",IF(_xlpm.a="FERIADO","FER",IF(_xlpm.a="NTRAB","NTB",IF(AND(_xlpm.a="ATESTADO",_xlpm.c=""),"ATD",IF(_xlpm.c&lt;&gt;"",IF(_xlpm.c&lt;=_xlpm.x,IF(_xlpm.c&gt;_xlpm.y,"DP","OK"),"ATR"),IF(_xlpm.linhaAnt&lt;_xlpm.limInf,"FAL","")))))))</f>
        <v>FAL</v>
      </c>
      <c r="E23" s="192" t="str">
        <f>IF($N$47&lt;&gt;"SIM","",IFERROR(IF(TRIM(C23&amp;"")="","",_xlfn.LET(_xlpm.v,VALUE(TRIM(C23&amp;"")),_xlpm.alvo,IF(A25="SÁBADO",(INT($Y$8/100)*60+MOD($Y$8,100)),(INT($Y$3/100)*60+MOD($Y$3,100))),_xlpm.real,(INT(_xlpm.v/100)*60+MOD(_xlpm.v,100)),_xlpm.dif,_xlpm.alvo-_xlpm.real,IF(ABS(_xlpm.dif)&lt;=5,0,_xlpm.dif))),"ER"))</f>
        <v/>
      </c>
      <c r="F23" s="12"/>
      <c r="G23" s="47"/>
      <c r="H23" s="48"/>
      <c r="I23" s="50" t="str">
        <f ca="1">_xlfn.LET(_xlpm.a,F23,_xlpm.c,H23,_xlpm.x,$X$3,_xlpm.y,$Y$3,_xlpm.limInf,$B$51,_xlpm.limSup,$C$51,_xlpm.linhaAnt,F24,IF(_xlpm.a="FÉRIAS","FRS",IF(_xlpm.a="FERIADO","FER",IF(_xlpm.a="NTRAB","NTB",IF(AND(_xlpm.a="ATESTADO",_xlpm.c=""),"ATD",IF(_xlpm.c&lt;&gt;"",IF(_xlpm.c&lt;=_xlpm.x,IF(_xlpm.c&gt;_xlpm.y,"DP","OK"),"ATR"),IF(_xlpm.linhaAnt&lt;_xlpm.limInf,"FAL","")))))))</f>
        <v/>
      </c>
      <c r="J23" s="192" t="str">
        <f>IF($N$47&lt;&gt;"SIM","",IFERROR(IF(TRIM(H23&amp;"")="","",_xlfn.LET(_xlpm.v,VALUE(TRIM(H23&amp;"")),_xlpm.alvo,IF(F25="SÁBADO",(INT($Y$8/100)*60+MOD($Y$8,100)),(INT($Y$3/100)*60+MOD($Y$3,100))),_xlpm.real,(INT(_xlpm.v/100)*60+MOD(_xlpm.v,100)),_xlpm.dif,_xlpm.alvo-_xlpm.real,IF(ABS(_xlpm.dif)&lt;=5,0,_xlpm.dif))),"ER"))</f>
        <v/>
      </c>
      <c r="K23" s="12"/>
      <c r="L23" s="47"/>
      <c r="M23" s="48"/>
      <c r="N23" s="50" t="str">
        <f ca="1">_xlfn.LET(_xlpm.a,K23,_xlpm.c,M23,_xlpm.x,$X$3,_xlpm.y,$Y$3,_xlpm.limInf,$B$51,_xlpm.limSup,$C$51,_xlpm.linhaAnt,K24,IF(_xlpm.a="FÉRIAS","FRS",IF(_xlpm.a="FERIADO","FER",IF(_xlpm.a="NTRAB","NTB",IF(AND(_xlpm.a="ATESTADO",_xlpm.c=""),"ATD",IF(_xlpm.c&lt;&gt;"",IF(_xlpm.c&lt;=_xlpm.x,IF(_xlpm.c&gt;_xlpm.y,"DP","OK"),"ATR"),IF(_xlpm.linhaAnt&lt;_xlpm.limInf,"FAL","")))))))</f>
        <v/>
      </c>
      <c r="O23" s="192" t="str">
        <f>IF($N$47&lt;&gt;"SIM","",IFERROR(IF(TRIM(M23&amp;"")="","",_xlfn.LET(_xlpm.v,VALUE(TRIM(M23&amp;"")),_xlpm.alvo,IF(K25="SÁBADO",(INT($Y$8/100)*60+MOD($Y$8,100)),(INT($Y$3/100)*60+MOD($Y$3,100))),_xlpm.real,(INT(_xlpm.v/100)*60+MOD(_xlpm.v,100)),_xlpm.dif,_xlpm.alvo-_xlpm.real,IF(ABS(_xlpm.dif)&lt;=5,0,_xlpm.dif))),"ER"))</f>
        <v/>
      </c>
      <c r="P23" s="231"/>
      <c r="Q23" s="232"/>
      <c r="R23" s="190"/>
      <c r="S23" s="240" t="str">
        <f t="shared" si="0"/>
        <v/>
      </c>
      <c r="T23" s="233" t="str">
        <f t="shared" si="1"/>
        <v/>
      </c>
      <c r="U23" s="32"/>
      <c r="V23" s="32"/>
      <c r="W23" s="32"/>
      <c r="X23" s="33"/>
      <c r="Z23" s="33"/>
    </row>
    <row r="24" spans="1:26" x14ac:dyDescent="0.25">
      <c r="A24" s="42">
        <f ca="1">IF($B$51=6,"HOJE",6)</f>
        <v>6</v>
      </c>
      <c r="B24" s="47"/>
      <c r="C24" s="48"/>
      <c r="D24" s="50" t="str">
        <f ca="1">_xlfn.LET(_xlpm.a,A23,_xlpm.c,C24,_xlpm.x,$X$4,_xlpm.limInf,$B$51,_xlpm.limSup,$C$51,_xlpm.linhaAnt,A24,IF(_xlpm.a="FÉRIAS","FRS",IF(_xlpm.a="FERIADO","FER",IF(_xlpm.a="NTRAB","NTB",IF(AND(_xlpm.a="ATESTADO",_xlpm.c=""),"ATD",IF(_xlpm.c&lt;&gt;"",IF(_xlpm.c&gt;=_xlpm.x,"OK","ANT"),IF(_xlpm.linhaAnt&lt;_xlpm.limInf,"FAL","")))))))</f>
        <v>FAL</v>
      </c>
      <c r="E24" s="192" t="str">
        <f>IF($N$47&lt;&gt;"SIM","",IFERROR(IF(TRIM(C24&amp;"")="","",_xlfn.LET(_xlpm.v,VALUE(TRIM(C24&amp;"")),_xlpm.alvo,(INT($X$4/100)*60+MOD($X$4,100)),_xlpm.real,(INT(_xlpm.v/100)*60+MOD(_xlpm.v,100)),_xlpm.dif,_xlpm.alvo-_xlpm.real,IF(ABS(_xlpm.dif)&lt;=5,0,_xlpm.dif))*-1),"ER"))</f>
        <v/>
      </c>
      <c r="F24" s="42">
        <f ca="1">IF($B$51=16,"HOJE",16)</f>
        <v>16</v>
      </c>
      <c r="G24" s="47"/>
      <c r="H24" s="48"/>
      <c r="I24" s="50" t="str">
        <f ca="1">_xlfn.LET(_xlpm.a,F23,_xlpm.c,H24,_xlpm.x,$X$4,_xlpm.limInf,$B$51,_xlpm.limSup,$C$51,_xlpm.linhaAnt,F24,IF(_xlpm.a="FÉRIAS","FRS",IF(_xlpm.a="FERIADO","FER",IF(_xlpm.a="NTRAB","NTB",IF(AND(_xlpm.a="ATESTADO",_xlpm.c=""),"ATD",IF(_xlpm.c&lt;&gt;"",IF(_xlpm.c&gt;=_xlpm.x,"OK","ANT"),IF(_xlpm.linhaAnt&lt;_xlpm.limInf,"FAL","")))))))</f>
        <v/>
      </c>
      <c r="J24" s="192" t="str">
        <f>IF($N$47&lt;&gt;"SIM","",IFERROR(IF(TRIM(H24&amp;"")="","",_xlfn.LET(_xlpm.v,VALUE(TRIM(H24&amp;"")),_xlpm.alvo,(INT($X$4/100)*60+MOD($X$4,100)),_xlpm.real,(INT(_xlpm.v/100)*60+MOD(_xlpm.v,100)),_xlpm.dif,_xlpm.alvo-_xlpm.real,IF(ABS(_xlpm.dif)&lt;=5,0,_xlpm.dif))*-1),"ER"))</f>
        <v/>
      </c>
      <c r="K24" s="42">
        <f ca="1">IF($B$51=26,"HOJE",26)</f>
        <v>26</v>
      </c>
      <c r="L24" s="47"/>
      <c r="M24" s="48"/>
      <c r="N24" s="50" t="str">
        <f ca="1">_xlfn.LET(_xlpm.a,K23,_xlpm.c,M24,_xlpm.x,$X$4,_xlpm.limInf,$B$51,_xlpm.limSup,$C$51,_xlpm.linhaAnt,K24,IF(_xlpm.a="FÉRIAS","FRS",IF(_xlpm.a="FERIADO","FER",IF(_xlpm.a="NTRAB","NTB",IF(AND(_xlpm.a="ATESTADO",_xlpm.c=""),"ATD",IF(_xlpm.c&lt;&gt;"",IF(_xlpm.c&gt;=_xlpm.x,"OK","ANT"),IF(_xlpm.linhaAnt&lt;_xlpm.limInf,"FAL","")))))))</f>
        <v/>
      </c>
      <c r="O24" s="192" t="str">
        <f>IF($N$47&lt;&gt;"SIM","",IFERROR(IF(TRIM(M24&amp;"")="","",_xlfn.LET(_xlpm.v,VALUE(TRIM(M24&amp;"")),_xlpm.alvo,(INT($X$4/100)*60+MOD($X$4,100)),_xlpm.real,(INT(_xlpm.v/100)*60+MOD(_xlpm.v,100)),_xlpm.dif,_xlpm.alvo-_xlpm.real,IF(ABS(_xlpm.dif)&lt;=5,0,_xlpm.dif))*-1),"ER"))</f>
        <v/>
      </c>
      <c r="P24" s="231"/>
      <c r="Q24" s="232"/>
      <c r="R24" s="190"/>
      <c r="S24" s="240" t="str">
        <f t="shared" si="0"/>
        <v/>
      </c>
      <c r="T24" s="233" t="str">
        <f t="shared" si="1"/>
        <v/>
      </c>
      <c r="U24" s="32"/>
      <c r="V24" s="32"/>
      <c r="W24" s="32"/>
      <c r="X24" s="33"/>
      <c r="Z24" s="33"/>
    </row>
    <row r="25" spans="1:26" x14ac:dyDescent="0.25">
      <c r="A25" s="42" t="str">
        <f>IF(A21="SÁBADO","DOMINGO",IF(A21="DOMINGO","SEGUNDA",IF(A21="SEGUNDA","TERÇA",IF(A21="SEGUNDA","TERÇA",IF(A21="TERÇA","QUARTA",IF(A21="QUARTA","QUINTA",IF(A21="QUINTA","SEXTA",IF(A21="SEXTA","SÁBADO","ERRO"))))))))</f>
        <v>SEXTA</v>
      </c>
      <c r="B25" s="47"/>
      <c r="C25" s="48"/>
      <c r="D25" s="50" t="str">
        <f ca="1">_xlfn.LET(_xlpm.a,A23,_xlpm.c,C25,_xlpm.x,$X$5,_xlpm.y,$Y$5,_xlpm.limInf,$B$51,_xlpm.limSup,$C$51,_xlpm.linhaAnt,A24,IF(_xlpm.a="FÉRIAS","FRS",IF(_xlpm.a="FERIADO","FER",IF(_xlpm.a="NTRAB","NTB",IF(AND(_xlpm.a="ATESTADO",_xlpm.c=""),"ATD",IF(_xlpm.c&lt;&gt;"",IF(_xlpm.c&lt;=_xlpm.x,IF(_xlpm.c&gt;_xlpm.y,"DP","OK"),"ATR"),IF(_xlpm.linhaAnt&lt;_xlpm.limInf,"FAL","")))))))</f>
        <v>FAL</v>
      </c>
      <c r="E25" s="192" t="str">
        <f>IF($N$47&lt;&gt;"SIM","",IFERROR(IF(TRIM(C25&amp;"")="","",_xlfn.LET(_xlpm.v,VALUE(TRIM(C25&amp;"")),_xlpm.alvo,(INT($Y$5/100)*60+MOD($Y$5,100)),_xlpm.real,(INT(_xlpm.v/100)*60+MOD(_xlpm.v,100)),_xlpm.dif,_xlpm.alvo-_xlpm.real,IF(ABS(_xlpm.dif)&lt;=5,0,_xlpm.dif))),"ER"))</f>
        <v/>
      </c>
      <c r="F25" s="42" t="str">
        <f>IF(F21="SÁBADO","DOMINGO",IF(F21="DOMINGO","SEGUNDA",IF(F21="SEGUNDA","TERÇA",IF(F21="SEGUNDA","TERÇA",IF(F21="TERÇA","QUARTA",IF(F21="QUARTA","QUINTA",IF(F21="QUINTA","SEXTA",IF(F21="SEXTA","SÁBADO","ERRO"))))))))</f>
        <v>SEGUNDA</v>
      </c>
      <c r="G25" s="47"/>
      <c r="H25" s="48"/>
      <c r="I25" s="50" t="str">
        <f ca="1">_xlfn.LET(_xlpm.a,F23,_xlpm.c,H25,_xlpm.x,$X$5,_xlpm.y,$Y$5,_xlpm.limInf,$B$51,_xlpm.limSup,$C$51,_xlpm.linhaAnt,F24,IF(_xlpm.a="FÉRIAS","FRS",IF(_xlpm.a="FERIADO","FER",IF(_xlpm.a="NTRAB","NTB",IF(AND(_xlpm.a="ATESTADO",_xlpm.c=""),"ATD",IF(_xlpm.c&lt;&gt;"",IF(_xlpm.c&lt;=_xlpm.x,IF(_xlpm.c&gt;_xlpm.y,"DP","OK"),"ATR"),IF(_xlpm.linhaAnt&lt;_xlpm.limInf,"FAL","")))))))</f>
        <v/>
      </c>
      <c r="J25" s="192" t="str">
        <f>IF($N$47&lt;&gt;"SIM","",IFERROR(IF(TRIM(H25&amp;"")="","",_xlfn.LET(_xlpm.v,VALUE(TRIM(H25&amp;"")),_xlpm.alvo,(INT($Y$5/100)*60+MOD($Y$5,100)),_xlpm.real,(INT(_xlpm.v/100)*60+MOD(_xlpm.v,100)),_xlpm.dif,_xlpm.alvo-_xlpm.real,IF(ABS(_xlpm.dif)&lt;=5,0,_xlpm.dif))),"ER"))</f>
        <v/>
      </c>
      <c r="K25" s="42" t="str">
        <f>IF(K21="SÁBADO","DOMINGO",IF(K21="DOMINGO","SEGUNDA",IF(K21="SEGUNDA","TERÇA",IF(K21="SEGUNDA","TERÇA",IF(K21="TERÇA","QUARTA",IF(K21="QUARTA","QUINTA",IF(K21="QUINTA","SEXTA",IF(K21="SEXTA","SÁBADO","ERRO"))))))))</f>
        <v>QUINTA</v>
      </c>
      <c r="L25" s="47"/>
      <c r="M25" s="48"/>
      <c r="N25" s="50" t="str">
        <f ca="1">_xlfn.LET(_xlpm.a,K23,_xlpm.c,M25,_xlpm.x,$X$5,_xlpm.y,$Y$5,_xlpm.limInf,$B$51,_xlpm.limSup,$C$51,_xlpm.linhaAnt,K24,IF(_xlpm.a="FÉRIAS","FRS",IF(_xlpm.a="FERIADO","FER",IF(_xlpm.a="NTRAB","NTB",IF(AND(_xlpm.a="ATESTADO",_xlpm.c=""),"ATD",IF(_xlpm.c&lt;&gt;"",IF(_xlpm.c&lt;=_xlpm.x,IF(_xlpm.c&gt;_xlpm.y,"DP","OK"),"ATR"),IF(_xlpm.linhaAnt&lt;_xlpm.limInf,"FAL","")))))))</f>
        <v/>
      </c>
      <c r="O25" s="192" t="str">
        <f>IF($N$47&lt;&gt;"SIM","",IFERROR(IF(TRIM(M25&amp;"")="","",_xlfn.LET(_xlpm.v,VALUE(TRIM(M25&amp;"")),_xlpm.alvo,(INT($Y$5/100)*60+MOD($Y$5,100)),_xlpm.real,(INT(_xlpm.v/100)*60+MOD(_xlpm.v,100)),_xlpm.dif,_xlpm.alvo-_xlpm.real,IF(ABS(_xlpm.dif)&lt;=5,0,_xlpm.dif))),"ER"))</f>
        <v/>
      </c>
      <c r="P25" s="231"/>
      <c r="Q25" s="232"/>
      <c r="R25" s="190"/>
      <c r="S25" s="240" t="str">
        <f t="shared" si="0"/>
        <v/>
      </c>
      <c r="T25" s="233" t="str">
        <f t="shared" si="1"/>
        <v/>
      </c>
      <c r="U25" s="32"/>
      <c r="V25" s="32"/>
      <c r="W25" s="32"/>
      <c r="X25" s="33"/>
      <c r="Z25" s="33"/>
    </row>
    <row r="26" spans="1:26" x14ac:dyDescent="0.25">
      <c r="A26" s="82"/>
      <c r="B26" s="47"/>
      <c r="C26" s="48"/>
      <c r="D26" s="50" t="str">
        <f ca="1">_xlfn.LET(_xlpm.a,A23,_xlpm.c,C26,_xlpm.x,$X$6,_xlpm.limInf,$B$51,_xlpm.limSup,$C$51,_xlpm.linhaAnt,A24,IF(_xlpm.a="FÉRIAS","FRS",IF(_xlpm.a="FERIADO","FER",IF(_xlpm.a="NTRAB","NTB",IF(AND(_xlpm.a="ATESTADO",_xlpm.c=""),"ATD",IF(_xlpm.c&lt;&gt;"",IF(_xlpm.c&gt;=_xlpm.x,"OK","ANT"),IF(_xlpm.linhaAnt&lt;_xlpm.limInf,"FAL","")))))))</f>
        <v>FAL</v>
      </c>
      <c r="E26" s="192" t="str">
        <f>IF($N$47&lt;&gt;"SIM","",IFERROR(IF(TRIM(C26&amp;"")="","",_xlfn.LET(_xlpm.v,VALUE(TRIM(C26&amp;"")),_xlpm.alvo,(INT($X$6/100)*60+MOD($X$6,100)),_xlpm.real,(INT(_xlpm.v/100)*60+MOD(_xlpm.v,100)),_xlpm.dif,_xlpm.alvo-_xlpm.real,IF(ABS(_xlpm.dif)&lt;=5,0,_xlpm.dif))*-1),"ER"))</f>
        <v/>
      </c>
      <c r="F26" s="82"/>
      <c r="G26" s="47"/>
      <c r="H26" s="48"/>
      <c r="I26" s="50" t="str">
        <f ca="1">_xlfn.LET(_xlpm.a,F23,_xlpm.c,H26,_xlpm.x,$X$6,_xlpm.limInf,$B$51,_xlpm.limSup,$C$51,_xlpm.linhaAnt,F24,IF(_xlpm.a="FÉRIAS","FRS",IF(_xlpm.a="FERIADO","FER",IF(_xlpm.a="NTRAB","NTB",IF(AND(_xlpm.a="ATESTADO",_xlpm.c=""),"ATD",IF(_xlpm.c&lt;&gt;"",IF(_xlpm.c&gt;=_xlpm.x,"OK","ANT"),IF(_xlpm.linhaAnt&lt;_xlpm.limInf,"FAL","")))))))</f>
        <v/>
      </c>
      <c r="J26" s="192" t="str">
        <f>IF($N$47&lt;&gt;"SIM","",IFERROR(IF(TRIM(H26&amp;"")="","",_xlfn.LET(_xlpm.v,VALUE(TRIM(H26&amp;"")),_xlpm.alvo,(INT($X$6/100)*60+MOD($X$6,100)),_xlpm.real,(INT(_xlpm.v/100)*60+MOD(_xlpm.v,100)),_xlpm.dif,_xlpm.alvo-_xlpm.real,IF(ABS(_xlpm.dif)&lt;=5,0,_xlpm.dif))*-1),"ER"))</f>
        <v/>
      </c>
      <c r="K26" s="82"/>
      <c r="L26" s="47"/>
      <c r="M26" s="48"/>
      <c r="N26" s="50" t="str">
        <f ca="1">_xlfn.LET(_xlpm.a,K23,_xlpm.c,M26,_xlpm.x,$X$6,_xlpm.limInf,$B$51,_xlpm.limSup,$C$51,_xlpm.linhaAnt,K24,IF(_xlpm.a="FÉRIAS","FRS",IF(_xlpm.a="FERIADO","FER",IF(_xlpm.a="NTRAB","NTB",IF(AND(_xlpm.a="ATESTADO",_xlpm.c=""),"ATD",IF(_xlpm.c&lt;&gt;"",IF(_xlpm.c&gt;=_xlpm.x,"OK","ANT"),IF(_xlpm.linhaAnt&lt;_xlpm.limInf,"FAL","")))))))</f>
        <v/>
      </c>
      <c r="O26" s="192" t="str">
        <f>IF($N$47&lt;&gt;"SIM","",IFERROR(IF(TRIM(M26&amp;"")="","",_xlfn.LET(_xlpm.v,VALUE(TRIM(M26&amp;"")),_xlpm.alvo,(INT($X$6/100)*60+MOD($X$6,100)),_xlpm.real,(INT(_xlpm.v/100)*60+MOD(_xlpm.v,100)),_xlpm.dif,_xlpm.alvo-_xlpm.real,IF(ABS(_xlpm.dif)&lt;=5,0,_xlpm.dif))*-1),"ER"))</f>
        <v/>
      </c>
      <c r="P26" s="231"/>
      <c r="Q26" s="232"/>
      <c r="R26" s="190"/>
      <c r="S26" s="240" t="str">
        <f t="shared" si="0"/>
        <v/>
      </c>
      <c r="T26" s="233" t="str">
        <f t="shared" si="1"/>
        <v/>
      </c>
      <c r="U26" s="32"/>
      <c r="V26" s="32"/>
      <c r="W26" s="32"/>
      <c r="X26" s="33"/>
      <c r="Z26" s="33"/>
    </row>
    <row r="27" spans="1:26" ht="15" customHeight="1" x14ac:dyDescent="0.25">
      <c r="A27" s="11"/>
      <c r="B27" s="46"/>
      <c r="C27" s="7"/>
      <c r="D27" s="49" t="str">
        <f ca="1">_xlfn.LET(_xlpm.a,A27,_xlpm.c,C27,_xlpm.x,$X$8,_xlpm.y,$Y$8,_xlpm.limInf,$B$51,_xlpm.limSup,$C$51,_xlpm.linhaAnt,A28,IF(_xlpm.a="FÉRIAS","FRS",IF(_xlpm.a="NTRAB","NT",IF(AND(_xlpm.a="ATESTADO",_xlpm.c=""),"ATD",IF(_xlpm.a="FERIADO","FER",IF(_xlpm.c&lt;&gt;"",IF(_xlpm.c&lt;=_xlpm.x,IF(_xlpm.c&gt;_xlpm.y,"DP","OK"),"ATR"),IF(_xlpm.linhaAnt&lt;_xlpm.limInf,"FAL","")))))))</f>
        <v>FAL</v>
      </c>
      <c r="E27" s="192" t="str">
        <f>IF($N$47&lt;&gt;"SIM","",IFERROR(IF(TRIM(C27&amp;"")="","",_xlfn.LET(_xlpm.v,VALUE(TRIM(C27&amp;"")),_xlpm.alvo,IF(A29="SÁBADO",(INT($Y$8/100)*60+MOD($Y$8,100)),(INT($Y$3/100)*60+MOD($Y$3,100))),_xlpm.real,(INT(_xlpm.v/100)*60+MOD(_xlpm.v,100)),_xlpm.dif,_xlpm.alvo-_xlpm.real,IF(ABS(_xlpm.dif)&lt;=5,0,_xlpm.dif))),"ER"))</f>
        <v/>
      </c>
      <c r="F27" s="11"/>
      <c r="G27" s="46"/>
      <c r="H27" s="7"/>
      <c r="I27" s="49" t="str">
        <f ca="1">_xlfn.LET(_xlpm.a,F27,_xlpm.c,H27,_xlpm.x,$X$3,_xlpm.y,$Y$3,_xlpm.limInf,$B$51,_xlpm.limSup,$C$51,_xlpm.linhaAnt,F28,IF(_xlpm.a="FÉRIAS","FRS",IF(_xlpm.a="FERIADO","FER",IF(_xlpm.a="NTRAB","NTB",IF(AND(_xlpm.a="ATESTADO",_xlpm.c=""),"ATD",IF(_xlpm.c&lt;&gt;"",IF(_xlpm.c&lt;=_xlpm.x,IF(_xlpm.c&gt;_xlpm.y,"DP","OK"),"ATR"),IF(_xlpm.linhaAnt&lt;_xlpm.limInf,"FAL","")))))))</f>
        <v/>
      </c>
      <c r="J27" s="192" t="str">
        <f>IF($N$47&lt;&gt;"SIM","",IFERROR(IF(TRIM(H27&amp;"")="","",_xlfn.LET(_xlpm.v,VALUE(TRIM(H27&amp;"")),_xlpm.alvo,IF(F29="SÁBADO",(INT($Y$8/100)*60+MOD($Y$8,100)),(INT($Y$3/100)*60+MOD($Y$3,100))),_xlpm.real,(INT(_xlpm.v/100)*60+MOD(_xlpm.v,100)),_xlpm.dif,_xlpm.alvo-_xlpm.real,IF(ABS(_xlpm.dif)&lt;=5,0,_xlpm.dif))),"ER"))</f>
        <v/>
      </c>
      <c r="K27" s="11"/>
      <c r="L27" s="46"/>
      <c r="M27" s="7"/>
      <c r="N27" s="49" t="str">
        <f ca="1">_xlfn.LET(_xlpm.a,K27,_xlpm.c,M27,_xlpm.x,$X$3,_xlpm.y,$Y$3,_xlpm.limInf,$B$51,_xlpm.limSup,$C$51,_xlpm.linhaAnt,K28,IF(_xlpm.a="FÉRIAS","FRS",IF(_xlpm.a="FERIADO","FER",IF(_xlpm.a="NTRAB","NTB",IF(AND(_xlpm.a="ATESTADO",_xlpm.c=""),"ATD",IF(_xlpm.c&lt;&gt;"",IF(_xlpm.c&lt;=_xlpm.x,IF(_xlpm.c&gt;_xlpm.y,"DP","OK"),"ATR"),IF(_xlpm.linhaAnt&lt;_xlpm.limInf,"FAL","")))))))</f>
        <v/>
      </c>
      <c r="O27" s="192" t="str">
        <f>IF($N$47&lt;&gt;"SIM","",IFERROR(IF(TRIM(M27&amp;"")="","",_xlfn.LET(_xlpm.v,VALUE(TRIM(M27&amp;"")),_xlpm.alvo,IF(K29="SÁBADO",(INT($Y$8/100)*60+MOD($Y$8,100)),(INT($Y$3/100)*60+MOD($Y$3,100))),_xlpm.real,(INT(_xlpm.v/100)*60+MOD(_xlpm.v,100)),_xlpm.dif,_xlpm.alvo-_xlpm.real,IF(ABS(_xlpm.dif)&lt;=5,0,_xlpm.dif))),"ER"))</f>
        <v/>
      </c>
      <c r="P27" s="231"/>
      <c r="Q27" s="232"/>
      <c r="R27" s="190"/>
      <c r="S27" s="240" t="str">
        <f t="shared" si="0"/>
        <v/>
      </c>
      <c r="T27" s="233" t="str">
        <f t="shared" si="1"/>
        <v/>
      </c>
      <c r="U27" s="32"/>
      <c r="V27" s="32"/>
      <c r="W27" s="32"/>
      <c r="X27" s="33"/>
      <c r="Z27" s="33"/>
    </row>
    <row r="28" spans="1:26" x14ac:dyDescent="0.25">
      <c r="A28" s="41">
        <f ca="1">IF($B$51=7,"HOJE",7)</f>
        <v>7</v>
      </c>
      <c r="B28" s="46"/>
      <c r="C28" s="7"/>
      <c r="D28" s="49" t="str">
        <f ca="1">_xlfn.LET(_xlpm.a,A27,_xlpm.c,C28,_xlpm.x,$X$9,_xlpm.limInf,$B$51,_xlpm.limSup,$C$51,_xlpm.linhaAnt,A28,IF(_xlpm.a="FÉRIAS","FRS",IF(_xlpm.a="NTRAB","NT",IF(AND(_xlpm.a="ATESTADO",_xlpm.c=""),"ATD",IF(_xlpm.a="FERIADO","FER",IF(_xlpm.c&lt;&gt;"",IF(_xlpm.c&gt;=_xlpm.x,"OK","ANT"),IF(_xlpm.linhaAnt&lt;_xlpm.limInf,"FAL","")))))))</f>
        <v>FAL</v>
      </c>
      <c r="E28" s="192" t="str">
        <f>IF($N$47&lt;&gt;"SIM","",IFERROR(IF(TRIM(C28&amp;"")="","",_xlfn.LET(_xlpm.v,VALUE(TRIM(C28&amp;"")),_xlpm.alvo,(INT($X$4/100)*60+MOD($X$4,100)),_xlpm.real,(INT(_xlpm.v/100)*60+MOD(_xlpm.v,100)),_xlpm.dif,_xlpm.alvo-_xlpm.real,IF(ABS(_xlpm.dif)&lt;=5,0,_xlpm.dif))*-1),"ER"))</f>
        <v/>
      </c>
      <c r="F28" s="41">
        <f ca="1">IF($B$51=17,"HOJE",17)</f>
        <v>17</v>
      </c>
      <c r="G28" s="46"/>
      <c r="H28" s="7"/>
      <c r="I28" s="49" t="str">
        <f ca="1">_xlfn.LET(_xlpm.a,F27,_xlpm.c,H28,_xlpm.x,$X$4,_xlpm.limInf,$B$51,_xlpm.limSup,$C$51,_xlpm.linhaAnt,F28,IF(_xlpm.a="FÉRIAS","FRS",IF(_xlpm.a="FERIADO","FER",IF(_xlpm.a="NTRAB","NTB",IF(AND(_xlpm.a="ATESTADO",_xlpm.c=""),"ATD",IF(_xlpm.c&lt;&gt;"",IF(_xlpm.c&gt;=_xlpm.x,"OK","ANT"),IF(_xlpm.linhaAnt&lt;_xlpm.limInf,"FAL","")))))))</f>
        <v/>
      </c>
      <c r="J28" s="192" t="str">
        <f>IF($N$47&lt;&gt;"SIM","",IFERROR(IF(TRIM(H28&amp;"")="","",_xlfn.LET(_xlpm.v,VALUE(TRIM(H28&amp;"")),_xlpm.alvo,(INT($X$4/100)*60+MOD($X$4,100)),_xlpm.real,(INT(_xlpm.v/100)*60+MOD(_xlpm.v,100)),_xlpm.dif,_xlpm.alvo-_xlpm.real,IF(ABS(_xlpm.dif)&lt;=5,0,_xlpm.dif))*-1),"ER"))</f>
        <v/>
      </c>
      <c r="K28" s="41">
        <f ca="1">IF($B$51=27,"HOJE",27)</f>
        <v>27</v>
      </c>
      <c r="L28" s="46"/>
      <c r="M28" s="7"/>
      <c r="N28" s="49" t="str">
        <f ca="1">_xlfn.LET(_xlpm.a,K27,_xlpm.c,M28,_xlpm.x,$X$4,_xlpm.limInf,$B$51,_xlpm.limSup,$C$51,_xlpm.linhaAnt,K28,IF(_xlpm.a="FÉRIAS","FRS",IF(_xlpm.a="FERIADO","FER",IF(_xlpm.a="NTRAB","NTB",IF(AND(_xlpm.a="ATESTADO",_xlpm.c=""),"ATD",IF(_xlpm.c&lt;&gt;"",IF(_xlpm.c&gt;=_xlpm.x,"OK","ANT"),IF(_xlpm.linhaAnt&lt;_xlpm.limInf,"FAL","")))))))</f>
        <v/>
      </c>
      <c r="O28" s="192" t="str">
        <f>IF($N$47&lt;&gt;"SIM","",IFERROR(IF(TRIM(M28&amp;"")="","",_xlfn.LET(_xlpm.v,VALUE(TRIM(M28&amp;"")),_xlpm.alvo,(INT($X$4/100)*60+MOD($X$4,100)),_xlpm.real,(INT(_xlpm.v/100)*60+MOD(_xlpm.v,100)),_xlpm.dif,_xlpm.alvo-_xlpm.real,IF(ABS(_xlpm.dif)&lt;=5,0,_xlpm.dif))*-1),"ER"))</f>
        <v/>
      </c>
      <c r="P28" s="231"/>
      <c r="Q28" s="232"/>
      <c r="R28" s="190"/>
      <c r="S28" s="240" t="str">
        <f t="shared" si="0"/>
        <v/>
      </c>
      <c r="T28" s="233" t="str">
        <f t="shared" si="1"/>
        <v/>
      </c>
      <c r="U28" s="32"/>
      <c r="V28" s="32"/>
      <c r="W28" s="32"/>
      <c r="X28" s="33"/>
      <c r="Z28" s="33"/>
    </row>
    <row r="29" spans="1:26" x14ac:dyDescent="0.25">
      <c r="A29" s="41" t="str">
        <f>IF(A25="SÁBADO","DOMINGO",IF(A25="DOMINGO","SEGUNDA",IF(A25="SEGUNDA","TERÇA",IF(A25="SEGUNDA","TERÇA",IF(A25="TERÇA","QUARTA",IF(A25="QUARTA","QUINTA",IF(A25="QUINTA","SEXTA",IF(A25="SEXTA","SÁBADO","ERRO"))))))))</f>
        <v>SÁBADO</v>
      </c>
      <c r="B29" s="258" t="s">
        <v>16</v>
      </c>
      <c r="C29" s="259"/>
      <c r="D29" s="259"/>
      <c r="E29" s="192" t="str">
        <f>IF($N$47&lt;&gt;"SIM","",IFERROR(IF(TRIM(C29&amp;"")="","",_xlfn.LET(_xlpm.v,VALUE(TRIM(C29&amp;"")),_xlpm.alvo,(INT($Y$5/100)*60+MOD($Y$5,100)),_xlpm.real,(INT(_xlpm.v/100)*60+MOD(_xlpm.v,100)),_xlpm.dif,_xlpm.alvo-_xlpm.real,IF(ABS(_xlpm.dif)&lt;=5,0,_xlpm.dif))),"ER"))</f>
        <v/>
      </c>
      <c r="F29" s="41" t="str">
        <f>IF(F25="SÁBADO","DOMINGO",IF(F25="DOMINGO","SEGUNDA",IF(F25="SEGUNDA","TERÇA",IF(F25="SEGUNDA","TERÇA",IF(F25="TERÇA","QUARTA",IF(F25="QUARTA","QUINTA",IF(F25="QUINTA","SEXTA",IF(F25="SEXTA","SÁBADO","ERRO"))))))))</f>
        <v>TERÇA</v>
      </c>
      <c r="G29" s="46"/>
      <c r="H29" s="7"/>
      <c r="I29" s="49" t="str">
        <f ca="1">_xlfn.LET(_xlpm.a,F27,_xlpm.c,H29,_xlpm.x,$X$5,_xlpm.y,$Y$5,_xlpm.limInf,$B$51,_xlpm.limSup,$C$51,_xlpm.linhaAnt,F28,IF(_xlpm.a="FÉRIAS","FRS",IF(_xlpm.a="FERIADO","FER",IF(_xlpm.a="NTRAB","NTB",IF(AND(_xlpm.a="ATESTADO",_xlpm.c=""),"ATD",IF(_xlpm.c&lt;&gt;"",IF(_xlpm.c&lt;=_xlpm.x,IF(_xlpm.c&gt;_xlpm.y,"DP","OK"),"ATR"),IF(_xlpm.linhaAnt&lt;_xlpm.limInf,"FAL","")))))))</f>
        <v/>
      </c>
      <c r="J29" s="192" t="str">
        <f>IF($N$47&lt;&gt;"SIM","",IFERROR(IF(TRIM(H29&amp;"")="","",_xlfn.LET(_xlpm.v,VALUE(TRIM(H29&amp;"")),_xlpm.alvo,(INT($Y$5/100)*60+MOD($Y$5,100)),_xlpm.real,(INT(_xlpm.v/100)*60+MOD(_xlpm.v,100)),_xlpm.dif,_xlpm.alvo-_xlpm.real,IF(ABS(_xlpm.dif)&lt;=5,0,_xlpm.dif))),"ER"))</f>
        <v/>
      </c>
      <c r="K29" s="41" t="str">
        <f>IF(K25="SÁBADO","DOMINGO",IF(K25="DOMINGO","SEGUNDA",IF(K25="SEGUNDA","TERÇA",IF(K25="SEGUNDA","TERÇA",IF(K25="TERÇA","QUARTA",IF(K25="QUARTA","QUINTA",IF(K25="QUINTA","SEXTA",IF(K25="SEXTA","SÁBADO","ERRO"))))))))</f>
        <v>SEXTA</v>
      </c>
      <c r="L29" s="46"/>
      <c r="M29" s="7"/>
      <c r="N29" s="49" t="str">
        <f ca="1">_xlfn.LET(_xlpm.a,K27,_xlpm.c,M29,_xlpm.x,$X$5,_xlpm.y,$Y$5,_xlpm.limInf,$B$51,_xlpm.limSup,$C$51,_xlpm.linhaAnt,K28,IF(_xlpm.a="FÉRIAS","FRS",IF(_xlpm.a="FERIADO","FER",IF(_xlpm.a="NTRAB","NTB",IF(AND(_xlpm.a="ATESTADO",_xlpm.c=""),"ATD",IF(_xlpm.c&lt;&gt;"",IF(_xlpm.c&lt;=_xlpm.x,IF(_xlpm.c&gt;_xlpm.y,"DP","OK"),"ATR"),IF(_xlpm.linhaAnt&lt;_xlpm.limInf,"FAL","")))))))</f>
        <v/>
      </c>
      <c r="O29" s="192" t="str">
        <f>IF($N$47&lt;&gt;"SIM","",IFERROR(IF(TRIM(M29&amp;"")="","",_xlfn.LET(_xlpm.v,VALUE(TRIM(M29&amp;"")),_xlpm.alvo,(INT($Y$5/100)*60+MOD($Y$5,100)),_xlpm.real,(INT(_xlpm.v/100)*60+MOD(_xlpm.v,100)),_xlpm.dif,_xlpm.alvo-_xlpm.real,IF(ABS(_xlpm.dif)&lt;=5,0,_xlpm.dif))),"ER"))</f>
        <v/>
      </c>
      <c r="P29" s="231"/>
      <c r="Q29" s="232"/>
      <c r="R29" s="190"/>
      <c r="S29" s="240" t="str">
        <f t="shared" si="0"/>
        <v/>
      </c>
      <c r="T29" s="233" t="str">
        <f t="shared" si="1"/>
        <v/>
      </c>
      <c r="U29" s="32"/>
      <c r="V29" s="32"/>
      <c r="W29" s="32"/>
      <c r="X29" s="33"/>
      <c r="Z29" s="33"/>
    </row>
    <row r="30" spans="1:26" x14ac:dyDescent="0.25">
      <c r="A30" s="38"/>
      <c r="B30" s="258"/>
      <c r="C30" s="259"/>
      <c r="D30" s="259"/>
      <c r="E30" s="192" t="str">
        <f>IF($N$47&lt;&gt;"SIM","",IFERROR(IF(TRIM(C30&amp;"")="","",_xlfn.LET(_xlpm.v,VALUE(TRIM(C30&amp;"")),_xlpm.alvo,(INT($X$6/100)*60+MOD($X$6,100)),_xlpm.real,(INT(_xlpm.v/100)*60+MOD(_xlpm.v,100)),_xlpm.dif,_xlpm.alvo-_xlpm.real,IF(ABS(_xlpm.dif)&lt;=5,0,_xlpm.dif))*-1),"ER"))</f>
        <v/>
      </c>
      <c r="F30" s="38"/>
      <c r="G30" s="46"/>
      <c r="H30" s="7"/>
      <c r="I30" s="49" t="str">
        <f ca="1">_xlfn.LET(_xlpm.a,F27,_xlpm.c,H30,_xlpm.x,$X$6,_xlpm.limInf,$B$51,_xlpm.limSup,$C$51,_xlpm.linhaAnt,F28,IF(_xlpm.a="FÉRIAS","FRS",IF(_xlpm.a="FERIADO","FER",IF(_xlpm.a="NTRAB","NTB",IF(AND(_xlpm.a="ATESTADO",_xlpm.c=""),"ATD",IF(_xlpm.c&lt;&gt;"",IF(_xlpm.c&gt;=_xlpm.x,"OK","ANT"),IF(_xlpm.linhaAnt&lt;_xlpm.limInf,"FAL","")))))))</f>
        <v/>
      </c>
      <c r="J30" s="192" t="str">
        <f>IF($N$47&lt;&gt;"SIM","",IFERROR(IF(TRIM(H30&amp;"")="","",_xlfn.LET(_xlpm.v,VALUE(TRIM(H30&amp;"")),_xlpm.alvo,(INT($X$6/100)*60+MOD($X$6,100)),_xlpm.real,(INT(_xlpm.v/100)*60+MOD(_xlpm.v,100)),_xlpm.dif,_xlpm.alvo-_xlpm.real,IF(ABS(_xlpm.dif)&lt;=5,0,_xlpm.dif))*-1),"ER"))</f>
        <v/>
      </c>
      <c r="K30" s="38"/>
      <c r="L30" s="46"/>
      <c r="M30" s="7"/>
      <c r="N30" s="49" t="str">
        <f ca="1">_xlfn.LET(_xlpm.a,K27,_xlpm.c,M30,_xlpm.x,$X$6,_xlpm.limInf,$B$51,_xlpm.limSup,$C$51,_xlpm.linhaAnt,K28,IF(_xlpm.a="FÉRIAS","FRS",IF(_xlpm.a="FERIADO","FER",IF(_xlpm.a="NTRAB","NTB",IF(AND(_xlpm.a="ATESTADO",_xlpm.c=""),"ATD",IF(_xlpm.c&lt;&gt;"",IF(_xlpm.c&gt;=_xlpm.x,"OK","ANT"),IF(_xlpm.linhaAnt&lt;_xlpm.limInf,"FAL","")))))))</f>
        <v/>
      </c>
      <c r="O30" s="192" t="str">
        <f>IF($N$47&lt;&gt;"SIM","",IFERROR(IF(TRIM(M30&amp;"")="","",_xlfn.LET(_xlpm.v,VALUE(TRIM(M30&amp;"")),_xlpm.alvo,(INT($X$6/100)*60+MOD($X$6,100)),_xlpm.real,(INT(_xlpm.v/100)*60+MOD(_xlpm.v,100)),_xlpm.dif,_xlpm.alvo-_xlpm.real,IF(ABS(_xlpm.dif)&lt;=5,0,_xlpm.dif))*-1),"ER"))</f>
        <v/>
      </c>
      <c r="P30" s="231"/>
      <c r="Q30" s="232"/>
      <c r="R30" s="190"/>
      <c r="S30" s="240" t="str">
        <f t="shared" si="0"/>
        <v/>
      </c>
      <c r="T30" s="233" t="str">
        <f t="shared" si="1"/>
        <v/>
      </c>
      <c r="U30" s="32"/>
      <c r="V30" s="32"/>
      <c r="W30" s="32"/>
      <c r="X30" s="33"/>
      <c r="Z30" s="33"/>
    </row>
    <row r="31" spans="1:26" ht="15" customHeight="1" x14ac:dyDescent="0.25">
      <c r="A31" s="12"/>
      <c r="B31" s="272" t="s">
        <v>10</v>
      </c>
      <c r="C31" s="273"/>
      <c r="D31" s="273"/>
      <c r="E31" s="192" t="str">
        <f>IF($N$47&lt;&gt;"SIM","",IFERROR(IF(TRIM(C31&amp;"")="","",_xlfn.LET(_xlpm.v,VALUE(TRIM(C31&amp;"")),_xlpm.alvo,IF(A33="SÁBADO",(INT($Y$8/100)*60+MOD($Y$8,100)),(INT($Y$3/100)*60+MOD($Y$3,100))),_xlpm.real,(INT(_xlpm.v/100)*60+MOD(_xlpm.v,100)),_xlpm.dif,_xlpm.alvo-_xlpm.real,IF(ABS(_xlpm.dif)&lt;=5,0,_xlpm.dif))),"ER"))</f>
        <v/>
      </c>
      <c r="F31" s="12"/>
      <c r="G31" s="47"/>
      <c r="H31" s="48"/>
      <c r="I31" s="50" t="str">
        <f ca="1">_xlfn.LET(_xlpm.a,F31,_xlpm.c,H31,_xlpm.x,$X$3,_xlpm.y,$Y$3,_xlpm.limInf,$B$51,_xlpm.limSup,$C$51,_xlpm.linhaAnt,F32,IF(_xlpm.a="FÉRIAS","FRS",IF(_xlpm.a="FERIADO","FER",IF(_xlpm.a="NTRAB","NTB",IF(AND(_xlpm.a="ATESTADO",_xlpm.c=""),"ATD",IF(_xlpm.c&lt;&gt;"",IF(_xlpm.c&lt;=_xlpm.x,IF(_xlpm.c&gt;_xlpm.y,"DP","OK"),"ATR"),IF(_xlpm.linhaAnt&lt;_xlpm.limInf,"FAL","")))))))</f>
        <v/>
      </c>
      <c r="J31" s="192" t="str">
        <f>IF($N$47&lt;&gt;"SIM","",IFERROR(IF(TRIM(H31&amp;"")="","",_xlfn.LET(_xlpm.v,VALUE(TRIM(H31&amp;"")),_xlpm.alvo,IF(F33="SÁBADO",(INT($Y$8/100)*60+MOD($Y$8,100)),(INT($Y$3/100)*60+MOD($Y$3,100))),_xlpm.real,(INT(_xlpm.v/100)*60+MOD(_xlpm.v,100)),_xlpm.dif,_xlpm.alvo-_xlpm.real,IF(ABS(_xlpm.dif)&lt;=5,0,_xlpm.dif))),"ER"))</f>
        <v/>
      </c>
      <c r="K31" s="12"/>
      <c r="L31" s="47"/>
      <c r="M31" s="48"/>
      <c r="N31" s="50" t="str">
        <f ca="1">_xlfn.LET(_xlpm.a,K31,_xlpm.c,M31,_xlpm.x,$X$8,_xlpm.y,$Y$8,_xlpm.limInf,$B$51,_xlpm.limSup,$C$51,_xlpm.linhaAnt,K32,IF(_xlpm.a="FÉRIAS","FRS",IF(_xlpm.a="NTRAB","NT",IF(AND(_xlpm.a="ATESTADO",_xlpm.c=""),"ATD",IF(_xlpm.a="FERIADO","FER",IF(_xlpm.c&lt;&gt;"",IF(_xlpm.c&lt;=_xlpm.x,IF(_xlpm.c&gt;_xlpm.y,"DP","OK"),"ATR"),IF(_xlpm.linhaAnt&lt;_xlpm.limInf,"FAL","")))))))</f>
        <v/>
      </c>
      <c r="O31" s="192" t="str">
        <f>IF($N$47&lt;&gt;"SIM","",IFERROR(IF(TRIM(M31&amp;"")="","",_xlfn.LET(_xlpm.v,VALUE(TRIM(M31&amp;"")),_xlpm.alvo,IF(K33="SÁBADO",(INT($Y$8/100)*60+MOD($Y$8,100)),(INT($Y$3/100)*60+MOD($Y$3,100))),_xlpm.real,(INT(_xlpm.v/100)*60+MOD(_xlpm.v,100)),_xlpm.dif,_xlpm.alvo-_xlpm.real,IF(ABS(_xlpm.dif)&lt;=5,0,_xlpm.dif))),"ER"))</f>
        <v/>
      </c>
      <c r="P31" s="231"/>
      <c r="Q31" s="232"/>
      <c r="R31" s="190"/>
      <c r="S31" s="240" t="str">
        <f t="shared" si="0"/>
        <v/>
      </c>
      <c r="T31" s="233" t="str">
        <f t="shared" si="1"/>
        <v/>
      </c>
      <c r="U31" s="32"/>
      <c r="V31" s="32"/>
      <c r="W31" s="32"/>
      <c r="X31" s="33"/>
      <c r="Z31" s="33"/>
    </row>
    <row r="32" spans="1:26" x14ac:dyDescent="0.25">
      <c r="A32" s="42">
        <f ca="1">IF($B$51=8,"HOJE",8)</f>
        <v>8</v>
      </c>
      <c r="B32" s="272"/>
      <c r="C32" s="273"/>
      <c r="D32" s="273"/>
      <c r="E32" s="192" t="str">
        <f>IF($N$47&lt;&gt;"SIM","",IFERROR(IF(TRIM(C32&amp;"")="","",_xlfn.LET(_xlpm.v,VALUE(TRIM(C32&amp;"")),_xlpm.alvo,(INT($X$4/100)*60+MOD($X$4,100)),_xlpm.real,(INT(_xlpm.v/100)*60+MOD(_xlpm.v,100)),_xlpm.dif,_xlpm.alvo-_xlpm.real,IF(ABS(_xlpm.dif)&lt;=5,0,_xlpm.dif))*-1),"ER"))</f>
        <v/>
      </c>
      <c r="F32" s="42">
        <f ca="1">IF($B$51=18,"HOJE",18)</f>
        <v>18</v>
      </c>
      <c r="G32" s="47"/>
      <c r="H32" s="48"/>
      <c r="I32" s="50" t="str">
        <f ca="1">_xlfn.LET(_xlpm.a,F31,_xlpm.c,H32,_xlpm.x,$X$4,_xlpm.limInf,$B$51,_xlpm.limSup,$C$51,_xlpm.linhaAnt,F32,IF(_xlpm.a="FÉRIAS","FRS",IF(_xlpm.a="FERIADO","FER",IF(_xlpm.a="NTRAB","NTB",IF(AND(_xlpm.a="ATESTADO",_xlpm.c=""),"ATD",IF(_xlpm.c&lt;&gt;"",IF(_xlpm.c&gt;=_xlpm.x,"OK","ANT"),IF(_xlpm.linhaAnt&lt;_xlpm.limInf,"FAL","")))))))</f>
        <v/>
      </c>
      <c r="J32" s="192" t="str">
        <f>IF($N$47&lt;&gt;"SIM","",IFERROR(IF(TRIM(H32&amp;"")="","",_xlfn.LET(_xlpm.v,VALUE(TRIM(H32&amp;"")),_xlpm.alvo,(INT($X$4/100)*60+MOD($X$4,100)),_xlpm.real,(INT(_xlpm.v/100)*60+MOD(_xlpm.v,100)),_xlpm.dif,_xlpm.alvo-_xlpm.real,IF(ABS(_xlpm.dif)&lt;=5,0,_xlpm.dif))*-1),"ER"))</f>
        <v/>
      </c>
      <c r="K32" s="42">
        <f ca="1">IF($B$51=28,"HOJE",28)</f>
        <v>28</v>
      </c>
      <c r="L32" s="47"/>
      <c r="M32" s="48"/>
      <c r="N32" s="50" t="str">
        <f ca="1">_xlfn.LET(_xlpm.a,K31,_xlpm.c,M32,_xlpm.x,$X$9,_xlpm.limInf,$B$51,_xlpm.limSup,$C$51,_xlpm.linhaAnt,K32,IF(_xlpm.a="FÉRIAS","FRS",IF(_xlpm.a="NTRAB","NT",IF(AND(_xlpm.a="ATESTADO",_xlpm.c=""),"ATD",IF(_xlpm.a="FERIADO","FER",IF(_xlpm.c&lt;&gt;"",IF(_xlpm.c&gt;=_xlpm.x,"OK","ANT"),IF(_xlpm.linhaAnt&lt;_xlpm.limInf,"FAL","")))))))</f>
        <v/>
      </c>
      <c r="O32" s="192" t="str">
        <f>IF($N$47&lt;&gt;"SIM","",IFERROR(IF(TRIM(M32&amp;"")="","",_xlfn.LET(_xlpm.v,VALUE(TRIM(M32&amp;"")),_xlpm.alvo,(INT($X$4/100)*60+MOD($X$4,100)),_xlpm.real,(INT(_xlpm.v/100)*60+MOD(_xlpm.v,100)),_xlpm.dif,_xlpm.alvo-_xlpm.real,IF(ABS(_xlpm.dif)&lt;=5,0,_xlpm.dif))*-1),"ER"))</f>
        <v/>
      </c>
      <c r="P32" s="231"/>
      <c r="Q32" s="232"/>
      <c r="R32" s="190"/>
      <c r="S32" s="240" t="str">
        <f t="shared" si="0"/>
        <v/>
      </c>
      <c r="T32" s="233" t="str">
        <f t="shared" si="1"/>
        <v/>
      </c>
      <c r="U32" s="32"/>
      <c r="V32" s="32"/>
      <c r="W32" s="32"/>
      <c r="X32" s="33"/>
      <c r="Z32" s="33"/>
    </row>
    <row r="33" spans="1:26" x14ac:dyDescent="0.25">
      <c r="A33" s="42" t="str">
        <f>IF(A29="SÁBADO","DOMINGO",IF(A29="DOMINGO","SEGUNDA",IF(A29="SEGUNDA","TERÇA",IF(A29="SEGUNDA","TERÇA",IF(A29="TERÇA","QUARTA",IF(A29="QUARTA","QUINTA",IF(A29="QUINTA","SEXTA",IF(A29="SEXTA","SÁBADO","ERRO"))))))))</f>
        <v>DOMINGO</v>
      </c>
      <c r="B33" s="272"/>
      <c r="C33" s="273"/>
      <c r="D33" s="273"/>
      <c r="E33" s="192" t="str">
        <f>IF($N$47&lt;&gt;"SIM","",IFERROR(IF(TRIM(C33&amp;"")="","",_xlfn.LET(_xlpm.v,VALUE(TRIM(C33&amp;"")),_xlpm.alvo,(INT($Y$5/100)*60+MOD($Y$5,100)),_xlpm.real,(INT(_xlpm.v/100)*60+MOD(_xlpm.v,100)),_xlpm.dif,_xlpm.alvo-_xlpm.real,IF(ABS(_xlpm.dif)&lt;=5,0,_xlpm.dif))),"ER"))</f>
        <v/>
      </c>
      <c r="F33" s="42" t="str">
        <f>IF(F29="SÁBADO","DOMINGO",IF(F29="DOMINGO","SEGUNDA",IF(F29="SEGUNDA","TERÇA",IF(F29="SEGUNDA","TERÇA",IF(F29="TERÇA","QUARTA",IF(F29="QUARTA","QUINTA",IF(F29="QUINTA","SEXTA",IF(F29="SEXTA","SÁBADO","ERRO"))))))))</f>
        <v>QUARTA</v>
      </c>
      <c r="G33" s="47"/>
      <c r="H33" s="48"/>
      <c r="I33" s="50" t="str">
        <f ca="1">_xlfn.LET(_xlpm.a,F31,_xlpm.c,H33,_xlpm.x,$X$5,_xlpm.y,$Y$5,_xlpm.limInf,$B$51,_xlpm.limSup,$C$51,_xlpm.linhaAnt,F32,IF(_xlpm.a="FÉRIAS","FRS",IF(_xlpm.a="FERIADO","FER",IF(_xlpm.a="NTRAB","NTB",IF(AND(_xlpm.a="ATESTADO",_xlpm.c=""),"ATD",IF(_xlpm.c&lt;&gt;"",IF(_xlpm.c&lt;=_xlpm.x,IF(_xlpm.c&gt;_xlpm.y,"DP","OK"),"ATR"),IF(_xlpm.linhaAnt&lt;_xlpm.limInf,"FAL","")))))))</f>
        <v/>
      </c>
      <c r="J33" s="192" t="str">
        <f>IF($N$47&lt;&gt;"SIM","",IFERROR(IF(TRIM(H33&amp;"")="","",_xlfn.LET(_xlpm.v,VALUE(TRIM(H33&amp;"")),_xlpm.alvo,(INT($Y$5/100)*60+MOD($Y$5,100)),_xlpm.real,(INT(_xlpm.v/100)*60+MOD(_xlpm.v,100)),_xlpm.dif,_xlpm.alvo-_xlpm.real,IF(ABS(_xlpm.dif)&lt;=5,0,_xlpm.dif))),"ER"))</f>
        <v/>
      </c>
      <c r="K33" s="42" t="str">
        <f>IF(K29="SÁBADO","DOMINGO",IF(K29="DOMINGO","SEGUNDA",IF(K29="SEGUNDA","TERÇA",IF(K29="SEGUNDA","TERÇA",IF(K29="TERÇA","QUARTA",IF(K29="QUARTA","QUINTA",IF(K29="QUINTA","SEXTA",IF(K29="SEXTA","SÁBADO","ERRO"))))))))</f>
        <v>SÁBADO</v>
      </c>
      <c r="L33" s="277" t="s">
        <v>16</v>
      </c>
      <c r="M33" s="278"/>
      <c r="N33" s="278"/>
      <c r="O33" s="192" t="str">
        <f>IF($N$47&lt;&gt;"SIM","",IFERROR(IF(TRIM(M33&amp;"")="","",_xlfn.LET(_xlpm.v,VALUE(TRIM(M33&amp;"")),_xlpm.alvo,(INT($Y$5/100)*60+MOD($Y$5,100)),_xlpm.real,(INT(_xlpm.v/100)*60+MOD(_xlpm.v,100)),_xlpm.dif,_xlpm.alvo-_xlpm.real,IF(ABS(_xlpm.dif)&lt;=5,0,_xlpm.dif))),"ER"))</f>
        <v/>
      </c>
      <c r="P33" s="231"/>
      <c r="Q33" s="232"/>
      <c r="R33" s="190"/>
      <c r="S33" s="240" t="str">
        <f t="shared" si="0"/>
        <v/>
      </c>
      <c r="T33" s="233" t="str">
        <f t="shared" si="1"/>
        <v/>
      </c>
      <c r="U33" s="32"/>
      <c r="V33" s="32"/>
      <c r="W33" s="32"/>
      <c r="X33" s="33"/>
      <c r="Z33" s="33"/>
    </row>
    <row r="34" spans="1:26" x14ac:dyDescent="0.25">
      <c r="A34" s="82"/>
      <c r="B34" s="272"/>
      <c r="C34" s="273"/>
      <c r="D34" s="273"/>
      <c r="E34" s="192" t="str">
        <f>IF($N$47&lt;&gt;"SIM","",IFERROR(IF(TRIM(C34&amp;"")="","",_xlfn.LET(_xlpm.v,VALUE(TRIM(C34&amp;"")),_xlpm.alvo,(INT($X$6/100)*60+MOD($X$6,100)),_xlpm.real,(INT(_xlpm.v/100)*60+MOD(_xlpm.v,100)),_xlpm.dif,_xlpm.alvo-_xlpm.real,IF(ABS(_xlpm.dif)&lt;=5,0,_xlpm.dif))*-1),"ER"))</f>
        <v/>
      </c>
      <c r="F34" s="82"/>
      <c r="G34" s="47"/>
      <c r="H34" s="48"/>
      <c r="I34" s="50" t="str">
        <f ca="1">_xlfn.LET(_xlpm.a,F31,_xlpm.c,H34,_xlpm.x,$X$6,_xlpm.limInf,$B$51,_xlpm.limSup,$C$51,_xlpm.linhaAnt,F32,IF(_xlpm.a="FÉRIAS","FRS",IF(_xlpm.a="FERIADO","FER",IF(_xlpm.a="NTRAB","NTB",IF(AND(_xlpm.a="ATESTADO",_xlpm.c=""),"ATD",IF(_xlpm.c&lt;&gt;"",IF(_xlpm.c&gt;=_xlpm.x,"OK","ANT"),IF(_xlpm.linhaAnt&lt;_xlpm.limInf,"FAL","")))))))</f>
        <v/>
      </c>
      <c r="J34" s="192" t="str">
        <f>IF($N$47&lt;&gt;"SIM","",IFERROR(IF(TRIM(H34&amp;"")="","",_xlfn.LET(_xlpm.v,VALUE(TRIM(H34&amp;"")),_xlpm.alvo,(INT($X$6/100)*60+MOD($X$6,100)),_xlpm.real,(INT(_xlpm.v/100)*60+MOD(_xlpm.v,100)),_xlpm.dif,_xlpm.alvo-_xlpm.real,IF(ABS(_xlpm.dif)&lt;=5,0,_xlpm.dif))*-1),"ER"))</f>
        <v/>
      </c>
      <c r="K34" s="40" t="b">
        <v>1</v>
      </c>
      <c r="L34" s="277"/>
      <c r="M34" s="278"/>
      <c r="N34" s="278"/>
      <c r="O34" s="192" t="str">
        <f>IF($N$47&lt;&gt;"SIM","",IFERROR(IF(TRIM(M34&amp;"")="","",_xlfn.LET(_xlpm.v,VALUE(TRIM(M34&amp;"")),_xlpm.alvo,(INT($X$6/100)*60+MOD($X$6,100)),_xlpm.real,(INT(_xlpm.v/100)*60+MOD(_xlpm.v,100)),_xlpm.dif,_xlpm.alvo-_xlpm.real,IF(ABS(_xlpm.dif)&lt;=5,0,_xlpm.dif))*-1),"ER"))</f>
        <v/>
      </c>
      <c r="P34" s="231"/>
      <c r="Q34" s="232"/>
      <c r="R34" s="190"/>
      <c r="S34" s="240" t="str">
        <f t="shared" si="0"/>
        <v/>
      </c>
      <c r="T34" s="233" t="str">
        <f t="shared" si="1"/>
        <v/>
      </c>
      <c r="U34" s="32"/>
      <c r="V34" s="32"/>
      <c r="W34" s="32"/>
      <c r="X34" s="33"/>
      <c r="Z34" s="33"/>
    </row>
    <row r="35" spans="1:26" ht="15" customHeight="1" x14ac:dyDescent="0.25">
      <c r="A35" s="11"/>
      <c r="B35" s="46"/>
      <c r="C35" s="7"/>
      <c r="D35" s="49" t="str">
        <f ca="1">_xlfn.LET(_xlpm.a,A35,_xlpm.c,C35,_xlpm.x,$X$3,_xlpm.y,$Y$3,_xlpm.limInf,$B$51,_xlpm.limSup,$C$51,_xlpm.linhaAnt,A36,IF(_xlpm.a="FÉRIAS","FRS",IF(_xlpm.a="FERIADO","FER",IF(_xlpm.a="NTRAB","NTB",IF(AND(_xlpm.a="ATESTADO",_xlpm.c=""),"ATD",IF(_xlpm.c&lt;&gt;"",IF(_xlpm.c&lt;=_xlpm.x,IF(_xlpm.c&gt;_xlpm.y,"DP","OK"),"ATR"),IF(_xlpm.linhaAnt&lt;_xlpm.limInf,"FAL","")))))))</f>
        <v>FAL</v>
      </c>
      <c r="E35" s="192" t="str">
        <f>IF($N$47&lt;&gt;"SIM","",IFERROR(IF(TRIM(C35&amp;"")="","",_xlfn.LET(_xlpm.v,VALUE(TRIM(C35&amp;"")),_xlpm.alvo,IF(A37="SÁBADO",(INT($Y$8/100)*60+MOD($Y$8,100)),(INT($Y$3/100)*60+MOD($Y$3,100))),_xlpm.real,(INT(_xlpm.v/100)*60+MOD(_xlpm.v,100)),_xlpm.dif,_xlpm.alvo-_xlpm.real,IF(ABS(_xlpm.dif)&lt;=5,0,_xlpm.dif))),"ER"))</f>
        <v/>
      </c>
      <c r="F35" s="11"/>
      <c r="G35" s="46"/>
      <c r="H35" s="7"/>
      <c r="I35" s="49" t="str">
        <f ca="1">_xlfn.LET(_xlpm.a,F35,_xlpm.c,H35,_xlpm.x,$X$3,_xlpm.y,$Y$3,_xlpm.limInf,$B$51,_xlpm.limSup,$C$51,_xlpm.linhaAnt,F36,IF(_xlpm.a="FÉRIAS","FRS",IF(_xlpm.a="FERIADO","FER",IF(_xlpm.a="NTRAB","NTB",IF(AND(_xlpm.a="ATESTADO",_xlpm.c=""),"ATD",IF(_xlpm.c&lt;&gt;"",IF(_xlpm.c&lt;=_xlpm.x,IF(_xlpm.c&gt;_xlpm.y,"DP","OK"),"ATR"),IF(_xlpm.linhaAnt&lt;_xlpm.limInf,"FAL","")))))))</f>
        <v/>
      </c>
      <c r="J35" s="192" t="str">
        <f>IF($N$47&lt;&gt;"SIM","",IFERROR(IF(TRIM(H35&amp;"")="","",_xlfn.LET(_xlpm.v,VALUE(TRIM(H35&amp;"")),_xlpm.alvo,IF(F37="SÁBADO",(INT($Y$8/100)*60+MOD($Y$8,100)),(INT($Y$3/100)*60+MOD($Y$3,100))),_xlpm.real,(INT(_xlpm.v/100)*60+MOD(_xlpm.v,100)),_xlpm.dif,_xlpm.alvo-_xlpm.real,IF(ABS(_xlpm.dif)&lt;=5,0,_xlpm.dif))),"ER"))</f>
        <v/>
      </c>
      <c r="K35" s="11"/>
      <c r="L35" s="256" t="s">
        <v>10</v>
      </c>
      <c r="M35" s="257"/>
      <c r="N35" s="257"/>
      <c r="O35" s="192" t="str">
        <f>IF($N$47&lt;&gt;"SIM","",IFERROR(IF(TRIM(M35&amp;"")="","",_xlfn.LET(_xlpm.v,VALUE(TRIM(M35&amp;"")),_xlpm.alvo,IF(K37="SÁBADO",(INT($Y$8/100)*60+MOD($Y$8,100)),(INT($Y$3/100)*60+MOD($Y$3,100))),_xlpm.real,(INT(_xlpm.v/100)*60+MOD(_xlpm.v,100)),_xlpm.dif,_xlpm.alvo-_xlpm.real,IF(ABS(_xlpm.dif)&lt;=5,0,_xlpm.dif))),"ER"))</f>
        <v/>
      </c>
      <c r="P35" s="231"/>
      <c r="Q35" s="232"/>
      <c r="R35" s="190"/>
      <c r="S35" s="240" t="str">
        <f t="shared" si="0"/>
        <v/>
      </c>
      <c r="T35" s="233" t="str">
        <f t="shared" si="1"/>
        <v/>
      </c>
      <c r="U35" s="32"/>
      <c r="V35" s="32"/>
      <c r="W35" s="32"/>
      <c r="X35" s="33"/>
      <c r="Z35" s="33"/>
    </row>
    <row r="36" spans="1:26" x14ac:dyDescent="0.25">
      <c r="A36" s="41">
        <f ca="1">IF($B$51=9,"HOJE",9)</f>
        <v>9</v>
      </c>
      <c r="B36" s="46"/>
      <c r="C36" s="7"/>
      <c r="D36" s="49" t="str">
        <f ca="1">_xlfn.LET(_xlpm.a,A35,_xlpm.c,C36,_xlpm.x,$X$4,_xlpm.limInf,$B$51,_xlpm.limSup,$C$51,_xlpm.linhaAnt,A36,IF(_xlpm.a="FÉRIAS","FRS",IF(_xlpm.a="FERIADO","FER",IF(_xlpm.a="NTRAB","NTB",IF(AND(_xlpm.a="ATESTADO",_xlpm.c=""),"ATD",IF(_xlpm.c&lt;&gt;"",IF(_xlpm.c&gt;=_xlpm.x,"OK","ANT"),IF(_xlpm.linhaAnt&lt;_xlpm.limInf,"FAL","")))))))</f>
        <v>FAL</v>
      </c>
      <c r="E36" s="192" t="str">
        <f>IF($N$47&lt;&gt;"SIM","",IFERROR(IF(TRIM(C36&amp;"")="","",_xlfn.LET(_xlpm.v,VALUE(TRIM(C36&amp;"")),_xlpm.alvo,(INT($X$4/100)*60+MOD($X$4,100)),_xlpm.real,(INT(_xlpm.v/100)*60+MOD(_xlpm.v,100)),_xlpm.dif,_xlpm.alvo-_xlpm.real,IF(ABS(_xlpm.dif)&lt;=5,0,_xlpm.dif))*-1),"ER"))</f>
        <v/>
      </c>
      <c r="F36" s="41">
        <f ca="1">IF($B$51=19,"HOJE",19)</f>
        <v>19</v>
      </c>
      <c r="G36" s="46"/>
      <c r="H36" s="7"/>
      <c r="I36" s="49" t="str">
        <f ca="1">_xlfn.LET(_xlpm.a,F35,_xlpm.c,H36,_xlpm.x,$X$4,_xlpm.limInf,$B$51,_xlpm.limSup,$C$51,_xlpm.linhaAnt,F36,IF(_xlpm.a="FÉRIAS","FRS",IF(_xlpm.a="FERIADO","FER",IF(_xlpm.a="NTRAB","NTB",IF(AND(_xlpm.a="ATESTADO",_xlpm.c=""),"ATD",IF(_xlpm.c&lt;&gt;"",IF(_xlpm.c&gt;=_xlpm.x,"OK","ANT"),IF(_xlpm.linhaAnt&lt;_xlpm.limInf,"FAL","")))))))</f>
        <v/>
      </c>
      <c r="J36" s="192" t="str">
        <f>IF($N$47&lt;&gt;"SIM","",IFERROR(IF(TRIM(H36&amp;"")="","",_xlfn.LET(_xlpm.v,VALUE(TRIM(H36&amp;"")),_xlpm.alvo,(INT($X$4/100)*60+MOD($X$4,100)),_xlpm.real,(INT(_xlpm.v/100)*60+MOD(_xlpm.v,100)),_xlpm.dif,_xlpm.alvo-_xlpm.real,IF(ABS(_xlpm.dif)&lt;=5,0,_xlpm.dif))*-1),"ER"))</f>
        <v/>
      </c>
      <c r="K36" s="37">
        <f ca="1">IF($B$51=29,"HOJE",29)</f>
        <v>29</v>
      </c>
      <c r="L36" s="256"/>
      <c r="M36" s="257"/>
      <c r="N36" s="257"/>
      <c r="O36" s="192" t="str">
        <f>IF($N$47&lt;&gt;"SIM","",IFERROR(IF(TRIM(M36&amp;"")="","",_xlfn.LET(_xlpm.v,VALUE(TRIM(M36&amp;"")),_xlpm.alvo,(INT($X$4/100)*60+MOD($X$4,100)),_xlpm.real,(INT(_xlpm.v/100)*60+MOD(_xlpm.v,100)),_xlpm.dif,_xlpm.alvo-_xlpm.real,IF(ABS(_xlpm.dif)&lt;=5,0,_xlpm.dif))*-1),"ER"))</f>
        <v/>
      </c>
      <c r="P36" s="231"/>
      <c r="Q36" s="232"/>
      <c r="R36" s="190"/>
      <c r="S36" s="240" t="str">
        <f t="shared" si="0"/>
        <v/>
      </c>
      <c r="T36" s="233" t="str">
        <f t="shared" si="1"/>
        <v/>
      </c>
      <c r="U36" s="32"/>
      <c r="V36" s="32"/>
      <c r="W36" s="32"/>
      <c r="X36" s="33"/>
      <c r="Z36" s="33"/>
    </row>
    <row r="37" spans="1:26" x14ac:dyDescent="0.25">
      <c r="A37" s="41" t="str">
        <f>IF(A33="SÁBADO","DOMINGO",IF(A33="DOMINGO","SEGUNDA",IF(A33="SEGUNDA","TERÇA",IF(A33="SEGUNDA","TERÇA",IF(A33="TERÇA","QUARTA",IF(A33="QUARTA","QUINTA",IF(A33="QUINTA","SEXTA",IF(A33="SEXTA","SÁBADO","ERRO"))))))))</f>
        <v>SEGUNDA</v>
      </c>
      <c r="B37" s="46"/>
      <c r="C37" s="7"/>
      <c r="D37" s="49" t="str">
        <f ca="1">_xlfn.LET(_xlpm.a,A35,_xlpm.c,C37,_xlpm.x,$X$5,_xlpm.y,$Y$5,_xlpm.limInf,$B$51,_xlpm.limSup,$C$51,_xlpm.linhaAnt,A36,IF(_xlpm.a="FÉRIAS","FRS",IF(_xlpm.a="FERIADO","FER",IF(_xlpm.a="NTRAB","NTB",IF(AND(_xlpm.a="ATESTADO",_xlpm.c=""),"ATD",IF(_xlpm.c&lt;&gt;"",IF(_xlpm.c&lt;=_xlpm.x,IF(_xlpm.c&gt;_xlpm.y,"DP","OK"),"ATR"),IF(_xlpm.linhaAnt&lt;_xlpm.limInf,"FAL","")))))))</f>
        <v>FAL</v>
      </c>
      <c r="E37" s="192" t="str">
        <f>IF($N$47&lt;&gt;"SIM","",IFERROR(IF(TRIM(C37&amp;"")="","",_xlfn.LET(_xlpm.v,VALUE(TRIM(C37&amp;"")),_xlpm.alvo,(INT($Y$5/100)*60+MOD($Y$5,100)),_xlpm.real,(INT(_xlpm.v/100)*60+MOD(_xlpm.v,100)),_xlpm.dif,_xlpm.alvo-_xlpm.real,IF(ABS(_xlpm.dif)&lt;=5,0,_xlpm.dif))),"ER"))</f>
        <v/>
      </c>
      <c r="F37" s="41" t="str">
        <f>IF(F33="SÁBADO","DOMINGO",IF(F33="DOMINGO","SEGUNDA",IF(F33="SEGUNDA","TERÇA",IF(F33="SEGUNDA","TERÇA",IF(F33="TERÇA","QUARTA",IF(F33="QUARTA","QUINTA",IF(F33="QUINTA","SEXTA",IF(F33="SEXTA","SÁBADO","ERRO"))))))))</f>
        <v>QUINTA</v>
      </c>
      <c r="G37" s="46"/>
      <c r="H37" s="7"/>
      <c r="I37" s="49" t="str">
        <f ca="1">_xlfn.LET(_xlpm.a,F35,_xlpm.c,H37,_xlpm.x,$X$5,_xlpm.y,$Y$5,_xlpm.limInf,$B$51,_xlpm.limSup,$C$51,_xlpm.linhaAnt,F36,IF(_xlpm.a="FÉRIAS","FRS",IF(_xlpm.a="FERIADO","FER",IF(_xlpm.a="NTRAB","NTB",IF(AND(_xlpm.a="ATESTADO",_xlpm.c=""),"ATD",IF(_xlpm.c&lt;&gt;"",IF(_xlpm.c&lt;=_xlpm.x,IF(_xlpm.c&gt;_xlpm.y,"DP","OK"),"ATR"),IF(_xlpm.linhaAnt&lt;_xlpm.limInf,"FAL","")))))))</f>
        <v/>
      </c>
      <c r="J37" s="192" t="str">
        <f>IF($N$47&lt;&gt;"SIM","",IFERROR(IF(TRIM(H37&amp;"")="","",_xlfn.LET(_xlpm.v,VALUE(TRIM(H37&amp;"")),_xlpm.alvo,(INT($Y$5/100)*60+MOD($Y$5,100)),_xlpm.real,(INT(_xlpm.v/100)*60+MOD(_xlpm.v,100)),_xlpm.dif,_xlpm.alvo-_xlpm.real,IF(ABS(_xlpm.dif)&lt;=5,0,_xlpm.dif))),"ER"))</f>
        <v/>
      </c>
      <c r="K37" s="37" t="str">
        <f ca="1">IF(K36&gt;C53,"",IF(K33="SÁBADO","DOMINGO",IF(K33="DOMINGO","SEGUNDA",IF(K33="SEGUNDA","TERÇA",IF(K33="SEGUNDA","TERÇA",IF(K33="TERÇA","QUARTA",IF(K33="QUARTA","QUINTA",IF(K33="QUINTA","SEXTA",IF(K33="SEXTA","SÁBADO","ERRO")))))))))</f>
        <v>DOMINGO</v>
      </c>
      <c r="L37" s="256"/>
      <c r="M37" s="257"/>
      <c r="N37" s="257"/>
      <c r="O37" s="192" t="str">
        <f>IF($N$47&lt;&gt;"SIM","",IFERROR(IF(TRIM(M37&amp;"")="","",_xlfn.LET(_xlpm.v,VALUE(TRIM(M37&amp;"")),_xlpm.alvo,(INT($Y$5/100)*60+MOD($Y$5,100)),_xlpm.real,(INT(_xlpm.v/100)*60+MOD(_xlpm.v,100)),_xlpm.dif,_xlpm.alvo-_xlpm.real,IF(ABS(_xlpm.dif)&lt;=5,0,_xlpm.dif))),"ER"))</f>
        <v/>
      </c>
      <c r="P37" s="231"/>
      <c r="Q37" s="232"/>
      <c r="R37" s="190"/>
      <c r="S37" s="240" t="str">
        <f t="shared" si="0"/>
        <v/>
      </c>
      <c r="T37" s="233" t="str">
        <f t="shared" si="1"/>
        <v/>
      </c>
      <c r="U37" s="5"/>
      <c r="V37" s="5"/>
    </row>
    <row r="38" spans="1:26" x14ac:dyDescent="0.25">
      <c r="A38" s="38"/>
      <c r="B38" s="46"/>
      <c r="C38" s="7"/>
      <c r="D38" s="49" t="str">
        <f ca="1">_xlfn.LET(_xlpm.a,A35,_xlpm.c,C38,_xlpm.x,$X$6,_xlpm.limInf,$B$51,_xlpm.limSup,$C$51,_xlpm.linhaAnt,A36,IF(_xlpm.a="FÉRIAS","FRS",IF(_xlpm.a="FERIADO","FER",IF(_xlpm.a="NTRAB","NTB",IF(AND(_xlpm.a="ATESTADO",_xlpm.c=""),"ATD",IF(_xlpm.c&lt;&gt;"",IF(_xlpm.c&gt;=_xlpm.x,"OK","ANT"),IF(_xlpm.linhaAnt&lt;_xlpm.limInf,"FAL","")))))))</f>
        <v>FAL</v>
      </c>
      <c r="E38" s="192" t="str">
        <f>IF($N$47&lt;&gt;"SIM","",IFERROR(IF(TRIM(C38&amp;"")="","",_xlfn.LET(_xlpm.v,VALUE(TRIM(C38&amp;"")),_xlpm.alvo,(INT($X$6/100)*60+MOD($X$6,100)),_xlpm.real,(INT(_xlpm.v/100)*60+MOD(_xlpm.v,100)),_xlpm.dif,_xlpm.alvo-_xlpm.real,IF(ABS(_xlpm.dif)&lt;=5,0,_xlpm.dif))*-1),"ER"))</f>
        <v/>
      </c>
      <c r="F38" s="38"/>
      <c r="G38" s="46"/>
      <c r="H38" s="7"/>
      <c r="I38" s="49" t="str">
        <f ca="1">_xlfn.LET(_xlpm.a,F35,_xlpm.c,H38,_xlpm.x,$X$6,_xlpm.limInf,$B$51,_xlpm.limSup,$C$51,_xlpm.linhaAnt,F36,IF(_xlpm.a="FÉRIAS","FRS",IF(_xlpm.a="FERIADO","FER",IF(_xlpm.a="NTRAB","NTB",IF(AND(_xlpm.a="ATESTADO",_xlpm.c=""),"ATD",IF(_xlpm.c&lt;&gt;"",IF(_xlpm.c&gt;=_xlpm.x,"OK","ANT"),IF(_xlpm.linhaAnt&lt;_xlpm.limInf,"FAL","")))))))</f>
        <v/>
      </c>
      <c r="J38" s="192" t="str">
        <f>IF($N$47&lt;&gt;"SIM","",IFERROR(IF(TRIM(H38&amp;"")="","",_xlfn.LET(_xlpm.v,VALUE(TRIM(H38&amp;"")),_xlpm.alvo,(INT($X$6/100)*60+MOD($X$6,100)),_xlpm.real,(INT(_xlpm.v/100)*60+MOD(_xlpm.v,100)),_xlpm.dif,_xlpm.alvo-_xlpm.real,IF(ABS(_xlpm.dif)&lt;=5,0,_xlpm.dif))*-1),"ER"))</f>
        <v/>
      </c>
      <c r="K38" s="38"/>
      <c r="L38" s="256"/>
      <c r="M38" s="257"/>
      <c r="N38" s="257"/>
      <c r="O38" s="192" t="str">
        <f>IF($N$47&lt;&gt;"SIM","",IFERROR(IF(TRIM(M38&amp;"")="","",_xlfn.LET(_xlpm.v,VALUE(TRIM(M38&amp;"")),_xlpm.alvo,(INT($X$6/100)*60+MOD($X$6,100)),_xlpm.real,(INT(_xlpm.v/100)*60+MOD(_xlpm.v,100)),_xlpm.dif,_xlpm.alvo-_xlpm.real,IF(ABS(_xlpm.dif)&lt;=5,0,_xlpm.dif))*-1),"ER"))</f>
        <v/>
      </c>
      <c r="P38" s="231"/>
      <c r="Q38" s="232"/>
      <c r="R38" s="190"/>
      <c r="S38" s="240" t="str">
        <f t="shared" si="0"/>
        <v/>
      </c>
      <c r="T38" s="233" t="str">
        <f t="shared" si="1"/>
        <v/>
      </c>
      <c r="U38" s="5"/>
      <c r="V38" s="5"/>
    </row>
    <row r="39" spans="1:26" ht="15" customHeight="1" x14ac:dyDescent="0.25">
      <c r="A39" s="12"/>
      <c r="B39" s="47"/>
      <c r="C39" s="48"/>
      <c r="D39" s="50" t="str">
        <f ca="1">_xlfn.LET(_xlpm.a,A39,_xlpm.c,C39,_xlpm.x,$X$3,_xlpm.y,$Y$3,_xlpm.limInf,$B$51,_xlpm.limSup,$C$51,_xlpm.linhaAnt,A40,IF(_xlpm.a="FÉRIAS","FRS",IF(_xlpm.a="FERIADO","FER",IF(_xlpm.a="NTRAB","NTB",IF(AND(_xlpm.a="ATESTADO",_xlpm.c=""),"ATD",IF(_xlpm.c&lt;&gt;"",IF(_xlpm.c&lt;=_xlpm.x,IF(_xlpm.c&gt;_xlpm.y,"DP","OK"),"ATR"),IF(_xlpm.linhaAnt&lt;_xlpm.limInf,"FAL","")))))))</f>
        <v/>
      </c>
      <c r="E39" s="192" t="str">
        <f>IF($N$47&lt;&gt;"SIM","",IFERROR(IF(TRIM(C39&amp;"")="","",_xlfn.LET(_xlpm.v,VALUE(TRIM(C39&amp;"")),_xlpm.alvo,IF(A41="SÁBADO",(INT($Y$8/100)*60+MOD($Y$8,100)),(INT($Y$3/100)*60+MOD($Y$3,100))),_xlpm.real,(INT(_xlpm.v/100)*60+MOD(_xlpm.v,100)),_xlpm.dif,_xlpm.alvo-_xlpm.real,IF(ABS(_xlpm.dif)&lt;=5,0,_xlpm.dif))),"ER"))</f>
        <v/>
      </c>
      <c r="F39" s="12"/>
      <c r="G39" s="47"/>
      <c r="H39" s="48"/>
      <c r="I39" s="50" t="str">
        <f ca="1">_xlfn.LET(_xlpm.a,F39,_xlpm.c,H39,_xlpm.x,$X$3,_xlpm.y,$Y$3,_xlpm.limInf,$B$51,_xlpm.limSup,$C$51,_xlpm.linhaAnt,F40,IF(_xlpm.a="FÉRIAS","FRS",IF(_xlpm.a="FERIADO","FER",IF(_xlpm.a="NTRAB","NTB",IF(AND(_xlpm.a="ATESTADO",_xlpm.c=""),"ATD",IF(_xlpm.c&lt;&gt;"",IF(_xlpm.c&lt;=_xlpm.x,IF(_xlpm.c&gt;_xlpm.y,"DP","OK"),"ATR"),IF(_xlpm.linhaAnt&lt;_xlpm.limInf,"FAL","")))))))</f>
        <v/>
      </c>
      <c r="J39" s="192" t="str">
        <f>IF($N$47&lt;&gt;"SIM","",IFERROR(IF(TRIM(H39&amp;"")="","",_xlfn.LET(_xlpm.v,VALUE(TRIM(H39&amp;"")),_xlpm.alvo,IF(F41="SÁBADO",(INT($Y$8/100)*60+MOD($Y$8,100)),(INT($Y$3/100)*60+MOD($Y$3,100))),_xlpm.real,(INT(_xlpm.v/100)*60+MOD(_xlpm.v,100)),_xlpm.dif,_xlpm.alvo-_xlpm.real,IF(ABS(_xlpm.dif)&lt;=5,0,_xlpm.dif))),"ER"))</f>
        <v/>
      </c>
      <c r="K39" s="12"/>
      <c r="L39" s="47"/>
      <c r="M39" s="48"/>
      <c r="N39" s="50" t="str">
        <f ca="1">_xlfn.LET(_xlpm.a,K39,_xlpm.c,M39,_xlpm.x,$X$3,_xlpm.y,$Y$3,_xlpm.limInf,$B$51,_xlpm.limSup,$C$51,_xlpm.linhaAnt,K40,IF(_xlpm.a="FÉRIAS","FRS",IF(_xlpm.a="FERIADO","FER",IF(_xlpm.a="NTRAB","NTB",IF(AND(_xlpm.a="ATESTADO",_xlpm.c=""),"ATD",IF(_xlpm.c&lt;&gt;"",IF(_xlpm.c&lt;=_xlpm.x,IF(_xlpm.c&gt;_xlpm.y,"DP","OK"),"ATR"),IF(_xlpm.linhaAnt&lt;_xlpm.limInf,"FAL","")))))))</f>
        <v/>
      </c>
      <c r="O39" s="192" t="str">
        <f>IF($N$47&lt;&gt;"SIM","",IFERROR(IF(TRIM(M39&amp;"")="","",_xlfn.LET(_xlpm.v,VALUE(TRIM(M39&amp;"")),_xlpm.alvo,IF(K41="SÁBADO",(INT($Y$8/100)*60+MOD($Y$8,100)),(INT($Y$3/100)*60+MOD($Y$3,100))),_xlpm.real,(INT(_xlpm.v/100)*60+MOD(_xlpm.v,100)),_xlpm.dif,_xlpm.alvo-_xlpm.real,IF(ABS(_xlpm.dif)&lt;=5,0,_xlpm.dif))),"ER"))</f>
        <v/>
      </c>
      <c r="P39" s="231"/>
      <c r="Q39" s="232"/>
      <c r="R39" s="190"/>
      <c r="S39" s="240" t="str">
        <f t="shared" si="0"/>
        <v/>
      </c>
      <c r="T39" s="233" t="str">
        <f t="shared" si="1"/>
        <v/>
      </c>
      <c r="U39" s="5"/>
      <c r="V39" s="5"/>
    </row>
    <row r="40" spans="1:26" x14ac:dyDescent="0.25">
      <c r="A40" s="42" t="str">
        <f ca="1">IF($B$51=10,"HOJE",10)</f>
        <v>HOJE</v>
      </c>
      <c r="B40" s="47"/>
      <c r="C40" s="48"/>
      <c r="D40" s="50" t="str">
        <f ca="1">_xlfn.LET(_xlpm.a,A39,_xlpm.c,C40,_xlpm.x,$X$4,_xlpm.limInf,$B$51,_xlpm.limSup,$C$51,_xlpm.linhaAnt,A40,IF(_xlpm.a="FÉRIAS","FRS",IF(_xlpm.a="FERIADO","FER",IF(_xlpm.a="NTRAB","NTB",IF(AND(_xlpm.a="ATESTADO",_xlpm.c=""),"ATD",IF(_xlpm.c&lt;&gt;"",IF(_xlpm.c&gt;=_xlpm.x,"OK","ANT"),IF(_xlpm.linhaAnt&lt;_xlpm.limInf,"FAL","")))))))</f>
        <v/>
      </c>
      <c r="E40" s="192" t="str">
        <f>IF($N$47&lt;&gt;"SIM","",IFERROR(IF(TRIM(C40&amp;"")="","",_xlfn.LET(_xlpm.v,VALUE(TRIM(C40&amp;"")),_xlpm.alvo,(INT($X$4/100)*60+MOD($X$4,100)),_xlpm.real,(INT(_xlpm.v/100)*60+MOD(_xlpm.v,100)),_xlpm.dif,_xlpm.alvo-_xlpm.real,IF(ABS(_xlpm.dif)&lt;=5,0,_xlpm.dif))*-1),"ER"))</f>
        <v/>
      </c>
      <c r="F40" s="42">
        <f ca="1">IF($B$51=20,"HOJE",20)</f>
        <v>20</v>
      </c>
      <c r="G40" s="47"/>
      <c r="H40" s="48"/>
      <c r="I40" s="50" t="str">
        <f ca="1">_xlfn.LET(_xlpm.a,F39,_xlpm.c,H40,_xlpm.x,$X$4,_xlpm.limInf,$B$51,_xlpm.limSup,$C$51,_xlpm.linhaAnt,F40,IF(_xlpm.a="FÉRIAS","FRS",IF(_xlpm.a="FERIADO","FER",IF(_xlpm.a="NTRAB","NTB",IF(AND(_xlpm.a="ATESTADO",_xlpm.c=""),"ATD",IF(_xlpm.c&lt;&gt;"",IF(_xlpm.c&gt;=_xlpm.x,"OK","ANT"),IF(_xlpm.linhaAnt&lt;_xlpm.limInf,"FAL","")))))))</f>
        <v/>
      </c>
      <c r="J40" s="192" t="str">
        <f>IF($N$47&lt;&gt;"SIM","",IFERROR(IF(TRIM(H40&amp;"")="","",_xlfn.LET(_xlpm.v,VALUE(TRIM(H40&amp;"")),_xlpm.alvo,(INT($X$4/100)*60+MOD($X$4,100)),_xlpm.real,(INT(_xlpm.v/100)*60+MOD(_xlpm.v,100)),_xlpm.dif,_xlpm.alvo-_xlpm.real,IF(ABS(_xlpm.dif)&lt;=5,0,_xlpm.dif))*-1),"ER"))</f>
        <v/>
      </c>
      <c r="K40" s="39">
        <f ca="1">IF($B$51=30,"HOJE",30)</f>
        <v>30</v>
      </c>
      <c r="L40" s="47"/>
      <c r="M40" s="48"/>
      <c r="N40" s="50" t="str">
        <f ca="1">_xlfn.LET(_xlpm.a,K39,_xlpm.c,M40,_xlpm.x,$X$4,_xlpm.limInf,$B$51,_xlpm.limSup,$C$51,_xlpm.linhaAnt,K40,IF(_xlpm.a="FÉRIAS","FRS",IF(_xlpm.a="FERIADO","FER",IF(_xlpm.a="NTRAB","NTB",IF(AND(_xlpm.a="ATESTADO",_xlpm.c=""),"ATD",IF(_xlpm.c&lt;&gt;"",IF(_xlpm.c&gt;=_xlpm.x,"OK","ANT"),IF(_xlpm.linhaAnt&lt;_xlpm.limInf,"FAL","")))))))</f>
        <v/>
      </c>
      <c r="O40" s="192" t="str">
        <f>IF($N$47&lt;&gt;"SIM","",IFERROR(IF(TRIM(M40&amp;"")="","",_xlfn.LET(_xlpm.v,VALUE(TRIM(M40&amp;"")),_xlpm.alvo,(INT($X$4/100)*60+MOD($X$4,100)),_xlpm.real,(INT(_xlpm.v/100)*60+MOD(_xlpm.v,100)),_xlpm.dif,_xlpm.alvo-_xlpm.real,IF(ABS(_xlpm.dif)&lt;=5,0,_xlpm.dif))*-1),"ER"))</f>
        <v/>
      </c>
      <c r="P40" s="231"/>
      <c r="Q40" s="232"/>
      <c r="R40" s="190"/>
      <c r="S40" s="240" t="str">
        <f t="shared" si="0"/>
        <v/>
      </c>
      <c r="T40" s="233" t="str">
        <f t="shared" si="1"/>
        <v/>
      </c>
      <c r="U40" s="5"/>
      <c r="V40" s="5"/>
    </row>
    <row r="41" spans="1:26" x14ac:dyDescent="0.25">
      <c r="A41" s="42" t="str">
        <f>IF(A37="SÁBADO","DOMINGO",IF(A37="DOMINGO","SEGUNDA",IF(A37="SEGUNDA","TERÇA",IF(A37="SEGUNDA","TERÇA",IF(A37="TERÇA","QUARTA",IF(A37="QUARTA","QUINTA",IF(A37="QUINTA","SEXTA",IF(A37="SEXTA","SÁBADO","ERRO"))))))))</f>
        <v>TERÇA</v>
      </c>
      <c r="B41" s="47"/>
      <c r="C41" s="48"/>
      <c r="D41" s="50" t="str">
        <f ca="1">_xlfn.LET(_xlpm.a,A39,_xlpm.c,C41,_xlpm.x,$X$5,_xlpm.y,$Y$5,_xlpm.limInf,$B$51,_xlpm.limSup,$C$51,_xlpm.linhaAnt,A40,IF(_xlpm.a="FÉRIAS","FRS",IF(_xlpm.a="FERIADO","FER",IF(_xlpm.a="NTRAB","NTB",IF(AND(_xlpm.a="ATESTADO",_xlpm.c=""),"ATD",IF(_xlpm.c&lt;&gt;"",IF(_xlpm.c&lt;=_xlpm.x,IF(_xlpm.c&gt;_xlpm.y,"DP","OK"),"ATR"),IF(_xlpm.linhaAnt&lt;_xlpm.limInf,"FAL","")))))))</f>
        <v/>
      </c>
      <c r="E41" s="192" t="str">
        <f>IF($N$47&lt;&gt;"SIM","",IFERROR(IF(TRIM(C41&amp;"")="","",_xlfn.LET(_xlpm.v,VALUE(TRIM(C41&amp;"")),_xlpm.alvo,(INT($Y$5/100)*60+MOD($Y$5,100)),_xlpm.real,(INT(_xlpm.v/100)*60+MOD(_xlpm.v,100)),_xlpm.dif,_xlpm.alvo-_xlpm.real,IF(ABS(_xlpm.dif)&lt;=5,0,_xlpm.dif))),"ER"))</f>
        <v/>
      </c>
      <c r="F41" s="42" t="str">
        <f>IF(F37="SÁBADO","DOMINGO",IF(F37="DOMINGO","SEGUNDA",IF(F37="SEGUNDA","TERÇA",IF(F37="SEGUNDA","TERÇA",IF(F37="TERÇA","QUARTA",IF(F37="QUARTA","QUINTA",IF(F37="QUINTA","SEXTA",IF(F37="SEXTA","SÁBADO","ERRO"))))))))</f>
        <v>SEXTA</v>
      </c>
      <c r="G41" s="47"/>
      <c r="H41" s="48"/>
      <c r="I41" s="50" t="str">
        <f ca="1">_xlfn.LET(_xlpm.a,F39,_xlpm.c,H41,_xlpm.x,$X$5,_xlpm.y,$Y$5,_xlpm.limInf,$B$51,_xlpm.limSup,$C$51,_xlpm.linhaAnt,F40,IF(_xlpm.a="FÉRIAS","FRS",IF(_xlpm.a="FERIADO","FER",IF(_xlpm.a="NTRAB","NTB",IF(AND(_xlpm.a="ATESTADO",_xlpm.c=""),"ATD",IF(_xlpm.c&lt;&gt;"",IF(_xlpm.c&lt;=_xlpm.x,IF(_xlpm.c&gt;_xlpm.y,"DP","OK"),"ATR"),IF(_xlpm.linhaAnt&lt;_xlpm.limInf,"FAL","")))))))</f>
        <v/>
      </c>
      <c r="J41" s="192" t="str">
        <f>IF($N$47&lt;&gt;"SIM","",IFERROR(IF(TRIM(H41&amp;"")="","",_xlfn.LET(_xlpm.v,VALUE(TRIM(H41&amp;"")),_xlpm.alvo,(INT($Y$5/100)*60+MOD($Y$5,100)),_xlpm.real,(INT(_xlpm.v/100)*60+MOD(_xlpm.v,100)),_xlpm.dif,_xlpm.alvo-_xlpm.real,IF(ABS(_xlpm.dif)&lt;=5,0,_xlpm.dif))),"ER"))</f>
        <v/>
      </c>
      <c r="K41" s="42" t="str">
        <f ca="1">IF(K40&gt;C53,"",IF(K37="SÁBADO","DOMINGO",IF(K37="DOMINGO","SEGUNDA",IF(K37="SEGUNDA","TERÇA",IF(K37="SEGUNDA","TERÇA",IF(K37="TERÇA","QUARTA",IF(K37="QUARTA","QUINTA",IF(K37="QUINTA","SEXTA",IF(K37="SEXTA","SÁBADO","ERRO")))))))))</f>
        <v>SEGUNDA</v>
      </c>
      <c r="L41" s="47"/>
      <c r="M41" s="48"/>
      <c r="N41" s="50" t="str">
        <f ca="1">_xlfn.LET(_xlpm.a,K39,_xlpm.c,M41,_xlpm.x,$X$5,_xlpm.y,$Y$5,_xlpm.limInf,$B$51,_xlpm.limSup,$C$51,_xlpm.linhaAnt,K40,IF(_xlpm.a="FÉRIAS","FRS",IF(_xlpm.a="FERIADO","FER",IF(_xlpm.a="NTRAB","NTB",IF(AND(_xlpm.a="ATESTADO",_xlpm.c=""),"ATD",IF(_xlpm.c&lt;&gt;"",IF(_xlpm.c&lt;=_xlpm.x,IF(_xlpm.c&gt;_xlpm.y,"DP","OK"),"ATR"),IF(_xlpm.linhaAnt&lt;_xlpm.limInf,"FAL","")))))))</f>
        <v/>
      </c>
      <c r="O41" s="192" t="str">
        <f>IF($N$47&lt;&gt;"SIM","",IFERROR(IF(TRIM(M41&amp;"")="","",_xlfn.LET(_xlpm.v,VALUE(TRIM(M41&amp;"")),_xlpm.alvo,(INT($Y$5/100)*60+MOD($Y$5,100)),_xlpm.real,(INT(_xlpm.v/100)*60+MOD(_xlpm.v,100)),_xlpm.dif,_xlpm.alvo-_xlpm.real,IF(ABS(_xlpm.dif)&lt;=5,0,_xlpm.dif))),"ER"))</f>
        <v/>
      </c>
      <c r="P41" s="231"/>
      <c r="Q41" s="232"/>
      <c r="R41" s="190"/>
      <c r="S41" s="240" t="str">
        <f t="shared" si="0"/>
        <v/>
      </c>
      <c r="T41" s="233" t="str">
        <f t="shared" si="1"/>
        <v/>
      </c>
      <c r="U41" s="5"/>
      <c r="V41" s="5"/>
      <c r="W41" s="5"/>
    </row>
    <row r="42" spans="1:26" x14ac:dyDescent="0.25">
      <c r="A42" s="82"/>
      <c r="B42" s="47"/>
      <c r="C42" s="48"/>
      <c r="D42" s="50" t="str">
        <f ca="1">_xlfn.LET(_xlpm.a,A39,_xlpm.c,C42,_xlpm.x,$X$6,_xlpm.limInf,$B$51,_xlpm.limSup,$C$51,_xlpm.linhaAnt,A40,IF(_xlpm.a="FÉRIAS","FRS",IF(_xlpm.a="FERIADO","FER",IF(_xlpm.a="NTRAB","NTB",IF(AND(_xlpm.a="ATESTADO",_xlpm.c=""),"ATD",IF(_xlpm.c&lt;&gt;"",IF(_xlpm.c&gt;=_xlpm.x,"OK","ANT"),IF(_xlpm.linhaAnt&lt;_xlpm.limInf,"FAL","")))))))</f>
        <v/>
      </c>
      <c r="E42" s="192" t="str">
        <f>IF($N$47&lt;&gt;"SIM","",IFERROR(IF(TRIM(C42&amp;"")="","",_xlfn.LET(_xlpm.v,VALUE(TRIM(C42&amp;"")),_xlpm.alvo,(INT($X$6/100)*60+MOD($X$6,100)),_xlpm.real,(INT(_xlpm.v/100)*60+MOD(_xlpm.v,100)),_xlpm.dif,_xlpm.alvo-_xlpm.real,IF(ABS(_xlpm.dif)&lt;=5,0,_xlpm.dif))*-1),"ER"))</f>
        <v/>
      </c>
      <c r="F42" s="82"/>
      <c r="G42" s="47"/>
      <c r="H42" s="48"/>
      <c r="I42" s="50" t="str">
        <f ca="1">_xlfn.LET(_xlpm.a,F39,_xlpm.c,H42,_xlpm.x,$X$6,_xlpm.limInf,$B$51,_xlpm.limSup,$C$51,_xlpm.linhaAnt,F40,IF(_xlpm.a="FÉRIAS","FRS",IF(_xlpm.a="FERIADO","FER",IF(_xlpm.a="NTRAB","NTB",IF(AND(_xlpm.a="ATESTADO",_xlpm.c=""),"ATD",IF(_xlpm.c&lt;&gt;"",IF(_xlpm.c&gt;=_xlpm.x,"OK","ANT"),IF(_xlpm.linhaAnt&lt;_xlpm.limInf,"FAL","")))))))</f>
        <v/>
      </c>
      <c r="J42" s="192" t="str">
        <f>IF($N$47&lt;&gt;"SIM","",IFERROR(IF(TRIM(H42&amp;"")="","",_xlfn.LET(_xlpm.v,VALUE(TRIM(H42&amp;"")),_xlpm.alvo,(INT($X$6/100)*60+MOD($X$6,100)),_xlpm.real,(INT(_xlpm.v/100)*60+MOD(_xlpm.v,100)),_xlpm.dif,_xlpm.alvo-_xlpm.real,IF(ABS(_xlpm.dif)&lt;=5,0,_xlpm.dif))*-1),"ER"))</f>
        <v/>
      </c>
      <c r="K42" s="40"/>
      <c r="L42" s="47"/>
      <c r="M42" s="48"/>
      <c r="N42" s="50" t="str">
        <f ca="1">_xlfn.LET(_xlpm.a,K39,_xlpm.c,M42,_xlpm.x,$X$6,_xlpm.limInf,$B$51,_xlpm.limSup,$C$51,_xlpm.linhaAnt,K40,IF(_xlpm.a="FÉRIAS","FRS",IF(_xlpm.a="FERIADO","FER",IF(_xlpm.a="NTRAB","NTB",IF(AND(_xlpm.a="ATESTADO",_xlpm.c=""),"ATD",IF(_xlpm.c&lt;&gt;"",IF(_xlpm.c&gt;=_xlpm.x,"OK","ANT"),IF(_xlpm.linhaAnt&lt;_xlpm.limInf,"FAL","")))))))</f>
        <v/>
      </c>
      <c r="O42" s="192" t="str">
        <f>IF($N$47&lt;&gt;"SIM","",IFERROR(IF(TRIM(M42&amp;"")="","",_xlfn.LET(_xlpm.v,VALUE(TRIM(M42&amp;"")),_xlpm.alvo,(INT($X$6/100)*60+MOD($X$6,100)),_xlpm.real,(INT(_xlpm.v/100)*60+MOD(_xlpm.v,100)),_xlpm.dif,_xlpm.alvo-_xlpm.real,IF(ABS(_xlpm.dif)&lt;=5,0,_xlpm.dif))*-1),"ER"))</f>
        <v/>
      </c>
      <c r="P42" s="231"/>
      <c r="Q42" s="232"/>
      <c r="R42" s="190"/>
      <c r="S42" s="240" t="str">
        <f t="shared" si="0"/>
        <v/>
      </c>
      <c r="T42" s="233" t="str">
        <f t="shared" si="1"/>
        <v/>
      </c>
      <c r="U42" s="5"/>
      <c r="V42" s="5"/>
    </row>
    <row r="43" spans="1:26" ht="15" customHeight="1" x14ac:dyDescent="0.25">
      <c r="A43" s="162" t="s">
        <v>1</v>
      </c>
      <c r="B43" s="274" t="s">
        <v>124</v>
      </c>
      <c r="C43" s="274"/>
      <c r="D43" s="274"/>
      <c r="E43" s="274"/>
      <c r="F43" s="274"/>
      <c r="G43" s="162" t="s">
        <v>126</v>
      </c>
      <c r="H43" s="162" t="s">
        <v>127</v>
      </c>
      <c r="I43" s="26"/>
      <c r="J43" s="193"/>
      <c r="K43" s="11"/>
      <c r="L43" s="46"/>
      <c r="M43" s="7"/>
      <c r="N43" s="49" t="str">
        <f ca="1">_xlfn.LET(_xlpm.a,K43,_xlpm.c,M43,_xlpm.x,$X$3,_xlpm.y,$Y$3,_xlpm.limInf,$B$51,_xlpm.limSup,$C$51,_xlpm.linhaAnt,K44,IF(_xlpm.a="FÉRIAS","FRS",IF(_xlpm.a="FERIADO","FER",IF(_xlpm.a="NTRAB","NTB",IF(AND(_xlpm.a="ATESTADO",_xlpm.c=""),"ATD",IF(_xlpm.c&lt;&gt;"",IF(_xlpm.c&lt;=_xlpm.x,IF(_xlpm.c&gt;_xlpm.y,"DP","OK"),"ATR"),IF(_xlpm.linhaAnt&lt;_xlpm.limInf,"FAL","")))))))</f>
        <v/>
      </c>
      <c r="O43" s="192" t="str">
        <f>IF($N$47&lt;&gt;"SIM","",IFERROR(IF(TRIM(M43&amp;"")="","",_xlfn.LET(_xlpm.v,VALUE(TRIM(M43&amp;"")),_xlpm.alvo,IF(K45="SÁBADO",(INT($Y$8/100)*60+MOD($Y$8,100)),(INT($Y$3/100)*60+MOD($Y$3,100))),_xlpm.real,(INT(_xlpm.v/100)*60+MOD(_xlpm.v,100)),_xlpm.dif,_xlpm.alvo-_xlpm.real,IF(ABS(_xlpm.dif)&lt;=5,0,_xlpm.dif))),"ER"))</f>
        <v/>
      </c>
      <c r="P43" s="231"/>
      <c r="Q43" s="232"/>
      <c r="R43" s="190"/>
      <c r="S43" s="240" t="str">
        <f t="shared" si="0"/>
        <v/>
      </c>
      <c r="T43" s="233" t="str">
        <f t="shared" si="1"/>
        <v/>
      </c>
      <c r="U43" s="5"/>
    </row>
    <row r="44" spans="1:26" x14ac:dyDescent="0.25">
      <c r="A44" s="60"/>
      <c r="B44" s="275"/>
      <c r="C44" s="275"/>
      <c r="D44" s="275"/>
      <c r="E44" s="275"/>
      <c r="F44" s="275"/>
      <c r="G44" s="161"/>
      <c r="H44" s="161"/>
      <c r="I44" s="159" t="str">
        <f>IFERROR(IF(H44="","0",SUM(H44-G44)),"")</f>
        <v>0</v>
      </c>
      <c r="J44" s="158">
        <f>SUM(I54*60+J54)</f>
        <v>0</v>
      </c>
      <c r="K44" s="37">
        <f ca="1">IF($B$51=31,"HOJE",31)</f>
        <v>31</v>
      </c>
      <c r="L44" s="46"/>
      <c r="M44" s="7"/>
      <c r="N44" s="49" t="str">
        <f ca="1">_xlfn.LET(_xlpm.a,K43,_xlpm.c,M44,_xlpm.x,$X$4,_xlpm.limInf,$B$51,_xlpm.limSup,$C$51,_xlpm.linhaAnt,K44,IF(_xlpm.a="FÉRIAS","FRS",IF(_xlpm.a="FERIADO","FER",IF(_xlpm.a="NTRAB","NTB",IF(AND(_xlpm.a="ATESTADO",_xlpm.c=""),"ATD",IF(_xlpm.c&lt;&gt;"",IF(_xlpm.c&gt;=_xlpm.x,"OK","ANT"),IF(_xlpm.linhaAnt&lt;_xlpm.limInf,"FAL","")))))))</f>
        <v/>
      </c>
      <c r="O44" s="192" t="str">
        <f>IF($N$47&lt;&gt;"SIM","",IFERROR(IF(TRIM(M44&amp;"")="","",_xlfn.LET(_xlpm.v,VALUE(TRIM(M44&amp;"")),_xlpm.alvo,(INT($X$4/100)*60+MOD($X$4,100)),_xlpm.real,(INT(_xlpm.v/100)*60+MOD(_xlpm.v,100)),_xlpm.dif,_xlpm.alvo-_xlpm.real,IF(ABS(_xlpm.dif)&lt;=5,0,_xlpm.dif))*-1),"ER"))</f>
        <v/>
      </c>
      <c r="P44" s="241"/>
      <c r="Q44" s="242"/>
      <c r="R44" s="190"/>
      <c r="S44" s="240" t="str">
        <f t="shared" si="0"/>
        <v/>
      </c>
      <c r="T44" s="233" t="str">
        <f t="shared" si="1"/>
        <v/>
      </c>
      <c r="U44" s="5"/>
      <c r="W44" s="5"/>
    </row>
    <row r="45" spans="1:26" x14ac:dyDescent="0.25">
      <c r="A45" s="60"/>
      <c r="B45" s="276"/>
      <c r="C45" s="276"/>
      <c r="D45" s="276"/>
      <c r="E45" s="276"/>
      <c r="F45" s="276"/>
      <c r="G45" s="161"/>
      <c r="H45" s="161"/>
      <c r="I45" s="159" t="str">
        <f t="shared" ref="I45:I47" si="2">IF(H45="","0",SUM(H45-G45))</f>
        <v>0</v>
      </c>
      <c r="J45" s="158">
        <f t="shared" ref="J45:J47" si="3">SUM(I55*60+J55)</f>
        <v>0</v>
      </c>
      <c r="K45" s="37" t="str">
        <f ca="1">IF(K44&gt;C53,"",IF(K41="SÁBADO","DOMINGO",IF(K41="DOMINGO","SEGUNDA",IF(K41="SEGUNDA","TERÇA",IF(K41="SEGUNDA","TERÇA",IF(K41="TERÇA","QUARTA",IF(K41="QUARTA","QUINTA",IF(K41="QUINTA","SEXTA",IF(K41="SEXTA","SÁBADO","ERRO")))))))))</f>
        <v>TERÇA</v>
      </c>
      <c r="L45" s="46"/>
      <c r="M45" s="7"/>
      <c r="N45" s="49" t="str">
        <f ca="1">_xlfn.LET(_xlpm.a,K43,_xlpm.c,M45,_xlpm.x,$X$5,_xlpm.y,$Y$5,_xlpm.limInf,$B$51,_xlpm.limSup,$C$51,_xlpm.linhaAnt,K44,IF(_xlpm.a="FÉRIAS","FRS",IF(_xlpm.a="FERIADO","FER",IF(_xlpm.a="NTRAB","NTB",IF(AND(_xlpm.a="ATESTADO",_xlpm.c=""),"ATD",IF(_xlpm.c&lt;&gt;"",IF(_xlpm.c&lt;=_xlpm.x,IF(_xlpm.c&gt;_xlpm.y,"DP","OK"),"ATR"),IF(_xlpm.linhaAnt&lt;_xlpm.limInf,"FAL","")))))))</f>
        <v/>
      </c>
      <c r="O45" s="192" t="str">
        <f>IF($N$47&lt;&gt;"SIM","",IFERROR(IF(TRIM(M45&amp;"")="","",_xlfn.LET(_xlpm.v,VALUE(TRIM(M45&amp;"")),_xlpm.alvo,(INT($Y$5/100)*60+MOD($Y$5,100)),_xlpm.real,(INT(_xlpm.v/100)*60+MOD(_xlpm.v,100)),_xlpm.dif,_xlpm.alvo-_xlpm.real,IF(ABS(_xlpm.dif)&lt;=5,0,_xlpm.dif))),"ER"))</f>
        <v/>
      </c>
      <c r="P45" s="231"/>
      <c r="Q45" s="232"/>
      <c r="R45" s="191"/>
      <c r="S45" s="240" t="str">
        <f t="shared" si="0"/>
        <v/>
      </c>
      <c r="T45" s="233" t="str">
        <f t="shared" si="1"/>
        <v/>
      </c>
      <c r="U45" s="5"/>
    </row>
    <row r="46" spans="1:26" x14ac:dyDescent="0.25">
      <c r="A46" s="60"/>
      <c r="B46" s="260"/>
      <c r="C46" s="260"/>
      <c r="D46" s="260"/>
      <c r="E46" s="260"/>
      <c r="F46" s="260"/>
      <c r="G46" s="161"/>
      <c r="H46" s="161"/>
      <c r="I46" s="159" t="str">
        <f t="shared" si="2"/>
        <v>0</v>
      </c>
      <c r="J46" s="158">
        <f t="shared" si="3"/>
        <v>0</v>
      </c>
      <c r="K46" s="38"/>
      <c r="L46" s="46"/>
      <c r="M46" s="7"/>
      <c r="N46" s="49" t="str">
        <f ca="1">_xlfn.LET(_xlpm.a,K43,_xlpm.c,M46,_xlpm.x,$X$6,_xlpm.limInf,$B$51,_xlpm.limSup,$C$51,_xlpm.linhaAnt,K44,IF(_xlpm.a="FÉRIAS","FRS",IF(_xlpm.a="FERIADO","FER",IF(_xlpm.a="NTRAB","NTB",IF(AND(_xlpm.a="ATESTADO",_xlpm.c=""),"ATD",IF(_xlpm.c&lt;&gt;"",IF(_xlpm.c&gt;=_xlpm.x,"OK","ANT"),IF(_xlpm.linhaAnt&lt;_xlpm.limInf,"FAL","")))))))</f>
        <v/>
      </c>
      <c r="O46" s="192" t="str">
        <f>IF($N$47&lt;&gt;"SIM","",IFERROR(IF(TRIM(M46&amp;"")="","",_xlfn.LET(_xlpm.v,VALUE(TRIM(M46&amp;"")),_xlpm.alvo,(INT($X$6/100)*60+MOD($X$6,100)),_xlpm.real,(INT(_xlpm.v/100)*60+MOD(_xlpm.v,100)),_xlpm.dif,_xlpm.alvo-_xlpm.real,IF(ABS(_xlpm.dif)&lt;=5,0,_xlpm.dif))*-1),"ER"))</f>
        <v/>
      </c>
      <c r="P46" s="231"/>
      <c r="Q46" s="232"/>
      <c r="R46" s="191"/>
      <c r="S46" s="240" t="str">
        <f t="shared" si="0"/>
        <v/>
      </c>
      <c r="T46" s="233" t="str">
        <f t="shared" si="1"/>
        <v/>
      </c>
      <c r="U46" s="5"/>
    </row>
    <row r="47" spans="1:26" x14ac:dyDescent="0.25">
      <c r="A47" s="60"/>
      <c r="B47" s="260"/>
      <c r="C47" s="260"/>
      <c r="D47" s="260"/>
      <c r="E47" s="260"/>
      <c r="F47" s="260"/>
      <c r="G47" s="161"/>
      <c r="H47" s="161"/>
      <c r="I47" s="159" t="str">
        <f t="shared" si="2"/>
        <v>0</v>
      </c>
      <c r="J47" s="158">
        <f t="shared" si="3"/>
        <v>0</v>
      </c>
      <c r="K47" s="261" t="s">
        <v>56</v>
      </c>
      <c r="L47" s="261"/>
      <c r="M47" s="261"/>
      <c r="N47" s="66" t="s">
        <v>51</v>
      </c>
      <c r="O47" s="62"/>
      <c r="P47" s="231"/>
      <c r="Q47" s="232"/>
      <c r="R47" s="191"/>
      <c r="S47" s="240" t="str">
        <f t="shared" si="0"/>
        <v/>
      </c>
      <c r="T47" s="233" t="str">
        <f t="shared" si="1"/>
        <v/>
      </c>
      <c r="U47" s="5"/>
      <c r="V47" s="5"/>
    </row>
    <row r="48" spans="1:26" x14ac:dyDescent="0.25">
      <c r="A48" s="60"/>
      <c r="B48" s="260"/>
      <c r="C48" s="260"/>
      <c r="D48" s="260"/>
      <c r="E48" s="260"/>
      <c r="F48" s="260"/>
      <c r="G48" s="65"/>
      <c r="H48" s="65"/>
      <c r="I48" s="159" t="str">
        <f t="shared" ref="I48:I50" si="4">IF(H48="","0",SUM(H48-G48))</f>
        <v>0</v>
      </c>
      <c r="J48" s="158">
        <f t="shared" ref="J48:J50" si="5">SUM(I58*60+J58)</f>
        <v>0</v>
      </c>
      <c r="K48" s="184" t="s">
        <v>59</v>
      </c>
      <c r="L48" s="262"/>
      <c r="M48" s="263"/>
      <c r="N48" s="177" t="s">
        <v>38</v>
      </c>
      <c r="O48" s="30"/>
      <c r="P48" s="231"/>
      <c r="Q48" s="232"/>
      <c r="R48" s="191"/>
      <c r="S48" s="240" t="str">
        <f t="shared" si="0"/>
        <v/>
      </c>
      <c r="T48" s="233" t="str">
        <f t="shared" si="1"/>
        <v/>
      </c>
      <c r="U48" s="5"/>
      <c r="W48" s="9" t="s">
        <v>50</v>
      </c>
    </row>
    <row r="49" spans="1:23" x14ac:dyDescent="0.25">
      <c r="A49" s="60"/>
      <c r="B49" s="260"/>
      <c r="C49" s="260"/>
      <c r="D49" s="260"/>
      <c r="E49" s="260"/>
      <c r="F49" s="260"/>
      <c r="G49" s="65"/>
      <c r="H49" s="65"/>
      <c r="I49" s="159" t="str">
        <f t="shared" si="4"/>
        <v>0</v>
      </c>
      <c r="J49" s="158">
        <f t="shared" si="5"/>
        <v>0</v>
      </c>
      <c r="K49" s="184" t="s">
        <v>39</v>
      </c>
      <c r="L49" s="264"/>
      <c r="M49" s="264"/>
      <c r="N49" s="185" t="s">
        <v>38</v>
      </c>
      <c r="O49" s="30"/>
      <c r="P49" s="231"/>
      <c r="Q49" s="232"/>
      <c r="R49" s="191"/>
      <c r="S49" s="240" t="str">
        <f t="shared" si="0"/>
        <v/>
      </c>
      <c r="T49" s="233" t="str">
        <f t="shared" si="1"/>
        <v/>
      </c>
      <c r="U49" s="5"/>
      <c r="W49" s="9" t="s">
        <v>51</v>
      </c>
    </row>
    <row r="50" spans="1:23" x14ac:dyDescent="0.25">
      <c r="A50" s="60"/>
      <c r="B50" s="260"/>
      <c r="C50" s="260"/>
      <c r="D50" s="260"/>
      <c r="E50" s="260"/>
      <c r="F50" s="260"/>
      <c r="G50" s="65"/>
      <c r="H50" s="65"/>
      <c r="I50" s="159" t="str">
        <f t="shared" si="4"/>
        <v>0</v>
      </c>
      <c r="J50" s="158">
        <f t="shared" si="5"/>
        <v>0</v>
      </c>
      <c r="K50" s="184" t="s">
        <v>40</v>
      </c>
      <c r="L50" s="265">
        <f>SUM(J44:J50)</f>
        <v>0</v>
      </c>
      <c r="M50" s="265"/>
      <c r="N50" s="177" t="s">
        <v>38</v>
      </c>
      <c r="O50" s="9"/>
      <c r="P50" s="231"/>
      <c r="Q50" s="232"/>
      <c r="R50" s="191"/>
      <c r="S50" s="240" t="str">
        <f t="shared" si="0"/>
        <v/>
      </c>
      <c r="T50" s="233" t="str">
        <f t="shared" si="1"/>
        <v/>
      </c>
      <c r="U50" s="5"/>
      <c r="V50" s="5"/>
    </row>
    <row r="51" spans="1:23" ht="15" customHeight="1" thickBot="1" x14ac:dyDescent="0.3">
      <c r="A51" s="77">
        <f ca="1">TODAY()</f>
        <v>46091</v>
      </c>
      <c r="B51" s="189">
        <f ca="1">IF(OR(A51&gt;CONFIG!E7,A53&gt;B53,C51&lt;C52),"32",B52)</f>
        <v>10</v>
      </c>
      <c r="C51" s="14">
        <f>CONFIG!G7</f>
        <v>2026</v>
      </c>
      <c r="F51" s="165" t="s">
        <v>123</v>
      </c>
      <c r="G51" s="164">
        <f>IFERROR(SUM(I44:I50),"ERRO")</f>
        <v>0</v>
      </c>
      <c r="H51" s="160" t="s">
        <v>125</v>
      </c>
      <c r="I51" s="9"/>
      <c r="J51" s="9"/>
      <c r="K51" s="183" t="s">
        <v>41</v>
      </c>
      <c r="L51" s="266">
        <f>SUM(E3:E42,J3:J42,O3:O46)</f>
        <v>0</v>
      </c>
      <c r="M51" s="266"/>
      <c r="N51" s="178" t="s">
        <v>38</v>
      </c>
      <c r="O51" s="9"/>
      <c r="P51" s="231"/>
      <c r="Q51" s="232"/>
      <c r="R51" s="191"/>
      <c r="S51" s="240" t="str">
        <f t="shared" si="0"/>
        <v/>
      </c>
      <c r="T51" s="233" t="str">
        <f t="shared" si="1"/>
        <v/>
      </c>
    </row>
    <row r="52" spans="1:23" ht="15.75" thickBot="1" x14ac:dyDescent="0.3">
      <c r="A52" s="13">
        <f ca="1">IF(B53&gt;A53,"01/01/2021",A51)</f>
        <v>46091</v>
      </c>
      <c r="B52" s="14">
        <f ca="1">DAY(A52)</f>
        <v>10</v>
      </c>
      <c r="C52" s="14">
        <f ca="1">YEAR(A51)</f>
        <v>2026</v>
      </c>
      <c r="F52" s="166"/>
      <c r="G52" s="36"/>
      <c r="H52" s="167"/>
      <c r="I52" s="17"/>
      <c r="J52" s="17"/>
      <c r="K52" s="179" t="str">
        <f>IF(L52&lt;0,"A PAGAR","SALDO")</f>
        <v>SALDO</v>
      </c>
      <c r="L52" s="267">
        <f>SUM((L48+L50-L49-L51)/60)*-1</f>
        <v>0</v>
      </c>
      <c r="M52" s="267"/>
      <c r="N52" s="180" t="s">
        <v>42</v>
      </c>
      <c r="O52" s="9"/>
      <c r="P52" s="231"/>
      <c r="Q52" s="232"/>
      <c r="R52" s="191"/>
      <c r="S52" s="240" t="str">
        <f t="shared" si="0"/>
        <v/>
      </c>
      <c r="T52" s="233" t="str">
        <f t="shared" si="1"/>
        <v/>
      </c>
    </row>
    <row r="53" spans="1:23" ht="15.75" thickBot="1" x14ac:dyDescent="0.3">
      <c r="A53" s="14" t="str">
        <f ca="1">TEXT(A51,"MM")</f>
        <v>03</v>
      </c>
      <c r="B53" s="14" t="str">
        <f>(CONFIG!D6)</f>
        <v>03</v>
      </c>
      <c r="C53" s="30">
        <f>(CONFIG!B8)</f>
        <v>31</v>
      </c>
      <c r="D53" s="286" t="str">
        <f>TEXT(VALUE(TEXT(X12, "00\:00")), "h:mm") &amp; " - " &amp; TEXT(VALUE(TEXT(X13, "00\:00")), "h:mm") &amp; " / " &amp; TEXT(VALUE(TEXT(X14, "00\:00")), "h:mm") &amp; " - " &amp; TEXT(VALUE(TEXT(X15, "00\:00")), "h:mm")</f>
        <v>8:00 - 12:00 / 14:00 - 18:00</v>
      </c>
      <c r="E53" s="287"/>
      <c r="F53" s="287"/>
      <c r="G53" s="287"/>
      <c r="H53" s="288"/>
      <c r="I53" s="17"/>
      <c r="J53" s="17"/>
      <c r="K53" s="181" t="str">
        <f>IF(L52&lt;0,"TEMPO","TEMPO")</f>
        <v>TEMPO</v>
      </c>
      <c r="L53" s="252" t="str">
        <f>IF(F55&lt;0,TEXT(ABS(F55),"00"),TEXT(F55,"00")) &amp; ":" &amp; IF(H55&lt;0,TEXT(ABS(H55),"00"),TEXT(H55,"00"))</f>
        <v>00:00</v>
      </c>
      <c r="M53" s="252"/>
      <c r="N53" s="182" t="s">
        <v>43</v>
      </c>
      <c r="O53" s="9"/>
      <c r="P53" s="231"/>
      <c r="Q53" s="232"/>
      <c r="R53" s="191"/>
      <c r="S53" s="240" t="str">
        <f t="shared" si="0"/>
        <v/>
      </c>
      <c r="T53" s="233" t="str">
        <f t="shared" si="1"/>
        <v/>
      </c>
    </row>
    <row r="54" spans="1:23" x14ac:dyDescent="0.25">
      <c r="A54" s="17"/>
      <c r="B54" s="17"/>
      <c r="C54" s="19"/>
      <c r="D54" s="19"/>
      <c r="E54" s="17"/>
      <c r="F54" s="17"/>
      <c r="G54" s="17"/>
      <c r="H54" s="17"/>
      <c r="I54" s="14">
        <f t="shared" ref="I54:I61" si="6">HOUR(I44)</f>
        <v>0</v>
      </c>
      <c r="J54" s="14">
        <f t="shared" ref="J54:J61" si="7">MINUTE(I44)</f>
        <v>0</v>
      </c>
      <c r="K54" s="18"/>
      <c r="L54" s="17"/>
      <c r="M54" s="17"/>
      <c r="N54" s="17"/>
      <c r="O54" s="17"/>
      <c r="P54" s="231"/>
      <c r="Q54" s="232"/>
      <c r="R54" s="191"/>
      <c r="S54" s="240" t="str">
        <f>IF(R54="","",TEXT(R54,"00""/""00""/""0000"))</f>
        <v/>
      </c>
      <c r="T54" s="233" t="str">
        <f>IF(R54="","",LEFT(S54&amp;"00",2))</f>
        <v/>
      </c>
      <c r="U54" s="9"/>
    </row>
    <row r="55" spans="1:23" x14ac:dyDescent="0.25">
      <c r="A55" s="17"/>
      <c r="B55" s="17"/>
      <c r="C55" s="19"/>
      <c r="D55" s="19"/>
      <c r="E55" s="17"/>
      <c r="F55" s="58">
        <f>TRUNC(L52)</f>
        <v>0</v>
      </c>
      <c r="G55" s="23">
        <f>SUM(L52-F55)</f>
        <v>0</v>
      </c>
      <c r="H55" s="58">
        <f>IF(G55*60&lt;10, ROUND(G55*60,0) + 0, ROUND(G55*60,0))</f>
        <v>0</v>
      </c>
      <c r="I55" s="14">
        <f t="shared" si="6"/>
        <v>0</v>
      </c>
      <c r="J55" s="14">
        <f t="shared" si="7"/>
        <v>0</v>
      </c>
      <c r="K55" s="18"/>
      <c r="L55" s="17"/>
      <c r="M55" s="17"/>
      <c r="N55" s="17"/>
      <c r="O55" s="17"/>
      <c r="P55" s="231"/>
      <c r="Q55" s="232"/>
      <c r="R55" s="191"/>
      <c r="S55" s="240" t="str">
        <f t="shared" ref="S55:S106" si="8">IF(R55="","",TEXT(R55,"00""/""00""/""0000"))</f>
        <v/>
      </c>
      <c r="T55" s="233" t="str">
        <f t="shared" ref="T55:T106" si="9">IF(R55="","",LEFT(S55&amp;"00",2))</f>
        <v/>
      </c>
      <c r="U55" s="9"/>
    </row>
    <row r="56" spans="1:23" x14ac:dyDescent="0.25">
      <c r="A56" s="17"/>
      <c r="B56" s="17"/>
      <c r="C56" s="19"/>
      <c r="D56" s="19"/>
      <c r="E56" s="17"/>
      <c r="F56" s="17"/>
      <c r="G56" s="17"/>
      <c r="H56" s="17"/>
      <c r="I56" s="14">
        <f t="shared" si="6"/>
        <v>0</v>
      </c>
      <c r="J56" s="14">
        <f t="shared" si="7"/>
        <v>0</v>
      </c>
      <c r="K56" s="18"/>
      <c r="L56" s="17"/>
      <c r="M56" s="17"/>
      <c r="N56" s="17"/>
      <c r="O56" s="17"/>
      <c r="P56" s="231"/>
      <c r="Q56" s="232"/>
      <c r="R56" s="191"/>
      <c r="S56" s="240" t="str">
        <f t="shared" si="8"/>
        <v/>
      </c>
      <c r="T56" s="233" t="str">
        <f t="shared" si="9"/>
        <v/>
      </c>
    </row>
    <row r="57" spans="1:23" x14ac:dyDescent="0.25">
      <c r="A57" s="17"/>
      <c r="B57" s="17"/>
      <c r="C57" s="19"/>
      <c r="D57" s="19"/>
      <c r="E57" s="17"/>
      <c r="F57" s="17"/>
      <c r="G57" s="17"/>
      <c r="H57" s="17"/>
      <c r="I57" s="14">
        <f t="shared" si="6"/>
        <v>0</v>
      </c>
      <c r="J57" s="14">
        <f t="shared" si="7"/>
        <v>0</v>
      </c>
      <c r="K57" s="18"/>
      <c r="L57" s="17"/>
      <c r="M57" s="17"/>
      <c r="N57" s="17"/>
      <c r="O57" s="17"/>
      <c r="P57" s="231"/>
      <c r="Q57" s="232"/>
      <c r="R57" s="191"/>
      <c r="S57" s="240" t="str">
        <f t="shared" si="8"/>
        <v/>
      </c>
      <c r="T57" s="233" t="str">
        <f t="shared" si="9"/>
        <v/>
      </c>
    </row>
    <row r="58" spans="1:23" x14ac:dyDescent="0.25">
      <c r="A58" s="17"/>
      <c r="B58" s="17"/>
      <c r="C58" s="19"/>
      <c r="D58" s="19"/>
      <c r="E58" s="17"/>
      <c r="F58" s="17"/>
      <c r="G58" s="17"/>
      <c r="H58" s="17"/>
      <c r="I58" s="14">
        <f t="shared" si="6"/>
        <v>0</v>
      </c>
      <c r="J58" s="14">
        <f t="shared" si="7"/>
        <v>0</v>
      </c>
      <c r="K58" s="18"/>
      <c r="L58" s="17"/>
      <c r="M58" s="17"/>
      <c r="N58" s="17"/>
      <c r="O58" s="17"/>
      <c r="P58" s="231"/>
      <c r="Q58" s="232"/>
      <c r="R58" s="191"/>
      <c r="S58" s="240" t="str">
        <f t="shared" si="8"/>
        <v/>
      </c>
      <c r="T58" s="233" t="str">
        <f t="shared" si="9"/>
        <v/>
      </c>
    </row>
    <row r="59" spans="1:23" x14ac:dyDescent="0.25">
      <c r="A59" s="17"/>
      <c r="B59" s="17"/>
      <c r="C59" s="19"/>
      <c r="D59" s="19"/>
      <c r="E59" s="17"/>
      <c r="F59" s="17"/>
      <c r="G59" s="17"/>
      <c r="H59" s="17"/>
      <c r="I59" s="14">
        <f t="shared" si="6"/>
        <v>0</v>
      </c>
      <c r="J59" s="14">
        <f t="shared" si="7"/>
        <v>0</v>
      </c>
      <c r="K59" s="18"/>
      <c r="L59" s="17"/>
      <c r="M59" s="17"/>
      <c r="N59" s="17"/>
      <c r="O59" s="17"/>
      <c r="P59" s="231"/>
      <c r="Q59" s="232"/>
      <c r="R59" s="191"/>
      <c r="S59" s="240" t="str">
        <f t="shared" si="8"/>
        <v/>
      </c>
      <c r="T59" s="233" t="str">
        <f t="shared" si="9"/>
        <v/>
      </c>
    </row>
    <row r="60" spans="1:23" x14ac:dyDescent="0.25">
      <c r="A60" s="17"/>
      <c r="B60" s="17"/>
      <c r="C60" s="19"/>
      <c r="D60" s="19"/>
      <c r="E60" s="17"/>
      <c r="F60" s="17"/>
      <c r="G60" s="17"/>
      <c r="H60" s="17"/>
      <c r="I60" s="14">
        <f t="shared" si="6"/>
        <v>0</v>
      </c>
      <c r="J60" s="14">
        <f t="shared" si="7"/>
        <v>0</v>
      </c>
      <c r="K60" s="18"/>
      <c r="L60" s="17"/>
      <c r="M60" s="17"/>
      <c r="N60" s="17"/>
      <c r="O60" s="17"/>
      <c r="P60" s="231"/>
      <c r="Q60" s="232"/>
      <c r="R60" s="191"/>
      <c r="S60" s="240" t="str">
        <f t="shared" si="8"/>
        <v/>
      </c>
      <c r="T60" s="233" t="str">
        <f t="shared" si="9"/>
        <v/>
      </c>
    </row>
    <row r="61" spans="1:23" x14ac:dyDescent="0.25">
      <c r="A61" s="17"/>
      <c r="B61" s="17"/>
      <c r="C61" s="19"/>
      <c r="D61" s="19"/>
      <c r="E61" s="17"/>
      <c r="F61" s="17"/>
      <c r="G61" s="17"/>
      <c r="H61" s="17"/>
      <c r="I61" s="14">
        <f t="shared" si="6"/>
        <v>0</v>
      </c>
      <c r="J61" s="14">
        <f t="shared" si="7"/>
        <v>0</v>
      </c>
      <c r="K61" s="18"/>
      <c r="L61" s="17"/>
      <c r="M61" s="17"/>
      <c r="N61" s="17"/>
      <c r="O61" s="17"/>
      <c r="P61" s="231"/>
      <c r="Q61" s="232"/>
      <c r="R61" s="191"/>
      <c r="S61" s="240" t="str">
        <f t="shared" si="8"/>
        <v/>
      </c>
      <c r="T61" s="233" t="str">
        <f t="shared" si="9"/>
        <v/>
      </c>
    </row>
    <row r="62" spans="1:23" x14ac:dyDescent="0.25">
      <c r="A62" s="17"/>
      <c r="B62" s="17"/>
      <c r="C62" s="19"/>
      <c r="D62" s="19"/>
      <c r="E62" s="17"/>
      <c r="F62" s="17"/>
      <c r="G62" s="17"/>
      <c r="H62" s="17"/>
      <c r="I62" s="17"/>
      <c r="J62" s="17"/>
      <c r="K62" s="17"/>
      <c r="L62" s="17"/>
      <c r="M62" s="17"/>
      <c r="N62" s="17"/>
      <c r="O62" s="17"/>
      <c r="P62" s="231"/>
      <c r="Q62" s="232"/>
      <c r="R62" s="191"/>
      <c r="S62" s="240" t="str">
        <f t="shared" si="8"/>
        <v/>
      </c>
      <c r="T62" s="233" t="str">
        <f t="shared" si="9"/>
        <v/>
      </c>
    </row>
    <row r="63" spans="1:23" x14ac:dyDescent="0.25">
      <c r="A63" s="17"/>
      <c r="B63" s="17"/>
      <c r="C63" s="19"/>
      <c r="D63" s="19"/>
      <c r="E63" s="17"/>
      <c r="F63" s="17"/>
      <c r="G63" s="17"/>
      <c r="H63" s="17"/>
      <c r="I63" s="17"/>
      <c r="J63" s="17"/>
      <c r="K63" s="17"/>
      <c r="L63" s="17"/>
      <c r="M63" s="17"/>
      <c r="N63" s="17"/>
      <c r="O63" s="17"/>
      <c r="P63" s="231"/>
      <c r="Q63" s="232"/>
      <c r="R63" s="191"/>
      <c r="S63" s="240" t="str">
        <f t="shared" si="8"/>
        <v/>
      </c>
      <c r="T63" s="233" t="str">
        <f t="shared" si="9"/>
        <v/>
      </c>
    </row>
    <row r="64" spans="1:23" x14ac:dyDescent="0.25">
      <c r="A64" s="17"/>
      <c r="B64" s="17"/>
      <c r="C64" s="19"/>
      <c r="D64" s="19"/>
      <c r="E64" s="17"/>
      <c r="F64" s="17"/>
      <c r="G64" s="17"/>
      <c r="H64" s="17"/>
      <c r="I64" s="17"/>
      <c r="J64" s="17"/>
      <c r="K64" s="17"/>
      <c r="L64" s="17"/>
      <c r="M64" s="17"/>
      <c r="N64" s="17"/>
      <c r="O64" s="17"/>
      <c r="P64" s="231"/>
      <c r="Q64" s="232"/>
      <c r="R64" s="191"/>
      <c r="S64" s="240" t="str">
        <f t="shared" si="8"/>
        <v/>
      </c>
      <c r="T64" s="233" t="str">
        <f t="shared" si="9"/>
        <v/>
      </c>
    </row>
    <row r="65" spans="1:20" x14ac:dyDescent="0.25">
      <c r="A65" s="17"/>
      <c r="B65" s="17"/>
      <c r="C65" s="19"/>
      <c r="D65" s="19"/>
      <c r="E65" s="17"/>
      <c r="F65" s="17"/>
      <c r="G65" s="17"/>
      <c r="H65" s="17"/>
      <c r="I65" s="17"/>
      <c r="J65" s="17"/>
      <c r="K65" s="17"/>
      <c r="P65" s="231"/>
      <c r="Q65" s="232"/>
      <c r="R65" s="191"/>
      <c r="S65" s="240" t="str">
        <f t="shared" si="8"/>
        <v/>
      </c>
      <c r="T65" s="233" t="str">
        <f t="shared" si="9"/>
        <v/>
      </c>
    </row>
    <row r="66" spans="1:20" x14ac:dyDescent="0.25">
      <c r="A66" s="17"/>
      <c r="B66" s="17"/>
      <c r="C66" s="19"/>
      <c r="D66" s="19"/>
      <c r="E66" s="17"/>
      <c r="F66" s="17"/>
      <c r="G66" s="17"/>
      <c r="H66" s="17"/>
      <c r="I66" s="17"/>
      <c r="J66" s="17"/>
      <c r="K66" s="17"/>
      <c r="P66" s="231"/>
      <c r="Q66" s="232"/>
      <c r="R66" s="191"/>
      <c r="S66" s="240" t="str">
        <f t="shared" si="8"/>
        <v/>
      </c>
      <c r="T66" s="233" t="str">
        <f t="shared" si="9"/>
        <v/>
      </c>
    </row>
    <row r="67" spans="1:20" x14ac:dyDescent="0.25">
      <c r="P67" s="231"/>
      <c r="Q67" s="232"/>
      <c r="R67" s="191"/>
      <c r="S67" s="240" t="str">
        <f t="shared" si="8"/>
        <v/>
      </c>
      <c r="T67" s="233" t="str">
        <f t="shared" si="9"/>
        <v/>
      </c>
    </row>
    <row r="68" spans="1:20" x14ac:dyDescent="0.25">
      <c r="P68" s="231"/>
      <c r="Q68" s="232"/>
      <c r="R68" s="191"/>
      <c r="S68" s="240" t="str">
        <f t="shared" si="8"/>
        <v/>
      </c>
      <c r="T68" s="233" t="str">
        <f t="shared" si="9"/>
        <v/>
      </c>
    </row>
    <row r="69" spans="1:20" x14ac:dyDescent="0.25">
      <c r="P69" s="231"/>
      <c r="Q69" s="232"/>
      <c r="R69" s="191"/>
      <c r="S69" s="240" t="str">
        <f t="shared" si="8"/>
        <v/>
      </c>
      <c r="T69" s="233" t="str">
        <f t="shared" si="9"/>
        <v/>
      </c>
    </row>
    <row r="70" spans="1:20" x14ac:dyDescent="0.25">
      <c r="P70" s="231"/>
      <c r="Q70" s="232"/>
      <c r="R70" s="191"/>
      <c r="S70" s="240" t="str">
        <f t="shared" si="8"/>
        <v/>
      </c>
      <c r="T70" s="233" t="str">
        <f t="shared" si="9"/>
        <v/>
      </c>
    </row>
    <row r="71" spans="1:20" x14ac:dyDescent="0.25">
      <c r="P71" s="231"/>
      <c r="Q71" s="232"/>
      <c r="R71" s="191"/>
      <c r="S71" s="240" t="str">
        <f t="shared" si="8"/>
        <v/>
      </c>
      <c r="T71" s="233" t="str">
        <f t="shared" si="9"/>
        <v/>
      </c>
    </row>
    <row r="72" spans="1:20" x14ac:dyDescent="0.25">
      <c r="P72" s="231"/>
      <c r="Q72" s="232"/>
      <c r="R72" s="191"/>
      <c r="S72" s="240" t="str">
        <f t="shared" si="8"/>
        <v/>
      </c>
      <c r="T72" s="233" t="str">
        <f t="shared" si="9"/>
        <v/>
      </c>
    </row>
    <row r="73" spans="1:20" x14ac:dyDescent="0.25">
      <c r="P73" s="231"/>
      <c r="Q73" s="232"/>
      <c r="R73" s="191"/>
      <c r="S73" s="240" t="str">
        <f t="shared" si="8"/>
        <v/>
      </c>
      <c r="T73" s="233" t="str">
        <f t="shared" si="9"/>
        <v/>
      </c>
    </row>
    <row r="74" spans="1:20" x14ac:dyDescent="0.25">
      <c r="P74" s="231"/>
      <c r="Q74" s="232"/>
      <c r="R74" s="191"/>
      <c r="S74" s="240" t="str">
        <f t="shared" si="8"/>
        <v/>
      </c>
      <c r="T74" s="233" t="str">
        <f t="shared" si="9"/>
        <v/>
      </c>
    </row>
    <row r="75" spans="1:20" x14ac:dyDescent="0.25">
      <c r="P75" s="231"/>
      <c r="Q75" s="232"/>
      <c r="R75" s="191"/>
      <c r="S75" s="240" t="str">
        <f t="shared" si="8"/>
        <v/>
      </c>
      <c r="T75" s="233" t="str">
        <f t="shared" si="9"/>
        <v/>
      </c>
    </row>
    <row r="76" spans="1:20" x14ac:dyDescent="0.25">
      <c r="P76" s="231"/>
      <c r="Q76" s="232"/>
      <c r="R76" s="191"/>
      <c r="S76" s="240" t="str">
        <f t="shared" si="8"/>
        <v/>
      </c>
      <c r="T76" s="233" t="str">
        <f t="shared" si="9"/>
        <v/>
      </c>
    </row>
    <row r="77" spans="1:20" x14ac:dyDescent="0.25">
      <c r="P77" s="231"/>
      <c r="Q77" s="232"/>
      <c r="R77" s="191"/>
      <c r="S77" s="240" t="str">
        <f t="shared" si="8"/>
        <v/>
      </c>
      <c r="T77" s="233" t="str">
        <f t="shared" si="9"/>
        <v/>
      </c>
    </row>
    <row r="78" spans="1:20" x14ac:dyDescent="0.25">
      <c r="P78" s="231"/>
      <c r="Q78" s="232"/>
      <c r="R78" s="191"/>
      <c r="S78" s="240" t="str">
        <f t="shared" si="8"/>
        <v/>
      </c>
      <c r="T78" s="233" t="str">
        <f t="shared" si="9"/>
        <v/>
      </c>
    </row>
    <row r="79" spans="1:20" x14ac:dyDescent="0.25">
      <c r="P79" s="231"/>
      <c r="Q79" s="232"/>
      <c r="R79" s="191"/>
      <c r="S79" s="240" t="str">
        <f t="shared" si="8"/>
        <v/>
      </c>
      <c r="T79" s="233" t="str">
        <f t="shared" si="9"/>
        <v/>
      </c>
    </row>
    <row r="80" spans="1:20" x14ac:dyDescent="0.25">
      <c r="P80" s="231"/>
      <c r="Q80" s="232"/>
      <c r="R80" s="191"/>
      <c r="S80" s="240" t="str">
        <f t="shared" si="8"/>
        <v/>
      </c>
      <c r="T80" s="233" t="str">
        <f t="shared" si="9"/>
        <v/>
      </c>
    </row>
    <row r="81" spans="16:20" x14ac:dyDescent="0.25">
      <c r="P81" s="231"/>
      <c r="Q81" s="232"/>
      <c r="R81" s="191"/>
      <c r="S81" s="240" t="str">
        <f t="shared" si="8"/>
        <v/>
      </c>
      <c r="T81" s="233" t="str">
        <f t="shared" si="9"/>
        <v/>
      </c>
    </row>
    <row r="82" spans="16:20" x14ac:dyDescent="0.25">
      <c r="P82" s="231"/>
      <c r="Q82" s="232"/>
      <c r="R82" s="191"/>
      <c r="S82" s="240" t="str">
        <f t="shared" si="8"/>
        <v/>
      </c>
      <c r="T82" s="233" t="str">
        <f t="shared" si="9"/>
        <v/>
      </c>
    </row>
    <row r="83" spans="16:20" x14ac:dyDescent="0.25">
      <c r="P83" s="231"/>
      <c r="Q83" s="232"/>
      <c r="R83" s="191"/>
      <c r="S83" s="240" t="str">
        <f t="shared" si="8"/>
        <v/>
      </c>
      <c r="T83" s="233" t="str">
        <f t="shared" si="9"/>
        <v/>
      </c>
    </row>
    <row r="84" spans="16:20" x14ac:dyDescent="0.25">
      <c r="P84" s="231"/>
      <c r="Q84" s="232"/>
      <c r="R84" s="191"/>
      <c r="S84" s="240" t="str">
        <f t="shared" si="8"/>
        <v/>
      </c>
      <c r="T84" s="233" t="str">
        <f t="shared" si="9"/>
        <v/>
      </c>
    </row>
    <row r="85" spans="16:20" x14ac:dyDescent="0.25">
      <c r="P85" s="231"/>
      <c r="Q85" s="232"/>
      <c r="R85" s="191"/>
      <c r="S85" s="240" t="str">
        <f t="shared" si="8"/>
        <v/>
      </c>
      <c r="T85" s="233" t="str">
        <f t="shared" si="9"/>
        <v/>
      </c>
    </row>
    <row r="86" spans="16:20" x14ac:dyDescent="0.25">
      <c r="P86" s="231"/>
      <c r="Q86" s="242"/>
      <c r="R86" s="191"/>
      <c r="S86" s="240" t="str">
        <f t="shared" si="8"/>
        <v/>
      </c>
      <c r="T86" s="233" t="str">
        <f t="shared" si="9"/>
        <v/>
      </c>
    </row>
    <row r="87" spans="16:20" x14ac:dyDescent="0.25">
      <c r="P87" s="231"/>
      <c r="Q87" s="232"/>
      <c r="R87" s="191"/>
      <c r="S87" s="240" t="str">
        <f t="shared" si="8"/>
        <v/>
      </c>
      <c r="T87" s="233" t="str">
        <f t="shared" si="9"/>
        <v/>
      </c>
    </row>
    <row r="88" spans="16:20" x14ac:dyDescent="0.25">
      <c r="P88" s="231"/>
      <c r="Q88" s="232"/>
      <c r="R88" s="191"/>
      <c r="S88" s="240" t="str">
        <f t="shared" si="8"/>
        <v/>
      </c>
      <c r="T88" s="233" t="str">
        <f t="shared" si="9"/>
        <v/>
      </c>
    </row>
    <row r="89" spans="16:20" x14ac:dyDescent="0.25">
      <c r="P89" s="231"/>
      <c r="Q89" s="232"/>
      <c r="R89" s="191"/>
      <c r="S89" s="240" t="str">
        <f t="shared" si="8"/>
        <v/>
      </c>
      <c r="T89" s="233" t="str">
        <f t="shared" si="9"/>
        <v/>
      </c>
    </row>
    <row r="90" spans="16:20" x14ac:dyDescent="0.25">
      <c r="P90" s="231"/>
      <c r="Q90" s="232"/>
      <c r="R90" s="191"/>
      <c r="S90" s="240" t="str">
        <f t="shared" si="8"/>
        <v/>
      </c>
      <c r="T90" s="233" t="str">
        <f t="shared" si="9"/>
        <v/>
      </c>
    </row>
    <row r="91" spans="16:20" x14ac:dyDescent="0.25">
      <c r="P91" s="231"/>
      <c r="Q91" s="232"/>
      <c r="R91" s="191"/>
      <c r="S91" s="240" t="str">
        <f t="shared" si="8"/>
        <v/>
      </c>
      <c r="T91" s="233" t="str">
        <f t="shared" si="9"/>
        <v/>
      </c>
    </row>
    <row r="92" spans="16:20" x14ac:dyDescent="0.25">
      <c r="P92" s="231"/>
      <c r="Q92" s="232"/>
      <c r="R92" s="191"/>
      <c r="S92" s="240" t="str">
        <f t="shared" si="8"/>
        <v/>
      </c>
      <c r="T92" s="233" t="str">
        <f t="shared" si="9"/>
        <v/>
      </c>
    </row>
    <row r="93" spans="16:20" x14ac:dyDescent="0.25">
      <c r="P93" s="231"/>
      <c r="Q93" s="232"/>
      <c r="R93" s="191"/>
      <c r="S93" s="240" t="str">
        <f t="shared" si="8"/>
        <v/>
      </c>
      <c r="T93" s="233" t="str">
        <f t="shared" si="9"/>
        <v/>
      </c>
    </row>
    <row r="94" spans="16:20" x14ac:dyDescent="0.25">
      <c r="P94" s="231"/>
      <c r="Q94" s="232"/>
      <c r="R94" s="191"/>
      <c r="S94" s="240" t="str">
        <f t="shared" si="8"/>
        <v/>
      </c>
      <c r="T94" s="233" t="str">
        <f t="shared" si="9"/>
        <v/>
      </c>
    </row>
    <row r="95" spans="16:20" x14ac:dyDescent="0.25">
      <c r="P95" s="231"/>
      <c r="Q95" s="232"/>
      <c r="R95" s="191"/>
      <c r="S95" s="240" t="str">
        <f t="shared" si="8"/>
        <v/>
      </c>
      <c r="T95" s="233" t="str">
        <f t="shared" si="9"/>
        <v/>
      </c>
    </row>
    <row r="96" spans="16:20" x14ac:dyDescent="0.25">
      <c r="P96" s="231"/>
      <c r="Q96" s="232"/>
      <c r="R96" s="191"/>
      <c r="S96" s="240" t="str">
        <f t="shared" si="8"/>
        <v/>
      </c>
      <c r="T96" s="233" t="str">
        <f t="shared" si="9"/>
        <v/>
      </c>
    </row>
    <row r="97" spans="6:20" x14ac:dyDescent="0.25">
      <c r="F97" s="5"/>
      <c r="P97" s="231"/>
      <c r="Q97" s="232"/>
      <c r="R97" s="191"/>
      <c r="S97" s="240" t="str">
        <f t="shared" si="8"/>
        <v/>
      </c>
      <c r="T97" s="233" t="str">
        <f t="shared" si="9"/>
        <v/>
      </c>
    </row>
    <row r="98" spans="6:20" x14ac:dyDescent="0.25">
      <c r="P98" s="231"/>
      <c r="Q98" s="232"/>
      <c r="R98" s="191"/>
      <c r="S98" s="240" t="str">
        <f t="shared" si="8"/>
        <v/>
      </c>
      <c r="T98" s="233" t="str">
        <f t="shared" si="9"/>
        <v/>
      </c>
    </row>
    <row r="99" spans="6:20" x14ac:dyDescent="0.25">
      <c r="P99" s="231"/>
      <c r="Q99" s="232"/>
      <c r="R99" s="191"/>
      <c r="S99" s="240" t="str">
        <f t="shared" si="8"/>
        <v/>
      </c>
      <c r="T99" s="233" t="str">
        <f t="shared" si="9"/>
        <v/>
      </c>
    </row>
    <row r="100" spans="6:20" x14ac:dyDescent="0.25">
      <c r="P100" s="231"/>
      <c r="Q100" s="232"/>
      <c r="R100" s="191"/>
      <c r="S100" s="240" t="str">
        <f t="shared" si="8"/>
        <v/>
      </c>
      <c r="T100" s="233" t="str">
        <f t="shared" si="9"/>
        <v/>
      </c>
    </row>
    <row r="101" spans="6:20" ht="15" customHeight="1" x14ac:dyDescent="0.25">
      <c r="K101" s="63"/>
      <c r="P101" s="231"/>
      <c r="Q101" s="232"/>
      <c r="R101" s="191"/>
      <c r="S101" s="240" t="str">
        <f t="shared" si="8"/>
        <v/>
      </c>
      <c r="T101" s="233" t="str">
        <f t="shared" si="9"/>
        <v/>
      </c>
    </row>
    <row r="102" spans="6:20" x14ac:dyDescent="0.25">
      <c r="K102" s="9" t="s">
        <v>53</v>
      </c>
      <c r="P102" s="231"/>
      <c r="Q102" s="232"/>
      <c r="R102" s="191"/>
      <c r="S102" s="240" t="str">
        <f t="shared" si="8"/>
        <v/>
      </c>
      <c r="T102" s="233" t="str">
        <f t="shared" si="9"/>
        <v/>
      </c>
    </row>
    <row r="103" spans="6:20" ht="15" customHeight="1" x14ac:dyDescent="0.25">
      <c r="K103" s="9" t="s">
        <v>33</v>
      </c>
      <c r="P103" s="231"/>
      <c r="Q103" s="232"/>
      <c r="R103" s="191"/>
      <c r="S103" s="240" t="str">
        <f t="shared" si="8"/>
        <v/>
      </c>
      <c r="T103" s="233" t="str">
        <f t="shared" si="9"/>
        <v/>
      </c>
    </row>
    <row r="104" spans="6:20" x14ac:dyDescent="0.25">
      <c r="K104" s="9" t="s">
        <v>17</v>
      </c>
      <c r="P104" s="231"/>
      <c r="Q104" s="232"/>
      <c r="R104" s="191"/>
      <c r="S104" s="240" t="str">
        <f t="shared" si="8"/>
        <v/>
      </c>
      <c r="T104" s="233" t="str">
        <f t="shared" si="9"/>
        <v/>
      </c>
    </row>
    <row r="105" spans="6:20" x14ac:dyDescent="0.25">
      <c r="K105" s="9" t="s">
        <v>34</v>
      </c>
      <c r="P105" s="231"/>
      <c r="Q105" s="232"/>
      <c r="R105" s="191"/>
      <c r="S105" s="240" t="str">
        <f t="shared" si="8"/>
        <v/>
      </c>
      <c r="T105" s="233" t="str">
        <f t="shared" si="9"/>
        <v/>
      </c>
    </row>
    <row r="106" spans="6:20" x14ac:dyDescent="0.25">
      <c r="P106" s="231"/>
      <c r="Q106" s="232"/>
      <c r="R106" s="191"/>
      <c r="S106" s="240" t="str">
        <f t="shared" si="8"/>
        <v/>
      </c>
      <c r="T106" s="233" t="str">
        <f t="shared" si="9"/>
        <v/>
      </c>
    </row>
    <row r="107" spans="6:20" x14ac:dyDescent="0.25">
      <c r="Q107" s="64"/>
    </row>
    <row r="108" spans="6:20" x14ac:dyDescent="0.25">
      <c r="Q108" s="64"/>
    </row>
    <row r="109" spans="6:20" x14ac:dyDescent="0.25">
      <c r="Q109" s="64"/>
    </row>
    <row r="110" spans="6:20" x14ac:dyDescent="0.25">
      <c r="Q110" s="64"/>
    </row>
    <row r="111" spans="6:20" x14ac:dyDescent="0.25">
      <c r="Q111" s="64"/>
    </row>
    <row r="151" ht="26.25" customHeight="1" x14ac:dyDescent="0.25"/>
    <row r="201" ht="26.25" customHeight="1" x14ac:dyDescent="0.25"/>
    <row r="251" ht="26.25" customHeight="1" x14ac:dyDescent="0.25"/>
    <row r="301" ht="27" customHeight="1" x14ac:dyDescent="0.25"/>
    <row r="351" ht="26.25" customHeight="1" x14ac:dyDescent="0.25"/>
    <row r="401" ht="26.25" customHeight="1" x14ac:dyDescent="0.25"/>
    <row r="451" ht="27" customHeight="1" x14ac:dyDescent="0.25"/>
    <row r="501" ht="27" customHeight="1" x14ac:dyDescent="0.25"/>
    <row r="551" ht="27" customHeight="1" x14ac:dyDescent="0.25"/>
    <row r="601" ht="27" customHeight="1" x14ac:dyDescent="0.25"/>
    <row r="651" ht="27" customHeight="1" x14ac:dyDescent="0.25"/>
  </sheetData>
  <sheetProtection algorithmName="SHA-512" hashValue="kGO2P0DermOkpXLpX/9zzFwN73iCmk/peVezJFNe7Fl2f1vBYNjIUgvSvyzFrFmEWZDuefF9qiXd+dnO7USrHw==" saltValue="ChmQ9nxi/8Q/xpJa5cQAjQ==" spinCount="100000" sheet="1" objects="1" scenarios="1"/>
  <sortState xmlns:xlrd2="http://schemas.microsoft.com/office/spreadsheetml/2017/richdata2" ref="P3:R8">
    <sortCondition ref="P3:P8"/>
  </sortState>
  <mergeCells count="34">
    <mergeCell ref="B44:F44"/>
    <mergeCell ref="B3:D6"/>
    <mergeCell ref="L5:N6"/>
    <mergeCell ref="L7:N10"/>
    <mergeCell ref="G17:I18"/>
    <mergeCell ref="G19:I22"/>
    <mergeCell ref="B29:D30"/>
    <mergeCell ref="B31:D34"/>
    <mergeCell ref="L33:N34"/>
    <mergeCell ref="K1:L1"/>
    <mergeCell ref="A1:I1"/>
    <mergeCell ref="B43:F43"/>
    <mergeCell ref="W10:X10"/>
    <mergeCell ref="W7:X7"/>
    <mergeCell ref="S1:T1"/>
    <mergeCell ref="W1:X1"/>
    <mergeCell ref="M1:N1"/>
    <mergeCell ref="P1:Q1"/>
    <mergeCell ref="P2:S2"/>
    <mergeCell ref="L35:N38"/>
    <mergeCell ref="B45:F45"/>
    <mergeCell ref="B46:F46"/>
    <mergeCell ref="B47:F47"/>
    <mergeCell ref="L53:M53"/>
    <mergeCell ref="B48:F48"/>
    <mergeCell ref="L48:M48"/>
    <mergeCell ref="B49:F49"/>
    <mergeCell ref="L49:M49"/>
    <mergeCell ref="B50:F50"/>
    <mergeCell ref="L50:M50"/>
    <mergeCell ref="L52:M52"/>
    <mergeCell ref="D53:H53"/>
    <mergeCell ref="L51:M51"/>
    <mergeCell ref="K47:M47"/>
  </mergeCells>
  <conditionalFormatting sqref="A1:N1">
    <cfRule type="containsText" dxfId="32886" priority="471818" operator="containsText" text="NTRAB">
      <formula>NOT(ISERROR(SEARCH("NTRAB",A1)))</formula>
    </cfRule>
    <cfRule type="containsText" dxfId="32885" priority="471819" operator="containsText" text="FERIADO">
      <formula>NOT(ISERROR(SEARCH("FERIADO",A1)))</formula>
    </cfRule>
  </conditionalFormatting>
  <conditionalFormatting sqref="P2:T2">
    <cfRule type="expression" dxfId="32884" priority="418023">
      <formula>$P$3=""</formula>
    </cfRule>
  </conditionalFormatting>
  <conditionalFormatting sqref="A2:D2 F2:I2">
    <cfRule type="containsText" dxfId="32883" priority="384376" operator="containsText" text="NTRAB">
      <formula>NOT(ISERROR(SEARCH("NTRAB",A2)))</formula>
    </cfRule>
    <cfRule type="containsText" dxfId="32882" priority="384377" operator="containsText" text="FERIADO">
      <formula>NOT(ISERROR(SEARCH("FERIADO",A2)))</formula>
    </cfRule>
  </conditionalFormatting>
  <conditionalFormatting sqref="A2:D2 F2:I2">
    <cfRule type="beginsWith" dxfId="32881" priority="384373" operator="beginsWith" text="FER">
      <formula>LEFT(A2,LEN("FER"))="FER"</formula>
    </cfRule>
    <cfRule type="beginsWith" dxfId="32880" priority="384374" operator="beginsWith" text="FRS">
      <formula>LEFT(A2,LEN("FRS"))="FRS"</formula>
    </cfRule>
    <cfRule type="containsText" dxfId="32879" priority="384375" operator="containsText" text="FÉRIAS">
      <formula>NOT(ISERROR(SEARCH("FÉRIAS",A2)))</formula>
    </cfRule>
  </conditionalFormatting>
  <conditionalFormatting sqref="A2:D2 F2:I2">
    <cfRule type="beginsWith" dxfId="32878" priority="384370" operator="beginsWith" text="ANT">
      <formula>LEFT(A2,LEN("ANT"))="ANT"</formula>
    </cfRule>
    <cfRule type="beginsWith" dxfId="32877" priority="384371" operator="beginsWith" text="FAL">
      <formula>LEFT(A2,LEN("FAL"))="FAL"</formula>
    </cfRule>
    <cfRule type="beginsWith" dxfId="32876" priority="384372" operator="beginsWith" text="ok">
      <formula>LEFT(A2,LEN("ok"))="ok"</formula>
    </cfRule>
  </conditionalFormatting>
  <conditionalFormatting sqref="A2:D2 F2:I2">
    <cfRule type="beginsWith" dxfId="32875" priority="384369" operator="beginsWith" text="ATR">
      <formula>LEFT(A2,LEN("ATR"))="ATR"</formula>
    </cfRule>
  </conditionalFormatting>
  <conditionalFormatting sqref="K2:N2">
    <cfRule type="containsText" dxfId="32874" priority="384367" operator="containsText" text="NTRAB">
      <formula>NOT(ISERROR(SEARCH("NTRAB",K2)))</formula>
    </cfRule>
    <cfRule type="containsText" dxfId="32873" priority="384368" operator="containsText" text="FERIADO">
      <formula>NOT(ISERROR(SEARCH("FERIADO",K2)))</formula>
    </cfRule>
  </conditionalFormatting>
  <conditionalFormatting sqref="K2:N2">
    <cfRule type="beginsWith" dxfId="32872" priority="384364" operator="beginsWith" text="FER">
      <formula>LEFT(K2,LEN("FER"))="FER"</formula>
    </cfRule>
    <cfRule type="beginsWith" dxfId="32871" priority="384365" operator="beginsWith" text="FRS">
      <formula>LEFT(K2,LEN("FRS"))="FRS"</formula>
    </cfRule>
    <cfRule type="containsText" dxfId="32870" priority="384366" operator="containsText" text="FÉRIAS">
      <formula>NOT(ISERROR(SEARCH("FÉRIAS",K2)))</formula>
    </cfRule>
  </conditionalFormatting>
  <conditionalFormatting sqref="K2:N2">
    <cfRule type="beginsWith" dxfId="32869" priority="384361" operator="beginsWith" text="ANT">
      <formula>LEFT(K2,LEN("ANT"))="ANT"</formula>
    </cfRule>
    <cfRule type="beginsWith" dxfId="32868" priority="384362" operator="beginsWith" text="FAL">
      <formula>LEFT(K2,LEN("FAL"))="FAL"</formula>
    </cfRule>
    <cfRule type="beginsWith" dxfId="32867" priority="384363" operator="beginsWith" text="ok">
      <formula>LEFT(K2,LEN("ok"))="ok"</formula>
    </cfRule>
  </conditionalFormatting>
  <conditionalFormatting sqref="K2:N2">
    <cfRule type="beginsWith" dxfId="32866" priority="384360" operator="beginsWith" text="ATR">
      <formula>LEFT(K2,LEN("ATR"))="ATR"</formula>
    </cfRule>
  </conditionalFormatting>
  <conditionalFormatting sqref="P59:P106 R59:R106">
    <cfRule type="expression" dxfId="32865" priority="382122">
      <formula>$U$54=$U$55</formula>
    </cfRule>
  </conditionalFormatting>
  <conditionalFormatting sqref="P54:P58 R54:T54 R55:R58 S55:T106">
    <cfRule type="expression" dxfId="32864" priority="382121">
      <formula>$U$54=$U$55</formula>
    </cfRule>
  </conditionalFormatting>
  <conditionalFormatting sqref="Q59:Q106">
    <cfRule type="expression" dxfId="32863" priority="382120">
      <formula>$U$54=$U$55</formula>
    </cfRule>
  </conditionalFormatting>
  <conditionalFormatting sqref="Q54:Q58">
    <cfRule type="expression" dxfId="32862" priority="382119">
      <formula>$U$54=$U$55</formula>
    </cfRule>
  </conditionalFormatting>
  <conditionalFormatting sqref="R53:T53">
    <cfRule type="expression" dxfId="32861" priority="382118">
      <formula>$X$56=$Y$56</formula>
    </cfRule>
  </conditionalFormatting>
  <conditionalFormatting sqref="P53">
    <cfRule type="expression" dxfId="32860" priority="382117">
      <formula>$X$56=$Y$56</formula>
    </cfRule>
  </conditionalFormatting>
  <conditionalFormatting sqref="Q53">
    <cfRule type="expression" dxfId="32859" priority="382116">
      <formula>$X$56=$Y$56</formula>
    </cfRule>
  </conditionalFormatting>
  <conditionalFormatting sqref="P3:T53">
    <cfRule type="expression" dxfId="32858" priority="382115">
      <formula>$P$3=""</formula>
    </cfRule>
  </conditionalFormatting>
  <conditionalFormatting sqref="A1:X1 A54:X1048576 Z1:XFD1048576 A52:E52 I52:J52 A2:D2 F2:I2 K2:N2 P2:X46 A53:J53 O47:X53">
    <cfRule type="beginsWith" dxfId="32857" priority="368666" operator="beginsWith" text="DP">
      <formula>LEFT(A1,LEN("DP"))="DP"</formula>
    </cfRule>
  </conditionalFormatting>
  <conditionalFormatting sqref="I48">
    <cfRule type="expression" dxfId="32856" priority="192873">
      <formula>$H$48=""</formula>
    </cfRule>
  </conditionalFormatting>
  <conditionalFormatting sqref="I49">
    <cfRule type="expression" dxfId="32855" priority="192872">
      <formula>$H$49=""</formula>
    </cfRule>
  </conditionalFormatting>
  <conditionalFormatting sqref="I50">
    <cfRule type="expression" dxfId="32854" priority="192871">
      <formula>$H$50=""</formula>
    </cfRule>
  </conditionalFormatting>
  <conditionalFormatting sqref="G51">
    <cfRule type="cellIs" dxfId="32853" priority="192868" operator="equal">
      <formula>0</formula>
    </cfRule>
  </conditionalFormatting>
  <conditionalFormatting sqref="H51:H52">
    <cfRule type="expression" dxfId="32852" priority="192867">
      <formula>$G$51=$I$51</formula>
    </cfRule>
  </conditionalFormatting>
  <conditionalFormatting sqref="G52">
    <cfRule type="expression" dxfId="32851" priority="192866">
      <formula>$G$52=0</formula>
    </cfRule>
  </conditionalFormatting>
  <conditionalFormatting sqref="F52">
    <cfRule type="expression" dxfId="32850" priority="192865">
      <formula>$G$52=0</formula>
    </cfRule>
  </conditionalFormatting>
  <conditionalFormatting sqref="F51">
    <cfRule type="expression" dxfId="32849" priority="192864">
      <formula>$G$52=0</formula>
    </cfRule>
  </conditionalFormatting>
  <conditionalFormatting sqref="L52:M52">
    <cfRule type="cellIs" dxfId="32848" priority="134947" operator="lessThan">
      <formula>0</formula>
    </cfRule>
    <cfRule type="cellIs" dxfId="32847" priority="134948" operator="greaterThan">
      <formula>0</formula>
    </cfRule>
  </conditionalFormatting>
  <conditionalFormatting sqref="K52">
    <cfRule type="cellIs" dxfId="32846" priority="134944" operator="equal">
      <formula>"A PAGAR"</formula>
    </cfRule>
    <cfRule type="containsText" dxfId="32845" priority="134945" operator="containsText" text="SALDO">
      <formula>NOT(ISERROR(SEARCH("SALDO",K52)))</formula>
    </cfRule>
    <cfRule type="containsText" dxfId="32844" priority="134946" operator="containsText" text="FALTA">
      <formula>NOT(ISERROR(SEARCH("FALTA",K52)))</formula>
    </cfRule>
  </conditionalFormatting>
  <conditionalFormatting sqref="K52:M53 L51:M51">
    <cfRule type="expression" dxfId="32843" priority="134943">
      <formula>$N$47=$O$47</formula>
    </cfRule>
  </conditionalFormatting>
  <conditionalFormatting sqref="K52:M53 L51:M51">
    <cfRule type="expression" dxfId="32842" priority="134942">
      <formula>$N$47=$W$49</formula>
    </cfRule>
  </conditionalFormatting>
  <conditionalFormatting sqref="N52">
    <cfRule type="expression" dxfId="32841" priority="134940">
      <formula>$L$52&lt;0</formula>
    </cfRule>
    <cfRule type="expression" dxfId="32840" priority="134941">
      <formula>$L$52&gt;0</formula>
    </cfRule>
  </conditionalFormatting>
  <conditionalFormatting sqref="N51:N53">
    <cfRule type="expression" dxfId="32839" priority="134939">
      <formula>$N$47=$W$49</formula>
    </cfRule>
  </conditionalFormatting>
  <conditionalFormatting sqref="L53:M53">
    <cfRule type="expression" dxfId="32838" priority="134938">
      <formula>OR(F55&lt;0,H55&lt;0)</formula>
    </cfRule>
  </conditionalFormatting>
  <conditionalFormatting sqref="K53 N53">
    <cfRule type="expression" dxfId="32837" priority="134937">
      <formula>OR(C55&lt;0,E55&lt;0)</formula>
    </cfRule>
  </conditionalFormatting>
  <conditionalFormatting sqref="K53">
    <cfRule type="expression" dxfId="32836" priority="134936">
      <formula>OR(F55&lt;0,H55&lt;0)</formula>
    </cfRule>
  </conditionalFormatting>
  <conditionalFormatting sqref="K53">
    <cfRule type="containsText" dxfId="32835" priority="134934" operator="containsText" text="SALDO">
      <formula>NOT(ISERROR(SEARCH("SALDO",K53)))</formula>
    </cfRule>
    <cfRule type="containsText" dxfId="32834" priority="134935" operator="containsText" text="FALTA">
      <formula>NOT(ISERROR(SEARCH("FALTA",K53)))</formula>
    </cfRule>
  </conditionalFormatting>
  <conditionalFormatting sqref="K52:K53 L53:N53">
    <cfRule type="expression" dxfId="32833" priority="134933">
      <formula>$N$47="NÃO"</formula>
    </cfRule>
  </conditionalFormatting>
  <conditionalFormatting sqref="L49:M49">
    <cfRule type="cellIs" dxfId="32832" priority="134923" operator="equal">
      <formula>0</formula>
    </cfRule>
    <cfRule type="expression" dxfId="32831" priority="134932">
      <formula>$L$49&lt;0</formula>
    </cfRule>
  </conditionalFormatting>
  <conditionalFormatting sqref="K48:M50">
    <cfRule type="expression" dxfId="32830" priority="134931">
      <formula>$N$47=$O$47</formula>
    </cfRule>
  </conditionalFormatting>
  <conditionalFormatting sqref="K48:M50">
    <cfRule type="expression" dxfId="32829" priority="134930">
      <formula>$N$47=$W$49</formula>
    </cfRule>
  </conditionalFormatting>
  <conditionalFormatting sqref="N48:N50">
    <cfRule type="expression" dxfId="32828" priority="134929">
      <formula>$N$47=$W$49</formula>
    </cfRule>
  </conditionalFormatting>
  <conditionalFormatting sqref="K51">
    <cfRule type="expression" dxfId="32827" priority="134928">
      <formula>$N$47=$O$47</formula>
    </cfRule>
  </conditionalFormatting>
  <conditionalFormatting sqref="K51">
    <cfRule type="expression" dxfId="32826" priority="134927">
      <formula>$N$47=$W$49</formula>
    </cfRule>
  </conditionalFormatting>
  <conditionalFormatting sqref="L50:M50">
    <cfRule type="cellIs" dxfId="32825" priority="134926" operator="equal">
      <formula>0</formula>
    </cfRule>
  </conditionalFormatting>
  <conditionalFormatting sqref="L48:M48">
    <cfRule type="cellIs" dxfId="32824" priority="134924" operator="equal">
      <formula>0</formula>
    </cfRule>
    <cfRule type="cellIs" dxfId="32823" priority="134925" operator="lessThan">
      <formula>0</formula>
    </cfRule>
  </conditionalFormatting>
  <conditionalFormatting sqref="L51:M51">
    <cfRule type="expression" dxfId="32822" priority="134921">
      <formula>AND($L$51=0, $N$47="SIM")</formula>
    </cfRule>
    <cfRule type="expression" dxfId="32821" priority="134922">
      <formula>AND($L$51&lt;0, $N$47="SIM")</formula>
    </cfRule>
  </conditionalFormatting>
  <conditionalFormatting sqref="E2">
    <cfRule type="cellIs" dxfId="32820" priority="41194" operator="equal">
      <formula>"ER"</formula>
    </cfRule>
  </conditionalFormatting>
  <conditionalFormatting sqref="J2">
    <cfRule type="cellIs" dxfId="32819" priority="41153" operator="equal">
      <formula>"ER"</formula>
    </cfRule>
  </conditionalFormatting>
  <conditionalFormatting sqref="O3">
    <cfRule type="cellIs" dxfId="32818" priority="41111" operator="equal">
      <formula>0</formula>
    </cfRule>
    <cfRule type="expression" dxfId="32817" priority="41112">
      <formula>O3&lt;0</formula>
    </cfRule>
  </conditionalFormatting>
  <conditionalFormatting sqref="O4:O6">
    <cfRule type="expression" dxfId="32816" priority="41109">
      <formula>O4&lt;0</formula>
    </cfRule>
    <cfRule type="cellIs" dxfId="32815" priority="41110" operator="equal">
      <formula>0</formula>
    </cfRule>
  </conditionalFormatting>
  <conditionalFormatting sqref="O7">
    <cfRule type="cellIs" dxfId="32814" priority="41107" operator="equal">
      <formula>0</formula>
    </cfRule>
    <cfRule type="expression" dxfId="32813" priority="41108">
      <formula>O7&lt;0</formula>
    </cfRule>
  </conditionalFormatting>
  <conditionalFormatting sqref="O8:O10">
    <cfRule type="expression" dxfId="32812" priority="41105">
      <formula>O8&lt;0</formula>
    </cfRule>
    <cfRule type="cellIs" dxfId="32811" priority="41106" operator="equal">
      <formula>0</formula>
    </cfRule>
  </conditionalFormatting>
  <conditionalFormatting sqref="O11">
    <cfRule type="cellIs" dxfId="32810" priority="41103" operator="equal">
      <formula>0</formula>
    </cfRule>
    <cfRule type="expression" dxfId="32809" priority="41104">
      <formula>O11&lt;0</formula>
    </cfRule>
  </conditionalFormatting>
  <conditionalFormatting sqref="O12:O14">
    <cfRule type="expression" dxfId="32808" priority="41101">
      <formula>O12&lt;0</formula>
    </cfRule>
    <cfRule type="cellIs" dxfId="32807" priority="41102" operator="equal">
      <formula>0</formula>
    </cfRule>
  </conditionalFormatting>
  <conditionalFormatting sqref="O15">
    <cfRule type="cellIs" dxfId="32806" priority="41099" operator="equal">
      <formula>0</formula>
    </cfRule>
    <cfRule type="expression" dxfId="32805" priority="41100">
      <formula>O15&lt;0</formula>
    </cfRule>
  </conditionalFormatting>
  <conditionalFormatting sqref="O16:O18">
    <cfRule type="expression" dxfId="32804" priority="41097">
      <formula>O16&lt;0</formula>
    </cfRule>
    <cfRule type="cellIs" dxfId="32803" priority="41098" operator="equal">
      <formula>0</formula>
    </cfRule>
  </conditionalFormatting>
  <conditionalFormatting sqref="O19">
    <cfRule type="cellIs" dxfId="32802" priority="41095" operator="equal">
      <formula>0</formula>
    </cfRule>
    <cfRule type="expression" dxfId="32801" priority="41096">
      <formula>O19&lt;0</formula>
    </cfRule>
  </conditionalFormatting>
  <conditionalFormatting sqref="O20:O22">
    <cfRule type="expression" dxfId="32800" priority="41093">
      <formula>O20&lt;0</formula>
    </cfRule>
    <cfRule type="cellIs" dxfId="32799" priority="41094" operator="equal">
      <formula>0</formula>
    </cfRule>
  </conditionalFormatting>
  <conditionalFormatting sqref="O23">
    <cfRule type="cellIs" dxfId="32798" priority="41091" operator="equal">
      <formula>0</formula>
    </cfRule>
    <cfRule type="expression" dxfId="32797" priority="41092">
      <formula>O23&lt;0</formula>
    </cfRule>
  </conditionalFormatting>
  <conditionalFormatting sqref="O24:O26">
    <cfRule type="expression" dxfId="32796" priority="41089">
      <formula>O24&lt;0</formula>
    </cfRule>
    <cfRule type="cellIs" dxfId="32795" priority="41090" operator="equal">
      <formula>0</formula>
    </cfRule>
  </conditionalFormatting>
  <conditionalFormatting sqref="O27">
    <cfRule type="cellIs" dxfId="32794" priority="41087" operator="equal">
      <formula>0</formula>
    </cfRule>
    <cfRule type="expression" dxfId="32793" priority="41088">
      <formula>O27&lt;0</formula>
    </cfRule>
  </conditionalFormatting>
  <conditionalFormatting sqref="O28:O30">
    <cfRule type="expression" dxfId="32792" priority="41085">
      <formula>O28&lt;0</formula>
    </cfRule>
    <cfRule type="cellIs" dxfId="32791" priority="41086" operator="equal">
      <formula>0</formula>
    </cfRule>
  </conditionalFormatting>
  <conditionalFormatting sqref="O31">
    <cfRule type="cellIs" dxfId="32790" priority="41083" operator="equal">
      <formula>0</formula>
    </cfRule>
    <cfRule type="expression" dxfId="32789" priority="41084">
      <formula>O31&lt;0</formula>
    </cfRule>
  </conditionalFormatting>
  <conditionalFormatting sqref="O32:O34">
    <cfRule type="expression" dxfId="32788" priority="41081">
      <formula>O32&lt;0</formula>
    </cfRule>
    <cfRule type="cellIs" dxfId="32787" priority="41082" operator="equal">
      <formula>0</formula>
    </cfRule>
  </conditionalFormatting>
  <conditionalFormatting sqref="O35">
    <cfRule type="cellIs" dxfId="32786" priority="41079" operator="equal">
      <formula>0</formula>
    </cfRule>
    <cfRule type="expression" dxfId="32785" priority="41080">
      <formula>O35&lt;0</formula>
    </cfRule>
  </conditionalFormatting>
  <conditionalFormatting sqref="O36:O38">
    <cfRule type="expression" dxfId="32784" priority="41077">
      <formula>O36&lt;0</formula>
    </cfRule>
    <cfRule type="cellIs" dxfId="32783" priority="41078" operator="equal">
      <formula>0</formula>
    </cfRule>
  </conditionalFormatting>
  <conditionalFormatting sqref="O39">
    <cfRule type="cellIs" dxfId="32782" priority="41075" operator="equal">
      <formula>0</formula>
    </cfRule>
    <cfRule type="expression" dxfId="32781" priority="41076">
      <formula>O39&lt;0</formula>
    </cfRule>
  </conditionalFormatting>
  <conditionalFormatting sqref="O40:O42">
    <cfRule type="expression" dxfId="32780" priority="41073">
      <formula>O40&lt;0</formula>
    </cfRule>
    <cfRule type="cellIs" dxfId="32779" priority="41074" operator="equal">
      <formula>0</formula>
    </cfRule>
  </conditionalFormatting>
  <conditionalFormatting sqref="O43">
    <cfRule type="cellIs" dxfId="32778" priority="41071" operator="equal">
      <formula>0</formula>
    </cfRule>
    <cfRule type="expression" dxfId="32777" priority="41072">
      <formula>O43&lt;0</formula>
    </cfRule>
  </conditionalFormatting>
  <conditionalFormatting sqref="O44:O46">
    <cfRule type="expression" dxfId="32776" priority="41069">
      <formula>O44&lt;0</formula>
    </cfRule>
    <cfRule type="cellIs" dxfId="32775" priority="41070" operator="equal">
      <formula>0</formula>
    </cfRule>
  </conditionalFormatting>
  <conditionalFormatting sqref="O2:O46">
    <cfRule type="cellIs" dxfId="32774" priority="41068" operator="equal">
      <formula>"ER"</formula>
    </cfRule>
  </conditionalFormatting>
  <conditionalFormatting sqref="O3">
    <cfRule type="cellIs" dxfId="32773" priority="41066" operator="equal">
      <formula>0</formula>
    </cfRule>
    <cfRule type="expression" dxfId="32772" priority="41067">
      <formula>O3&lt;0</formula>
    </cfRule>
  </conditionalFormatting>
  <conditionalFormatting sqref="O4:O5">
    <cfRule type="expression" dxfId="32771" priority="41064">
      <formula>O4&lt;0</formula>
    </cfRule>
    <cfRule type="cellIs" dxfId="32770" priority="41065" operator="equal">
      <formula>0</formula>
    </cfRule>
  </conditionalFormatting>
  <conditionalFormatting sqref="O19">
    <cfRule type="cellIs" dxfId="32769" priority="41062" operator="equal">
      <formula>0</formula>
    </cfRule>
    <cfRule type="expression" dxfId="32768" priority="41063">
      <formula>O19&lt;0</formula>
    </cfRule>
  </conditionalFormatting>
  <conditionalFormatting sqref="O20:O22">
    <cfRule type="expression" dxfId="32767" priority="41060">
      <formula>O20&lt;0</formula>
    </cfRule>
    <cfRule type="cellIs" dxfId="32766" priority="41061" operator="equal">
      <formula>0</formula>
    </cfRule>
  </conditionalFormatting>
  <conditionalFormatting sqref="O23">
    <cfRule type="cellIs" dxfId="32765" priority="41058" operator="equal">
      <formula>0</formula>
    </cfRule>
    <cfRule type="expression" dxfId="32764" priority="41059">
      <formula>O23&lt;0</formula>
    </cfRule>
  </conditionalFormatting>
  <conditionalFormatting sqref="O24:O26">
    <cfRule type="expression" dxfId="32763" priority="41056">
      <formula>O24&lt;0</formula>
    </cfRule>
    <cfRule type="cellIs" dxfId="32762" priority="41057" operator="equal">
      <formula>0</formula>
    </cfRule>
  </conditionalFormatting>
  <conditionalFormatting sqref="O27">
    <cfRule type="cellIs" dxfId="32761" priority="41054" operator="equal">
      <formula>0</formula>
    </cfRule>
    <cfRule type="expression" dxfId="32760" priority="41055">
      <formula>O27&lt;0</formula>
    </cfRule>
  </conditionalFormatting>
  <conditionalFormatting sqref="O28:O30">
    <cfRule type="expression" dxfId="32759" priority="41052">
      <formula>O28&lt;0</formula>
    </cfRule>
    <cfRule type="cellIs" dxfId="32758" priority="41053" operator="equal">
      <formula>0</formula>
    </cfRule>
  </conditionalFormatting>
  <conditionalFormatting sqref="O31">
    <cfRule type="cellIs" dxfId="32757" priority="41050" operator="equal">
      <formula>0</formula>
    </cfRule>
    <cfRule type="expression" dxfId="32756" priority="41051">
      <formula>O31&lt;0</formula>
    </cfRule>
  </conditionalFormatting>
  <conditionalFormatting sqref="O32:O34">
    <cfRule type="expression" dxfId="32755" priority="41048">
      <formula>O32&lt;0</formula>
    </cfRule>
    <cfRule type="cellIs" dxfId="32754" priority="41049" operator="equal">
      <formula>0</formula>
    </cfRule>
  </conditionalFormatting>
  <conditionalFormatting sqref="O35">
    <cfRule type="cellIs" dxfId="32753" priority="41046" operator="equal">
      <formula>0</formula>
    </cfRule>
    <cfRule type="expression" dxfId="32752" priority="41047">
      <formula>O35&lt;0</formula>
    </cfRule>
  </conditionalFormatting>
  <conditionalFormatting sqref="O36:O38">
    <cfRule type="expression" dxfId="32751" priority="41044">
      <formula>O36&lt;0</formula>
    </cfRule>
    <cfRule type="cellIs" dxfId="32750" priority="41045" operator="equal">
      <formula>0</formula>
    </cfRule>
  </conditionalFormatting>
  <conditionalFormatting sqref="O39">
    <cfRule type="cellIs" dxfId="32749" priority="41042" operator="equal">
      <formula>0</formula>
    </cfRule>
    <cfRule type="expression" dxfId="32748" priority="41043">
      <formula>O39&lt;0</formula>
    </cfRule>
  </conditionalFormatting>
  <conditionalFormatting sqref="O40:O42">
    <cfRule type="expression" dxfId="32747" priority="41040">
      <formula>O40&lt;0</formula>
    </cfRule>
    <cfRule type="cellIs" dxfId="32746" priority="41041" operator="equal">
      <formula>0</formula>
    </cfRule>
  </conditionalFormatting>
  <conditionalFormatting sqref="O6">
    <cfRule type="expression" dxfId="32745" priority="41038">
      <formula>O6&lt;0</formula>
    </cfRule>
    <cfRule type="cellIs" dxfId="32744" priority="41039" operator="equal">
      <formula>0</formula>
    </cfRule>
  </conditionalFormatting>
  <conditionalFormatting sqref="O11">
    <cfRule type="cellIs" dxfId="32743" priority="41036" operator="equal">
      <formula>0</formula>
    </cfRule>
    <cfRule type="expression" dxfId="32742" priority="41037">
      <formula>O11&lt;0</formula>
    </cfRule>
  </conditionalFormatting>
  <conditionalFormatting sqref="O12:O13">
    <cfRule type="expression" dxfId="32741" priority="41034">
      <formula>O12&lt;0</formula>
    </cfRule>
    <cfRule type="cellIs" dxfId="32740" priority="41035" operator="equal">
      <formula>0</formula>
    </cfRule>
  </conditionalFormatting>
  <conditionalFormatting sqref="O14">
    <cfRule type="expression" dxfId="32739" priority="41032">
      <formula>O14&lt;0</formula>
    </cfRule>
    <cfRule type="cellIs" dxfId="32738" priority="41033" operator="equal">
      <formula>0</formula>
    </cfRule>
  </conditionalFormatting>
  <conditionalFormatting sqref="O15">
    <cfRule type="cellIs" dxfId="32737" priority="41030" operator="equal">
      <formula>0</formula>
    </cfRule>
    <cfRule type="expression" dxfId="32736" priority="41031">
      <formula>O15&lt;0</formula>
    </cfRule>
  </conditionalFormatting>
  <conditionalFormatting sqref="O16:O17">
    <cfRule type="expression" dxfId="32735" priority="41028">
      <formula>O16&lt;0</formula>
    </cfRule>
    <cfRule type="cellIs" dxfId="32734" priority="41029" operator="equal">
      <formula>0</formula>
    </cfRule>
  </conditionalFormatting>
  <conditionalFormatting sqref="O18">
    <cfRule type="expression" dxfId="32733" priority="41026">
      <formula>O18&lt;0</formula>
    </cfRule>
    <cfRule type="cellIs" dxfId="32732" priority="41027" operator="equal">
      <formula>0</formula>
    </cfRule>
  </conditionalFormatting>
  <conditionalFormatting sqref="O7">
    <cfRule type="cellIs" dxfId="32731" priority="41024" operator="equal">
      <formula>0</formula>
    </cfRule>
    <cfRule type="expression" dxfId="32730" priority="41025">
      <formula>O7&lt;0</formula>
    </cfRule>
  </conditionalFormatting>
  <conditionalFormatting sqref="O8:O9">
    <cfRule type="expression" dxfId="32729" priority="41022">
      <formula>O8&lt;0</formula>
    </cfRule>
    <cfRule type="cellIs" dxfId="32728" priority="41023" operator="equal">
      <formula>0</formula>
    </cfRule>
  </conditionalFormatting>
  <conditionalFormatting sqref="O10">
    <cfRule type="expression" dxfId="32727" priority="41020">
      <formula>O10&lt;0</formula>
    </cfRule>
    <cfRule type="cellIs" dxfId="32726" priority="41021" operator="equal">
      <formula>0</formula>
    </cfRule>
  </conditionalFormatting>
  <conditionalFormatting sqref="O7">
    <cfRule type="cellIs" dxfId="32725" priority="41018" operator="equal">
      <formula>0</formula>
    </cfRule>
    <cfRule type="expression" dxfId="32724" priority="41019">
      <formula>O7&lt;0</formula>
    </cfRule>
  </conditionalFormatting>
  <conditionalFormatting sqref="O8:O9">
    <cfRule type="expression" dxfId="32723" priority="41016">
      <formula>O8&lt;0</formula>
    </cfRule>
    <cfRule type="cellIs" dxfId="32722" priority="41017" operator="equal">
      <formula>0</formula>
    </cfRule>
  </conditionalFormatting>
  <conditionalFormatting sqref="O10">
    <cfRule type="expression" dxfId="32721" priority="41014">
      <formula>O10&lt;0</formula>
    </cfRule>
    <cfRule type="cellIs" dxfId="32720" priority="41015" operator="equal">
      <formula>0</formula>
    </cfRule>
  </conditionalFormatting>
  <conditionalFormatting sqref="O11">
    <cfRule type="cellIs" dxfId="32719" priority="41012" operator="equal">
      <formula>0</formula>
    </cfRule>
    <cfRule type="expression" dxfId="32718" priority="41013">
      <formula>O11&lt;0</formula>
    </cfRule>
  </conditionalFormatting>
  <conditionalFormatting sqref="O12:O13">
    <cfRule type="expression" dxfId="32717" priority="41010">
      <formula>O12&lt;0</formula>
    </cfRule>
    <cfRule type="cellIs" dxfId="32716" priority="41011" operator="equal">
      <formula>0</formula>
    </cfRule>
  </conditionalFormatting>
  <conditionalFormatting sqref="O14">
    <cfRule type="expression" dxfId="32715" priority="41008">
      <formula>O14&lt;0</formula>
    </cfRule>
    <cfRule type="cellIs" dxfId="32714" priority="41009" operator="equal">
      <formula>0</formula>
    </cfRule>
  </conditionalFormatting>
  <conditionalFormatting sqref="O15">
    <cfRule type="cellIs" dxfId="32713" priority="41006" operator="equal">
      <formula>0</formula>
    </cfRule>
    <cfRule type="expression" dxfId="32712" priority="41007">
      <formula>O15&lt;0</formula>
    </cfRule>
  </conditionalFormatting>
  <conditionalFormatting sqref="O16:O17">
    <cfRule type="expression" dxfId="32711" priority="41004">
      <formula>O16&lt;0</formula>
    </cfRule>
    <cfRule type="cellIs" dxfId="32710" priority="41005" operator="equal">
      <formula>0</formula>
    </cfRule>
  </conditionalFormatting>
  <conditionalFormatting sqref="O18">
    <cfRule type="expression" dxfId="32709" priority="41002">
      <formula>O18&lt;0</formula>
    </cfRule>
    <cfRule type="cellIs" dxfId="32708" priority="41003" operator="equal">
      <formula>0</formula>
    </cfRule>
  </conditionalFormatting>
  <conditionalFormatting sqref="O19">
    <cfRule type="cellIs" dxfId="32707" priority="41000" operator="equal">
      <formula>0</formula>
    </cfRule>
    <cfRule type="expression" dxfId="32706" priority="41001">
      <formula>O19&lt;0</formula>
    </cfRule>
  </conditionalFormatting>
  <conditionalFormatting sqref="O20:O21">
    <cfRule type="expression" dxfId="32705" priority="40998">
      <formula>O20&lt;0</formula>
    </cfRule>
    <cfRule type="cellIs" dxfId="32704" priority="40999" operator="equal">
      <formula>0</formula>
    </cfRule>
  </conditionalFormatting>
  <conditionalFormatting sqref="O22">
    <cfRule type="expression" dxfId="32703" priority="40996">
      <formula>O22&lt;0</formula>
    </cfRule>
    <cfRule type="cellIs" dxfId="32702" priority="40997" operator="equal">
      <formula>0</formula>
    </cfRule>
  </conditionalFormatting>
  <conditionalFormatting sqref="O23">
    <cfRule type="cellIs" dxfId="32701" priority="40994" operator="equal">
      <formula>0</formula>
    </cfRule>
    <cfRule type="expression" dxfId="32700" priority="40995">
      <formula>O23&lt;0</formula>
    </cfRule>
  </conditionalFormatting>
  <conditionalFormatting sqref="O24:O25">
    <cfRule type="expression" dxfId="32699" priority="40992">
      <formula>O24&lt;0</formula>
    </cfRule>
    <cfRule type="cellIs" dxfId="32698" priority="40993" operator="equal">
      <formula>0</formula>
    </cfRule>
  </conditionalFormatting>
  <conditionalFormatting sqref="O26">
    <cfRule type="expression" dxfId="32697" priority="40990">
      <formula>O26&lt;0</formula>
    </cfRule>
    <cfRule type="cellIs" dxfId="32696" priority="40991" operator="equal">
      <formula>0</formula>
    </cfRule>
  </conditionalFormatting>
  <conditionalFormatting sqref="O27">
    <cfRule type="cellIs" dxfId="32695" priority="40988" operator="equal">
      <formula>0</formula>
    </cfRule>
    <cfRule type="expression" dxfId="32694" priority="40989">
      <formula>O27&lt;0</formula>
    </cfRule>
  </conditionalFormatting>
  <conditionalFormatting sqref="O28:O29">
    <cfRule type="expression" dxfId="32693" priority="40986">
      <formula>O28&lt;0</formula>
    </cfRule>
    <cfRule type="cellIs" dxfId="32692" priority="40987" operator="equal">
      <formula>0</formula>
    </cfRule>
  </conditionalFormatting>
  <conditionalFormatting sqref="O30">
    <cfRule type="expression" dxfId="32691" priority="40984">
      <formula>O30&lt;0</formula>
    </cfRule>
    <cfRule type="cellIs" dxfId="32690" priority="40985" operator="equal">
      <formula>0</formula>
    </cfRule>
  </conditionalFormatting>
  <conditionalFormatting sqref="O31">
    <cfRule type="cellIs" dxfId="32689" priority="40982" operator="equal">
      <formula>0</formula>
    </cfRule>
    <cfRule type="expression" dxfId="32688" priority="40983">
      <formula>O31&lt;0</formula>
    </cfRule>
  </conditionalFormatting>
  <conditionalFormatting sqref="O32:O33">
    <cfRule type="expression" dxfId="32687" priority="40980">
      <formula>O32&lt;0</formula>
    </cfRule>
    <cfRule type="cellIs" dxfId="32686" priority="40981" operator="equal">
      <formula>0</formula>
    </cfRule>
  </conditionalFormatting>
  <conditionalFormatting sqref="O34">
    <cfRule type="expression" dxfId="32685" priority="40978">
      <formula>O34&lt;0</formula>
    </cfRule>
    <cfRule type="cellIs" dxfId="32684" priority="40979" operator="equal">
      <formula>0</formula>
    </cfRule>
  </conditionalFormatting>
  <conditionalFormatting sqref="O35">
    <cfRule type="cellIs" dxfId="32683" priority="40976" operator="equal">
      <formula>0</formula>
    </cfRule>
    <cfRule type="expression" dxfId="32682" priority="40977">
      <formula>O35&lt;0</formula>
    </cfRule>
  </conditionalFormatting>
  <conditionalFormatting sqref="O36:O37">
    <cfRule type="expression" dxfId="32681" priority="40974">
      <formula>O36&lt;0</formula>
    </cfRule>
    <cfRule type="cellIs" dxfId="32680" priority="40975" operator="equal">
      <formula>0</formula>
    </cfRule>
  </conditionalFormatting>
  <conditionalFormatting sqref="O38">
    <cfRule type="expression" dxfId="32679" priority="40972">
      <formula>O38&lt;0</formula>
    </cfRule>
    <cfRule type="cellIs" dxfId="32678" priority="40973" operator="equal">
      <formula>0</formula>
    </cfRule>
  </conditionalFormatting>
  <conditionalFormatting sqref="O39">
    <cfRule type="cellIs" dxfId="32677" priority="40970" operator="equal">
      <formula>0</formula>
    </cfRule>
    <cfRule type="expression" dxfId="32676" priority="40971">
      <formula>O39&lt;0</formula>
    </cfRule>
  </conditionalFormatting>
  <conditionalFormatting sqref="O40:O41">
    <cfRule type="expression" dxfId="32675" priority="40968">
      <formula>O40&lt;0</formula>
    </cfRule>
    <cfRule type="cellIs" dxfId="32674" priority="40969" operator="equal">
      <formula>0</formula>
    </cfRule>
  </conditionalFormatting>
  <conditionalFormatting sqref="O42">
    <cfRule type="expression" dxfId="32673" priority="40966">
      <formula>O42&lt;0</formula>
    </cfRule>
    <cfRule type="cellIs" dxfId="32672" priority="40967" operator="equal">
      <formula>0</formula>
    </cfRule>
  </conditionalFormatting>
  <conditionalFormatting sqref="O43">
    <cfRule type="cellIs" dxfId="32671" priority="40964" operator="equal">
      <formula>0</formula>
    </cfRule>
    <cfRule type="expression" dxfId="32670" priority="40965">
      <formula>O43&lt;0</formula>
    </cfRule>
  </conditionalFormatting>
  <conditionalFormatting sqref="O44:O46">
    <cfRule type="expression" dxfId="32669" priority="40962">
      <formula>O44&lt;0</formula>
    </cfRule>
    <cfRule type="cellIs" dxfId="32668" priority="40963" operator="equal">
      <formula>0</formula>
    </cfRule>
  </conditionalFormatting>
  <conditionalFormatting sqref="O43">
    <cfRule type="cellIs" dxfId="32667" priority="40960" operator="equal">
      <formula>0</formula>
    </cfRule>
    <cfRule type="expression" dxfId="32666" priority="40961">
      <formula>O43&lt;0</formula>
    </cfRule>
  </conditionalFormatting>
  <conditionalFormatting sqref="O44:O46">
    <cfRule type="expression" dxfId="32665" priority="40958">
      <formula>O44&lt;0</formula>
    </cfRule>
    <cfRule type="cellIs" dxfId="32664" priority="40959" operator="equal">
      <formula>0</formula>
    </cfRule>
  </conditionalFormatting>
  <conditionalFormatting sqref="O43">
    <cfRule type="cellIs" dxfId="32663" priority="40956" operator="equal">
      <formula>0</formula>
    </cfRule>
    <cfRule type="expression" dxfId="32662" priority="40957">
      <formula>O43&lt;0</formula>
    </cfRule>
  </conditionalFormatting>
  <conditionalFormatting sqref="O44:O45">
    <cfRule type="expression" dxfId="32661" priority="40954">
      <formula>O44&lt;0</formula>
    </cfRule>
    <cfRule type="cellIs" dxfId="32660" priority="40955" operator="equal">
      <formula>0</formula>
    </cfRule>
  </conditionalFormatting>
  <conditionalFormatting sqref="O46">
    <cfRule type="expression" dxfId="32659" priority="40952">
      <formula>O46&lt;0</formula>
    </cfRule>
    <cfRule type="cellIs" dxfId="32658" priority="40953" operator="equal">
      <formula>0</formula>
    </cfRule>
  </conditionalFormatting>
  <conditionalFormatting sqref="Y2:Y7">
    <cfRule type="beginsWith" dxfId="32657" priority="20829" operator="beginsWith" text="DP">
      <formula>LEFT(Y2,LEN("DP"))="DP"</formula>
    </cfRule>
  </conditionalFormatting>
  <conditionalFormatting sqref="A6">
    <cfRule type="containsText" dxfId="32656" priority="2082" operator="containsText" text="NTRAB">
      <formula>NOT(ISERROR(SEARCH("NTRAB",A6)))</formula>
    </cfRule>
    <cfRule type="containsText" dxfId="32655" priority="2083" operator="containsText" text="FERIADO">
      <formula>NOT(ISERROR(SEARCH("FERIADO",A6)))</formula>
    </cfRule>
  </conditionalFormatting>
  <conditionalFormatting sqref="A6">
    <cfRule type="containsText" dxfId="32654" priority="2081" operator="containsText" text="FÉRIAS">
      <formula>NOT(ISERROR(SEARCH("FÉRIAS",A6)))</formula>
    </cfRule>
  </conditionalFormatting>
  <conditionalFormatting sqref="A3">
    <cfRule type="containsText" dxfId="32653" priority="2079" operator="containsText" text="NTRAB">
      <formula>NOT(ISERROR(SEARCH("NTRAB",A3)))</formula>
    </cfRule>
    <cfRule type="containsText" dxfId="32652" priority="2080" operator="containsText" text="FERIADO">
      <formula>NOT(ISERROR(SEARCH("FERIADO",A3)))</formula>
    </cfRule>
  </conditionalFormatting>
  <conditionalFormatting sqref="A3">
    <cfRule type="containsText" dxfId="32651" priority="2078" operator="containsText" text="FÉRIAS">
      <formula>NOT(ISERROR(SEARCH("FÉRIAS",A3)))</formula>
    </cfRule>
  </conditionalFormatting>
  <conditionalFormatting sqref="A3 A6">
    <cfRule type="containsText" dxfId="32650" priority="2077" operator="containsText" text="ATESTADO">
      <formula>NOT(ISERROR(SEARCH("ATESTADO",A3)))</formula>
    </cfRule>
  </conditionalFormatting>
  <conditionalFormatting sqref="A4">
    <cfRule type="containsText" dxfId="32649" priority="2075" operator="containsText" text="NTRAB">
      <formula>NOT(ISERROR(SEARCH("NTRAB",A4)))</formula>
    </cfRule>
    <cfRule type="containsText" dxfId="32648" priority="2076" operator="containsText" text="FERIADO">
      <formula>NOT(ISERROR(SEARCH("FERIADO",A4)))</formula>
    </cfRule>
  </conditionalFormatting>
  <conditionalFormatting sqref="A4">
    <cfRule type="containsText" dxfId="32647" priority="2074" operator="containsText" text="FÉRIAS">
      <formula>NOT(ISERROR(SEARCH("FÉRIAS",A4)))</formula>
    </cfRule>
  </conditionalFormatting>
  <conditionalFormatting sqref="A4">
    <cfRule type="expression" dxfId="32646" priority="2070">
      <formula>A3="FERIADO"</formula>
    </cfRule>
    <cfRule type="expression" dxfId="32645" priority="2071">
      <formula>A3="NTRAB"</formula>
    </cfRule>
    <cfRule type="expression" dxfId="32644" priority="2072">
      <formula>A3="FÉRIAS"</formula>
    </cfRule>
    <cfRule type="expression" dxfId="32643" priority="2073">
      <formula>A3="ATESTADO"</formula>
    </cfRule>
  </conditionalFormatting>
  <conditionalFormatting sqref="A4">
    <cfRule type="containsText" dxfId="32642" priority="2069" operator="containsText" text="ATESTADO">
      <formula>NOT(ISERROR(SEARCH("ATESTADO",A4)))</formula>
    </cfRule>
  </conditionalFormatting>
  <conditionalFormatting sqref="A5">
    <cfRule type="containsText" dxfId="32641" priority="2067" operator="containsText" text="NTRAB">
      <formula>NOT(ISERROR(SEARCH("NTRAB",A5)))</formula>
    </cfRule>
    <cfRule type="containsText" dxfId="32640" priority="2068" operator="containsText" text="FERIADO">
      <formula>NOT(ISERROR(SEARCH("FERIADO",A5)))</formula>
    </cfRule>
  </conditionalFormatting>
  <conditionalFormatting sqref="A5">
    <cfRule type="containsText" dxfId="32639" priority="2066" operator="containsText" text="FÉRIAS">
      <formula>NOT(ISERROR(SEARCH("FÉRIAS",A5)))</formula>
    </cfRule>
  </conditionalFormatting>
  <conditionalFormatting sqref="A5">
    <cfRule type="expression" dxfId="32638" priority="2062">
      <formula>A4="FERIADO"</formula>
    </cfRule>
    <cfRule type="expression" dxfId="32637" priority="2063">
      <formula>A4="NTRAB"</formula>
    </cfRule>
    <cfRule type="expression" dxfId="32636" priority="2064">
      <formula>A4="FÉRIAS"</formula>
    </cfRule>
    <cfRule type="expression" dxfId="32635" priority="2065">
      <formula>A4="ATESTADO"</formula>
    </cfRule>
  </conditionalFormatting>
  <conditionalFormatting sqref="A5">
    <cfRule type="containsText" dxfId="32634" priority="2061" operator="containsText" text="ATESTADO">
      <formula>NOT(ISERROR(SEARCH("ATESTADO",A5)))</formula>
    </cfRule>
  </conditionalFormatting>
  <conditionalFormatting sqref="A5">
    <cfRule type="expression" dxfId="32633" priority="2057">
      <formula>A3="ATESTADO"</formula>
    </cfRule>
    <cfRule type="expression" dxfId="32632" priority="2058">
      <formula>A3="FÉRIAS"</formula>
    </cfRule>
    <cfRule type="expression" dxfId="32631" priority="2059">
      <formula>A3="NTRAB"</formula>
    </cfRule>
    <cfRule type="expression" dxfId="32630" priority="2060">
      <formula>A3="FERIADO"</formula>
    </cfRule>
  </conditionalFormatting>
  <conditionalFormatting sqref="A3:A6">
    <cfRule type="containsText" dxfId="32629" priority="2056" operator="containsText" text="HOJE">
      <formula>NOT(ISERROR(SEARCH("HOJE",A3)))</formula>
    </cfRule>
  </conditionalFormatting>
  <conditionalFormatting sqref="A10">
    <cfRule type="containsText" dxfId="32628" priority="2054" operator="containsText" text="NTRAB">
      <formula>NOT(ISERROR(SEARCH("NTRAB",A10)))</formula>
    </cfRule>
    <cfRule type="containsText" dxfId="32627" priority="2055" operator="containsText" text="FERIADO">
      <formula>NOT(ISERROR(SEARCH("FERIADO",A10)))</formula>
    </cfRule>
  </conditionalFormatting>
  <conditionalFormatting sqref="A10">
    <cfRule type="containsText" dxfId="32626" priority="2053" operator="containsText" text="FÉRIAS">
      <formula>NOT(ISERROR(SEARCH("FÉRIAS",A10)))</formula>
    </cfRule>
  </conditionalFormatting>
  <conditionalFormatting sqref="A7">
    <cfRule type="containsText" dxfId="32625" priority="2051" operator="containsText" text="NTRAB">
      <formula>NOT(ISERROR(SEARCH("NTRAB",A7)))</formula>
    </cfRule>
    <cfRule type="containsText" dxfId="32624" priority="2052" operator="containsText" text="FERIADO">
      <formula>NOT(ISERROR(SEARCH("FERIADO",A7)))</formula>
    </cfRule>
  </conditionalFormatting>
  <conditionalFormatting sqref="A7">
    <cfRule type="containsText" dxfId="32623" priority="2050" operator="containsText" text="FÉRIAS">
      <formula>NOT(ISERROR(SEARCH("FÉRIAS",A7)))</formula>
    </cfRule>
  </conditionalFormatting>
  <conditionalFormatting sqref="A7 A10">
    <cfRule type="containsText" dxfId="32622" priority="2049" operator="containsText" text="ATESTADO">
      <formula>NOT(ISERROR(SEARCH("ATESTADO",A7)))</formula>
    </cfRule>
  </conditionalFormatting>
  <conditionalFormatting sqref="A8">
    <cfRule type="containsText" dxfId="32621" priority="2047" operator="containsText" text="NTRAB">
      <formula>NOT(ISERROR(SEARCH("NTRAB",A8)))</formula>
    </cfRule>
    <cfRule type="containsText" dxfId="32620" priority="2048" operator="containsText" text="FERIADO">
      <formula>NOT(ISERROR(SEARCH("FERIADO",A8)))</formula>
    </cfRule>
  </conditionalFormatting>
  <conditionalFormatting sqref="A8">
    <cfRule type="containsText" dxfId="32619" priority="2046" operator="containsText" text="FÉRIAS">
      <formula>NOT(ISERROR(SEARCH("FÉRIAS",A8)))</formula>
    </cfRule>
  </conditionalFormatting>
  <conditionalFormatting sqref="A8">
    <cfRule type="expression" dxfId="32618" priority="2042">
      <formula>A7="FERIADO"</formula>
    </cfRule>
    <cfRule type="expression" dxfId="32617" priority="2043">
      <formula>A7="NTRAB"</formula>
    </cfRule>
    <cfRule type="expression" dxfId="32616" priority="2044">
      <formula>A7="FÉRIAS"</formula>
    </cfRule>
    <cfRule type="expression" dxfId="32615" priority="2045">
      <formula>A7="ATESTADO"</formula>
    </cfRule>
  </conditionalFormatting>
  <conditionalFormatting sqref="A8">
    <cfRule type="containsText" dxfId="32614" priority="2041" operator="containsText" text="ATESTADO">
      <formula>NOT(ISERROR(SEARCH("ATESTADO",A8)))</formula>
    </cfRule>
  </conditionalFormatting>
  <conditionalFormatting sqref="A9">
    <cfRule type="containsText" dxfId="32613" priority="2039" operator="containsText" text="NTRAB">
      <formula>NOT(ISERROR(SEARCH("NTRAB",A9)))</formula>
    </cfRule>
    <cfRule type="containsText" dxfId="32612" priority="2040" operator="containsText" text="FERIADO">
      <formula>NOT(ISERROR(SEARCH("FERIADO",A9)))</formula>
    </cfRule>
  </conditionalFormatting>
  <conditionalFormatting sqref="A9">
    <cfRule type="containsText" dxfId="32611" priority="2038" operator="containsText" text="FÉRIAS">
      <formula>NOT(ISERROR(SEARCH("FÉRIAS",A9)))</formula>
    </cfRule>
  </conditionalFormatting>
  <conditionalFormatting sqref="A9">
    <cfRule type="expression" dxfId="32610" priority="2034">
      <formula>A8="FERIADO"</formula>
    </cfRule>
    <cfRule type="expression" dxfId="32609" priority="2035">
      <formula>A8="NTRAB"</formula>
    </cfRule>
    <cfRule type="expression" dxfId="32608" priority="2036">
      <formula>A8="FÉRIAS"</formula>
    </cfRule>
    <cfRule type="expression" dxfId="32607" priority="2037">
      <formula>A8="ATESTADO"</formula>
    </cfRule>
  </conditionalFormatting>
  <conditionalFormatting sqref="A9">
    <cfRule type="containsText" dxfId="32606" priority="2033" operator="containsText" text="ATESTADO">
      <formula>NOT(ISERROR(SEARCH("ATESTADO",A9)))</formula>
    </cfRule>
  </conditionalFormatting>
  <conditionalFormatting sqref="A9">
    <cfRule type="expression" dxfId="32605" priority="2029">
      <formula>A7="ATESTADO"</formula>
    </cfRule>
    <cfRule type="expression" dxfId="32604" priority="2030">
      <formula>A7="FÉRIAS"</formula>
    </cfRule>
    <cfRule type="expression" dxfId="32603" priority="2031">
      <formula>A7="NTRAB"</formula>
    </cfRule>
    <cfRule type="expression" dxfId="32602" priority="2032">
      <formula>A7="FERIADO"</formula>
    </cfRule>
  </conditionalFormatting>
  <conditionalFormatting sqref="A7:A10">
    <cfRule type="containsText" dxfId="32601" priority="2028" operator="containsText" text="HOJE">
      <formula>NOT(ISERROR(SEARCH("HOJE",A7)))</formula>
    </cfRule>
  </conditionalFormatting>
  <conditionalFormatting sqref="A14">
    <cfRule type="containsText" dxfId="32600" priority="2026" operator="containsText" text="NTRAB">
      <formula>NOT(ISERROR(SEARCH("NTRAB",A14)))</formula>
    </cfRule>
    <cfRule type="containsText" dxfId="32599" priority="2027" operator="containsText" text="FERIADO">
      <formula>NOT(ISERROR(SEARCH("FERIADO",A14)))</formula>
    </cfRule>
  </conditionalFormatting>
  <conditionalFormatting sqref="A14">
    <cfRule type="containsText" dxfId="32598" priority="2025" operator="containsText" text="FÉRIAS">
      <formula>NOT(ISERROR(SEARCH("FÉRIAS",A14)))</formula>
    </cfRule>
  </conditionalFormatting>
  <conditionalFormatting sqref="A11">
    <cfRule type="containsText" dxfId="32597" priority="2023" operator="containsText" text="NTRAB">
      <formula>NOT(ISERROR(SEARCH("NTRAB",A11)))</formula>
    </cfRule>
    <cfRule type="containsText" dxfId="32596" priority="2024" operator="containsText" text="FERIADO">
      <formula>NOT(ISERROR(SEARCH("FERIADO",A11)))</formula>
    </cfRule>
  </conditionalFormatting>
  <conditionalFormatting sqref="A11">
    <cfRule type="containsText" dxfId="32595" priority="2022" operator="containsText" text="FÉRIAS">
      <formula>NOT(ISERROR(SEARCH("FÉRIAS",A11)))</formula>
    </cfRule>
  </conditionalFormatting>
  <conditionalFormatting sqref="A11 A14">
    <cfRule type="containsText" dxfId="32594" priority="2021" operator="containsText" text="ATESTADO">
      <formula>NOT(ISERROR(SEARCH("ATESTADO",A11)))</formula>
    </cfRule>
  </conditionalFormatting>
  <conditionalFormatting sqref="A12">
    <cfRule type="containsText" dxfId="32593" priority="2019" operator="containsText" text="NTRAB">
      <formula>NOT(ISERROR(SEARCH("NTRAB",A12)))</formula>
    </cfRule>
    <cfRule type="containsText" dxfId="32592" priority="2020" operator="containsText" text="FERIADO">
      <formula>NOT(ISERROR(SEARCH("FERIADO",A12)))</formula>
    </cfRule>
  </conditionalFormatting>
  <conditionalFormatting sqref="A12">
    <cfRule type="containsText" dxfId="32591" priority="2018" operator="containsText" text="FÉRIAS">
      <formula>NOT(ISERROR(SEARCH("FÉRIAS",A12)))</formula>
    </cfRule>
  </conditionalFormatting>
  <conditionalFormatting sqref="A12">
    <cfRule type="expression" dxfId="32590" priority="2014">
      <formula>A11="FERIADO"</formula>
    </cfRule>
    <cfRule type="expression" dxfId="32589" priority="2015">
      <formula>A11="NTRAB"</formula>
    </cfRule>
    <cfRule type="expression" dxfId="32588" priority="2016">
      <formula>A11="FÉRIAS"</formula>
    </cfRule>
    <cfRule type="expression" dxfId="32587" priority="2017">
      <formula>A11="ATESTADO"</formula>
    </cfRule>
  </conditionalFormatting>
  <conditionalFormatting sqref="A12">
    <cfRule type="containsText" dxfId="32586" priority="2013" operator="containsText" text="ATESTADO">
      <formula>NOT(ISERROR(SEARCH("ATESTADO",A12)))</formula>
    </cfRule>
  </conditionalFormatting>
  <conditionalFormatting sqref="A11:A12 A14">
    <cfRule type="containsText" dxfId="32585" priority="2012" operator="containsText" text="HOJE">
      <formula>NOT(ISERROR(SEARCH("HOJE",A11)))</formula>
    </cfRule>
  </conditionalFormatting>
  <conditionalFormatting sqref="A18">
    <cfRule type="containsText" dxfId="32584" priority="2010" operator="containsText" text="NTRAB">
      <formula>NOT(ISERROR(SEARCH("NTRAB",A18)))</formula>
    </cfRule>
    <cfRule type="containsText" dxfId="32583" priority="2011" operator="containsText" text="FERIADO">
      <formula>NOT(ISERROR(SEARCH("FERIADO",A18)))</formula>
    </cfRule>
  </conditionalFormatting>
  <conditionalFormatting sqref="A18">
    <cfRule type="containsText" dxfId="32582" priority="2009" operator="containsText" text="FÉRIAS">
      <formula>NOT(ISERROR(SEARCH("FÉRIAS",A18)))</formula>
    </cfRule>
  </conditionalFormatting>
  <conditionalFormatting sqref="A15">
    <cfRule type="containsText" dxfId="32581" priority="2007" operator="containsText" text="NTRAB">
      <formula>NOT(ISERROR(SEARCH("NTRAB",A15)))</formula>
    </cfRule>
    <cfRule type="containsText" dxfId="32580" priority="2008" operator="containsText" text="FERIADO">
      <formula>NOT(ISERROR(SEARCH("FERIADO",A15)))</formula>
    </cfRule>
  </conditionalFormatting>
  <conditionalFormatting sqref="A15">
    <cfRule type="containsText" dxfId="32579" priority="2006" operator="containsText" text="FÉRIAS">
      <formula>NOT(ISERROR(SEARCH("FÉRIAS",A15)))</formula>
    </cfRule>
  </conditionalFormatting>
  <conditionalFormatting sqref="A15 A18">
    <cfRule type="containsText" dxfId="32578" priority="2005" operator="containsText" text="ATESTADO">
      <formula>NOT(ISERROR(SEARCH("ATESTADO",A15)))</formula>
    </cfRule>
  </conditionalFormatting>
  <conditionalFormatting sqref="A16">
    <cfRule type="containsText" dxfId="32577" priority="2003" operator="containsText" text="NTRAB">
      <formula>NOT(ISERROR(SEARCH("NTRAB",A16)))</formula>
    </cfRule>
    <cfRule type="containsText" dxfId="32576" priority="2004" operator="containsText" text="FERIADO">
      <formula>NOT(ISERROR(SEARCH("FERIADO",A16)))</formula>
    </cfRule>
  </conditionalFormatting>
  <conditionalFormatting sqref="A16">
    <cfRule type="containsText" dxfId="32575" priority="2002" operator="containsText" text="FÉRIAS">
      <formula>NOT(ISERROR(SEARCH("FÉRIAS",A16)))</formula>
    </cfRule>
  </conditionalFormatting>
  <conditionalFormatting sqref="A16">
    <cfRule type="expression" dxfId="32574" priority="1998">
      <formula>A15="FERIADO"</formula>
    </cfRule>
    <cfRule type="expression" dxfId="32573" priority="1999">
      <formula>A15="NTRAB"</formula>
    </cfRule>
    <cfRule type="expression" dxfId="32572" priority="2000">
      <formula>A15="FÉRIAS"</formula>
    </cfRule>
    <cfRule type="expression" dxfId="32571" priority="2001">
      <formula>A15="ATESTADO"</formula>
    </cfRule>
  </conditionalFormatting>
  <conditionalFormatting sqref="A16">
    <cfRule type="containsText" dxfId="32570" priority="1997" operator="containsText" text="ATESTADO">
      <formula>NOT(ISERROR(SEARCH("ATESTADO",A16)))</formula>
    </cfRule>
  </conditionalFormatting>
  <conditionalFormatting sqref="A15:A16 A18">
    <cfRule type="containsText" dxfId="32569" priority="1996" operator="containsText" text="HOJE">
      <formula>NOT(ISERROR(SEARCH("HOJE",A15)))</formula>
    </cfRule>
  </conditionalFormatting>
  <conditionalFormatting sqref="A22">
    <cfRule type="containsText" dxfId="32568" priority="1994" operator="containsText" text="NTRAB">
      <formula>NOT(ISERROR(SEARCH("NTRAB",A22)))</formula>
    </cfRule>
    <cfRule type="containsText" dxfId="32567" priority="1995" operator="containsText" text="FERIADO">
      <formula>NOT(ISERROR(SEARCH("FERIADO",A22)))</formula>
    </cfRule>
  </conditionalFormatting>
  <conditionalFormatting sqref="A22">
    <cfRule type="containsText" dxfId="32566" priority="1993" operator="containsText" text="FÉRIAS">
      <formula>NOT(ISERROR(SEARCH("FÉRIAS",A22)))</formula>
    </cfRule>
  </conditionalFormatting>
  <conditionalFormatting sqref="A19">
    <cfRule type="containsText" dxfId="32565" priority="1991" operator="containsText" text="NTRAB">
      <formula>NOT(ISERROR(SEARCH("NTRAB",A19)))</formula>
    </cfRule>
    <cfRule type="containsText" dxfId="32564" priority="1992" operator="containsText" text="FERIADO">
      <formula>NOT(ISERROR(SEARCH("FERIADO",A19)))</formula>
    </cfRule>
  </conditionalFormatting>
  <conditionalFormatting sqref="A19">
    <cfRule type="containsText" dxfId="32563" priority="1990" operator="containsText" text="FÉRIAS">
      <formula>NOT(ISERROR(SEARCH("FÉRIAS",A19)))</formula>
    </cfRule>
  </conditionalFormatting>
  <conditionalFormatting sqref="A19 A22">
    <cfRule type="containsText" dxfId="32562" priority="1989" operator="containsText" text="ATESTADO">
      <formula>NOT(ISERROR(SEARCH("ATESTADO",A19)))</formula>
    </cfRule>
  </conditionalFormatting>
  <conditionalFormatting sqref="A20">
    <cfRule type="containsText" dxfId="32561" priority="1987" operator="containsText" text="NTRAB">
      <formula>NOT(ISERROR(SEARCH("NTRAB",A20)))</formula>
    </cfRule>
    <cfRule type="containsText" dxfId="32560" priority="1988" operator="containsText" text="FERIADO">
      <formula>NOT(ISERROR(SEARCH("FERIADO",A20)))</formula>
    </cfRule>
  </conditionalFormatting>
  <conditionalFormatting sqref="A20">
    <cfRule type="containsText" dxfId="32559" priority="1986" operator="containsText" text="FÉRIAS">
      <formula>NOT(ISERROR(SEARCH("FÉRIAS",A20)))</formula>
    </cfRule>
  </conditionalFormatting>
  <conditionalFormatting sqref="A20">
    <cfRule type="expression" dxfId="32558" priority="1982">
      <formula>A19="FERIADO"</formula>
    </cfRule>
    <cfRule type="expression" dxfId="32557" priority="1983">
      <formula>A19="NTRAB"</formula>
    </cfRule>
    <cfRule type="expression" dxfId="32556" priority="1984">
      <formula>A19="FÉRIAS"</formula>
    </cfRule>
    <cfRule type="expression" dxfId="32555" priority="1985">
      <formula>A19="ATESTADO"</formula>
    </cfRule>
  </conditionalFormatting>
  <conditionalFormatting sqref="A20">
    <cfRule type="containsText" dxfId="32554" priority="1981" operator="containsText" text="ATESTADO">
      <formula>NOT(ISERROR(SEARCH("ATESTADO",A20)))</formula>
    </cfRule>
  </conditionalFormatting>
  <conditionalFormatting sqref="A19:A20 A22">
    <cfRule type="containsText" dxfId="32553" priority="1980" operator="containsText" text="HOJE">
      <formula>NOT(ISERROR(SEARCH("HOJE",A19)))</formula>
    </cfRule>
  </conditionalFormatting>
  <conditionalFormatting sqref="A26">
    <cfRule type="containsText" dxfId="32552" priority="1978" operator="containsText" text="NTRAB">
      <formula>NOT(ISERROR(SEARCH("NTRAB",A26)))</formula>
    </cfRule>
    <cfRule type="containsText" dxfId="32551" priority="1979" operator="containsText" text="FERIADO">
      <formula>NOT(ISERROR(SEARCH("FERIADO",A26)))</formula>
    </cfRule>
  </conditionalFormatting>
  <conditionalFormatting sqref="A26">
    <cfRule type="containsText" dxfId="32550" priority="1977" operator="containsText" text="FÉRIAS">
      <formula>NOT(ISERROR(SEARCH("FÉRIAS",A26)))</formula>
    </cfRule>
  </conditionalFormatting>
  <conditionalFormatting sqref="A23">
    <cfRule type="containsText" dxfId="32549" priority="1975" operator="containsText" text="NTRAB">
      <formula>NOT(ISERROR(SEARCH("NTRAB",A23)))</formula>
    </cfRule>
    <cfRule type="containsText" dxfId="32548" priority="1976" operator="containsText" text="FERIADO">
      <formula>NOT(ISERROR(SEARCH("FERIADO",A23)))</formula>
    </cfRule>
  </conditionalFormatting>
  <conditionalFormatting sqref="A23">
    <cfRule type="containsText" dxfId="32547" priority="1974" operator="containsText" text="FÉRIAS">
      <formula>NOT(ISERROR(SEARCH("FÉRIAS",A23)))</formula>
    </cfRule>
  </conditionalFormatting>
  <conditionalFormatting sqref="A23 A26">
    <cfRule type="containsText" dxfId="32546" priority="1973" operator="containsText" text="ATESTADO">
      <formula>NOT(ISERROR(SEARCH("ATESTADO",A23)))</formula>
    </cfRule>
  </conditionalFormatting>
  <conditionalFormatting sqref="A24">
    <cfRule type="containsText" dxfId="32545" priority="1971" operator="containsText" text="NTRAB">
      <formula>NOT(ISERROR(SEARCH("NTRAB",A24)))</formula>
    </cfRule>
    <cfRule type="containsText" dxfId="32544" priority="1972" operator="containsText" text="FERIADO">
      <formula>NOT(ISERROR(SEARCH("FERIADO",A24)))</formula>
    </cfRule>
  </conditionalFormatting>
  <conditionalFormatting sqref="A24">
    <cfRule type="containsText" dxfId="32543" priority="1970" operator="containsText" text="FÉRIAS">
      <formula>NOT(ISERROR(SEARCH("FÉRIAS",A24)))</formula>
    </cfRule>
  </conditionalFormatting>
  <conditionalFormatting sqref="A24">
    <cfRule type="expression" dxfId="32542" priority="1966">
      <formula>A23="FERIADO"</formula>
    </cfRule>
    <cfRule type="expression" dxfId="32541" priority="1967">
      <formula>A23="NTRAB"</formula>
    </cfRule>
    <cfRule type="expression" dxfId="32540" priority="1968">
      <formula>A23="FÉRIAS"</formula>
    </cfRule>
    <cfRule type="expression" dxfId="32539" priority="1969">
      <formula>A23="ATESTADO"</formula>
    </cfRule>
  </conditionalFormatting>
  <conditionalFormatting sqref="A24">
    <cfRule type="containsText" dxfId="32538" priority="1965" operator="containsText" text="ATESTADO">
      <formula>NOT(ISERROR(SEARCH("ATESTADO",A24)))</formula>
    </cfRule>
  </conditionalFormatting>
  <conditionalFormatting sqref="A23:A24 A26">
    <cfRule type="containsText" dxfId="32537" priority="1964" operator="containsText" text="HOJE">
      <formula>NOT(ISERROR(SEARCH("HOJE",A23)))</formula>
    </cfRule>
  </conditionalFormatting>
  <conditionalFormatting sqref="A30">
    <cfRule type="containsText" dxfId="32536" priority="1962" operator="containsText" text="NTRAB">
      <formula>NOT(ISERROR(SEARCH("NTRAB",A30)))</formula>
    </cfRule>
    <cfRule type="containsText" dxfId="32535" priority="1963" operator="containsText" text="FERIADO">
      <formula>NOT(ISERROR(SEARCH("FERIADO",A30)))</formula>
    </cfRule>
  </conditionalFormatting>
  <conditionalFormatting sqref="A30">
    <cfRule type="containsText" dxfId="32534" priority="1961" operator="containsText" text="FÉRIAS">
      <formula>NOT(ISERROR(SEARCH("FÉRIAS",A30)))</formula>
    </cfRule>
  </conditionalFormatting>
  <conditionalFormatting sqref="A27">
    <cfRule type="containsText" dxfId="32533" priority="1959" operator="containsText" text="NTRAB">
      <formula>NOT(ISERROR(SEARCH("NTRAB",A27)))</formula>
    </cfRule>
    <cfRule type="containsText" dxfId="32532" priority="1960" operator="containsText" text="FERIADO">
      <formula>NOT(ISERROR(SEARCH("FERIADO",A27)))</formula>
    </cfRule>
  </conditionalFormatting>
  <conditionalFormatting sqref="A27">
    <cfRule type="containsText" dxfId="32531" priority="1958" operator="containsText" text="FÉRIAS">
      <formula>NOT(ISERROR(SEARCH("FÉRIAS",A27)))</formula>
    </cfRule>
  </conditionalFormatting>
  <conditionalFormatting sqref="A27 A30">
    <cfRule type="containsText" dxfId="32530" priority="1957" operator="containsText" text="ATESTADO">
      <formula>NOT(ISERROR(SEARCH("ATESTADO",A27)))</formula>
    </cfRule>
  </conditionalFormatting>
  <conditionalFormatting sqref="A28">
    <cfRule type="containsText" dxfId="32529" priority="1955" operator="containsText" text="NTRAB">
      <formula>NOT(ISERROR(SEARCH("NTRAB",A28)))</formula>
    </cfRule>
    <cfRule type="containsText" dxfId="32528" priority="1956" operator="containsText" text="FERIADO">
      <formula>NOT(ISERROR(SEARCH("FERIADO",A28)))</formula>
    </cfRule>
  </conditionalFormatting>
  <conditionalFormatting sqref="A28">
    <cfRule type="containsText" dxfId="32527" priority="1954" operator="containsText" text="FÉRIAS">
      <formula>NOT(ISERROR(SEARCH("FÉRIAS",A28)))</formula>
    </cfRule>
  </conditionalFormatting>
  <conditionalFormatting sqref="A28">
    <cfRule type="expression" dxfId="32526" priority="1950">
      <formula>A27="FERIADO"</formula>
    </cfRule>
    <cfRule type="expression" dxfId="32525" priority="1951">
      <formula>A27="NTRAB"</formula>
    </cfRule>
    <cfRule type="expression" dxfId="32524" priority="1952">
      <formula>A27="FÉRIAS"</formula>
    </cfRule>
    <cfRule type="expression" dxfId="32523" priority="1953">
      <formula>A27="ATESTADO"</formula>
    </cfRule>
  </conditionalFormatting>
  <conditionalFormatting sqref="A28">
    <cfRule type="containsText" dxfId="32522" priority="1949" operator="containsText" text="ATESTADO">
      <formula>NOT(ISERROR(SEARCH("ATESTADO",A28)))</formula>
    </cfRule>
  </conditionalFormatting>
  <conditionalFormatting sqref="A27:A28 A30">
    <cfRule type="containsText" dxfId="32521" priority="1948" operator="containsText" text="HOJE">
      <formula>NOT(ISERROR(SEARCH("HOJE",A27)))</formula>
    </cfRule>
  </conditionalFormatting>
  <conditionalFormatting sqref="A34">
    <cfRule type="containsText" dxfId="32520" priority="1946" operator="containsText" text="NTRAB">
      <formula>NOT(ISERROR(SEARCH("NTRAB",A34)))</formula>
    </cfRule>
    <cfRule type="containsText" dxfId="32519" priority="1947" operator="containsText" text="FERIADO">
      <formula>NOT(ISERROR(SEARCH("FERIADO",A34)))</formula>
    </cfRule>
  </conditionalFormatting>
  <conditionalFormatting sqref="A34">
    <cfRule type="containsText" dxfId="32518" priority="1945" operator="containsText" text="FÉRIAS">
      <formula>NOT(ISERROR(SEARCH("FÉRIAS",A34)))</formula>
    </cfRule>
  </conditionalFormatting>
  <conditionalFormatting sqref="A31">
    <cfRule type="containsText" dxfId="32517" priority="1943" operator="containsText" text="NTRAB">
      <formula>NOT(ISERROR(SEARCH("NTRAB",A31)))</formula>
    </cfRule>
    <cfRule type="containsText" dxfId="32516" priority="1944" operator="containsText" text="FERIADO">
      <formula>NOT(ISERROR(SEARCH("FERIADO",A31)))</formula>
    </cfRule>
  </conditionalFormatting>
  <conditionalFormatting sqref="A31">
    <cfRule type="containsText" dxfId="32515" priority="1942" operator="containsText" text="FÉRIAS">
      <formula>NOT(ISERROR(SEARCH("FÉRIAS",A31)))</formula>
    </cfRule>
  </conditionalFormatting>
  <conditionalFormatting sqref="A31 A34">
    <cfRule type="containsText" dxfId="32514" priority="1941" operator="containsText" text="ATESTADO">
      <formula>NOT(ISERROR(SEARCH("ATESTADO",A31)))</formula>
    </cfRule>
  </conditionalFormatting>
  <conditionalFormatting sqref="A32">
    <cfRule type="containsText" dxfId="32513" priority="1939" operator="containsText" text="NTRAB">
      <formula>NOT(ISERROR(SEARCH("NTRAB",A32)))</formula>
    </cfRule>
    <cfRule type="containsText" dxfId="32512" priority="1940" operator="containsText" text="FERIADO">
      <formula>NOT(ISERROR(SEARCH("FERIADO",A32)))</formula>
    </cfRule>
  </conditionalFormatting>
  <conditionalFormatting sqref="A32">
    <cfRule type="containsText" dxfId="32511" priority="1938" operator="containsText" text="FÉRIAS">
      <formula>NOT(ISERROR(SEARCH("FÉRIAS",A32)))</formula>
    </cfRule>
  </conditionalFormatting>
  <conditionalFormatting sqref="A32">
    <cfRule type="expression" dxfId="32510" priority="1934">
      <formula>A31="FERIADO"</formula>
    </cfRule>
    <cfRule type="expression" dxfId="32509" priority="1935">
      <formula>A31="NTRAB"</formula>
    </cfRule>
    <cfRule type="expression" dxfId="32508" priority="1936">
      <formula>A31="FÉRIAS"</formula>
    </cfRule>
    <cfRule type="expression" dxfId="32507" priority="1937">
      <formula>A31="ATESTADO"</formula>
    </cfRule>
  </conditionalFormatting>
  <conditionalFormatting sqref="A32">
    <cfRule type="containsText" dxfId="32506" priority="1933" operator="containsText" text="ATESTADO">
      <formula>NOT(ISERROR(SEARCH("ATESTADO",A32)))</formula>
    </cfRule>
  </conditionalFormatting>
  <conditionalFormatting sqref="A31:A32 A34">
    <cfRule type="containsText" dxfId="32505" priority="1932" operator="containsText" text="HOJE">
      <formula>NOT(ISERROR(SEARCH("HOJE",A31)))</formula>
    </cfRule>
  </conditionalFormatting>
  <conditionalFormatting sqref="A38">
    <cfRule type="containsText" dxfId="32504" priority="1930" operator="containsText" text="NTRAB">
      <formula>NOT(ISERROR(SEARCH("NTRAB",A38)))</formula>
    </cfRule>
    <cfRule type="containsText" dxfId="32503" priority="1931" operator="containsText" text="FERIADO">
      <formula>NOT(ISERROR(SEARCH("FERIADO",A38)))</formula>
    </cfRule>
  </conditionalFormatting>
  <conditionalFormatting sqref="A38">
    <cfRule type="containsText" dxfId="32502" priority="1929" operator="containsText" text="FÉRIAS">
      <formula>NOT(ISERROR(SEARCH("FÉRIAS",A38)))</formula>
    </cfRule>
  </conditionalFormatting>
  <conditionalFormatting sqref="A35">
    <cfRule type="containsText" dxfId="32501" priority="1927" operator="containsText" text="NTRAB">
      <formula>NOT(ISERROR(SEARCH("NTRAB",A35)))</formula>
    </cfRule>
    <cfRule type="containsText" dxfId="32500" priority="1928" operator="containsText" text="FERIADO">
      <formula>NOT(ISERROR(SEARCH("FERIADO",A35)))</formula>
    </cfRule>
  </conditionalFormatting>
  <conditionalFormatting sqref="A35">
    <cfRule type="containsText" dxfId="32499" priority="1926" operator="containsText" text="FÉRIAS">
      <formula>NOT(ISERROR(SEARCH("FÉRIAS",A35)))</formula>
    </cfRule>
  </conditionalFormatting>
  <conditionalFormatting sqref="A35 A38">
    <cfRule type="containsText" dxfId="32498" priority="1925" operator="containsText" text="ATESTADO">
      <formula>NOT(ISERROR(SEARCH("ATESTADO",A35)))</formula>
    </cfRule>
  </conditionalFormatting>
  <conditionalFormatting sqref="A36">
    <cfRule type="containsText" dxfId="32497" priority="1923" operator="containsText" text="NTRAB">
      <formula>NOT(ISERROR(SEARCH("NTRAB",A36)))</formula>
    </cfRule>
    <cfRule type="containsText" dxfId="32496" priority="1924" operator="containsText" text="FERIADO">
      <formula>NOT(ISERROR(SEARCH("FERIADO",A36)))</formula>
    </cfRule>
  </conditionalFormatting>
  <conditionalFormatting sqref="A36">
    <cfRule type="containsText" dxfId="32495" priority="1922" operator="containsText" text="FÉRIAS">
      <formula>NOT(ISERROR(SEARCH("FÉRIAS",A36)))</formula>
    </cfRule>
  </conditionalFormatting>
  <conditionalFormatting sqref="A36">
    <cfRule type="expression" dxfId="32494" priority="1918">
      <formula>A35="FERIADO"</formula>
    </cfRule>
    <cfRule type="expression" dxfId="32493" priority="1919">
      <formula>A35="NTRAB"</formula>
    </cfRule>
    <cfRule type="expression" dxfId="32492" priority="1920">
      <formula>A35="FÉRIAS"</formula>
    </cfRule>
    <cfRule type="expression" dxfId="32491" priority="1921">
      <formula>A35="ATESTADO"</formula>
    </cfRule>
  </conditionalFormatting>
  <conditionalFormatting sqref="A36">
    <cfRule type="containsText" dxfId="32490" priority="1917" operator="containsText" text="ATESTADO">
      <formula>NOT(ISERROR(SEARCH("ATESTADO",A36)))</formula>
    </cfRule>
  </conditionalFormatting>
  <conditionalFormatting sqref="A35:A36 A38">
    <cfRule type="containsText" dxfId="32489" priority="1916" operator="containsText" text="HOJE">
      <formula>NOT(ISERROR(SEARCH("HOJE",A35)))</formula>
    </cfRule>
  </conditionalFormatting>
  <conditionalFormatting sqref="A42">
    <cfRule type="containsText" dxfId="32488" priority="1914" operator="containsText" text="NTRAB">
      <formula>NOT(ISERROR(SEARCH("NTRAB",A42)))</formula>
    </cfRule>
    <cfRule type="containsText" dxfId="32487" priority="1915" operator="containsText" text="FERIADO">
      <formula>NOT(ISERROR(SEARCH("FERIADO",A42)))</formula>
    </cfRule>
  </conditionalFormatting>
  <conditionalFormatting sqref="A42">
    <cfRule type="containsText" dxfId="32486" priority="1913" operator="containsText" text="FÉRIAS">
      <formula>NOT(ISERROR(SEARCH("FÉRIAS",A42)))</formula>
    </cfRule>
  </conditionalFormatting>
  <conditionalFormatting sqref="A39">
    <cfRule type="containsText" dxfId="32485" priority="1911" operator="containsText" text="NTRAB">
      <formula>NOT(ISERROR(SEARCH("NTRAB",A39)))</formula>
    </cfRule>
    <cfRule type="containsText" dxfId="32484" priority="1912" operator="containsText" text="FERIADO">
      <formula>NOT(ISERROR(SEARCH("FERIADO",A39)))</formula>
    </cfRule>
  </conditionalFormatting>
  <conditionalFormatting sqref="A39">
    <cfRule type="containsText" dxfId="32483" priority="1910" operator="containsText" text="FÉRIAS">
      <formula>NOT(ISERROR(SEARCH("FÉRIAS",A39)))</formula>
    </cfRule>
  </conditionalFormatting>
  <conditionalFormatting sqref="A39 A42">
    <cfRule type="containsText" dxfId="32482" priority="1909" operator="containsText" text="ATESTADO">
      <formula>NOT(ISERROR(SEARCH("ATESTADO",A39)))</formula>
    </cfRule>
  </conditionalFormatting>
  <conditionalFormatting sqref="A40">
    <cfRule type="containsText" dxfId="32481" priority="1907" operator="containsText" text="NTRAB">
      <formula>NOT(ISERROR(SEARCH("NTRAB",A40)))</formula>
    </cfRule>
    <cfRule type="containsText" dxfId="32480" priority="1908" operator="containsText" text="FERIADO">
      <formula>NOT(ISERROR(SEARCH("FERIADO",A40)))</formula>
    </cfRule>
  </conditionalFormatting>
  <conditionalFormatting sqref="A40">
    <cfRule type="containsText" dxfId="32479" priority="1906" operator="containsText" text="FÉRIAS">
      <formula>NOT(ISERROR(SEARCH("FÉRIAS",A40)))</formula>
    </cfRule>
  </conditionalFormatting>
  <conditionalFormatting sqref="A40">
    <cfRule type="expression" dxfId="32478" priority="1902">
      <formula>A39="FERIADO"</formula>
    </cfRule>
    <cfRule type="expression" dxfId="32477" priority="1903">
      <formula>A39="NTRAB"</formula>
    </cfRule>
    <cfRule type="expression" dxfId="32476" priority="1904">
      <formula>A39="FÉRIAS"</formula>
    </cfRule>
    <cfRule type="expression" dxfId="32475" priority="1905">
      <formula>A39="ATESTADO"</formula>
    </cfRule>
  </conditionalFormatting>
  <conditionalFormatting sqref="A40">
    <cfRule type="containsText" dxfId="32474" priority="1901" operator="containsText" text="ATESTADO">
      <formula>NOT(ISERROR(SEARCH("ATESTADO",A40)))</formula>
    </cfRule>
  </conditionalFormatting>
  <conditionalFormatting sqref="A39:A40 A42">
    <cfRule type="containsText" dxfId="32473" priority="1900" operator="containsText" text="HOJE">
      <formula>NOT(ISERROR(SEARCH("HOJE",A39)))</formula>
    </cfRule>
  </conditionalFormatting>
  <conditionalFormatting sqref="A13">
    <cfRule type="containsText" dxfId="32472" priority="1898" operator="containsText" text="NTRAB">
      <formula>NOT(ISERROR(SEARCH("NTRAB",A13)))</formula>
    </cfRule>
    <cfRule type="containsText" dxfId="32471" priority="1899" operator="containsText" text="FERIADO">
      <formula>NOT(ISERROR(SEARCH("FERIADO",A13)))</formula>
    </cfRule>
  </conditionalFormatting>
  <conditionalFormatting sqref="A13">
    <cfRule type="containsText" dxfId="32470" priority="1897" operator="containsText" text="FÉRIAS">
      <formula>NOT(ISERROR(SEARCH("FÉRIAS",A13)))</formula>
    </cfRule>
  </conditionalFormatting>
  <conditionalFormatting sqref="A13">
    <cfRule type="expression" dxfId="32469" priority="1893">
      <formula>A12="FERIADO"</formula>
    </cfRule>
    <cfRule type="expression" dxfId="32468" priority="1894">
      <formula>A12="NTRAB"</formula>
    </cfRule>
    <cfRule type="expression" dxfId="32467" priority="1895">
      <formula>A12="FÉRIAS"</formula>
    </cfRule>
    <cfRule type="expression" dxfId="32466" priority="1896">
      <formula>A12="ATESTADO"</formula>
    </cfRule>
  </conditionalFormatting>
  <conditionalFormatting sqref="A13">
    <cfRule type="containsText" dxfId="32465" priority="1892" operator="containsText" text="ATESTADO">
      <formula>NOT(ISERROR(SEARCH("ATESTADO",A13)))</formula>
    </cfRule>
  </conditionalFormatting>
  <conditionalFormatting sqref="A13">
    <cfRule type="expression" dxfId="32464" priority="1888">
      <formula>A11="ATESTADO"</formula>
    </cfRule>
    <cfRule type="expression" dxfId="32463" priority="1889">
      <formula>A11="FÉRIAS"</formula>
    </cfRule>
    <cfRule type="expression" dxfId="32462" priority="1890">
      <formula>A11="NTRAB"</formula>
    </cfRule>
    <cfRule type="expression" dxfId="32461" priority="1891">
      <formula>A11="FERIADO"</formula>
    </cfRule>
  </conditionalFormatting>
  <conditionalFormatting sqref="A13">
    <cfRule type="containsText" dxfId="32460" priority="1887" operator="containsText" text="HOJE">
      <formula>NOT(ISERROR(SEARCH("HOJE",A13)))</formula>
    </cfRule>
  </conditionalFormatting>
  <conditionalFormatting sqref="A17">
    <cfRule type="containsText" dxfId="32459" priority="1885" operator="containsText" text="NTRAB">
      <formula>NOT(ISERROR(SEARCH("NTRAB",A17)))</formula>
    </cfRule>
    <cfRule type="containsText" dxfId="32458" priority="1886" operator="containsText" text="FERIADO">
      <formula>NOT(ISERROR(SEARCH("FERIADO",A17)))</formula>
    </cfRule>
  </conditionalFormatting>
  <conditionalFormatting sqref="A17">
    <cfRule type="containsText" dxfId="32457" priority="1884" operator="containsText" text="FÉRIAS">
      <formula>NOT(ISERROR(SEARCH("FÉRIAS",A17)))</formula>
    </cfRule>
  </conditionalFormatting>
  <conditionalFormatting sqref="A17">
    <cfRule type="expression" dxfId="32456" priority="1880">
      <formula>A16="FERIADO"</formula>
    </cfRule>
    <cfRule type="expression" dxfId="32455" priority="1881">
      <formula>A16="NTRAB"</formula>
    </cfRule>
    <cfRule type="expression" dxfId="32454" priority="1882">
      <formula>A16="FÉRIAS"</formula>
    </cfRule>
    <cfRule type="expression" dxfId="32453" priority="1883">
      <formula>A16="ATESTADO"</formula>
    </cfRule>
  </conditionalFormatting>
  <conditionalFormatting sqref="A17">
    <cfRule type="containsText" dxfId="32452" priority="1879" operator="containsText" text="ATESTADO">
      <formula>NOT(ISERROR(SEARCH("ATESTADO",A17)))</formula>
    </cfRule>
  </conditionalFormatting>
  <conditionalFormatting sqref="A17">
    <cfRule type="expression" dxfId="32451" priority="1875">
      <formula>A15="ATESTADO"</formula>
    </cfRule>
    <cfRule type="expression" dxfId="32450" priority="1876">
      <formula>A15="FÉRIAS"</formula>
    </cfRule>
    <cfRule type="expression" dxfId="32449" priority="1877">
      <formula>A15="NTRAB"</formula>
    </cfRule>
    <cfRule type="expression" dxfId="32448" priority="1878">
      <formula>A15="FERIADO"</formula>
    </cfRule>
  </conditionalFormatting>
  <conditionalFormatting sqref="A17">
    <cfRule type="containsText" dxfId="32447" priority="1874" operator="containsText" text="HOJE">
      <formula>NOT(ISERROR(SEARCH("HOJE",A17)))</formula>
    </cfRule>
  </conditionalFormatting>
  <conditionalFormatting sqref="A21">
    <cfRule type="containsText" dxfId="32446" priority="1872" operator="containsText" text="NTRAB">
      <formula>NOT(ISERROR(SEARCH("NTRAB",A21)))</formula>
    </cfRule>
    <cfRule type="containsText" dxfId="32445" priority="1873" operator="containsText" text="FERIADO">
      <formula>NOT(ISERROR(SEARCH("FERIADO",A21)))</formula>
    </cfRule>
  </conditionalFormatting>
  <conditionalFormatting sqref="A21">
    <cfRule type="containsText" dxfId="32444" priority="1871" operator="containsText" text="FÉRIAS">
      <formula>NOT(ISERROR(SEARCH("FÉRIAS",A21)))</formula>
    </cfRule>
  </conditionalFormatting>
  <conditionalFormatting sqref="A21">
    <cfRule type="expression" dxfId="32443" priority="1867">
      <formula>A20="FERIADO"</formula>
    </cfRule>
    <cfRule type="expression" dxfId="32442" priority="1868">
      <formula>A20="NTRAB"</formula>
    </cfRule>
    <cfRule type="expression" dxfId="32441" priority="1869">
      <formula>A20="FÉRIAS"</formula>
    </cfRule>
    <cfRule type="expression" dxfId="32440" priority="1870">
      <formula>A20="ATESTADO"</formula>
    </cfRule>
  </conditionalFormatting>
  <conditionalFormatting sqref="A21">
    <cfRule type="containsText" dxfId="32439" priority="1866" operator="containsText" text="ATESTADO">
      <formula>NOT(ISERROR(SEARCH("ATESTADO",A21)))</formula>
    </cfRule>
  </conditionalFormatting>
  <conditionalFormatting sqref="A21">
    <cfRule type="expression" dxfId="32438" priority="1862">
      <formula>A19="ATESTADO"</formula>
    </cfRule>
    <cfRule type="expression" dxfId="32437" priority="1863">
      <formula>A19="FÉRIAS"</formula>
    </cfRule>
    <cfRule type="expression" dxfId="32436" priority="1864">
      <formula>A19="NTRAB"</formula>
    </cfRule>
    <cfRule type="expression" dxfId="32435" priority="1865">
      <formula>A19="FERIADO"</formula>
    </cfRule>
  </conditionalFormatting>
  <conditionalFormatting sqref="A21">
    <cfRule type="containsText" dxfId="32434" priority="1861" operator="containsText" text="HOJE">
      <formula>NOT(ISERROR(SEARCH("HOJE",A21)))</formula>
    </cfRule>
  </conditionalFormatting>
  <conditionalFormatting sqref="A25">
    <cfRule type="containsText" dxfId="32433" priority="1859" operator="containsText" text="NTRAB">
      <formula>NOT(ISERROR(SEARCH("NTRAB",A25)))</formula>
    </cfRule>
    <cfRule type="containsText" dxfId="32432" priority="1860" operator="containsText" text="FERIADO">
      <formula>NOT(ISERROR(SEARCH("FERIADO",A25)))</formula>
    </cfRule>
  </conditionalFormatting>
  <conditionalFormatting sqref="A25">
    <cfRule type="containsText" dxfId="32431" priority="1858" operator="containsText" text="FÉRIAS">
      <formula>NOT(ISERROR(SEARCH("FÉRIAS",A25)))</formula>
    </cfRule>
  </conditionalFormatting>
  <conditionalFormatting sqref="A25">
    <cfRule type="expression" dxfId="32430" priority="1854">
      <formula>A24="FERIADO"</formula>
    </cfRule>
    <cfRule type="expression" dxfId="32429" priority="1855">
      <formula>A24="NTRAB"</formula>
    </cfRule>
    <cfRule type="expression" dxfId="32428" priority="1856">
      <formula>A24="FÉRIAS"</formula>
    </cfRule>
    <cfRule type="expression" dxfId="32427" priority="1857">
      <formula>A24="ATESTADO"</formula>
    </cfRule>
  </conditionalFormatting>
  <conditionalFormatting sqref="A25">
    <cfRule type="containsText" dxfId="32426" priority="1853" operator="containsText" text="ATESTADO">
      <formula>NOT(ISERROR(SEARCH("ATESTADO",A25)))</formula>
    </cfRule>
  </conditionalFormatting>
  <conditionalFormatting sqref="A25">
    <cfRule type="expression" dxfId="32425" priority="1849">
      <formula>A23="ATESTADO"</formula>
    </cfRule>
    <cfRule type="expression" dxfId="32424" priority="1850">
      <formula>A23="FÉRIAS"</formula>
    </cfRule>
    <cfRule type="expression" dxfId="32423" priority="1851">
      <formula>A23="NTRAB"</formula>
    </cfRule>
    <cfRule type="expression" dxfId="32422" priority="1852">
      <formula>A23="FERIADO"</formula>
    </cfRule>
  </conditionalFormatting>
  <conditionalFormatting sqref="A25">
    <cfRule type="containsText" dxfId="32421" priority="1848" operator="containsText" text="HOJE">
      <formula>NOT(ISERROR(SEARCH("HOJE",A25)))</formula>
    </cfRule>
  </conditionalFormatting>
  <conditionalFormatting sqref="A29">
    <cfRule type="containsText" dxfId="32420" priority="1846" operator="containsText" text="NTRAB">
      <formula>NOT(ISERROR(SEARCH("NTRAB",A29)))</formula>
    </cfRule>
    <cfRule type="containsText" dxfId="32419" priority="1847" operator="containsText" text="FERIADO">
      <formula>NOT(ISERROR(SEARCH("FERIADO",A29)))</formula>
    </cfRule>
  </conditionalFormatting>
  <conditionalFormatting sqref="A29">
    <cfRule type="containsText" dxfId="32418" priority="1845" operator="containsText" text="FÉRIAS">
      <formula>NOT(ISERROR(SEARCH("FÉRIAS",A29)))</formula>
    </cfRule>
  </conditionalFormatting>
  <conditionalFormatting sqref="A29">
    <cfRule type="expression" dxfId="32417" priority="1841">
      <formula>A28="FERIADO"</formula>
    </cfRule>
    <cfRule type="expression" dxfId="32416" priority="1842">
      <formula>A28="NTRAB"</formula>
    </cfRule>
    <cfRule type="expression" dxfId="32415" priority="1843">
      <formula>A28="FÉRIAS"</formula>
    </cfRule>
    <cfRule type="expression" dxfId="32414" priority="1844">
      <formula>A28="ATESTADO"</formula>
    </cfRule>
  </conditionalFormatting>
  <conditionalFormatting sqref="A29">
    <cfRule type="containsText" dxfId="32413" priority="1840" operator="containsText" text="ATESTADO">
      <formula>NOT(ISERROR(SEARCH("ATESTADO",A29)))</formula>
    </cfRule>
  </conditionalFormatting>
  <conditionalFormatting sqref="A29">
    <cfRule type="expression" dxfId="32412" priority="1836">
      <formula>A27="ATESTADO"</formula>
    </cfRule>
    <cfRule type="expression" dxfId="32411" priority="1837">
      <formula>A27="FÉRIAS"</formula>
    </cfRule>
    <cfRule type="expression" dxfId="32410" priority="1838">
      <formula>A27="NTRAB"</formula>
    </cfRule>
    <cfRule type="expression" dxfId="32409" priority="1839">
      <formula>A27="FERIADO"</formula>
    </cfRule>
  </conditionalFormatting>
  <conditionalFormatting sqref="A29">
    <cfRule type="containsText" dxfId="32408" priority="1835" operator="containsText" text="HOJE">
      <formula>NOT(ISERROR(SEARCH("HOJE",A29)))</formula>
    </cfRule>
  </conditionalFormatting>
  <conditionalFormatting sqref="A33">
    <cfRule type="containsText" dxfId="32407" priority="1833" operator="containsText" text="NTRAB">
      <formula>NOT(ISERROR(SEARCH("NTRAB",A33)))</formula>
    </cfRule>
    <cfRule type="containsText" dxfId="32406" priority="1834" operator="containsText" text="FERIADO">
      <formula>NOT(ISERROR(SEARCH("FERIADO",A33)))</formula>
    </cfRule>
  </conditionalFormatting>
  <conditionalFormatting sqref="A33">
    <cfRule type="containsText" dxfId="32405" priority="1832" operator="containsText" text="FÉRIAS">
      <formula>NOT(ISERROR(SEARCH("FÉRIAS",A33)))</formula>
    </cfRule>
  </conditionalFormatting>
  <conditionalFormatting sqref="A33">
    <cfRule type="expression" dxfId="32404" priority="1828">
      <formula>A32="FERIADO"</formula>
    </cfRule>
    <cfRule type="expression" dxfId="32403" priority="1829">
      <formula>A32="NTRAB"</formula>
    </cfRule>
    <cfRule type="expression" dxfId="32402" priority="1830">
      <formula>A32="FÉRIAS"</formula>
    </cfRule>
    <cfRule type="expression" dxfId="32401" priority="1831">
      <formula>A32="ATESTADO"</formula>
    </cfRule>
  </conditionalFormatting>
  <conditionalFormatting sqref="A33">
    <cfRule type="containsText" dxfId="32400" priority="1827" operator="containsText" text="ATESTADO">
      <formula>NOT(ISERROR(SEARCH("ATESTADO",A33)))</formula>
    </cfRule>
  </conditionalFormatting>
  <conditionalFormatting sqref="A33">
    <cfRule type="expression" dxfId="32399" priority="1823">
      <formula>A31="ATESTADO"</formula>
    </cfRule>
    <cfRule type="expression" dxfId="32398" priority="1824">
      <formula>A31="FÉRIAS"</formula>
    </cfRule>
    <cfRule type="expression" dxfId="32397" priority="1825">
      <formula>A31="NTRAB"</formula>
    </cfRule>
    <cfRule type="expression" dxfId="32396" priority="1826">
      <formula>A31="FERIADO"</formula>
    </cfRule>
  </conditionalFormatting>
  <conditionalFormatting sqref="A33">
    <cfRule type="containsText" dxfId="32395" priority="1822" operator="containsText" text="HOJE">
      <formula>NOT(ISERROR(SEARCH("HOJE",A33)))</formula>
    </cfRule>
  </conditionalFormatting>
  <conditionalFormatting sqref="A37">
    <cfRule type="containsText" dxfId="32394" priority="1820" operator="containsText" text="NTRAB">
      <formula>NOT(ISERROR(SEARCH("NTRAB",A37)))</formula>
    </cfRule>
    <cfRule type="containsText" dxfId="32393" priority="1821" operator="containsText" text="FERIADO">
      <formula>NOT(ISERROR(SEARCH("FERIADO",A37)))</formula>
    </cfRule>
  </conditionalFormatting>
  <conditionalFormatting sqref="A37">
    <cfRule type="containsText" dxfId="32392" priority="1819" operator="containsText" text="FÉRIAS">
      <formula>NOT(ISERROR(SEARCH("FÉRIAS",A37)))</formula>
    </cfRule>
  </conditionalFormatting>
  <conditionalFormatting sqref="A37">
    <cfRule type="expression" dxfId="32391" priority="1815">
      <formula>A36="FERIADO"</formula>
    </cfRule>
    <cfRule type="expression" dxfId="32390" priority="1816">
      <formula>A36="NTRAB"</formula>
    </cfRule>
    <cfRule type="expression" dxfId="32389" priority="1817">
      <formula>A36="FÉRIAS"</formula>
    </cfRule>
    <cfRule type="expression" dxfId="32388" priority="1818">
      <formula>A36="ATESTADO"</formula>
    </cfRule>
  </conditionalFormatting>
  <conditionalFormatting sqref="A37">
    <cfRule type="containsText" dxfId="32387" priority="1814" operator="containsText" text="ATESTADO">
      <formula>NOT(ISERROR(SEARCH("ATESTADO",A37)))</formula>
    </cfRule>
  </conditionalFormatting>
  <conditionalFormatting sqref="A37">
    <cfRule type="expression" dxfId="32386" priority="1810">
      <formula>A35="ATESTADO"</formula>
    </cfRule>
    <cfRule type="expression" dxfId="32385" priority="1811">
      <formula>A35="FÉRIAS"</formula>
    </cfRule>
    <cfRule type="expression" dxfId="32384" priority="1812">
      <formula>A35="NTRAB"</formula>
    </cfRule>
    <cfRule type="expression" dxfId="32383" priority="1813">
      <formula>A35="FERIADO"</formula>
    </cfRule>
  </conditionalFormatting>
  <conditionalFormatting sqref="A37">
    <cfRule type="containsText" dxfId="32382" priority="1809" operator="containsText" text="HOJE">
      <formula>NOT(ISERROR(SEARCH("HOJE",A37)))</formula>
    </cfRule>
  </conditionalFormatting>
  <conditionalFormatting sqref="A41">
    <cfRule type="containsText" dxfId="32381" priority="1807" operator="containsText" text="NTRAB">
      <formula>NOT(ISERROR(SEARCH("NTRAB",A41)))</formula>
    </cfRule>
    <cfRule type="containsText" dxfId="32380" priority="1808" operator="containsText" text="FERIADO">
      <formula>NOT(ISERROR(SEARCH("FERIADO",A41)))</formula>
    </cfRule>
  </conditionalFormatting>
  <conditionalFormatting sqref="A41">
    <cfRule type="containsText" dxfId="32379" priority="1806" operator="containsText" text="FÉRIAS">
      <formula>NOT(ISERROR(SEARCH("FÉRIAS",A41)))</formula>
    </cfRule>
  </conditionalFormatting>
  <conditionalFormatting sqref="A41">
    <cfRule type="expression" dxfId="32378" priority="1802">
      <formula>A40="FERIADO"</formula>
    </cfRule>
    <cfRule type="expression" dxfId="32377" priority="1803">
      <formula>A40="NTRAB"</formula>
    </cfRule>
    <cfRule type="expression" dxfId="32376" priority="1804">
      <formula>A40="FÉRIAS"</formula>
    </cfRule>
    <cfRule type="expression" dxfId="32375" priority="1805">
      <formula>A40="ATESTADO"</formula>
    </cfRule>
  </conditionalFormatting>
  <conditionalFormatting sqref="A41">
    <cfRule type="containsText" dxfId="32374" priority="1801" operator="containsText" text="ATESTADO">
      <formula>NOT(ISERROR(SEARCH("ATESTADO",A41)))</formula>
    </cfRule>
  </conditionalFormatting>
  <conditionalFormatting sqref="A41">
    <cfRule type="expression" dxfId="32373" priority="1797">
      <formula>A39="ATESTADO"</formula>
    </cfRule>
    <cfRule type="expression" dxfId="32372" priority="1798">
      <formula>A39="FÉRIAS"</formula>
    </cfRule>
    <cfRule type="expression" dxfId="32371" priority="1799">
      <formula>A39="NTRAB"</formula>
    </cfRule>
    <cfRule type="expression" dxfId="32370" priority="1800">
      <formula>A39="FERIADO"</formula>
    </cfRule>
  </conditionalFormatting>
  <conditionalFormatting sqref="A41">
    <cfRule type="containsText" dxfId="32369" priority="1796" operator="containsText" text="HOJE">
      <formula>NOT(ISERROR(SEARCH("HOJE",A41)))</formula>
    </cfRule>
  </conditionalFormatting>
  <conditionalFormatting sqref="F6">
    <cfRule type="containsText" dxfId="32368" priority="1794" operator="containsText" text="NTRAB">
      <formula>NOT(ISERROR(SEARCH("NTRAB",F6)))</formula>
    </cfRule>
    <cfRule type="containsText" dxfId="32367" priority="1795" operator="containsText" text="FERIADO">
      <formula>NOT(ISERROR(SEARCH("FERIADO",F6)))</formula>
    </cfRule>
  </conditionalFormatting>
  <conditionalFormatting sqref="F6">
    <cfRule type="containsText" dxfId="32366" priority="1793" operator="containsText" text="FÉRIAS">
      <formula>NOT(ISERROR(SEARCH("FÉRIAS",F6)))</formula>
    </cfRule>
  </conditionalFormatting>
  <conditionalFormatting sqref="F3">
    <cfRule type="containsText" dxfId="32365" priority="1791" operator="containsText" text="NTRAB">
      <formula>NOT(ISERROR(SEARCH("NTRAB",F3)))</formula>
    </cfRule>
    <cfRule type="containsText" dxfId="32364" priority="1792" operator="containsText" text="FERIADO">
      <formula>NOT(ISERROR(SEARCH("FERIADO",F3)))</formula>
    </cfRule>
  </conditionalFormatting>
  <conditionalFormatting sqref="F3">
    <cfRule type="containsText" dxfId="32363" priority="1790" operator="containsText" text="FÉRIAS">
      <formula>NOT(ISERROR(SEARCH("FÉRIAS",F3)))</formula>
    </cfRule>
  </conditionalFormatting>
  <conditionalFormatting sqref="F3 F6">
    <cfRule type="containsText" dxfId="32362" priority="1789" operator="containsText" text="ATESTADO">
      <formula>NOT(ISERROR(SEARCH("ATESTADO",F3)))</formula>
    </cfRule>
  </conditionalFormatting>
  <conditionalFormatting sqref="F3 F6">
    <cfRule type="containsText" dxfId="32361" priority="1788" operator="containsText" text="HOJE">
      <formula>NOT(ISERROR(SEARCH("HOJE",F3)))</formula>
    </cfRule>
  </conditionalFormatting>
  <conditionalFormatting sqref="F10">
    <cfRule type="containsText" dxfId="32360" priority="1786" operator="containsText" text="NTRAB">
      <formula>NOT(ISERROR(SEARCH("NTRAB",F10)))</formula>
    </cfRule>
    <cfRule type="containsText" dxfId="32359" priority="1787" operator="containsText" text="FERIADO">
      <formula>NOT(ISERROR(SEARCH("FERIADO",F10)))</formula>
    </cfRule>
  </conditionalFormatting>
  <conditionalFormatting sqref="F10">
    <cfRule type="containsText" dxfId="32358" priority="1785" operator="containsText" text="FÉRIAS">
      <formula>NOT(ISERROR(SEARCH("FÉRIAS",F10)))</formula>
    </cfRule>
  </conditionalFormatting>
  <conditionalFormatting sqref="F7">
    <cfRule type="containsText" dxfId="32357" priority="1783" operator="containsText" text="NTRAB">
      <formula>NOT(ISERROR(SEARCH("NTRAB",F7)))</formula>
    </cfRule>
    <cfRule type="containsText" dxfId="32356" priority="1784" operator="containsText" text="FERIADO">
      <formula>NOT(ISERROR(SEARCH("FERIADO",F7)))</formula>
    </cfRule>
  </conditionalFormatting>
  <conditionalFormatting sqref="F7">
    <cfRule type="containsText" dxfId="32355" priority="1782" operator="containsText" text="FÉRIAS">
      <formula>NOT(ISERROR(SEARCH("FÉRIAS",F7)))</formula>
    </cfRule>
  </conditionalFormatting>
  <conditionalFormatting sqref="F7 F10">
    <cfRule type="containsText" dxfId="32354" priority="1781" operator="containsText" text="ATESTADO">
      <formula>NOT(ISERROR(SEARCH("ATESTADO",F7)))</formula>
    </cfRule>
  </conditionalFormatting>
  <conditionalFormatting sqref="F8">
    <cfRule type="containsText" dxfId="32353" priority="1779" operator="containsText" text="NTRAB">
      <formula>NOT(ISERROR(SEARCH("NTRAB",F8)))</formula>
    </cfRule>
    <cfRule type="containsText" dxfId="32352" priority="1780" operator="containsText" text="FERIADO">
      <formula>NOT(ISERROR(SEARCH("FERIADO",F8)))</formula>
    </cfRule>
  </conditionalFormatting>
  <conditionalFormatting sqref="F8">
    <cfRule type="containsText" dxfId="32351" priority="1778" operator="containsText" text="FÉRIAS">
      <formula>NOT(ISERROR(SEARCH("FÉRIAS",F8)))</formula>
    </cfRule>
  </conditionalFormatting>
  <conditionalFormatting sqref="F8">
    <cfRule type="expression" dxfId="32350" priority="1774">
      <formula>F7="FERIADO"</formula>
    </cfRule>
    <cfRule type="expression" dxfId="32349" priority="1775">
      <formula>F7="NTRAB"</formula>
    </cfRule>
    <cfRule type="expression" dxfId="32348" priority="1776">
      <formula>F7="FÉRIAS"</formula>
    </cfRule>
    <cfRule type="expression" dxfId="32347" priority="1777">
      <formula>F7="ATESTADO"</formula>
    </cfRule>
  </conditionalFormatting>
  <conditionalFormatting sqref="F8">
    <cfRule type="containsText" dxfId="32346" priority="1773" operator="containsText" text="ATESTADO">
      <formula>NOT(ISERROR(SEARCH("ATESTADO",F8)))</formula>
    </cfRule>
  </conditionalFormatting>
  <conditionalFormatting sqref="F9">
    <cfRule type="containsText" dxfId="32345" priority="1771" operator="containsText" text="NTRAB">
      <formula>NOT(ISERROR(SEARCH("NTRAB",F9)))</formula>
    </cfRule>
    <cfRule type="containsText" dxfId="32344" priority="1772" operator="containsText" text="FERIADO">
      <formula>NOT(ISERROR(SEARCH("FERIADO",F9)))</formula>
    </cfRule>
  </conditionalFormatting>
  <conditionalFormatting sqref="F9">
    <cfRule type="containsText" dxfId="32343" priority="1770" operator="containsText" text="FÉRIAS">
      <formula>NOT(ISERROR(SEARCH("FÉRIAS",F9)))</formula>
    </cfRule>
  </conditionalFormatting>
  <conditionalFormatting sqref="F9">
    <cfRule type="expression" dxfId="32342" priority="1766">
      <formula>F8="FERIADO"</formula>
    </cfRule>
    <cfRule type="expression" dxfId="32341" priority="1767">
      <formula>F8="NTRAB"</formula>
    </cfRule>
    <cfRule type="expression" dxfId="32340" priority="1768">
      <formula>F8="FÉRIAS"</formula>
    </cfRule>
    <cfRule type="expression" dxfId="32339" priority="1769">
      <formula>F8="ATESTADO"</formula>
    </cfRule>
  </conditionalFormatting>
  <conditionalFormatting sqref="F9">
    <cfRule type="containsText" dxfId="32338" priority="1765" operator="containsText" text="ATESTADO">
      <formula>NOT(ISERROR(SEARCH("ATESTADO",F9)))</formula>
    </cfRule>
  </conditionalFormatting>
  <conditionalFormatting sqref="F9">
    <cfRule type="expression" dxfId="32337" priority="1761">
      <formula>F7="ATESTADO"</formula>
    </cfRule>
    <cfRule type="expression" dxfId="32336" priority="1762">
      <formula>F7="FÉRIAS"</formula>
    </cfRule>
    <cfRule type="expression" dxfId="32335" priority="1763">
      <formula>F7="NTRAB"</formula>
    </cfRule>
    <cfRule type="expression" dxfId="32334" priority="1764">
      <formula>F7="FERIADO"</formula>
    </cfRule>
  </conditionalFormatting>
  <conditionalFormatting sqref="F7:F10">
    <cfRule type="containsText" dxfId="32333" priority="1760" operator="containsText" text="HOJE">
      <formula>NOT(ISERROR(SEARCH("HOJE",F7)))</formula>
    </cfRule>
  </conditionalFormatting>
  <conditionalFormatting sqref="F14">
    <cfRule type="containsText" dxfId="32332" priority="1758" operator="containsText" text="NTRAB">
      <formula>NOT(ISERROR(SEARCH("NTRAB",F14)))</formula>
    </cfRule>
    <cfRule type="containsText" dxfId="32331" priority="1759" operator="containsText" text="FERIADO">
      <formula>NOT(ISERROR(SEARCH("FERIADO",F14)))</formula>
    </cfRule>
  </conditionalFormatting>
  <conditionalFormatting sqref="F14">
    <cfRule type="containsText" dxfId="32330" priority="1757" operator="containsText" text="FÉRIAS">
      <formula>NOT(ISERROR(SEARCH("FÉRIAS",F14)))</formula>
    </cfRule>
  </conditionalFormatting>
  <conditionalFormatting sqref="F11">
    <cfRule type="containsText" dxfId="32329" priority="1755" operator="containsText" text="NTRAB">
      <formula>NOT(ISERROR(SEARCH("NTRAB",F11)))</formula>
    </cfRule>
    <cfRule type="containsText" dxfId="32328" priority="1756" operator="containsText" text="FERIADO">
      <formula>NOT(ISERROR(SEARCH("FERIADO",F11)))</formula>
    </cfRule>
  </conditionalFormatting>
  <conditionalFormatting sqref="F11">
    <cfRule type="containsText" dxfId="32327" priority="1754" operator="containsText" text="FÉRIAS">
      <formula>NOT(ISERROR(SEARCH("FÉRIAS",F11)))</formula>
    </cfRule>
  </conditionalFormatting>
  <conditionalFormatting sqref="F11 F14">
    <cfRule type="containsText" dxfId="32326" priority="1753" operator="containsText" text="ATESTADO">
      <formula>NOT(ISERROR(SEARCH("ATESTADO",F11)))</formula>
    </cfRule>
  </conditionalFormatting>
  <conditionalFormatting sqref="F12">
    <cfRule type="containsText" dxfId="32325" priority="1751" operator="containsText" text="NTRAB">
      <formula>NOT(ISERROR(SEARCH("NTRAB",F12)))</formula>
    </cfRule>
    <cfRule type="containsText" dxfId="32324" priority="1752" operator="containsText" text="FERIADO">
      <formula>NOT(ISERROR(SEARCH("FERIADO",F12)))</formula>
    </cfRule>
  </conditionalFormatting>
  <conditionalFormatting sqref="F12">
    <cfRule type="containsText" dxfId="32323" priority="1750" operator="containsText" text="FÉRIAS">
      <formula>NOT(ISERROR(SEARCH("FÉRIAS",F12)))</formula>
    </cfRule>
  </conditionalFormatting>
  <conditionalFormatting sqref="F12">
    <cfRule type="expression" dxfId="32322" priority="1746">
      <formula>F11="FERIADO"</formula>
    </cfRule>
    <cfRule type="expression" dxfId="32321" priority="1747">
      <formula>F11="NTRAB"</formula>
    </cfRule>
    <cfRule type="expression" dxfId="32320" priority="1748">
      <formula>F11="FÉRIAS"</formula>
    </cfRule>
    <cfRule type="expression" dxfId="32319" priority="1749">
      <formula>F11="ATESTADO"</formula>
    </cfRule>
  </conditionalFormatting>
  <conditionalFormatting sqref="F12">
    <cfRule type="containsText" dxfId="32318" priority="1745" operator="containsText" text="ATESTADO">
      <formula>NOT(ISERROR(SEARCH("ATESTADO",F12)))</formula>
    </cfRule>
  </conditionalFormatting>
  <conditionalFormatting sqref="F11:F12 F14">
    <cfRule type="containsText" dxfId="32317" priority="1744" operator="containsText" text="HOJE">
      <formula>NOT(ISERROR(SEARCH("HOJE",F11)))</formula>
    </cfRule>
  </conditionalFormatting>
  <conditionalFormatting sqref="F18">
    <cfRule type="containsText" dxfId="32316" priority="1742" operator="containsText" text="NTRAB">
      <formula>NOT(ISERROR(SEARCH("NTRAB",F18)))</formula>
    </cfRule>
    <cfRule type="containsText" dxfId="32315" priority="1743" operator="containsText" text="FERIADO">
      <formula>NOT(ISERROR(SEARCH("FERIADO",F18)))</formula>
    </cfRule>
  </conditionalFormatting>
  <conditionalFormatting sqref="F18">
    <cfRule type="containsText" dxfId="32314" priority="1741" operator="containsText" text="FÉRIAS">
      <formula>NOT(ISERROR(SEARCH("FÉRIAS",F18)))</formula>
    </cfRule>
  </conditionalFormatting>
  <conditionalFormatting sqref="F15">
    <cfRule type="containsText" dxfId="32313" priority="1739" operator="containsText" text="NTRAB">
      <formula>NOT(ISERROR(SEARCH("NTRAB",F15)))</formula>
    </cfRule>
    <cfRule type="containsText" dxfId="32312" priority="1740" operator="containsText" text="FERIADO">
      <formula>NOT(ISERROR(SEARCH("FERIADO",F15)))</formula>
    </cfRule>
  </conditionalFormatting>
  <conditionalFormatting sqref="F15">
    <cfRule type="containsText" dxfId="32311" priority="1738" operator="containsText" text="FÉRIAS">
      <formula>NOT(ISERROR(SEARCH("FÉRIAS",F15)))</formula>
    </cfRule>
  </conditionalFormatting>
  <conditionalFormatting sqref="F15 F18">
    <cfRule type="containsText" dxfId="32310" priority="1737" operator="containsText" text="ATESTADO">
      <formula>NOT(ISERROR(SEARCH("ATESTADO",F15)))</formula>
    </cfRule>
  </conditionalFormatting>
  <conditionalFormatting sqref="F16">
    <cfRule type="containsText" dxfId="32309" priority="1735" operator="containsText" text="NTRAB">
      <formula>NOT(ISERROR(SEARCH("NTRAB",F16)))</formula>
    </cfRule>
    <cfRule type="containsText" dxfId="32308" priority="1736" operator="containsText" text="FERIADO">
      <formula>NOT(ISERROR(SEARCH("FERIADO",F16)))</formula>
    </cfRule>
  </conditionalFormatting>
  <conditionalFormatting sqref="F16">
    <cfRule type="containsText" dxfId="32307" priority="1734" operator="containsText" text="FÉRIAS">
      <formula>NOT(ISERROR(SEARCH("FÉRIAS",F16)))</formula>
    </cfRule>
  </conditionalFormatting>
  <conditionalFormatting sqref="F16">
    <cfRule type="expression" dxfId="32306" priority="1730">
      <formula>F15="FERIADO"</formula>
    </cfRule>
    <cfRule type="expression" dxfId="32305" priority="1731">
      <formula>F15="NTRAB"</formula>
    </cfRule>
    <cfRule type="expression" dxfId="32304" priority="1732">
      <formula>F15="FÉRIAS"</formula>
    </cfRule>
    <cfRule type="expression" dxfId="32303" priority="1733">
      <formula>F15="ATESTADO"</formula>
    </cfRule>
  </conditionalFormatting>
  <conditionalFormatting sqref="F16">
    <cfRule type="containsText" dxfId="32302" priority="1729" operator="containsText" text="ATESTADO">
      <formula>NOT(ISERROR(SEARCH("ATESTADO",F16)))</formula>
    </cfRule>
  </conditionalFormatting>
  <conditionalFormatting sqref="F15:F16 F18">
    <cfRule type="containsText" dxfId="32301" priority="1728" operator="containsText" text="HOJE">
      <formula>NOT(ISERROR(SEARCH("HOJE",F15)))</formula>
    </cfRule>
  </conditionalFormatting>
  <conditionalFormatting sqref="F22">
    <cfRule type="containsText" dxfId="32300" priority="1726" operator="containsText" text="NTRAB">
      <formula>NOT(ISERROR(SEARCH("NTRAB",F22)))</formula>
    </cfRule>
    <cfRule type="containsText" dxfId="32299" priority="1727" operator="containsText" text="FERIADO">
      <formula>NOT(ISERROR(SEARCH("FERIADO",F22)))</formula>
    </cfRule>
  </conditionalFormatting>
  <conditionalFormatting sqref="F22">
    <cfRule type="containsText" dxfId="32298" priority="1725" operator="containsText" text="FÉRIAS">
      <formula>NOT(ISERROR(SEARCH("FÉRIAS",F22)))</formula>
    </cfRule>
  </conditionalFormatting>
  <conditionalFormatting sqref="F19">
    <cfRule type="containsText" dxfId="32297" priority="1723" operator="containsText" text="NTRAB">
      <formula>NOT(ISERROR(SEARCH("NTRAB",F19)))</formula>
    </cfRule>
    <cfRule type="containsText" dxfId="32296" priority="1724" operator="containsText" text="FERIADO">
      <formula>NOT(ISERROR(SEARCH("FERIADO",F19)))</formula>
    </cfRule>
  </conditionalFormatting>
  <conditionalFormatting sqref="F19">
    <cfRule type="containsText" dxfId="32295" priority="1722" operator="containsText" text="FÉRIAS">
      <formula>NOT(ISERROR(SEARCH("FÉRIAS",F19)))</formula>
    </cfRule>
  </conditionalFormatting>
  <conditionalFormatting sqref="F19 F22">
    <cfRule type="containsText" dxfId="32294" priority="1721" operator="containsText" text="ATESTADO">
      <formula>NOT(ISERROR(SEARCH("ATESTADO",F19)))</formula>
    </cfRule>
  </conditionalFormatting>
  <conditionalFormatting sqref="F20">
    <cfRule type="containsText" dxfId="32293" priority="1719" operator="containsText" text="NTRAB">
      <formula>NOT(ISERROR(SEARCH("NTRAB",F20)))</formula>
    </cfRule>
    <cfRule type="containsText" dxfId="32292" priority="1720" operator="containsText" text="FERIADO">
      <formula>NOT(ISERROR(SEARCH("FERIADO",F20)))</formula>
    </cfRule>
  </conditionalFormatting>
  <conditionalFormatting sqref="F20">
    <cfRule type="containsText" dxfId="32291" priority="1718" operator="containsText" text="FÉRIAS">
      <formula>NOT(ISERROR(SEARCH("FÉRIAS",F20)))</formula>
    </cfRule>
  </conditionalFormatting>
  <conditionalFormatting sqref="F20">
    <cfRule type="expression" dxfId="32290" priority="1714">
      <formula>F19="FERIADO"</formula>
    </cfRule>
    <cfRule type="expression" dxfId="32289" priority="1715">
      <formula>F19="NTRAB"</formula>
    </cfRule>
    <cfRule type="expression" dxfId="32288" priority="1716">
      <formula>F19="FÉRIAS"</formula>
    </cfRule>
    <cfRule type="expression" dxfId="32287" priority="1717">
      <formula>F19="ATESTADO"</formula>
    </cfRule>
  </conditionalFormatting>
  <conditionalFormatting sqref="F20">
    <cfRule type="containsText" dxfId="32286" priority="1713" operator="containsText" text="ATESTADO">
      <formula>NOT(ISERROR(SEARCH("ATESTADO",F20)))</formula>
    </cfRule>
  </conditionalFormatting>
  <conditionalFormatting sqref="F19:F20 F22">
    <cfRule type="containsText" dxfId="32285" priority="1712" operator="containsText" text="HOJE">
      <formula>NOT(ISERROR(SEARCH("HOJE",F19)))</formula>
    </cfRule>
  </conditionalFormatting>
  <conditionalFormatting sqref="F26">
    <cfRule type="containsText" dxfId="32284" priority="1710" operator="containsText" text="NTRAB">
      <formula>NOT(ISERROR(SEARCH("NTRAB",F26)))</formula>
    </cfRule>
    <cfRule type="containsText" dxfId="32283" priority="1711" operator="containsText" text="FERIADO">
      <formula>NOT(ISERROR(SEARCH("FERIADO",F26)))</formula>
    </cfRule>
  </conditionalFormatting>
  <conditionalFormatting sqref="F26">
    <cfRule type="containsText" dxfId="32282" priority="1709" operator="containsText" text="FÉRIAS">
      <formula>NOT(ISERROR(SEARCH("FÉRIAS",F26)))</formula>
    </cfRule>
  </conditionalFormatting>
  <conditionalFormatting sqref="F23">
    <cfRule type="containsText" dxfId="32281" priority="1707" operator="containsText" text="NTRAB">
      <formula>NOT(ISERROR(SEARCH("NTRAB",F23)))</formula>
    </cfRule>
    <cfRule type="containsText" dxfId="32280" priority="1708" operator="containsText" text="FERIADO">
      <formula>NOT(ISERROR(SEARCH("FERIADO",F23)))</formula>
    </cfRule>
  </conditionalFormatting>
  <conditionalFormatting sqref="F23">
    <cfRule type="containsText" dxfId="32279" priority="1706" operator="containsText" text="FÉRIAS">
      <formula>NOT(ISERROR(SEARCH("FÉRIAS",F23)))</formula>
    </cfRule>
  </conditionalFormatting>
  <conditionalFormatting sqref="F23 F26">
    <cfRule type="containsText" dxfId="32278" priority="1705" operator="containsText" text="ATESTADO">
      <formula>NOT(ISERROR(SEARCH("ATESTADO",F23)))</formula>
    </cfRule>
  </conditionalFormatting>
  <conditionalFormatting sqref="F24">
    <cfRule type="containsText" dxfId="32277" priority="1703" operator="containsText" text="NTRAB">
      <formula>NOT(ISERROR(SEARCH("NTRAB",F24)))</formula>
    </cfRule>
    <cfRule type="containsText" dxfId="32276" priority="1704" operator="containsText" text="FERIADO">
      <formula>NOT(ISERROR(SEARCH("FERIADO",F24)))</formula>
    </cfRule>
  </conditionalFormatting>
  <conditionalFormatting sqref="F24">
    <cfRule type="containsText" dxfId="32275" priority="1702" operator="containsText" text="FÉRIAS">
      <formula>NOT(ISERROR(SEARCH("FÉRIAS",F24)))</formula>
    </cfRule>
  </conditionalFormatting>
  <conditionalFormatting sqref="F24">
    <cfRule type="expression" dxfId="32274" priority="1698">
      <formula>F23="FERIADO"</formula>
    </cfRule>
    <cfRule type="expression" dxfId="32273" priority="1699">
      <formula>F23="NTRAB"</formula>
    </cfRule>
    <cfRule type="expression" dxfId="32272" priority="1700">
      <formula>F23="FÉRIAS"</formula>
    </cfRule>
    <cfRule type="expression" dxfId="32271" priority="1701">
      <formula>F23="ATESTADO"</formula>
    </cfRule>
  </conditionalFormatting>
  <conditionalFormatting sqref="F24">
    <cfRule type="containsText" dxfId="32270" priority="1697" operator="containsText" text="ATESTADO">
      <formula>NOT(ISERROR(SEARCH("ATESTADO",F24)))</formula>
    </cfRule>
  </conditionalFormatting>
  <conditionalFormatting sqref="F23:F24 F26">
    <cfRule type="containsText" dxfId="32269" priority="1696" operator="containsText" text="HOJE">
      <formula>NOT(ISERROR(SEARCH("HOJE",F23)))</formula>
    </cfRule>
  </conditionalFormatting>
  <conditionalFormatting sqref="F30">
    <cfRule type="containsText" dxfId="32268" priority="1694" operator="containsText" text="NTRAB">
      <formula>NOT(ISERROR(SEARCH("NTRAB",F30)))</formula>
    </cfRule>
    <cfRule type="containsText" dxfId="32267" priority="1695" operator="containsText" text="FERIADO">
      <formula>NOT(ISERROR(SEARCH("FERIADO",F30)))</formula>
    </cfRule>
  </conditionalFormatting>
  <conditionalFormatting sqref="F30">
    <cfRule type="containsText" dxfId="32266" priority="1693" operator="containsText" text="FÉRIAS">
      <formula>NOT(ISERROR(SEARCH("FÉRIAS",F30)))</formula>
    </cfRule>
  </conditionalFormatting>
  <conditionalFormatting sqref="F27">
    <cfRule type="containsText" dxfId="32265" priority="1691" operator="containsText" text="NTRAB">
      <formula>NOT(ISERROR(SEARCH("NTRAB",F27)))</formula>
    </cfRule>
    <cfRule type="containsText" dxfId="32264" priority="1692" operator="containsText" text="FERIADO">
      <formula>NOT(ISERROR(SEARCH("FERIADO",F27)))</formula>
    </cfRule>
  </conditionalFormatting>
  <conditionalFormatting sqref="F27">
    <cfRule type="containsText" dxfId="32263" priority="1690" operator="containsText" text="FÉRIAS">
      <formula>NOT(ISERROR(SEARCH("FÉRIAS",F27)))</formula>
    </cfRule>
  </conditionalFormatting>
  <conditionalFormatting sqref="F27 F30">
    <cfRule type="containsText" dxfId="32262" priority="1689" operator="containsText" text="ATESTADO">
      <formula>NOT(ISERROR(SEARCH("ATESTADO",F27)))</formula>
    </cfRule>
  </conditionalFormatting>
  <conditionalFormatting sqref="F28">
    <cfRule type="containsText" dxfId="32261" priority="1687" operator="containsText" text="NTRAB">
      <formula>NOT(ISERROR(SEARCH("NTRAB",F28)))</formula>
    </cfRule>
    <cfRule type="containsText" dxfId="32260" priority="1688" operator="containsText" text="FERIADO">
      <formula>NOT(ISERROR(SEARCH("FERIADO",F28)))</formula>
    </cfRule>
  </conditionalFormatting>
  <conditionalFormatting sqref="F28">
    <cfRule type="containsText" dxfId="32259" priority="1686" operator="containsText" text="FÉRIAS">
      <formula>NOT(ISERROR(SEARCH("FÉRIAS",F28)))</formula>
    </cfRule>
  </conditionalFormatting>
  <conditionalFormatting sqref="F28">
    <cfRule type="expression" dxfId="32258" priority="1682">
      <formula>F27="FERIADO"</formula>
    </cfRule>
    <cfRule type="expression" dxfId="32257" priority="1683">
      <formula>F27="NTRAB"</formula>
    </cfRule>
    <cfRule type="expression" dxfId="32256" priority="1684">
      <formula>F27="FÉRIAS"</formula>
    </cfRule>
    <cfRule type="expression" dxfId="32255" priority="1685">
      <formula>F27="ATESTADO"</formula>
    </cfRule>
  </conditionalFormatting>
  <conditionalFormatting sqref="F28">
    <cfRule type="containsText" dxfId="32254" priority="1681" operator="containsText" text="ATESTADO">
      <formula>NOT(ISERROR(SEARCH("ATESTADO",F28)))</formula>
    </cfRule>
  </conditionalFormatting>
  <conditionalFormatting sqref="F27:F28 F30">
    <cfRule type="containsText" dxfId="32253" priority="1680" operator="containsText" text="HOJE">
      <formula>NOT(ISERROR(SEARCH("HOJE",F27)))</formula>
    </cfRule>
  </conditionalFormatting>
  <conditionalFormatting sqref="F34">
    <cfRule type="containsText" dxfId="32252" priority="1678" operator="containsText" text="NTRAB">
      <formula>NOT(ISERROR(SEARCH("NTRAB",F34)))</formula>
    </cfRule>
    <cfRule type="containsText" dxfId="32251" priority="1679" operator="containsText" text="FERIADO">
      <formula>NOT(ISERROR(SEARCH("FERIADO",F34)))</formula>
    </cfRule>
  </conditionalFormatting>
  <conditionalFormatting sqref="F34">
    <cfRule type="containsText" dxfId="32250" priority="1677" operator="containsText" text="FÉRIAS">
      <formula>NOT(ISERROR(SEARCH("FÉRIAS",F34)))</formula>
    </cfRule>
  </conditionalFormatting>
  <conditionalFormatting sqref="F31">
    <cfRule type="containsText" dxfId="32249" priority="1675" operator="containsText" text="NTRAB">
      <formula>NOT(ISERROR(SEARCH("NTRAB",F31)))</formula>
    </cfRule>
    <cfRule type="containsText" dxfId="32248" priority="1676" operator="containsText" text="FERIADO">
      <formula>NOT(ISERROR(SEARCH("FERIADO",F31)))</formula>
    </cfRule>
  </conditionalFormatting>
  <conditionalFormatting sqref="F31">
    <cfRule type="containsText" dxfId="32247" priority="1674" operator="containsText" text="FÉRIAS">
      <formula>NOT(ISERROR(SEARCH("FÉRIAS",F31)))</formula>
    </cfRule>
  </conditionalFormatting>
  <conditionalFormatting sqref="F31 F34">
    <cfRule type="containsText" dxfId="32246" priority="1673" operator="containsText" text="ATESTADO">
      <formula>NOT(ISERROR(SEARCH("ATESTADO",F31)))</formula>
    </cfRule>
  </conditionalFormatting>
  <conditionalFormatting sqref="F32">
    <cfRule type="containsText" dxfId="32245" priority="1671" operator="containsText" text="NTRAB">
      <formula>NOT(ISERROR(SEARCH("NTRAB",F32)))</formula>
    </cfRule>
    <cfRule type="containsText" dxfId="32244" priority="1672" operator="containsText" text="FERIADO">
      <formula>NOT(ISERROR(SEARCH("FERIADO",F32)))</formula>
    </cfRule>
  </conditionalFormatting>
  <conditionalFormatting sqref="F32">
    <cfRule type="containsText" dxfId="32243" priority="1670" operator="containsText" text="FÉRIAS">
      <formula>NOT(ISERROR(SEARCH("FÉRIAS",F32)))</formula>
    </cfRule>
  </conditionalFormatting>
  <conditionalFormatting sqref="F32">
    <cfRule type="expression" dxfId="32242" priority="1666">
      <formula>F31="FERIADO"</formula>
    </cfRule>
    <cfRule type="expression" dxfId="32241" priority="1667">
      <formula>F31="NTRAB"</formula>
    </cfRule>
    <cfRule type="expression" dxfId="32240" priority="1668">
      <formula>F31="FÉRIAS"</formula>
    </cfRule>
    <cfRule type="expression" dxfId="32239" priority="1669">
      <formula>F31="ATESTADO"</formula>
    </cfRule>
  </conditionalFormatting>
  <conditionalFormatting sqref="F32">
    <cfRule type="containsText" dxfId="32238" priority="1665" operator="containsText" text="ATESTADO">
      <formula>NOT(ISERROR(SEARCH("ATESTADO",F32)))</formula>
    </cfRule>
  </conditionalFormatting>
  <conditionalFormatting sqref="F31:F32 F34">
    <cfRule type="containsText" dxfId="32237" priority="1664" operator="containsText" text="HOJE">
      <formula>NOT(ISERROR(SEARCH("HOJE",F31)))</formula>
    </cfRule>
  </conditionalFormatting>
  <conditionalFormatting sqref="F38">
    <cfRule type="containsText" dxfId="32236" priority="1662" operator="containsText" text="NTRAB">
      <formula>NOT(ISERROR(SEARCH("NTRAB",F38)))</formula>
    </cfRule>
    <cfRule type="containsText" dxfId="32235" priority="1663" operator="containsText" text="FERIADO">
      <formula>NOT(ISERROR(SEARCH("FERIADO",F38)))</formula>
    </cfRule>
  </conditionalFormatting>
  <conditionalFormatting sqref="F38">
    <cfRule type="containsText" dxfId="32234" priority="1661" operator="containsText" text="FÉRIAS">
      <formula>NOT(ISERROR(SEARCH("FÉRIAS",F38)))</formula>
    </cfRule>
  </conditionalFormatting>
  <conditionalFormatting sqref="F35">
    <cfRule type="containsText" dxfId="32233" priority="1659" operator="containsText" text="NTRAB">
      <formula>NOT(ISERROR(SEARCH("NTRAB",F35)))</formula>
    </cfRule>
    <cfRule type="containsText" dxfId="32232" priority="1660" operator="containsText" text="FERIADO">
      <formula>NOT(ISERROR(SEARCH("FERIADO",F35)))</formula>
    </cfRule>
  </conditionalFormatting>
  <conditionalFormatting sqref="F35">
    <cfRule type="containsText" dxfId="32231" priority="1658" operator="containsText" text="FÉRIAS">
      <formula>NOT(ISERROR(SEARCH("FÉRIAS",F35)))</formula>
    </cfRule>
  </conditionalFormatting>
  <conditionalFormatting sqref="F35 F38">
    <cfRule type="containsText" dxfId="32230" priority="1657" operator="containsText" text="ATESTADO">
      <formula>NOT(ISERROR(SEARCH("ATESTADO",F35)))</formula>
    </cfRule>
  </conditionalFormatting>
  <conditionalFormatting sqref="F36">
    <cfRule type="containsText" dxfId="32229" priority="1655" operator="containsText" text="NTRAB">
      <formula>NOT(ISERROR(SEARCH("NTRAB",F36)))</formula>
    </cfRule>
    <cfRule type="containsText" dxfId="32228" priority="1656" operator="containsText" text="FERIADO">
      <formula>NOT(ISERROR(SEARCH("FERIADO",F36)))</formula>
    </cfRule>
  </conditionalFormatting>
  <conditionalFormatting sqref="F36">
    <cfRule type="containsText" dxfId="32227" priority="1654" operator="containsText" text="FÉRIAS">
      <formula>NOT(ISERROR(SEARCH("FÉRIAS",F36)))</formula>
    </cfRule>
  </conditionalFormatting>
  <conditionalFormatting sqref="F36">
    <cfRule type="expression" dxfId="32226" priority="1650">
      <formula>F35="FERIADO"</formula>
    </cfRule>
    <cfRule type="expression" dxfId="32225" priority="1651">
      <formula>F35="NTRAB"</formula>
    </cfRule>
    <cfRule type="expression" dxfId="32224" priority="1652">
      <formula>F35="FÉRIAS"</formula>
    </cfRule>
    <cfRule type="expression" dxfId="32223" priority="1653">
      <formula>F35="ATESTADO"</formula>
    </cfRule>
  </conditionalFormatting>
  <conditionalFormatting sqref="F36">
    <cfRule type="containsText" dxfId="32222" priority="1649" operator="containsText" text="ATESTADO">
      <formula>NOT(ISERROR(SEARCH("ATESTADO",F36)))</formula>
    </cfRule>
  </conditionalFormatting>
  <conditionalFormatting sqref="F35:F36 F38">
    <cfRule type="containsText" dxfId="32221" priority="1648" operator="containsText" text="HOJE">
      <formula>NOT(ISERROR(SEARCH("HOJE",F35)))</formula>
    </cfRule>
  </conditionalFormatting>
  <conditionalFormatting sqref="F42">
    <cfRule type="containsText" dxfId="32220" priority="1646" operator="containsText" text="NTRAB">
      <formula>NOT(ISERROR(SEARCH("NTRAB",F42)))</formula>
    </cfRule>
    <cfRule type="containsText" dxfId="32219" priority="1647" operator="containsText" text="FERIADO">
      <formula>NOT(ISERROR(SEARCH("FERIADO",F42)))</formula>
    </cfRule>
  </conditionalFormatting>
  <conditionalFormatting sqref="F42">
    <cfRule type="containsText" dxfId="32218" priority="1645" operator="containsText" text="FÉRIAS">
      <formula>NOT(ISERROR(SEARCH("FÉRIAS",F42)))</formula>
    </cfRule>
  </conditionalFormatting>
  <conditionalFormatting sqref="F39">
    <cfRule type="containsText" dxfId="32217" priority="1643" operator="containsText" text="NTRAB">
      <formula>NOT(ISERROR(SEARCH("NTRAB",F39)))</formula>
    </cfRule>
    <cfRule type="containsText" dxfId="32216" priority="1644" operator="containsText" text="FERIADO">
      <formula>NOT(ISERROR(SEARCH("FERIADO",F39)))</formula>
    </cfRule>
  </conditionalFormatting>
  <conditionalFormatting sqref="F39">
    <cfRule type="containsText" dxfId="32215" priority="1642" operator="containsText" text="FÉRIAS">
      <formula>NOT(ISERROR(SEARCH("FÉRIAS",F39)))</formula>
    </cfRule>
  </conditionalFormatting>
  <conditionalFormatting sqref="F39 F42">
    <cfRule type="containsText" dxfId="32214" priority="1641" operator="containsText" text="ATESTADO">
      <formula>NOT(ISERROR(SEARCH("ATESTADO",F39)))</formula>
    </cfRule>
  </conditionalFormatting>
  <conditionalFormatting sqref="F40">
    <cfRule type="containsText" dxfId="32213" priority="1639" operator="containsText" text="NTRAB">
      <formula>NOT(ISERROR(SEARCH("NTRAB",F40)))</formula>
    </cfRule>
    <cfRule type="containsText" dxfId="32212" priority="1640" operator="containsText" text="FERIADO">
      <formula>NOT(ISERROR(SEARCH("FERIADO",F40)))</formula>
    </cfRule>
  </conditionalFormatting>
  <conditionalFormatting sqref="F40">
    <cfRule type="containsText" dxfId="32211" priority="1638" operator="containsText" text="FÉRIAS">
      <formula>NOT(ISERROR(SEARCH("FÉRIAS",F40)))</formula>
    </cfRule>
  </conditionalFormatting>
  <conditionalFormatting sqref="F40">
    <cfRule type="expression" dxfId="32210" priority="1634">
      <formula>F39="FERIADO"</formula>
    </cfRule>
    <cfRule type="expression" dxfId="32209" priority="1635">
      <formula>F39="NTRAB"</formula>
    </cfRule>
    <cfRule type="expression" dxfId="32208" priority="1636">
      <formula>F39="FÉRIAS"</formula>
    </cfRule>
    <cfRule type="expression" dxfId="32207" priority="1637">
      <formula>F39="ATESTADO"</formula>
    </cfRule>
  </conditionalFormatting>
  <conditionalFormatting sqref="F40">
    <cfRule type="containsText" dxfId="32206" priority="1633" operator="containsText" text="ATESTADO">
      <formula>NOT(ISERROR(SEARCH("ATESTADO",F40)))</formula>
    </cfRule>
  </conditionalFormatting>
  <conditionalFormatting sqref="F39:F40 F42">
    <cfRule type="containsText" dxfId="32205" priority="1632" operator="containsText" text="HOJE">
      <formula>NOT(ISERROR(SEARCH("HOJE",F39)))</formula>
    </cfRule>
  </conditionalFormatting>
  <conditionalFormatting sqref="F13">
    <cfRule type="containsText" dxfId="32204" priority="1630" operator="containsText" text="NTRAB">
      <formula>NOT(ISERROR(SEARCH("NTRAB",F13)))</formula>
    </cfRule>
    <cfRule type="containsText" dxfId="32203" priority="1631" operator="containsText" text="FERIADO">
      <formula>NOT(ISERROR(SEARCH("FERIADO",F13)))</formula>
    </cfRule>
  </conditionalFormatting>
  <conditionalFormatting sqref="F13">
    <cfRule type="containsText" dxfId="32202" priority="1629" operator="containsText" text="FÉRIAS">
      <formula>NOT(ISERROR(SEARCH("FÉRIAS",F13)))</formula>
    </cfRule>
  </conditionalFormatting>
  <conditionalFormatting sqref="F13">
    <cfRule type="expression" dxfId="32201" priority="1625">
      <formula>F12="FERIADO"</formula>
    </cfRule>
    <cfRule type="expression" dxfId="32200" priority="1626">
      <formula>F12="NTRAB"</formula>
    </cfRule>
    <cfRule type="expression" dxfId="32199" priority="1627">
      <formula>F12="FÉRIAS"</formula>
    </cfRule>
    <cfRule type="expression" dxfId="32198" priority="1628">
      <formula>F12="ATESTADO"</formula>
    </cfRule>
  </conditionalFormatting>
  <conditionalFormatting sqref="F13">
    <cfRule type="containsText" dxfId="32197" priority="1624" operator="containsText" text="ATESTADO">
      <formula>NOT(ISERROR(SEARCH("ATESTADO",F13)))</formula>
    </cfRule>
  </conditionalFormatting>
  <conditionalFormatting sqref="F13">
    <cfRule type="expression" dxfId="32196" priority="1620">
      <formula>F11="ATESTADO"</formula>
    </cfRule>
    <cfRule type="expression" dxfId="32195" priority="1621">
      <formula>F11="FÉRIAS"</formula>
    </cfRule>
    <cfRule type="expression" dxfId="32194" priority="1622">
      <formula>F11="NTRAB"</formula>
    </cfRule>
    <cfRule type="expression" dxfId="32193" priority="1623">
      <formula>F11="FERIADO"</formula>
    </cfRule>
  </conditionalFormatting>
  <conditionalFormatting sqref="F13">
    <cfRule type="containsText" dxfId="32192" priority="1619" operator="containsText" text="HOJE">
      <formula>NOT(ISERROR(SEARCH("HOJE",F13)))</formula>
    </cfRule>
  </conditionalFormatting>
  <conditionalFormatting sqref="F17">
    <cfRule type="containsText" dxfId="32191" priority="1617" operator="containsText" text="NTRAB">
      <formula>NOT(ISERROR(SEARCH("NTRAB",F17)))</formula>
    </cfRule>
    <cfRule type="containsText" dxfId="32190" priority="1618" operator="containsText" text="FERIADO">
      <formula>NOT(ISERROR(SEARCH("FERIADO",F17)))</formula>
    </cfRule>
  </conditionalFormatting>
  <conditionalFormatting sqref="F17">
    <cfRule type="containsText" dxfId="32189" priority="1616" operator="containsText" text="FÉRIAS">
      <formula>NOT(ISERROR(SEARCH("FÉRIAS",F17)))</formula>
    </cfRule>
  </conditionalFormatting>
  <conditionalFormatting sqref="F17">
    <cfRule type="expression" dxfId="32188" priority="1612">
      <formula>F16="FERIADO"</formula>
    </cfRule>
    <cfRule type="expression" dxfId="32187" priority="1613">
      <formula>F16="NTRAB"</formula>
    </cfRule>
    <cfRule type="expression" dxfId="32186" priority="1614">
      <formula>F16="FÉRIAS"</formula>
    </cfRule>
    <cfRule type="expression" dxfId="32185" priority="1615">
      <formula>F16="ATESTADO"</formula>
    </cfRule>
  </conditionalFormatting>
  <conditionalFormatting sqref="F17">
    <cfRule type="containsText" dxfId="32184" priority="1611" operator="containsText" text="ATESTADO">
      <formula>NOT(ISERROR(SEARCH("ATESTADO",F17)))</formula>
    </cfRule>
  </conditionalFormatting>
  <conditionalFormatting sqref="F17">
    <cfRule type="expression" dxfId="32183" priority="1607">
      <formula>F15="ATESTADO"</formula>
    </cfRule>
    <cfRule type="expression" dxfId="32182" priority="1608">
      <formula>F15="FÉRIAS"</formula>
    </cfRule>
    <cfRule type="expression" dxfId="32181" priority="1609">
      <formula>F15="NTRAB"</formula>
    </cfRule>
    <cfRule type="expression" dxfId="32180" priority="1610">
      <formula>F15="FERIADO"</formula>
    </cfRule>
  </conditionalFormatting>
  <conditionalFormatting sqref="F17">
    <cfRule type="containsText" dxfId="32179" priority="1606" operator="containsText" text="HOJE">
      <formula>NOT(ISERROR(SEARCH("HOJE",F17)))</formula>
    </cfRule>
  </conditionalFormatting>
  <conditionalFormatting sqref="F21">
    <cfRule type="containsText" dxfId="32178" priority="1604" operator="containsText" text="NTRAB">
      <formula>NOT(ISERROR(SEARCH("NTRAB",F21)))</formula>
    </cfRule>
    <cfRule type="containsText" dxfId="32177" priority="1605" operator="containsText" text="FERIADO">
      <formula>NOT(ISERROR(SEARCH("FERIADO",F21)))</formula>
    </cfRule>
  </conditionalFormatting>
  <conditionalFormatting sqref="F21">
    <cfRule type="containsText" dxfId="32176" priority="1603" operator="containsText" text="FÉRIAS">
      <formula>NOT(ISERROR(SEARCH("FÉRIAS",F21)))</formula>
    </cfRule>
  </conditionalFormatting>
  <conditionalFormatting sqref="F21">
    <cfRule type="expression" dxfId="32175" priority="1599">
      <formula>F20="FERIADO"</formula>
    </cfRule>
    <cfRule type="expression" dxfId="32174" priority="1600">
      <formula>F20="NTRAB"</formula>
    </cfRule>
    <cfRule type="expression" dxfId="32173" priority="1601">
      <formula>F20="FÉRIAS"</formula>
    </cfRule>
    <cfRule type="expression" dxfId="32172" priority="1602">
      <formula>F20="ATESTADO"</formula>
    </cfRule>
  </conditionalFormatting>
  <conditionalFormatting sqref="F21">
    <cfRule type="containsText" dxfId="32171" priority="1598" operator="containsText" text="ATESTADO">
      <formula>NOT(ISERROR(SEARCH("ATESTADO",F21)))</formula>
    </cfRule>
  </conditionalFormatting>
  <conditionalFormatting sqref="F21">
    <cfRule type="expression" dxfId="32170" priority="1594">
      <formula>F19="ATESTADO"</formula>
    </cfRule>
    <cfRule type="expression" dxfId="32169" priority="1595">
      <formula>F19="FÉRIAS"</formula>
    </cfRule>
    <cfRule type="expression" dxfId="32168" priority="1596">
      <formula>F19="NTRAB"</formula>
    </cfRule>
    <cfRule type="expression" dxfId="32167" priority="1597">
      <formula>F19="FERIADO"</formula>
    </cfRule>
  </conditionalFormatting>
  <conditionalFormatting sqref="F21">
    <cfRule type="containsText" dxfId="32166" priority="1593" operator="containsText" text="HOJE">
      <formula>NOT(ISERROR(SEARCH("HOJE",F21)))</formula>
    </cfRule>
  </conditionalFormatting>
  <conditionalFormatting sqref="F25">
    <cfRule type="containsText" dxfId="32165" priority="1591" operator="containsText" text="NTRAB">
      <formula>NOT(ISERROR(SEARCH("NTRAB",F25)))</formula>
    </cfRule>
    <cfRule type="containsText" dxfId="32164" priority="1592" operator="containsText" text="FERIADO">
      <formula>NOT(ISERROR(SEARCH("FERIADO",F25)))</formula>
    </cfRule>
  </conditionalFormatting>
  <conditionalFormatting sqref="F25">
    <cfRule type="containsText" dxfId="32163" priority="1590" operator="containsText" text="FÉRIAS">
      <formula>NOT(ISERROR(SEARCH("FÉRIAS",F25)))</formula>
    </cfRule>
  </conditionalFormatting>
  <conditionalFormatting sqref="F25">
    <cfRule type="expression" dxfId="32162" priority="1586">
      <formula>F24="FERIADO"</formula>
    </cfRule>
    <cfRule type="expression" dxfId="32161" priority="1587">
      <formula>F24="NTRAB"</formula>
    </cfRule>
    <cfRule type="expression" dxfId="32160" priority="1588">
      <formula>F24="FÉRIAS"</formula>
    </cfRule>
    <cfRule type="expression" dxfId="32159" priority="1589">
      <formula>F24="ATESTADO"</formula>
    </cfRule>
  </conditionalFormatting>
  <conditionalFormatting sqref="F25">
    <cfRule type="containsText" dxfId="32158" priority="1585" operator="containsText" text="ATESTADO">
      <formula>NOT(ISERROR(SEARCH("ATESTADO",F25)))</formula>
    </cfRule>
  </conditionalFormatting>
  <conditionalFormatting sqref="F25">
    <cfRule type="expression" dxfId="32157" priority="1581">
      <formula>F23="ATESTADO"</formula>
    </cfRule>
    <cfRule type="expression" dxfId="32156" priority="1582">
      <formula>F23="FÉRIAS"</formula>
    </cfRule>
    <cfRule type="expression" dxfId="32155" priority="1583">
      <formula>F23="NTRAB"</formula>
    </cfRule>
    <cfRule type="expression" dxfId="32154" priority="1584">
      <formula>F23="FERIADO"</formula>
    </cfRule>
  </conditionalFormatting>
  <conditionalFormatting sqref="F25">
    <cfRule type="containsText" dxfId="32153" priority="1580" operator="containsText" text="HOJE">
      <formula>NOT(ISERROR(SEARCH("HOJE",F25)))</formula>
    </cfRule>
  </conditionalFormatting>
  <conditionalFormatting sqref="F29">
    <cfRule type="containsText" dxfId="32152" priority="1578" operator="containsText" text="NTRAB">
      <formula>NOT(ISERROR(SEARCH("NTRAB",F29)))</formula>
    </cfRule>
    <cfRule type="containsText" dxfId="32151" priority="1579" operator="containsText" text="FERIADO">
      <formula>NOT(ISERROR(SEARCH("FERIADO",F29)))</formula>
    </cfRule>
  </conditionalFormatting>
  <conditionalFormatting sqref="F29">
    <cfRule type="containsText" dxfId="32150" priority="1577" operator="containsText" text="FÉRIAS">
      <formula>NOT(ISERROR(SEARCH("FÉRIAS",F29)))</formula>
    </cfRule>
  </conditionalFormatting>
  <conditionalFormatting sqref="F29">
    <cfRule type="expression" dxfId="32149" priority="1573">
      <formula>F28="FERIADO"</formula>
    </cfRule>
    <cfRule type="expression" dxfId="32148" priority="1574">
      <formula>F28="NTRAB"</formula>
    </cfRule>
    <cfRule type="expression" dxfId="32147" priority="1575">
      <formula>F28="FÉRIAS"</formula>
    </cfRule>
    <cfRule type="expression" dxfId="32146" priority="1576">
      <formula>F28="ATESTADO"</formula>
    </cfRule>
  </conditionalFormatting>
  <conditionalFormatting sqref="F29">
    <cfRule type="containsText" dxfId="32145" priority="1572" operator="containsText" text="ATESTADO">
      <formula>NOT(ISERROR(SEARCH("ATESTADO",F29)))</formula>
    </cfRule>
  </conditionalFormatting>
  <conditionalFormatting sqref="F29">
    <cfRule type="expression" dxfId="32144" priority="1568">
      <formula>F27="ATESTADO"</formula>
    </cfRule>
    <cfRule type="expression" dxfId="32143" priority="1569">
      <formula>F27="FÉRIAS"</formula>
    </cfRule>
    <cfRule type="expression" dxfId="32142" priority="1570">
      <formula>F27="NTRAB"</formula>
    </cfRule>
    <cfRule type="expression" dxfId="32141" priority="1571">
      <formula>F27="FERIADO"</formula>
    </cfRule>
  </conditionalFormatting>
  <conditionalFormatting sqref="F29">
    <cfRule type="containsText" dxfId="32140" priority="1567" operator="containsText" text="HOJE">
      <formula>NOT(ISERROR(SEARCH("HOJE",F29)))</formula>
    </cfRule>
  </conditionalFormatting>
  <conditionalFormatting sqref="F33">
    <cfRule type="containsText" dxfId="32139" priority="1565" operator="containsText" text="NTRAB">
      <formula>NOT(ISERROR(SEARCH("NTRAB",F33)))</formula>
    </cfRule>
    <cfRule type="containsText" dxfId="32138" priority="1566" operator="containsText" text="FERIADO">
      <formula>NOT(ISERROR(SEARCH("FERIADO",F33)))</formula>
    </cfRule>
  </conditionalFormatting>
  <conditionalFormatting sqref="F33">
    <cfRule type="containsText" dxfId="32137" priority="1564" operator="containsText" text="FÉRIAS">
      <formula>NOT(ISERROR(SEARCH("FÉRIAS",F33)))</formula>
    </cfRule>
  </conditionalFormatting>
  <conditionalFormatting sqref="F33">
    <cfRule type="expression" dxfId="32136" priority="1560">
      <formula>F32="FERIADO"</formula>
    </cfRule>
    <cfRule type="expression" dxfId="32135" priority="1561">
      <formula>F32="NTRAB"</formula>
    </cfRule>
    <cfRule type="expression" dxfId="32134" priority="1562">
      <formula>F32="FÉRIAS"</formula>
    </cfRule>
    <cfRule type="expression" dxfId="32133" priority="1563">
      <formula>F32="ATESTADO"</formula>
    </cfRule>
  </conditionalFormatting>
  <conditionalFormatting sqref="F33">
    <cfRule type="containsText" dxfId="32132" priority="1559" operator="containsText" text="ATESTADO">
      <formula>NOT(ISERROR(SEARCH("ATESTADO",F33)))</formula>
    </cfRule>
  </conditionalFormatting>
  <conditionalFormatting sqref="F33">
    <cfRule type="expression" dxfId="32131" priority="1555">
      <formula>F31="ATESTADO"</formula>
    </cfRule>
    <cfRule type="expression" dxfId="32130" priority="1556">
      <formula>F31="FÉRIAS"</formula>
    </cfRule>
    <cfRule type="expression" dxfId="32129" priority="1557">
      <formula>F31="NTRAB"</formula>
    </cfRule>
    <cfRule type="expression" dxfId="32128" priority="1558">
      <formula>F31="FERIADO"</formula>
    </cfRule>
  </conditionalFormatting>
  <conditionalFormatting sqref="F33">
    <cfRule type="containsText" dxfId="32127" priority="1554" operator="containsText" text="HOJE">
      <formula>NOT(ISERROR(SEARCH("HOJE",F33)))</formula>
    </cfRule>
  </conditionalFormatting>
  <conditionalFormatting sqref="F37">
    <cfRule type="containsText" dxfId="32126" priority="1552" operator="containsText" text="NTRAB">
      <formula>NOT(ISERROR(SEARCH("NTRAB",F37)))</formula>
    </cfRule>
    <cfRule type="containsText" dxfId="32125" priority="1553" operator="containsText" text="FERIADO">
      <formula>NOT(ISERROR(SEARCH("FERIADO",F37)))</formula>
    </cfRule>
  </conditionalFormatting>
  <conditionalFormatting sqref="F37">
    <cfRule type="containsText" dxfId="32124" priority="1551" operator="containsText" text="FÉRIAS">
      <formula>NOT(ISERROR(SEARCH("FÉRIAS",F37)))</formula>
    </cfRule>
  </conditionalFormatting>
  <conditionalFormatting sqref="F37">
    <cfRule type="expression" dxfId="32123" priority="1547">
      <formula>F36="FERIADO"</formula>
    </cfRule>
    <cfRule type="expression" dxfId="32122" priority="1548">
      <formula>F36="NTRAB"</formula>
    </cfRule>
    <cfRule type="expression" dxfId="32121" priority="1549">
      <formula>F36="FÉRIAS"</formula>
    </cfRule>
    <cfRule type="expression" dxfId="32120" priority="1550">
      <formula>F36="ATESTADO"</formula>
    </cfRule>
  </conditionalFormatting>
  <conditionalFormatting sqref="F37">
    <cfRule type="containsText" dxfId="32119" priority="1546" operator="containsText" text="ATESTADO">
      <formula>NOT(ISERROR(SEARCH("ATESTADO",F37)))</formula>
    </cfRule>
  </conditionalFormatting>
  <conditionalFormatting sqref="F37">
    <cfRule type="expression" dxfId="32118" priority="1542">
      <formula>F35="ATESTADO"</formula>
    </cfRule>
    <cfRule type="expression" dxfId="32117" priority="1543">
      <formula>F35="FÉRIAS"</formula>
    </cfRule>
    <cfRule type="expression" dxfId="32116" priority="1544">
      <formula>F35="NTRAB"</formula>
    </cfRule>
    <cfRule type="expression" dxfId="32115" priority="1545">
      <formula>F35="FERIADO"</formula>
    </cfRule>
  </conditionalFormatting>
  <conditionalFormatting sqref="F37">
    <cfRule type="containsText" dxfId="32114" priority="1541" operator="containsText" text="HOJE">
      <formula>NOT(ISERROR(SEARCH("HOJE",F37)))</formula>
    </cfRule>
  </conditionalFormatting>
  <conditionalFormatting sqref="F41">
    <cfRule type="containsText" dxfId="32113" priority="1539" operator="containsText" text="NTRAB">
      <formula>NOT(ISERROR(SEARCH("NTRAB",F41)))</formula>
    </cfRule>
    <cfRule type="containsText" dxfId="32112" priority="1540" operator="containsText" text="FERIADO">
      <formula>NOT(ISERROR(SEARCH("FERIADO",F41)))</formula>
    </cfRule>
  </conditionalFormatting>
  <conditionalFormatting sqref="F41">
    <cfRule type="containsText" dxfId="32111" priority="1538" operator="containsText" text="FÉRIAS">
      <formula>NOT(ISERROR(SEARCH("FÉRIAS",F41)))</formula>
    </cfRule>
  </conditionalFormatting>
  <conditionalFormatting sqref="F41">
    <cfRule type="expression" dxfId="32110" priority="1534">
      <formula>F40="FERIADO"</formula>
    </cfRule>
    <cfRule type="expression" dxfId="32109" priority="1535">
      <formula>F40="NTRAB"</formula>
    </cfRule>
    <cfRule type="expression" dxfId="32108" priority="1536">
      <formula>F40="FÉRIAS"</formula>
    </cfRule>
    <cfRule type="expression" dxfId="32107" priority="1537">
      <formula>F40="ATESTADO"</formula>
    </cfRule>
  </conditionalFormatting>
  <conditionalFormatting sqref="F41">
    <cfRule type="containsText" dxfId="32106" priority="1533" operator="containsText" text="ATESTADO">
      <formula>NOT(ISERROR(SEARCH("ATESTADO",F41)))</formula>
    </cfRule>
  </conditionalFormatting>
  <conditionalFormatting sqref="F41">
    <cfRule type="expression" dxfId="32105" priority="1529">
      <formula>F39="ATESTADO"</formula>
    </cfRule>
    <cfRule type="expression" dxfId="32104" priority="1530">
      <formula>F39="FÉRIAS"</formula>
    </cfRule>
    <cfRule type="expression" dxfId="32103" priority="1531">
      <formula>F39="NTRAB"</formula>
    </cfRule>
    <cfRule type="expression" dxfId="32102" priority="1532">
      <formula>F39="FERIADO"</formula>
    </cfRule>
  </conditionalFormatting>
  <conditionalFormatting sqref="F41">
    <cfRule type="containsText" dxfId="32101" priority="1528" operator="containsText" text="HOJE">
      <formula>NOT(ISERROR(SEARCH("HOJE",F41)))</formula>
    </cfRule>
  </conditionalFormatting>
  <conditionalFormatting sqref="F5">
    <cfRule type="containsText" dxfId="32100" priority="1526" operator="containsText" text="NTRAB">
      <formula>NOT(ISERROR(SEARCH("NTRAB",F5)))</formula>
    </cfRule>
    <cfRule type="containsText" dxfId="32099" priority="1527" operator="containsText" text="FERIADO">
      <formula>NOT(ISERROR(SEARCH("FERIADO",F5)))</formula>
    </cfRule>
  </conditionalFormatting>
  <conditionalFormatting sqref="F5">
    <cfRule type="containsText" dxfId="32098" priority="1525" operator="containsText" text="FÉRIAS">
      <formula>NOT(ISERROR(SEARCH("FÉRIAS",F5)))</formula>
    </cfRule>
  </conditionalFormatting>
  <conditionalFormatting sqref="F5">
    <cfRule type="expression" dxfId="32097" priority="1521">
      <formula>F4="FERIADO"</formula>
    </cfRule>
    <cfRule type="expression" dxfId="32096" priority="1522">
      <formula>F4="NTRAB"</formula>
    </cfRule>
    <cfRule type="expression" dxfId="32095" priority="1523">
      <formula>F4="FÉRIAS"</formula>
    </cfRule>
    <cfRule type="expression" dxfId="32094" priority="1524">
      <formula>F4="ATESTADO"</formula>
    </cfRule>
  </conditionalFormatting>
  <conditionalFormatting sqref="F5">
    <cfRule type="containsText" dxfId="32093" priority="1520" operator="containsText" text="ATESTADO">
      <formula>NOT(ISERROR(SEARCH("ATESTADO",F5)))</formula>
    </cfRule>
  </conditionalFormatting>
  <conditionalFormatting sqref="F5">
    <cfRule type="expression" dxfId="32092" priority="1516">
      <formula>F3="ATESTADO"</formula>
    </cfRule>
    <cfRule type="expression" dxfId="32091" priority="1517">
      <formula>F3="FÉRIAS"</formula>
    </cfRule>
    <cfRule type="expression" dxfId="32090" priority="1518">
      <formula>F3="NTRAB"</formula>
    </cfRule>
    <cfRule type="expression" dxfId="32089" priority="1519">
      <formula>F3="FERIADO"</formula>
    </cfRule>
  </conditionalFormatting>
  <conditionalFormatting sqref="F5">
    <cfRule type="containsText" dxfId="32088" priority="1515" operator="containsText" text="HOJE">
      <formula>NOT(ISERROR(SEARCH("HOJE",F5)))</formula>
    </cfRule>
  </conditionalFormatting>
  <conditionalFormatting sqref="F4">
    <cfRule type="containsText" dxfId="32087" priority="1513" operator="containsText" text="NTRAB">
      <formula>NOT(ISERROR(SEARCH("NTRAB",F4)))</formula>
    </cfRule>
    <cfRule type="containsText" dxfId="32086" priority="1514" operator="containsText" text="FERIADO">
      <formula>NOT(ISERROR(SEARCH("FERIADO",F4)))</formula>
    </cfRule>
  </conditionalFormatting>
  <conditionalFormatting sqref="F4">
    <cfRule type="containsText" dxfId="32085" priority="1512" operator="containsText" text="FÉRIAS">
      <formula>NOT(ISERROR(SEARCH("FÉRIAS",F4)))</formula>
    </cfRule>
  </conditionalFormatting>
  <conditionalFormatting sqref="F4">
    <cfRule type="expression" dxfId="32084" priority="1508">
      <formula>F3="FERIADO"</formula>
    </cfRule>
    <cfRule type="expression" dxfId="32083" priority="1509">
      <formula>F3="NTRAB"</formula>
    </cfRule>
    <cfRule type="expression" dxfId="32082" priority="1510">
      <formula>F3="FÉRIAS"</formula>
    </cfRule>
    <cfRule type="expression" dxfId="32081" priority="1511">
      <formula>F3="ATESTADO"</formula>
    </cfRule>
  </conditionalFormatting>
  <conditionalFormatting sqref="F4">
    <cfRule type="containsText" dxfId="32080" priority="1507" operator="containsText" text="ATESTADO">
      <formula>NOT(ISERROR(SEARCH("ATESTADO",F4)))</formula>
    </cfRule>
  </conditionalFormatting>
  <conditionalFormatting sqref="F4">
    <cfRule type="containsText" dxfId="32079" priority="1506" operator="containsText" text="HOJE">
      <formula>NOT(ISERROR(SEARCH("HOJE",F4)))</formula>
    </cfRule>
  </conditionalFormatting>
  <conditionalFormatting sqref="K6">
    <cfRule type="containsText" dxfId="32078" priority="1504" operator="containsText" text="NTRAB">
      <formula>NOT(ISERROR(SEARCH("NTRAB",K6)))</formula>
    </cfRule>
    <cfRule type="containsText" dxfId="32077" priority="1505" operator="containsText" text="FERIADO">
      <formula>NOT(ISERROR(SEARCH("FERIADO",K6)))</formula>
    </cfRule>
  </conditionalFormatting>
  <conditionalFormatting sqref="K6">
    <cfRule type="containsText" dxfId="32076" priority="1503" operator="containsText" text="FÉRIAS">
      <formula>NOT(ISERROR(SEARCH("FÉRIAS",K6)))</formula>
    </cfRule>
  </conditionalFormatting>
  <conditionalFormatting sqref="K3">
    <cfRule type="containsText" dxfId="32075" priority="1501" operator="containsText" text="NTRAB">
      <formula>NOT(ISERROR(SEARCH("NTRAB",K3)))</formula>
    </cfRule>
    <cfRule type="containsText" dxfId="32074" priority="1502" operator="containsText" text="FERIADO">
      <formula>NOT(ISERROR(SEARCH("FERIADO",K3)))</formula>
    </cfRule>
  </conditionalFormatting>
  <conditionalFormatting sqref="K3">
    <cfRule type="containsText" dxfId="32073" priority="1500" operator="containsText" text="FÉRIAS">
      <formula>NOT(ISERROR(SEARCH("FÉRIAS",K3)))</formula>
    </cfRule>
  </conditionalFormatting>
  <conditionalFormatting sqref="K3 K6">
    <cfRule type="containsText" dxfId="32072" priority="1499" operator="containsText" text="ATESTADO">
      <formula>NOT(ISERROR(SEARCH("ATESTADO",K3)))</formula>
    </cfRule>
  </conditionalFormatting>
  <conditionalFormatting sqref="K3 K6">
    <cfRule type="containsText" dxfId="32071" priority="1498" operator="containsText" text="HOJE">
      <formula>NOT(ISERROR(SEARCH("HOJE",K3)))</formula>
    </cfRule>
  </conditionalFormatting>
  <conditionalFormatting sqref="K10">
    <cfRule type="containsText" dxfId="32070" priority="1496" operator="containsText" text="NTRAB">
      <formula>NOT(ISERROR(SEARCH("NTRAB",K10)))</formula>
    </cfRule>
    <cfRule type="containsText" dxfId="32069" priority="1497" operator="containsText" text="FERIADO">
      <formula>NOT(ISERROR(SEARCH("FERIADO",K10)))</formula>
    </cfRule>
  </conditionalFormatting>
  <conditionalFormatting sqref="K10">
    <cfRule type="containsText" dxfId="32068" priority="1495" operator="containsText" text="FÉRIAS">
      <formula>NOT(ISERROR(SEARCH("FÉRIAS",K10)))</formula>
    </cfRule>
  </conditionalFormatting>
  <conditionalFormatting sqref="K7">
    <cfRule type="containsText" dxfId="32067" priority="1493" operator="containsText" text="NTRAB">
      <formula>NOT(ISERROR(SEARCH("NTRAB",K7)))</formula>
    </cfRule>
    <cfRule type="containsText" dxfId="32066" priority="1494" operator="containsText" text="FERIADO">
      <formula>NOT(ISERROR(SEARCH("FERIADO",K7)))</formula>
    </cfRule>
  </conditionalFormatting>
  <conditionalFormatting sqref="K7">
    <cfRule type="containsText" dxfId="32065" priority="1492" operator="containsText" text="FÉRIAS">
      <formula>NOT(ISERROR(SEARCH("FÉRIAS",K7)))</formula>
    </cfRule>
  </conditionalFormatting>
  <conditionalFormatting sqref="K7 K10">
    <cfRule type="containsText" dxfId="32064" priority="1491" operator="containsText" text="ATESTADO">
      <formula>NOT(ISERROR(SEARCH("ATESTADO",K7)))</formula>
    </cfRule>
  </conditionalFormatting>
  <conditionalFormatting sqref="K8">
    <cfRule type="containsText" dxfId="32063" priority="1489" operator="containsText" text="NTRAB">
      <formula>NOT(ISERROR(SEARCH("NTRAB",K8)))</formula>
    </cfRule>
    <cfRule type="containsText" dxfId="32062" priority="1490" operator="containsText" text="FERIADO">
      <formula>NOT(ISERROR(SEARCH("FERIADO",K8)))</formula>
    </cfRule>
  </conditionalFormatting>
  <conditionalFormatting sqref="K8">
    <cfRule type="containsText" dxfId="32061" priority="1488" operator="containsText" text="FÉRIAS">
      <formula>NOT(ISERROR(SEARCH("FÉRIAS",K8)))</formula>
    </cfRule>
  </conditionalFormatting>
  <conditionalFormatting sqref="K8">
    <cfRule type="expression" dxfId="32060" priority="1484">
      <formula>K7="FERIADO"</formula>
    </cfRule>
    <cfRule type="expression" dxfId="32059" priority="1485">
      <formula>K7="NTRAB"</formula>
    </cfRule>
    <cfRule type="expression" dxfId="32058" priority="1486">
      <formula>K7="FÉRIAS"</formula>
    </cfRule>
    <cfRule type="expression" dxfId="32057" priority="1487">
      <formula>K7="ATESTADO"</formula>
    </cfRule>
  </conditionalFormatting>
  <conditionalFormatting sqref="K8">
    <cfRule type="containsText" dxfId="32056" priority="1483" operator="containsText" text="ATESTADO">
      <formula>NOT(ISERROR(SEARCH("ATESTADO",K8)))</formula>
    </cfRule>
  </conditionalFormatting>
  <conditionalFormatting sqref="K9">
    <cfRule type="containsText" dxfId="32055" priority="1481" operator="containsText" text="NTRAB">
      <formula>NOT(ISERROR(SEARCH("NTRAB",K9)))</formula>
    </cfRule>
    <cfRule type="containsText" dxfId="32054" priority="1482" operator="containsText" text="FERIADO">
      <formula>NOT(ISERROR(SEARCH("FERIADO",K9)))</formula>
    </cfRule>
  </conditionalFormatting>
  <conditionalFormatting sqref="K9">
    <cfRule type="containsText" dxfId="32053" priority="1480" operator="containsText" text="FÉRIAS">
      <formula>NOT(ISERROR(SEARCH("FÉRIAS",K9)))</formula>
    </cfRule>
  </conditionalFormatting>
  <conditionalFormatting sqref="K9">
    <cfRule type="expression" dxfId="32052" priority="1476">
      <formula>K8="FERIADO"</formula>
    </cfRule>
    <cfRule type="expression" dxfId="32051" priority="1477">
      <formula>K8="NTRAB"</formula>
    </cfRule>
    <cfRule type="expression" dxfId="32050" priority="1478">
      <formula>K8="FÉRIAS"</formula>
    </cfRule>
    <cfRule type="expression" dxfId="32049" priority="1479">
      <formula>K8="ATESTADO"</formula>
    </cfRule>
  </conditionalFormatting>
  <conditionalFormatting sqref="K9">
    <cfRule type="containsText" dxfId="32048" priority="1475" operator="containsText" text="ATESTADO">
      <formula>NOT(ISERROR(SEARCH("ATESTADO",K9)))</formula>
    </cfRule>
  </conditionalFormatting>
  <conditionalFormatting sqref="K9">
    <cfRule type="expression" dxfId="32047" priority="1471">
      <formula>K7="ATESTADO"</formula>
    </cfRule>
    <cfRule type="expression" dxfId="32046" priority="1472">
      <formula>K7="FÉRIAS"</formula>
    </cfRule>
    <cfRule type="expression" dxfId="32045" priority="1473">
      <formula>K7="NTRAB"</formula>
    </cfRule>
    <cfRule type="expression" dxfId="32044" priority="1474">
      <formula>K7="FERIADO"</formula>
    </cfRule>
  </conditionalFormatting>
  <conditionalFormatting sqref="K7:K10">
    <cfRule type="containsText" dxfId="32043" priority="1470" operator="containsText" text="HOJE">
      <formula>NOT(ISERROR(SEARCH("HOJE",K7)))</formula>
    </cfRule>
  </conditionalFormatting>
  <conditionalFormatting sqref="K14">
    <cfRule type="containsText" dxfId="32042" priority="1468" operator="containsText" text="NTRAB">
      <formula>NOT(ISERROR(SEARCH("NTRAB",K14)))</formula>
    </cfRule>
    <cfRule type="containsText" dxfId="32041" priority="1469" operator="containsText" text="FERIADO">
      <formula>NOT(ISERROR(SEARCH("FERIADO",K14)))</formula>
    </cfRule>
  </conditionalFormatting>
  <conditionalFormatting sqref="K14">
    <cfRule type="containsText" dxfId="32040" priority="1467" operator="containsText" text="FÉRIAS">
      <formula>NOT(ISERROR(SEARCH("FÉRIAS",K14)))</formula>
    </cfRule>
  </conditionalFormatting>
  <conditionalFormatting sqref="K11">
    <cfRule type="containsText" dxfId="32039" priority="1465" operator="containsText" text="NTRAB">
      <formula>NOT(ISERROR(SEARCH("NTRAB",K11)))</formula>
    </cfRule>
    <cfRule type="containsText" dxfId="32038" priority="1466" operator="containsText" text="FERIADO">
      <formula>NOT(ISERROR(SEARCH("FERIADO",K11)))</formula>
    </cfRule>
  </conditionalFormatting>
  <conditionalFormatting sqref="K11">
    <cfRule type="containsText" dxfId="32037" priority="1464" operator="containsText" text="FÉRIAS">
      <formula>NOT(ISERROR(SEARCH("FÉRIAS",K11)))</formula>
    </cfRule>
  </conditionalFormatting>
  <conditionalFormatting sqref="K11 K14">
    <cfRule type="containsText" dxfId="32036" priority="1463" operator="containsText" text="ATESTADO">
      <formula>NOT(ISERROR(SEARCH("ATESTADO",K11)))</formula>
    </cfRule>
  </conditionalFormatting>
  <conditionalFormatting sqref="K12">
    <cfRule type="containsText" dxfId="32035" priority="1461" operator="containsText" text="NTRAB">
      <formula>NOT(ISERROR(SEARCH("NTRAB",K12)))</formula>
    </cfRule>
    <cfRule type="containsText" dxfId="32034" priority="1462" operator="containsText" text="FERIADO">
      <formula>NOT(ISERROR(SEARCH("FERIADO",K12)))</formula>
    </cfRule>
  </conditionalFormatting>
  <conditionalFormatting sqref="K12">
    <cfRule type="containsText" dxfId="32033" priority="1460" operator="containsText" text="FÉRIAS">
      <formula>NOT(ISERROR(SEARCH("FÉRIAS",K12)))</formula>
    </cfRule>
  </conditionalFormatting>
  <conditionalFormatting sqref="K12">
    <cfRule type="expression" dxfId="32032" priority="1456">
      <formula>K11="FERIADO"</formula>
    </cfRule>
    <cfRule type="expression" dxfId="32031" priority="1457">
      <formula>K11="NTRAB"</formula>
    </cfRule>
    <cfRule type="expression" dxfId="32030" priority="1458">
      <formula>K11="FÉRIAS"</formula>
    </cfRule>
    <cfRule type="expression" dxfId="32029" priority="1459">
      <formula>K11="ATESTADO"</formula>
    </cfRule>
  </conditionalFormatting>
  <conditionalFormatting sqref="K12">
    <cfRule type="containsText" dxfId="32028" priority="1455" operator="containsText" text="ATESTADO">
      <formula>NOT(ISERROR(SEARCH("ATESTADO",K12)))</formula>
    </cfRule>
  </conditionalFormatting>
  <conditionalFormatting sqref="K11:K12 K14">
    <cfRule type="containsText" dxfId="32027" priority="1454" operator="containsText" text="HOJE">
      <formula>NOT(ISERROR(SEARCH("HOJE",K11)))</formula>
    </cfRule>
  </conditionalFormatting>
  <conditionalFormatting sqref="K18">
    <cfRule type="containsText" dxfId="32026" priority="1452" operator="containsText" text="NTRAB">
      <formula>NOT(ISERROR(SEARCH("NTRAB",K18)))</formula>
    </cfRule>
    <cfRule type="containsText" dxfId="32025" priority="1453" operator="containsText" text="FERIADO">
      <formula>NOT(ISERROR(SEARCH("FERIADO",K18)))</formula>
    </cfRule>
  </conditionalFormatting>
  <conditionalFormatting sqref="K18">
    <cfRule type="containsText" dxfId="32024" priority="1451" operator="containsText" text="FÉRIAS">
      <formula>NOT(ISERROR(SEARCH("FÉRIAS",K18)))</formula>
    </cfRule>
  </conditionalFormatting>
  <conditionalFormatting sqref="K15">
    <cfRule type="containsText" dxfId="32023" priority="1449" operator="containsText" text="NTRAB">
      <formula>NOT(ISERROR(SEARCH("NTRAB",K15)))</formula>
    </cfRule>
    <cfRule type="containsText" dxfId="32022" priority="1450" operator="containsText" text="FERIADO">
      <formula>NOT(ISERROR(SEARCH("FERIADO",K15)))</formula>
    </cfRule>
  </conditionalFormatting>
  <conditionalFormatting sqref="K15">
    <cfRule type="containsText" dxfId="32021" priority="1448" operator="containsText" text="FÉRIAS">
      <formula>NOT(ISERROR(SEARCH("FÉRIAS",K15)))</formula>
    </cfRule>
  </conditionalFormatting>
  <conditionalFormatting sqref="K15 K18">
    <cfRule type="containsText" dxfId="32020" priority="1447" operator="containsText" text="ATESTADO">
      <formula>NOT(ISERROR(SEARCH("ATESTADO",K15)))</formula>
    </cfRule>
  </conditionalFormatting>
  <conditionalFormatting sqref="K16">
    <cfRule type="containsText" dxfId="32019" priority="1445" operator="containsText" text="NTRAB">
      <formula>NOT(ISERROR(SEARCH("NTRAB",K16)))</formula>
    </cfRule>
    <cfRule type="containsText" dxfId="32018" priority="1446" operator="containsText" text="FERIADO">
      <formula>NOT(ISERROR(SEARCH("FERIADO",K16)))</formula>
    </cfRule>
  </conditionalFormatting>
  <conditionalFormatting sqref="K16">
    <cfRule type="containsText" dxfId="32017" priority="1444" operator="containsText" text="FÉRIAS">
      <formula>NOT(ISERROR(SEARCH("FÉRIAS",K16)))</formula>
    </cfRule>
  </conditionalFormatting>
  <conditionalFormatting sqref="K16">
    <cfRule type="expression" dxfId="32016" priority="1440">
      <formula>K15="FERIADO"</formula>
    </cfRule>
    <cfRule type="expression" dxfId="32015" priority="1441">
      <formula>K15="NTRAB"</formula>
    </cfRule>
    <cfRule type="expression" dxfId="32014" priority="1442">
      <formula>K15="FÉRIAS"</formula>
    </cfRule>
    <cfRule type="expression" dxfId="32013" priority="1443">
      <formula>K15="ATESTADO"</formula>
    </cfRule>
  </conditionalFormatting>
  <conditionalFormatting sqref="K16">
    <cfRule type="containsText" dxfId="32012" priority="1439" operator="containsText" text="ATESTADO">
      <formula>NOT(ISERROR(SEARCH("ATESTADO",K16)))</formula>
    </cfRule>
  </conditionalFormatting>
  <conditionalFormatting sqref="K15:K16 K18">
    <cfRule type="containsText" dxfId="32011" priority="1438" operator="containsText" text="HOJE">
      <formula>NOT(ISERROR(SEARCH("HOJE",K15)))</formula>
    </cfRule>
  </conditionalFormatting>
  <conditionalFormatting sqref="K22">
    <cfRule type="containsText" dxfId="32010" priority="1436" operator="containsText" text="NTRAB">
      <formula>NOT(ISERROR(SEARCH("NTRAB",K22)))</formula>
    </cfRule>
    <cfRule type="containsText" dxfId="32009" priority="1437" operator="containsText" text="FERIADO">
      <formula>NOT(ISERROR(SEARCH("FERIADO",K22)))</formula>
    </cfRule>
  </conditionalFormatting>
  <conditionalFormatting sqref="K22">
    <cfRule type="containsText" dxfId="32008" priority="1435" operator="containsText" text="FÉRIAS">
      <formula>NOT(ISERROR(SEARCH("FÉRIAS",K22)))</formula>
    </cfRule>
  </conditionalFormatting>
  <conditionalFormatting sqref="K19">
    <cfRule type="containsText" dxfId="32007" priority="1433" operator="containsText" text="NTRAB">
      <formula>NOT(ISERROR(SEARCH("NTRAB",K19)))</formula>
    </cfRule>
    <cfRule type="containsText" dxfId="32006" priority="1434" operator="containsText" text="FERIADO">
      <formula>NOT(ISERROR(SEARCH("FERIADO",K19)))</formula>
    </cfRule>
  </conditionalFormatting>
  <conditionalFormatting sqref="K19">
    <cfRule type="containsText" dxfId="32005" priority="1432" operator="containsText" text="FÉRIAS">
      <formula>NOT(ISERROR(SEARCH("FÉRIAS",K19)))</formula>
    </cfRule>
  </conditionalFormatting>
  <conditionalFormatting sqref="K19 K22">
    <cfRule type="containsText" dxfId="32004" priority="1431" operator="containsText" text="ATESTADO">
      <formula>NOT(ISERROR(SEARCH("ATESTADO",K19)))</formula>
    </cfRule>
  </conditionalFormatting>
  <conditionalFormatting sqref="K20">
    <cfRule type="containsText" dxfId="32003" priority="1429" operator="containsText" text="NTRAB">
      <formula>NOT(ISERROR(SEARCH("NTRAB",K20)))</formula>
    </cfRule>
    <cfRule type="containsText" dxfId="32002" priority="1430" operator="containsText" text="FERIADO">
      <formula>NOT(ISERROR(SEARCH("FERIADO",K20)))</formula>
    </cfRule>
  </conditionalFormatting>
  <conditionalFormatting sqref="K20">
    <cfRule type="containsText" dxfId="32001" priority="1428" operator="containsText" text="FÉRIAS">
      <formula>NOT(ISERROR(SEARCH("FÉRIAS",K20)))</formula>
    </cfRule>
  </conditionalFormatting>
  <conditionalFormatting sqref="K20">
    <cfRule type="expression" dxfId="32000" priority="1424">
      <formula>K19="FERIADO"</formula>
    </cfRule>
    <cfRule type="expression" dxfId="31999" priority="1425">
      <formula>K19="NTRAB"</formula>
    </cfRule>
    <cfRule type="expression" dxfId="31998" priority="1426">
      <formula>K19="FÉRIAS"</formula>
    </cfRule>
    <cfRule type="expression" dxfId="31997" priority="1427">
      <formula>K19="ATESTADO"</formula>
    </cfRule>
  </conditionalFormatting>
  <conditionalFormatting sqref="K20">
    <cfRule type="containsText" dxfId="31996" priority="1423" operator="containsText" text="ATESTADO">
      <formula>NOT(ISERROR(SEARCH("ATESTADO",K20)))</formula>
    </cfRule>
  </conditionalFormatting>
  <conditionalFormatting sqref="K19:K20 K22">
    <cfRule type="containsText" dxfId="31995" priority="1422" operator="containsText" text="HOJE">
      <formula>NOT(ISERROR(SEARCH("HOJE",K19)))</formula>
    </cfRule>
  </conditionalFormatting>
  <conditionalFormatting sqref="K26">
    <cfRule type="containsText" dxfId="31994" priority="1420" operator="containsText" text="NTRAB">
      <formula>NOT(ISERROR(SEARCH("NTRAB",K26)))</formula>
    </cfRule>
    <cfRule type="containsText" dxfId="31993" priority="1421" operator="containsText" text="FERIADO">
      <formula>NOT(ISERROR(SEARCH("FERIADO",K26)))</formula>
    </cfRule>
  </conditionalFormatting>
  <conditionalFormatting sqref="K26">
    <cfRule type="containsText" dxfId="31992" priority="1419" operator="containsText" text="FÉRIAS">
      <formula>NOT(ISERROR(SEARCH("FÉRIAS",K26)))</formula>
    </cfRule>
  </conditionalFormatting>
  <conditionalFormatting sqref="K23">
    <cfRule type="containsText" dxfId="31991" priority="1417" operator="containsText" text="NTRAB">
      <formula>NOT(ISERROR(SEARCH("NTRAB",K23)))</formula>
    </cfRule>
    <cfRule type="containsText" dxfId="31990" priority="1418" operator="containsText" text="FERIADO">
      <formula>NOT(ISERROR(SEARCH("FERIADO",K23)))</formula>
    </cfRule>
  </conditionalFormatting>
  <conditionalFormatting sqref="K23">
    <cfRule type="containsText" dxfId="31989" priority="1416" operator="containsText" text="FÉRIAS">
      <formula>NOT(ISERROR(SEARCH("FÉRIAS",K23)))</formula>
    </cfRule>
  </conditionalFormatting>
  <conditionalFormatting sqref="K23 K26">
    <cfRule type="containsText" dxfId="31988" priority="1415" operator="containsText" text="ATESTADO">
      <formula>NOT(ISERROR(SEARCH("ATESTADO",K23)))</formula>
    </cfRule>
  </conditionalFormatting>
  <conditionalFormatting sqref="K24">
    <cfRule type="containsText" dxfId="31987" priority="1413" operator="containsText" text="NTRAB">
      <formula>NOT(ISERROR(SEARCH("NTRAB",K24)))</formula>
    </cfRule>
    <cfRule type="containsText" dxfId="31986" priority="1414" operator="containsText" text="FERIADO">
      <formula>NOT(ISERROR(SEARCH("FERIADO",K24)))</formula>
    </cfRule>
  </conditionalFormatting>
  <conditionalFormatting sqref="K24">
    <cfRule type="containsText" dxfId="31985" priority="1412" operator="containsText" text="FÉRIAS">
      <formula>NOT(ISERROR(SEARCH("FÉRIAS",K24)))</formula>
    </cfRule>
  </conditionalFormatting>
  <conditionalFormatting sqref="K24">
    <cfRule type="expression" dxfId="31984" priority="1408">
      <formula>K23="FERIADO"</formula>
    </cfRule>
    <cfRule type="expression" dxfId="31983" priority="1409">
      <formula>K23="NTRAB"</formula>
    </cfRule>
    <cfRule type="expression" dxfId="31982" priority="1410">
      <formula>K23="FÉRIAS"</formula>
    </cfRule>
    <cfRule type="expression" dxfId="31981" priority="1411">
      <formula>K23="ATESTADO"</formula>
    </cfRule>
  </conditionalFormatting>
  <conditionalFormatting sqref="K24">
    <cfRule type="containsText" dxfId="31980" priority="1407" operator="containsText" text="ATESTADO">
      <formula>NOT(ISERROR(SEARCH("ATESTADO",K24)))</formula>
    </cfRule>
  </conditionalFormatting>
  <conditionalFormatting sqref="K23:K24 K26">
    <cfRule type="containsText" dxfId="31979" priority="1406" operator="containsText" text="HOJE">
      <formula>NOT(ISERROR(SEARCH("HOJE",K23)))</formula>
    </cfRule>
  </conditionalFormatting>
  <conditionalFormatting sqref="K30">
    <cfRule type="containsText" dxfId="31978" priority="1404" operator="containsText" text="NTRAB">
      <formula>NOT(ISERROR(SEARCH("NTRAB",K30)))</formula>
    </cfRule>
    <cfRule type="containsText" dxfId="31977" priority="1405" operator="containsText" text="FERIADO">
      <formula>NOT(ISERROR(SEARCH("FERIADO",K30)))</formula>
    </cfRule>
  </conditionalFormatting>
  <conditionalFormatting sqref="K30">
    <cfRule type="containsText" dxfId="31976" priority="1403" operator="containsText" text="FÉRIAS">
      <formula>NOT(ISERROR(SEARCH("FÉRIAS",K30)))</formula>
    </cfRule>
  </conditionalFormatting>
  <conditionalFormatting sqref="K27">
    <cfRule type="containsText" dxfId="31975" priority="1401" operator="containsText" text="NTRAB">
      <formula>NOT(ISERROR(SEARCH("NTRAB",K27)))</formula>
    </cfRule>
    <cfRule type="containsText" dxfId="31974" priority="1402" operator="containsText" text="FERIADO">
      <formula>NOT(ISERROR(SEARCH("FERIADO",K27)))</formula>
    </cfRule>
  </conditionalFormatting>
  <conditionalFormatting sqref="K27">
    <cfRule type="containsText" dxfId="31973" priority="1400" operator="containsText" text="FÉRIAS">
      <formula>NOT(ISERROR(SEARCH("FÉRIAS",K27)))</formula>
    </cfRule>
  </conditionalFormatting>
  <conditionalFormatting sqref="K27 K30">
    <cfRule type="containsText" dxfId="31972" priority="1399" operator="containsText" text="ATESTADO">
      <formula>NOT(ISERROR(SEARCH("ATESTADO",K27)))</formula>
    </cfRule>
  </conditionalFormatting>
  <conditionalFormatting sqref="K28">
    <cfRule type="containsText" dxfId="31971" priority="1397" operator="containsText" text="NTRAB">
      <formula>NOT(ISERROR(SEARCH("NTRAB",K28)))</formula>
    </cfRule>
    <cfRule type="containsText" dxfId="31970" priority="1398" operator="containsText" text="FERIADO">
      <formula>NOT(ISERROR(SEARCH("FERIADO",K28)))</formula>
    </cfRule>
  </conditionalFormatting>
  <conditionalFormatting sqref="K28">
    <cfRule type="containsText" dxfId="31969" priority="1396" operator="containsText" text="FÉRIAS">
      <formula>NOT(ISERROR(SEARCH("FÉRIAS",K28)))</formula>
    </cfRule>
  </conditionalFormatting>
  <conditionalFormatting sqref="K28">
    <cfRule type="expression" dxfId="31968" priority="1392">
      <formula>K27="FERIADO"</formula>
    </cfRule>
    <cfRule type="expression" dxfId="31967" priority="1393">
      <formula>K27="NTRAB"</formula>
    </cfRule>
    <cfRule type="expression" dxfId="31966" priority="1394">
      <formula>K27="FÉRIAS"</formula>
    </cfRule>
    <cfRule type="expression" dxfId="31965" priority="1395">
      <formula>K27="ATESTADO"</formula>
    </cfRule>
  </conditionalFormatting>
  <conditionalFormatting sqref="K28">
    <cfRule type="containsText" dxfId="31964" priority="1391" operator="containsText" text="ATESTADO">
      <formula>NOT(ISERROR(SEARCH("ATESTADO",K28)))</formula>
    </cfRule>
  </conditionalFormatting>
  <conditionalFormatting sqref="K27:K28 K30">
    <cfRule type="containsText" dxfId="31963" priority="1390" operator="containsText" text="HOJE">
      <formula>NOT(ISERROR(SEARCH("HOJE",K27)))</formula>
    </cfRule>
  </conditionalFormatting>
  <conditionalFormatting sqref="K31">
    <cfRule type="containsText" dxfId="31962" priority="1388" operator="containsText" text="NTRAB">
      <formula>NOT(ISERROR(SEARCH("NTRAB",K31)))</formula>
    </cfRule>
    <cfRule type="containsText" dxfId="31961" priority="1389" operator="containsText" text="FERIADO">
      <formula>NOT(ISERROR(SEARCH("FERIADO",K31)))</formula>
    </cfRule>
  </conditionalFormatting>
  <conditionalFormatting sqref="K31">
    <cfRule type="containsText" dxfId="31960" priority="1387" operator="containsText" text="FÉRIAS">
      <formula>NOT(ISERROR(SEARCH("FÉRIAS",K31)))</formula>
    </cfRule>
  </conditionalFormatting>
  <conditionalFormatting sqref="K31">
    <cfRule type="containsText" dxfId="31959" priority="1386" operator="containsText" text="ATESTADO">
      <formula>NOT(ISERROR(SEARCH("ATESTADO",K31)))</formula>
    </cfRule>
  </conditionalFormatting>
  <conditionalFormatting sqref="K32">
    <cfRule type="containsText" dxfId="31958" priority="1384" operator="containsText" text="NTRAB">
      <formula>NOT(ISERROR(SEARCH("NTRAB",K32)))</formula>
    </cfRule>
    <cfRule type="containsText" dxfId="31957" priority="1385" operator="containsText" text="FERIADO">
      <formula>NOT(ISERROR(SEARCH("FERIADO",K32)))</formula>
    </cfRule>
  </conditionalFormatting>
  <conditionalFormatting sqref="K32">
    <cfRule type="containsText" dxfId="31956" priority="1383" operator="containsText" text="FÉRIAS">
      <formula>NOT(ISERROR(SEARCH("FÉRIAS",K32)))</formula>
    </cfRule>
  </conditionalFormatting>
  <conditionalFormatting sqref="K32">
    <cfRule type="expression" dxfId="31955" priority="1379">
      <formula>K31="FERIADO"</formula>
    </cfRule>
    <cfRule type="expression" dxfId="31954" priority="1380">
      <formula>K31="NTRAB"</formula>
    </cfRule>
    <cfRule type="expression" dxfId="31953" priority="1381">
      <formula>K31="FÉRIAS"</formula>
    </cfRule>
    <cfRule type="expression" dxfId="31952" priority="1382">
      <formula>K31="ATESTADO"</formula>
    </cfRule>
  </conditionalFormatting>
  <conditionalFormatting sqref="K32">
    <cfRule type="containsText" dxfId="31951" priority="1378" operator="containsText" text="ATESTADO">
      <formula>NOT(ISERROR(SEARCH("ATESTADO",K32)))</formula>
    </cfRule>
  </conditionalFormatting>
  <conditionalFormatting sqref="K31:K32">
    <cfRule type="containsText" dxfId="31950" priority="1377" operator="containsText" text="HOJE">
      <formula>NOT(ISERROR(SEARCH("HOJE",K31)))</formula>
    </cfRule>
  </conditionalFormatting>
  <conditionalFormatting sqref="K13">
    <cfRule type="containsText" dxfId="31949" priority="1375" operator="containsText" text="NTRAB">
      <formula>NOT(ISERROR(SEARCH("NTRAB",K13)))</formula>
    </cfRule>
    <cfRule type="containsText" dxfId="31948" priority="1376" operator="containsText" text="FERIADO">
      <formula>NOT(ISERROR(SEARCH("FERIADO",K13)))</formula>
    </cfRule>
  </conditionalFormatting>
  <conditionalFormatting sqref="K13">
    <cfRule type="containsText" dxfId="31947" priority="1374" operator="containsText" text="FÉRIAS">
      <formula>NOT(ISERROR(SEARCH("FÉRIAS",K13)))</formula>
    </cfRule>
  </conditionalFormatting>
  <conditionalFormatting sqref="K13">
    <cfRule type="expression" dxfId="31946" priority="1370">
      <formula>K12="FERIADO"</formula>
    </cfRule>
    <cfRule type="expression" dxfId="31945" priority="1371">
      <formula>K12="NTRAB"</formula>
    </cfRule>
    <cfRule type="expression" dxfId="31944" priority="1372">
      <formula>K12="FÉRIAS"</formula>
    </cfRule>
    <cfRule type="expression" dxfId="31943" priority="1373">
      <formula>K12="ATESTADO"</formula>
    </cfRule>
  </conditionalFormatting>
  <conditionalFormatting sqref="K13">
    <cfRule type="containsText" dxfId="31942" priority="1369" operator="containsText" text="ATESTADO">
      <formula>NOT(ISERROR(SEARCH("ATESTADO",K13)))</formula>
    </cfRule>
  </conditionalFormatting>
  <conditionalFormatting sqref="K13">
    <cfRule type="expression" dxfId="31941" priority="1365">
      <formula>K11="ATESTADO"</formula>
    </cfRule>
    <cfRule type="expression" dxfId="31940" priority="1366">
      <formula>K11="FÉRIAS"</formula>
    </cfRule>
    <cfRule type="expression" dxfId="31939" priority="1367">
      <formula>K11="NTRAB"</formula>
    </cfRule>
    <cfRule type="expression" dxfId="31938" priority="1368">
      <formula>K11="FERIADO"</formula>
    </cfRule>
  </conditionalFormatting>
  <conditionalFormatting sqref="K13">
    <cfRule type="containsText" dxfId="31937" priority="1364" operator="containsText" text="HOJE">
      <formula>NOT(ISERROR(SEARCH("HOJE",K13)))</formula>
    </cfRule>
  </conditionalFormatting>
  <conditionalFormatting sqref="K17">
    <cfRule type="containsText" dxfId="31936" priority="1362" operator="containsText" text="NTRAB">
      <formula>NOT(ISERROR(SEARCH("NTRAB",K17)))</formula>
    </cfRule>
    <cfRule type="containsText" dxfId="31935" priority="1363" operator="containsText" text="FERIADO">
      <formula>NOT(ISERROR(SEARCH("FERIADO",K17)))</formula>
    </cfRule>
  </conditionalFormatting>
  <conditionalFormatting sqref="K17">
    <cfRule type="containsText" dxfId="31934" priority="1361" operator="containsText" text="FÉRIAS">
      <formula>NOT(ISERROR(SEARCH("FÉRIAS",K17)))</formula>
    </cfRule>
  </conditionalFormatting>
  <conditionalFormatting sqref="K17">
    <cfRule type="expression" dxfId="31933" priority="1357">
      <formula>K16="FERIADO"</formula>
    </cfRule>
    <cfRule type="expression" dxfId="31932" priority="1358">
      <formula>K16="NTRAB"</formula>
    </cfRule>
    <cfRule type="expression" dxfId="31931" priority="1359">
      <formula>K16="FÉRIAS"</formula>
    </cfRule>
    <cfRule type="expression" dxfId="31930" priority="1360">
      <formula>K16="ATESTADO"</formula>
    </cfRule>
  </conditionalFormatting>
  <conditionalFormatting sqref="K17">
    <cfRule type="containsText" dxfId="31929" priority="1356" operator="containsText" text="ATESTADO">
      <formula>NOT(ISERROR(SEARCH("ATESTADO",K17)))</formula>
    </cfRule>
  </conditionalFormatting>
  <conditionalFormatting sqref="K17">
    <cfRule type="expression" dxfId="31928" priority="1352">
      <formula>K15="ATESTADO"</formula>
    </cfRule>
    <cfRule type="expression" dxfId="31927" priority="1353">
      <formula>K15="FÉRIAS"</formula>
    </cfRule>
    <cfRule type="expression" dxfId="31926" priority="1354">
      <formula>K15="NTRAB"</formula>
    </cfRule>
    <cfRule type="expression" dxfId="31925" priority="1355">
      <formula>K15="FERIADO"</formula>
    </cfRule>
  </conditionalFormatting>
  <conditionalFormatting sqref="K17">
    <cfRule type="containsText" dxfId="31924" priority="1351" operator="containsText" text="HOJE">
      <formula>NOT(ISERROR(SEARCH("HOJE",K17)))</formula>
    </cfRule>
  </conditionalFormatting>
  <conditionalFormatting sqref="K21">
    <cfRule type="containsText" dxfId="31923" priority="1349" operator="containsText" text="NTRAB">
      <formula>NOT(ISERROR(SEARCH("NTRAB",K21)))</formula>
    </cfRule>
    <cfRule type="containsText" dxfId="31922" priority="1350" operator="containsText" text="FERIADO">
      <formula>NOT(ISERROR(SEARCH("FERIADO",K21)))</formula>
    </cfRule>
  </conditionalFormatting>
  <conditionalFormatting sqref="K21">
    <cfRule type="containsText" dxfId="31921" priority="1348" operator="containsText" text="FÉRIAS">
      <formula>NOT(ISERROR(SEARCH("FÉRIAS",K21)))</formula>
    </cfRule>
  </conditionalFormatting>
  <conditionalFormatting sqref="K21">
    <cfRule type="expression" dxfId="31920" priority="1344">
      <formula>K20="FERIADO"</formula>
    </cfRule>
    <cfRule type="expression" dxfId="31919" priority="1345">
      <formula>K20="NTRAB"</formula>
    </cfRule>
    <cfRule type="expression" dxfId="31918" priority="1346">
      <formula>K20="FÉRIAS"</formula>
    </cfRule>
    <cfRule type="expression" dxfId="31917" priority="1347">
      <formula>K20="ATESTADO"</formula>
    </cfRule>
  </conditionalFormatting>
  <conditionalFormatting sqref="K21">
    <cfRule type="containsText" dxfId="31916" priority="1343" operator="containsText" text="ATESTADO">
      <formula>NOT(ISERROR(SEARCH("ATESTADO",K21)))</formula>
    </cfRule>
  </conditionalFormatting>
  <conditionalFormatting sqref="K21">
    <cfRule type="expression" dxfId="31915" priority="1339">
      <formula>K19="ATESTADO"</formula>
    </cfRule>
    <cfRule type="expression" dxfId="31914" priority="1340">
      <formula>K19="FÉRIAS"</formula>
    </cfRule>
    <cfRule type="expression" dxfId="31913" priority="1341">
      <formula>K19="NTRAB"</formula>
    </cfRule>
    <cfRule type="expression" dxfId="31912" priority="1342">
      <formula>K19="FERIADO"</formula>
    </cfRule>
  </conditionalFormatting>
  <conditionalFormatting sqref="K21">
    <cfRule type="containsText" dxfId="31911" priority="1338" operator="containsText" text="HOJE">
      <formula>NOT(ISERROR(SEARCH("HOJE",K21)))</formula>
    </cfRule>
  </conditionalFormatting>
  <conditionalFormatting sqref="K25">
    <cfRule type="containsText" dxfId="31910" priority="1336" operator="containsText" text="NTRAB">
      <formula>NOT(ISERROR(SEARCH("NTRAB",K25)))</formula>
    </cfRule>
    <cfRule type="containsText" dxfId="31909" priority="1337" operator="containsText" text="FERIADO">
      <formula>NOT(ISERROR(SEARCH("FERIADO",K25)))</formula>
    </cfRule>
  </conditionalFormatting>
  <conditionalFormatting sqref="K25">
    <cfRule type="containsText" dxfId="31908" priority="1335" operator="containsText" text="FÉRIAS">
      <formula>NOT(ISERROR(SEARCH("FÉRIAS",K25)))</formula>
    </cfRule>
  </conditionalFormatting>
  <conditionalFormatting sqref="K25">
    <cfRule type="expression" dxfId="31907" priority="1331">
      <formula>K24="FERIADO"</formula>
    </cfRule>
    <cfRule type="expression" dxfId="31906" priority="1332">
      <formula>K24="NTRAB"</formula>
    </cfRule>
    <cfRule type="expression" dxfId="31905" priority="1333">
      <formula>K24="FÉRIAS"</formula>
    </cfRule>
    <cfRule type="expression" dxfId="31904" priority="1334">
      <formula>K24="ATESTADO"</formula>
    </cfRule>
  </conditionalFormatting>
  <conditionalFormatting sqref="K25">
    <cfRule type="containsText" dxfId="31903" priority="1330" operator="containsText" text="ATESTADO">
      <formula>NOT(ISERROR(SEARCH("ATESTADO",K25)))</formula>
    </cfRule>
  </conditionalFormatting>
  <conditionalFormatting sqref="K25">
    <cfRule type="expression" dxfId="31902" priority="1326">
      <formula>K23="ATESTADO"</formula>
    </cfRule>
    <cfRule type="expression" dxfId="31901" priority="1327">
      <formula>K23="FÉRIAS"</formula>
    </cfRule>
    <cfRule type="expression" dxfId="31900" priority="1328">
      <formula>K23="NTRAB"</formula>
    </cfRule>
    <cfRule type="expression" dxfId="31899" priority="1329">
      <formula>K23="FERIADO"</formula>
    </cfRule>
  </conditionalFormatting>
  <conditionalFormatting sqref="K25">
    <cfRule type="containsText" dxfId="31898" priority="1325" operator="containsText" text="HOJE">
      <formula>NOT(ISERROR(SEARCH("HOJE",K25)))</formula>
    </cfRule>
  </conditionalFormatting>
  <conditionalFormatting sqref="K29">
    <cfRule type="containsText" dxfId="31897" priority="1323" operator="containsText" text="NTRAB">
      <formula>NOT(ISERROR(SEARCH("NTRAB",K29)))</formula>
    </cfRule>
    <cfRule type="containsText" dxfId="31896" priority="1324" operator="containsText" text="FERIADO">
      <formula>NOT(ISERROR(SEARCH("FERIADO",K29)))</formula>
    </cfRule>
  </conditionalFormatting>
  <conditionalFormatting sqref="K29">
    <cfRule type="containsText" dxfId="31895" priority="1322" operator="containsText" text="FÉRIAS">
      <formula>NOT(ISERROR(SEARCH("FÉRIAS",K29)))</formula>
    </cfRule>
  </conditionalFormatting>
  <conditionalFormatting sqref="K29">
    <cfRule type="expression" dxfId="31894" priority="1318">
      <formula>K28="FERIADO"</formula>
    </cfRule>
    <cfRule type="expression" dxfId="31893" priority="1319">
      <formula>K28="NTRAB"</formula>
    </cfRule>
    <cfRule type="expression" dxfId="31892" priority="1320">
      <formula>K28="FÉRIAS"</formula>
    </cfRule>
    <cfRule type="expression" dxfId="31891" priority="1321">
      <formula>K28="ATESTADO"</formula>
    </cfRule>
  </conditionalFormatting>
  <conditionalFormatting sqref="K29">
    <cfRule type="containsText" dxfId="31890" priority="1317" operator="containsText" text="ATESTADO">
      <formula>NOT(ISERROR(SEARCH("ATESTADO",K29)))</formula>
    </cfRule>
  </conditionalFormatting>
  <conditionalFormatting sqref="K29">
    <cfRule type="expression" dxfId="31889" priority="1313">
      <formula>K27="ATESTADO"</formula>
    </cfRule>
    <cfRule type="expression" dxfId="31888" priority="1314">
      <formula>K27="FÉRIAS"</formula>
    </cfRule>
    <cfRule type="expression" dxfId="31887" priority="1315">
      <formula>K27="NTRAB"</formula>
    </cfRule>
    <cfRule type="expression" dxfId="31886" priority="1316">
      <formula>K27="FERIADO"</formula>
    </cfRule>
  </conditionalFormatting>
  <conditionalFormatting sqref="K29">
    <cfRule type="containsText" dxfId="31885" priority="1312" operator="containsText" text="HOJE">
      <formula>NOT(ISERROR(SEARCH("HOJE",K29)))</formula>
    </cfRule>
  </conditionalFormatting>
  <conditionalFormatting sqref="K33">
    <cfRule type="containsText" dxfId="31884" priority="1310" operator="containsText" text="NTRAB">
      <formula>NOT(ISERROR(SEARCH("NTRAB",K33)))</formula>
    </cfRule>
    <cfRule type="containsText" dxfId="31883" priority="1311" operator="containsText" text="FERIADO">
      <formula>NOT(ISERROR(SEARCH("FERIADO",K33)))</formula>
    </cfRule>
  </conditionalFormatting>
  <conditionalFormatting sqref="K33">
    <cfRule type="containsText" dxfId="31882" priority="1309" operator="containsText" text="FÉRIAS">
      <formula>NOT(ISERROR(SEARCH("FÉRIAS",K33)))</formula>
    </cfRule>
  </conditionalFormatting>
  <conditionalFormatting sqref="K33">
    <cfRule type="expression" dxfId="31881" priority="1305">
      <formula>K32="FERIADO"</formula>
    </cfRule>
    <cfRule type="expression" dxfId="31880" priority="1306">
      <formula>K32="NTRAB"</formula>
    </cfRule>
    <cfRule type="expression" dxfId="31879" priority="1307">
      <formula>K32="FÉRIAS"</formula>
    </cfRule>
    <cfRule type="expression" dxfId="31878" priority="1308">
      <formula>K32="ATESTADO"</formula>
    </cfRule>
  </conditionalFormatting>
  <conditionalFormatting sqref="K33">
    <cfRule type="containsText" dxfId="31877" priority="1304" operator="containsText" text="ATESTADO">
      <formula>NOT(ISERROR(SEARCH("ATESTADO",K33)))</formula>
    </cfRule>
  </conditionalFormatting>
  <conditionalFormatting sqref="K33">
    <cfRule type="expression" dxfId="31876" priority="1300">
      <formula>K31="ATESTADO"</formula>
    </cfRule>
    <cfRule type="expression" dxfId="31875" priority="1301">
      <formula>K31="FÉRIAS"</formula>
    </cfRule>
    <cfRule type="expression" dxfId="31874" priority="1302">
      <formula>K31="NTRAB"</formula>
    </cfRule>
    <cfRule type="expression" dxfId="31873" priority="1303">
      <formula>K31="FERIADO"</formula>
    </cfRule>
  </conditionalFormatting>
  <conditionalFormatting sqref="K33">
    <cfRule type="containsText" dxfId="31872" priority="1299" operator="containsText" text="HOJE">
      <formula>NOT(ISERROR(SEARCH("HOJE",K33)))</formula>
    </cfRule>
  </conditionalFormatting>
  <conditionalFormatting sqref="K5">
    <cfRule type="containsText" dxfId="31871" priority="1297" operator="containsText" text="NTRAB">
      <formula>NOT(ISERROR(SEARCH("NTRAB",K5)))</formula>
    </cfRule>
    <cfRule type="containsText" dxfId="31870" priority="1298" operator="containsText" text="FERIADO">
      <formula>NOT(ISERROR(SEARCH("FERIADO",K5)))</formula>
    </cfRule>
  </conditionalFormatting>
  <conditionalFormatting sqref="K5">
    <cfRule type="containsText" dxfId="31869" priority="1296" operator="containsText" text="FÉRIAS">
      <formula>NOT(ISERROR(SEARCH("FÉRIAS",K5)))</formula>
    </cfRule>
  </conditionalFormatting>
  <conditionalFormatting sqref="K5">
    <cfRule type="expression" dxfId="31868" priority="1292">
      <formula>K4="FERIADO"</formula>
    </cfRule>
    <cfRule type="expression" dxfId="31867" priority="1293">
      <formula>K4="NTRAB"</formula>
    </cfRule>
    <cfRule type="expression" dxfId="31866" priority="1294">
      <formula>K4="FÉRIAS"</formula>
    </cfRule>
    <cfRule type="expression" dxfId="31865" priority="1295">
      <formula>K4="ATESTADO"</formula>
    </cfRule>
  </conditionalFormatting>
  <conditionalFormatting sqref="K5">
    <cfRule type="containsText" dxfId="31864" priority="1291" operator="containsText" text="ATESTADO">
      <formula>NOT(ISERROR(SEARCH("ATESTADO",K5)))</formula>
    </cfRule>
  </conditionalFormatting>
  <conditionalFormatting sqref="K5">
    <cfRule type="expression" dxfId="31863" priority="1287">
      <formula>K3="ATESTADO"</formula>
    </cfRule>
    <cfRule type="expression" dxfId="31862" priority="1288">
      <formula>K3="FÉRIAS"</formula>
    </cfRule>
    <cfRule type="expression" dxfId="31861" priority="1289">
      <formula>K3="NTRAB"</formula>
    </cfRule>
    <cfRule type="expression" dxfId="31860" priority="1290">
      <formula>K3="FERIADO"</formula>
    </cfRule>
  </conditionalFormatting>
  <conditionalFormatting sqref="K5">
    <cfRule type="containsText" dxfId="31859" priority="1286" operator="containsText" text="HOJE">
      <formula>NOT(ISERROR(SEARCH("HOJE",K5)))</formula>
    </cfRule>
  </conditionalFormatting>
  <conditionalFormatting sqref="K4">
    <cfRule type="containsText" dxfId="31858" priority="1284" operator="containsText" text="NTRAB">
      <formula>NOT(ISERROR(SEARCH("NTRAB",K4)))</formula>
    </cfRule>
    <cfRule type="containsText" dxfId="31857" priority="1285" operator="containsText" text="FERIADO">
      <formula>NOT(ISERROR(SEARCH("FERIADO",K4)))</formula>
    </cfRule>
  </conditionalFormatting>
  <conditionalFormatting sqref="K4">
    <cfRule type="containsText" dxfId="31856" priority="1283" operator="containsText" text="FÉRIAS">
      <formula>NOT(ISERROR(SEARCH("FÉRIAS",K4)))</formula>
    </cfRule>
  </conditionalFormatting>
  <conditionalFormatting sqref="K4">
    <cfRule type="expression" dxfId="31855" priority="1279">
      <formula>K3="FERIADO"</formula>
    </cfRule>
    <cfRule type="expression" dxfId="31854" priority="1280">
      <formula>K3="NTRAB"</formula>
    </cfRule>
    <cfRule type="expression" dxfId="31853" priority="1281">
      <formula>K3="FÉRIAS"</formula>
    </cfRule>
    <cfRule type="expression" dxfId="31852" priority="1282">
      <formula>K3="ATESTADO"</formula>
    </cfRule>
  </conditionalFormatting>
  <conditionalFormatting sqref="K4">
    <cfRule type="containsText" dxfId="31851" priority="1278" operator="containsText" text="ATESTADO">
      <formula>NOT(ISERROR(SEARCH("ATESTADO",K4)))</formula>
    </cfRule>
  </conditionalFormatting>
  <conditionalFormatting sqref="K4">
    <cfRule type="containsText" dxfId="31850" priority="1277" operator="containsText" text="HOJE">
      <formula>NOT(ISERROR(SEARCH("HOJE",K4)))</formula>
    </cfRule>
  </conditionalFormatting>
  <conditionalFormatting sqref="K34">
    <cfRule type="expression" dxfId="31849" priority="1276">
      <formula>$C$53&gt;=$K$32</formula>
    </cfRule>
  </conditionalFormatting>
  <conditionalFormatting sqref="B44">
    <cfRule type="cellIs" dxfId="31848" priority="1275" operator="equal">
      <formula>$B$51</formula>
    </cfRule>
  </conditionalFormatting>
  <conditionalFormatting sqref="I44">
    <cfRule type="expression" dxfId="31847" priority="1274">
      <formula>$H$44=""</formula>
    </cfRule>
  </conditionalFormatting>
  <conditionalFormatting sqref="I45">
    <cfRule type="expression" dxfId="31846" priority="1273">
      <formula>$H$45=""</formula>
    </cfRule>
  </conditionalFormatting>
  <conditionalFormatting sqref="I46">
    <cfRule type="expression" dxfId="31845" priority="1272">
      <formula>$H$46=""</formula>
    </cfRule>
  </conditionalFormatting>
  <conditionalFormatting sqref="I47">
    <cfRule type="expression" dxfId="31844" priority="1271">
      <formula>$H$47=""</formula>
    </cfRule>
  </conditionalFormatting>
  <conditionalFormatting sqref="K40">
    <cfRule type="containsText" dxfId="31843" priority="1269" operator="containsText" text="NTRAB">
      <formula>NOT(ISERROR(SEARCH("NTRAB",K40)))</formula>
    </cfRule>
    <cfRule type="containsText" dxfId="31842" priority="1270" operator="containsText" text="FERIADO">
      <formula>NOT(ISERROR(SEARCH("FERIADO",K40)))</formula>
    </cfRule>
  </conditionalFormatting>
  <conditionalFormatting sqref="K40">
    <cfRule type="containsText" dxfId="31841" priority="1268" operator="containsText" text="FÉRIAS">
      <formula>NOT(ISERROR(SEARCH("FÉRIAS",K40)))</formula>
    </cfRule>
  </conditionalFormatting>
  <conditionalFormatting sqref="K36 K38">
    <cfRule type="containsText" dxfId="31840" priority="1266" operator="containsText" text="NTRAB">
      <formula>NOT(ISERROR(SEARCH("NTRAB",K36)))</formula>
    </cfRule>
    <cfRule type="containsText" dxfId="31839" priority="1267" operator="containsText" text="FERIADO">
      <formula>NOT(ISERROR(SEARCH("FERIADO",K36)))</formula>
    </cfRule>
  </conditionalFormatting>
  <conditionalFormatting sqref="K36 K38">
    <cfRule type="containsText" dxfId="31838" priority="1265" operator="containsText" text="FÉRIAS">
      <formula>NOT(ISERROR(SEARCH("FÉRIAS",K36)))</formula>
    </cfRule>
  </conditionalFormatting>
  <conditionalFormatting sqref="K37">
    <cfRule type="containsText" dxfId="31837" priority="1263" operator="containsText" text="NTRAB">
      <formula>NOT(ISERROR(SEARCH("NTRAB",K37)))</formula>
    </cfRule>
    <cfRule type="containsText" dxfId="31836" priority="1264" operator="containsText" text="FERIADO">
      <formula>NOT(ISERROR(SEARCH("FERIADO",K37)))</formula>
    </cfRule>
  </conditionalFormatting>
  <conditionalFormatting sqref="K37">
    <cfRule type="containsText" dxfId="31835" priority="1262" operator="containsText" text="FÉRIAS">
      <formula>NOT(ISERROR(SEARCH("FÉRIAS",K37)))</formula>
    </cfRule>
  </conditionalFormatting>
  <conditionalFormatting sqref="K41">
    <cfRule type="containsText" dxfId="31834" priority="1260" operator="containsText" text="NTRAB">
      <formula>NOT(ISERROR(SEARCH("NTRAB",K41)))</formula>
    </cfRule>
    <cfRule type="containsText" dxfId="31833" priority="1261" operator="containsText" text="FERIADO">
      <formula>NOT(ISERROR(SEARCH("FERIADO",K41)))</formula>
    </cfRule>
  </conditionalFormatting>
  <conditionalFormatting sqref="K41">
    <cfRule type="containsText" dxfId="31832" priority="1259" operator="containsText" text="FÉRIAS">
      <formula>NOT(ISERROR(SEARCH("FÉRIAS",K41)))</formula>
    </cfRule>
  </conditionalFormatting>
  <conditionalFormatting sqref="K40:K41">
    <cfRule type="expression" dxfId="31831" priority="1254">
      <formula>$K$41=""</formula>
    </cfRule>
    <cfRule type="expression" dxfId="31830" priority="1255">
      <formula>$K$39="NTRAB"</formula>
    </cfRule>
    <cfRule type="expression" dxfId="31829" priority="1256">
      <formula>$K$39="ATESTADO"</formula>
    </cfRule>
    <cfRule type="expression" dxfId="31828" priority="1257">
      <formula>$K$39="FÉRIAS"</formula>
    </cfRule>
    <cfRule type="expression" dxfId="31827" priority="1258">
      <formula>$K$39="FERIADO"</formula>
    </cfRule>
  </conditionalFormatting>
  <conditionalFormatting sqref="K42">
    <cfRule type="expression" dxfId="31826" priority="1250">
      <formula>$C$53&gt;=$K$40</formula>
    </cfRule>
    <cfRule type="expression" dxfId="31825" priority="1251">
      <formula>$K$41=""</formula>
    </cfRule>
    <cfRule type="containsText" dxfId="31824" priority="1252" operator="containsText" text="NTRAB">
      <formula>NOT(ISERROR(SEARCH("NTRAB",K42)))</formula>
    </cfRule>
    <cfRule type="containsText" dxfId="31823" priority="1253" operator="containsText" text="FERIADO">
      <formula>NOT(ISERROR(SEARCH("FERIADO",K42)))</formula>
    </cfRule>
  </conditionalFormatting>
  <conditionalFormatting sqref="K42">
    <cfRule type="containsText" dxfId="31822" priority="1249" operator="containsText" text="FÉRIAS">
      <formula>NOT(ISERROR(SEARCH("FÉRIAS",K42)))</formula>
    </cfRule>
  </conditionalFormatting>
  <conditionalFormatting sqref="K36:K38">
    <cfRule type="expression" dxfId="31821" priority="1248">
      <formula>$K$37=""</formula>
    </cfRule>
  </conditionalFormatting>
  <conditionalFormatting sqref="K35">
    <cfRule type="expression" dxfId="31820" priority="1245">
      <formula>$K$37=""</formula>
    </cfRule>
    <cfRule type="containsText" dxfId="31819" priority="1246" operator="containsText" text="NTRAB">
      <formula>NOT(ISERROR(SEARCH("NTRAB",K35)))</formula>
    </cfRule>
    <cfRule type="containsText" dxfId="31818" priority="1247" operator="containsText" text="FERIADO">
      <formula>NOT(ISERROR(SEARCH("FERIADO",K35)))</formula>
    </cfRule>
  </conditionalFormatting>
  <conditionalFormatting sqref="K35">
    <cfRule type="containsText" dxfId="31817" priority="1244" operator="containsText" text="FÉRIAS">
      <formula>NOT(ISERROR(SEARCH("FÉRIAS",K35)))</formula>
    </cfRule>
  </conditionalFormatting>
  <conditionalFormatting sqref="K39">
    <cfRule type="expression" dxfId="31816" priority="1241">
      <formula>$K$41=""</formula>
    </cfRule>
    <cfRule type="containsText" dxfId="31815" priority="1242" operator="containsText" text="NTRAB">
      <formula>NOT(ISERROR(SEARCH("NTRAB",K39)))</formula>
    </cfRule>
    <cfRule type="containsText" dxfId="31814" priority="1243" operator="containsText" text="FERIADO">
      <formula>NOT(ISERROR(SEARCH("FERIADO",K39)))</formula>
    </cfRule>
  </conditionalFormatting>
  <conditionalFormatting sqref="K39">
    <cfRule type="containsText" dxfId="31813" priority="1240" operator="containsText" text="FÉRIAS">
      <formula>NOT(ISERROR(SEARCH("FÉRIAS",K39)))</formula>
    </cfRule>
  </conditionalFormatting>
  <conditionalFormatting sqref="K36:K37">
    <cfRule type="expression" dxfId="31812" priority="1236">
      <formula>$K$35="NTRAB"</formula>
    </cfRule>
    <cfRule type="expression" dxfId="31811" priority="1237">
      <formula>$K$35="ATESTADO"</formula>
    </cfRule>
    <cfRule type="expression" dxfId="31810" priority="1238">
      <formula>$K$35="FÉRIAS"</formula>
    </cfRule>
    <cfRule type="expression" dxfId="31809" priority="1239">
      <formula>$K$35="FERIADO"</formula>
    </cfRule>
  </conditionalFormatting>
  <conditionalFormatting sqref="K35:K42">
    <cfRule type="containsText" dxfId="31808" priority="1235" operator="containsText" text="ATESTADO">
      <formula>NOT(ISERROR(SEARCH("ATESTADO",K35)))</formula>
    </cfRule>
  </conditionalFormatting>
  <conditionalFormatting sqref="K35">
    <cfRule type="containsText" dxfId="31807" priority="1233" operator="containsText" text="NTRAB">
      <formula>NOT(ISERROR(SEARCH("NTRAB",K35)))</formula>
    </cfRule>
    <cfRule type="containsText" dxfId="31806" priority="1234" operator="containsText" text="FERIADO">
      <formula>NOT(ISERROR(SEARCH("FERIADO",K35)))</formula>
    </cfRule>
  </conditionalFormatting>
  <conditionalFormatting sqref="K35">
    <cfRule type="containsText" dxfId="31805" priority="1232" operator="containsText" text="FÉRIAS">
      <formula>NOT(ISERROR(SEARCH("FÉRIAS",K35)))</formula>
    </cfRule>
  </conditionalFormatting>
  <conditionalFormatting sqref="K35">
    <cfRule type="containsText" dxfId="31804" priority="1230" operator="containsText" text="NTRAB">
      <formula>NOT(ISERROR(SEARCH("NTRAB",K35)))</formula>
    </cfRule>
    <cfRule type="containsText" dxfId="31803" priority="1231" operator="containsText" text="FERIADO">
      <formula>NOT(ISERROR(SEARCH("FERIADO",K35)))</formula>
    </cfRule>
  </conditionalFormatting>
  <conditionalFormatting sqref="K35">
    <cfRule type="containsText" dxfId="31802" priority="1229" operator="containsText" text="FÉRIAS">
      <formula>NOT(ISERROR(SEARCH("FÉRIAS",K35)))</formula>
    </cfRule>
  </conditionalFormatting>
  <conditionalFormatting sqref="K39">
    <cfRule type="containsText" dxfId="31801" priority="1227" operator="containsText" text="NTRAB">
      <formula>NOT(ISERROR(SEARCH("NTRAB",K39)))</formula>
    </cfRule>
    <cfRule type="containsText" dxfId="31800" priority="1228" operator="containsText" text="FERIADO">
      <formula>NOT(ISERROR(SEARCH("FERIADO",K39)))</formula>
    </cfRule>
  </conditionalFormatting>
  <conditionalFormatting sqref="K39">
    <cfRule type="containsText" dxfId="31799" priority="1226" operator="containsText" text="FÉRIAS">
      <formula>NOT(ISERROR(SEARCH("FÉRIAS",K39)))</formula>
    </cfRule>
  </conditionalFormatting>
  <conditionalFormatting sqref="K39">
    <cfRule type="containsText" dxfId="31798" priority="1224" operator="containsText" text="NTRAB">
      <formula>NOT(ISERROR(SEARCH("NTRAB",K39)))</formula>
    </cfRule>
    <cfRule type="containsText" dxfId="31797" priority="1225" operator="containsText" text="FERIADO">
      <formula>NOT(ISERROR(SEARCH("FERIADO",K39)))</formula>
    </cfRule>
  </conditionalFormatting>
  <conditionalFormatting sqref="K39">
    <cfRule type="containsText" dxfId="31796" priority="1223" operator="containsText" text="FÉRIAS">
      <formula>NOT(ISERROR(SEARCH("FÉRIAS",K39)))</formula>
    </cfRule>
  </conditionalFormatting>
  <conditionalFormatting sqref="K39">
    <cfRule type="containsText" dxfId="31795" priority="1221" operator="containsText" text="NTRAB">
      <formula>NOT(ISERROR(SEARCH("NTRAB",K39)))</formula>
    </cfRule>
    <cfRule type="containsText" dxfId="31794" priority="1222" operator="containsText" text="FERIADO">
      <formula>NOT(ISERROR(SEARCH("FERIADO",K39)))</formula>
    </cfRule>
  </conditionalFormatting>
  <conditionalFormatting sqref="K39">
    <cfRule type="containsText" dxfId="31793" priority="1220" operator="containsText" text="FÉRIAS">
      <formula>NOT(ISERROR(SEARCH("FÉRIAS",K39)))</formula>
    </cfRule>
  </conditionalFormatting>
  <conditionalFormatting sqref="K35:K42">
    <cfRule type="containsText" dxfId="31792" priority="1219" operator="containsText" text="HOJE">
      <formula>NOT(ISERROR(SEARCH("HOJE",K35)))</formula>
    </cfRule>
  </conditionalFormatting>
  <conditionalFormatting sqref="K44 K46">
    <cfRule type="containsText" dxfId="31791" priority="1217" operator="containsText" text="NTRAB">
      <formula>NOT(ISERROR(SEARCH("NTRAB",K44)))</formula>
    </cfRule>
    <cfRule type="containsText" dxfId="31790" priority="1218" operator="containsText" text="FERIADO">
      <formula>NOT(ISERROR(SEARCH("FERIADO",K44)))</formula>
    </cfRule>
  </conditionalFormatting>
  <conditionalFormatting sqref="K44 K46">
    <cfRule type="containsText" dxfId="31789" priority="1216" operator="containsText" text="FÉRIAS">
      <formula>NOT(ISERROR(SEARCH("FÉRIAS",K44)))</formula>
    </cfRule>
  </conditionalFormatting>
  <conditionalFormatting sqref="K45">
    <cfRule type="containsText" dxfId="31788" priority="1214" operator="containsText" text="NTRAB">
      <formula>NOT(ISERROR(SEARCH("NTRAB",K45)))</formula>
    </cfRule>
    <cfRule type="containsText" dxfId="31787" priority="1215" operator="containsText" text="FERIADO">
      <formula>NOT(ISERROR(SEARCH("FERIADO",K45)))</formula>
    </cfRule>
  </conditionalFormatting>
  <conditionalFormatting sqref="K45">
    <cfRule type="containsText" dxfId="31786" priority="1213" operator="containsText" text="FÉRIAS">
      <formula>NOT(ISERROR(SEARCH("FÉRIAS",K45)))</formula>
    </cfRule>
  </conditionalFormatting>
  <conditionalFormatting sqref="K44:K46">
    <cfRule type="expression" dxfId="31785" priority="1212">
      <formula>$C$53&lt;$K$44</formula>
    </cfRule>
  </conditionalFormatting>
  <conditionalFormatting sqref="K46">
    <cfRule type="expression" dxfId="31784" priority="1211">
      <formula>$C$53&gt;=$K$44</formula>
    </cfRule>
  </conditionalFormatting>
  <conditionalFormatting sqref="K44:K45">
    <cfRule type="expression" dxfId="31783" priority="1207">
      <formula>$K$43="ATESTADO"</formula>
    </cfRule>
    <cfRule type="expression" dxfId="31782" priority="1208">
      <formula>$K$43="NTRAB"</formula>
    </cfRule>
    <cfRule type="expression" dxfId="31781" priority="1209">
      <formula>$K$43="FÉRIAS"</formula>
    </cfRule>
    <cfRule type="expression" dxfId="31780" priority="1210">
      <formula>$K$43="FERIADO"</formula>
    </cfRule>
  </conditionalFormatting>
  <conditionalFormatting sqref="K43">
    <cfRule type="containsText" dxfId="31779" priority="1204" operator="containsText" text="ATESTADO">
      <formula>NOT(ISERROR(SEARCH("ATESTADO",K43)))</formula>
    </cfRule>
    <cfRule type="containsText" dxfId="31778" priority="1205" operator="containsText" text="NTRAB">
      <formula>NOT(ISERROR(SEARCH("NTRAB",K43)))</formula>
    </cfRule>
    <cfRule type="containsText" dxfId="31777" priority="1206" operator="containsText" text="FERIADO">
      <formula>NOT(ISERROR(SEARCH("FERIADO",K43)))</formula>
    </cfRule>
  </conditionalFormatting>
  <conditionalFormatting sqref="K43">
    <cfRule type="containsText" dxfId="31776" priority="1203" operator="containsText" text="FÉRIAS">
      <formula>NOT(ISERROR(SEARCH("FÉRIAS",K43)))</formula>
    </cfRule>
  </conditionalFormatting>
  <conditionalFormatting sqref="K43">
    <cfRule type="expression" dxfId="31775" priority="1202">
      <formula>$C$53&lt;$K$44</formula>
    </cfRule>
  </conditionalFormatting>
  <conditionalFormatting sqref="K43:K46">
    <cfRule type="containsText" dxfId="31774" priority="1201" operator="containsText" text="HOJE">
      <formula>NOT(ISERROR(SEARCH("HOJE",K43)))</formula>
    </cfRule>
  </conditionalFormatting>
  <conditionalFormatting sqref="K47:M47">
    <cfRule type="expression" dxfId="31773" priority="1200">
      <formula>$N$47="NÃO"</formula>
    </cfRule>
  </conditionalFormatting>
  <conditionalFormatting sqref="K38">
    <cfRule type="expression" dxfId="31772" priority="1199">
      <formula>$C$53&gt;=$K$36</formula>
    </cfRule>
  </conditionalFormatting>
  <conditionalFormatting sqref="E3">
    <cfRule type="cellIs" dxfId="31771" priority="1197" operator="equal">
      <formula>0</formula>
    </cfRule>
    <cfRule type="expression" dxfId="31770" priority="1198">
      <formula>E3&lt;0</formula>
    </cfRule>
  </conditionalFormatting>
  <conditionalFormatting sqref="E4:E5">
    <cfRule type="expression" dxfId="31769" priority="1195">
      <formula>E4&lt;0</formula>
    </cfRule>
    <cfRule type="cellIs" dxfId="31768" priority="1196" operator="equal">
      <formula>0</formula>
    </cfRule>
  </conditionalFormatting>
  <conditionalFormatting sqref="E19">
    <cfRule type="cellIs" dxfId="31767" priority="1193" operator="equal">
      <formula>0</formula>
    </cfRule>
    <cfRule type="expression" dxfId="31766" priority="1194">
      <formula>E19&lt;0</formula>
    </cfRule>
  </conditionalFormatting>
  <conditionalFormatting sqref="E20:E22">
    <cfRule type="expression" dxfId="31765" priority="1191">
      <formula>E20&lt;0</formula>
    </cfRule>
    <cfRule type="cellIs" dxfId="31764" priority="1192" operator="equal">
      <formula>0</formula>
    </cfRule>
  </conditionalFormatting>
  <conditionalFormatting sqref="E23">
    <cfRule type="cellIs" dxfId="31763" priority="1189" operator="equal">
      <formula>0</formula>
    </cfRule>
    <cfRule type="expression" dxfId="31762" priority="1190">
      <formula>E23&lt;0</formula>
    </cfRule>
  </conditionalFormatting>
  <conditionalFormatting sqref="E24:E26">
    <cfRule type="expression" dxfId="31761" priority="1187">
      <formula>E24&lt;0</formula>
    </cfRule>
    <cfRule type="cellIs" dxfId="31760" priority="1188" operator="equal">
      <formula>0</formula>
    </cfRule>
  </conditionalFormatting>
  <conditionalFormatting sqref="E27">
    <cfRule type="cellIs" dxfId="31759" priority="1185" operator="equal">
      <formula>0</formula>
    </cfRule>
    <cfRule type="expression" dxfId="31758" priority="1186">
      <formula>E27&lt;0</formula>
    </cfRule>
  </conditionalFormatting>
  <conditionalFormatting sqref="E28:E30">
    <cfRule type="expression" dxfId="31757" priority="1183">
      <formula>E28&lt;0</formula>
    </cfRule>
    <cfRule type="cellIs" dxfId="31756" priority="1184" operator="equal">
      <formula>0</formula>
    </cfRule>
  </conditionalFormatting>
  <conditionalFormatting sqref="E31">
    <cfRule type="cellIs" dxfId="31755" priority="1181" operator="equal">
      <formula>0</formula>
    </cfRule>
    <cfRule type="expression" dxfId="31754" priority="1182">
      <formula>E31&lt;0</formula>
    </cfRule>
  </conditionalFormatting>
  <conditionalFormatting sqref="E32:E34">
    <cfRule type="expression" dxfId="31753" priority="1179">
      <formula>E32&lt;0</formula>
    </cfRule>
    <cfRule type="cellIs" dxfId="31752" priority="1180" operator="equal">
      <formula>0</formula>
    </cfRule>
  </conditionalFormatting>
  <conditionalFormatting sqref="E35">
    <cfRule type="cellIs" dxfId="31751" priority="1177" operator="equal">
      <formula>0</formula>
    </cfRule>
    <cfRule type="expression" dxfId="31750" priority="1178">
      <formula>E35&lt;0</formula>
    </cfRule>
  </conditionalFormatting>
  <conditionalFormatting sqref="E36:E38">
    <cfRule type="expression" dxfId="31749" priority="1175">
      <formula>E36&lt;0</formula>
    </cfRule>
    <cfRule type="cellIs" dxfId="31748" priority="1176" operator="equal">
      <formula>0</formula>
    </cfRule>
  </conditionalFormatting>
  <conditionalFormatting sqref="E39">
    <cfRule type="cellIs" dxfId="31747" priority="1173" operator="equal">
      <formula>0</formula>
    </cfRule>
    <cfRule type="expression" dxfId="31746" priority="1174">
      <formula>E39&lt;0</formula>
    </cfRule>
  </conditionalFormatting>
  <conditionalFormatting sqref="E40:E42">
    <cfRule type="expression" dxfId="31745" priority="1171">
      <formula>E40&lt;0</formula>
    </cfRule>
    <cfRule type="cellIs" dxfId="31744" priority="1172" operator="equal">
      <formula>0</formula>
    </cfRule>
  </conditionalFormatting>
  <conditionalFormatting sqref="E6">
    <cfRule type="expression" dxfId="31743" priority="1169">
      <formula>E6&lt;0</formula>
    </cfRule>
    <cfRule type="cellIs" dxfId="31742" priority="1170" operator="equal">
      <formula>0</formula>
    </cfRule>
  </conditionalFormatting>
  <conditionalFormatting sqref="E11">
    <cfRule type="cellIs" dxfId="31741" priority="1167" operator="equal">
      <formula>0</formula>
    </cfRule>
    <cfRule type="expression" dxfId="31740" priority="1168">
      <formula>E11&lt;0</formula>
    </cfRule>
  </conditionalFormatting>
  <conditionalFormatting sqref="E12:E13">
    <cfRule type="expression" dxfId="31739" priority="1165">
      <formula>E12&lt;0</formula>
    </cfRule>
    <cfRule type="cellIs" dxfId="31738" priority="1166" operator="equal">
      <formula>0</formula>
    </cfRule>
  </conditionalFormatting>
  <conditionalFormatting sqref="E14">
    <cfRule type="expression" dxfId="31737" priority="1163">
      <formula>E14&lt;0</formula>
    </cfRule>
    <cfRule type="cellIs" dxfId="31736" priority="1164" operator="equal">
      <formula>0</formula>
    </cfRule>
  </conditionalFormatting>
  <conditionalFormatting sqref="E15">
    <cfRule type="cellIs" dxfId="31735" priority="1161" operator="equal">
      <formula>0</formula>
    </cfRule>
    <cfRule type="expression" dxfId="31734" priority="1162">
      <formula>E15&lt;0</formula>
    </cfRule>
  </conditionalFormatting>
  <conditionalFormatting sqref="E16:E17">
    <cfRule type="expression" dxfId="31733" priority="1159">
      <formula>E16&lt;0</formula>
    </cfRule>
    <cfRule type="cellIs" dxfId="31732" priority="1160" operator="equal">
      <formula>0</formula>
    </cfRule>
  </conditionalFormatting>
  <conditionalFormatting sqref="E18">
    <cfRule type="expression" dxfId="31731" priority="1157">
      <formula>E18&lt;0</formula>
    </cfRule>
    <cfRule type="cellIs" dxfId="31730" priority="1158" operator="equal">
      <formula>0</formula>
    </cfRule>
  </conditionalFormatting>
  <conditionalFormatting sqref="E7">
    <cfRule type="cellIs" dxfId="31729" priority="1155" operator="equal">
      <formula>0</formula>
    </cfRule>
    <cfRule type="expression" dxfId="31728" priority="1156">
      <formula>E7&lt;0</formula>
    </cfRule>
  </conditionalFormatting>
  <conditionalFormatting sqref="E8:E9">
    <cfRule type="expression" dxfId="31727" priority="1153">
      <formula>E8&lt;0</formula>
    </cfRule>
    <cfRule type="cellIs" dxfId="31726" priority="1154" operator="equal">
      <formula>0</formula>
    </cfRule>
  </conditionalFormatting>
  <conditionalFormatting sqref="E10">
    <cfRule type="expression" dxfId="31725" priority="1151">
      <formula>E10&lt;0</formula>
    </cfRule>
    <cfRule type="cellIs" dxfId="31724" priority="1152" operator="equal">
      <formula>0</formula>
    </cfRule>
  </conditionalFormatting>
  <conditionalFormatting sqref="E3:E42">
    <cfRule type="cellIs" dxfId="31723" priority="1150" operator="equal">
      <formula>"ER"</formula>
    </cfRule>
  </conditionalFormatting>
  <conditionalFormatting sqref="E7">
    <cfRule type="cellIs" dxfId="31722" priority="1148" operator="equal">
      <formula>0</formula>
    </cfRule>
    <cfRule type="expression" dxfId="31721" priority="1149">
      <formula>E7&lt;0</formula>
    </cfRule>
  </conditionalFormatting>
  <conditionalFormatting sqref="E8:E9">
    <cfRule type="expression" dxfId="31720" priority="1146">
      <formula>E8&lt;0</formula>
    </cfRule>
    <cfRule type="cellIs" dxfId="31719" priority="1147" operator="equal">
      <formula>0</formula>
    </cfRule>
  </conditionalFormatting>
  <conditionalFormatting sqref="E10">
    <cfRule type="expression" dxfId="31718" priority="1144">
      <formula>E10&lt;0</formula>
    </cfRule>
    <cfRule type="cellIs" dxfId="31717" priority="1145" operator="equal">
      <formula>0</formula>
    </cfRule>
  </conditionalFormatting>
  <conditionalFormatting sqref="E11">
    <cfRule type="cellIs" dxfId="31716" priority="1142" operator="equal">
      <formula>0</formula>
    </cfRule>
    <cfRule type="expression" dxfId="31715" priority="1143">
      <formula>E11&lt;0</formula>
    </cfRule>
  </conditionalFormatting>
  <conditionalFormatting sqref="E12:E13">
    <cfRule type="expression" dxfId="31714" priority="1140">
      <formula>E12&lt;0</formula>
    </cfRule>
    <cfRule type="cellIs" dxfId="31713" priority="1141" operator="equal">
      <formula>0</formula>
    </cfRule>
  </conditionalFormatting>
  <conditionalFormatting sqref="E14">
    <cfRule type="expression" dxfId="31712" priority="1138">
      <formula>E14&lt;0</formula>
    </cfRule>
    <cfRule type="cellIs" dxfId="31711" priority="1139" operator="equal">
      <formula>0</formula>
    </cfRule>
  </conditionalFormatting>
  <conditionalFormatting sqref="E15">
    <cfRule type="cellIs" dxfId="31710" priority="1136" operator="equal">
      <formula>0</formula>
    </cfRule>
    <cfRule type="expression" dxfId="31709" priority="1137">
      <formula>E15&lt;0</formula>
    </cfRule>
  </conditionalFormatting>
  <conditionalFormatting sqref="E16:E17">
    <cfRule type="expression" dxfId="31708" priority="1134">
      <formula>E16&lt;0</formula>
    </cfRule>
    <cfRule type="cellIs" dxfId="31707" priority="1135" operator="equal">
      <formula>0</formula>
    </cfRule>
  </conditionalFormatting>
  <conditionalFormatting sqref="E18">
    <cfRule type="expression" dxfId="31706" priority="1132">
      <formula>E18&lt;0</formula>
    </cfRule>
    <cfRule type="cellIs" dxfId="31705" priority="1133" operator="equal">
      <formula>0</formula>
    </cfRule>
  </conditionalFormatting>
  <conditionalFormatting sqref="E19">
    <cfRule type="cellIs" dxfId="31704" priority="1130" operator="equal">
      <formula>0</formula>
    </cfRule>
    <cfRule type="expression" dxfId="31703" priority="1131">
      <formula>E19&lt;0</formula>
    </cfRule>
  </conditionalFormatting>
  <conditionalFormatting sqref="E20:E21">
    <cfRule type="expression" dxfId="31702" priority="1128">
      <formula>E20&lt;0</formula>
    </cfRule>
    <cfRule type="cellIs" dxfId="31701" priority="1129" operator="equal">
      <formula>0</formula>
    </cfRule>
  </conditionalFormatting>
  <conditionalFormatting sqref="E22">
    <cfRule type="expression" dxfId="31700" priority="1126">
      <formula>E22&lt;0</formula>
    </cfRule>
    <cfRule type="cellIs" dxfId="31699" priority="1127" operator="equal">
      <formula>0</formula>
    </cfRule>
  </conditionalFormatting>
  <conditionalFormatting sqref="E23">
    <cfRule type="cellIs" dxfId="31698" priority="1124" operator="equal">
      <formula>0</formula>
    </cfRule>
    <cfRule type="expression" dxfId="31697" priority="1125">
      <formula>E23&lt;0</formula>
    </cfRule>
  </conditionalFormatting>
  <conditionalFormatting sqref="E24:E25">
    <cfRule type="expression" dxfId="31696" priority="1122">
      <formula>E24&lt;0</formula>
    </cfRule>
    <cfRule type="cellIs" dxfId="31695" priority="1123" operator="equal">
      <formula>0</formula>
    </cfRule>
  </conditionalFormatting>
  <conditionalFormatting sqref="E26">
    <cfRule type="expression" dxfId="31694" priority="1120">
      <formula>E26&lt;0</formula>
    </cfRule>
    <cfRule type="cellIs" dxfId="31693" priority="1121" operator="equal">
      <formula>0</formula>
    </cfRule>
  </conditionalFormatting>
  <conditionalFormatting sqref="E27">
    <cfRule type="cellIs" dxfId="31692" priority="1118" operator="equal">
      <formula>0</formula>
    </cfRule>
    <cfRule type="expression" dxfId="31691" priority="1119">
      <formula>E27&lt;0</formula>
    </cfRule>
  </conditionalFormatting>
  <conditionalFormatting sqref="E28:E29">
    <cfRule type="expression" dxfId="31690" priority="1116">
      <formula>E28&lt;0</formula>
    </cfRule>
    <cfRule type="cellIs" dxfId="31689" priority="1117" operator="equal">
      <formula>0</formula>
    </cfRule>
  </conditionalFormatting>
  <conditionalFormatting sqref="E30">
    <cfRule type="expression" dxfId="31688" priority="1114">
      <formula>E30&lt;0</formula>
    </cfRule>
    <cfRule type="cellIs" dxfId="31687" priority="1115" operator="equal">
      <formula>0</formula>
    </cfRule>
  </conditionalFormatting>
  <conditionalFormatting sqref="E31">
    <cfRule type="cellIs" dxfId="31686" priority="1112" operator="equal">
      <formula>0</formula>
    </cfRule>
    <cfRule type="expression" dxfId="31685" priority="1113">
      <formula>E31&lt;0</formula>
    </cfRule>
  </conditionalFormatting>
  <conditionalFormatting sqref="E32:E33">
    <cfRule type="expression" dxfId="31684" priority="1110">
      <formula>E32&lt;0</formula>
    </cfRule>
    <cfRule type="cellIs" dxfId="31683" priority="1111" operator="equal">
      <formula>0</formula>
    </cfRule>
  </conditionalFormatting>
  <conditionalFormatting sqref="E34">
    <cfRule type="expression" dxfId="31682" priority="1108">
      <formula>E34&lt;0</formula>
    </cfRule>
    <cfRule type="cellIs" dxfId="31681" priority="1109" operator="equal">
      <formula>0</formula>
    </cfRule>
  </conditionalFormatting>
  <conditionalFormatting sqref="E35">
    <cfRule type="cellIs" dxfId="31680" priority="1106" operator="equal">
      <formula>0</formula>
    </cfRule>
    <cfRule type="expression" dxfId="31679" priority="1107">
      <formula>E35&lt;0</formula>
    </cfRule>
  </conditionalFormatting>
  <conditionalFormatting sqref="E36:E37">
    <cfRule type="expression" dxfId="31678" priority="1104">
      <formula>E36&lt;0</formula>
    </cfRule>
    <cfRule type="cellIs" dxfId="31677" priority="1105" operator="equal">
      <formula>0</formula>
    </cfRule>
  </conditionalFormatting>
  <conditionalFormatting sqref="E38">
    <cfRule type="expression" dxfId="31676" priority="1102">
      <formula>E38&lt;0</formula>
    </cfRule>
    <cfRule type="cellIs" dxfId="31675" priority="1103" operator="equal">
      <formula>0</formula>
    </cfRule>
  </conditionalFormatting>
  <conditionalFormatting sqref="E39">
    <cfRule type="cellIs" dxfId="31674" priority="1100" operator="equal">
      <formula>0</formula>
    </cfRule>
    <cfRule type="expression" dxfId="31673" priority="1101">
      <formula>E39&lt;0</formula>
    </cfRule>
  </conditionalFormatting>
  <conditionalFormatting sqref="E40:E41">
    <cfRule type="expression" dxfId="31672" priority="1098">
      <formula>E40&lt;0</formula>
    </cfRule>
    <cfRule type="cellIs" dxfId="31671" priority="1099" operator="equal">
      <formula>0</formula>
    </cfRule>
  </conditionalFormatting>
  <conditionalFormatting sqref="E42">
    <cfRule type="expression" dxfId="31670" priority="1096">
      <formula>E42&lt;0</formula>
    </cfRule>
    <cfRule type="cellIs" dxfId="31669" priority="1097" operator="equal">
      <formula>0</formula>
    </cfRule>
  </conditionalFormatting>
  <conditionalFormatting sqref="J3">
    <cfRule type="cellIs" dxfId="31668" priority="1094" operator="equal">
      <formula>0</formula>
    </cfRule>
    <cfRule type="expression" dxfId="31667" priority="1095">
      <formula>J3&lt;0</formula>
    </cfRule>
  </conditionalFormatting>
  <conditionalFormatting sqref="J4:J6">
    <cfRule type="expression" dxfId="31666" priority="1092">
      <formula>J4&lt;0</formula>
    </cfRule>
    <cfRule type="cellIs" dxfId="31665" priority="1093" operator="equal">
      <formula>0</formula>
    </cfRule>
  </conditionalFormatting>
  <conditionalFormatting sqref="J7">
    <cfRule type="cellIs" dxfId="31664" priority="1090" operator="equal">
      <formula>0</formula>
    </cfRule>
    <cfRule type="expression" dxfId="31663" priority="1091">
      <formula>J7&lt;0</formula>
    </cfRule>
  </conditionalFormatting>
  <conditionalFormatting sqref="J8:J10">
    <cfRule type="expression" dxfId="31662" priority="1088">
      <formula>J8&lt;0</formula>
    </cfRule>
    <cfRule type="cellIs" dxfId="31661" priority="1089" operator="equal">
      <formula>0</formula>
    </cfRule>
  </conditionalFormatting>
  <conditionalFormatting sqref="J11">
    <cfRule type="cellIs" dxfId="31660" priority="1086" operator="equal">
      <formula>0</formula>
    </cfRule>
    <cfRule type="expression" dxfId="31659" priority="1087">
      <formula>J11&lt;0</formula>
    </cfRule>
  </conditionalFormatting>
  <conditionalFormatting sqref="J12:J14">
    <cfRule type="expression" dxfId="31658" priority="1084">
      <formula>J12&lt;0</formula>
    </cfRule>
    <cfRule type="cellIs" dxfId="31657" priority="1085" operator="equal">
      <formula>0</formula>
    </cfRule>
  </conditionalFormatting>
  <conditionalFormatting sqref="J15">
    <cfRule type="cellIs" dxfId="31656" priority="1082" operator="equal">
      <formula>0</formula>
    </cfRule>
    <cfRule type="expression" dxfId="31655" priority="1083">
      <formula>J15&lt;0</formula>
    </cfRule>
  </conditionalFormatting>
  <conditionalFormatting sqref="J16:J18">
    <cfRule type="expression" dxfId="31654" priority="1080">
      <formula>J16&lt;0</formula>
    </cfRule>
    <cfRule type="cellIs" dxfId="31653" priority="1081" operator="equal">
      <formula>0</formula>
    </cfRule>
  </conditionalFormatting>
  <conditionalFormatting sqref="J19">
    <cfRule type="cellIs" dxfId="31652" priority="1078" operator="equal">
      <formula>0</formula>
    </cfRule>
    <cfRule type="expression" dxfId="31651" priority="1079">
      <formula>J19&lt;0</formula>
    </cfRule>
  </conditionalFormatting>
  <conditionalFormatting sqref="J20:J22">
    <cfRule type="expression" dxfId="31650" priority="1076">
      <formula>J20&lt;0</formula>
    </cfRule>
    <cfRule type="cellIs" dxfId="31649" priority="1077" operator="equal">
      <formula>0</formula>
    </cfRule>
  </conditionalFormatting>
  <conditionalFormatting sqref="J23">
    <cfRule type="cellIs" dxfId="31648" priority="1074" operator="equal">
      <formula>0</formula>
    </cfRule>
    <cfRule type="expression" dxfId="31647" priority="1075">
      <formula>J23&lt;0</formula>
    </cfRule>
  </conditionalFormatting>
  <conditionalFormatting sqref="J24:J26">
    <cfRule type="expression" dxfId="31646" priority="1072">
      <formula>J24&lt;0</formula>
    </cfRule>
    <cfRule type="cellIs" dxfId="31645" priority="1073" operator="equal">
      <formula>0</formula>
    </cfRule>
  </conditionalFormatting>
  <conditionalFormatting sqref="J27">
    <cfRule type="cellIs" dxfId="31644" priority="1070" operator="equal">
      <formula>0</formula>
    </cfRule>
    <cfRule type="expression" dxfId="31643" priority="1071">
      <formula>J27&lt;0</formula>
    </cfRule>
  </conditionalFormatting>
  <conditionalFormatting sqref="J28:J30">
    <cfRule type="expression" dxfId="31642" priority="1068">
      <formula>J28&lt;0</formula>
    </cfRule>
    <cfRule type="cellIs" dxfId="31641" priority="1069" operator="equal">
      <formula>0</formula>
    </cfRule>
  </conditionalFormatting>
  <conditionalFormatting sqref="J31">
    <cfRule type="cellIs" dxfId="31640" priority="1066" operator="equal">
      <formula>0</formula>
    </cfRule>
    <cfRule type="expression" dxfId="31639" priority="1067">
      <formula>J31&lt;0</formula>
    </cfRule>
  </conditionalFormatting>
  <conditionalFormatting sqref="J32:J34">
    <cfRule type="expression" dxfId="31638" priority="1064">
      <formula>J32&lt;0</formula>
    </cfRule>
    <cfRule type="cellIs" dxfId="31637" priority="1065" operator="equal">
      <formula>0</formula>
    </cfRule>
  </conditionalFormatting>
  <conditionalFormatting sqref="J35">
    <cfRule type="cellIs" dxfId="31636" priority="1062" operator="equal">
      <formula>0</formula>
    </cfRule>
    <cfRule type="expression" dxfId="31635" priority="1063">
      <formula>J35&lt;0</formula>
    </cfRule>
  </conditionalFormatting>
  <conditionalFormatting sqref="J36:J38">
    <cfRule type="expression" dxfId="31634" priority="1060">
      <formula>J36&lt;0</formula>
    </cfRule>
    <cfRule type="cellIs" dxfId="31633" priority="1061" operator="equal">
      <formula>0</formula>
    </cfRule>
  </conditionalFormatting>
  <conditionalFormatting sqref="J39">
    <cfRule type="cellIs" dxfId="31632" priority="1058" operator="equal">
      <formula>0</formula>
    </cfRule>
    <cfRule type="expression" dxfId="31631" priority="1059">
      <formula>J39&lt;0</formula>
    </cfRule>
  </conditionalFormatting>
  <conditionalFormatting sqref="J40:J42">
    <cfRule type="expression" dxfId="31630" priority="1056">
      <formula>J40&lt;0</formula>
    </cfRule>
    <cfRule type="cellIs" dxfId="31629" priority="1057" operator="equal">
      <formula>0</formula>
    </cfRule>
  </conditionalFormatting>
  <conditionalFormatting sqref="J3:J42">
    <cfRule type="cellIs" dxfId="31628" priority="1055" operator="equal">
      <formula>"ER"</formula>
    </cfRule>
  </conditionalFormatting>
  <conditionalFormatting sqref="J3">
    <cfRule type="cellIs" dxfId="31627" priority="1053" operator="equal">
      <formula>0</formula>
    </cfRule>
    <cfRule type="expression" dxfId="31626" priority="1054">
      <formula>J3&lt;0</formula>
    </cfRule>
  </conditionalFormatting>
  <conditionalFormatting sqref="J4:J5">
    <cfRule type="expression" dxfId="31625" priority="1051">
      <formula>J4&lt;0</formula>
    </cfRule>
    <cfRule type="cellIs" dxfId="31624" priority="1052" operator="equal">
      <formula>0</formula>
    </cfRule>
  </conditionalFormatting>
  <conditionalFormatting sqref="J19">
    <cfRule type="cellIs" dxfId="31623" priority="1049" operator="equal">
      <formula>0</formula>
    </cfRule>
    <cfRule type="expression" dxfId="31622" priority="1050">
      <formula>J19&lt;0</formula>
    </cfRule>
  </conditionalFormatting>
  <conditionalFormatting sqref="J20:J22">
    <cfRule type="expression" dxfId="31621" priority="1047">
      <formula>J20&lt;0</formula>
    </cfRule>
    <cfRule type="cellIs" dxfId="31620" priority="1048" operator="equal">
      <formula>0</formula>
    </cfRule>
  </conditionalFormatting>
  <conditionalFormatting sqref="J23">
    <cfRule type="cellIs" dxfId="31619" priority="1045" operator="equal">
      <formula>0</formula>
    </cfRule>
    <cfRule type="expression" dxfId="31618" priority="1046">
      <formula>J23&lt;0</formula>
    </cfRule>
  </conditionalFormatting>
  <conditionalFormatting sqref="J24:J26">
    <cfRule type="expression" dxfId="31617" priority="1043">
      <formula>J24&lt;0</formula>
    </cfRule>
    <cfRule type="cellIs" dxfId="31616" priority="1044" operator="equal">
      <formula>0</formula>
    </cfRule>
  </conditionalFormatting>
  <conditionalFormatting sqref="J27">
    <cfRule type="cellIs" dxfId="31615" priority="1041" operator="equal">
      <formula>0</formula>
    </cfRule>
    <cfRule type="expression" dxfId="31614" priority="1042">
      <formula>J27&lt;0</formula>
    </cfRule>
  </conditionalFormatting>
  <conditionalFormatting sqref="J28:J30">
    <cfRule type="expression" dxfId="31613" priority="1039">
      <formula>J28&lt;0</formula>
    </cfRule>
    <cfRule type="cellIs" dxfId="31612" priority="1040" operator="equal">
      <formula>0</formula>
    </cfRule>
  </conditionalFormatting>
  <conditionalFormatting sqref="J31">
    <cfRule type="cellIs" dxfId="31611" priority="1037" operator="equal">
      <formula>0</formula>
    </cfRule>
    <cfRule type="expression" dxfId="31610" priority="1038">
      <formula>J31&lt;0</formula>
    </cfRule>
  </conditionalFormatting>
  <conditionalFormatting sqref="J32:J34">
    <cfRule type="expression" dxfId="31609" priority="1035">
      <formula>J32&lt;0</formula>
    </cfRule>
    <cfRule type="cellIs" dxfId="31608" priority="1036" operator="equal">
      <formula>0</formula>
    </cfRule>
  </conditionalFormatting>
  <conditionalFormatting sqref="J35">
    <cfRule type="cellIs" dxfId="31607" priority="1033" operator="equal">
      <formula>0</formula>
    </cfRule>
    <cfRule type="expression" dxfId="31606" priority="1034">
      <formula>J35&lt;0</formula>
    </cfRule>
  </conditionalFormatting>
  <conditionalFormatting sqref="J36:J38">
    <cfRule type="expression" dxfId="31605" priority="1031">
      <formula>J36&lt;0</formula>
    </cfRule>
    <cfRule type="cellIs" dxfId="31604" priority="1032" operator="equal">
      <formula>0</formula>
    </cfRule>
  </conditionalFormatting>
  <conditionalFormatting sqref="J39">
    <cfRule type="cellIs" dxfId="31603" priority="1029" operator="equal">
      <formula>0</formula>
    </cfRule>
    <cfRule type="expression" dxfId="31602" priority="1030">
      <formula>J39&lt;0</formula>
    </cfRule>
  </conditionalFormatting>
  <conditionalFormatting sqref="J40:J42">
    <cfRule type="expression" dxfId="31601" priority="1027">
      <formula>J40&lt;0</formula>
    </cfRule>
    <cfRule type="cellIs" dxfId="31600" priority="1028" operator="equal">
      <formula>0</formula>
    </cfRule>
  </conditionalFormatting>
  <conditionalFormatting sqref="J6">
    <cfRule type="expression" dxfId="31599" priority="1025">
      <formula>J6&lt;0</formula>
    </cfRule>
    <cfRule type="cellIs" dxfId="31598" priority="1026" operator="equal">
      <formula>0</formula>
    </cfRule>
  </conditionalFormatting>
  <conditionalFormatting sqref="J11">
    <cfRule type="cellIs" dxfId="31597" priority="1023" operator="equal">
      <formula>0</formula>
    </cfRule>
    <cfRule type="expression" dxfId="31596" priority="1024">
      <formula>J11&lt;0</formula>
    </cfRule>
  </conditionalFormatting>
  <conditionalFormatting sqref="J12:J13">
    <cfRule type="expression" dxfId="31595" priority="1021">
      <formula>J12&lt;0</formula>
    </cfRule>
    <cfRule type="cellIs" dxfId="31594" priority="1022" operator="equal">
      <formula>0</formula>
    </cfRule>
  </conditionalFormatting>
  <conditionalFormatting sqref="J14">
    <cfRule type="expression" dxfId="31593" priority="1019">
      <formula>J14&lt;0</formula>
    </cfRule>
    <cfRule type="cellIs" dxfId="31592" priority="1020" operator="equal">
      <formula>0</formula>
    </cfRule>
  </conditionalFormatting>
  <conditionalFormatting sqref="J15">
    <cfRule type="cellIs" dxfId="31591" priority="1017" operator="equal">
      <formula>0</formula>
    </cfRule>
    <cfRule type="expression" dxfId="31590" priority="1018">
      <formula>J15&lt;0</formula>
    </cfRule>
  </conditionalFormatting>
  <conditionalFormatting sqref="J16:J17">
    <cfRule type="expression" dxfId="31589" priority="1015">
      <formula>J16&lt;0</formula>
    </cfRule>
    <cfRule type="cellIs" dxfId="31588" priority="1016" operator="equal">
      <formula>0</formula>
    </cfRule>
  </conditionalFormatting>
  <conditionalFormatting sqref="J18">
    <cfRule type="expression" dxfId="31587" priority="1013">
      <formula>J18&lt;0</formula>
    </cfRule>
    <cfRule type="cellIs" dxfId="31586" priority="1014" operator="equal">
      <formula>0</formula>
    </cfRule>
  </conditionalFormatting>
  <conditionalFormatting sqref="J7">
    <cfRule type="cellIs" dxfId="31585" priority="1011" operator="equal">
      <formula>0</formula>
    </cfRule>
    <cfRule type="expression" dxfId="31584" priority="1012">
      <formula>J7&lt;0</formula>
    </cfRule>
  </conditionalFormatting>
  <conditionalFormatting sqref="J8:J9">
    <cfRule type="expression" dxfId="31583" priority="1009">
      <formula>J8&lt;0</formula>
    </cfRule>
    <cfRule type="cellIs" dxfId="31582" priority="1010" operator="equal">
      <formula>0</formula>
    </cfRule>
  </conditionalFormatting>
  <conditionalFormatting sqref="J10">
    <cfRule type="expression" dxfId="31581" priority="1007">
      <formula>J10&lt;0</formula>
    </cfRule>
    <cfRule type="cellIs" dxfId="31580" priority="1008" operator="equal">
      <formula>0</formula>
    </cfRule>
  </conditionalFormatting>
  <conditionalFormatting sqref="J7">
    <cfRule type="cellIs" dxfId="31579" priority="1005" operator="equal">
      <formula>0</formula>
    </cfRule>
    <cfRule type="expression" dxfId="31578" priority="1006">
      <formula>J7&lt;0</formula>
    </cfRule>
  </conditionalFormatting>
  <conditionalFormatting sqref="J8:J9">
    <cfRule type="expression" dxfId="31577" priority="1003">
      <formula>J8&lt;0</formula>
    </cfRule>
    <cfRule type="cellIs" dxfId="31576" priority="1004" operator="equal">
      <formula>0</formula>
    </cfRule>
  </conditionalFormatting>
  <conditionalFormatting sqref="J10">
    <cfRule type="expression" dxfId="31575" priority="1001">
      <formula>J10&lt;0</formula>
    </cfRule>
    <cfRule type="cellIs" dxfId="31574" priority="1002" operator="equal">
      <formula>0</formula>
    </cfRule>
  </conditionalFormatting>
  <conditionalFormatting sqref="J11">
    <cfRule type="cellIs" dxfId="31573" priority="999" operator="equal">
      <formula>0</formula>
    </cfRule>
    <cfRule type="expression" dxfId="31572" priority="1000">
      <formula>J11&lt;0</formula>
    </cfRule>
  </conditionalFormatting>
  <conditionalFormatting sqref="J12:J13">
    <cfRule type="expression" dxfId="31571" priority="997">
      <formula>J12&lt;0</formula>
    </cfRule>
    <cfRule type="cellIs" dxfId="31570" priority="998" operator="equal">
      <formula>0</formula>
    </cfRule>
  </conditionalFormatting>
  <conditionalFormatting sqref="J14">
    <cfRule type="expression" dxfId="31569" priority="995">
      <formula>J14&lt;0</formula>
    </cfRule>
    <cfRule type="cellIs" dxfId="31568" priority="996" operator="equal">
      <formula>0</formula>
    </cfRule>
  </conditionalFormatting>
  <conditionalFormatting sqref="J15">
    <cfRule type="cellIs" dxfId="31567" priority="993" operator="equal">
      <formula>0</formula>
    </cfRule>
    <cfRule type="expression" dxfId="31566" priority="994">
      <formula>J15&lt;0</formula>
    </cfRule>
  </conditionalFormatting>
  <conditionalFormatting sqref="J16:J17">
    <cfRule type="expression" dxfId="31565" priority="991">
      <formula>J16&lt;0</formula>
    </cfRule>
    <cfRule type="cellIs" dxfId="31564" priority="992" operator="equal">
      <formula>0</formula>
    </cfRule>
  </conditionalFormatting>
  <conditionalFormatting sqref="J18">
    <cfRule type="expression" dxfId="31563" priority="989">
      <formula>J18&lt;0</formula>
    </cfRule>
    <cfRule type="cellIs" dxfId="31562" priority="990" operator="equal">
      <formula>0</formula>
    </cfRule>
  </conditionalFormatting>
  <conditionalFormatting sqref="J19">
    <cfRule type="cellIs" dxfId="31561" priority="987" operator="equal">
      <formula>0</formula>
    </cfRule>
    <cfRule type="expression" dxfId="31560" priority="988">
      <formula>J19&lt;0</formula>
    </cfRule>
  </conditionalFormatting>
  <conditionalFormatting sqref="J20:J21">
    <cfRule type="expression" dxfId="31559" priority="985">
      <formula>J20&lt;0</formula>
    </cfRule>
    <cfRule type="cellIs" dxfId="31558" priority="986" operator="equal">
      <formula>0</formula>
    </cfRule>
  </conditionalFormatting>
  <conditionalFormatting sqref="J22">
    <cfRule type="expression" dxfId="31557" priority="983">
      <formula>J22&lt;0</formula>
    </cfRule>
    <cfRule type="cellIs" dxfId="31556" priority="984" operator="equal">
      <formula>0</formula>
    </cfRule>
  </conditionalFormatting>
  <conditionalFormatting sqref="J23">
    <cfRule type="cellIs" dxfId="31555" priority="981" operator="equal">
      <formula>0</formula>
    </cfRule>
    <cfRule type="expression" dxfId="31554" priority="982">
      <formula>J23&lt;0</formula>
    </cfRule>
  </conditionalFormatting>
  <conditionalFormatting sqref="J24:J25">
    <cfRule type="expression" dxfId="31553" priority="979">
      <formula>J24&lt;0</formula>
    </cfRule>
    <cfRule type="cellIs" dxfId="31552" priority="980" operator="equal">
      <formula>0</formula>
    </cfRule>
  </conditionalFormatting>
  <conditionalFormatting sqref="J26">
    <cfRule type="expression" dxfId="31551" priority="977">
      <formula>J26&lt;0</formula>
    </cfRule>
    <cfRule type="cellIs" dxfId="31550" priority="978" operator="equal">
      <formula>0</formula>
    </cfRule>
  </conditionalFormatting>
  <conditionalFormatting sqref="J27">
    <cfRule type="cellIs" dxfId="31549" priority="975" operator="equal">
      <formula>0</formula>
    </cfRule>
    <cfRule type="expression" dxfId="31548" priority="976">
      <formula>J27&lt;0</formula>
    </cfRule>
  </conditionalFormatting>
  <conditionalFormatting sqref="J28:J29">
    <cfRule type="expression" dxfId="31547" priority="973">
      <formula>J28&lt;0</formula>
    </cfRule>
    <cfRule type="cellIs" dxfId="31546" priority="974" operator="equal">
      <formula>0</formula>
    </cfRule>
  </conditionalFormatting>
  <conditionalFormatting sqref="J30">
    <cfRule type="expression" dxfId="31545" priority="971">
      <formula>J30&lt;0</formula>
    </cfRule>
    <cfRule type="cellIs" dxfId="31544" priority="972" operator="equal">
      <formula>0</formula>
    </cfRule>
  </conditionalFormatting>
  <conditionalFormatting sqref="J31">
    <cfRule type="cellIs" dxfId="31543" priority="969" operator="equal">
      <formula>0</formula>
    </cfRule>
    <cfRule type="expression" dxfId="31542" priority="970">
      <formula>J31&lt;0</formula>
    </cfRule>
  </conditionalFormatting>
  <conditionalFormatting sqref="J32:J33">
    <cfRule type="expression" dxfId="31541" priority="967">
      <formula>J32&lt;0</formula>
    </cfRule>
    <cfRule type="cellIs" dxfId="31540" priority="968" operator="equal">
      <formula>0</formula>
    </cfRule>
  </conditionalFormatting>
  <conditionalFormatting sqref="J34">
    <cfRule type="expression" dxfId="31539" priority="965">
      <formula>J34&lt;0</formula>
    </cfRule>
    <cfRule type="cellIs" dxfId="31538" priority="966" operator="equal">
      <formula>0</formula>
    </cfRule>
  </conditionalFormatting>
  <conditionalFormatting sqref="J35">
    <cfRule type="cellIs" dxfId="31537" priority="963" operator="equal">
      <formula>0</formula>
    </cfRule>
    <cfRule type="expression" dxfId="31536" priority="964">
      <formula>J35&lt;0</formula>
    </cfRule>
  </conditionalFormatting>
  <conditionalFormatting sqref="J36:J37">
    <cfRule type="expression" dxfId="31535" priority="961">
      <formula>J36&lt;0</formula>
    </cfRule>
    <cfRule type="cellIs" dxfId="31534" priority="962" operator="equal">
      <formula>0</formula>
    </cfRule>
  </conditionalFormatting>
  <conditionalFormatting sqref="J38">
    <cfRule type="expression" dxfId="31533" priority="959">
      <formula>J38&lt;0</formula>
    </cfRule>
    <cfRule type="cellIs" dxfId="31532" priority="960" operator="equal">
      <formula>0</formula>
    </cfRule>
  </conditionalFormatting>
  <conditionalFormatting sqref="J39">
    <cfRule type="cellIs" dxfId="31531" priority="957" operator="equal">
      <formula>0</formula>
    </cfRule>
    <cfRule type="expression" dxfId="31530" priority="958">
      <formula>J39&lt;0</formula>
    </cfRule>
  </conditionalFormatting>
  <conditionalFormatting sqref="J40:J41">
    <cfRule type="expression" dxfId="31529" priority="955">
      <formula>J40&lt;0</formula>
    </cfRule>
    <cfRule type="cellIs" dxfId="31528" priority="956" operator="equal">
      <formula>0</formula>
    </cfRule>
  </conditionalFormatting>
  <conditionalFormatting sqref="J42">
    <cfRule type="expression" dxfId="31527" priority="953">
      <formula>J42&lt;0</formula>
    </cfRule>
    <cfRule type="cellIs" dxfId="31526" priority="954" operator="equal">
      <formula>0</formula>
    </cfRule>
  </conditionalFormatting>
  <conditionalFormatting sqref="B3:D6">
    <cfRule type="expression" dxfId="31525" priority="949">
      <formula>A3="FÉRIAS"</formula>
    </cfRule>
    <cfRule type="expression" dxfId="31524" priority="950">
      <formula>A3="FERIADO"</formula>
    </cfRule>
    <cfRule type="expression" dxfId="31523" priority="951">
      <formula>A3="ATESTADO"</formula>
    </cfRule>
    <cfRule type="expression" dxfId="31522" priority="952">
      <formula>A3="NTRAB"</formula>
    </cfRule>
  </conditionalFormatting>
  <conditionalFormatting sqref="D8">
    <cfRule type="beginsWith" dxfId="31521" priority="947" operator="beginsWith" text="FER">
      <formula>LEFT(D8,LEN("FER"))="FER"</formula>
    </cfRule>
    <cfRule type="beginsWith" dxfId="31520" priority="948" operator="beginsWith" text="FRS">
      <formula>LEFT(D8,LEN("FRS"))="FRS"</formula>
    </cfRule>
  </conditionalFormatting>
  <conditionalFormatting sqref="D8">
    <cfRule type="beginsWith" dxfId="31519" priority="946" operator="beginsWith" text="NT">
      <formula>LEFT(D8,LEN("NT"))="NT"</formula>
    </cfRule>
  </conditionalFormatting>
  <conditionalFormatting sqref="D8">
    <cfRule type="beginsWith" dxfId="31518" priority="943" operator="beginsWith" text="ANT">
      <formula>LEFT(D8,LEN("ANT"))="ANT"</formula>
    </cfRule>
    <cfRule type="beginsWith" dxfId="31517" priority="944" operator="beginsWith" text="FAL">
      <formula>LEFT(D8,LEN("FAL"))="FAL"</formula>
    </cfRule>
    <cfRule type="beginsWith" dxfId="31516" priority="945" operator="beginsWith" text="OK">
      <formula>LEFT(D8,LEN("OK"))="OK"</formula>
    </cfRule>
  </conditionalFormatting>
  <conditionalFormatting sqref="D8">
    <cfRule type="beginsWith" dxfId="31515" priority="942" operator="beginsWith" text="ATR">
      <formula>LEFT(D8,LEN("ATR"))="ATR"</formula>
    </cfRule>
  </conditionalFormatting>
  <conditionalFormatting sqref="D8">
    <cfRule type="beginsWith" dxfId="31514" priority="941" operator="beginsWith" text="ATD">
      <formula>LEFT(D8,LEN("ATD"))="ATD"</formula>
    </cfRule>
  </conditionalFormatting>
  <conditionalFormatting sqref="D8">
    <cfRule type="beginsWith" dxfId="31513" priority="940" operator="beginsWith" text="DP">
      <formula>LEFT(D8,LEN("DP"))="DP"</formula>
    </cfRule>
  </conditionalFormatting>
  <conditionalFormatting sqref="D7">
    <cfRule type="beginsWith" dxfId="31512" priority="938" operator="beginsWith" text="FER">
      <formula>LEFT(D7,LEN("FER"))="FER"</formula>
    </cfRule>
    <cfRule type="beginsWith" dxfId="31511" priority="939" operator="beginsWith" text="FRS">
      <formula>LEFT(D7,LEN("FRS"))="FRS"</formula>
    </cfRule>
  </conditionalFormatting>
  <conditionalFormatting sqref="D7">
    <cfRule type="beginsWith" dxfId="31510" priority="937" operator="beginsWith" text="NT">
      <formula>LEFT(D7,LEN("NT"))="NT"</formula>
    </cfRule>
  </conditionalFormatting>
  <conditionalFormatting sqref="D7">
    <cfRule type="beginsWith" dxfId="31509" priority="934" operator="beginsWith" text="ANT">
      <formula>LEFT(D7,LEN("ANT"))="ANT"</formula>
    </cfRule>
    <cfRule type="beginsWith" dxfId="31508" priority="935" operator="beginsWith" text="FAL">
      <formula>LEFT(D7,LEN("FAL"))="FAL"</formula>
    </cfRule>
    <cfRule type="beginsWith" dxfId="31507" priority="936" operator="beginsWith" text="OK">
      <formula>LEFT(D7,LEN("OK"))="OK"</formula>
    </cfRule>
  </conditionalFormatting>
  <conditionalFormatting sqref="D7">
    <cfRule type="beginsWith" dxfId="31506" priority="933" operator="beginsWith" text="ATR">
      <formula>LEFT(D7,LEN("ATR"))="ATR"</formula>
    </cfRule>
  </conditionalFormatting>
  <conditionalFormatting sqref="D7">
    <cfRule type="beginsWith" dxfId="31505" priority="932" operator="beginsWith" text="ATD">
      <formula>LEFT(D7,LEN("ATD"))="ATD"</formula>
    </cfRule>
  </conditionalFormatting>
  <conditionalFormatting sqref="D7">
    <cfRule type="beginsWith" dxfId="31504" priority="931" operator="beginsWith" text="DP">
      <formula>LEFT(D7,LEN("DP"))="DP"</formula>
    </cfRule>
  </conditionalFormatting>
  <conditionalFormatting sqref="D10">
    <cfRule type="beginsWith" dxfId="31503" priority="929" operator="beginsWith" text="FER">
      <formula>LEFT(D10,LEN("FER"))="FER"</formula>
    </cfRule>
    <cfRule type="beginsWith" dxfId="31502" priority="930" operator="beginsWith" text="FRS">
      <formula>LEFT(D10,LEN("FRS"))="FRS"</formula>
    </cfRule>
  </conditionalFormatting>
  <conditionalFormatting sqref="D10">
    <cfRule type="beginsWith" dxfId="31501" priority="928" operator="beginsWith" text="NT">
      <formula>LEFT(D10,LEN("NT"))="NT"</formula>
    </cfRule>
  </conditionalFormatting>
  <conditionalFormatting sqref="D10">
    <cfRule type="beginsWith" dxfId="31500" priority="925" operator="beginsWith" text="ANT">
      <formula>LEFT(D10,LEN("ANT"))="ANT"</formula>
    </cfRule>
    <cfRule type="beginsWith" dxfId="31499" priority="926" operator="beginsWith" text="FAL">
      <formula>LEFT(D10,LEN("FAL"))="FAL"</formula>
    </cfRule>
    <cfRule type="beginsWith" dxfId="31498" priority="927" operator="beginsWith" text="OK">
      <formula>LEFT(D10,LEN("OK"))="OK"</formula>
    </cfRule>
  </conditionalFormatting>
  <conditionalFormatting sqref="D10">
    <cfRule type="beginsWith" dxfId="31497" priority="924" operator="beginsWith" text="ATR">
      <formula>LEFT(D10,LEN("ATR"))="ATR"</formula>
    </cfRule>
  </conditionalFormatting>
  <conditionalFormatting sqref="D10">
    <cfRule type="beginsWith" dxfId="31496" priority="923" operator="beginsWith" text="ATD">
      <formula>LEFT(D10,LEN("ATD"))="ATD"</formula>
    </cfRule>
  </conditionalFormatting>
  <conditionalFormatting sqref="D10">
    <cfRule type="beginsWith" dxfId="31495" priority="922" stopIfTrue="1" operator="beginsWith" text="DP">
      <formula>LEFT(D10,LEN("DP"))="DP"</formula>
    </cfRule>
  </conditionalFormatting>
  <conditionalFormatting sqref="D9">
    <cfRule type="beginsWith" dxfId="31494" priority="920" operator="beginsWith" text="FER">
      <formula>LEFT(D9,LEN("FER"))="FER"</formula>
    </cfRule>
    <cfRule type="beginsWith" dxfId="31493" priority="921" operator="beginsWith" text="FRS">
      <formula>LEFT(D9,LEN("FRS"))="FRS"</formula>
    </cfRule>
  </conditionalFormatting>
  <conditionalFormatting sqref="D9">
    <cfRule type="beginsWith" dxfId="31492" priority="919" operator="beginsWith" text="NT">
      <formula>LEFT(D9,LEN("NT"))="NT"</formula>
    </cfRule>
  </conditionalFormatting>
  <conditionalFormatting sqref="D9">
    <cfRule type="beginsWith" dxfId="31491" priority="916" operator="beginsWith" text="ANT">
      <formula>LEFT(D9,LEN("ANT"))="ANT"</formula>
    </cfRule>
    <cfRule type="beginsWith" dxfId="31490" priority="917" operator="beginsWith" text="FAL">
      <formula>LEFT(D9,LEN("FAL"))="FAL"</formula>
    </cfRule>
    <cfRule type="beginsWith" dxfId="31489" priority="918" operator="beginsWith" text="OK">
      <formula>LEFT(D9,LEN("OK"))="OK"</formula>
    </cfRule>
  </conditionalFormatting>
  <conditionalFormatting sqref="D9">
    <cfRule type="beginsWith" dxfId="31488" priority="915" operator="beginsWith" text="ATR">
      <formula>LEFT(D9,LEN("ATR"))="ATR"</formula>
    </cfRule>
  </conditionalFormatting>
  <conditionalFormatting sqref="D9">
    <cfRule type="beginsWith" dxfId="31487" priority="914" operator="beginsWith" text="ATD">
      <formula>LEFT(D9,LEN("ATD"))="ATD"</formula>
    </cfRule>
  </conditionalFormatting>
  <conditionalFormatting sqref="D9">
    <cfRule type="beginsWith" dxfId="31486" priority="913" operator="beginsWith" text="DP">
      <formula>LEFT(D9,LEN("DP"))="DP"</formula>
    </cfRule>
  </conditionalFormatting>
  <conditionalFormatting sqref="C7:C10">
    <cfRule type="expression" dxfId="31485" priority="912">
      <formula>B7="0"</formula>
    </cfRule>
  </conditionalFormatting>
  <conditionalFormatting sqref="B7:B10">
    <cfRule type="beginsWith" dxfId="31484" priority="911" operator="beginsWith" text="0">
      <formula>LEFT(B7,LEN("0"))="0"</formula>
    </cfRule>
  </conditionalFormatting>
  <conditionalFormatting sqref="D12">
    <cfRule type="beginsWith" dxfId="31483" priority="909" operator="beginsWith" text="FER">
      <formula>LEFT(D12,LEN("FER"))="FER"</formula>
    </cfRule>
    <cfRule type="beginsWith" dxfId="31482" priority="910" operator="beginsWith" text="FRS">
      <formula>LEFT(D12,LEN("FRS"))="FRS"</formula>
    </cfRule>
  </conditionalFormatting>
  <conditionalFormatting sqref="D12">
    <cfRule type="beginsWith" dxfId="31481" priority="908" operator="beginsWith" text="NT">
      <formula>LEFT(D12,LEN("NT"))="NT"</formula>
    </cfRule>
  </conditionalFormatting>
  <conditionalFormatting sqref="D12">
    <cfRule type="beginsWith" dxfId="31480" priority="905" operator="beginsWith" text="ANT">
      <formula>LEFT(D12,LEN("ANT"))="ANT"</formula>
    </cfRule>
    <cfRule type="beginsWith" dxfId="31479" priority="906" operator="beginsWith" text="FAL">
      <formula>LEFT(D12,LEN("FAL"))="FAL"</formula>
    </cfRule>
    <cfRule type="beginsWith" dxfId="31478" priority="907" operator="beginsWith" text="OK">
      <formula>LEFT(D12,LEN("OK"))="OK"</formula>
    </cfRule>
  </conditionalFormatting>
  <conditionalFormatting sqref="D12">
    <cfRule type="beginsWith" dxfId="31477" priority="904" operator="beginsWith" text="ATR">
      <formula>LEFT(D12,LEN("ATR"))="ATR"</formula>
    </cfRule>
  </conditionalFormatting>
  <conditionalFormatting sqref="D12">
    <cfRule type="beginsWith" dxfId="31476" priority="903" operator="beginsWith" text="ATD">
      <formula>LEFT(D12,LEN("ATD"))="ATD"</formula>
    </cfRule>
  </conditionalFormatting>
  <conditionalFormatting sqref="D12">
    <cfRule type="beginsWith" dxfId="31475" priority="902" operator="beginsWith" text="DP">
      <formula>LEFT(D12,LEN("DP"))="DP"</formula>
    </cfRule>
  </conditionalFormatting>
  <conditionalFormatting sqref="D11">
    <cfRule type="beginsWith" dxfId="31474" priority="900" operator="beginsWith" text="FER">
      <formula>LEFT(D11,LEN("FER"))="FER"</formula>
    </cfRule>
    <cfRule type="beginsWith" dxfId="31473" priority="901" operator="beginsWith" text="FRS">
      <formula>LEFT(D11,LEN("FRS"))="FRS"</formula>
    </cfRule>
  </conditionalFormatting>
  <conditionalFormatting sqref="D11">
    <cfRule type="beginsWith" dxfId="31472" priority="899" operator="beginsWith" text="NT">
      <formula>LEFT(D11,LEN("NT"))="NT"</formula>
    </cfRule>
  </conditionalFormatting>
  <conditionalFormatting sqref="D11">
    <cfRule type="beginsWith" dxfId="31471" priority="896" operator="beginsWith" text="ANT">
      <formula>LEFT(D11,LEN("ANT"))="ANT"</formula>
    </cfRule>
    <cfRule type="beginsWith" dxfId="31470" priority="897" operator="beginsWith" text="FAL">
      <formula>LEFT(D11,LEN("FAL"))="FAL"</formula>
    </cfRule>
    <cfRule type="beginsWith" dxfId="31469" priority="898" operator="beginsWith" text="OK">
      <formula>LEFT(D11,LEN("OK"))="OK"</formula>
    </cfRule>
  </conditionalFormatting>
  <conditionalFormatting sqref="D11">
    <cfRule type="beginsWith" dxfId="31468" priority="895" operator="beginsWith" text="ATR">
      <formula>LEFT(D11,LEN("ATR"))="ATR"</formula>
    </cfRule>
  </conditionalFormatting>
  <conditionalFormatting sqref="D11">
    <cfRule type="beginsWith" dxfId="31467" priority="894" operator="beginsWith" text="ATD">
      <formula>LEFT(D11,LEN("ATD"))="ATD"</formula>
    </cfRule>
  </conditionalFormatting>
  <conditionalFormatting sqref="D11">
    <cfRule type="beginsWith" dxfId="31466" priority="893" operator="beginsWith" text="DP">
      <formula>LEFT(D11,LEN("DP"))="DP"</formula>
    </cfRule>
  </conditionalFormatting>
  <conditionalFormatting sqref="D14">
    <cfRule type="beginsWith" dxfId="31465" priority="891" operator="beginsWith" text="FER">
      <formula>LEFT(D14,LEN("FER"))="FER"</formula>
    </cfRule>
    <cfRule type="beginsWith" dxfId="31464" priority="892" operator="beginsWith" text="FRS">
      <formula>LEFT(D14,LEN("FRS"))="FRS"</formula>
    </cfRule>
  </conditionalFormatting>
  <conditionalFormatting sqref="D14">
    <cfRule type="beginsWith" dxfId="31463" priority="890" operator="beginsWith" text="NT">
      <formula>LEFT(D14,LEN("NT"))="NT"</formula>
    </cfRule>
  </conditionalFormatting>
  <conditionalFormatting sqref="D14">
    <cfRule type="beginsWith" dxfId="31462" priority="887" operator="beginsWith" text="ANT">
      <formula>LEFT(D14,LEN("ANT"))="ANT"</formula>
    </cfRule>
    <cfRule type="beginsWith" dxfId="31461" priority="888" operator="beginsWith" text="FAL">
      <formula>LEFT(D14,LEN("FAL"))="FAL"</formula>
    </cfRule>
    <cfRule type="beginsWith" dxfId="31460" priority="889" operator="beginsWith" text="OK">
      <formula>LEFT(D14,LEN("OK"))="OK"</formula>
    </cfRule>
  </conditionalFormatting>
  <conditionalFormatting sqref="D14">
    <cfRule type="beginsWith" dxfId="31459" priority="886" operator="beginsWith" text="ATR">
      <formula>LEFT(D14,LEN("ATR"))="ATR"</formula>
    </cfRule>
  </conditionalFormatting>
  <conditionalFormatting sqref="D14">
    <cfRule type="beginsWith" dxfId="31458" priority="885" operator="beginsWith" text="ATD">
      <formula>LEFT(D14,LEN("ATD"))="ATD"</formula>
    </cfRule>
  </conditionalFormatting>
  <conditionalFormatting sqref="D14">
    <cfRule type="beginsWith" dxfId="31457" priority="884" stopIfTrue="1" operator="beginsWith" text="DP">
      <formula>LEFT(D14,LEN("DP"))="DP"</formula>
    </cfRule>
  </conditionalFormatting>
  <conditionalFormatting sqref="D13">
    <cfRule type="beginsWith" dxfId="31456" priority="882" operator="beginsWith" text="FER">
      <formula>LEFT(D13,LEN("FER"))="FER"</formula>
    </cfRule>
    <cfRule type="beginsWith" dxfId="31455" priority="883" operator="beginsWith" text="FRS">
      <formula>LEFT(D13,LEN("FRS"))="FRS"</formula>
    </cfRule>
  </conditionalFormatting>
  <conditionalFormatting sqref="D13">
    <cfRule type="beginsWith" dxfId="31454" priority="881" operator="beginsWith" text="NT">
      <formula>LEFT(D13,LEN("NT"))="NT"</formula>
    </cfRule>
  </conditionalFormatting>
  <conditionalFormatting sqref="D13">
    <cfRule type="beginsWith" dxfId="31453" priority="878" operator="beginsWith" text="ANT">
      <formula>LEFT(D13,LEN("ANT"))="ANT"</formula>
    </cfRule>
    <cfRule type="beginsWith" dxfId="31452" priority="879" operator="beginsWith" text="FAL">
      <formula>LEFT(D13,LEN("FAL"))="FAL"</formula>
    </cfRule>
    <cfRule type="beginsWith" dxfId="31451" priority="880" operator="beginsWith" text="OK">
      <formula>LEFT(D13,LEN("OK"))="OK"</formula>
    </cfRule>
  </conditionalFormatting>
  <conditionalFormatting sqref="D13">
    <cfRule type="beginsWith" dxfId="31450" priority="877" operator="beginsWith" text="ATR">
      <formula>LEFT(D13,LEN("ATR"))="ATR"</formula>
    </cfRule>
  </conditionalFormatting>
  <conditionalFormatting sqref="D13">
    <cfRule type="beginsWith" dxfId="31449" priority="876" operator="beginsWith" text="ATD">
      <formula>LEFT(D13,LEN("ATD"))="ATD"</formula>
    </cfRule>
  </conditionalFormatting>
  <conditionalFormatting sqref="D13">
    <cfRule type="beginsWith" dxfId="31448" priority="875" operator="beginsWith" text="DP">
      <formula>LEFT(D13,LEN("DP"))="DP"</formula>
    </cfRule>
  </conditionalFormatting>
  <conditionalFormatting sqref="C11:C14">
    <cfRule type="expression" dxfId="31447" priority="874">
      <formula>B11="0"</formula>
    </cfRule>
  </conditionalFormatting>
  <conditionalFormatting sqref="B11:B14">
    <cfRule type="beginsWith" dxfId="31446" priority="873" operator="beginsWith" text="0">
      <formula>LEFT(B11,LEN("0"))="0"</formula>
    </cfRule>
  </conditionalFormatting>
  <conditionalFormatting sqref="D16">
    <cfRule type="beginsWith" dxfId="31445" priority="871" operator="beginsWith" text="FER">
      <formula>LEFT(D16,LEN("FER"))="FER"</formula>
    </cfRule>
    <cfRule type="beginsWith" dxfId="31444" priority="872" operator="beginsWith" text="FRS">
      <formula>LEFT(D16,LEN("FRS"))="FRS"</formula>
    </cfRule>
  </conditionalFormatting>
  <conditionalFormatting sqref="D16">
    <cfRule type="beginsWith" dxfId="31443" priority="870" operator="beginsWith" text="NT">
      <formula>LEFT(D16,LEN("NT"))="NT"</formula>
    </cfRule>
  </conditionalFormatting>
  <conditionalFormatting sqref="D16">
    <cfRule type="beginsWith" dxfId="31442" priority="867" operator="beginsWith" text="ANT">
      <formula>LEFT(D16,LEN("ANT"))="ANT"</formula>
    </cfRule>
    <cfRule type="beginsWith" dxfId="31441" priority="868" operator="beginsWith" text="FAL">
      <formula>LEFT(D16,LEN("FAL"))="FAL"</formula>
    </cfRule>
    <cfRule type="beginsWith" dxfId="31440" priority="869" operator="beginsWith" text="OK">
      <formula>LEFT(D16,LEN("OK"))="OK"</formula>
    </cfRule>
  </conditionalFormatting>
  <conditionalFormatting sqref="D16">
    <cfRule type="beginsWith" dxfId="31439" priority="866" operator="beginsWith" text="ATR">
      <formula>LEFT(D16,LEN("ATR"))="ATR"</formula>
    </cfRule>
  </conditionalFormatting>
  <conditionalFormatting sqref="D16">
    <cfRule type="beginsWith" dxfId="31438" priority="865" operator="beginsWith" text="ATD">
      <formula>LEFT(D16,LEN("ATD"))="ATD"</formula>
    </cfRule>
  </conditionalFormatting>
  <conditionalFormatting sqref="D16">
    <cfRule type="beginsWith" dxfId="31437" priority="864" operator="beginsWith" text="DP">
      <formula>LEFT(D16,LEN("DP"))="DP"</formula>
    </cfRule>
  </conditionalFormatting>
  <conditionalFormatting sqref="D15">
    <cfRule type="beginsWith" dxfId="31436" priority="862" operator="beginsWith" text="FER">
      <formula>LEFT(D15,LEN("FER"))="FER"</formula>
    </cfRule>
    <cfRule type="beginsWith" dxfId="31435" priority="863" operator="beginsWith" text="FRS">
      <formula>LEFT(D15,LEN("FRS"))="FRS"</formula>
    </cfRule>
  </conditionalFormatting>
  <conditionalFormatting sqref="D15">
    <cfRule type="beginsWith" dxfId="31434" priority="861" operator="beginsWith" text="NT">
      <formula>LEFT(D15,LEN("NT"))="NT"</formula>
    </cfRule>
  </conditionalFormatting>
  <conditionalFormatting sqref="D15">
    <cfRule type="beginsWith" dxfId="31433" priority="858" operator="beginsWith" text="ANT">
      <formula>LEFT(D15,LEN("ANT"))="ANT"</formula>
    </cfRule>
    <cfRule type="beginsWith" dxfId="31432" priority="859" operator="beginsWith" text="FAL">
      <formula>LEFT(D15,LEN("FAL"))="FAL"</formula>
    </cfRule>
    <cfRule type="beginsWith" dxfId="31431" priority="860" operator="beginsWith" text="OK">
      <formula>LEFT(D15,LEN("OK"))="OK"</formula>
    </cfRule>
  </conditionalFormatting>
  <conditionalFormatting sqref="D15">
    <cfRule type="beginsWith" dxfId="31430" priority="857" operator="beginsWith" text="ATR">
      <formula>LEFT(D15,LEN("ATR"))="ATR"</formula>
    </cfRule>
  </conditionalFormatting>
  <conditionalFormatting sqref="D15">
    <cfRule type="beginsWith" dxfId="31429" priority="856" operator="beginsWith" text="ATD">
      <formula>LEFT(D15,LEN("ATD"))="ATD"</formula>
    </cfRule>
  </conditionalFormatting>
  <conditionalFormatting sqref="D15">
    <cfRule type="beginsWith" dxfId="31428" priority="855" operator="beginsWith" text="DP">
      <formula>LEFT(D15,LEN("DP"))="DP"</formula>
    </cfRule>
  </conditionalFormatting>
  <conditionalFormatting sqref="D18">
    <cfRule type="beginsWith" dxfId="31427" priority="853" operator="beginsWith" text="FER">
      <formula>LEFT(D18,LEN("FER"))="FER"</formula>
    </cfRule>
    <cfRule type="beginsWith" dxfId="31426" priority="854" operator="beginsWith" text="FRS">
      <formula>LEFT(D18,LEN("FRS"))="FRS"</formula>
    </cfRule>
  </conditionalFormatting>
  <conditionalFormatting sqref="D18">
    <cfRule type="beginsWith" dxfId="31425" priority="852" operator="beginsWith" text="NT">
      <formula>LEFT(D18,LEN("NT"))="NT"</formula>
    </cfRule>
  </conditionalFormatting>
  <conditionalFormatting sqref="D18">
    <cfRule type="beginsWith" dxfId="31424" priority="849" operator="beginsWith" text="ANT">
      <formula>LEFT(D18,LEN("ANT"))="ANT"</formula>
    </cfRule>
    <cfRule type="beginsWith" dxfId="31423" priority="850" operator="beginsWith" text="FAL">
      <formula>LEFT(D18,LEN("FAL"))="FAL"</formula>
    </cfRule>
    <cfRule type="beginsWith" dxfId="31422" priority="851" operator="beginsWith" text="OK">
      <formula>LEFT(D18,LEN("OK"))="OK"</formula>
    </cfRule>
  </conditionalFormatting>
  <conditionalFormatting sqref="D18">
    <cfRule type="beginsWith" dxfId="31421" priority="848" operator="beginsWith" text="ATR">
      <formula>LEFT(D18,LEN("ATR"))="ATR"</formula>
    </cfRule>
  </conditionalFormatting>
  <conditionalFormatting sqref="D18">
    <cfRule type="beginsWith" dxfId="31420" priority="847" operator="beginsWith" text="ATD">
      <formula>LEFT(D18,LEN("ATD"))="ATD"</formula>
    </cfRule>
  </conditionalFormatting>
  <conditionalFormatting sqref="D18">
    <cfRule type="beginsWith" dxfId="31419" priority="846" stopIfTrue="1" operator="beginsWith" text="DP">
      <formula>LEFT(D18,LEN("DP"))="DP"</formula>
    </cfRule>
  </conditionalFormatting>
  <conditionalFormatting sqref="D17">
    <cfRule type="beginsWith" dxfId="31418" priority="844" operator="beginsWith" text="FER">
      <formula>LEFT(D17,LEN("FER"))="FER"</formula>
    </cfRule>
    <cfRule type="beginsWith" dxfId="31417" priority="845" operator="beginsWith" text="FRS">
      <formula>LEFT(D17,LEN("FRS"))="FRS"</formula>
    </cfRule>
  </conditionalFormatting>
  <conditionalFormatting sqref="D17">
    <cfRule type="beginsWith" dxfId="31416" priority="843" operator="beginsWith" text="NT">
      <formula>LEFT(D17,LEN("NT"))="NT"</formula>
    </cfRule>
  </conditionalFormatting>
  <conditionalFormatting sqref="D17">
    <cfRule type="beginsWith" dxfId="31415" priority="840" operator="beginsWith" text="ANT">
      <formula>LEFT(D17,LEN("ANT"))="ANT"</formula>
    </cfRule>
    <cfRule type="beginsWith" dxfId="31414" priority="841" operator="beginsWith" text="FAL">
      <formula>LEFT(D17,LEN("FAL"))="FAL"</formula>
    </cfRule>
    <cfRule type="beginsWith" dxfId="31413" priority="842" operator="beginsWith" text="OK">
      <formula>LEFT(D17,LEN("OK"))="OK"</formula>
    </cfRule>
  </conditionalFormatting>
  <conditionalFormatting sqref="D17">
    <cfRule type="beginsWith" dxfId="31412" priority="839" operator="beginsWith" text="ATR">
      <formula>LEFT(D17,LEN("ATR"))="ATR"</formula>
    </cfRule>
  </conditionalFormatting>
  <conditionalFormatting sqref="D17">
    <cfRule type="beginsWith" dxfId="31411" priority="838" operator="beginsWith" text="ATD">
      <formula>LEFT(D17,LEN("ATD"))="ATD"</formula>
    </cfRule>
  </conditionalFormatting>
  <conditionalFormatting sqref="D17">
    <cfRule type="beginsWith" dxfId="31410" priority="837" operator="beginsWith" text="DP">
      <formula>LEFT(D17,LEN("DP"))="DP"</formula>
    </cfRule>
  </conditionalFormatting>
  <conditionalFormatting sqref="C15:C18">
    <cfRule type="expression" dxfId="31409" priority="836">
      <formula>B15="0"</formula>
    </cfRule>
  </conditionalFormatting>
  <conditionalFormatting sqref="B15:B18">
    <cfRule type="beginsWith" dxfId="31408" priority="835" operator="beginsWith" text="0">
      <formula>LEFT(B15,LEN("0"))="0"</formula>
    </cfRule>
  </conditionalFormatting>
  <conditionalFormatting sqref="D20">
    <cfRule type="beginsWith" dxfId="31407" priority="833" operator="beginsWith" text="FER">
      <formula>LEFT(D20,LEN("FER"))="FER"</formula>
    </cfRule>
    <cfRule type="beginsWith" dxfId="31406" priority="834" operator="beginsWith" text="FRS">
      <formula>LEFT(D20,LEN("FRS"))="FRS"</formula>
    </cfRule>
  </conditionalFormatting>
  <conditionalFormatting sqref="D20">
    <cfRule type="beginsWith" dxfId="31405" priority="832" operator="beginsWith" text="NT">
      <formula>LEFT(D20,LEN("NT"))="NT"</formula>
    </cfRule>
  </conditionalFormatting>
  <conditionalFormatting sqref="D20">
    <cfRule type="beginsWith" dxfId="31404" priority="829" operator="beginsWith" text="ANT">
      <formula>LEFT(D20,LEN("ANT"))="ANT"</formula>
    </cfRule>
    <cfRule type="beginsWith" dxfId="31403" priority="830" operator="beginsWith" text="FAL">
      <formula>LEFT(D20,LEN("FAL"))="FAL"</formula>
    </cfRule>
    <cfRule type="beginsWith" dxfId="31402" priority="831" operator="beginsWith" text="OK">
      <formula>LEFT(D20,LEN("OK"))="OK"</formula>
    </cfRule>
  </conditionalFormatting>
  <conditionalFormatting sqref="D20">
    <cfRule type="beginsWith" dxfId="31401" priority="828" operator="beginsWith" text="ATR">
      <formula>LEFT(D20,LEN("ATR"))="ATR"</formula>
    </cfRule>
  </conditionalFormatting>
  <conditionalFormatting sqref="D20">
    <cfRule type="beginsWith" dxfId="31400" priority="827" operator="beginsWith" text="ATD">
      <formula>LEFT(D20,LEN("ATD"))="ATD"</formula>
    </cfRule>
  </conditionalFormatting>
  <conditionalFormatting sqref="D20">
    <cfRule type="beginsWith" dxfId="31399" priority="826" operator="beginsWith" text="DP">
      <formula>LEFT(D20,LEN("DP"))="DP"</formula>
    </cfRule>
  </conditionalFormatting>
  <conditionalFormatting sqref="D19">
    <cfRule type="beginsWith" dxfId="31398" priority="824" operator="beginsWith" text="FER">
      <formula>LEFT(D19,LEN("FER"))="FER"</formula>
    </cfRule>
    <cfRule type="beginsWith" dxfId="31397" priority="825" operator="beginsWith" text="FRS">
      <formula>LEFT(D19,LEN("FRS"))="FRS"</formula>
    </cfRule>
  </conditionalFormatting>
  <conditionalFormatting sqref="D19">
    <cfRule type="beginsWith" dxfId="31396" priority="823" operator="beginsWith" text="NT">
      <formula>LEFT(D19,LEN("NT"))="NT"</formula>
    </cfRule>
  </conditionalFormatting>
  <conditionalFormatting sqref="D19">
    <cfRule type="beginsWith" dxfId="31395" priority="820" operator="beginsWith" text="ANT">
      <formula>LEFT(D19,LEN("ANT"))="ANT"</formula>
    </cfRule>
    <cfRule type="beginsWith" dxfId="31394" priority="821" operator="beginsWith" text="FAL">
      <formula>LEFT(D19,LEN("FAL"))="FAL"</formula>
    </cfRule>
    <cfRule type="beginsWith" dxfId="31393" priority="822" operator="beginsWith" text="OK">
      <formula>LEFT(D19,LEN("OK"))="OK"</formula>
    </cfRule>
  </conditionalFormatting>
  <conditionalFormatting sqref="D19">
    <cfRule type="beginsWith" dxfId="31392" priority="819" operator="beginsWith" text="ATR">
      <formula>LEFT(D19,LEN("ATR"))="ATR"</formula>
    </cfRule>
  </conditionalFormatting>
  <conditionalFormatting sqref="D19">
    <cfRule type="beginsWith" dxfId="31391" priority="818" operator="beginsWith" text="ATD">
      <formula>LEFT(D19,LEN("ATD"))="ATD"</formula>
    </cfRule>
  </conditionalFormatting>
  <conditionalFormatting sqref="D19">
    <cfRule type="beginsWith" dxfId="31390" priority="817" operator="beginsWith" text="DP">
      <formula>LEFT(D19,LEN("DP"))="DP"</formula>
    </cfRule>
  </conditionalFormatting>
  <conditionalFormatting sqref="D22">
    <cfRule type="beginsWith" dxfId="31389" priority="815" operator="beginsWith" text="FER">
      <formula>LEFT(D22,LEN("FER"))="FER"</formula>
    </cfRule>
    <cfRule type="beginsWith" dxfId="31388" priority="816" operator="beginsWith" text="FRS">
      <formula>LEFT(D22,LEN("FRS"))="FRS"</formula>
    </cfRule>
  </conditionalFormatting>
  <conditionalFormatting sqref="D22">
    <cfRule type="beginsWith" dxfId="31387" priority="814" operator="beginsWith" text="NT">
      <formula>LEFT(D22,LEN("NT"))="NT"</formula>
    </cfRule>
  </conditionalFormatting>
  <conditionalFormatting sqref="D22">
    <cfRule type="beginsWith" dxfId="31386" priority="811" operator="beginsWith" text="ANT">
      <formula>LEFT(D22,LEN("ANT"))="ANT"</formula>
    </cfRule>
    <cfRule type="beginsWith" dxfId="31385" priority="812" operator="beginsWith" text="FAL">
      <formula>LEFT(D22,LEN("FAL"))="FAL"</formula>
    </cfRule>
    <cfRule type="beginsWith" dxfId="31384" priority="813" operator="beginsWith" text="OK">
      <formula>LEFT(D22,LEN("OK"))="OK"</formula>
    </cfRule>
  </conditionalFormatting>
  <conditionalFormatting sqref="D22">
    <cfRule type="beginsWith" dxfId="31383" priority="810" operator="beginsWith" text="ATR">
      <formula>LEFT(D22,LEN("ATR"))="ATR"</formula>
    </cfRule>
  </conditionalFormatting>
  <conditionalFormatting sqref="D22">
    <cfRule type="beginsWith" dxfId="31382" priority="809" operator="beginsWith" text="ATD">
      <formula>LEFT(D22,LEN("ATD"))="ATD"</formula>
    </cfRule>
  </conditionalFormatting>
  <conditionalFormatting sqref="D22">
    <cfRule type="beginsWith" dxfId="31381" priority="808" stopIfTrue="1" operator="beginsWith" text="DP">
      <formula>LEFT(D22,LEN("DP"))="DP"</formula>
    </cfRule>
  </conditionalFormatting>
  <conditionalFormatting sqref="D21">
    <cfRule type="beginsWith" dxfId="31380" priority="806" operator="beginsWith" text="FER">
      <formula>LEFT(D21,LEN("FER"))="FER"</formula>
    </cfRule>
    <cfRule type="beginsWith" dxfId="31379" priority="807" operator="beginsWith" text="FRS">
      <formula>LEFT(D21,LEN("FRS"))="FRS"</formula>
    </cfRule>
  </conditionalFormatting>
  <conditionalFormatting sqref="D21">
    <cfRule type="beginsWith" dxfId="31378" priority="805" operator="beginsWith" text="NT">
      <formula>LEFT(D21,LEN("NT"))="NT"</formula>
    </cfRule>
  </conditionalFormatting>
  <conditionalFormatting sqref="D21">
    <cfRule type="beginsWith" dxfId="31377" priority="802" operator="beginsWith" text="ANT">
      <formula>LEFT(D21,LEN("ANT"))="ANT"</formula>
    </cfRule>
    <cfRule type="beginsWith" dxfId="31376" priority="803" operator="beginsWith" text="FAL">
      <formula>LEFT(D21,LEN("FAL"))="FAL"</formula>
    </cfRule>
    <cfRule type="beginsWith" dxfId="31375" priority="804" operator="beginsWith" text="OK">
      <formula>LEFT(D21,LEN("OK"))="OK"</formula>
    </cfRule>
  </conditionalFormatting>
  <conditionalFormatting sqref="D21">
    <cfRule type="beginsWith" dxfId="31374" priority="801" operator="beginsWith" text="ATR">
      <formula>LEFT(D21,LEN("ATR"))="ATR"</formula>
    </cfRule>
  </conditionalFormatting>
  <conditionalFormatting sqref="D21">
    <cfRule type="beginsWith" dxfId="31373" priority="800" operator="beginsWith" text="ATD">
      <formula>LEFT(D21,LEN("ATD"))="ATD"</formula>
    </cfRule>
  </conditionalFormatting>
  <conditionalFormatting sqref="D21">
    <cfRule type="beginsWith" dxfId="31372" priority="799" operator="beginsWith" text="DP">
      <formula>LEFT(D21,LEN("DP"))="DP"</formula>
    </cfRule>
  </conditionalFormatting>
  <conditionalFormatting sqref="C19:C22">
    <cfRule type="expression" dxfId="31371" priority="798">
      <formula>B19="0"</formula>
    </cfRule>
  </conditionalFormatting>
  <conditionalFormatting sqref="B19:B22">
    <cfRule type="beginsWith" dxfId="31370" priority="797" operator="beginsWith" text="0">
      <formula>LEFT(B19,LEN("0"))="0"</formula>
    </cfRule>
  </conditionalFormatting>
  <conditionalFormatting sqref="D24">
    <cfRule type="beginsWith" dxfId="31369" priority="795" operator="beginsWith" text="FER">
      <formula>LEFT(D24,LEN("FER"))="FER"</formula>
    </cfRule>
    <cfRule type="beginsWith" dxfId="31368" priority="796" operator="beginsWith" text="FRS">
      <formula>LEFT(D24,LEN("FRS"))="FRS"</formula>
    </cfRule>
  </conditionalFormatting>
  <conditionalFormatting sqref="D24">
    <cfRule type="beginsWith" dxfId="31367" priority="794" operator="beginsWith" text="NT">
      <formula>LEFT(D24,LEN("NT"))="NT"</formula>
    </cfRule>
  </conditionalFormatting>
  <conditionalFormatting sqref="D24">
    <cfRule type="beginsWith" dxfId="31366" priority="791" operator="beginsWith" text="ANT">
      <formula>LEFT(D24,LEN("ANT"))="ANT"</formula>
    </cfRule>
    <cfRule type="beginsWith" dxfId="31365" priority="792" operator="beginsWith" text="FAL">
      <formula>LEFT(D24,LEN("FAL"))="FAL"</formula>
    </cfRule>
    <cfRule type="beginsWith" dxfId="31364" priority="793" operator="beginsWith" text="OK">
      <formula>LEFT(D24,LEN("OK"))="OK"</formula>
    </cfRule>
  </conditionalFormatting>
  <conditionalFormatting sqref="D24">
    <cfRule type="beginsWith" dxfId="31363" priority="790" operator="beginsWith" text="ATR">
      <formula>LEFT(D24,LEN("ATR"))="ATR"</formula>
    </cfRule>
  </conditionalFormatting>
  <conditionalFormatting sqref="D24">
    <cfRule type="beginsWith" dxfId="31362" priority="789" operator="beginsWith" text="ATD">
      <formula>LEFT(D24,LEN("ATD"))="ATD"</formula>
    </cfRule>
  </conditionalFormatting>
  <conditionalFormatting sqref="D24">
    <cfRule type="beginsWith" dxfId="31361" priority="788" operator="beginsWith" text="DP">
      <formula>LEFT(D24,LEN("DP"))="DP"</formula>
    </cfRule>
  </conditionalFormatting>
  <conditionalFormatting sqref="D23">
    <cfRule type="beginsWith" dxfId="31360" priority="786" operator="beginsWith" text="FER">
      <formula>LEFT(D23,LEN("FER"))="FER"</formula>
    </cfRule>
    <cfRule type="beginsWith" dxfId="31359" priority="787" operator="beginsWith" text="FRS">
      <formula>LEFT(D23,LEN("FRS"))="FRS"</formula>
    </cfRule>
  </conditionalFormatting>
  <conditionalFormatting sqref="D23">
    <cfRule type="beginsWith" dxfId="31358" priority="785" operator="beginsWith" text="NT">
      <formula>LEFT(D23,LEN("NT"))="NT"</formula>
    </cfRule>
  </conditionalFormatting>
  <conditionalFormatting sqref="D23">
    <cfRule type="beginsWith" dxfId="31357" priority="782" operator="beginsWith" text="ANT">
      <formula>LEFT(D23,LEN("ANT"))="ANT"</formula>
    </cfRule>
    <cfRule type="beginsWith" dxfId="31356" priority="783" operator="beginsWith" text="FAL">
      <formula>LEFT(D23,LEN("FAL"))="FAL"</formula>
    </cfRule>
    <cfRule type="beginsWith" dxfId="31355" priority="784" operator="beginsWith" text="OK">
      <formula>LEFT(D23,LEN("OK"))="OK"</formula>
    </cfRule>
  </conditionalFormatting>
  <conditionalFormatting sqref="D23">
    <cfRule type="beginsWith" dxfId="31354" priority="781" operator="beginsWith" text="ATR">
      <formula>LEFT(D23,LEN("ATR"))="ATR"</formula>
    </cfRule>
  </conditionalFormatting>
  <conditionalFormatting sqref="D23">
    <cfRule type="beginsWith" dxfId="31353" priority="780" operator="beginsWith" text="ATD">
      <formula>LEFT(D23,LEN("ATD"))="ATD"</formula>
    </cfRule>
  </conditionalFormatting>
  <conditionalFormatting sqref="D23">
    <cfRule type="beginsWith" dxfId="31352" priority="779" operator="beginsWith" text="DP">
      <formula>LEFT(D23,LEN("DP"))="DP"</formula>
    </cfRule>
  </conditionalFormatting>
  <conditionalFormatting sqref="D26">
    <cfRule type="beginsWith" dxfId="31351" priority="777" operator="beginsWith" text="FER">
      <formula>LEFT(D26,LEN("FER"))="FER"</formula>
    </cfRule>
    <cfRule type="beginsWith" dxfId="31350" priority="778" operator="beginsWith" text="FRS">
      <formula>LEFT(D26,LEN("FRS"))="FRS"</formula>
    </cfRule>
  </conditionalFormatting>
  <conditionalFormatting sqref="D26">
    <cfRule type="beginsWith" dxfId="31349" priority="776" operator="beginsWith" text="NT">
      <formula>LEFT(D26,LEN("NT"))="NT"</formula>
    </cfRule>
  </conditionalFormatting>
  <conditionalFormatting sqref="D26">
    <cfRule type="beginsWith" dxfId="31348" priority="773" operator="beginsWith" text="ANT">
      <formula>LEFT(D26,LEN("ANT"))="ANT"</formula>
    </cfRule>
    <cfRule type="beginsWith" dxfId="31347" priority="774" operator="beginsWith" text="FAL">
      <formula>LEFT(D26,LEN("FAL"))="FAL"</formula>
    </cfRule>
    <cfRule type="beginsWith" dxfId="31346" priority="775" operator="beginsWith" text="OK">
      <formula>LEFT(D26,LEN("OK"))="OK"</formula>
    </cfRule>
  </conditionalFormatting>
  <conditionalFormatting sqref="D26">
    <cfRule type="beginsWith" dxfId="31345" priority="772" operator="beginsWith" text="ATR">
      <formula>LEFT(D26,LEN("ATR"))="ATR"</formula>
    </cfRule>
  </conditionalFormatting>
  <conditionalFormatting sqref="D26">
    <cfRule type="beginsWith" dxfId="31344" priority="771" operator="beginsWith" text="ATD">
      <formula>LEFT(D26,LEN("ATD"))="ATD"</formula>
    </cfRule>
  </conditionalFormatting>
  <conditionalFormatting sqref="D26">
    <cfRule type="beginsWith" dxfId="31343" priority="770" stopIfTrue="1" operator="beginsWith" text="DP">
      <formula>LEFT(D26,LEN("DP"))="DP"</formula>
    </cfRule>
  </conditionalFormatting>
  <conditionalFormatting sqref="D25">
    <cfRule type="beginsWith" dxfId="31342" priority="768" operator="beginsWith" text="FER">
      <formula>LEFT(D25,LEN("FER"))="FER"</formula>
    </cfRule>
    <cfRule type="beginsWith" dxfId="31341" priority="769" operator="beginsWith" text="FRS">
      <formula>LEFT(D25,LEN("FRS"))="FRS"</formula>
    </cfRule>
  </conditionalFormatting>
  <conditionalFormatting sqref="D25">
    <cfRule type="beginsWith" dxfId="31340" priority="767" operator="beginsWith" text="NT">
      <formula>LEFT(D25,LEN("NT"))="NT"</formula>
    </cfRule>
  </conditionalFormatting>
  <conditionalFormatting sqref="D25">
    <cfRule type="beginsWith" dxfId="31339" priority="764" operator="beginsWith" text="ANT">
      <formula>LEFT(D25,LEN("ANT"))="ANT"</formula>
    </cfRule>
    <cfRule type="beginsWith" dxfId="31338" priority="765" operator="beginsWith" text="FAL">
      <formula>LEFT(D25,LEN("FAL"))="FAL"</formula>
    </cfRule>
    <cfRule type="beginsWith" dxfId="31337" priority="766" operator="beginsWith" text="OK">
      <formula>LEFT(D25,LEN("OK"))="OK"</formula>
    </cfRule>
  </conditionalFormatting>
  <conditionalFormatting sqref="D25">
    <cfRule type="beginsWith" dxfId="31336" priority="763" operator="beginsWith" text="ATR">
      <formula>LEFT(D25,LEN("ATR"))="ATR"</formula>
    </cfRule>
  </conditionalFormatting>
  <conditionalFormatting sqref="D25">
    <cfRule type="beginsWith" dxfId="31335" priority="762" operator="beginsWith" text="ATD">
      <formula>LEFT(D25,LEN("ATD"))="ATD"</formula>
    </cfRule>
  </conditionalFormatting>
  <conditionalFormatting sqref="D25">
    <cfRule type="beginsWith" dxfId="31334" priority="761" operator="beginsWith" text="DP">
      <formula>LEFT(D25,LEN("DP"))="DP"</formula>
    </cfRule>
  </conditionalFormatting>
  <conditionalFormatting sqref="C23:C26">
    <cfRule type="expression" dxfId="31333" priority="760">
      <formula>B23="0"</formula>
    </cfRule>
  </conditionalFormatting>
  <conditionalFormatting sqref="B23:B26">
    <cfRule type="beginsWith" dxfId="31332" priority="759" operator="beginsWith" text="0">
      <formula>LEFT(B23,LEN("0"))="0"</formula>
    </cfRule>
  </conditionalFormatting>
  <conditionalFormatting sqref="B29:D30">
    <cfRule type="expression" dxfId="31331" priority="755">
      <formula>A27="FERIADO"</formula>
    </cfRule>
    <cfRule type="expression" dxfId="31330" priority="756">
      <formula>A27="FÉRIAS"</formula>
    </cfRule>
    <cfRule type="expression" dxfId="31329" priority="757">
      <formula>A27="ATESTADO"</formula>
    </cfRule>
    <cfRule type="expression" dxfId="31328" priority="758">
      <formula>A27="NTRAB"</formula>
    </cfRule>
  </conditionalFormatting>
  <conditionalFormatting sqref="D27">
    <cfRule type="beginsWith" dxfId="31327" priority="752" operator="beginsWith" text="DP">
      <formula>LEFT(D27,LEN("DP"))="DP"</formula>
    </cfRule>
    <cfRule type="beginsWith" dxfId="31326" priority="753" operator="beginsWith" text="FER">
      <formula>LEFT(D27,LEN("FER"))="FER"</formula>
    </cfRule>
    <cfRule type="beginsWith" dxfId="31325" priority="754" operator="beginsWith" text="FRS">
      <formula>LEFT(D27,LEN("FRS"))="FRS"</formula>
    </cfRule>
  </conditionalFormatting>
  <conditionalFormatting sqref="D27">
    <cfRule type="beginsWith" dxfId="31324" priority="751" operator="beginsWith" text="NT">
      <formula>LEFT(D27,LEN("NT"))="NT"</formula>
    </cfRule>
  </conditionalFormatting>
  <conditionalFormatting sqref="D27">
    <cfRule type="beginsWith" dxfId="31323" priority="748" operator="beginsWith" text="ANT">
      <formula>LEFT(D27,LEN("ANT"))="ANT"</formula>
    </cfRule>
    <cfRule type="beginsWith" dxfId="31322" priority="749" operator="beginsWith" text="FAL">
      <formula>LEFT(D27,LEN("FAL"))="FAL"</formula>
    </cfRule>
    <cfRule type="beginsWith" dxfId="31321" priority="750" operator="beginsWith" text="OK">
      <formula>LEFT(D27,LEN("OK"))="OK"</formula>
    </cfRule>
  </conditionalFormatting>
  <conditionalFormatting sqref="D27">
    <cfRule type="beginsWith" dxfId="31320" priority="747" operator="beginsWith" text="ATR">
      <formula>LEFT(D27,LEN("ATR"))="ATR"</formula>
    </cfRule>
  </conditionalFormatting>
  <conditionalFormatting sqref="D27">
    <cfRule type="beginsWith" dxfId="31319" priority="746" operator="beginsWith" text="ATD">
      <formula>LEFT(D27,LEN("ATD"))="ATD"</formula>
    </cfRule>
  </conditionalFormatting>
  <conditionalFormatting sqref="D28">
    <cfRule type="beginsWith" dxfId="31318" priority="744" operator="beginsWith" text="FER">
      <formula>LEFT(D28,LEN("FER"))="FER"</formula>
    </cfRule>
    <cfRule type="beginsWith" dxfId="31317" priority="745" operator="beginsWith" text="FRS">
      <formula>LEFT(D28,LEN("FRS"))="FRS"</formula>
    </cfRule>
  </conditionalFormatting>
  <conditionalFormatting sqref="D28">
    <cfRule type="beginsWith" dxfId="31316" priority="743" operator="beginsWith" text="NT">
      <formula>LEFT(D28,LEN("NT"))="NT"</formula>
    </cfRule>
  </conditionalFormatting>
  <conditionalFormatting sqref="D28">
    <cfRule type="beginsWith" dxfId="31315" priority="740" operator="beginsWith" text="ANT">
      <formula>LEFT(D28,LEN("ANT"))="ANT"</formula>
    </cfRule>
    <cfRule type="beginsWith" dxfId="31314" priority="741" operator="beginsWith" text="FAL">
      <formula>LEFT(D28,LEN("FAL"))="FAL"</formula>
    </cfRule>
    <cfRule type="beginsWith" dxfId="31313" priority="742" operator="beginsWith" text="OK">
      <formula>LEFT(D28,LEN("OK"))="OK"</formula>
    </cfRule>
  </conditionalFormatting>
  <conditionalFormatting sqref="D28">
    <cfRule type="beginsWith" dxfId="31312" priority="739" operator="beginsWith" text="ATR">
      <formula>LEFT(D28,LEN("ATR"))="ATR"</formula>
    </cfRule>
  </conditionalFormatting>
  <conditionalFormatting sqref="D28">
    <cfRule type="beginsWith" dxfId="31311" priority="738" operator="beginsWith" text="ATD">
      <formula>LEFT(D28,LEN("ATD"))="ATD"</formula>
    </cfRule>
  </conditionalFormatting>
  <conditionalFormatting sqref="D28">
    <cfRule type="beginsWith" dxfId="31310" priority="737" stopIfTrue="1" operator="beginsWith" text="DP">
      <formula>LEFT(D28,LEN("DP"))="DP"</formula>
    </cfRule>
  </conditionalFormatting>
  <conditionalFormatting sqref="C27:C28">
    <cfRule type="expression" dxfId="31309" priority="736">
      <formula>B27="0"</formula>
    </cfRule>
  </conditionalFormatting>
  <conditionalFormatting sqref="B27:B28">
    <cfRule type="beginsWith" dxfId="31308" priority="735" operator="beginsWith" text="0">
      <formula>LEFT(B27,LEN("0"))="0"</formula>
    </cfRule>
  </conditionalFormatting>
  <conditionalFormatting sqref="B31:D34">
    <cfRule type="expression" dxfId="31307" priority="731">
      <formula>A31="FÉRIAS"</formula>
    </cfRule>
    <cfRule type="expression" dxfId="31306" priority="732">
      <formula>A31="FERIADO"</formula>
    </cfRule>
    <cfRule type="expression" dxfId="31305" priority="733">
      <formula>A31="ATESTADO"</formula>
    </cfRule>
    <cfRule type="expression" dxfId="31304" priority="734">
      <formula>A31="NTRAB"</formula>
    </cfRule>
  </conditionalFormatting>
  <conditionalFormatting sqref="D36">
    <cfRule type="beginsWith" dxfId="31303" priority="729" operator="beginsWith" text="FER">
      <formula>LEFT(D36,LEN("FER"))="FER"</formula>
    </cfRule>
    <cfRule type="beginsWith" dxfId="31302" priority="730" operator="beginsWith" text="FRS">
      <formula>LEFT(D36,LEN("FRS"))="FRS"</formula>
    </cfRule>
  </conditionalFormatting>
  <conditionalFormatting sqref="D36">
    <cfRule type="beginsWith" dxfId="31301" priority="728" operator="beginsWith" text="NT">
      <formula>LEFT(D36,LEN("NT"))="NT"</formula>
    </cfRule>
  </conditionalFormatting>
  <conditionalFormatting sqref="D36">
    <cfRule type="beginsWith" dxfId="31300" priority="725" operator="beginsWith" text="ANT">
      <formula>LEFT(D36,LEN("ANT"))="ANT"</formula>
    </cfRule>
    <cfRule type="beginsWith" dxfId="31299" priority="726" operator="beginsWith" text="FAL">
      <formula>LEFT(D36,LEN("FAL"))="FAL"</formula>
    </cfRule>
    <cfRule type="beginsWith" dxfId="31298" priority="727" operator="beginsWith" text="OK">
      <formula>LEFT(D36,LEN("OK"))="OK"</formula>
    </cfRule>
  </conditionalFormatting>
  <conditionalFormatting sqref="D36">
    <cfRule type="beginsWith" dxfId="31297" priority="724" operator="beginsWith" text="ATR">
      <formula>LEFT(D36,LEN("ATR"))="ATR"</formula>
    </cfRule>
  </conditionalFormatting>
  <conditionalFormatting sqref="D36">
    <cfRule type="beginsWith" dxfId="31296" priority="723" operator="beginsWith" text="ATD">
      <formula>LEFT(D36,LEN("ATD"))="ATD"</formula>
    </cfRule>
  </conditionalFormatting>
  <conditionalFormatting sqref="D36">
    <cfRule type="beginsWith" dxfId="31295" priority="722" operator="beginsWith" text="DP">
      <formula>LEFT(D36,LEN("DP"))="DP"</formula>
    </cfRule>
  </conditionalFormatting>
  <conditionalFormatting sqref="D35">
    <cfRule type="beginsWith" dxfId="31294" priority="720" operator="beginsWith" text="FER">
      <formula>LEFT(D35,LEN("FER"))="FER"</formula>
    </cfRule>
    <cfRule type="beginsWith" dxfId="31293" priority="721" operator="beginsWith" text="FRS">
      <formula>LEFT(D35,LEN("FRS"))="FRS"</formula>
    </cfRule>
  </conditionalFormatting>
  <conditionalFormatting sqref="D35">
    <cfRule type="beginsWith" dxfId="31292" priority="719" operator="beginsWith" text="NT">
      <formula>LEFT(D35,LEN("NT"))="NT"</formula>
    </cfRule>
  </conditionalFormatting>
  <conditionalFormatting sqref="D35">
    <cfRule type="beginsWith" dxfId="31291" priority="716" operator="beginsWith" text="ANT">
      <formula>LEFT(D35,LEN("ANT"))="ANT"</formula>
    </cfRule>
    <cfRule type="beginsWith" dxfId="31290" priority="717" operator="beginsWith" text="FAL">
      <formula>LEFT(D35,LEN("FAL"))="FAL"</formula>
    </cfRule>
    <cfRule type="beginsWith" dxfId="31289" priority="718" operator="beginsWith" text="OK">
      <formula>LEFT(D35,LEN("OK"))="OK"</formula>
    </cfRule>
  </conditionalFormatting>
  <conditionalFormatting sqref="D35">
    <cfRule type="beginsWith" dxfId="31288" priority="715" operator="beginsWith" text="ATR">
      <formula>LEFT(D35,LEN("ATR"))="ATR"</formula>
    </cfRule>
  </conditionalFormatting>
  <conditionalFormatting sqref="D35">
    <cfRule type="beginsWith" dxfId="31287" priority="714" operator="beginsWith" text="ATD">
      <formula>LEFT(D35,LEN("ATD"))="ATD"</formula>
    </cfRule>
  </conditionalFormatting>
  <conditionalFormatting sqref="D35">
    <cfRule type="beginsWith" dxfId="31286" priority="713" operator="beginsWith" text="DP">
      <formula>LEFT(D35,LEN("DP"))="DP"</formula>
    </cfRule>
  </conditionalFormatting>
  <conditionalFormatting sqref="D38">
    <cfRule type="beginsWith" dxfId="31285" priority="711" operator="beginsWith" text="FER">
      <formula>LEFT(D38,LEN("FER"))="FER"</formula>
    </cfRule>
    <cfRule type="beginsWith" dxfId="31284" priority="712" operator="beginsWith" text="FRS">
      <formula>LEFT(D38,LEN("FRS"))="FRS"</formula>
    </cfRule>
  </conditionalFormatting>
  <conditionalFormatting sqref="D38">
    <cfRule type="beginsWith" dxfId="31283" priority="710" operator="beginsWith" text="NT">
      <formula>LEFT(D38,LEN("NT"))="NT"</formula>
    </cfRule>
  </conditionalFormatting>
  <conditionalFormatting sqref="D38">
    <cfRule type="beginsWith" dxfId="31282" priority="707" operator="beginsWith" text="ANT">
      <formula>LEFT(D38,LEN("ANT"))="ANT"</formula>
    </cfRule>
    <cfRule type="beginsWith" dxfId="31281" priority="708" operator="beginsWith" text="FAL">
      <formula>LEFT(D38,LEN("FAL"))="FAL"</formula>
    </cfRule>
    <cfRule type="beginsWith" dxfId="31280" priority="709" operator="beginsWith" text="OK">
      <formula>LEFT(D38,LEN("OK"))="OK"</formula>
    </cfRule>
  </conditionalFormatting>
  <conditionalFormatting sqref="D38">
    <cfRule type="beginsWith" dxfId="31279" priority="706" operator="beginsWith" text="ATR">
      <formula>LEFT(D38,LEN("ATR"))="ATR"</formula>
    </cfRule>
  </conditionalFormatting>
  <conditionalFormatting sqref="D38">
    <cfRule type="beginsWith" dxfId="31278" priority="705" operator="beginsWith" text="ATD">
      <formula>LEFT(D38,LEN("ATD"))="ATD"</formula>
    </cfRule>
  </conditionalFormatting>
  <conditionalFormatting sqref="D38">
    <cfRule type="beginsWith" dxfId="31277" priority="704" stopIfTrue="1" operator="beginsWith" text="DP">
      <formula>LEFT(D38,LEN("DP"))="DP"</formula>
    </cfRule>
  </conditionalFormatting>
  <conditionalFormatting sqref="D37">
    <cfRule type="beginsWith" dxfId="31276" priority="702" operator="beginsWith" text="FER">
      <formula>LEFT(D37,LEN("FER"))="FER"</formula>
    </cfRule>
    <cfRule type="beginsWith" dxfId="31275" priority="703" operator="beginsWith" text="FRS">
      <formula>LEFT(D37,LEN("FRS"))="FRS"</formula>
    </cfRule>
  </conditionalFormatting>
  <conditionalFormatting sqref="D37">
    <cfRule type="beginsWith" dxfId="31274" priority="701" operator="beginsWith" text="NT">
      <formula>LEFT(D37,LEN("NT"))="NT"</formula>
    </cfRule>
  </conditionalFormatting>
  <conditionalFormatting sqref="D37">
    <cfRule type="beginsWith" dxfId="31273" priority="698" operator="beginsWith" text="ANT">
      <formula>LEFT(D37,LEN("ANT"))="ANT"</formula>
    </cfRule>
    <cfRule type="beginsWith" dxfId="31272" priority="699" operator="beginsWith" text="FAL">
      <formula>LEFT(D37,LEN("FAL"))="FAL"</formula>
    </cfRule>
    <cfRule type="beginsWith" dxfId="31271" priority="700" operator="beginsWith" text="OK">
      <formula>LEFT(D37,LEN("OK"))="OK"</formula>
    </cfRule>
  </conditionalFormatting>
  <conditionalFormatting sqref="D37">
    <cfRule type="beginsWith" dxfId="31270" priority="697" operator="beginsWith" text="ATR">
      <formula>LEFT(D37,LEN("ATR"))="ATR"</formula>
    </cfRule>
  </conditionalFormatting>
  <conditionalFormatting sqref="D37">
    <cfRule type="beginsWith" dxfId="31269" priority="696" operator="beginsWith" text="ATD">
      <formula>LEFT(D37,LEN("ATD"))="ATD"</formula>
    </cfRule>
  </conditionalFormatting>
  <conditionalFormatting sqref="D37">
    <cfRule type="beginsWith" dxfId="31268" priority="695" operator="beginsWith" text="DP">
      <formula>LEFT(D37,LEN("DP"))="DP"</formula>
    </cfRule>
  </conditionalFormatting>
  <conditionalFormatting sqref="C35:C38">
    <cfRule type="expression" dxfId="31267" priority="694">
      <formula>B35="0"</formula>
    </cfRule>
  </conditionalFormatting>
  <conditionalFormatting sqref="B35:B38">
    <cfRule type="beginsWith" dxfId="31266" priority="693" operator="beginsWith" text="0">
      <formula>LEFT(B35,LEN("0"))="0"</formula>
    </cfRule>
  </conditionalFormatting>
  <conditionalFormatting sqref="D40">
    <cfRule type="beginsWith" dxfId="31265" priority="691" operator="beginsWith" text="FER">
      <formula>LEFT(D40,LEN("FER"))="FER"</formula>
    </cfRule>
    <cfRule type="beginsWith" dxfId="31264" priority="692" operator="beginsWith" text="FRS">
      <formula>LEFT(D40,LEN("FRS"))="FRS"</formula>
    </cfRule>
  </conditionalFormatting>
  <conditionalFormatting sqref="D40">
    <cfRule type="beginsWith" dxfId="31263" priority="690" operator="beginsWith" text="NT">
      <formula>LEFT(D40,LEN("NT"))="NT"</formula>
    </cfRule>
  </conditionalFormatting>
  <conditionalFormatting sqref="D40">
    <cfRule type="beginsWith" dxfId="31262" priority="687" operator="beginsWith" text="ANT">
      <formula>LEFT(D40,LEN("ANT"))="ANT"</formula>
    </cfRule>
    <cfRule type="beginsWith" dxfId="31261" priority="688" operator="beginsWith" text="FAL">
      <formula>LEFT(D40,LEN("FAL"))="FAL"</formula>
    </cfRule>
    <cfRule type="beginsWith" dxfId="31260" priority="689" operator="beginsWith" text="OK">
      <formula>LEFT(D40,LEN("OK"))="OK"</formula>
    </cfRule>
  </conditionalFormatting>
  <conditionalFormatting sqref="D40">
    <cfRule type="beginsWith" dxfId="31259" priority="686" operator="beginsWith" text="ATR">
      <formula>LEFT(D40,LEN("ATR"))="ATR"</formula>
    </cfRule>
  </conditionalFormatting>
  <conditionalFormatting sqref="D40">
    <cfRule type="beginsWith" dxfId="31258" priority="685" operator="beginsWith" text="ATD">
      <formula>LEFT(D40,LEN("ATD"))="ATD"</formula>
    </cfRule>
  </conditionalFormatting>
  <conditionalFormatting sqref="D40">
    <cfRule type="beginsWith" dxfId="31257" priority="684" operator="beginsWith" text="DP">
      <formula>LEFT(D40,LEN("DP"))="DP"</formula>
    </cfRule>
  </conditionalFormatting>
  <conditionalFormatting sqref="D39">
    <cfRule type="beginsWith" dxfId="31256" priority="682" operator="beginsWith" text="FER">
      <formula>LEFT(D39,LEN("FER"))="FER"</formula>
    </cfRule>
    <cfRule type="beginsWith" dxfId="31255" priority="683" operator="beginsWith" text="FRS">
      <formula>LEFT(D39,LEN("FRS"))="FRS"</formula>
    </cfRule>
  </conditionalFormatting>
  <conditionalFormatting sqref="D39">
    <cfRule type="beginsWith" dxfId="31254" priority="681" operator="beginsWith" text="NT">
      <formula>LEFT(D39,LEN("NT"))="NT"</formula>
    </cfRule>
  </conditionalFormatting>
  <conditionalFormatting sqref="D39">
    <cfRule type="beginsWith" dxfId="31253" priority="678" operator="beginsWith" text="ANT">
      <formula>LEFT(D39,LEN("ANT"))="ANT"</formula>
    </cfRule>
    <cfRule type="beginsWith" dxfId="31252" priority="679" operator="beginsWith" text="FAL">
      <formula>LEFT(D39,LEN("FAL"))="FAL"</formula>
    </cfRule>
    <cfRule type="beginsWith" dxfId="31251" priority="680" operator="beginsWith" text="OK">
      <formula>LEFT(D39,LEN("OK"))="OK"</formula>
    </cfRule>
  </conditionalFormatting>
  <conditionalFormatting sqref="D39">
    <cfRule type="beginsWith" dxfId="31250" priority="677" operator="beginsWith" text="ATR">
      <formula>LEFT(D39,LEN("ATR"))="ATR"</formula>
    </cfRule>
  </conditionalFormatting>
  <conditionalFormatting sqref="D39">
    <cfRule type="beginsWith" dxfId="31249" priority="676" operator="beginsWith" text="ATD">
      <formula>LEFT(D39,LEN("ATD"))="ATD"</formula>
    </cfRule>
  </conditionalFormatting>
  <conditionalFormatting sqref="D39">
    <cfRule type="beginsWith" dxfId="31248" priority="675" operator="beginsWith" text="DP">
      <formula>LEFT(D39,LEN("DP"))="DP"</formula>
    </cfRule>
  </conditionalFormatting>
  <conditionalFormatting sqref="D42">
    <cfRule type="beginsWith" dxfId="31247" priority="673" operator="beginsWith" text="FER">
      <formula>LEFT(D42,LEN("FER"))="FER"</formula>
    </cfRule>
    <cfRule type="beginsWith" dxfId="31246" priority="674" operator="beginsWith" text="FRS">
      <formula>LEFT(D42,LEN("FRS"))="FRS"</formula>
    </cfRule>
  </conditionalFormatting>
  <conditionalFormatting sqref="D42">
    <cfRule type="beginsWith" dxfId="31245" priority="672" operator="beginsWith" text="NT">
      <formula>LEFT(D42,LEN("NT"))="NT"</formula>
    </cfRule>
  </conditionalFormatting>
  <conditionalFormatting sqref="D42">
    <cfRule type="beginsWith" dxfId="31244" priority="669" operator="beginsWith" text="ANT">
      <formula>LEFT(D42,LEN("ANT"))="ANT"</formula>
    </cfRule>
    <cfRule type="beginsWith" dxfId="31243" priority="670" operator="beginsWith" text="FAL">
      <formula>LEFT(D42,LEN("FAL"))="FAL"</formula>
    </cfRule>
    <cfRule type="beginsWith" dxfId="31242" priority="671" operator="beginsWith" text="OK">
      <formula>LEFT(D42,LEN("OK"))="OK"</formula>
    </cfRule>
  </conditionalFormatting>
  <conditionalFormatting sqref="D42">
    <cfRule type="beginsWith" dxfId="31241" priority="668" operator="beginsWith" text="ATR">
      <formula>LEFT(D42,LEN("ATR"))="ATR"</formula>
    </cfRule>
  </conditionalFormatting>
  <conditionalFormatting sqref="D42">
    <cfRule type="beginsWith" dxfId="31240" priority="667" operator="beginsWith" text="ATD">
      <formula>LEFT(D42,LEN("ATD"))="ATD"</formula>
    </cfRule>
  </conditionalFormatting>
  <conditionalFormatting sqref="D42">
    <cfRule type="beginsWith" dxfId="31239" priority="666" stopIfTrue="1" operator="beginsWith" text="DP">
      <formula>LEFT(D42,LEN("DP"))="DP"</formula>
    </cfRule>
  </conditionalFormatting>
  <conditionalFormatting sqref="D41">
    <cfRule type="beginsWith" dxfId="31238" priority="664" operator="beginsWith" text="FER">
      <formula>LEFT(D41,LEN("FER"))="FER"</formula>
    </cfRule>
    <cfRule type="beginsWith" dxfId="31237" priority="665" operator="beginsWith" text="FRS">
      <formula>LEFT(D41,LEN("FRS"))="FRS"</formula>
    </cfRule>
  </conditionalFormatting>
  <conditionalFormatting sqref="D41">
    <cfRule type="beginsWith" dxfId="31236" priority="663" operator="beginsWith" text="NT">
      <formula>LEFT(D41,LEN("NT"))="NT"</formula>
    </cfRule>
  </conditionalFormatting>
  <conditionalFormatting sqref="D41">
    <cfRule type="beginsWith" dxfId="31235" priority="660" operator="beginsWith" text="ANT">
      <formula>LEFT(D41,LEN("ANT"))="ANT"</formula>
    </cfRule>
    <cfRule type="beginsWith" dxfId="31234" priority="661" operator="beginsWith" text="FAL">
      <formula>LEFT(D41,LEN("FAL"))="FAL"</formula>
    </cfRule>
    <cfRule type="beginsWith" dxfId="31233" priority="662" operator="beginsWith" text="OK">
      <formula>LEFT(D41,LEN("OK"))="OK"</formula>
    </cfRule>
  </conditionalFormatting>
  <conditionalFormatting sqref="D41">
    <cfRule type="beginsWith" dxfId="31232" priority="659" operator="beginsWith" text="ATR">
      <formula>LEFT(D41,LEN("ATR"))="ATR"</formula>
    </cfRule>
  </conditionalFormatting>
  <conditionalFormatting sqref="D41">
    <cfRule type="beginsWith" dxfId="31231" priority="658" operator="beginsWith" text="ATD">
      <formula>LEFT(D41,LEN("ATD"))="ATD"</formula>
    </cfRule>
  </conditionalFormatting>
  <conditionalFormatting sqref="D41">
    <cfRule type="beginsWith" dxfId="31230" priority="657" operator="beginsWith" text="DP">
      <formula>LEFT(D41,LEN("DP"))="DP"</formula>
    </cfRule>
  </conditionalFormatting>
  <conditionalFormatting sqref="C39:C42">
    <cfRule type="expression" dxfId="31229" priority="656">
      <formula>B39="0"</formula>
    </cfRule>
  </conditionalFormatting>
  <conditionalFormatting sqref="B39:B42">
    <cfRule type="beginsWith" dxfId="31228" priority="655" operator="beginsWith" text="0">
      <formula>LEFT(B39,LEN("0"))="0"</formula>
    </cfRule>
  </conditionalFormatting>
  <conditionalFormatting sqref="I4">
    <cfRule type="beginsWith" dxfId="31227" priority="653" operator="beginsWith" text="FER">
      <formula>LEFT(I4,LEN("FER"))="FER"</formula>
    </cfRule>
    <cfRule type="beginsWith" dxfId="31226" priority="654" operator="beginsWith" text="FRS">
      <formula>LEFT(I4,LEN("FRS"))="FRS"</formula>
    </cfRule>
  </conditionalFormatting>
  <conditionalFormatting sqref="I4">
    <cfRule type="beginsWith" dxfId="31225" priority="652" operator="beginsWith" text="NT">
      <formula>LEFT(I4,LEN("NT"))="NT"</formula>
    </cfRule>
  </conditionalFormatting>
  <conditionalFormatting sqref="I4">
    <cfRule type="beginsWith" dxfId="31224" priority="649" operator="beginsWith" text="ANT">
      <formula>LEFT(I4,LEN("ANT"))="ANT"</formula>
    </cfRule>
    <cfRule type="beginsWith" dxfId="31223" priority="650" operator="beginsWith" text="FAL">
      <formula>LEFT(I4,LEN("FAL"))="FAL"</formula>
    </cfRule>
    <cfRule type="beginsWith" dxfId="31222" priority="651" operator="beginsWith" text="OK">
      <formula>LEFT(I4,LEN("OK"))="OK"</formula>
    </cfRule>
  </conditionalFormatting>
  <conditionalFormatting sqref="I4">
    <cfRule type="beginsWith" dxfId="31221" priority="648" operator="beginsWith" text="ATR">
      <formula>LEFT(I4,LEN("ATR"))="ATR"</formula>
    </cfRule>
  </conditionalFormatting>
  <conditionalFormatting sqref="I4">
    <cfRule type="beginsWith" dxfId="31220" priority="647" operator="beginsWith" text="ATD">
      <formula>LEFT(I4,LEN("ATD"))="ATD"</formula>
    </cfRule>
  </conditionalFormatting>
  <conditionalFormatting sqref="I4">
    <cfRule type="beginsWith" dxfId="31219" priority="646" operator="beginsWith" text="DP">
      <formula>LEFT(I4,LEN("DP"))="DP"</formula>
    </cfRule>
  </conditionalFormatting>
  <conditionalFormatting sqref="I3">
    <cfRule type="beginsWith" dxfId="31218" priority="644" operator="beginsWith" text="FER">
      <formula>LEFT(I3,LEN("FER"))="FER"</formula>
    </cfRule>
    <cfRule type="beginsWith" dxfId="31217" priority="645" operator="beginsWith" text="FRS">
      <formula>LEFT(I3,LEN("FRS"))="FRS"</formula>
    </cfRule>
  </conditionalFormatting>
  <conditionalFormatting sqref="I3">
    <cfRule type="beginsWith" dxfId="31216" priority="643" operator="beginsWith" text="NT">
      <formula>LEFT(I3,LEN("NT"))="NT"</formula>
    </cfRule>
  </conditionalFormatting>
  <conditionalFormatting sqref="I3">
    <cfRule type="beginsWith" dxfId="31215" priority="640" operator="beginsWith" text="ANT">
      <formula>LEFT(I3,LEN("ANT"))="ANT"</formula>
    </cfRule>
    <cfRule type="beginsWith" dxfId="31214" priority="641" operator="beginsWith" text="FAL">
      <formula>LEFT(I3,LEN("FAL"))="FAL"</formula>
    </cfRule>
    <cfRule type="beginsWith" dxfId="31213" priority="642" operator="beginsWith" text="OK">
      <formula>LEFT(I3,LEN("OK"))="OK"</formula>
    </cfRule>
  </conditionalFormatting>
  <conditionalFormatting sqref="I3">
    <cfRule type="beginsWith" dxfId="31212" priority="639" operator="beginsWith" text="ATR">
      <formula>LEFT(I3,LEN("ATR"))="ATR"</formula>
    </cfRule>
  </conditionalFormatting>
  <conditionalFormatting sqref="I3">
    <cfRule type="beginsWith" dxfId="31211" priority="638" operator="beginsWith" text="ATD">
      <formula>LEFT(I3,LEN("ATD"))="ATD"</formula>
    </cfRule>
  </conditionalFormatting>
  <conditionalFormatting sqref="I3">
    <cfRule type="beginsWith" dxfId="31210" priority="637" operator="beginsWith" text="DP">
      <formula>LEFT(I3,LEN("DP"))="DP"</formula>
    </cfRule>
  </conditionalFormatting>
  <conditionalFormatting sqref="I6">
    <cfRule type="beginsWith" dxfId="31209" priority="635" operator="beginsWith" text="FER">
      <formula>LEFT(I6,LEN("FER"))="FER"</formula>
    </cfRule>
    <cfRule type="beginsWith" dxfId="31208" priority="636" operator="beginsWith" text="FRS">
      <formula>LEFT(I6,LEN("FRS"))="FRS"</formula>
    </cfRule>
  </conditionalFormatting>
  <conditionalFormatting sqref="I6">
    <cfRule type="beginsWith" dxfId="31207" priority="634" operator="beginsWith" text="NT">
      <formula>LEFT(I6,LEN("NT"))="NT"</formula>
    </cfRule>
  </conditionalFormatting>
  <conditionalFormatting sqref="I6">
    <cfRule type="beginsWith" dxfId="31206" priority="631" operator="beginsWith" text="ANT">
      <formula>LEFT(I6,LEN("ANT"))="ANT"</formula>
    </cfRule>
    <cfRule type="beginsWith" dxfId="31205" priority="632" operator="beginsWith" text="FAL">
      <formula>LEFT(I6,LEN("FAL"))="FAL"</formula>
    </cfRule>
    <cfRule type="beginsWith" dxfId="31204" priority="633" operator="beginsWith" text="OK">
      <formula>LEFT(I6,LEN("OK"))="OK"</formula>
    </cfRule>
  </conditionalFormatting>
  <conditionalFormatting sqref="I6">
    <cfRule type="beginsWith" dxfId="31203" priority="630" operator="beginsWith" text="ATR">
      <formula>LEFT(I6,LEN("ATR"))="ATR"</formula>
    </cfRule>
  </conditionalFormatting>
  <conditionalFormatting sqref="I6">
    <cfRule type="beginsWith" dxfId="31202" priority="629" operator="beginsWith" text="ATD">
      <formula>LEFT(I6,LEN("ATD"))="ATD"</formula>
    </cfRule>
  </conditionalFormatting>
  <conditionalFormatting sqref="I6">
    <cfRule type="beginsWith" dxfId="31201" priority="628" stopIfTrue="1" operator="beginsWith" text="DP">
      <formula>LEFT(I6,LEN("DP"))="DP"</formula>
    </cfRule>
  </conditionalFormatting>
  <conditionalFormatting sqref="I5">
    <cfRule type="beginsWith" dxfId="31200" priority="626" operator="beginsWith" text="FER">
      <formula>LEFT(I5,LEN("FER"))="FER"</formula>
    </cfRule>
    <cfRule type="beginsWith" dxfId="31199" priority="627" operator="beginsWith" text="FRS">
      <formula>LEFT(I5,LEN("FRS"))="FRS"</formula>
    </cfRule>
  </conditionalFormatting>
  <conditionalFormatting sqref="I5">
    <cfRule type="beginsWith" dxfId="31198" priority="625" operator="beginsWith" text="NT">
      <formula>LEFT(I5,LEN("NT"))="NT"</formula>
    </cfRule>
  </conditionalFormatting>
  <conditionalFormatting sqref="I5">
    <cfRule type="beginsWith" dxfId="31197" priority="622" operator="beginsWith" text="ANT">
      <formula>LEFT(I5,LEN("ANT"))="ANT"</formula>
    </cfRule>
    <cfRule type="beginsWith" dxfId="31196" priority="623" operator="beginsWith" text="FAL">
      <formula>LEFT(I5,LEN("FAL"))="FAL"</formula>
    </cfRule>
    <cfRule type="beginsWith" dxfId="31195" priority="624" operator="beginsWith" text="OK">
      <formula>LEFT(I5,LEN("OK"))="OK"</formula>
    </cfRule>
  </conditionalFormatting>
  <conditionalFormatting sqref="I5">
    <cfRule type="beginsWith" dxfId="31194" priority="621" operator="beginsWith" text="ATR">
      <formula>LEFT(I5,LEN("ATR"))="ATR"</formula>
    </cfRule>
  </conditionalFormatting>
  <conditionalFormatting sqref="I5">
    <cfRule type="beginsWith" dxfId="31193" priority="620" operator="beginsWith" text="ATD">
      <formula>LEFT(I5,LEN("ATD"))="ATD"</formula>
    </cfRule>
  </conditionalFormatting>
  <conditionalFormatting sqref="I5">
    <cfRule type="beginsWith" dxfId="31192" priority="619" operator="beginsWith" text="DP">
      <formula>LEFT(I5,LEN("DP"))="DP"</formula>
    </cfRule>
  </conditionalFormatting>
  <conditionalFormatting sqref="H3:H6">
    <cfRule type="expression" dxfId="31191" priority="618">
      <formula>G3="0"</formula>
    </cfRule>
  </conditionalFormatting>
  <conditionalFormatting sqref="G3:G6">
    <cfRule type="beginsWith" dxfId="31190" priority="617" operator="beginsWith" text="0">
      <formula>LEFT(G3,LEN("0"))="0"</formula>
    </cfRule>
  </conditionalFormatting>
  <conditionalFormatting sqref="I8">
    <cfRule type="beginsWith" dxfId="31189" priority="615" operator="beginsWith" text="FER">
      <formula>LEFT(I8,LEN("FER"))="FER"</formula>
    </cfRule>
    <cfRule type="beginsWith" dxfId="31188" priority="616" operator="beginsWith" text="FRS">
      <formula>LEFT(I8,LEN("FRS"))="FRS"</formula>
    </cfRule>
  </conditionalFormatting>
  <conditionalFormatting sqref="I8">
    <cfRule type="beginsWith" dxfId="31187" priority="614" operator="beginsWith" text="NT">
      <formula>LEFT(I8,LEN("NT"))="NT"</formula>
    </cfRule>
  </conditionalFormatting>
  <conditionalFormatting sqref="I8">
    <cfRule type="beginsWith" dxfId="31186" priority="611" operator="beginsWith" text="ANT">
      <formula>LEFT(I8,LEN("ANT"))="ANT"</formula>
    </cfRule>
    <cfRule type="beginsWith" dxfId="31185" priority="612" operator="beginsWith" text="FAL">
      <formula>LEFT(I8,LEN("FAL"))="FAL"</formula>
    </cfRule>
    <cfRule type="beginsWith" dxfId="31184" priority="613" operator="beginsWith" text="OK">
      <formula>LEFT(I8,LEN("OK"))="OK"</formula>
    </cfRule>
  </conditionalFormatting>
  <conditionalFormatting sqref="I8">
    <cfRule type="beginsWith" dxfId="31183" priority="610" operator="beginsWith" text="ATR">
      <formula>LEFT(I8,LEN("ATR"))="ATR"</formula>
    </cfRule>
  </conditionalFormatting>
  <conditionalFormatting sqref="I8">
    <cfRule type="beginsWith" dxfId="31182" priority="609" operator="beginsWith" text="ATD">
      <formula>LEFT(I8,LEN("ATD"))="ATD"</formula>
    </cfRule>
  </conditionalFormatting>
  <conditionalFormatting sqref="I8">
    <cfRule type="beginsWith" dxfId="31181" priority="608" operator="beginsWith" text="DP">
      <formula>LEFT(I8,LEN("DP"))="DP"</formula>
    </cfRule>
  </conditionalFormatting>
  <conditionalFormatting sqref="I7">
    <cfRule type="beginsWith" dxfId="31180" priority="606" operator="beginsWith" text="FER">
      <formula>LEFT(I7,LEN("FER"))="FER"</formula>
    </cfRule>
    <cfRule type="beginsWith" dxfId="31179" priority="607" operator="beginsWith" text="FRS">
      <formula>LEFT(I7,LEN("FRS"))="FRS"</formula>
    </cfRule>
  </conditionalFormatting>
  <conditionalFormatting sqref="I7">
    <cfRule type="beginsWith" dxfId="31178" priority="605" operator="beginsWith" text="NT">
      <formula>LEFT(I7,LEN("NT"))="NT"</formula>
    </cfRule>
  </conditionalFormatting>
  <conditionalFormatting sqref="I7">
    <cfRule type="beginsWith" dxfId="31177" priority="602" operator="beginsWith" text="ANT">
      <formula>LEFT(I7,LEN("ANT"))="ANT"</formula>
    </cfRule>
    <cfRule type="beginsWith" dxfId="31176" priority="603" operator="beginsWith" text="FAL">
      <formula>LEFT(I7,LEN("FAL"))="FAL"</formula>
    </cfRule>
    <cfRule type="beginsWith" dxfId="31175" priority="604" operator="beginsWith" text="OK">
      <formula>LEFT(I7,LEN("OK"))="OK"</formula>
    </cfRule>
  </conditionalFormatting>
  <conditionalFormatting sqref="I7">
    <cfRule type="beginsWith" dxfId="31174" priority="601" operator="beginsWith" text="ATR">
      <formula>LEFT(I7,LEN("ATR"))="ATR"</formula>
    </cfRule>
  </conditionalFormatting>
  <conditionalFormatting sqref="I7">
    <cfRule type="beginsWith" dxfId="31173" priority="600" operator="beginsWith" text="ATD">
      <formula>LEFT(I7,LEN("ATD"))="ATD"</formula>
    </cfRule>
  </conditionalFormatting>
  <conditionalFormatting sqref="I7">
    <cfRule type="beginsWith" dxfId="31172" priority="599" operator="beginsWith" text="DP">
      <formula>LEFT(I7,LEN("DP"))="DP"</formula>
    </cfRule>
  </conditionalFormatting>
  <conditionalFormatting sqref="I10">
    <cfRule type="beginsWith" dxfId="31171" priority="597" operator="beginsWith" text="FER">
      <formula>LEFT(I10,LEN("FER"))="FER"</formula>
    </cfRule>
    <cfRule type="beginsWith" dxfId="31170" priority="598" operator="beginsWith" text="FRS">
      <formula>LEFT(I10,LEN("FRS"))="FRS"</formula>
    </cfRule>
  </conditionalFormatting>
  <conditionalFormatting sqref="I10">
    <cfRule type="beginsWith" dxfId="31169" priority="596" operator="beginsWith" text="NT">
      <formula>LEFT(I10,LEN("NT"))="NT"</formula>
    </cfRule>
  </conditionalFormatting>
  <conditionalFormatting sqref="I10">
    <cfRule type="beginsWith" dxfId="31168" priority="593" operator="beginsWith" text="ANT">
      <formula>LEFT(I10,LEN("ANT"))="ANT"</formula>
    </cfRule>
    <cfRule type="beginsWith" dxfId="31167" priority="594" operator="beginsWith" text="FAL">
      <formula>LEFT(I10,LEN("FAL"))="FAL"</formula>
    </cfRule>
    <cfRule type="beginsWith" dxfId="31166" priority="595" operator="beginsWith" text="OK">
      <formula>LEFT(I10,LEN("OK"))="OK"</formula>
    </cfRule>
  </conditionalFormatting>
  <conditionalFormatting sqref="I10">
    <cfRule type="beginsWith" dxfId="31165" priority="592" operator="beginsWith" text="ATR">
      <formula>LEFT(I10,LEN("ATR"))="ATR"</formula>
    </cfRule>
  </conditionalFormatting>
  <conditionalFormatting sqref="I10">
    <cfRule type="beginsWith" dxfId="31164" priority="591" operator="beginsWith" text="ATD">
      <formula>LEFT(I10,LEN("ATD"))="ATD"</formula>
    </cfRule>
  </conditionalFormatting>
  <conditionalFormatting sqref="I10">
    <cfRule type="beginsWith" dxfId="31163" priority="590" stopIfTrue="1" operator="beginsWith" text="DP">
      <formula>LEFT(I10,LEN("DP"))="DP"</formula>
    </cfRule>
  </conditionalFormatting>
  <conditionalFormatting sqref="I9">
    <cfRule type="beginsWith" dxfId="31162" priority="588" operator="beginsWith" text="FER">
      <formula>LEFT(I9,LEN("FER"))="FER"</formula>
    </cfRule>
    <cfRule type="beginsWith" dxfId="31161" priority="589" operator="beginsWith" text="FRS">
      <formula>LEFT(I9,LEN("FRS"))="FRS"</formula>
    </cfRule>
  </conditionalFormatting>
  <conditionalFormatting sqref="I9">
    <cfRule type="beginsWith" dxfId="31160" priority="587" operator="beginsWith" text="NT">
      <formula>LEFT(I9,LEN("NT"))="NT"</formula>
    </cfRule>
  </conditionalFormatting>
  <conditionalFormatting sqref="I9">
    <cfRule type="beginsWith" dxfId="31159" priority="584" operator="beginsWith" text="ANT">
      <formula>LEFT(I9,LEN("ANT"))="ANT"</formula>
    </cfRule>
    <cfRule type="beginsWith" dxfId="31158" priority="585" operator="beginsWith" text="FAL">
      <formula>LEFT(I9,LEN("FAL"))="FAL"</formula>
    </cfRule>
    <cfRule type="beginsWith" dxfId="31157" priority="586" operator="beginsWith" text="OK">
      <formula>LEFT(I9,LEN("OK"))="OK"</formula>
    </cfRule>
  </conditionalFormatting>
  <conditionalFormatting sqref="I9">
    <cfRule type="beginsWith" dxfId="31156" priority="583" operator="beginsWith" text="ATR">
      <formula>LEFT(I9,LEN("ATR"))="ATR"</formula>
    </cfRule>
  </conditionalFormatting>
  <conditionalFormatting sqref="I9">
    <cfRule type="beginsWith" dxfId="31155" priority="582" operator="beginsWith" text="ATD">
      <formula>LEFT(I9,LEN("ATD"))="ATD"</formula>
    </cfRule>
  </conditionalFormatting>
  <conditionalFormatting sqref="I9">
    <cfRule type="beginsWith" dxfId="31154" priority="581" operator="beginsWith" text="DP">
      <formula>LEFT(I9,LEN("DP"))="DP"</formula>
    </cfRule>
  </conditionalFormatting>
  <conditionalFormatting sqref="H7:H10">
    <cfRule type="expression" dxfId="31153" priority="580">
      <formula>G7="0"</formula>
    </cfRule>
  </conditionalFormatting>
  <conditionalFormatting sqref="G7:G10">
    <cfRule type="beginsWith" dxfId="31152" priority="579" operator="beginsWith" text="0">
      <formula>LEFT(G7,LEN("0"))="0"</formula>
    </cfRule>
  </conditionalFormatting>
  <conditionalFormatting sqref="I12">
    <cfRule type="beginsWith" dxfId="31151" priority="577" operator="beginsWith" text="FER">
      <formula>LEFT(I12,LEN("FER"))="FER"</formula>
    </cfRule>
    <cfRule type="beginsWith" dxfId="31150" priority="578" operator="beginsWith" text="FRS">
      <formula>LEFT(I12,LEN("FRS"))="FRS"</formula>
    </cfRule>
  </conditionalFormatting>
  <conditionalFormatting sqref="I12">
    <cfRule type="beginsWith" dxfId="31149" priority="576" operator="beginsWith" text="NT">
      <formula>LEFT(I12,LEN("NT"))="NT"</formula>
    </cfRule>
  </conditionalFormatting>
  <conditionalFormatting sqref="I12">
    <cfRule type="beginsWith" dxfId="31148" priority="573" operator="beginsWith" text="ANT">
      <formula>LEFT(I12,LEN("ANT"))="ANT"</formula>
    </cfRule>
    <cfRule type="beginsWith" dxfId="31147" priority="574" operator="beginsWith" text="FAL">
      <formula>LEFT(I12,LEN("FAL"))="FAL"</formula>
    </cfRule>
    <cfRule type="beginsWith" dxfId="31146" priority="575" operator="beginsWith" text="OK">
      <formula>LEFT(I12,LEN("OK"))="OK"</formula>
    </cfRule>
  </conditionalFormatting>
  <conditionalFormatting sqref="I12">
    <cfRule type="beginsWith" dxfId="31145" priority="572" operator="beginsWith" text="ATR">
      <formula>LEFT(I12,LEN("ATR"))="ATR"</formula>
    </cfRule>
  </conditionalFormatting>
  <conditionalFormatting sqref="I12">
    <cfRule type="beginsWith" dxfId="31144" priority="571" operator="beginsWith" text="ATD">
      <formula>LEFT(I12,LEN("ATD"))="ATD"</formula>
    </cfRule>
  </conditionalFormatting>
  <conditionalFormatting sqref="I12">
    <cfRule type="beginsWith" dxfId="31143" priority="570" operator="beginsWith" text="DP">
      <formula>LEFT(I12,LEN("DP"))="DP"</formula>
    </cfRule>
  </conditionalFormatting>
  <conditionalFormatting sqref="I11">
    <cfRule type="beginsWith" dxfId="31142" priority="568" operator="beginsWith" text="FER">
      <formula>LEFT(I11,LEN("FER"))="FER"</formula>
    </cfRule>
    <cfRule type="beginsWith" dxfId="31141" priority="569" operator="beginsWith" text="FRS">
      <formula>LEFT(I11,LEN("FRS"))="FRS"</formula>
    </cfRule>
  </conditionalFormatting>
  <conditionalFormatting sqref="I11">
    <cfRule type="beginsWith" dxfId="31140" priority="567" operator="beginsWith" text="NT">
      <formula>LEFT(I11,LEN("NT"))="NT"</formula>
    </cfRule>
  </conditionalFormatting>
  <conditionalFormatting sqref="I11">
    <cfRule type="beginsWith" dxfId="31139" priority="564" operator="beginsWith" text="ANT">
      <formula>LEFT(I11,LEN("ANT"))="ANT"</formula>
    </cfRule>
    <cfRule type="beginsWith" dxfId="31138" priority="565" operator="beginsWith" text="FAL">
      <formula>LEFT(I11,LEN("FAL"))="FAL"</formula>
    </cfRule>
    <cfRule type="beginsWith" dxfId="31137" priority="566" operator="beginsWith" text="OK">
      <formula>LEFT(I11,LEN("OK"))="OK"</formula>
    </cfRule>
  </conditionalFormatting>
  <conditionalFormatting sqref="I11">
    <cfRule type="beginsWith" dxfId="31136" priority="563" operator="beginsWith" text="ATR">
      <formula>LEFT(I11,LEN("ATR"))="ATR"</formula>
    </cfRule>
  </conditionalFormatting>
  <conditionalFormatting sqref="I11">
    <cfRule type="beginsWith" dxfId="31135" priority="562" operator="beginsWith" text="ATD">
      <formula>LEFT(I11,LEN("ATD"))="ATD"</formula>
    </cfRule>
  </conditionalFormatting>
  <conditionalFormatting sqref="I11">
    <cfRule type="beginsWith" dxfId="31134" priority="561" operator="beginsWith" text="DP">
      <formula>LEFT(I11,LEN("DP"))="DP"</formula>
    </cfRule>
  </conditionalFormatting>
  <conditionalFormatting sqref="I14">
    <cfRule type="beginsWith" dxfId="31133" priority="559" operator="beginsWith" text="FER">
      <formula>LEFT(I14,LEN("FER"))="FER"</formula>
    </cfRule>
    <cfRule type="beginsWith" dxfId="31132" priority="560" operator="beginsWith" text="FRS">
      <formula>LEFT(I14,LEN("FRS"))="FRS"</formula>
    </cfRule>
  </conditionalFormatting>
  <conditionalFormatting sqref="I14">
    <cfRule type="beginsWith" dxfId="31131" priority="558" operator="beginsWith" text="NT">
      <formula>LEFT(I14,LEN("NT"))="NT"</formula>
    </cfRule>
  </conditionalFormatting>
  <conditionalFormatting sqref="I14">
    <cfRule type="beginsWith" dxfId="31130" priority="555" operator="beginsWith" text="ANT">
      <formula>LEFT(I14,LEN("ANT"))="ANT"</formula>
    </cfRule>
    <cfRule type="beginsWith" dxfId="31129" priority="556" operator="beginsWith" text="FAL">
      <formula>LEFT(I14,LEN("FAL"))="FAL"</formula>
    </cfRule>
    <cfRule type="beginsWith" dxfId="31128" priority="557" operator="beginsWith" text="OK">
      <formula>LEFT(I14,LEN("OK"))="OK"</formula>
    </cfRule>
  </conditionalFormatting>
  <conditionalFormatting sqref="I14">
    <cfRule type="beginsWith" dxfId="31127" priority="554" operator="beginsWith" text="ATR">
      <formula>LEFT(I14,LEN("ATR"))="ATR"</formula>
    </cfRule>
  </conditionalFormatting>
  <conditionalFormatting sqref="I14">
    <cfRule type="beginsWith" dxfId="31126" priority="553" operator="beginsWith" text="ATD">
      <formula>LEFT(I14,LEN("ATD"))="ATD"</formula>
    </cfRule>
  </conditionalFormatting>
  <conditionalFormatting sqref="I14">
    <cfRule type="beginsWith" dxfId="31125" priority="552" stopIfTrue="1" operator="beginsWith" text="DP">
      <formula>LEFT(I14,LEN("DP"))="DP"</formula>
    </cfRule>
  </conditionalFormatting>
  <conditionalFormatting sqref="I13">
    <cfRule type="beginsWith" dxfId="31124" priority="550" operator="beginsWith" text="FER">
      <formula>LEFT(I13,LEN("FER"))="FER"</formula>
    </cfRule>
    <cfRule type="beginsWith" dxfId="31123" priority="551" operator="beginsWith" text="FRS">
      <formula>LEFT(I13,LEN("FRS"))="FRS"</formula>
    </cfRule>
  </conditionalFormatting>
  <conditionalFormatting sqref="I13">
    <cfRule type="beginsWith" dxfId="31122" priority="549" operator="beginsWith" text="NT">
      <formula>LEFT(I13,LEN("NT"))="NT"</formula>
    </cfRule>
  </conditionalFormatting>
  <conditionalFormatting sqref="I13">
    <cfRule type="beginsWith" dxfId="31121" priority="546" operator="beginsWith" text="ANT">
      <formula>LEFT(I13,LEN("ANT"))="ANT"</formula>
    </cfRule>
    <cfRule type="beginsWith" dxfId="31120" priority="547" operator="beginsWith" text="FAL">
      <formula>LEFT(I13,LEN("FAL"))="FAL"</formula>
    </cfRule>
    <cfRule type="beginsWith" dxfId="31119" priority="548" operator="beginsWith" text="OK">
      <formula>LEFT(I13,LEN("OK"))="OK"</formula>
    </cfRule>
  </conditionalFormatting>
  <conditionalFormatting sqref="I13">
    <cfRule type="beginsWith" dxfId="31118" priority="545" operator="beginsWith" text="ATR">
      <formula>LEFT(I13,LEN("ATR"))="ATR"</formula>
    </cfRule>
  </conditionalFormatting>
  <conditionalFormatting sqref="I13">
    <cfRule type="beginsWith" dxfId="31117" priority="544" operator="beginsWith" text="ATD">
      <formula>LEFT(I13,LEN("ATD"))="ATD"</formula>
    </cfRule>
  </conditionalFormatting>
  <conditionalFormatting sqref="I13">
    <cfRule type="beginsWith" dxfId="31116" priority="543" operator="beginsWith" text="DP">
      <formula>LEFT(I13,LEN("DP"))="DP"</formula>
    </cfRule>
  </conditionalFormatting>
  <conditionalFormatting sqref="H11:H14">
    <cfRule type="expression" dxfId="31115" priority="542">
      <formula>G11="0"</formula>
    </cfRule>
  </conditionalFormatting>
  <conditionalFormatting sqref="G11:G14">
    <cfRule type="beginsWith" dxfId="31114" priority="541" operator="beginsWith" text="0">
      <formula>LEFT(G11,LEN("0"))="0"</formula>
    </cfRule>
  </conditionalFormatting>
  <conditionalFormatting sqref="G17:I18">
    <cfRule type="expression" dxfId="31113" priority="537">
      <formula>F15="FERIADO"</formula>
    </cfRule>
    <cfRule type="expression" dxfId="31112" priority="538">
      <formula>F15="FÉRIAS"</formula>
    </cfRule>
    <cfRule type="expression" dxfId="31111" priority="539">
      <formula>F15="ATESTADO"</formula>
    </cfRule>
    <cfRule type="expression" dxfId="31110" priority="540">
      <formula>F15="NTRAB"</formula>
    </cfRule>
  </conditionalFormatting>
  <conditionalFormatting sqref="I15">
    <cfRule type="beginsWith" dxfId="31109" priority="534" operator="beginsWith" text="DP">
      <formula>LEFT(I15,LEN("DP"))="DP"</formula>
    </cfRule>
    <cfRule type="beginsWith" dxfId="31108" priority="535" operator="beginsWith" text="FER">
      <formula>LEFT(I15,LEN("FER"))="FER"</formula>
    </cfRule>
    <cfRule type="beginsWith" dxfId="31107" priority="536" operator="beginsWith" text="FRS">
      <formula>LEFT(I15,LEN("FRS"))="FRS"</formula>
    </cfRule>
  </conditionalFormatting>
  <conditionalFormatting sqref="I15">
    <cfRule type="beginsWith" dxfId="31106" priority="533" operator="beginsWith" text="NT">
      <formula>LEFT(I15,LEN("NT"))="NT"</formula>
    </cfRule>
  </conditionalFormatting>
  <conditionalFormatting sqref="I15">
    <cfRule type="beginsWith" dxfId="31105" priority="530" operator="beginsWith" text="ANT">
      <formula>LEFT(I15,LEN("ANT"))="ANT"</formula>
    </cfRule>
    <cfRule type="beginsWith" dxfId="31104" priority="531" operator="beginsWith" text="FAL">
      <formula>LEFT(I15,LEN("FAL"))="FAL"</formula>
    </cfRule>
    <cfRule type="beginsWith" dxfId="31103" priority="532" operator="beginsWith" text="OK">
      <formula>LEFT(I15,LEN("OK"))="OK"</formula>
    </cfRule>
  </conditionalFormatting>
  <conditionalFormatting sqref="I15">
    <cfRule type="beginsWith" dxfId="31102" priority="529" operator="beginsWith" text="ATR">
      <formula>LEFT(I15,LEN("ATR"))="ATR"</formula>
    </cfRule>
  </conditionalFormatting>
  <conditionalFormatting sqref="I15">
    <cfRule type="beginsWith" dxfId="31101" priority="528" operator="beginsWith" text="ATD">
      <formula>LEFT(I15,LEN("ATD"))="ATD"</formula>
    </cfRule>
  </conditionalFormatting>
  <conditionalFormatting sqref="I16">
    <cfRule type="beginsWith" dxfId="31100" priority="526" operator="beginsWith" text="FER">
      <formula>LEFT(I16,LEN("FER"))="FER"</formula>
    </cfRule>
    <cfRule type="beginsWith" dxfId="31099" priority="527" operator="beginsWith" text="FRS">
      <formula>LEFT(I16,LEN("FRS"))="FRS"</formula>
    </cfRule>
  </conditionalFormatting>
  <conditionalFormatting sqref="I16">
    <cfRule type="beginsWith" dxfId="31098" priority="525" operator="beginsWith" text="NT">
      <formula>LEFT(I16,LEN("NT"))="NT"</formula>
    </cfRule>
  </conditionalFormatting>
  <conditionalFormatting sqref="I16">
    <cfRule type="beginsWith" dxfId="31097" priority="522" operator="beginsWith" text="ANT">
      <formula>LEFT(I16,LEN("ANT"))="ANT"</formula>
    </cfRule>
    <cfRule type="beginsWith" dxfId="31096" priority="523" operator="beginsWith" text="FAL">
      <formula>LEFT(I16,LEN("FAL"))="FAL"</formula>
    </cfRule>
    <cfRule type="beginsWith" dxfId="31095" priority="524" operator="beginsWith" text="OK">
      <formula>LEFT(I16,LEN("OK"))="OK"</formula>
    </cfRule>
  </conditionalFormatting>
  <conditionalFormatting sqref="I16">
    <cfRule type="beginsWith" dxfId="31094" priority="521" operator="beginsWith" text="ATR">
      <formula>LEFT(I16,LEN("ATR"))="ATR"</formula>
    </cfRule>
  </conditionalFormatting>
  <conditionalFormatting sqref="I16">
    <cfRule type="beginsWith" dxfId="31093" priority="520" operator="beginsWith" text="ATD">
      <formula>LEFT(I16,LEN("ATD"))="ATD"</formula>
    </cfRule>
  </conditionalFormatting>
  <conditionalFormatting sqref="I16">
    <cfRule type="beginsWith" dxfId="31092" priority="519" stopIfTrue="1" operator="beginsWith" text="DP">
      <formula>LEFT(I16,LEN("DP"))="DP"</formula>
    </cfRule>
  </conditionalFormatting>
  <conditionalFormatting sqref="H15:H16">
    <cfRule type="expression" dxfId="31091" priority="518">
      <formula>G15="0"</formula>
    </cfRule>
  </conditionalFormatting>
  <conditionalFormatting sqref="G15:G16">
    <cfRule type="beginsWith" dxfId="31090" priority="517" operator="beginsWith" text="0">
      <formula>LEFT(G15,LEN("0"))="0"</formula>
    </cfRule>
  </conditionalFormatting>
  <conditionalFormatting sqref="G19:I22">
    <cfRule type="expression" dxfId="31089" priority="513">
      <formula>F19="FÉRIAS"</formula>
    </cfRule>
    <cfRule type="expression" dxfId="31088" priority="514">
      <formula>F19="FERIADO"</formula>
    </cfRule>
    <cfRule type="expression" dxfId="31087" priority="515">
      <formula>F19="ATESTADO"</formula>
    </cfRule>
    <cfRule type="expression" dxfId="31086" priority="516">
      <formula>F19="NTRAB"</formula>
    </cfRule>
  </conditionalFormatting>
  <conditionalFormatting sqref="I24">
    <cfRule type="beginsWith" dxfId="31085" priority="511" operator="beginsWith" text="FER">
      <formula>LEFT(I24,LEN("FER"))="FER"</formula>
    </cfRule>
    <cfRule type="beginsWith" dxfId="31084" priority="512" operator="beginsWith" text="FRS">
      <formula>LEFT(I24,LEN("FRS"))="FRS"</formula>
    </cfRule>
  </conditionalFormatting>
  <conditionalFormatting sqref="I24">
    <cfRule type="beginsWith" dxfId="31083" priority="510" operator="beginsWith" text="NT">
      <formula>LEFT(I24,LEN("NT"))="NT"</formula>
    </cfRule>
  </conditionalFormatting>
  <conditionalFormatting sqref="I24">
    <cfRule type="beginsWith" dxfId="31082" priority="507" operator="beginsWith" text="ANT">
      <formula>LEFT(I24,LEN("ANT"))="ANT"</formula>
    </cfRule>
    <cfRule type="beginsWith" dxfId="31081" priority="508" operator="beginsWith" text="FAL">
      <formula>LEFT(I24,LEN("FAL"))="FAL"</formula>
    </cfRule>
    <cfRule type="beginsWith" dxfId="31080" priority="509" operator="beginsWith" text="OK">
      <formula>LEFT(I24,LEN("OK"))="OK"</formula>
    </cfRule>
  </conditionalFormatting>
  <conditionalFormatting sqref="I24">
    <cfRule type="beginsWith" dxfId="31079" priority="506" operator="beginsWith" text="ATR">
      <formula>LEFT(I24,LEN("ATR"))="ATR"</formula>
    </cfRule>
  </conditionalFormatting>
  <conditionalFormatting sqref="I24">
    <cfRule type="beginsWith" dxfId="31078" priority="505" operator="beginsWith" text="ATD">
      <formula>LEFT(I24,LEN("ATD"))="ATD"</formula>
    </cfRule>
  </conditionalFormatting>
  <conditionalFormatting sqref="I24">
    <cfRule type="beginsWith" dxfId="31077" priority="504" operator="beginsWith" text="DP">
      <formula>LEFT(I24,LEN("DP"))="DP"</formula>
    </cfRule>
  </conditionalFormatting>
  <conditionalFormatting sqref="I23">
    <cfRule type="beginsWith" dxfId="31076" priority="502" operator="beginsWith" text="FER">
      <formula>LEFT(I23,LEN("FER"))="FER"</formula>
    </cfRule>
    <cfRule type="beginsWith" dxfId="31075" priority="503" operator="beginsWith" text="FRS">
      <formula>LEFT(I23,LEN("FRS"))="FRS"</formula>
    </cfRule>
  </conditionalFormatting>
  <conditionalFormatting sqref="I23">
    <cfRule type="beginsWith" dxfId="31074" priority="501" operator="beginsWith" text="NT">
      <formula>LEFT(I23,LEN("NT"))="NT"</formula>
    </cfRule>
  </conditionalFormatting>
  <conditionalFormatting sqref="I23">
    <cfRule type="beginsWith" dxfId="31073" priority="498" operator="beginsWith" text="ANT">
      <formula>LEFT(I23,LEN("ANT"))="ANT"</formula>
    </cfRule>
    <cfRule type="beginsWith" dxfId="31072" priority="499" operator="beginsWith" text="FAL">
      <formula>LEFT(I23,LEN("FAL"))="FAL"</formula>
    </cfRule>
    <cfRule type="beginsWith" dxfId="31071" priority="500" operator="beginsWith" text="OK">
      <formula>LEFT(I23,LEN("OK"))="OK"</formula>
    </cfRule>
  </conditionalFormatting>
  <conditionalFormatting sqref="I23">
    <cfRule type="beginsWith" dxfId="31070" priority="497" operator="beginsWith" text="ATR">
      <formula>LEFT(I23,LEN("ATR"))="ATR"</formula>
    </cfRule>
  </conditionalFormatting>
  <conditionalFormatting sqref="I23">
    <cfRule type="beginsWith" dxfId="31069" priority="496" operator="beginsWith" text="ATD">
      <formula>LEFT(I23,LEN("ATD"))="ATD"</formula>
    </cfRule>
  </conditionalFormatting>
  <conditionalFormatting sqref="I23">
    <cfRule type="beginsWith" dxfId="31068" priority="495" operator="beginsWith" text="DP">
      <formula>LEFT(I23,LEN("DP"))="DP"</formula>
    </cfRule>
  </conditionalFormatting>
  <conditionalFormatting sqref="I26">
    <cfRule type="beginsWith" dxfId="31067" priority="493" operator="beginsWith" text="FER">
      <formula>LEFT(I26,LEN("FER"))="FER"</formula>
    </cfRule>
    <cfRule type="beginsWith" dxfId="31066" priority="494" operator="beginsWith" text="FRS">
      <formula>LEFT(I26,LEN("FRS"))="FRS"</formula>
    </cfRule>
  </conditionalFormatting>
  <conditionalFormatting sqref="I26">
    <cfRule type="beginsWith" dxfId="31065" priority="492" operator="beginsWith" text="NT">
      <formula>LEFT(I26,LEN("NT"))="NT"</formula>
    </cfRule>
  </conditionalFormatting>
  <conditionalFormatting sqref="I26">
    <cfRule type="beginsWith" dxfId="31064" priority="489" operator="beginsWith" text="ANT">
      <formula>LEFT(I26,LEN("ANT"))="ANT"</formula>
    </cfRule>
    <cfRule type="beginsWith" dxfId="31063" priority="490" operator="beginsWith" text="FAL">
      <formula>LEFT(I26,LEN("FAL"))="FAL"</formula>
    </cfRule>
    <cfRule type="beginsWith" dxfId="31062" priority="491" operator="beginsWith" text="OK">
      <formula>LEFT(I26,LEN("OK"))="OK"</formula>
    </cfRule>
  </conditionalFormatting>
  <conditionalFormatting sqref="I26">
    <cfRule type="beginsWith" dxfId="31061" priority="488" operator="beginsWith" text="ATR">
      <formula>LEFT(I26,LEN("ATR"))="ATR"</formula>
    </cfRule>
  </conditionalFormatting>
  <conditionalFormatting sqref="I26">
    <cfRule type="beginsWith" dxfId="31060" priority="487" operator="beginsWith" text="ATD">
      <formula>LEFT(I26,LEN("ATD"))="ATD"</formula>
    </cfRule>
  </conditionalFormatting>
  <conditionalFormatting sqref="I26">
    <cfRule type="beginsWith" dxfId="31059" priority="486" stopIfTrue="1" operator="beginsWith" text="DP">
      <formula>LEFT(I26,LEN("DP"))="DP"</formula>
    </cfRule>
  </conditionalFormatting>
  <conditionalFormatting sqref="I25">
    <cfRule type="beginsWith" dxfId="31058" priority="484" operator="beginsWith" text="FER">
      <formula>LEFT(I25,LEN("FER"))="FER"</formula>
    </cfRule>
    <cfRule type="beginsWith" dxfId="31057" priority="485" operator="beginsWith" text="FRS">
      <formula>LEFT(I25,LEN("FRS"))="FRS"</formula>
    </cfRule>
  </conditionalFormatting>
  <conditionalFormatting sqref="I25">
    <cfRule type="beginsWith" dxfId="31056" priority="483" operator="beginsWith" text="NT">
      <formula>LEFT(I25,LEN("NT"))="NT"</formula>
    </cfRule>
  </conditionalFormatting>
  <conditionalFormatting sqref="I25">
    <cfRule type="beginsWith" dxfId="31055" priority="480" operator="beginsWith" text="ANT">
      <formula>LEFT(I25,LEN("ANT"))="ANT"</formula>
    </cfRule>
    <cfRule type="beginsWith" dxfId="31054" priority="481" operator="beginsWith" text="FAL">
      <formula>LEFT(I25,LEN("FAL"))="FAL"</formula>
    </cfRule>
    <cfRule type="beginsWith" dxfId="31053" priority="482" operator="beginsWith" text="OK">
      <formula>LEFT(I25,LEN("OK"))="OK"</formula>
    </cfRule>
  </conditionalFormatting>
  <conditionalFormatting sqref="I25">
    <cfRule type="beginsWith" dxfId="31052" priority="479" operator="beginsWith" text="ATR">
      <formula>LEFT(I25,LEN("ATR"))="ATR"</formula>
    </cfRule>
  </conditionalFormatting>
  <conditionalFormatting sqref="I25">
    <cfRule type="beginsWith" dxfId="31051" priority="478" operator="beginsWith" text="ATD">
      <formula>LEFT(I25,LEN("ATD"))="ATD"</formula>
    </cfRule>
  </conditionalFormatting>
  <conditionalFormatting sqref="I25">
    <cfRule type="beginsWith" dxfId="31050" priority="477" operator="beginsWith" text="DP">
      <formula>LEFT(I25,LEN("DP"))="DP"</formula>
    </cfRule>
  </conditionalFormatting>
  <conditionalFormatting sqref="H23:H26">
    <cfRule type="expression" dxfId="31049" priority="476">
      <formula>G23="0"</formula>
    </cfRule>
  </conditionalFormatting>
  <conditionalFormatting sqref="G23:G26">
    <cfRule type="beginsWith" dxfId="31048" priority="475" operator="beginsWith" text="0">
      <formula>LEFT(G23,LEN("0"))="0"</formula>
    </cfRule>
  </conditionalFormatting>
  <conditionalFormatting sqref="I28">
    <cfRule type="beginsWith" dxfId="31047" priority="473" operator="beginsWith" text="FER">
      <formula>LEFT(I28,LEN("FER"))="FER"</formula>
    </cfRule>
    <cfRule type="beginsWith" dxfId="31046" priority="474" operator="beginsWith" text="FRS">
      <formula>LEFT(I28,LEN("FRS"))="FRS"</formula>
    </cfRule>
  </conditionalFormatting>
  <conditionalFormatting sqref="I28">
    <cfRule type="beginsWith" dxfId="31045" priority="472" operator="beginsWith" text="NT">
      <formula>LEFT(I28,LEN("NT"))="NT"</formula>
    </cfRule>
  </conditionalFormatting>
  <conditionalFormatting sqref="I28">
    <cfRule type="beginsWith" dxfId="31044" priority="469" operator="beginsWith" text="ANT">
      <formula>LEFT(I28,LEN("ANT"))="ANT"</formula>
    </cfRule>
    <cfRule type="beginsWith" dxfId="31043" priority="470" operator="beginsWith" text="FAL">
      <formula>LEFT(I28,LEN("FAL"))="FAL"</formula>
    </cfRule>
    <cfRule type="beginsWith" dxfId="31042" priority="471" operator="beginsWith" text="OK">
      <formula>LEFT(I28,LEN("OK"))="OK"</formula>
    </cfRule>
  </conditionalFormatting>
  <conditionalFormatting sqref="I28">
    <cfRule type="beginsWith" dxfId="31041" priority="468" operator="beginsWith" text="ATR">
      <formula>LEFT(I28,LEN("ATR"))="ATR"</formula>
    </cfRule>
  </conditionalFormatting>
  <conditionalFormatting sqref="I28">
    <cfRule type="beginsWith" dxfId="31040" priority="467" operator="beginsWith" text="ATD">
      <formula>LEFT(I28,LEN("ATD"))="ATD"</formula>
    </cfRule>
  </conditionalFormatting>
  <conditionalFormatting sqref="I28">
    <cfRule type="beginsWith" dxfId="31039" priority="466" operator="beginsWith" text="DP">
      <formula>LEFT(I28,LEN("DP"))="DP"</formula>
    </cfRule>
  </conditionalFormatting>
  <conditionalFormatting sqref="I27">
    <cfRule type="beginsWith" dxfId="31038" priority="464" operator="beginsWith" text="FER">
      <formula>LEFT(I27,LEN("FER"))="FER"</formula>
    </cfRule>
    <cfRule type="beginsWith" dxfId="31037" priority="465" operator="beginsWith" text="FRS">
      <formula>LEFT(I27,LEN("FRS"))="FRS"</formula>
    </cfRule>
  </conditionalFormatting>
  <conditionalFormatting sqref="I27">
    <cfRule type="beginsWith" dxfId="31036" priority="463" operator="beginsWith" text="NT">
      <formula>LEFT(I27,LEN("NT"))="NT"</formula>
    </cfRule>
  </conditionalFormatting>
  <conditionalFormatting sqref="I27">
    <cfRule type="beginsWith" dxfId="31035" priority="460" operator="beginsWith" text="ANT">
      <formula>LEFT(I27,LEN("ANT"))="ANT"</formula>
    </cfRule>
    <cfRule type="beginsWith" dxfId="31034" priority="461" operator="beginsWith" text="FAL">
      <formula>LEFT(I27,LEN("FAL"))="FAL"</formula>
    </cfRule>
    <cfRule type="beginsWith" dxfId="31033" priority="462" operator="beginsWith" text="OK">
      <formula>LEFT(I27,LEN("OK"))="OK"</formula>
    </cfRule>
  </conditionalFormatting>
  <conditionalFormatting sqref="I27">
    <cfRule type="beginsWith" dxfId="31032" priority="459" operator="beginsWith" text="ATR">
      <formula>LEFT(I27,LEN("ATR"))="ATR"</formula>
    </cfRule>
  </conditionalFormatting>
  <conditionalFormatting sqref="I27">
    <cfRule type="beginsWith" dxfId="31031" priority="458" operator="beginsWith" text="ATD">
      <formula>LEFT(I27,LEN("ATD"))="ATD"</formula>
    </cfRule>
  </conditionalFormatting>
  <conditionalFormatting sqref="I27">
    <cfRule type="beginsWith" dxfId="31030" priority="457" operator="beginsWith" text="DP">
      <formula>LEFT(I27,LEN("DP"))="DP"</formula>
    </cfRule>
  </conditionalFormatting>
  <conditionalFormatting sqref="I30">
    <cfRule type="beginsWith" dxfId="31029" priority="455" operator="beginsWith" text="FER">
      <formula>LEFT(I30,LEN("FER"))="FER"</formula>
    </cfRule>
    <cfRule type="beginsWith" dxfId="31028" priority="456" operator="beginsWith" text="FRS">
      <formula>LEFT(I30,LEN("FRS"))="FRS"</formula>
    </cfRule>
  </conditionalFormatting>
  <conditionalFormatting sqref="I30">
    <cfRule type="beginsWith" dxfId="31027" priority="454" operator="beginsWith" text="NT">
      <formula>LEFT(I30,LEN("NT"))="NT"</formula>
    </cfRule>
  </conditionalFormatting>
  <conditionalFormatting sqref="I30">
    <cfRule type="beginsWith" dxfId="31026" priority="451" operator="beginsWith" text="ANT">
      <formula>LEFT(I30,LEN("ANT"))="ANT"</formula>
    </cfRule>
    <cfRule type="beginsWith" dxfId="31025" priority="452" operator="beginsWith" text="FAL">
      <formula>LEFT(I30,LEN("FAL"))="FAL"</formula>
    </cfRule>
    <cfRule type="beginsWith" dxfId="31024" priority="453" operator="beginsWith" text="OK">
      <formula>LEFT(I30,LEN("OK"))="OK"</formula>
    </cfRule>
  </conditionalFormatting>
  <conditionalFormatting sqref="I30">
    <cfRule type="beginsWith" dxfId="31023" priority="450" operator="beginsWith" text="ATR">
      <formula>LEFT(I30,LEN("ATR"))="ATR"</formula>
    </cfRule>
  </conditionalFormatting>
  <conditionalFormatting sqref="I30">
    <cfRule type="beginsWith" dxfId="31022" priority="449" operator="beginsWith" text="ATD">
      <formula>LEFT(I30,LEN("ATD"))="ATD"</formula>
    </cfRule>
  </conditionalFormatting>
  <conditionalFormatting sqref="I30">
    <cfRule type="beginsWith" dxfId="31021" priority="448" stopIfTrue="1" operator="beginsWith" text="DP">
      <formula>LEFT(I30,LEN("DP"))="DP"</formula>
    </cfRule>
  </conditionalFormatting>
  <conditionalFormatting sqref="I29">
    <cfRule type="beginsWith" dxfId="31020" priority="446" operator="beginsWith" text="FER">
      <formula>LEFT(I29,LEN("FER"))="FER"</formula>
    </cfRule>
    <cfRule type="beginsWith" dxfId="31019" priority="447" operator="beginsWith" text="FRS">
      <formula>LEFT(I29,LEN("FRS"))="FRS"</formula>
    </cfRule>
  </conditionalFormatting>
  <conditionalFormatting sqref="I29">
    <cfRule type="beginsWith" dxfId="31018" priority="445" operator="beginsWith" text="NT">
      <formula>LEFT(I29,LEN("NT"))="NT"</formula>
    </cfRule>
  </conditionalFormatting>
  <conditionalFormatting sqref="I29">
    <cfRule type="beginsWith" dxfId="31017" priority="442" operator="beginsWith" text="ANT">
      <formula>LEFT(I29,LEN("ANT"))="ANT"</formula>
    </cfRule>
    <cfRule type="beginsWith" dxfId="31016" priority="443" operator="beginsWith" text="FAL">
      <formula>LEFT(I29,LEN("FAL"))="FAL"</formula>
    </cfRule>
    <cfRule type="beginsWith" dxfId="31015" priority="444" operator="beginsWith" text="OK">
      <formula>LEFT(I29,LEN("OK"))="OK"</formula>
    </cfRule>
  </conditionalFormatting>
  <conditionalFormatting sqref="I29">
    <cfRule type="beginsWith" dxfId="31014" priority="441" operator="beginsWith" text="ATR">
      <formula>LEFT(I29,LEN("ATR"))="ATR"</formula>
    </cfRule>
  </conditionalFormatting>
  <conditionalFormatting sqref="I29">
    <cfRule type="beginsWith" dxfId="31013" priority="440" operator="beginsWith" text="ATD">
      <formula>LEFT(I29,LEN("ATD"))="ATD"</formula>
    </cfRule>
  </conditionalFormatting>
  <conditionalFormatting sqref="I29">
    <cfRule type="beginsWith" dxfId="31012" priority="439" operator="beginsWith" text="DP">
      <formula>LEFT(I29,LEN("DP"))="DP"</formula>
    </cfRule>
  </conditionalFormatting>
  <conditionalFormatting sqref="H27:H30">
    <cfRule type="expression" dxfId="31011" priority="438">
      <formula>G27="0"</formula>
    </cfRule>
  </conditionalFormatting>
  <conditionalFormatting sqref="G27:G30">
    <cfRule type="beginsWith" dxfId="31010" priority="437" operator="beginsWith" text="0">
      <formula>LEFT(G27,LEN("0"))="0"</formula>
    </cfRule>
  </conditionalFormatting>
  <conditionalFormatting sqref="I32">
    <cfRule type="beginsWith" dxfId="31009" priority="435" operator="beginsWith" text="FER">
      <formula>LEFT(I32,LEN("FER"))="FER"</formula>
    </cfRule>
    <cfRule type="beginsWith" dxfId="31008" priority="436" operator="beginsWith" text="FRS">
      <formula>LEFT(I32,LEN("FRS"))="FRS"</formula>
    </cfRule>
  </conditionalFormatting>
  <conditionalFormatting sqref="I32">
    <cfRule type="beginsWith" dxfId="31007" priority="434" operator="beginsWith" text="NT">
      <formula>LEFT(I32,LEN("NT"))="NT"</formula>
    </cfRule>
  </conditionalFormatting>
  <conditionalFormatting sqref="I32">
    <cfRule type="beginsWith" dxfId="31006" priority="431" operator="beginsWith" text="ANT">
      <formula>LEFT(I32,LEN("ANT"))="ANT"</formula>
    </cfRule>
    <cfRule type="beginsWith" dxfId="31005" priority="432" operator="beginsWith" text="FAL">
      <formula>LEFT(I32,LEN("FAL"))="FAL"</formula>
    </cfRule>
    <cfRule type="beginsWith" dxfId="31004" priority="433" operator="beginsWith" text="OK">
      <formula>LEFT(I32,LEN("OK"))="OK"</formula>
    </cfRule>
  </conditionalFormatting>
  <conditionalFormatting sqref="I32">
    <cfRule type="beginsWith" dxfId="31003" priority="430" operator="beginsWith" text="ATR">
      <formula>LEFT(I32,LEN("ATR"))="ATR"</formula>
    </cfRule>
  </conditionalFormatting>
  <conditionalFormatting sqref="I32">
    <cfRule type="beginsWith" dxfId="31002" priority="429" operator="beginsWith" text="ATD">
      <formula>LEFT(I32,LEN("ATD"))="ATD"</formula>
    </cfRule>
  </conditionalFormatting>
  <conditionalFormatting sqref="I32">
    <cfRule type="beginsWith" dxfId="31001" priority="428" operator="beginsWith" text="DP">
      <formula>LEFT(I32,LEN("DP"))="DP"</formula>
    </cfRule>
  </conditionalFormatting>
  <conditionalFormatting sqref="I31">
    <cfRule type="beginsWith" dxfId="31000" priority="426" operator="beginsWith" text="FER">
      <formula>LEFT(I31,LEN("FER"))="FER"</formula>
    </cfRule>
    <cfRule type="beginsWith" dxfId="30999" priority="427" operator="beginsWith" text="FRS">
      <formula>LEFT(I31,LEN("FRS"))="FRS"</formula>
    </cfRule>
  </conditionalFormatting>
  <conditionalFormatting sqref="I31">
    <cfRule type="beginsWith" dxfId="30998" priority="425" operator="beginsWith" text="NT">
      <formula>LEFT(I31,LEN("NT"))="NT"</formula>
    </cfRule>
  </conditionalFormatting>
  <conditionalFormatting sqref="I31">
    <cfRule type="beginsWith" dxfId="30997" priority="422" operator="beginsWith" text="ANT">
      <formula>LEFT(I31,LEN("ANT"))="ANT"</formula>
    </cfRule>
    <cfRule type="beginsWith" dxfId="30996" priority="423" operator="beginsWith" text="FAL">
      <formula>LEFT(I31,LEN("FAL"))="FAL"</formula>
    </cfRule>
    <cfRule type="beginsWith" dxfId="30995" priority="424" operator="beginsWith" text="OK">
      <formula>LEFT(I31,LEN("OK"))="OK"</formula>
    </cfRule>
  </conditionalFormatting>
  <conditionalFormatting sqref="I31">
    <cfRule type="beginsWith" dxfId="30994" priority="421" operator="beginsWith" text="ATR">
      <formula>LEFT(I31,LEN("ATR"))="ATR"</formula>
    </cfRule>
  </conditionalFormatting>
  <conditionalFormatting sqref="I31">
    <cfRule type="beginsWith" dxfId="30993" priority="420" operator="beginsWith" text="ATD">
      <formula>LEFT(I31,LEN("ATD"))="ATD"</formula>
    </cfRule>
  </conditionalFormatting>
  <conditionalFormatting sqref="I31">
    <cfRule type="beginsWith" dxfId="30992" priority="419" operator="beginsWith" text="DP">
      <formula>LEFT(I31,LEN("DP"))="DP"</formula>
    </cfRule>
  </conditionalFormatting>
  <conditionalFormatting sqref="I34">
    <cfRule type="beginsWith" dxfId="30991" priority="417" operator="beginsWith" text="FER">
      <formula>LEFT(I34,LEN("FER"))="FER"</formula>
    </cfRule>
    <cfRule type="beginsWith" dxfId="30990" priority="418" operator="beginsWith" text="FRS">
      <formula>LEFT(I34,LEN("FRS"))="FRS"</formula>
    </cfRule>
  </conditionalFormatting>
  <conditionalFormatting sqref="I34">
    <cfRule type="beginsWith" dxfId="30989" priority="416" operator="beginsWith" text="NT">
      <formula>LEFT(I34,LEN("NT"))="NT"</formula>
    </cfRule>
  </conditionalFormatting>
  <conditionalFormatting sqref="I34">
    <cfRule type="beginsWith" dxfId="30988" priority="413" operator="beginsWith" text="ANT">
      <formula>LEFT(I34,LEN("ANT"))="ANT"</formula>
    </cfRule>
    <cfRule type="beginsWith" dxfId="30987" priority="414" operator="beginsWith" text="FAL">
      <formula>LEFT(I34,LEN("FAL"))="FAL"</formula>
    </cfRule>
    <cfRule type="beginsWith" dxfId="30986" priority="415" operator="beginsWith" text="OK">
      <formula>LEFT(I34,LEN("OK"))="OK"</formula>
    </cfRule>
  </conditionalFormatting>
  <conditionalFormatting sqref="I34">
    <cfRule type="beginsWith" dxfId="30985" priority="412" operator="beginsWith" text="ATR">
      <formula>LEFT(I34,LEN("ATR"))="ATR"</formula>
    </cfRule>
  </conditionalFormatting>
  <conditionalFormatting sqref="I34">
    <cfRule type="beginsWith" dxfId="30984" priority="411" operator="beginsWith" text="ATD">
      <formula>LEFT(I34,LEN("ATD"))="ATD"</formula>
    </cfRule>
  </conditionalFormatting>
  <conditionalFormatting sqref="I34">
    <cfRule type="beginsWith" dxfId="30983" priority="410" stopIfTrue="1" operator="beginsWith" text="DP">
      <formula>LEFT(I34,LEN("DP"))="DP"</formula>
    </cfRule>
  </conditionalFormatting>
  <conditionalFormatting sqref="I33">
    <cfRule type="beginsWith" dxfId="30982" priority="408" operator="beginsWith" text="FER">
      <formula>LEFT(I33,LEN("FER"))="FER"</formula>
    </cfRule>
    <cfRule type="beginsWith" dxfId="30981" priority="409" operator="beginsWith" text="FRS">
      <formula>LEFT(I33,LEN("FRS"))="FRS"</formula>
    </cfRule>
  </conditionalFormatting>
  <conditionalFormatting sqref="I33">
    <cfRule type="beginsWith" dxfId="30980" priority="407" operator="beginsWith" text="NT">
      <formula>LEFT(I33,LEN("NT"))="NT"</formula>
    </cfRule>
  </conditionalFormatting>
  <conditionalFormatting sqref="I33">
    <cfRule type="beginsWith" dxfId="30979" priority="404" operator="beginsWith" text="ANT">
      <formula>LEFT(I33,LEN("ANT"))="ANT"</formula>
    </cfRule>
    <cfRule type="beginsWith" dxfId="30978" priority="405" operator="beginsWith" text="FAL">
      <formula>LEFT(I33,LEN("FAL"))="FAL"</formula>
    </cfRule>
    <cfRule type="beginsWith" dxfId="30977" priority="406" operator="beginsWith" text="OK">
      <formula>LEFT(I33,LEN("OK"))="OK"</formula>
    </cfRule>
  </conditionalFormatting>
  <conditionalFormatting sqref="I33">
    <cfRule type="beginsWith" dxfId="30976" priority="403" operator="beginsWith" text="ATR">
      <formula>LEFT(I33,LEN("ATR"))="ATR"</formula>
    </cfRule>
  </conditionalFormatting>
  <conditionalFormatting sqref="I33">
    <cfRule type="beginsWith" dxfId="30975" priority="402" operator="beginsWith" text="ATD">
      <formula>LEFT(I33,LEN("ATD"))="ATD"</formula>
    </cfRule>
  </conditionalFormatting>
  <conditionalFormatting sqref="I33">
    <cfRule type="beginsWith" dxfId="30974" priority="401" operator="beginsWith" text="DP">
      <formula>LEFT(I33,LEN("DP"))="DP"</formula>
    </cfRule>
  </conditionalFormatting>
  <conditionalFormatting sqref="H31:H34">
    <cfRule type="expression" dxfId="30973" priority="400">
      <formula>G31="0"</formula>
    </cfRule>
  </conditionalFormatting>
  <conditionalFormatting sqref="G31:G34">
    <cfRule type="beginsWith" dxfId="30972" priority="399" operator="beginsWith" text="0">
      <formula>LEFT(G31,LEN("0"))="0"</formula>
    </cfRule>
  </conditionalFormatting>
  <conditionalFormatting sqref="I36">
    <cfRule type="beginsWith" dxfId="30971" priority="397" operator="beginsWith" text="FER">
      <formula>LEFT(I36,LEN("FER"))="FER"</formula>
    </cfRule>
    <cfRule type="beginsWith" dxfId="30970" priority="398" operator="beginsWith" text="FRS">
      <formula>LEFT(I36,LEN("FRS"))="FRS"</formula>
    </cfRule>
  </conditionalFormatting>
  <conditionalFormatting sqref="I36">
    <cfRule type="beginsWith" dxfId="30969" priority="396" operator="beginsWith" text="NT">
      <formula>LEFT(I36,LEN("NT"))="NT"</formula>
    </cfRule>
  </conditionalFormatting>
  <conditionalFormatting sqref="I36">
    <cfRule type="beginsWith" dxfId="30968" priority="393" operator="beginsWith" text="ANT">
      <formula>LEFT(I36,LEN("ANT"))="ANT"</formula>
    </cfRule>
    <cfRule type="beginsWith" dxfId="30967" priority="394" operator="beginsWith" text="FAL">
      <formula>LEFT(I36,LEN("FAL"))="FAL"</formula>
    </cfRule>
    <cfRule type="beginsWith" dxfId="30966" priority="395" operator="beginsWith" text="OK">
      <formula>LEFT(I36,LEN("OK"))="OK"</formula>
    </cfRule>
  </conditionalFormatting>
  <conditionalFormatting sqref="I36">
    <cfRule type="beginsWith" dxfId="30965" priority="392" operator="beginsWith" text="ATR">
      <formula>LEFT(I36,LEN("ATR"))="ATR"</formula>
    </cfRule>
  </conditionalFormatting>
  <conditionalFormatting sqref="I36">
    <cfRule type="beginsWith" dxfId="30964" priority="391" operator="beginsWith" text="ATD">
      <formula>LEFT(I36,LEN("ATD"))="ATD"</formula>
    </cfRule>
  </conditionalFormatting>
  <conditionalFormatting sqref="I36">
    <cfRule type="beginsWith" dxfId="30963" priority="390" operator="beginsWith" text="DP">
      <formula>LEFT(I36,LEN("DP"))="DP"</formula>
    </cfRule>
  </conditionalFormatting>
  <conditionalFormatting sqref="I35">
    <cfRule type="beginsWith" dxfId="30962" priority="388" operator="beginsWith" text="FER">
      <formula>LEFT(I35,LEN("FER"))="FER"</formula>
    </cfRule>
    <cfRule type="beginsWith" dxfId="30961" priority="389" operator="beginsWith" text="FRS">
      <formula>LEFT(I35,LEN("FRS"))="FRS"</formula>
    </cfRule>
  </conditionalFormatting>
  <conditionalFormatting sqref="I35">
    <cfRule type="beginsWith" dxfId="30960" priority="387" operator="beginsWith" text="NT">
      <formula>LEFT(I35,LEN("NT"))="NT"</formula>
    </cfRule>
  </conditionalFormatting>
  <conditionalFormatting sqref="I35">
    <cfRule type="beginsWith" dxfId="30959" priority="384" operator="beginsWith" text="ANT">
      <formula>LEFT(I35,LEN("ANT"))="ANT"</formula>
    </cfRule>
    <cfRule type="beginsWith" dxfId="30958" priority="385" operator="beginsWith" text="FAL">
      <formula>LEFT(I35,LEN("FAL"))="FAL"</formula>
    </cfRule>
    <cfRule type="beginsWith" dxfId="30957" priority="386" operator="beginsWith" text="OK">
      <formula>LEFT(I35,LEN("OK"))="OK"</formula>
    </cfRule>
  </conditionalFormatting>
  <conditionalFormatting sqref="I35">
    <cfRule type="beginsWith" dxfId="30956" priority="383" operator="beginsWith" text="ATR">
      <formula>LEFT(I35,LEN("ATR"))="ATR"</formula>
    </cfRule>
  </conditionalFormatting>
  <conditionalFormatting sqref="I35">
    <cfRule type="beginsWith" dxfId="30955" priority="382" operator="beginsWith" text="ATD">
      <formula>LEFT(I35,LEN("ATD"))="ATD"</formula>
    </cfRule>
  </conditionalFormatting>
  <conditionalFormatting sqref="I35">
    <cfRule type="beginsWith" dxfId="30954" priority="381" operator="beginsWith" text="DP">
      <formula>LEFT(I35,LEN("DP"))="DP"</formula>
    </cfRule>
  </conditionalFormatting>
  <conditionalFormatting sqref="I38">
    <cfRule type="beginsWith" dxfId="30953" priority="379" operator="beginsWith" text="FER">
      <formula>LEFT(I38,LEN("FER"))="FER"</formula>
    </cfRule>
    <cfRule type="beginsWith" dxfId="30952" priority="380" operator="beginsWith" text="FRS">
      <formula>LEFT(I38,LEN("FRS"))="FRS"</formula>
    </cfRule>
  </conditionalFormatting>
  <conditionalFormatting sqref="I38">
    <cfRule type="beginsWith" dxfId="30951" priority="378" operator="beginsWith" text="NT">
      <formula>LEFT(I38,LEN("NT"))="NT"</formula>
    </cfRule>
  </conditionalFormatting>
  <conditionalFormatting sqref="I38">
    <cfRule type="beginsWith" dxfId="30950" priority="375" operator="beginsWith" text="ANT">
      <formula>LEFT(I38,LEN("ANT"))="ANT"</formula>
    </cfRule>
    <cfRule type="beginsWith" dxfId="30949" priority="376" operator="beginsWith" text="FAL">
      <formula>LEFT(I38,LEN("FAL"))="FAL"</formula>
    </cfRule>
    <cfRule type="beginsWith" dxfId="30948" priority="377" operator="beginsWith" text="OK">
      <formula>LEFT(I38,LEN("OK"))="OK"</formula>
    </cfRule>
  </conditionalFormatting>
  <conditionalFormatting sqref="I38">
    <cfRule type="beginsWith" dxfId="30947" priority="374" operator="beginsWith" text="ATR">
      <formula>LEFT(I38,LEN("ATR"))="ATR"</formula>
    </cfRule>
  </conditionalFormatting>
  <conditionalFormatting sqref="I38">
    <cfRule type="beginsWith" dxfId="30946" priority="373" operator="beginsWith" text="ATD">
      <formula>LEFT(I38,LEN("ATD"))="ATD"</formula>
    </cfRule>
  </conditionalFormatting>
  <conditionalFormatting sqref="I38">
    <cfRule type="beginsWith" dxfId="30945" priority="372" stopIfTrue="1" operator="beginsWith" text="DP">
      <formula>LEFT(I38,LEN("DP"))="DP"</formula>
    </cfRule>
  </conditionalFormatting>
  <conditionalFormatting sqref="I37">
    <cfRule type="beginsWith" dxfId="30944" priority="370" operator="beginsWith" text="FER">
      <formula>LEFT(I37,LEN("FER"))="FER"</formula>
    </cfRule>
    <cfRule type="beginsWith" dxfId="30943" priority="371" operator="beginsWith" text="FRS">
      <formula>LEFT(I37,LEN("FRS"))="FRS"</formula>
    </cfRule>
  </conditionalFormatting>
  <conditionalFormatting sqref="I37">
    <cfRule type="beginsWith" dxfId="30942" priority="369" operator="beginsWith" text="NT">
      <formula>LEFT(I37,LEN("NT"))="NT"</formula>
    </cfRule>
  </conditionalFormatting>
  <conditionalFormatting sqref="I37">
    <cfRule type="beginsWith" dxfId="30941" priority="366" operator="beginsWith" text="ANT">
      <formula>LEFT(I37,LEN("ANT"))="ANT"</formula>
    </cfRule>
    <cfRule type="beginsWith" dxfId="30940" priority="367" operator="beginsWith" text="FAL">
      <formula>LEFT(I37,LEN("FAL"))="FAL"</formula>
    </cfRule>
    <cfRule type="beginsWith" dxfId="30939" priority="368" operator="beginsWith" text="OK">
      <formula>LEFT(I37,LEN("OK"))="OK"</formula>
    </cfRule>
  </conditionalFormatting>
  <conditionalFormatting sqref="I37">
    <cfRule type="beginsWith" dxfId="30938" priority="365" operator="beginsWith" text="ATR">
      <formula>LEFT(I37,LEN("ATR"))="ATR"</formula>
    </cfRule>
  </conditionalFormatting>
  <conditionalFormatting sqref="I37">
    <cfRule type="beginsWith" dxfId="30937" priority="364" operator="beginsWith" text="ATD">
      <formula>LEFT(I37,LEN("ATD"))="ATD"</formula>
    </cfRule>
  </conditionalFormatting>
  <conditionalFormatting sqref="I37">
    <cfRule type="beginsWith" dxfId="30936" priority="363" operator="beginsWith" text="DP">
      <formula>LEFT(I37,LEN("DP"))="DP"</formula>
    </cfRule>
  </conditionalFormatting>
  <conditionalFormatting sqref="H35:H38">
    <cfRule type="expression" dxfId="30935" priority="362">
      <formula>G35="0"</formula>
    </cfRule>
  </conditionalFormatting>
  <conditionalFormatting sqref="G35:G38">
    <cfRule type="beginsWith" dxfId="30934" priority="361" operator="beginsWith" text="0">
      <formula>LEFT(G35,LEN("0"))="0"</formula>
    </cfRule>
  </conditionalFormatting>
  <conditionalFormatting sqref="I40">
    <cfRule type="beginsWith" dxfId="30933" priority="359" operator="beginsWith" text="FER">
      <formula>LEFT(I40,LEN("FER"))="FER"</formula>
    </cfRule>
    <cfRule type="beginsWith" dxfId="30932" priority="360" operator="beginsWith" text="FRS">
      <formula>LEFT(I40,LEN("FRS"))="FRS"</formula>
    </cfRule>
  </conditionalFormatting>
  <conditionalFormatting sqref="I40">
    <cfRule type="beginsWith" dxfId="30931" priority="358" operator="beginsWith" text="NT">
      <formula>LEFT(I40,LEN("NT"))="NT"</formula>
    </cfRule>
  </conditionalFormatting>
  <conditionalFormatting sqref="I40">
    <cfRule type="beginsWith" dxfId="30930" priority="355" operator="beginsWith" text="ANT">
      <formula>LEFT(I40,LEN("ANT"))="ANT"</formula>
    </cfRule>
    <cfRule type="beginsWith" dxfId="30929" priority="356" operator="beginsWith" text="FAL">
      <formula>LEFT(I40,LEN("FAL"))="FAL"</formula>
    </cfRule>
    <cfRule type="beginsWith" dxfId="30928" priority="357" operator="beginsWith" text="OK">
      <formula>LEFT(I40,LEN("OK"))="OK"</formula>
    </cfRule>
  </conditionalFormatting>
  <conditionalFormatting sqref="I40">
    <cfRule type="beginsWith" dxfId="30927" priority="354" operator="beginsWith" text="ATR">
      <formula>LEFT(I40,LEN("ATR"))="ATR"</formula>
    </cfRule>
  </conditionalFormatting>
  <conditionalFormatting sqref="I40">
    <cfRule type="beginsWith" dxfId="30926" priority="353" operator="beginsWith" text="ATD">
      <formula>LEFT(I40,LEN("ATD"))="ATD"</formula>
    </cfRule>
  </conditionalFormatting>
  <conditionalFormatting sqref="I40">
    <cfRule type="beginsWith" dxfId="30925" priority="352" operator="beginsWith" text="DP">
      <formula>LEFT(I40,LEN("DP"))="DP"</formula>
    </cfRule>
  </conditionalFormatting>
  <conditionalFormatting sqref="I39">
    <cfRule type="beginsWith" dxfId="30924" priority="350" operator="beginsWith" text="FER">
      <formula>LEFT(I39,LEN("FER"))="FER"</formula>
    </cfRule>
    <cfRule type="beginsWith" dxfId="30923" priority="351" operator="beginsWith" text="FRS">
      <formula>LEFT(I39,LEN("FRS"))="FRS"</formula>
    </cfRule>
  </conditionalFormatting>
  <conditionalFormatting sqref="I39">
    <cfRule type="beginsWith" dxfId="30922" priority="349" operator="beginsWith" text="NT">
      <formula>LEFT(I39,LEN("NT"))="NT"</formula>
    </cfRule>
  </conditionalFormatting>
  <conditionalFormatting sqref="I39">
    <cfRule type="beginsWith" dxfId="30921" priority="346" operator="beginsWith" text="ANT">
      <formula>LEFT(I39,LEN("ANT"))="ANT"</formula>
    </cfRule>
    <cfRule type="beginsWith" dxfId="30920" priority="347" operator="beginsWith" text="FAL">
      <formula>LEFT(I39,LEN("FAL"))="FAL"</formula>
    </cfRule>
    <cfRule type="beginsWith" dxfId="30919" priority="348" operator="beginsWith" text="OK">
      <formula>LEFT(I39,LEN("OK"))="OK"</formula>
    </cfRule>
  </conditionalFormatting>
  <conditionalFormatting sqref="I39">
    <cfRule type="beginsWith" dxfId="30918" priority="345" operator="beginsWith" text="ATR">
      <formula>LEFT(I39,LEN("ATR"))="ATR"</formula>
    </cfRule>
  </conditionalFormatting>
  <conditionalFormatting sqref="I39">
    <cfRule type="beginsWith" dxfId="30917" priority="344" operator="beginsWith" text="ATD">
      <formula>LEFT(I39,LEN("ATD"))="ATD"</formula>
    </cfRule>
  </conditionalFormatting>
  <conditionalFormatting sqref="I39">
    <cfRule type="beginsWith" dxfId="30916" priority="343" operator="beginsWith" text="DP">
      <formula>LEFT(I39,LEN("DP"))="DP"</formula>
    </cfRule>
  </conditionalFormatting>
  <conditionalFormatting sqref="I42">
    <cfRule type="beginsWith" dxfId="30915" priority="341" operator="beginsWith" text="FER">
      <formula>LEFT(I42,LEN("FER"))="FER"</formula>
    </cfRule>
    <cfRule type="beginsWith" dxfId="30914" priority="342" operator="beginsWith" text="FRS">
      <formula>LEFT(I42,LEN("FRS"))="FRS"</formula>
    </cfRule>
  </conditionalFormatting>
  <conditionalFormatting sqref="I42">
    <cfRule type="beginsWith" dxfId="30913" priority="340" operator="beginsWith" text="NT">
      <formula>LEFT(I42,LEN("NT"))="NT"</formula>
    </cfRule>
  </conditionalFormatting>
  <conditionalFormatting sqref="I42">
    <cfRule type="beginsWith" dxfId="30912" priority="337" operator="beginsWith" text="ANT">
      <formula>LEFT(I42,LEN("ANT"))="ANT"</formula>
    </cfRule>
    <cfRule type="beginsWith" dxfId="30911" priority="338" operator="beginsWith" text="FAL">
      <formula>LEFT(I42,LEN("FAL"))="FAL"</formula>
    </cfRule>
    <cfRule type="beginsWith" dxfId="30910" priority="339" operator="beginsWith" text="OK">
      <formula>LEFT(I42,LEN("OK"))="OK"</formula>
    </cfRule>
  </conditionalFormatting>
  <conditionalFormatting sqref="I42">
    <cfRule type="beginsWith" dxfId="30909" priority="336" operator="beginsWith" text="ATR">
      <formula>LEFT(I42,LEN("ATR"))="ATR"</formula>
    </cfRule>
  </conditionalFormatting>
  <conditionalFormatting sqref="I42">
    <cfRule type="beginsWith" dxfId="30908" priority="335" operator="beginsWith" text="ATD">
      <formula>LEFT(I42,LEN("ATD"))="ATD"</formula>
    </cfRule>
  </conditionalFormatting>
  <conditionalFormatting sqref="I42">
    <cfRule type="beginsWith" dxfId="30907" priority="334" stopIfTrue="1" operator="beginsWith" text="DP">
      <formula>LEFT(I42,LEN("DP"))="DP"</formula>
    </cfRule>
  </conditionalFormatting>
  <conditionalFormatting sqref="I41">
    <cfRule type="beginsWith" dxfId="30906" priority="332" operator="beginsWith" text="FER">
      <formula>LEFT(I41,LEN("FER"))="FER"</formula>
    </cfRule>
    <cfRule type="beginsWith" dxfId="30905" priority="333" operator="beginsWith" text="FRS">
      <formula>LEFT(I41,LEN("FRS"))="FRS"</formula>
    </cfRule>
  </conditionalFormatting>
  <conditionalFormatting sqref="I41">
    <cfRule type="beginsWith" dxfId="30904" priority="331" operator="beginsWith" text="NT">
      <formula>LEFT(I41,LEN("NT"))="NT"</formula>
    </cfRule>
  </conditionalFormatting>
  <conditionalFormatting sqref="I41">
    <cfRule type="beginsWith" dxfId="30903" priority="328" operator="beginsWith" text="ANT">
      <formula>LEFT(I41,LEN("ANT"))="ANT"</formula>
    </cfRule>
    <cfRule type="beginsWith" dxfId="30902" priority="329" operator="beginsWith" text="FAL">
      <formula>LEFT(I41,LEN("FAL"))="FAL"</formula>
    </cfRule>
    <cfRule type="beginsWith" dxfId="30901" priority="330" operator="beginsWith" text="OK">
      <formula>LEFT(I41,LEN("OK"))="OK"</formula>
    </cfRule>
  </conditionalFormatting>
  <conditionalFormatting sqref="I41">
    <cfRule type="beginsWith" dxfId="30900" priority="327" operator="beginsWith" text="ATR">
      <formula>LEFT(I41,LEN("ATR"))="ATR"</formula>
    </cfRule>
  </conditionalFormatting>
  <conditionalFormatting sqref="I41">
    <cfRule type="beginsWith" dxfId="30899" priority="326" operator="beginsWith" text="ATD">
      <formula>LEFT(I41,LEN("ATD"))="ATD"</formula>
    </cfRule>
  </conditionalFormatting>
  <conditionalFormatting sqref="I41">
    <cfRule type="beginsWith" dxfId="30898" priority="325" operator="beginsWith" text="DP">
      <formula>LEFT(I41,LEN("DP"))="DP"</formula>
    </cfRule>
  </conditionalFormatting>
  <conditionalFormatting sqref="H39:H42">
    <cfRule type="expression" dxfId="30897" priority="324">
      <formula>G39="0"</formula>
    </cfRule>
  </conditionalFormatting>
  <conditionalFormatting sqref="G39:G42">
    <cfRule type="beginsWith" dxfId="30896" priority="323" operator="beginsWith" text="0">
      <formula>LEFT(G39,LEN("0"))="0"</formula>
    </cfRule>
  </conditionalFormatting>
  <conditionalFormatting sqref="L5:N6">
    <cfRule type="expression" dxfId="30895" priority="319">
      <formula>K3="FERIADO"</formula>
    </cfRule>
    <cfRule type="expression" dxfId="30894" priority="320">
      <formula>K3="FÉRIAS"</formula>
    </cfRule>
    <cfRule type="expression" dxfId="30893" priority="321">
      <formula>K3="ATESTADO"</formula>
    </cfRule>
    <cfRule type="expression" dxfId="30892" priority="322">
      <formula>K3="NTRAB"</formula>
    </cfRule>
  </conditionalFormatting>
  <conditionalFormatting sqref="N3">
    <cfRule type="beginsWith" dxfId="30891" priority="316" operator="beginsWith" text="DP">
      <formula>LEFT(N3,LEN("DP"))="DP"</formula>
    </cfRule>
    <cfRule type="beginsWith" dxfId="30890" priority="317" operator="beginsWith" text="FER">
      <formula>LEFT(N3,LEN("FER"))="FER"</formula>
    </cfRule>
    <cfRule type="beginsWith" dxfId="30889" priority="318" operator="beginsWith" text="FRS">
      <formula>LEFT(N3,LEN("FRS"))="FRS"</formula>
    </cfRule>
  </conditionalFormatting>
  <conditionalFormatting sqref="N3">
    <cfRule type="beginsWith" dxfId="30888" priority="315" operator="beginsWith" text="NT">
      <formula>LEFT(N3,LEN("NT"))="NT"</formula>
    </cfRule>
  </conditionalFormatting>
  <conditionalFormatting sqref="N3">
    <cfRule type="beginsWith" dxfId="30887" priority="312" operator="beginsWith" text="ANT">
      <formula>LEFT(N3,LEN("ANT"))="ANT"</formula>
    </cfRule>
    <cfRule type="beginsWith" dxfId="30886" priority="313" operator="beginsWith" text="FAL">
      <formula>LEFT(N3,LEN("FAL"))="FAL"</formula>
    </cfRule>
    <cfRule type="beginsWith" dxfId="30885" priority="314" operator="beginsWith" text="OK">
      <formula>LEFT(N3,LEN("OK"))="OK"</formula>
    </cfRule>
  </conditionalFormatting>
  <conditionalFormatting sqref="N3">
    <cfRule type="beginsWith" dxfId="30884" priority="311" operator="beginsWith" text="ATR">
      <formula>LEFT(N3,LEN("ATR"))="ATR"</formula>
    </cfRule>
  </conditionalFormatting>
  <conditionalFormatting sqref="N3">
    <cfRule type="beginsWith" dxfId="30883" priority="310" operator="beginsWith" text="ATD">
      <formula>LEFT(N3,LEN("ATD"))="ATD"</formula>
    </cfRule>
  </conditionalFormatting>
  <conditionalFormatting sqref="N4">
    <cfRule type="beginsWith" dxfId="30882" priority="308" operator="beginsWith" text="FER">
      <formula>LEFT(N4,LEN("FER"))="FER"</formula>
    </cfRule>
    <cfRule type="beginsWith" dxfId="30881" priority="309" operator="beginsWith" text="FRS">
      <formula>LEFT(N4,LEN("FRS"))="FRS"</formula>
    </cfRule>
  </conditionalFormatting>
  <conditionalFormatting sqref="N4">
    <cfRule type="beginsWith" dxfId="30880" priority="307" operator="beginsWith" text="NT">
      <formula>LEFT(N4,LEN("NT"))="NT"</formula>
    </cfRule>
  </conditionalFormatting>
  <conditionalFormatting sqref="N4">
    <cfRule type="beginsWith" dxfId="30879" priority="304" operator="beginsWith" text="ANT">
      <formula>LEFT(N4,LEN("ANT"))="ANT"</formula>
    </cfRule>
    <cfRule type="beginsWith" dxfId="30878" priority="305" operator="beginsWith" text="FAL">
      <formula>LEFT(N4,LEN("FAL"))="FAL"</formula>
    </cfRule>
    <cfRule type="beginsWith" dxfId="30877" priority="306" operator="beginsWith" text="OK">
      <formula>LEFT(N4,LEN("OK"))="OK"</formula>
    </cfRule>
  </conditionalFormatting>
  <conditionalFormatting sqref="N4">
    <cfRule type="beginsWith" dxfId="30876" priority="303" operator="beginsWith" text="ATR">
      <formula>LEFT(N4,LEN("ATR"))="ATR"</formula>
    </cfRule>
  </conditionalFormatting>
  <conditionalFormatting sqref="N4">
    <cfRule type="beginsWith" dxfId="30875" priority="302" operator="beginsWith" text="ATD">
      <formula>LEFT(N4,LEN("ATD"))="ATD"</formula>
    </cfRule>
  </conditionalFormatting>
  <conditionalFormatting sqref="N4">
    <cfRule type="beginsWith" dxfId="30874" priority="301" stopIfTrue="1" operator="beginsWith" text="DP">
      <formula>LEFT(N4,LEN("DP"))="DP"</formula>
    </cfRule>
  </conditionalFormatting>
  <conditionalFormatting sqref="M3:M4">
    <cfRule type="expression" dxfId="30873" priority="300">
      <formula>L3="0"</formula>
    </cfRule>
  </conditionalFormatting>
  <conditionalFormatting sqref="L3:L4">
    <cfRule type="beginsWith" dxfId="30872" priority="299" operator="beginsWith" text="0">
      <formula>LEFT(L3,LEN("0"))="0"</formula>
    </cfRule>
  </conditionalFormatting>
  <conditionalFormatting sqref="L7:N10">
    <cfRule type="expression" dxfId="30871" priority="295">
      <formula>K7="FÉRIAS"</formula>
    </cfRule>
    <cfRule type="expression" dxfId="30870" priority="296">
      <formula>K7="FERIADO"</formula>
    </cfRule>
    <cfRule type="expression" dxfId="30869" priority="297">
      <formula>K7="ATESTADO"</formula>
    </cfRule>
    <cfRule type="expression" dxfId="30868" priority="298">
      <formula>K7="NTRAB"</formula>
    </cfRule>
  </conditionalFormatting>
  <conditionalFormatting sqref="N12">
    <cfRule type="beginsWith" dxfId="30867" priority="293" operator="beginsWith" text="FER">
      <formula>LEFT(N12,LEN("FER"))="FER"</formula>
    </cfRule>
    <cfRule type="beginsWith" dxfId="30866" priority="294" operator="beginsWith" text="FRS">
      <formula>LEFT(N12,LEN("FRS"))="FRS"</formula>
    </cfRule>
  </conditionalFormatting>
  <conditionalFormatting sqref="N12">
    <cfRule type="beginsWith" dxfId="30865" priority="292" operator="beginsWith" text="NT">
      <formula>LEFT(N12,LEN("NT"))="NT"</formula>
    </cfRule>
  </conditionalFormatting>
  <conditionalFormatting sqref="N12">
    <cfRule type="beginsWith" dxfId="30864" priority="289" operator="beginsWith" text="ANT">
      <formula>LEFT(N12,LEN("ANT"))="ANT"</formula>
    </cfRule>
    <cfRule type="beginsWith" dxfId="30863" priority="290" operator="beginsWith" text="FAL">
      <formula>LEFT(N12,LEN("FAL"))="FAL"</formula>
    </cfRule>
    <cfRule type="beginsWith" dxfId="30862" priority="291" operator="beginsWith" text="OK">
      <formula>LEFT(N12,LEN("OK"))="OK"</formula>
    </cfRule>
  </conditionalFormatting>
  <conditionalFormatting sqref="N12">
    <cfRule type="beginsWith" dxfId="30861" priority="288" operator="beginsWith" text="ATR">
      <formula>LEFT(N12,LEN("ATR"))="ATR"</formula>
    </cfRule>
  </conditionalFormatting>
  <conditionalFormatting sqref="N12">
    <cfRule type="beginsWith" dxfId="30860" priority="287" operator="beginsWith" text="ATD">
      <formula>LEFT(N12,LEN("ATD"))="ATD"</formula>
    </cfRule>
  </conditionalFormatting>
  <conditionalFormatting sqref="N12">
    <cfRule type="beginsWith" dxfId="30859" priority="286" operator="beginsWith" text="DP">
      <formula>LEFT(N12,LEN("DP"))="DP"</formula>
    </cfRule>
  </conditionalFormatting>
  <conditionalFormatting sqref="N11">
    <cfRule type="beginsWith" dxfId="30858" priority="284" operator="beginsWith" text="FER">
      <formula>LEFT(N11,LEN("FER"))="FER"</formula>
    </cfRule>
    <cfRule type="beginsWith" dxfId="30857" priority="285" operator="beginsWith" text="FRS">
      <formula>LEFT(N11,LEN("FRS"))="FRS"</formula>
    </cfRule>
  </conditionalFormatting>
  <conditionalFormatting sqref="N11">
    <cfRule type="beginsWith" dxfId="30856" priority="283" operator="beginsWith" text="NT">
      <formula>LEFT(N11,LEN("NT"))="NT"</formula>
    </cfRule>
  </conditionalFormatting>
  <conditionalFormatting sqref="N11">
    <cfRule type="beginsWith" dxfId="30855" priority="280" operator="beginsWith" text="ANT">
      <formula>LEFT(N11,LEN("ANT"))="ANT"</formula>
    </cfRule>
    <cfRule type="beginsWith" dxfId="30854" priority="281" operator="beginsWith" text="FAL">
      <formula>LEFT(N11,LEN("FAL"))="FAL"</formula>
    </cfRule>
    <cfRule type="beginsWith" dxfId="30853" priority="282" operator="beginsWith" text="OK">
      <formula>LEFT(N11,LEN("OK"))="OK"</formula>
    </cfRule>
  </conditionalFormatting>
  <conditionalFormatting sqref="N11">
    <cfRule type="beginsWith" dxfId="30852" priority="279" operator="beginsWith" text="ATR">
      <formula>LEFT(N11,LEN("ATR"))="ATR"</formula>
    </cfRule>
  </conditionalFormatting>
  <conditionalFormatting sqref="N11">
    <cfRule type="beginsWith" dxfId="30851" priority="278" operator="beginsWith" text="ATD">
      <formula>LEFT(N11,LEN("ATD"))="ATD"</formula>
    </cfRule>
  </conditionalFormatting>
  <conditionalFormatting sqref="N11">
    <cfRule type="beginsWith" dxfId="30850" priority="277" operator="beginsWith" text="DP">
      <formula>LEFT(N11,LEN("DP"))="DP"</formula>
    </cfRule>
  </conditionalFormatting>
  <conditionalFormatting sqref="N14">
    <cfRule type="beginsWith" dxfId="30849" priority="275" operator="beginsWith" text="FER">
      <formula>LEFT(N14,LEN("FER"))="FER"</formula>
    </cfRule>
    <cfRule type="beginsWith" dxfId="30848" priority="276" operator="beginsWith" text="FRS">
      <formula>LEFT(N14,LEN("FRS"))="FRS"</formula>
    </cfRule>
  </conditionalFormatting>
  <conditionalFormatting sqref="N14">
    <cfRule type="beginsWith" dxfId="30847" priority="274" operator="beginsWith" text="NT">
      <formula>LEFT(N14,LEN("NT"))="NT"</formula>
    </cfRule>
  </conditionalFormatting>
  <conditionalFormatting sqref="N14">
    <cfRule type="beginsWith" dxfId="30846" priority="271" operator="beginsWith" text="ANT">
      <formula>LEFT(N14,LEN("ANT"))="ANT"</formula>
    </cfRule>
    <cfRule type="beginsWith" dxfId="30845" priority="272" operator="beginsWith" text="FAL">
      <formula>LEFT(N14,LEN("FAL"))="FAL"</formula>
    </cfRule>
    <cfRule type="beginsWith" dxfId="30844" priority="273" operator="beginsWith" text="OK">
      <formula>LEFT(N14,LEN("OK"))="OK"</formula>
    </cfRule>
  </conditionalFormatting>
  <conditionalFormatting sqref="N14">
    <cfRule type="beginsWith" dxfId="30843" priority="270" operator="beginsWith" text="ATR">
      <formula>LEFT(N14,LEN("ATR"))="ATR"</formula>
    </cfRule>
  </conditionalFormatting>
  <conditionalFormatting sqref="N14">
    <cfRule type="beginsWith" dxfId="30842" priority="269" operator="beginsWith" text="ATD">
      <formula>LEFT(N14,LEN("ATD"))="ATD"</formula>
    </cfRule>
  </conditionalFormatting>
  <conditionalFormatting sqref="N14">
    <cfRule type="beginsWith" dxfId="30841" priority="268" stopIfTrue="1" operator="beginsWith" text="DP">
      <formula>LEFT(N14,LEN("DP"))="DP"</formula>
    </cfRule>
  </conditionalFormatting>
  <conditionalFormatting sqref="N13">
    <cfRule type="beginsWith" dxfId="30840" priority="266" operator="beginsWith" text="FER">
      <formula>LEFT(N13,LEN("FER"))="FER"</formula>
    </cfRule>
    <cfRule type="beginsWith" dxfId="30839" priority="267" operator="beginsWith" text="FRS">
      <formula>LEFT(N13,LEN("FRS"))="FRS"</formula>
    </cfRule>
  </conditionalFormatting>
  <conditionalFormatting sqref="N13">
    <cfRule type="beginsWith" dxfId="30838" priority="265" operator="beginsWith" text="NT">
      <formula>LEFT(N13,LEN("NT"))="NT"</formula>
    </cfRule>
  </conditionalFormatting>
  <conditionalFormatting sqref="N13">
    <cfRule type="beginsWith" dxfId="30837" priority="262" operator="beginsWith" text="ANT">
      <formula>LEFT(N13,LEN("ANT"))="ANT"</formula>
    </cfRule>
    <cfRule type="beginsWith" dxfId="30836" priority="263" operator="beginsWith" text="FAL">
      <formula>LEFT(N13,LEN("FAL"))="FAL"</formula>
    </cfRule>
    <cfRule type="beginsWith" dxfId="30835" priority="264" operator="beginsWith" text="OK">
      <formula>LEFT(N13,LEN("OK"))="OK"</formula>
    </cfRule>
  </conditionalFormatting>
  <conditionalFormatting sqref="N13">
    <cfRule type="beginsWith" dxfId="30834" priority="261" operator="beginsWith" text="ATR">
      <formula>LEFT(N13,LEN("ATR"))="ATR"</formula>
    </cfRule>
  </conditionalFormatting>
  <conditionalFormatting sqref="N13">
    <cfRule type="beginsWith" dxfId="30833" priority="260" operator="beginsWith" text="ATD">
      <formula>LEFT(N13,LEN("ATD"))="ATD"</formula>
    </cfRule>
  </conditionalFormatting>
  <conditionalFormatting sqref="N13">
    <cfRule type="beginsWith" dxfId="30832" priority="259" operator="beginsWith" text="DP">
      <formula>LEFT(N13,LEN("DP"))="DP"</formula>
    </cfRule>
  </conditionalFormatting>
  <conditionalFormatting sqref="M11:M14">
    <cfRule type="expression" dxfId="30831" priority="258">
      <formula>L11="0"</formula>
    </cfRule>
  </conditionalFormatting>
  <conditionalFormatting sqref="L11:L14">
    <cfRule type="beginsWith" dxfId="30830" priority="257" operator="beginsWith" text="0">
      <formula>LEFT(L11,LEN("0"))="0"</formula>
    </cfRule>
  </conditionalFormatting>
  <conditionalFormatting sqref="N16">
    <cfRule type="beginsWith" dxfId="30829" priority="255" operator="beginsWith" text="FER">
      <formula>LEFT(N16,LEN("FER"))="FER"</formula>
    </cfRule>
    <cfRule type="beginsWith" dxfId="30828" priority="256" operator="beginsWith" text="FRS">
      <formula>LEFT(N16,LEN("FRS"))="FRS"</formula>
    </cfRule>
  </conditionalFormatting>
  <conditionalFormatting sqref="N16">
    <cfRule type="beginsWith" dxfId="30827" priority="254" operator="beginsWith" text="NT">
      <formula>LEFT(N16,LEN("NT"))="NT"</formula>
    </cfRule>
  </conditionalFormatting>
  <conditionalFormatting sqref="N16">
    <cfRule type="beginsWith" dxfId="30826" priority="251" operator="beginsWith" text="ANT">
      <formula>LEFT(N16,LEN("ANT"))="ANT"</formula>
    </cfRule>
    <cfRule type="beginsWith" dxfId="30825" priority="252" operator="beginsWith" text="FAL">
      <formula>LEFT(N16,LEN("FAL"))="FAL"</formula>
    </cfRule>
    <cfRule type="beginsWith" dxfId="30824" priority="253" operator="beginsWith" text="OK">
      <formula>LEFT(N16,LEN("OK"))="OK"</formula>
    </cfRule>
  </conditionalFormatting>
  <conditionalFormatting sqref="N16">
    <cfRule type="beginsWith" dxfId="30823" priority="250" operator="beginsWith" text="ATR">
      <formula>LEFT(N16,LEN("ATR"))="ATR"</formula>
    </cfRule>
  </conditionalFormatting>
  <conditionalFormatting sqref="N16">
    <cfRule type="beginsWith" dxfId="30822" priority="249" operator="beginsWith" text="ATD">
      <formula>LEFT(N16,LEN("ATD"))="ATD"</formula>
    </cfRule>
  </conditionalFormatting>
  <conditionalFormatting sqref="N16">
    <cfRule type="beginsWith" dxfId="30821" priority="248" operator="beginsWith" text="DP">
      <formula>LEFT(N16,LEN("DP"))="DP"</formula>
    </cfRule>
  </conditionalFormatting>
  <conditionalFormatting sqref="N15">
    <cfRule type="beginsWith" dxfId="30820" priority="246" operator="beginsWith" text="FER">
      <formula>LEFT(N15,LEN("FER"))="FER"</formula>
    </cfRule>
    <cfRule type="beginsWith" dxfId="30819" priority="247" operator="beginsWith" text="FRS">
      <formula>LEFT(N15,LEN("FRS"))="FRS"</formula>
    </cfRule>
  </conditionalFormatting>
  <conditionalFormatting sqref="N15">
    <cfRule type="beginsWith" dxfId="30818" priority="245" operator="beginsWith" text="NT">
      <formula>LEFT(N15,LEN("NT"))="NT"</formula>
    </cfRule>
  </conditionalFormatting>
  <conditionalFormatting sqref="N15">
    <cfRule type="beginsWith" dxfId="30817" priority="242" operator="beginsWith" text="ANT">
      <formula>LEFT(N15,LEN("ANT"))="ANT"</formula>
    </cfRule>
    <cfRule type="beginsWith" dxfId="30816" priority="243" operator="beginsWith" text="FAL">
      <formula>LEFT(N15,LEN("FAL"))="FAL"</formula>
    </cfRule>
    <cfRule type="beginsWith" dxfId="30815" priority="244" operator="beginsWith" text="OK">
      <formula>LEFT(N15,LEN("OK"))="OK"</formula>
    </cfRule>
  </conditionalFormatting>
  <conditionalFormatting sqref="N15">
    <cfRule type="beginsWith" dxfId="30814" priority="241" operator="beginsWith" text="ATR">
      <formula>LEFT(N15,LEN("ATR"))="ATR"</formula>
    </cfRule>
  </conditionalFormatting>
  <conditionalFormatting sqref="N15">
    <cfRule type="beginsWith" dxfId="30813" priority="240" operator="beginsWith" text="ATD">
      <formula>LEFT(N15,LEN("ATD"))="ATD"</formula>
    </cfRule>
  </conditionalFormatting>
  <conditionalFormatting sqref="N15">
    <cfRule type="beginsWith" dxfId="30812" priority="239" operator="beginsWith" text="DP">
      <formula>LEFT(N15,LEN("DP"))="DP"</formula>
    </cfRule>
  </conditionalFormatting>
  <conditionalFormatting sqref="N18">
    <cfRule type="beginsWith" dxfId="30811" priority="237" operator="beginsWith" text="FER">
      <formula>LEFT(N18,LEN("FER"))="FER"</formula>
    </cfRule>
    <cfRule type="beginsWith" dxfId="30810" priority="238" operator="beginsWith" text="FRS">
      <formula>LEFT(N18,LEN("FRS"))="FRS"</formula>
    </cfRule>
  </conditionalFormatting>
  <conditionalFormatting sqref="N18">
    <cfRule type="beginsWith" dxfId="30809" priority="236" operator="beginsWith" text="NT">
      <formula>LEFT(N18,LEN("NT"))="NT"</formula>
    </cfRule>
  </conditionalFormatting>
  <conditionalFormatting sqref="N18">
    <cfRule type="beginsWith" dxfId="30808" priority="233" operator="beginsWith" text="ANT">
      <formula>LEFT(N18,LEN("ANT"))="ANT"</formula>
    </cfRule>
    <cfRule type="beginsWith" dxfId="30807" priority="234" operator="beginsWith" text="FAL">
      <formula>LEFT(N18,LEN("FAL"))="FAL"</formula>
    </cfRule>
    <cfRule type="beginsWith" dxfId="30806" priority="235" operator="beginsWith" text="OK">
      <formula>LEFT(N18,LEN("OK"))="OK"</formula>
    </cfRule>
  </conditionalFormatting>
  <conditionalFormatting sqref="N18">
    <cfRule type="beginsWith" dxfId="30805" priority="232" operator="beginsWith" text="ATR">
      <formula>LEFT(N18,LEN("ATR"))="ATR"</formula>
    </cfRule>
  </conditionalFormatting>
  <conditionalFormatting sqref="N18">
    <cfRule type="beginsWith" dxfId="30804" priority="231" operator="beginsWith" text="ATD">
      <formula>LEFT(N18,LEN("ATD"))="ATD"</formula>
    </cfRule>
  </conditionalFormatting>
  <conditionalFormatting sqref="N18">
    <cfRule type="beginsWith" dxfId="30803" priority="230" stopIfTrue="1" operator="beginsWith" text="DP">
      <formula>LEFT(N18,LEN("DP"))="DP"</formula>
    </cfRule>
  </conditionalFormatting>
  <conditionalFormatting sqref="N17">
    <cfRule type="beginsWith" dxfId="30802" priority="228" operator="beginsWith" text="FER">
      <formula>LEFT(N17,LEN("FER"))="FER"</formula>
    </cfRule>
    <cfRule type="beginsWith" dxfId="30801" priority="229" operator="beginsWith" text="FRS">
      <formula>LEFT(N17,LEN("FRS"))="FRS"</formula>
    </cfRule>
  </conditionalFormatting>
  <conditionalFormatting sqref="N17">
    <cfRule type="beginsWith" dxfId="30800" priority="227" operator="beginsWith" text="NT">
      <formula>LEFT(N17,LEN("NT"))="NT"</formula>
    </cfRule>
  </conditionalFormatting>
  <conditionalFormatting sqref="N17">
    <cfRule type="beginsWith" dxfId="30799" priority="224" operator="beginsWith" text="ANT">
      <formula>LEFT(N17,LEN("ANT"))="ANT"</formula>
    </cfRule>
    <cfRule type="beginsWith" dxfId="30798" priority="225" operator="beginsWith" text="FAL">
      <formula>LEFT(N17,LEN("FAL"))="FAL"</formula>
    </cfRule>
    <cfRule type="beginsWith" dxfId="30797" priority="226" operator="beginsWith" text="OK">
      <formula>LEFT(N17,LEN("OK"))="OK"</formula>
    </cfRule>
  </conditionalFormatting>
  <conditionalFormatting sqref="N17">
    <cfRule type="beginsWith" dxfId="30796" priority="223" operator="beginsWith" text="ATR">
      <formula>LEFT(N17,LEN("ATR"))="ATR"</formula>
    </cfRule>
  </conditionalFormatting>
  <conditionalFormatting sqref="N17">
    <cfRule type="beginsWith" dxfId="30795" priority="222" operator="beginsWith" text="ATD">
      <formula>LEFT(N17,LEN("ATD"))="ATD"</formula>
    </cfRule>
  </conditionalFormatting>
  <conditionalFormatting sqref="N17">
    <cfRule type="beginsWith" dxfId="30794" priority="221" operator="beginsWith" text="DP">
      <formula>LEFT(N17,LEN("DP"))="DP"</formula>
    </cfRule>
  </conditionalFormatting>
  <conditionalFormatting sqref="M15:M18">
    <cfRule type="expression" dxfId="30793" priority="220">
      <formula>L15="0"</formula>
    </cfRule>
  </conditionalFormatting>
  <conditionalFormatting sqref="L15:L18">
    <cfRule type="beginsWith" dxfId="30792" priority="219" operator="beginsWith" text="0">
      <formula>LEFT(L15,LEN("0"))="0"</formula>
    </cfRule>
  </conditionalFormatting>
  <conditionalFormatting sqref="N20">
    <cfRule type="beginsWith" dxfId="30791" priority="217" operator="beginsWith" text="FER">
      <formula>LEFT(N20,LEN("FER"))="FER"</formula>
    </cfRule>
    <cfRule type="beginsWith" dxfId="30790" priority="218" operator="beginsWith" text="FRS">
      <formula>LEFT(N20,LEN("FRS"))="FRS"</formula>
    </cfRule>
  </conditionalFormatting>
  <conditionalFormatting sqref="N20">
    <cfRule type="beginsWith" dxfId="30789" priority="216" operator="beginsWith" text="NT">
      <formula>LEFT(N20,LEN("NT"))="NT"</formula>
    </cfRule>
  </conditionalFormatting>
  <conditionalFormatting sqref="N20">
    <cfRule type="beginsWith" dxfId="30788" priority="213" operator="beginsWith" text="ANT">
      <formula>LEFT(N20,LEN("ANT"))="ANT"</formula>
    </cfRule>
    <cfRule type="beginsWith" dxfId="30787" priority="214" operator="beginsWith" text="FAL">
      <formula>LEFT(N20,LEN("FAL"))="FAL"</formula>
    </cfRule>
    <cfRule type="beginsWith" dxfId="30786" priority="215" operator="beginsWith" text="OK">
      <formula>LEFT(N20,LEN("OK"))="OK"</formula>
    </cfRule>
  </conditionalFormatting>
  <conditionalFormatting sqref="N20">
    <cfRule type="beginsWith" dxfId="30785" priority="212" operator="beginsWith" text="ATR">
      <formula>LEFT(N20,LEN("ATR"))="ATR"</formula>
    </cfRule>
  </conditionalFormatting>
  <conditionalFormatting sqref="N20">
    <cfRule type="beginsWith" dxfId="30784" priority="211" operator="beginsWith" text="ATD">
      <formula>LEFT(N20,LEN("ATD"))="ATD"</formula>
    </cfRule>
  </conditionalFormatting>
  <conditionalFormatting sqref="N20">
    <cfRule type="beginsWith" dxfId="30783" priority="210" operator="beginsWith" text="DP">
      <formula>LEFT(N20,LEN("DP"))="DP"</formula>
    </cfRule>
  </conditionalFormatting>
  <conditionalFormatting sqref="N19">
    <cfRule type="beginsWith" dxfId="30782" priority="208" operator="beginsWith" text="FER">
      <formula>LEFT(N19,LEN("FER"))="FER"</formula>
    </cfRule>
    <cfRule type="beginsWith" dxfId="30781" priority="209" operator="beginsWith" text="FRS">
      <formula>LEFT(N19,LEN("FRS"))="FRS"</formula>
    </cfRule>
  </conditionalFormatting>
  <conditionalFormatting sqref="N19">
    <cfRule type="beginsWith" dxfId="30780" priority="207" operator="beginsWith" text="NT">
      <formula>LEFT(N19,LEN("NT"))="NT"</formula>
    </cfRule>
  </conditionalFormatting>
  <conditionalFormatting sqref="N19">
    <cfRule type="beginsWith" dxfId="30779" priority="204" operator="beginsWith" text="ANT">
      <formula>LEFT(N19,LEN("ANT"))="ANT"</formula>
    </cfRule>
    <cfRule type="beginsWith" dxfId="30778" priority="205" operator="beginsWith" text="FAL">
      <formula>LEFT(N19,LEN("FAL"))="FAL"</formula>
    </cfRule>
    <cfRule type="beginsWith" dxfId="30777" priority="206" operator="beginsWith" text="OK">
      <formula>LEFT(N19,LEN("OK"))="OK"</formula>
    </cfRule>
  </conditionalFormatting>
  <conditionalFormatting sqref="N19">
    <cfRule type="beginsWith" dxfId="30776" priority="203" operator="beginsWith" text="ATR">
      <formula>LEFT(N19,LEN("ATR"))="ATR"</formula>
    </cfRule>
  </conditionalFormatting>
  <conditionalFormatting sqref="N19">
    <cfRule type="beginsWith" dxfId="30775" priority="202" operator="beginsWith" text="ATD">
      <formula>LEFT(N19,LEN("ATD"))="ATD"</formula>
    </cfRule>
  </conditionalFormatting>
  <conditionalFormatting sqref="N19">
    <cfRule type="beginsWith" dxfId="30774" priority="201" operator="beginsWith" text="DP">
      <formula>LEFT(N19,LEN("DP"))="DP"</formula>
    </cfRule>
  </conditionalFormatting>
  <conditionalFormatting sqref="N22">
    <cfRule type="beginsWith" dxfId="30773" priority="199" operator="beginsWith" text="FER">
      <formula>LEFT(N22,LEN("FER"))="FER"</formula>
    </cfRule>
    <cfRule type="beginsWith" dxfId="30772" priority="200" operator="beginsWith" text="FRS">
      <formula>LEFT(N22,LEN("FRS"))="FRS"</formula>
    </cfRule>
  </conditionalFormatting>
  <conditionalFormatting sqref="N22">
    <cfRule type="beginsWith" dxfId="30771" priority="198" operator="beginsWith" text="NT">
      <formula>LEFT(N22,LEN("NT"))="NT"</formula>
    </cfRule>
  </conditionalFormatting>
  <conditionalFormatting sqref="N22">
    <cfRule type="beginsWith" dxfId="30770" priority="195" operator="beginsWith" text="ANT">
      <formula>LEFT(N22,LEN("ANT"))="ANT"</formula>
    </cfRule>
    <cfRule type="beginsWith" dxfId="30769" priority="196" operator="beginsWith" text="FAL">
      <formula>LEFT(N22,LEN("FAL"))="FAL"</formula>
    </cfRule>
    <cfRule type="beginsWith" dxfId="30768" priority="197" operator="beginsWith" text="OK">
      <formula>LEFT(N22,LEN("OK"))="OK"</formula>
    </cfRule>
  </conditionalFormatting>
  <conditionalFormatting sqref="N22">
    <cfRule type="beginsWith" dxfId="30767" priority="194" operator="beginsWith" text="ATR">
      <formula>LEFT(N22,LEN("ATR"))="ATR"</formula>
    </cfRule>
  </conditionalFormatting>
  <conditionalFormatting sqref="N22">
    <cfRule type="beginsWith" dxfId="30766" priority="193" operator="beginsWith" text="ATD">
      <formula>LEFT(N22,LEN("ATD"))="ATD"</formula>
    </cfRule>
  </conditionalFormatting>
  <conditionalFormatting sqref="N22">
    <cfRule type="beginsWith" dxfId="30765" priority="192" stopIfTrue="1" operator="beginsWith" text="DP">
      <formula>LEFT(N22,LEN("DP"))="DP"</formula>
    </cfRule>
  </conditionalFormatting>
  <conditionalFormatting sqref="N21">
    <cfRule type="beginsWith" dxfId="30764" priority="190" operator="beginsWith" text="FER">
      <formula>LEFT(N21,LEN("FER"))="FER"</formula>
    </cfRule>
    <cfRule type="beginsWith" dxfId="30763" priority="191" operator="beginsWith" text="FRS">
      <formula>LEFT(N21,LEN("FRS"))="FRS"</formula>
    </cfRule>
  </conditionalFormatting>
  <conditionalFormatting sqref="N21">
    <cfRule type="beginsWith" dxfId="30762" priority="189" operator="beginsWith" text="NT">
      <formula>LEFT(N21,LEN("NT"))="NT"</formula>
    </cfRule>
  </conditionalFormatting>
  <conditionalFormatting sqref="N21">
    <cfRule type="beginsWith" dxfId="30761" priority="186" operator="beginsWith" text="ANT">
      <formula>LEFT(N21,LEN("ANT"))="ANT"</formula>
    </cfRule>
    <cfRule type="beginsWith" dxfId="30760" priority="187" operator="beginsWith" text="FAL">
      <formula>LEFT(N21,LEN("FAL"))="FAL"</formula>
    </cfRule>
    <cfRule type="beginsWith" dxfId="30759" priority="188" operator="beginsWith" text="OK">
      <formula>LEFT(N21,LEN("OK"))="OK"</formula>
    </cfRule>
  </conditionalFormatting>
  <conditionalFormatting sqref="N21">
    <cfRule type="beginsWith" dxfId="30758" priority="185" operator="beginsWith" text="ATR">
      <formula>LEFT(N21,LEN("ATR"))="ATR"</formula>
    </cfRule>
  </conditionalFormatting>
  <conditionalFormatting sqref="N21">
    <cfRule type="beginsWith" dxfId="30757" priority="184" operator="beginsWith" text="ATD">
      <formula>LEFT(N21,LEN("ATD"))="ATD"</formula>
    </cfRule>
  </conditionalFormatting>
  <conditionalFormatting sqref="N21">
    <cfRule type="beginsWith" dxfId="30756" priority="183" operator="beginsWith" text="DP">
      <formula>LEFT(N21,LEN("DP"))="DP"</formula>
    </cfRule>
  </conditionalFormatting>
  <conditionalFormatting sqref="M19:M22">
    <cfRule type="expression" dxfId="30755" priority="182">
      <formula>L19="0"</formula>
    </cfRule>
  </conditionalFormatting>
  <conditionalFormatting sqref="L19:L22">
    <cfRule type="beginsWith" dxfId="30754" priority="181" operator="beginsWith" text="0">
      <formula>LEFT(L19,LEN("0"))="0"</formula>
    </cfRule>
  </conditionalFormatting>
  <conditionalFormatting sqref="N24">
    <cfRule type="beginsWith" dxfId="30753" priority="179" operator="beginsWith" text="FER">
      <formula>LEFT(N24,LEN("FER"))="FER"</formula>
    </cfRule>
    <cfRule type="beginsWith" dxfId="30752" priority="180" operator="beginsWith" text="FRS">
      <formula>LEFT(N24,LEN("FRS"))="FRS"</formula>
    </cfRule>
  </conditionalFormatting>
  <conditionalFormatting sqref="N24">
    <cfRule type="beginsWith" dxfId="30751" priority="178" operator="beginsWith" text="NT">
      <formula>LEFT(N24,LEN("NT"))="NT"</formula>
    </cfRule>
  </conditionalFormatting>
  <conditionalFormatting sqref="N24">
    <cfRule type="beginsWith" dxfId="30750" priority="175" operator="beginsWith" text="ANT">
      <formula>LEFT(N24,LEN("ANT"))="ANT"</formula>
    </cfRule>
    <cfRule type="beginsWith" dxfId="30749" priority="176" operator="beginsWith" text="FAL">
      <formula>LEFT(N24,LEN("FAL"))="FAL"</formula>
    </cfRule>
    <cfRule type="beginsWith" dxfId="30748" priority="177" operator="beginsWith" text="OK">
      <formula>LEFT(N24,LEN("OK"))="OK"</formula>
    </cfRule>
  </conditionalFormatting>
  <conditionalFormatting sqref="N24">
    <cfRule type="beginsWith" dxfId="30747" priority="174" operator="beginsWith" text="ATR">
      <formula>LEFT(N24,LEN("ATR"))="ATR"</formula>
    </cfRule>
  </conditionalFormatting>
  <conditionalFormatting sqref="N24">
    <cfRule type="beginsWith" dxfId="30746" priority="173" operator="beginsWith" text="ATD">
      <formula>LEFT(N24,LEN("ATD"))="ATD"</formula>
    </cfRule>
  </conditionalFormatting>
  <conditionalFormatting sqref="N24">
    <cfRule type="beginsWith" dxfId="30745" priority="172" operator="beginsWith" text="DP">
      <formula>LEFT(N24,LEN("DP"))="DP"</formula>
    </cfRule>
  </conditionalFormatting>
  <conditionalFormatting sqref="N23">
    <cfRule type="beginsWith" dxfId="30744" priority="170" operator="beginsWith" text="FER">
      <formula>LEFT(N23,LEN("FER"))="FER"</formula>
    </cfRule>
    <cfRule type="beginsWith" dxfId="30743" priority="171" operator="beginsWith" text="FRS">
      <formula>LEFT(N23,LEN("FRS"))="FRS"</formula>
    </cfRule>
  </conditionalFormatting>
  <conditionalFormatting sqref="N23">
    <cfRule type="beginsWith" dxfId="30742" priority="169" operator="beginsWith" text="NT">
      <formula>LEFT(N23,LEN("NT"))="NT"</formula>
    </cfRule>
  </conditionalFormatting>
  <conditionalFormatting sqref="N23">
    <cfRule type="beginsWith" dxfId="30741" priority="166" operator="beginsWith" text="ANT">
      <formula>LEFT(N23,LEN("ANT"))="ANT"</formula>
    </cfRule>
    <cfRule type="beginsWith" dxfId="30740" priority="167" operator="beginsWith" text="FAL">
      <formula>LEFT(N23,LEN("FAL"))="FAL"</formula>
    </cfRule>
    <cfRule type="beginsWith" dxfId="30739" priority="168" operator="beginsWith" text="OK">
      <formula>LEFT(N23,LEN("OK"))="OK"</formula>
    </cfRule>
  </conditionalFormatting>
  <conditionalFormatting sqref="N23">
    <cfRule type="beginsWith" dxfId="30738" priority="165" operator="beginsWith" text="ATR">
      <formula>LEFT(N23,LEN("ATR"))="ATR"</formula>
    </cfRule>
  </conditionalFormatting>
  <conditionalFormatting sqref="N23">
    <cfRule type="beginsWith" dxfId="30737" priority="164" operator="beginsWith" text="ATD">
      <formula>LEFT(N23,LEN("ATD"))="ATD"</formula>
    </cfRule>
  </conditionalFormatting>
  <conditionalFormatting sqref="N23">
    <cfRule type="beginsWith" dxfId="30736" priority="163" operator="beginsWith" text="DP">
      <formula>LEFT(N23,LEN("DP"))="DP"</formula>
    </cfRule>
  </conditionalFormatting>
  <conditionalFormatting sqref="N26">
    <cfRule type="beginsWith" dxfId="30735" priority="161" operator="beginsWith" text="FER">
      <formula>LEFT(N26,LEN("FER"))="FER"</formula>
    </cfRule>
    <cfRule type="beginsWith" dxfId="30734" priority="162" operator="beginsWith" text="FRS">
      <formula>LEFT(N26,LEN("FRS"))="FRS"</formula>
    </cfRule>
  </conditionalFormatting>
  <conditionalFormatting sqref="N26">
    <cfRule type="beginsWith" dxfId="30733" priority="160" operator="beginsWith" text="NT">
      <formula>LEFT(N26,LEN("NT"))="NT"</formula>
    </cfRule>
  </conditionalFormatting>
  <conditionalFormatting sqref="N26">
    <cfRule type="beginsWith" dxfId="30732" priority="157" operator="beginsWith" text="ANT">
      <formula>LEFT(N26,LEN("ANT"))="ANT"</formula>
    </cfRule>
    <cfRule type="beginsWith" dxfId="30731" priority="158" operator="beginsWith" text="FAL">
      <formula>LEFT(N26,LEN("FAL"))="FAL"</formula>
    </cfRule>
    <cfRule type="beginsWith" dxfId="30730" priority="159" operator="beginsWith" text="OK">
      <formula>LEFT(N26,LEN("OK"))="OK"</formula>
    </cfRule>
  </conditionalFormatting>
  <conditionalFormatting sqref="N26">
    <cfRule type="beginsWith" dxfId="30729" priority="156" operator="beginsWith" text="ATR">
      <formula>LEFT(N26,LEN("ATR"))="ATR"</formula>
    </cfRule>
  </conditionalFormatting>
  <conditionalFormatting sqref="N26">
    <cfRule type="beginsWith" dxfId="30728" priority="155" operator="beginsWith" text="ATD">
      <formula>LEFT(N26,LEN("ATD"))="ATD"</formula>
    </cfRule>
  </conditionalFormatting>
  <conditionalFormatting sqref="N26">
    <cfRule type="beginsWith" dxfId="30727" priority="154" stopIfTrue="1" operator="beginsWith" text="DP">
      <formula>LEFT(N26,LEN("DP"))="DP"</formula>
    </cfRule>
  </conditionalFormatting>
  <conditionalFormatting sqref="N25">
    <cfRule type="beginsWith" dxfId="30726" priority="152" operator="beginsWith" text="FER">
      <formula>LEFT(N25,LEN("FER"))="FER"</formula>
    </cfRule>
    <cfRule type="beginsWith" dxfId="30725" priority="153" operator="beginsWith" text="FRS">
      <formula>LEFT(N25,LEN("FRS"))="FRS"</formula>
    </cfRule>
  </conditionalFormatting>
  <conditionalFormatting sqref="N25">
    <cfRule type="beginsWith" dxfId="30724" priority="151" operator="beginsWith" text="NT">
      <formula>LEFT(N25,LEN("NT"))="NT"</formula>
    </cfRule>
  </conditionalFormatting>
  <conditionalFormatting sqref="N25">
    <cfRule type="beginsWith" dxfId="30723" priority="148" operator="beginsWith" text="ANT">
      <formula>LEFT(N25,LEN("ANT"))="ANT"</formula>
    </cfRule>
    <cfRule type="beginsWith" dxfId="30722" priority="149" operator="beginsWith" text="FAL">
      <formula>LEFT(N25,LEN("FAL"))="FAL"</formula>
    </cfRule>
    <cfRule type="beginsWith" dxfId="30721" priority="150" operator="beginsWith" text="OK">
      <formula>LEFT(N25,LEN("OK"))="OK"</formula>
    </cfRule>
  </conditionalFormatting>
  <conditionalFormatting sqref="N25">
    <cfRule type="beginsWith" dxfId="30720" priority="147" operator="beginsWith" text="ATR">
      <formula>LEFT(N25,LEN("ATR"))="ATR"</formula>
    </cfRule>
  </conditionalFormatting>
  <conditionalFormatting sqref="N25">
    <cfRule type="beginsWith" dxfId="30719" priority="146" operator="beginsWith" text="ATD">
      <formula>LEFT(N25,LEN("ATD"))="ATD"</formula>
    </cfRule>
  </conditionalFormatting>
  <conditionalFormatting sqref="N25">
    <cfRule type="beginsWith" dxfId="30718" priority="145" operator="beginsWith" text="DP">
      <formula>LEFT(N25,LEN("DP"))="DP"</formula>
    </cfRule>
  </conditionalFormatting>
  <conditionalFormatting sqref="M23:M26">
    <cfRule type="expression" dxfId="30717" priority="144">
      <formula>L23="0"</formula>
    </cfRule>
  </conditionalFormatting>
  <conditionalFormatting sqref="L23:L26">
    <cfRule type="beginsWith" dxfId="30716" priority="143" operator="beginsWith" text="0">
      <formula>LEFT(L23,LEN("0"))="0"</formula>
    </cfRule>
  </conditionalFormatting>
  <conditionalFormatting sqref="N28">
    <cfRule type="beginsWith" dxfId="30715" priority="141" operator="beginsWith" text="FER">
      <formula>LEFT(N28,LEN("FER"))="FER"</formula>
    </cfRule>
    <cfRule type="beginsWith" dxfId="30714" priority="142" operator="beginsWith" text="FRS">
      <formula>LEFT(N28,LEN("FRS"))="FRS"</formula>
    </cfRule>
  </conditionalFormatting>
  <conditionalFormatting sqref="N28">
    <cfRule type="beginsWith" dxfId="30713" priority="140" operator="beginsWith" text="NT">
      <formula>LEFT(N28,LEN("NT"))="NT"</formula>
    </cfRule>
  </conditionalFormatting>
  <conditionalFormatting sqref="N28">
    <cfRule type="beginsWith" dxfId="30712" priority="137" operator="beginsWith" text="ANT">
      <formula>LEFT(N28,LEN("ANT"))="ANT"</formula>
    </cfRule>
    <cfRule type="beginsWith" dxfId="30711" priority="138" operator="beginsWith" text="FAL">
      <formula>LEFT(N28,LEN("FAL"))="FAL"</formula>
    </cfRule>
    <cfRule type="beginsWith" dxfId="30710" priority="139" operator="beginsWith" text="OK">
      <formula>LEFT(N28,LEN("OK"))="OK"</formula>
    </cfRule>
  </conditionalFormatting>
  <conditionalFormatting sqref="N28">
    <cfRule type="beginsWith" dxfId="30709" priority="136" operator="beginsWith" text="ATR">
      <formula>LEFT(N28,LEN("ATR"))="ATR"</formula>
    </cfRule>
  </conditionalFormatting>
  <conditionalFormatting sqref="N28">
    <cfRule type="beginsWith" dxfId="30708" priority="135" operator="beginsWith" text="ATD">
      <formula>LEFT(N28,LEN("ATD"))="ATD"</formula>
    </cfRule>
  </conditionalFormatting>
  <conditionalFormatting sqref="N28">
    <cfRule type="beginsWith" dxfId="30707" priority="134" operator="beginsWith" text="DP">
      <formula>LEFT(N28,LEN("DP"))="DP"</formula>
    </cfRule>
  </conditionalFormatting>
  <conditionalFormatting sqref="N27">
    <cfRule type="beginsWith" dxfId="30706" priority="132" operator="beginsWith" text="FER">
      <formula>LEFT(N27,LEN("FER"))="FER"</formula>
    </cfRule>
    <cfRule type="beginsWith" dxfId="30705" priority="133" operator="beginsWith" text="FRS">
      <formula>LEFT(N27,LEN("FRS"))="FRS"</formula>
    </cfRule>
  </conditionalFormatting>
  <conditionalFormatting sqref="N27">
    <cfRule type="beginsWith" dxfId="30704" priority="131" operator="beginsWith" text="NT">
      <formula>LEFT(N27,LEN("NT"))="NT"</formula>
    </cfRule>
  </conditionalFormatting>
  <conditionalFormatting sqref="N27">
    <cfRule type="beginsWith" dxfId="30703" priority="128" operator="beginsWith" text="ANT">
      <formula>LEFT(N27,LEN("ANT"))="ANT"</formula>
    </cfRule>
    <cfRule type="beginsWith" dxfId="30702" priority="129" operator="beginsWith" text="FAL">
      <formula>LEFT(N27,LEN("FAL"))="FAL"</formula>
    </cfRule>
    <cfRule type="beginsWith" dxfId="30701" priority="130" operator="beginsWith" text="OK">
      <formula>LEFT(N27,LEN("OK"))="OK"</formula>
    </cfRule>
  </conditionalFormatting>
  <conditionalFormatting sqref="N27">
    <cfRule type="beginsWith" dxfId="30700" priority="127" operator="beginsWith" text="ATR">
      <formula>LEFT(N27,LEN("ATR"))="ATR"</formula>
    </cfRule>
  </conditionalFormatting>
  <conditionalFormatting sqref="N27">
    <cfRule type="beginsWith" dxfId="30699" priority="126" operator="beginsWith" text="ATD">
      <formula>LEFT(N27,LEN("ATD"))="ATD"</formula>
    </cfRule>
  </conditionalFormatting>
  <conditionalFormatting sqref="N27">
    <cfRule type="beginsWith" dxfId="30698" priority="125" operator="beginsWith" text="DP">
      <formula>LEFT(N27,LEN("DP"))="DP"</formula>
    </cfRule>
  </conditionalFormatting>
  <conditionalFormatting sqref="N30">
    <cfRule type="beginsWith" dxfId="30697" priority="123" operator="beginsWith" text="FER">
      <formula>LEFT(N30,LEN("FER"))="FER"</formula>
    </cfRule>
    <cfRule type="beginsWith" dxfId="30696" priority="124" operator="beginsWith" text="FRS">
      <formula>LEFT(N30,LEN("FRS"))="FRS"</formula>
    </cfRule>
  </conditionalFormatting>
  <conditionalFormatting sqref="N30">
    <cfRule type="beginsWith" dxfId="30695" priority="122" operator="beginsWith" text="NT">
      <formula>LEFT(N30,LEN("NT"))="NT"</formula>
    </cfRule>
  </conditionalFormatting>
  <conditionalFormatting sqref="N30">
    <cfRule type="beginsWith" dxfId="30694" priority="119" operator="beginsWith" text="ANT">
      <formula>LEFT(N30,LEN("ANT"))="ANT"</formula>
    </cfRule>
    <cfRule type="beginsWith" dxfId="30693" priority="120" operator="beginsWith" text="FAL">
      <formula>LEFT(N30,LEN("FAL"))="FAL"</formula>
    </cfRule>
    <cfRule type="beginsWith" dxfId="30692" priority="121" operator="beginsWith" text="OK">
      <formula>LEFT(N30,LEN("OK"))="OK"</formula>
    </cfRule>
  </conditionalFormatting>
  <conditionalFormatting sqref="N30">
    <cfRule type="beginsWith" dxfId="30691" priority="118" operator="beginsWith" text="ATR">
      <formula>LEFT(N30,LEN("ATR"))="ATR"</formula>
    </cfRule>
  </conditionalFormatting>
  <conditionalFormatting sqref="N30">
    <cfRule type="beginsWith" dxfId="30690" priority="117" operator="beginsWith" text="ATD">
      <formula>LEFT(N30,LEN("ATD"))="ATD"</formula>
    </cfRule>
  </conditionalFormatting>
  <conditionalFormatting sqref="N30">
    <cfRule type="beginsWith" dxfId="30689" priority="116" stopIfTrue="1" operator="beginsWith" text="DP">
      <formula>LEFT(N30,LEN("DP"))="DP"</formula>
    </cfRule>
  </conditionalFormatting>
  <conditionalFormatting sqref="N29">
    <cfRule type="beginsWith" dxfId="30688" priority="114" operator="beginsWith" text="FER">
      <formula>LEFT(N29,LEN("FER"))="FER"</formula>
    </cfRule>
    <cfRule type="beginsWith" dxfId="30687" priority="115" operator="beginsWith" text="FRS">
      <formula>LEFT(N29,LEN("FRS"))="FRS"</formula>
    </cfRule>
  </conditionalFormatting>
  <conditionalFormatting sqref="N29">
    <cfRule type="beginsWith" dxfId="30686" priority="113" operator="beginsWith" text="NT">
      <formula>LEFT(N29,LEN("NT"))="NT"</formula>
    </cfRule>
  </conditionalFormatting>
  <conditionalFormatting sqref="N29">
    <cfRule type="beginsWith" dxfId="30685" priority="110" operator="beginsWith" text="ANT">
      <formula>LEFT(N29,LEN("ANT"))="ANT"</formula>
    </cfRule>
    <cfRule type="beginsWith" dxfId="30684" priority="111" operator="beginsWith" text="FAL">
      <formula>LEFT(N29,LEN("FAL"))="FAL"</formula>
    </cfRule>
    <cfRule type="beginsWith" dxfId="30683" priority="112" operator="beginsWith" text="OK">
      <formula>LEFT(N29,LEN("OK"))="OK"</formula>
    </cfRule>
  </conditionalFormatting>
  <conditionalFormatting sqref="N29">
    <cfRule type="beginsWith" dxfId="30682" priority="109" operator="beginsWith" text="ATR">
      <formula>LEFT(N29,LEN("ATR"))="ATR"</formula>
    </cfRule>
  </conditionalFormatting>
  <conditionalFormatting sqref="N29">
    <cfRule type="beginsWith" dxfId="30681" priority="108" operator="beginsWith" text="ATD">
      <formula>LEFT(N29,LEN("ATD"))="ATD"</formula>
    </cfRule>
  </conditionalFormatting>
  <conditionalFormatting sqref="N29">
    <cfRule type="beginsWith" dxfId="30680" priority="107" operator="beginsWith" text="DP">
      <formula>LEFT(N29,LEN("DP"))="DP"</formula>
    </cfRule>
  </conditionalFormatting>
  <conditionalFormatting sqref="M27:M30">
    <cfRule type="expression" dxfId="30679" priority="106">
      <formula>L27="0"</formula>
    </cfRule>
  </conditionalFormatting>
  <conditionalFormatting sqref="L27:L30">
    <cfRule type="beginsWith" dxfId="30678" priority="105" operator="beginsWith" text="0">
      <formula>LEFT(L27,LEN("0"))="0"</formula>
    </cfRule>
  </conditionalFormatting>
  <conditionalFormatting sqref="L33:N34">
    <cfRule type="expression" dxfId="30677" priority="101">
      <formula>K31="FERIADO"</formula>
    </cfRule>
    <cfRule type="expression" dxfId="30676" priority="102">
      <formula>K31="FÉRIAS"</formula>
    </cfRule>
    <cfRule type="expression" dxfId="30675" priority="103">
      <formula>K31="ATESTADO"</formula>
    </cfRule>
    <cfRule type="expression" dxfId="30674" priority="104">
      <formula>K31="NTRAB"</formula>
    </cfRule>
  </conditionalFormatting>
  <conditionalFormatting sqref="N31">
    <cfRule type="beginsWith" dxfId="30673" priority="98" operator="beginsWith" text="DP">
      <formula>LEFT(N31,LEN("DP"))="DP"</formula>
    </cfRule>
    <cfRule type="beginsWith" dxfId="30672" priority="99" operator="beginsWith" text="FER">
      <formula>LEFT(N31,LEN("FER"))="FER"</formula>
    </cfRule>
    <cfRule type="beginsWith" dxfId="30671" priority="100" operator="beginsWith" text="FRS">
      <formula>LEFT(N31,LEN("FRS"))="FRS"</formula>
    </cfRule>
  </conditionalFormatting>
  <conditionalFormatting sqref="N31">
    <cfRule type="beginsWith" dxfId="30670" priority="97" operator="beginsWith" text="NT">
      <formula>LEFT(N31,LEN("NT"))="NT"</formula>
    </cfRule>
  </conditionalFormatting>
  <conditionalFormatting sqref="N31">
    <cfRule type="beginsWith" dxfId="30669" priority="94" operator="beginsWith" text="ANT">
      <formula>LEFT(N31,LEN("ANT"))="ANT"</formula>
    </cfRule>
    <cfRule type="beginsWith" dxfId="30668" priority="95" operator="beginsWith" text="FAL">
      <formula>LEFT(N31,LEN("FAL"))="FAL"</formula>
    </cfRule>
    <cfRule type="beginsWith" dxfId="30667" priority="96" operator="beginsWith" text="OK">
      <formula>LEFT(N31,LEN("OK"))="OK"</formula>
    </cfRule>
  </conditionalFormatting>
  <conditionalFormatting sqref="N31">
    <cfRule type="beginsWith" dxfId="30666" priority="93" operator="beginsWith" text="ATR">
      <formula>LEFT(N31,LEN("ATR"))="ATR"</formula>
    </cfRule>
  </conditionalFormatting>
  <conditionalFormatting sqref="N31">
    <cfRule type="beginsWith" dxfId="30665" priority="92" operator="beginsWith" text="ATD">
      <formula>LEFT(N31,LEN("ATD"))="ATD"</formula>
    </cfRule>
  </conditionalFormatting>
  <conditionalFormatting sqref="N32">
    <cfRule type="beginsWith" dxfId="30664" priority="90" operator="beginsWith" text="FER">
      <formula>LEFT(N32,LEN("FER"))="FER"</formula>
    </cfRule>
    <cfRule type="beginsWith" dxfId="30663" priority="91" operator="beginsWith" text="FRS">
      <formula>LEFT(N32,LEN("FRS"))="FRS"</formula>
    </cfRule>
  </conditionalFormatting>
  <conditionalFormatting sqref="N32">
    <cfRule type="beginsWith" dxfId="30662" priority="89" operator="beginsWith" text="NT">
      <formula>LEFT(N32,LEN("NT"))="NT"</formula>
    </cfRule>
  </conditionalFormatting>
  <conditionalFormatting sqref="N32">
    <cfRule type="beginsWith" dxfId="30661" priority="86" operator="beginsWith" text="ANT">
      <formula>LEFT(N32,LEN("ANT"))="ANT"</formula>
    </cfRule>
    <cfRule type="beginsWith" dxfId="30660" priority="87" operator="beginsWith" text="FAL">
      <formula>LEFT(N32,LEN("FAL"))="FAL"</formula>
    </cfRule>
    <cfRule type="beginsWith" dxfId="30659" priority="88" operator="beginsWith" text="OK">
      <formula>LEFT(N32,LEN("OK"))="OK"</formula>
    </cfRule>
  </conditionalFormatting>
  <conditionalFormatting sqref="N32">
    <cfRule type="beginsWith" dxfId="30658" priority="85" operator="beginsWith" text="ATR">
      <formula>LEFT(N32,LEN("ATR"))="ATR"</formula>
    </cfRule>
  </conditionalFormatting>
  <conditionalFormatting sqref="N32">
    <cfRule type="beginsWith" dxfId="30657" priority="84" operator="beginsWith" text="ATD">
      <formula>LEFT(N32,LEN("ATD"))="ATD"</formula>
    </cfRule>
  </conditionalFormatting>
  <conditionalFormatting sqref="N32">
    <cfRule type="beginsWith" dxfId="30656" priority="83" stopIfTrue="1" operator="beginsWith" text="DP">
      <formula>LEFT(N32,LEN("DP"))="DP"</formula>
    </cfRule>
  </conditionalFormatting>
  <conditionalFormatting sqref="M31:M32">
    <cfRule type="expression" dxfId="30655" priority="82">
      <formula>L31="0"</formula>
    </cfRule>
  </conditionalFormatting>
  <conditionalFormatting sqref="L31:L32">
    <cfRule type="beginsWith" dxfId="30654" priority="81" operator="beginsWith" text="0">
      <formula>LEFT(L31,LEN("0"))="0"</formula>
    </cfRule>
  </conditionalFormatting>
  <conditionalFormatting sqref="L35:N38">
    <cfRule type="expression" dxfId="30653" priority="77">
      <formula>K35="FÉRIAS"</formula>
    </cfRule>
    <cfRule type="expression" dxfId="30652" priority="78">
      <formula>K35="FERIADO"</formula>
    </cfRule>
    <cfRule type="expression" dxfId="30651" priority="79">
      <formula>K35="ATESTADO"</formula>
    </cfRule>
    <cfRule type="expression" dxfId="30650" priority="80">
      <formula>K35="NTRAB"</formula>
    </cfRule>
  </conditionalFormatting>
  <conditionalFormatting sqref="N40">
    <cfRule type="beginsWith" dxfId="30649" priority="75" operator="beginsWith" text="FER">
      <formula>LEFT(N40,LEN("FER"))="FER"</formula>
    </cfRule>
    <cfRule type="beginsWith" dxfId="30648" priority="76" operator="beginsWith" text="FRS">
      <formula>LEFT(N40,LEN("FRS"))="FRS"</formula>
    </cfRule>
  </conditionalFormatting>
  <conditionalFormatting sqref="N40">
    <cfRule type="beginsWith" dxfId="30647" priority="74" operator="beginsWith" text="NT">
      <formula>LEFT(N40,LEN("NT"))="NT"</formula>
    </cfRule>
  </conditionalFormatting>
  <conditionalFormatting sqref="N40">
    <cfRule type="beginsWith" dxfId="30646" priority="71" operator="beginsWith" text="ANT">
      <formula>LEFT(N40,LEN("ANT"))="ANT"</formula>
    </cfRule>
    <cfRule type="beginsWith" dxfId="30645" priority="72" operator="beginsWith" text="FAL">
      <formula>LEFT(N40,LEN("FAL"))="FAL"</formula>
    </cfRule>
    <cfRule type="beginsWith" dxfId="30644" priority="73" operator="beginsWith" text="OK">
      <formula>LEFT(N40,LEN("OK"))="OK"</formula>
    </cfRule>
  </conditionalFormatting>
  <conditionalFormatting sqref="N40">
    <cfRule type="beginsWith" dxfId="30643" priority="70" operator="beginsWith" text="ATR">
      <formula>LEFT(N40,LEN("ATR"))="ATR"</formula>
    </cfRule>
  </conditionalFormatting>
  <conditionalFormatting sqref="N40">
    <cfRule type="beginsWith" dxfId="30642" priority="69" operator="beginsWith" text="ATD">
      <formula>LEFT(N40,LEN("ATD"))="ATD"</formula>
    </cfRule>
  </conditionalFormatting>
  <conditionalFormatting sqref="N40">
    <cfRule type="beginsWith" dxfId="30641" priority="68" operator="beginsWith" text="DP">
      <formula>LEFT(N40,LEN("DP"))="DP"</formula>
    </cfRule>
  </conditionalFormatting>
  <conditionalFormatting sqref="N39">
    <cfRule type="beginsWith" dxfId="30640" priority="66" operator="beginsWith" text="FER">
      <formula>LEFT(N39,LEN("FER"))="FER"</formula>
    </cfRule>
    <cfRule type="beginsWith" dxfId="30639" priority="67" operator="beginsWith" text="FRS">
      <formula>LEFT(N39,LEN("FRS"))="FRS"</formula>
    </cfRule>
  </conditionalFormatting>
  <conditionalFormatting sqref="N39">
    <cfRule type="beginsWith" dxfId="30638" priority="65" operator="beginsWith" text="NT">
      <formula>LEFT(N39,LEN("NT"))="NT"</formula>
    </cfRule>
  </conditionalFormatting>
  <conditionalFormatting sqref="N39">
    <cfRule type="beginsWith" dxfId="30637" priority="62" operator="beginsWith" text="ANT">
      <formula>LEFT(N39,LEN("ANT"))="ANT"</formula>
    </cfRule>
    <cfRule type="beginsWith" dxfId="30636" priority="63" operator="beginsWith" text="FAL">
      <formula>LEFT(N39,LEN("FAL"))="FAL"</formula>
    </cfRule>
    <cfRule type="beginsWith" dxfId="30635" priority="64" operator="beginsWith" text="OK">
      <formula>LEFT(N39,LEN("OK"))="OK"</formula>
    </cfRule>
  </conditionalFormatting>
  <conditionalFormatting sqref="N39">
    <cfRule type="beginsWith" dxfId="30634" priority="61" operator="beginsWith" text="ATR">
      <formula>LEFT(N39,LEN("ATR"))="ATR"</formula>
    </cfRule>
  </conditionalFormatting>
  <conditionalFormatting sqref="N39">
    <cfRule type="beginsWith" dxfId="30633" priority="60" operator="beginsWith" text="ATD">
      <formula>LEFT(N39,LEN("ATD"))="ATD"</formula>
    </cfRule>
  </conditionalFormatting>
  <conditionalFormatting sqref="N39">
    <cfRule type="beginsWith" dxfId="30632" priority="59" operator="beginsWith" text="DP">
      <formula>LEFT(N39,LEN("DP"))="DP"</formula>
    </cfRule>
  </conditionalFormatting>
  <conditionalFormatting sqref="N42">
    <cfRule type="beginsWith" dxfId="30631" priority="57" operator="beginsWith" text="FER">
      <formula>LEFT(N42,LEN("FER"))="FER"</formula>
    </cfRule>
    <cfRule type="beginsWith" dxfId="30630" priority="58" operator="beginsWith" text="FRS">
      <formula>LEFT(N42,LEN("FRS"))="FRS"</formula>
    </cfRule>
  </conditionalFormatting>
  <conditionalFormatting sqref="N42">
    <cfRule type="beginsWith" dxfId="30629" priority="56" operator="beginsWith" text="NT">
      <formula>LEFT(N42,LEN("NT"))="NT"</formula>
    </cfRule>
  </conditionalFormatting>
  <conditionalFormatting sqref="N42">
    <cfRule type="beginsWith" dxfId="30628" priority="53" operator="beginsWith" text="ANT">
      <formula>LEFT(N42,LEN("ANT"))="ANT"</formula>
    </cfRule>
    <cfRule type="beginsWith" dxfId="30627" priority="54" operator="beginsWith" text="FAL">
      <formula>LEFT(N42,LEN("FAL"))="FAL"</formula>
    </cfRule>
    <cfRule type="beginsWith" dxfId="30626" priority="55" operator="beginsWith" text="OK">
      <formula>LEFT(N42,LEN("OK"))="OK"</formula>
    </cfRule>
  </conditionalFormatting>
  <conditionalFormatting sqref="N42">
    <cfRule type="beginsWith" dxfId="30625" priority="52" operator="beginsWith" text="ATR">
      <formula>LEFT(N42,LEN("ATR"))="ATR"</formula>
    </cfRule>
  </conditionalFormatting>
  <conditionalFormatting sqref="N42">
    <cfRule type="beginsWith" dxfId="30624" priority="51" operator="beginsWith" text="ATD">
      <formula>LEFT(N42,LEN("ATD"))="ATD"</formula>
    </cfRule>
  </conditionalFormatting>
  <conditionalFormatting sqref="N42">
    <cfRule type="beginsWith" dxfId="30623" priority="50" stopIfTrue="1" operator="beginsWith" text="DP">
      <formula>LEFT(N42,LEN("DP"))="DP"</formula>
    </cfRule>
  </conditionalFormatting>
  <conditionalFormatting sqref="N41">
    <cfRule type="beginsWith" dxfId="30622" priority="48" operator="beginsWith" text="FER">
      <formula>LEFT(N41,LEN("FER"))="FER"</formula>
    </cfRule>
    <cfRule type="beginsWith" dxfId="30621" priority="49" operator="beginsWith" text="FRS">
      <formula>LEFT(N41,LEN("FRS"))="FRS"</formula>
    </cfRule>
  </conditionalFormatting>
  <conditionalFormatting sqref="N41">
    <cfRule type="beginsWith" dxfId="30620" priority="47" operator="beginsWith" text="NT">
      <formula>LEFT(N41,LEN("NT"))="NT"</formula>
    </cfRule>
  </conditionalFormatting>
  <conditionalFormatting sqref="N41">
    <cfRule type="beginsWith" dxfId="30619" priority="44" operator="beginsWith" text="ANT">
      <formula>LEFT(N41,LEN("ANT"))="ANT"</formula>
    </cfRule>
    <cfRule type="beginsWith" dxfId="30618" priority="45" operator="beginsWith" text="FAL">
      <formula>LEFT(N41,LEN("FAL"))="FAL"</formula>
    </cfRule>
    <cfRule type="beginsWith" dxfId="30617" priority="46" operator="beginsWith" text="OK">
      <formula>LEFT(N41,LEN("OK"))="OK"</formula>
    </cfRule>
  </conditionalFormatting>
  <conditionalFormatting sqref="N41">
    <cfRule type="beginsWith" dxfId="30616" priority="43" operator="beginsWith" text="ATR">
      <formula>LEFT(N41,LEN("ATR"))="ATR"</formula>
    </cfRule>
  </conditionalFormatting>
  <conditionalFormatting sqref="N41">
    <cfRule type="beginsWith" dxfId="30615" priority="42" operator="beginsWith" text="ATD">
      <formula>LEFT(N41,LEN("ATD"))="ATD"</formula>
    </cfRule>
  </conditionalFormatting>
  <conditionalFormatting sqref="N41">
    <cfRule type="beginsWith" dxfId="30614" priority="41" operator="beginsWith" text="DP">
      <formula>LEFT(N41,LEN("DP"))="DP"</formula>
    </cfRule>
  </conditionalFormatting>
  <conditionalFormatting sqref="M39:M42">
    <cfRule type="expression" dxfId="30613" priority="40">
      <formula>L39="0"</formula>
    </cfRule>
  </conditionalFormatting>
  <conditionalFormatting sqref="L39:L42">
    <cfRule type="beginsWith" dxfId="30612" priority="39" operator="beginsWith" text="0">
      <formula>LEFT(L39,LEN("0"))="0"</formula>
    </cfRule>
  </conditionalFormatting>
  <conditionalFormatting sqref="N44">
    <cfRule type="beginsWith" dxfId="30611" priority="37" operator="beginsWith" text="FER">
      <formula>LEFT(N44,LEN("FER"))="FER"</formula>
    </cfRule>
    <cfRule type="beginsWith" dxfId="30610" priority="38" operator="beginsWith" text="FRS">
      <formula>LEFT(N44,LEN("FRS"))="FRS"</formula>
    </cfRule>
  </conditionalFormatting>
  <conditionalFormatting sqref="N44">
    <cfRule type="beginsWith" dxfId="30609" priority="36" operator="beginsWith" text="NT">
      <formula>LEFT(N44,LEN("NT"))="NT"</formula>
    </cfRule>
  </conditionalFormatting>
  <conditionalFormatting sqref="N44">
    <cfRule type="beginsWith" dxfId="30608" priority="33" operator="beginsWith" text="ANT">
      <formula>LEFT(N44,LEN("ANT"))="ANT"</formula>
    </cfRule>
    <cfRule type="beginsWith" dxfId="30607" priority="34" operator="beginsWith" text="FAL">
      <formula>LEFT(N44,LEN("FAL"))="FAL"</formula>
    </cfRule>
    <cfRule type="beginsWith" dxfId="30606" priority="35" operator="beginsWith" text="OK">
      <formula>LEFT(N44,LEN("OK"))="OK"</formula>
    </cfRule>
  </conditionalFormatting>
  <conditionalFormatting sqref="N44">
    <cfRule type="beginsWith" dxfId="30605" priority="32" operator="beginsWith" text="ATR">
      <formula>LEFT(N44,LEN("ATR"))="ATR"</formula>
    </cfRule>
  </conditionalFormatting>
  <conditionalFormatting sqref="N44">
    <cfRule type="beginsWith" dxfId="30604" priority="31" operator="beginsWith" text="ATD">
      <formula>LEFT(N44,LEN("ATD"))="ATD"</formula>
    </cfRule>
  </conditionalFormatting>
  <conditionalFormatting sqref="N44">
    <cfRule type="beginsWith" dxfId="30603" priority="30" operator="beginsWith" text="DP">
      <formula>LEFT(N44,LEN("DP"))="DP"</formula>
    </cfRule>
  </conditionalFormatting>
  <conditionalFormatting sqref="N43">
    <cfRule type="beginsWith" dxfId="30602" priority="28" operator="beginsWith" text="FER">
      <formula>LEFT(N43,LEN("FER"))="FER"</formula>
    </cfRule>
    <cfRule type="beginsWith" dxfId="30601" priority="29" operator="beginsWith" text="FRS">
      <formula>LEFT(N43,LEN("FRS"))="FRS"</formula>
    </cfRule>
  </conditionalFormatting>
  <conditionalFormatting sqref="N43">
    <cfRule type="beginsWith" dxfId="30600" priority="27" operator="beginsWith" text="NT">
      <formula>LEFT(N43,LEN("NT"))="NT"</formula>
    </cfRule>
  </conditionalFormatting>
  <conditionalFormatting sqref="N43">
    <cfRule type="beginsWith" dxfId="30599" priority="24" operator="beginsWith" text="ANT">
      <formula>LEFT(N43,LEN("ANT"))="ANT"</formula>
    </cfRule>
    <cfRule type="beginsWith" dxfId="30598" priority="25" operator="beginsWith" text="FAL">
      <formula>LEFT(N43,LEN("FAL"))="FAL"</formula>
    </cfRule>
    <cfRule type="beginsWith" dxfId="30597" priority="26" operator="beginsWith" text="OK">
      <formula>LEFT(N43,LEN("OK"))="OK"</formula>
    </cfRule>
  </conditionalFormatting>
  <conditionalFormatting sqref="N43">
    <cfRule type="beginsWith" dxfId="30596" priority="23" operator="beginsWith" text="ATR">
      <formula>LEFT(N43,LEN("ATR"))="ATR"</formula>
    </cfRule>
  </conditionalFormatting>
  <conditionalFormatting sqref="N43">
    <cfRule type="beginsWith" dxfId="30595" priority="22" operator="beginsWith" text="ATD">
      <formula>LEFT(N43,LEN("ATD"))="ATD"</formula>
    </cfRule>
  </conditionalFormatting>
  <conditionalFormatting sqref="N43">
    <cfRule type="beginsWith" dxfId="30594" priority="21" operator="beginsWith" text="DP">
      <formula>LEFT(N43,LEN("DP"))="DP"</formula>
    </cfRule>
  </conditionalFormatting>
  <conditionalFormatting sqref="N46">
    <cfRule type="beginsWith" dxfId="30593" priority="19" operator="beginsWith" text="FER">
      <formula>LEFT(N46,LEN("FER"))="FER"</formula>
    </cfRule>
    <cfRule type="beginsWith" dxfId="30592" priority="20" operator="beginsWith" text="FRS">
      <formula>LEFT(N46,LEN("FRS"))="FRS"</formula>
    </cfRule>
  </conditionalFormatting>
  <conditionalFormatting sqref="N46">
    <cfRule type="beginsWith" dxfId="30591" priority="18" operator="beginsWith" text="NT">
      <formula>LEFT(N46,LEN("NT"))="NT"</formula>
    </cfRule>
  </conditionalFormatting>
  <conditionalFormatting sqref="N46">
    <cfRule type="beginsWith" dxfId="30590" priority="15" operator="beginsWith" text="ANT">
      <formula>LEFT(N46,LEN("ANT"))="ANT"</formula>
    </cfRule>
    <cfRule type="beginsWith" dxfId="30589" priority="16" operator="beginsWith" text="FAL">
      <formula>LEFT(N46,LEN("FAL"))="FAL"</formula>
    </cfRule>
    <cfRule type="beginsWith" dxfId="30588" priority="17" operator="beginsWith" text="OK">
      <formula>LEFT(N46,LEN("OK"))="OK"</formula>
    </cfRule>
  </conditionalFormatting>
  <conditionalFormatting sqref="N46">
    <cfRule type="beginsWith" dxfId="30587" priority="14" operator="beginsWith" text="ATR">
      <formula>LEFT(N46,LEN("ATR"))="ATR"</formula>
    </cfRule>
  </conditionalFormatting>
  <conditionalFormatting sqref="N46">
    <cfRule type="beginsWith" dxfId="30586" priority="13" operator="beginsWith" text="ATD">
      <formula>LEFT(N46,LEN("ATD"))="ATD"</formula>
    </cfRule>
  </conditionalFormatting>
  <conditionalFormatting sqref="N46">
    <cfRule type="beginsWith" dxfId="30585" priority="12" stopIfTrue="1" operator="beginsWith" text="DP">
      <formula>LEFT(N46,LEN("DP"))="DP"</formula>
    </cfRule>
  </conditionalFormatting>
  <conditionalFormatting sqref="N45">
    <cfRule type="beginsWith" dxfId="30584" priority="10" operator="beginsWith" text="FER">
      <formula>LEFT(N45,LEN("FER"))="FER"</formula>
    </cfRule>
    <cfRule type="beginsWith" dxfId="30583" priority="11" operator="beginsWith" text="FRS">
      <formula>LEFT(N45,LEN("FRS"))="FRS"</formula>
    </cfRule>
  </conditionalFormatting>
  <conditionalFormatting sqref="N45">
    <cfRule type="beginsWith" dxfId="30582" priority="9" operator="beginsWith" text="NT">
      <formula>LEFT(N45,LEN("NT"))="NT"</formula>
    </cfRule>
  </conditionalFormatting>
  <conditionalFormatting sqref="N45">
    <cfRule type="beginsWith" dxfId="30581" priority="6" operator="beginsWith" text="ANT">
      <formula>LEFT(N45,LEN("ANT"))="ANT"</formula>
    </cfRule>
    <cfRule type="beginsWith" dxfId="30580" priority="7" operator="beginsWith" text="FAL">
      <formula>LEFT(N45,LEN("FAL"))="FAL"</formula>
    </cfRule>
    <cfRule type="beginsWith" dxfId="30579" priority="8" operator="beginsWith" text="OK">
      <formula>LEFT(N45,LEN("OK"))="OK"</formula>
    </cfRule>
  </conditionalFormatting>
  <conditionalFormatting sqref="N45">
    <cfRule type="beginsWith" dxfId="30578" priority="5" operator="beginsWith" text="ATR">
      <formula>LEFT(N45,LEN("ATR"))="ATR"</formula>
    </cfRule>
  </conditionalFormatting>
  <conditionalFormatting sqref="N45">
    <cfRule type="beginsWith" dxfId="30577" priority="4" operator="beginsWith" text="ATD">
      <formula>LEFT(N45,LEN("ATD"))="ATD"</formula>
    </cfRule>
  </conditionalFormatting>
  <conditionalFormatting sqref="N45">
    <cfRule type="beginsWith" dxfId="30576" priority="3" operator="beginsWith" text="DP">
      <formula>LEFT(N45,LEN("DP"))="DP"</formula>
    </cfRule>
  </conditionalFormatting>
  <conditionalFormatting sqref="M43:M46">
    <cfRule type="expression" dxfId="30575" priority="2">
      <formula>L43="0"</formula>
    </cfRule>
  </conditionalFormatting>
  <conditionalFormatting sqref="L43:L46">
    <cfRule type="beginsWith" dxfId="30574" priority="1" operator="beginsWith" text="0">
      <formula>LEFT(L43,LEN("0"))="0"</formula>
    </cfRule>
  </conditionalFormatting>
  <dataValidations count="2">
    <dataValidation type="list" allowBlank="1" showInputMessage="1" showErrorMessage="1" sqref="N47" xr:uid="{3EEDAEBE-F3A4-48C0-ACB8-D51866D72A18}">
      <formula1>$W$48:$W$49</formula1>
    </dataValidation>
    <dataValidation type="list" allowBlank="1" showInputMessage="1" showErrorMessage="1" sqref="K3 A39 F19 F31 F7 F15 F23 F3 F11 F27 A35 A19 A31 K27 A7 A15 A23 A3 A11 A27 K11 F39 F35 K19 K31 K7 K15 K23 K39 K35 K43" xr:uid="{2919F39E-8F21-4A7B-8F2D-88BBB76182B5}">
      <formula1>$K$101:$K$105</formula1>
    </dataValidation>
  </dataValidations>
  <pageMargins left="0.43307086614173229" right="3.937007874015748E-2" top="0.35433070866141736" bottom="0.35433070866141736" header="0.31496062992125984" footer="0.31496062992125984"/>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25">
    <tabColor rgb="FF00FF00"/>
  </sheetPr>
  <dimension ref="A1:BN651"/>
  <sheetViews>
    <sheetView showGridLines="0" showRuler="0" showWhiteSpace="0" zoomScale="115" zoomScaleNormal="115" workbookViewId="0">
      <pane ySplit="1" topLeftCell="A2" activePane="bottomLeft" state="frozen"/>
      <selection sqref="A1:XFD1"/>
      <selection pane="bottomLeft" sqref="A1:I1"/>
    </sheetView>
  </sheetViews>
  <sheetFormatPr defaultRowHeight="15" x14ac:dyDescent="0.25"/>
  <cols>
    <col min="1" max="1" width="10.85546875" style="1" customWidth="1"/>
    <col min="2" max="2" width="8" style="1" bestFit="1" customWidth="1"/>
    <col min="3" max="3" width="6.140625" style="6" bestFit="1" customWidth="1"/>
    <col min="4" max="4" width="4.7109375" style="6" customWidth="1"/>
    <col min="5" max="5" width="2.5703125" style="1" customWidth="1"/>
    <col min="6" max="6" width="10.85546875" style="1" customWidth="1"/>
    <col min="7" max="7" width="8" style="1" bestFit="1" customWidth="1"/>
    <col min="8" max="8" width="6.140625" style="1" bestFit="1" customWidth="1"/>
    <col min="9" max="9" width="4.7109375" style="1" bestFit="1" customWidth="1"/>
    <col min="10" max="10" width="2.5703125" style="1" customWidth="1"/>
    <col min="11" max="11" width="10.85546875" style="1" customWidth="1"/>
    <col min="12" max="12" width="8" style="1" bestFit="1" customWidth="1"/>
    <col min="13" max="13" width="6.140625" style="1" bestFit="1" customWidth="1"/>
    <col min="14" max="14" width="4.7109375" style="1" customWidth="1"/>
    <col min="15" max="15" width="2.5703125" style="1" customWidth="1"/>
    <col min="16" max="16" width="10.7109375" style="1" bestFit="1" customWidth="1"/>
    <col min="17" max="17" width="5.5703125" style="1" bestFit="1" customWidth="1"/>
    <col min="18" max="18" width="1" style="1" customWidth="1"/>
    <col min="19" max="19" width="10.7109375" style="1" bestFit="1" customWidth="1"/>
    <col min="20" max="20" width="3" style="1" bestFit="1" customWidth="1"/>
    <col min="21" max="21" width="3.42578125" style="1" customWidth="1"/>
    <col min="22" max="22" width="32.28515625" style="1" customWidth="1"/>
    <col min="23" max="23" width="8" style="1" bestFit="1" customWidth="1"/>
    <col min="24" max="24" width="6.140625" style="1" bestFit="1" customWidth="1"/>
    <col min="25" max="25" width="9.140625" style="9"/>
    <col min="26" max="27" width="9.140625" style="1"/>
    <col min="28" max="28" width="13.42578125" style="1" customWidth="1"/>
    <col min="29" max="29" width="16.140625" style="1" customWidth="1"/>
    <col min="30" max="30" width="12.7109375" style="1" bestFit="1" customWidth="1"/>
    <col min="31" max="16384" width="9.140625" style="1"/>
  </cols>
  <sheetData>
    <row r="1" spans="1:66" ht="30.75" customHeight="1" x14ac:dyDescent="0.25">
      <c r="A1" s="292" t="str">
        <f>IF(DADOS!H17=0, "", DADOS!H17)</f>
        <v>MARCO ANTONIO PIZZOLOTTO</v>
      </c>
      <c r="B1" s="292"/>
      <c r="C1" s="292"/>
      <c r="D1" s="292"/>
      <c r="E1" s="292"/>
      <c r="F1" s="292"/>
      <c r="G1" s="292"/>
      <c r="H1" s="292"/>
      <c r="I1" s="292"/>
      <c r="J1" s="151" t="s">
        <v>121</v>
      </c>
      <c r="K1" s="291" t="str">
        <f>CONFIG!G5</f>
        <v>MARÇO</v>
      </c>
      <c r="L1" s="291"/>
      <c r="M1" s="291">
        <f>CONFIG!G7</f>
        <v>2026</v>
      </c>
      <c r="N1" s="291"/>
      <c r="O1" s="10"/>
      <c r="P1" s="293"/>
      <c r="Q1" s="293"/>
      <c r="R1" s="200"/>
      <c r="S1" s="293"/>
      <c r="T1" s="293"/>
      <c r="W1" s="282" t="s">
        <v>9</v>
      </c>
      <c r="X1" s="282"/>
    </row>
    <row r="2" spans="1:66" s="6" customFormat="1" x14ac:dyDescent="0.25">
      <c r="A2" s="152" t="s">
        <v>1</v>
      </c>
      <c r="B2" s="152" t="s">
        <v>0</v>
      </c>
      <c r="C2" s="152" t="s">
        <v>4</v>
      </c>
      <c r="D2" s="152" t="s">
        <v>5</v>
      </c>
      <c r="E2" s="188"/>
      <c r="F2" s="153" t="s">
        <v>1</v>
      </c>
      <c r="G2" s="153" t="s">
        <v>0</v>
      </c>
      <c r="H2" s="153" t="s">
        <v>4</v>
      </c>
      <c r="I2" s="153" t="s">
        <v>5</v>
      </c>
      <c r="J2" s="187"/>
      <c r="K2" s="3" t="s">
        <v>1</v>
      </c>
      <c r="L2" s="2" t="s">
        <v>0</v>
      </c>
      <c r="M2" s="3" t="s">
        <v>4</v>
      </c>
      <c r="N2" s="3" t="s">
        <v>5</v>
      </c>
      <c r="O2" s="4"/>
      <c r="P2" s="285" t="s">
        <v>57</v>
      </c>
      <c r="Q2" s="285"/>
      <c r="R2" s="285"/>
      <c r="S2" s="285"/>
      <c r="T2" s="199" t="s">
        <v>32</v>
      </c>
      <c r="U2" s="1"/>
      <c r="V2" s="1"/>
      <c r="W2" s="9" t="s">
        <v>6</v>
      </c>
      <c r="X2" s="9" t="s">
        <v>4</v>
      </c>
      <c r="Y2" s="9" t="s">
        <v>122</v>
      </c>
      <c r="Z2" s="1"/>
      <c r="AA2" s="1"/>
      <c r="AB2" s="1"/>
      <c r="AC2" s="1"/>
      <c r="AD2" s="1"/>
      <c r="AE2" s="1"/>
      <c r="AF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row>
    <row r="3" spans="1:66" ht="15" customHeight="1" x14ac:dyDescent="0.25">
      <c r="A3" s="11"/>
      <c r="B3" s="256" t="s">
        <v>10</v>
      </c>
      <c r="C3" s="257"/>
      <c r="D3" s="257"/>
      <c r="E3" s="192" t="str">
        <f>IF($N$47&lt;&gt;"SIM","",IFERROR(IF(TRIM(C3&amp;"")="","",_xlfn.LET(_xlpm.v,VALUE(TRIM(C3&amp;"")),_xlpm.alvo,IF(A5="SÁBADO",(INT($Y$8/100)*60+MOD($Y$8,100)),(INT($Y$3/100)*60+MOD($Y$3,100))),_xlpm.real,(INT(_xlpm.v/100)*60+MOD(_xlpm.v,100)),_xlpm.dif,_xlpm.alvo-_xlpm.real,IF(ABS(_xlpm.dif)&lt;=5,0,_xlpm.dif))),"ER"))</f>
        <v/>
      </c>
      <c r="F3" s="11"/>
      <c r="G3" s="46"/>
      <c r="H3" s="7"/>
      <c r="I3" s="49" t="str">
        <f ca="1">_xlfn.LET(_xlpm.a,F3,_xlpm.c,H3,_xlpm.x,$X$3,_xlpm.y,$Y$3,_xlpm.limInf,$B$51,_xlpm.limSup,$C$51,_xlpm.linhaAnt,F4,IF(_xlpm.a="FÉRIAS","FRS",IF(_xlpm.a="FERIADO","FER",IF(_xlpm.a="NTRAB","NTB",IF(AND(_xlpm.a="ATESTADO",_xlpm.c=""),"ATD",IF(_xlpm.c&lt;&gt;"",IF(_xlpm.c&lt;=_xlpm.x,IF(_xlpm.c&gt;_xlpm.y,"DP","OK"),"ATR"),IF(_xlpm.linhaAnt&lt;_xlpm.limInf,"FAL","")))))))</f>
        <v/>
      </c>
      <c r="J3" s="192" t="str">
        <f>IF($N$47&lt;&gt;"SIM","",IFERROR(IF(TRIM(H3&amp;"")="","",_xlfn.LET(_xlpm.v,VALUE(TRIM(H3&amp;"")),_xlpm.alvo,IF(F5="SÁBADO",(INT($Y$8/100)*60+MOD($Y$8,100)),(INT($Y$3/100)*60+MOD($Y$3,100))),_xlpm.real,(INT(_xlpm.v/100)*60+MOD(_xlpm.v,100)),_xlpm.dif,_xlpm.alvo-_xlpm.real,IF(ABS(_xlpm.dif)&lt;=5,0,_xlpm.dif))),"ER"))</f>
        <v/>
      </c>
      <c r="K3" s="11"/>
      <c r="L3" s="46"/>
      <c r="M3" s="7"/>
      <c r="N3" s="49" t="str">
        <f ca="1">_xlfn.LET(_xlpm.a,K3,_xlpm.c,M3,_xlpm.x,$X$8,_xlpm.y,$Y$8,_xlpm.limInf,$B$51,_xlpm.limSup,$C$51,_xlpm.linhaAnt,K4,IF(_xlpm.a="FÉRIAS","FRS",IF(_xlpm.a="NTRAB","NT",IF(AND(_xlpm.a="ATESTADO",_xlpm.c=""),"ATD",IF(_xlpm.a="FERIADO","FER",IF(_xlpm.c&lt;&gt;"",IF(_xlpm.c&lt;=_xlpm.x,IF(_xlpm.c&gt;_xlpm.y,"DP","OK"),"ATR"),IF(_xlpm.linhaAnt&lt;_xlpm.limInf,"FAL","")))))))</f>
        <v/>
      </c>
      <c r="O3" s="192" t="str">
        <f>IF($N$47&lt;&gt;"SIM","",IFERROR(IF(TRIM(M3&amp;"")="","",_xlfn.LET(_xlpm.v,VALUE(TRIM(M3&amp;"")),_xlpm.alvo,IF(K5="SÁBADO",(INT($Y$8/100)*60+MOD($Y$8,100)),(INT($Y$3/100)*60+MOD($Y$3,100))),_xlpm.real,(INT(_xlpm.v/100)*60+MOD(_xlpm.v,100)),_xlpm.dif,_xlpm.alvo-_xlpm.real,IF(ABS(_xlpm.dif)&lt;=5,0,_xlpm.dif))),"ER"))</f>
        <v/>
      </c>
      <c r="P3" s="231"/>
      <c r="Q3" s="232"/>
      <c r="R3" s="190"/>
      <c r="S3" s="240" t="str">
        <f>IF(R3="","",TEXT(R3,"00""/""00""/""0000"))</f>
        <v/>
      </c>
      <c r="T3" s="233" t="str">
        <f>IF(R3="","",LEFT(S3&amp;"00",2))</f>
        <v/>
      </c>
      <c r="W3" s="9" t="s">
        <v>7</v>
      </c>
      <c r="X3" s="35">
        <f>DADOS!K17+5</f>
        <v>805</v>
      </c>
      <c r="Y3" s="35">
        <f>X3-5</f>
        <v>800</v>
      </c>
    </row>
    <row r="4" spans="1:66" x14ac:dyDescent="0.25">
      <c r="A4" s="41">
        <f ca="1">IF(AND($B$51=1,$A$52&lt;&gt;"01/01/2021"),"HOJE",1)</f>
        <v>1</v>
      </c>
      <c r="B4" s="256"/>
      <c r="C4" s="257"/>
      <c r="D4" s="257"/>
      <c r="E4" s="192" t="str">
        <f>IF($N$47&lt;&gt;"SIM","",IFERROR(IF(TRIM(C4&amp;"")="","",_xlfn.LET(_xlpm.v,VALUE(TRIM(C4&amp;"")),_xlpm.alvo,(INT($X$4/100)*60+MOD($X$4,100)),_xlpm.real,(INT(_xlpm.v/100)*60+MOD(_xlpm.v,100)),_xlpm.dif,_xlpm.alvo-_xlpm.real,IF(ABS(_xlpm.dif)&lt;=5,0,_xlpm.dif))*-1),"ER"))</f>
        <v/>
      </c>
      <c r="F4" s="41">
        <f ca="1">IF($B$51=11,"HOJE",11)</f>
        <v>11</v>
      </c>
      <c r="G4" s="46"/>
      <c r="H4" s="7"/>
      <c r="I4" s="49" t="str">
        <f ca="1">_xlfn.LET(_xlpm.a,F3,_xlpm.c,H4,_xlpm.x,$X$4,_xlpm.limInf,$B$51,_xlpm.limSup,$C$51,_xlpm.linhaAnt,F4,IF(_xlpm.a="FÉRIAS","FRS",IF(_xlpm.a="FERIADO","FER",IF(_xlpm.a="NTRAB","NTB",IF(AND(_xlpm.a="ATESTADO",_xlpm.c=""),"ATD",IF(_xlpm.c&lt;&gt;"",IF(_xlpm.c&gt;=_xlpm.x,"OK","ANT"),IF(_xlpm.linhaAnt&lt;_xlpm.limInf,"FAL","")))))))</f>
        <v/>
      </c>
      <c r="J4" s="192" t="str">
        <f>IF($N$47&lt;&gt;"SIM","",IFERROR(IF(TRIM(H4&amp;"")="","",_xlfn.LET(_xlpm.v,VALUE(TRIM(H4&amp;"")),_xlpm.alvo,(INT($X$4/100)*60+MOD($X$4,100)),_xlpm.real,(INT(_xlpm.v/100)*60+MOD(_xlpm.v,100)),_xlpm.dif,_xlpm.alvo-_xlpm.real,IF(ABS(_xlpm.dif)&lt;=5,0,_xlpm.dif))*-1),"ER"))</f>
        <v/>
      </c>
      <c r="K4" s="41">
        <f ca="1">IF($B$51=21,"HOJE",21)</f>
        <v>21</v>
      </c>
      <c r="L4" s="46"/>
      <c r="M4" s="7"/>
      <c r="N4" s="49" t="str">
        <f ca="1">_xlfn.LET(_xlpm.a,K3,_xlpm.c,M4,_xlpm.x,$X$9,_xlpm.limInf,$B$51,_xlpm.limSup,$C$51,_xlpm.linhaAnt,K4,IF(_xlpm.a="FÉRIAS","FRS",IF(_xlpm.a="NTRAB","NT",IF(AND(_xlpm.a="ATESTADO",_xlpm.c=""),"ATD",IF(_xlpm.a="FERIADO","FER",IF(_xlpm.c&lt;&gt;"",IF(_xlpm.c&gt;=_xlpm.x,"OK","ANT"),IF(_xlpm.linhaAnt&lt;_xlpm.limInf,"FAL","")))))))</f>
        <v/>
      </c>
      <c r="O4" s="192" t="str">
        <f>IF($N$47&lt;&gt;"SIM","",IFERROR(IF(TRIM(M4&amp;"")="","",_xlfn.LET(_xlpm.v,VALUE(TRIM(M4&amp;"")),_xlpm.alvo,(INT($X$4/100)*60+MOD($X$4,100)),_xlpm.real,(INT(_xlpm.v/100)*60+MOD(_xlpm.v,100)),_xlpm.dif,_xlpm.alvo-_xlpm.real,IF(ABS(_xlpm.dif)&lt;=5,0,_xlpm.dif))*-1),"ER"))</f>
        <v/>
      </c>
      <c r="P4" s="231"/>
      <c r="Q4" s="232"/>
      <c r="R4" s="190"/>
      <c r="S4" s="240" t="str">
        <f t="shared" ref="S4:S53" si="0">IF(R4="","",TEXT(R4,"00""/""00""/""0000"))</f>
        <v/>
      </c>
      <c r="T4" s="233" t="str">
        <f t="shared" ref="T4:T53" si="1">IF(R4="","",LEFT(S4&amp;"00",2))</f>
        <v/>
      </c>
      <c r="U4" s="5"/>
      <c r="V4" s="5"/>
      <c r="W4" s="9" t="s">
        <v>2</v>
      </c>
      <c r="X4" s="35">
        <f>DADOS!L17</f>
        <v>1200</v>
      </c>
      <c r="Y4" s="35">
        <f>X4</f>
        <v>1200</v>
      </c>
    </row>
    <row r="5" spans="1:66" x14ac:dyDescent="0.25">
      <c r="A5" s="41" t="str">
        <f>CONFIG!G3</f>
        <v>DOMINGO</v>
      </c>
      <c r="B5" s="256"/>
      <c r="C5" s="257"/>
      <c r="D5" s="257"/>
      <c r="E5" s="192" t="str">
        <f>IF($N$47&lt;&gt;"SIM","",IFERROR(IF(TRIM(C5&amp;"")="","",_xlfn.LET(_xlpm.v,VALUE(TRIM(C5&amp;"")),_xlpm.alvo,(INT($Y$5/100)*60+MOD($Y$5,100)),_xlpm.real,(INT(_xlpm.v/100)*60+MOD(_xlpm.v,100)),_xlpm.dif,_xlpm.alvo-_xlpm.real,IF(ABS(_xlpm.dif)&lt;=5,0,_xlpm.dif))),"ER"))</f>
        <v/>
      </c>
      <c r="F5" s="41" t="str">
        <f>IF(A41="SÁBADO","DOMINGO",IF(A41="DOMINGO","SEGUNDA",IF(A41="SEGUNDA","TERÇA",IF(A41="SEGUNDA","TERÇA",IF(A41="TERÇA","QUARTA",IF(A41="QUARTA","QUINTA",IF(A41="QUINTA","SEXTA",IF(A41="SEXTA","SÁBADO","ERRO"))))))))</f>
        <v>QUARTA</v>
      </c>
      <c r="G5" s="46"/>
      <c r="H5" s="7"/>
      <c r="I5" s="49" t="str">
        <f ca="1">_xlfn.LET(_xlpm.a,F3,_xlpm.c,H5,_xlpm.x,$X$5,_xlpm.y,$Y$5,_xlpm.limInf,$B$51,_xlpm.limSup,$C$51,_xlpm.linhaAnt,F4,IF(_xlpm.a="FÉRIAS","FRS",IF(_xlpm.a="FERIADO","FER",IF(_xlpm.a="NTRAB","NTB",IF(AND(_xlpm.a="ATESTADO",_xlpm.c=""),"ATD",IF(_xlpm.c&lt;&gt;"",IF(_xlpm.c&lt;=_xlpm.x,IF(_xlpm.c&gt;_xlpm.y,"DP","OK"),"ATR"),IF(_xlpm.linhaAnt&lt;_xlpm.limInf,"FAL","")))))))</f>
        <v/>
      </c>
      <c r="J5" s="192" t="str">
        <f>IF($N$47&lt;&gt;"SIM","",IFERROR(IF(TRIM(H5&amp;"")="","",_xlfn.LET(_xlpm.v,VALUE(TRIM(H5&amp;"")),_xlpm.alvo,(INT($Y$5/100)*60+MOD($Y$5,100)),_xlpm.real,(INT(_xlpm.v/100)*60+MOD(_xlpm.v,100)),_xlpm.dif,_xlpm.alvo-_xlpm.real,IF(ABS(_xlpm.dif)&lt;=5,0,_xlpm.dif))),"ER"))</f>
        <v/>
      </c>
      <c r="K5" s="41" t="str">
        <f>IF(F41="SÁBADO","DOMINGO",IF(F41="DOMINGO","SEGUNDA",IF(F41="SEGUNDA","TERÇA",IF(F41="SEGUNDA","TERÇA",IF(F41="TERÇA","QUARTA",IF(F41="QUARTA","QUINTA",IF(F41="QUINTA","SEXTA",IF(F41="SEXTA","SÁBADO","ERRO"))))))))</f>
        <v>SÁBADO</v>
      </c>
      <c r="L5" s="258" t="s">
        <v>16</v>
      </c>
      <c r="M5" s="259"/>
      <c r="N5" s="259"/>
      <c r="O5" s="192" t="str">
        <f>IF($N$47&lt;&gt;"SIM","",IFERROR(IF(TRIM(M5&amp;"")="","",_xlfn.LET(_xlpm.v,VALUE(TRIM(M5&amp;"")),_xlpm.alvo,(INT($Y$5/100)*60+MOD($Y$5,100)),_xlpm.real,(INT(_xlpm.v/100)*60+MOD(_xlpm.v,100)),_xlpm.dif,_xlpm.alvo-_xlpm.real,IF(ABS(_xlpm.dif)&lt;=5,0,_xlpm.dif))),"ER"))</f>
        <v/>
      </c>
      <c r="P5" s="231"/>
      <c r="Q5" s="232"/>
      <c r="R5" s="190"/>
      <c r="S5" s="240" t="str">
        <f t="shared" si="0"/>
        <v/>
      </c>
      <c r="T5" s="233" t="str">
        <f t="shared" si="1"/>
        <v/>
      </c>
      <c r="U5" s="5"/>
      <c r="V5" s="5"/>
      <c r="W5" s="9" t="s">
        <v>8</v>
      </c>
      <c r="X5" s="35">
        <f>DADOS!M17+5</f>
        <v>1405</v>
      </c>
      <c r="Y5" s="35">
        <f>X5-5</f>
        <v>1400</v>
      </c>
    </row>
    <row r="6" spans="1:66" x14ac:dyDescent="0.25">
      <c r="A6" s="38"/>
      <c r="B6" s="256"/>
      <c r="C6" s="257"/>
      <c r="D6" s="257"/>
      <c r="E6" s="192" t="str">
        <f>IF($N$47&lt;&gt;"SIM","",IFERROR(IF(TRIM(C6&amp;"")="","",_xlfn.LET(_xlpm.v,VALUE(TRIM(C6&amp;"")),_xlpm.alvo,(INT($X$6/100)*60+MOD($X$6,100)),_xlpm.real,(INT(_xlpm.v/100)*60+MOD(_xlpm.v,100)),_xlpm.dif,_xlpm.alvo-_xlpm.real,IF(ABS(_xlpm.dif)&lt;=5,0,_xlpm.dif))*-1),"ER"))</f>
        <v/>
      </c>
      <c r="F6" s="38"/>
      <c r="G6" s="46"/>
      <c r="H6" s="7"/>
      <c r="I6" s="49" t="str">
        <f ca="1">_xlfn.LET(_xlpm.a,F3,_xlpm.c,H6,_xlpm.x,$X$6,_xlpm.limInf,$B$51,_xlpm.limSup,$C$51,_xlpm.linhaAnt,F4,IF(_xlpm.a="FÉRIAS","FRS",IF(_xlpm.a="FERIADO","FER",IF(_xlpm.a="NTRAB","NTB",IF(AND(_xlpm.a="ATESTADO",_xlpm.c=""),"ATD",IF(_xlpm.c&lt;&gt;"",IF(_xlpm.c&gt;=_xlpm.x,"OK","ANT"),IF(_xlpm.linhaAnt&lt;_xlpm.limInf,"FAL","")))))))</f>
        <v/>
      </c>
      <c r="J6" s="192" t="str">
        <f>IF($N$47&lt;&gt;"SIM","",IFERROR(IF(TRIM(H6&amp;"")="","",_xlfn.LET(_xlpm.v,VALUE(TRIM(H6&amp;"")),_xlpm.alvo,(INT($X$6/100)*60+MOD($X$6,100)),_xlpm.real,(INT(_xlpm.v/100)*60+MOD(_xlpm.v,100)),_xlpm.dif,_xlpm.alvo-_xlpm.real,IF(ABS(_xlpm.dif)&lt;=5,0,_xlpm.dif))*-1),"ER"))</f>
        <v/>
      </c>
      <c r="K6" s="38"/>
      <c r="L6" s="258"/>
      <c r="M6" s="259"/>
      <c r="N6" s="259"/>
      <c r="O6" s="192" t="str">
        <f>IF($N$47&lt;&gt;"SIM","",IFERROR(IF(TRIM(M6&amp;"")="","",_xlfn.LET(_xlpm.v,VALUE(TRIM(M6&amp;"")),_xlpm.alvo,(INT($X$6/100)*60+MOD($X$6,100)),_xlpm.real,(INT(_xlpm.v/100)*60+MOD(_xlpm.v,100)),_xlpm.dif,_xlpm.alvo-_xlpm.real,IF(ABS(_xlpm.dif)&lt;=5,0,_xlpm.dif))*-1),"ER"))</f>
        <v/>
      </c>
      <c r="P6" s="231"/>
      <c r="Q6" s="232"/>
      <c r="R6" s="190"/>
      <c r="S6" s="240" t="str">
        <f t="shared" si="0"/>
        <v/>
      </c>
      <c r="T6" s="233" t="str">
        <f t="shared" si="1"/>
        <v/>
      </c>
      <c r="U6" s="5"/>
      <c r="V6" s="5"/>
      <c r="W6" s="9" t="s">
        <v>3</v>
      </c>
      <c r="X6" s="35">
        <f>DADOS!N17</f>
        <v>1800</v>
      </c>
      <c r="Y6" s="35">
        <f>X6</f>
        <v>1800</v>
      </c>
    </row>
    <row r="7" spans="1:66" ht="15" customHeight="1" x14ac:dyDescent="0.25">
      <c r="A7" s="12"/>
      <c r="B7" s="47"/>
      <c r="C7" s="48"/>
      <c r="D7" s="50" t="str">
        <f ca="1">_xlfn.LET(_xlpm.a,A7,_xlpm.c,C7,_xlpm.x,$X$3,_xlpm.y,$Y$3,_xlpm.limInf,$B$51,_xlpm.limSup,$C$51,_xlpm.linhaAnt,A8,IF(_xlpm.a="FÉRIAS","FRS",IF(_xlpm.a="FERIADO","FER",IF(_xlpm.a="NTRAB","NTB",IF(AND(_xlpm.a="ATESTADO",_xlpm.c=""),"ATD",IF(_xlpm.c&lt;&gt;"",IF(_xlpm.c&lt;=_xlpm.x,IF(_xlpm.c&gt;_xlpm.y,"DP","OK"),"ATR"),IF(_xlpm.linhaAnt&lt;_xlpm.limInf,"FAL","")))))))</f>
        <v>FAL</v>
      </c>
      <c r="E7" s="192" t="str">
        <f>IF($N$47&lt;&gt;"SIM","",IFERROR(IF(TRIM(C7&amp;"")="","",_xlfn.LET(_xlpm.v,VALUE(TRIM(C7&amp;"")),_xlpm.alvo,IF(A9="SÁBADO",(INT($Y$8/100)*60+MOD($Y$8,100)),(INT($Y$3/100)*60+MOD($Y$3,100))),_xlpm.real,(INT(_xlpm.v/100)*60+MOD(_xlpm.v,100)),_xlpm.dif,_xlpm.alvo-_xlpm.real,IF(ABS(_xlpm.dif)&lt;=5,0,_xlpm.dif))),"ER"))</f>
        <v/>
      </c>
      <c r="F7" s="12"/>
      <c r="G7" s="47"/>
      <c r="H7" s="48"/>
      <c r="I7" s="50" t="str">
        <f ca="1">_xlfn.LET(_xlpm.a,F7,_xlpm.c,H7,_xlpm.x,$X$3,_xlpm.y,$Y$3,_xlpm.limInf,$B$51,_xlpm.limSup,$C$51,_xlpm.linhaAnt,F8,IF(_xlpm.a="FÉRIAS","FRS",IF(_xlpm.a="FERIADO","FER",IF(_xlpm.a="NTRAB","NTB",IF(AND(_xlpm.a="ATESTADO",_xlpm.c=""),"ATD",IF(_xlpm.c&lt;&gt;"",IF(_xlpm.c&lt;=_xlpm.x,IF(_xlpm.c&gt;_xlpm.y,"DP","OK"),"ATR"),IF(_xlpm.linhaAnt&lt;_xlpm.limInf,"FAL","")))))))</f>
        <v/>
      </c>
      <c r="J7" s="192" t="str">
        <f>IF($N$47&lt;&gt;"SIM","",IFERROR(IF(TRIM(H7&amp;"")="","",_xlfn.LET(_xlpm.v,VALUE(TRIM(H7&amp;"")),_xlpm.alvo,IF(F9="SÁBADO",(INT($Y$8/100)*60+MOD($Y$8,100)),(INT($Y$3/100)*60+MOD($Y$3,100))),_xlpm.real,(INT(_xlpm.v/100)*60+MOD(_xlpm.v,100)),_xlpm.dif,_xlpm.alvo-_xlpm.real,IF(ABS(_xlpm.dif)&lt;=5,0,_xlpm.dif))),"ER"))</f>
        <v/>
      </c>
      <c r="K7" s="12"/>
      <c r="L7" s="272" t="s">
        <v>10</v>
      </c>
      <c r="M7" s="273"/>
      <c r="N7" s="273"/>
      <c r="O7" s="192" t="str">
        <f>IF($N$47&lt;&gt;"SIM","",IFERROR(IF(TRIM(M7&amp;"")="","",_xlfn.LET(_xlpm.v,VALUE(TRIM(M7&amp;"")),_xlpm.alvo,IF(K9="SÁBADO",(INT($Y$8/100)*60+MOD($Y$8,100)),(INT($Y$3/100)*60+MOD($Y$3,100))),_xlpm.real,(INT(_xlpm.v/100)*60+MOD(_xlpm.v,100)),_xlpm.dif,_xlpm.alvo-_xlpm.real,IF(ABS(_xlpm.dif)&lt;=5,0,_xlpm.dif))),"ER"))</f>
        <v/>
      </c>
      <c r="P7" s="231"/>
      <c r="Q7" s="232"/>
      <c r="R7" s="190"/>
      <c r="S7" s="240" t="str">
        <f t="shared" si="0"/>
        <v/>
      </c>
      <c r="T7" s="233" t="str">
        <f t="shared" si="1"/>
        <v/>
      </c>
      <c r="U7" s="5"/>
      <c r="W7" s="269" t="s">
        <v>16</v>
      </c>
      <c r="X7" s="269"/>
      <c r="Y7" s="14"/>
    </row>
    <row r="8" spans="1:66" x14ac:dyDescent="0.25">
      <c r="A8" s="42">
        <f ca="1">IF($B$51=2,"HOJE",2)</f>
        <v>2</v>
      </c>
      <c r="B8" s="47"/>
      <c r="C8" s="48"/>
      <c r="D8" s="50" t="str">
        <f ca="1">_xlfn.LET(_xlpm.a,A7,_xlpm.c,C8,_xlpm.x,$X$4,_xlpm.limInf,$B$51,_xlpm.limSup,$C$51,_xlpm.linhaAnt,A8,IF(_xlpm.a="FÉRIAS","FRS",IF(_xlpm.a="FERIADO","FER",IF(_xlpm.a="NTRAB","NTB",IF(AND(_xlpm.a="ATESTADO",_xlpm.c=""),"ATD",IF(_xlpm.c&lt;&gt;"",IF(_xlpm.c&gt;=_xlpm.x,"OK","ANT"),IF(_xlpm.linhaAnt&lt;_xlpm.limInf,"FAL","")))))))</f>
        <v>FAL</v>
      </c>
      <c r="E8" s="192" t="str">
        <f>IF($N$47&lt;&gt;"SIM","",IFERROR(IF(TRIM(C8&amp;"")="","",_xlfn.LET(_xlpm.v,VALUE(TRIM(C8&amp;"")),_xlpm.alvo,(INT($X$4/100)*60+MOD($X$4,100)),_xlpm.real,(INT(_xlpm.v/100)*60+MOD(_xlpm.v,100)),_xlpm.dif,_xlpm.alvo-_xlpm.real,IF(ABS(_xlpm.dif)&lt;=5,0,_xlpm.dif))*-1),"ER"))</f>
        <v/>
      </c>
      <c r="F8" s="42">
        <f ca="1">IF($B$51=12,"HOJE",12)</f>
        <v>12</v>
      </c>
      <c r="G8" s="47"/>
      <c r="H8" s="48"/>
      <c r="I8" s="50" t="str">
        <f ca="1">_xlfn.LET(_xlpm.a,F7,_xlpm.c,H8,_xlpm.x,$X$4,_xlpm.limInf,$B$51,_xlpm.limSup,$C$51,_xlpm.linhaAnt,F8,IF(_xlpm.a="FÉRIAS","FRS",IF(_xlpm.a="FERIADO","FER",IF(_xlpm.a="NTRAB","NTB",IF(AND(_xlpm.a="ATESTADO",_xlpm.c=""),"ATD",IF(_xlpm.c&lt;&gt;"",IF(_xlpm.c&gt;=_xlpm.x,"OK","ANT"),IF(_xlpm.linhaAnt&lt;_xlpm.limInf,"FAL","")))))))</f>
        <v/>
      </c>
      <c r="J8" s="192" t="str">
        <f>IF($N$47&lt;&gt;"SIM","",IFERROR(IF(TRIM(H8&amp;"")="","",_xlfn.LET(_xlpm.v,VALUE(TRIM(H8&amp;"")),_xlpm.alvo,(INT($X$4/100)*60+MOD($X$4,100)),_xlpm.real,(INT(_xlpm.v/100)*60+MOD(_xlpm.v,100)),_xlpm.dif,_xlpm.alvo-_xlpm.real,IF(ABS(_xlpm.dif)&lt;=5,0,_xlpm.dif))*-1),"ER"))</f>
        <v/>
      </c>
      <c r="K8" s="42">
        <f ca="1">IF($B$51=22,"HOJE",22)</f>
        <v>22</v>
      </c>
      <c r="L8" s="272"/>
      <c r="M8" s="273"/>
      <c r="N8" s="273"/>
      <c r="O8" s="192" t="str">
        <f>IF($N$47&lt;&gt;"SIM","",IFERROR(IF(TRIM(M8&amp;"")="","",_xlfn.LET(_xlpm.v,VALUE(TRIM(M8&amp;"")),_xlpm.alvo,(INT($X$4/100)*60+MOD($X$4,100)),_xlpm.real,(INT(_xlpm.v/100)*60+MOD(_xlpm.v,100)),_xlpm.dif,_xlpm.alvo-_xlpm.real,IF(ABS(_xlpm.dif)&lt;=5,0,_xlpm.dif))*-1),"ER"))</f>
        <v/>
      </c>
      <c r="P8" s="231"/>
      <c r="Q8" s="232"/>
      <c r="R8" s="190"/>
      <c r="S8" s="240" t="str">
        <f>IF(R8="","",TEXT(R8,"00""/""00""/""0000"))</f>
        <v/>
      </c>
      <c r="T8" s="233" t="str">
        <f t="shared" si="1"/>
        <v/>
      </c>
      <c r="U8" s="5"/>
      <c r="W8" s="9" t="s">
        <v>7</v>
      </c>
      <c r="X8" s="35">
        <f>DADOS!M32+5</f>
        <v>805</v>
      </c>
      <c r="Y8" s="35">
        <f>X8-5</f>
        <v>800</v>
      </c>
    </row>
    <row r="9" spans="1:66" x14ac:dyDescent="0.25">
      <c r="A9" s="42" t="str">
        <f>IF(A5="SÁBADO","DOMINGO",IF(A5="DOMINGO","SEGUNDA",IF(A5="SEGUNDA","TERÇA",IF(A5="SEGUNDA","TERÇA",IF(A5="TERÇA","QUARTA",IF(A5="QUARTA","QUINTA",IF(A5="QUINTA","SEXTA",IF(A5="SEXTA","SÁBADO","ERRO"))))))))</f>
        <v>SEGUNDA</v>
      </c>
      <c r="B9" s="47"/>
      <c r="C9" s="48"/>
      <c r="D9" s="50" t="str">
        <f ca="1">_xlfn.LET(_xlpm.a,A7,_xlpm.c,C9,_xlpm.x,$X$5,_xlpm.y,$Y$5,_xlpm.limInf,$B$51,_xlpm.limSup,$C$51,_xlpm.linhaAnt,A8,IF(_xlpm.a="FÉRIAS","FRS",IF(_xlpm.a="FERIADO","FER",IF(_xlpm.a="NTRAB","NTB",IF(AND(_xlpm.a="ATESTADO",_xlpm.c=""),"ATD",IF(_xlpm.c&lt;&gt;"",IF(_xlpm.c&lt;=_xlpm.x,IF(_xlpm.c&gt;_xlpm.y,"DP","OK"),"ATR"),IF(_xlpm.linhaAnt&lt;_xlpm.limInf,"FAL","")))))))</f>
        <v>FAL</v>
      </c>
      <c r="E9" s="192" t="str">
        <f>IF($N$47&lt;&gt;"SIM","",IFERROR(IF(TRIM(C9&amp;"")="","",_xlfn.LET(_xlpm.v,VALUE(TRIM(C9&amp;"")),_xlpm.alvo,(INT($Y$5/100)*60+MOD($Y$5,100)),_xlpm.real,(INT(_xlpm.v/100)*60+MOD(_xlpm.v,100)),_xlpm.dif,_xlpm.alvo-_xlpm.real,IF(ABS(_xlpm.dif)&lt;=5,0,_xlpm.dif))),"ER"))</f>
        <v/>
      </c>
      <c r="F9" s="42" t="str">
        <f>IF(F5="SÁBADO","DOMINGO",IF(F5="DOMINGO","SEGUNDA",IF(F5="SEGUNDA","TERÇA",IF(F5="SEGUNDA","TERÇA",IF(F5="TERÇA","QUARTA",IF(F5="QUARTA","QUINTA",IF(F5="QUINTA","SEXTA",IF(F5="SEXTA","SÁBADO","ERRO"))))))))</f>
        <v>QUINTA</v>
      </c>
      <c r="G9" s="47"/>
      <c r="H9" s="48"/>
      <c r="I9" s="50" t="str">
        <f ca="1">_xlfn.LET(_xlpm.a,F7,_xlpm.c,H9,_xlpm.x,$X$5,_xlpm.y,$Y$5,_xlpm.limInf,$B$51,_xlpm.limSup,$C$51,_xlpm.linhaAnt,F8,IF(_xlpm.a="FÉRIAS","FRS",IF(_xlpm.a="FERIADO","FER",IF(_xlpm.a="NTRAB","NTB",IF(AND(_xlpm.a="ATESTADO",_xlpm.c=""),"ATD",IF(_xlpm.c&lt;&gt;"",IF(_xlpm.c&lt;=_xlpm.x,IF(_xlpm.c&gt;_xlpm.y,"DP","OK"),"ATR"),IF(_xlpm.linhaAnt&lt;_xlpm.limInf,"FAL","")))))))</f>
        <v/>
      </c>
      <c r="J9" s="192" t="str">
        <f>IF($N$47&lt;&gt;"SIM","",IFERROR(IF(TRIM(H9&amp;"")="","",_xlfn.LET(_xlpm.v,VALUE(TRIM(H9&amp;"")),_xlpm.alvo,(INT($Y$5/100)*60+MOD($Y$5,100)),_xlpm.real,(INT(_xlpm.v/100)*60+MOD(_xlpm.v,100)),_xlpm.dif,_xlpm.alvo-_xlpm.real,IF(ABS(_xlpm.dif)&lt;=5,0,_xlpm.dif))),"ER"))</f>
        <v/>
      </c>
      <c r="K9" s="42" t="str">
        <f>IF(K5="SÁBADO","DOMINGO",IF(K5="DOMINGO","SEGUNDA",IF(K5="SEGUNDA","TERÇA",IF(K5="SEGUNDA","TERÇA",IF(K5="TERÇA","QUARTA",IF(K5="QUARTA","QUINTA",IF(K5="QUINTA","SEXTA",IF(K5="SEXTA","SÁBADO","ERRO"))))))))</f>
        <v>DOMINGO</v>
      </c>
      <c r="L9" s="272"/>
      <c r="M9" s="273"/>
      <c r="N9" s="273"/>
      <c r="O9" s="192" t="str">
        <f>IF($N$47&lt;&gt;"SIM","",IFERROR(IF(TRIM(M9&amp;"")="","",_xlfn.LET(_xlpm.v,VALUE(TRIM(M9&amp;"")),_xlpm.alvo,(INT($Y$5/100)*60+MOD($Y$5,100)),_xlpm.real,(INT(_xlpm.v/100)*60+MOD(_xlpm.v,100)),_xlpm.dif,_xlpm.alvo-_xlpm.real,IF(ABS(_xlpm.dif)&lt;=5,0,_xlpm.dif))),"ER"))</f>
        <v/>
      </c>
      <c r="P9" s="231"/>
      <c r="Q9" s="232"/>
      <c r="R9" s="190"/>
      <c r="S9" s="240" t="str">
        <f t="shared" si="0"/>
        <v/>
      </c>
      <c r="T9" s="233" t="str">
        <f t="shared" si="1"/>
        <v/>
      </c>
      <c r="U9" s="5"/>
      <c r="W9" s="9" t="s">
        <v>2</v>
      </c>
      <c r="X9" s="35">
        <f>DADOS!N32</f>
        <v>1200</v>
      </c>
      <c r="Y9" s="35">
        <f>X9</f>
        <v>1200</v>
      </c>
    </row>
    <row r="10" spans="1:66" x14ac:dyDescent="0.25">
      <c r="A10" s="82"/>
      <c r="B10" s="47"/>
      <c r="C10" s="48"/>
      <c r="D10" s="50" t="str">
        <f ca="1">_xlfn.LET(_xlpm.a,A7,_xlpm.c,C10,_xlpm.x,$X$6,_xlpm.limInf,$B$51,_xlpm.limSup,$C$51,_xlpm.linhaAnt,A8,IF(_xlpm.a="FÉRIAS","FRS",IF(_xlpm.a="FERIADO","FER",IF(_xlpm.a="NTRAB","NTB",IF(AND(_xlpm.a="ATESTADO",_xlpm.c=""),"ATD",IF(_xlpm.c&lt;&gt;"",IF(_xlpm.c&gt;=_xlpm.x,"OK","ANT"),IF(_xlpm.linhaAnt&lt;_xlpm.limInf,"FAL","")))))))</f>
        <v>FAL</v>
      </c>
      <c r="E10" s="192" t="str">
        <f>IF($N$47&lt;&gt;"SIM","",IFERROR(IF(TRIM(C10&amp;"")="","",_xlfn.LET(_xlpm.v,VALUE(TRIM(C10&amp;"")),_xlpm.alvo,(INT($X$6/100)*60+MOD($X$6,100)),_xlpm.real,(INT(_xlpm.v/100)*60+MOD(_xlpm.v,100)),_xlpm.dif,_xlpm.alvo-_xlpm.real,IF(ABS(_xlpm.dif)&lt;=5,0,_xlpm.dif))*-1),"ER"))</f>
        <v/>
      </c>
      <c r="F10" s="82"/>
      <c r="G10" s="47"/>
      <c r="H10" s="48"/>
      <c r="I10" s="50" t="str">
        <f ca="1">_xlfn.LET(_xlpm.a,F7,_xlpm.c,H10,_xlpm.x,$X$6,_xlpm.limInf,$B$51,_xlpm.limSup,$C$51,_xlpm.linhaAnt,F8,IF(_xlpm.a="FÉRIAS","FRS",IF(_xlpm.a="FERIADO","FER",IF(_xlpm.a="NTRAB","NTB",IF(AND(_xlpm.a="ATESTADO",_xlpm.c=""),"ATD",IF(_xlpm.c&lt;&gt;"",IF(_xlpm.c&gt;=_xlpm.x,"OK","ANT"),IF(_xlpm.linhaAnt&lt;_xlpm.limInf,"FAL","")))))))</f>
        <v/>
      </c>
      <c r="J10" s="192" t="str">
        <f>IF($N$47&lt;&gt;"SIM","",IFERROR(IF(TRIM(H10&amp;"")="","",_xlfn.LET(_xlpm.v,VALUE(TRIM(H10&amp;"")),_xlpm.alvo,(INT($X$6/100)*60+MOD($X$6,100)),_xlpm.real,(INT(_xlpm.v/100)*60+MOD(_xlpm.v,100)),_xlpm.dif,_xlpm.alvo-_xlpm.real,IF(ABS(_xlpm.dif)&lt;=5,0,_xlpm.dif))*-1),"ER"))</f>
        <v/>
      </c>
      <c r="K10" s="82"/>
      <c r="L10" s="272"/>
      <c r="M10" s="273"/>
      <c r="N10" s="273"/>
      <c r="O10" s="192" t="str">
        <f>IF($N$47&lt;&gt;"SIM","",IFERROR(IF(TRIM(M10&amp;"")="","",_xlfn.LET(_xlpm.v,VALUE(TRIM(M10&amp;"")),_xlpm.alvo,(INT($X$6/100)*60+MOD($X$6,100)),_xlpm.real,(INT(_xlpm.v/100)*60+MOD(_xlpm.v,100)),_xlpm.dif,_xlpm.alvo-_xlpm.real,IF(ABS(_xlpm.dif)&lt;=5,0,_xlpm.dif))*-1),"ER"))</f>
        <v/>
      </c>
      <c r="P10" s="231"/>
      <c r="Q10" s="232"/>
      <c r="R10" s="190"/>
      <c r="S10" s="240" t="str">
        <f t="shared" si="0"/>
        <v/>
      </c>
      <c r="T10" s="233" t="str">
        <f t="shared" si="1"/>
        <v/>
      </c>
      <c r="U10" s="5"/>
      <c r="V10" s="5"/>
      <c r="W10" s="282" t="s">
        <v>49</v>
      </c>
      <c r="X10" s="282"/>
    </row>
    <row r="11" spans="1:66" ht="15" customHeight="1" x14ac:dyDescent="0.25">
      <c r="A11" s="11"/>
      <c r="B11" s="46"/>
      <c r="C11" s="7"/>
      <c r="D11" s="49" t="str">
        <f ca="1">_xlfn.LET(_xlpm.a,A11,_xlpm.c,C11,_xlpm.x,$X$3,_xlpm.y,$Y$3,_xlpm.limInf,$B$51,_xlpm.limSup,$C$51,_xlpm.linhaAnt,A12,IF(_xlpm.a="FÉRIAS","FRS",IF(_xlpm.a="FERIADO","FER",IF(_xlpm.a="NTRAB","NTB",IF(AND(_xlpm.a="ATESTADO",_xlpm.c=""),"ATD",IF(_xlpm.c&lt;&gt;"",IF(_xlpm.c&lt;=_xlpm.x,IF(_xlpm.c&gt;_xlpm.y,"DP","OK"),"ATR"),IF(_xlpm.linhaAnt&lt;_xlpm.limInf,"FAL","")))))))</f>
        <v>FAL</v>
      </c>
      <c r="E11" s="192" t="str">
        <f>IF($N$47&lt;&gt;"SIM","",IFERROR(IF(TRIM(C11&amp;"")="","",_xlfn.LET(_xlpm.v,VALUE(TRIM(C11&amp;"")),_xlpm.alvo,IF(A13="SÁBADO",(INT($Y$8/100)*60+MOD($Y$8,100)),(INT($Y$3/100)*60+MOD($Y$3,100))),_xlpm.real,(INT(_xlpm.v/100)*60+MOD(_xlpm.v,100)),_xlpm.dif,_xlpm.alvo-_xlpm.real,IF(ABS(_xlpm.dif)&lt;=5,0,_xlpm.dif))),"ER"))</f>
        <v/>
      </c>
      <c r="F11" s="11"/>
      <c r="G11" s="46"/>
      <c r="H11" s="7"/>
      <c r="I11" s="49" t="str">
        <f ca="1">_xlfn.LET(_xlpm.a,F11,_xlpm.c,H11,_xlpm.x,$X$3,_xlpm.y,$Y$3,_xlpm.limInf,$B$51,_xlpm.limSup,$C$51,_xlpm.linhaAnt,F12,IF(_xlpm.a="FÉRIAS","FRS",IF(_xlpm.a="FERIADO","FER",IF(_xlpm.a="NTRAB","NTB",IF(AND(_xlpm.a="ATESTADO",_xlpm.c=""),"ATD",IF(_xlpm.c&lt;&gt;"",IF(_xlpm.c&lt;=_xlpm.x,IF(_xlpm.c&gt;_xlpm.y,"DP","OK"),"ATR"),IF(_xlpm.linhaAnt&lt;_xlpm.limInf,"FAL","")))))))</f>
        <v/>
      </c>
      <c r="J11" s="192" t="str">
        <f>IF($N$47&lt;&gt;"SIM","",IFERROR(IF(TRIM(H11&amp;"")="","",_xlfn.LET(_xlpm.v,VALUE(TRIM(H11&amp;"")),_xlpm.alvo,IF(F13="SÁBADO",(INT($Y$8/100)*60+MOD($Y$8,100)),(INT($Y$3/100)*60+MOD($Y$3,100))),_xlpm.real,(INT(_xlpm.v/100)*60+MOD(_xlpm.v,100)),_xlpm.dif,_xlpm.alvo-_xlpm.real,IF(ABS(_xlpm.dif)&lt;=5,0,_xlpm.dif))),"ER"))</f>
        <v/>
      </c>
      <c r="K11" s="11"/>
      <c r="L11" s="46"/>
      <c r="M11" s="7"/>
      <c r="N11" s="49" t="str">
        <f ca="1">_xlfn.LET(_xlpm.a,K11,_xlpm.c,M11,_xlpm.x,$X$3,_xlpm.y,$Y$3,_xlpm.limInf,$B$51,_xlpm.limSup,$C$51,_xlpm.linhaAnt,K12,IF(_xlpm.a="FÉRIAS","FRS",IF(_xlpm.a="FERIADO","FER",IF(_xlpm.a="NTRAB","NTB",IF(AND(_xlpm.a="ATESTADO",_xlpm.c=""),"ATD",IF(_xlpm.c&lt;&gt;"",IF(_xlpm.c&lt;=_xlpm.x,IF(_xlpm.c&gt;_xlpm.y,"DP","OK"),"ATR"),IF(_xlpm.linhaAnt&lt;_xlpm.limInf,"FAL","")))))))</f>
        <v/>
      </c>
      <c r="O11" s="192" t="str">
        <f>IF($N$47&lt;&gt;"SIM","",IFERROR(IF(TRIM(M11&amp;"")="","",_xlfn.LET(_xlpm.v,VALUE(TRIM(M11&amp;"")),_xlpm.alvo,IF(K13="SÁBADO",(INT($Y$8/100)*60+MOD($Y$8,100)),(INT($Y$3/100)*60+MOD($Y$3,100))),_xlpm.real,(INT(_xlpm.v/100)*60+MOD(_xlpm.v,100)),_xlpm.dif,_xlpm.alvo-_xlpm.real,IF(ABS(_xlpm.dif)&lt;=5,0,_xlpm.dif))),"ER"))</f>
        <v/>
      </c>
      <c r="P11" s="231"/>
      <c r="Q11" s="232"/>
      <c r="R11" s="190"/>
      <c r="S11" s="240" t="str">
        <f t="shared" si="0"/>
        <v/>
      </c>
      <c r="T11" s="233" t="str">
        <f t="shared" si="1"/>
        <v/>
      </c>
      <c r="U11" s="5"/>
      <c r="V11" s="5"/>
      <c r="W11" s="9" t="s">
        <v>6</v>
      </c>
      <c r="X11" s="9" t="s">
        <v>4</v>
      </c>
    </row>
    <row r="12" spans="1:66" x14ac:dyDescent="0.25">
      <c r="A12" s="41">
        <f ca="1">IF($B$51=3,"HOJE",3)</f>
        <v>3</v>
      </c>
      <c r="B12" s="46"/>
      <c r="C12" s="7"/>
      <c r="D12" s="49" t="str">
        <f ca="1">_xlfn.LET(_xlpm.a,A11,_xlpm.c,C12,_xlpm.x,$X$4,_xlpm.limInf,$B$51,_xlpm.limSup,$C$51,_xlpm.linhaAnt,A12,IF(_xlpm.a="FÉRIAS","FRS",IF(_xlpm.a="FERIADO","FER",IF(_xlpm.a="NTRAB","NTB",IF(AND(_xlpm.a="ATESTADO",_xlpm.c=""),"ATD",IF(_xlpm.c&lt;&gt;"",IF(_xlpm.c&gt;=_xlpm.x,"OK","ANT"),IF(_xlpm.linhaAnt&lt;_xlpm.limInf,"FAL","")))))))</f>
        <v>FAL</v>
      </c>
      <c r="E12" s="192" t="str">
        <f>IF($N$47&lt;&gt;"SIM","",IFERROR(IF(TRIM(C12&amp;"")="","",_xlfn.LET(_xlpm.v,VALUE(TRIM(C12&amp;"")),_xlpm.alvo,(INT($X$4/100)*60+MOD($X$4,100)),_xlpm.real,(INT(_xlpm.v/100)*60+MOD(_xlpm.v,100)),_xlpm.dif,_xlpm.alvo-_xlpm.real,IF(ABS(_xlpm.dif)&lt;=5,0,_xlpm.dif))*-1),"ER"))</f>
        <v/>
      </c>
      <c r="F12" s="41">
        <f ca="1">IF($B$51=13,"HOJE",13)</f>
        <v>13</v>
      </c>
      <c r="G12" s="46"/>
      <c r="H12" s="7"/>
      <c r="I12" s="49" t="str">
        <f ca="1">_xlfn.LET(_xlpm.a,F11,_xlpm.c,H12,_xlpm.x,$X$4,_xlpm.limInf,$B$51,_xlpm.limSup,$C$51,_xlpm.linhaAnt,F12,IF(_xlpm.a="FÉRIAS","FRS",IF(_xlpm.a="FERIADO","FER",IF(_xlpm.a="NTRAB","NTB",IF(AND(_xlpm.a="ATESTADO",_xlpm.c=""),"ATD",IF(_xlpm.c&lt;&gt;"",IF(_xlpm.c&gt;=_xlpm.x,"OK","ANT"),IF(_xlpm.linhaAnt&lt;_xlpm.limInf,"FAL","")))))))</f>
        <v/>
      </c>
      <c r="J12" s="192" t="str">
        <f>IF($N$47&lt;&gt;"SIM","",IFERROR(IF(TRIM(H12&amp;"")="","",_xlfn.LET(_xlpm.v,VALUE(TRIM(H12&amp;"")),_xlpm.alvo,(INT($X$4/100)*60+MOD($X$4,100)),_xlpm.real,(INT(_xlpm.v/100)*60+MOD(_xlpm.v,100)),_xlpm.dif,_xlpm.alvo-_xlpm.real,IF(ABS(_xlpm.dif)&lt;=5,0,_xlpm.dif))*-1),"ER"))</f>
        <v/>
      </c>
      <c r="K12" s="41">
        <f ca="1">IF($B$51=23,"HOJE",23)</f>
        <v>23</v>
      </c>
      <c r="L12" s="46"/>
      <c r="M12" s="7"/>
      <c r="N12" s="49" t="str">
        <f ca="1">_xlfn.LET(_xlpm.a,K11,_xlpm.c,M12,_xlpm.x,$X$4,_xlpm.limInf,$B$51,_xlpm.limSup,$C$51,_xlpm.linhaAnt,K12,IF(_xlpm.a="FÉRIAS","FRS",IF(_xlpm.a="FERIADO","FER",IF(_xlpm.a="NTRAB","NTB",IF(AND(_xlpm.a="ATESTADO",_xlpm.c=""),"ATD",IF(_xlpm.c&lt;&gt;"",IF(_xlpm.c&gt;=_xlpm.x,"OK","ANT"),IF(_xlpm.linhaAnt&lt;_xlpm.limInf,"FAL","")))))))</f>
        <v/>
      </c>
      <c r="O12" s="192" t="str">
        <f>IF($N$47&lt;&gt;"SIM","",IFERROR(IF(TRIM(M12&amp;"")="","",_xlfn.LET(_xlpm.v,VALUE(TRIM(M12&amp;"")),_xlpm.alvo,(INT($X$4/100)*60+MOD($X$4,100)),_xlpm.real,(INT(_xlpm.v/100)*60+MOD(_xlpm.v,100)),_xlpm.dif,_xlpm.alvo-_xlpm.real,IF(ABS(_xlpm.dif)&lt;=5,0,_xlpm.dif))*-1),"ER"))</f>
        <v/>
      </c>
      <c r="P12" s="231"/>
      <c r="Q12" s="232"/>
      <c r="R12" s="190"/>
      <c r="S12" s="240" t="str">
        <f t="shared" si="0"/>
        <v/>
      </c>
      <c r="T12" s="233" t="str">
        <f t="shared" si="1"/>
        <v/>
      </c>
      <c r="U12" s="5"/>
      <c r="V12" s="5"/>
      <c r="W12" s="9" t="s">
        <v>7</v>
      </c>
      <c r="X12" s="59">
        <f>SUM(X3-5)</f>
        <v>800</v>
      </c>
      <c r="Y12" s="14"/>
    </row>
    <row r="13" spans="1:66" x14ac:dyDescent="0.25">
      <c r="A13" s="41" t="str">
        <f>IF(A9="SÁBADO","DOMINGO",IF(A9="DOMINGO","SEGUNDA",IF(A9="SEGUNDA","TERÇA",IF(A9="SEGUNDA","TERÇA",IF(A9="TERÇA","QUARTA",IF(A9="QUARTA","QUINTA",IF(A9="QUINTA","SEXTA",IF(A9="SEXTA","SÁBADO","ERRO"))))))))</f>
        <v>TERÇA</v>
      </c>
      <c r="B13" s="46"/>
      <c r="C13" s="7"/>
      <c r="D13" s="49" t="str">
        <f ca="1">_xlfn.LET(_xlpm.a,A11,_xlpm.c,C13,_xlpm.x,$X$5,_xlpm.y,$Y$5,_xlpm.limInf,$B$51,_xlpm.limSup,$C$51,_xlpm.linhaAnt,A12,IF(_xlpm.a="FÉRIAS","FRS",IF(_xlpm.a="FERIADO","FER",IF(_xlpm.a="NTRAB","NTB",IF(AND(_xlpm.a="ATESTADO",_xlpm.c=""),"ATD",IF(_xlpm.c&lt;&gt;"",IF(_xlpm.c&lt;=_xlpm.x,IF(_xlpm.c&gt;_xlpm.y,"DP","OK"),"ATR"),IF(_xlpm.linhaAnt&lt;_xlpm.limInf,"FAL","")))))))</f>
        <v>FAL</v>
      </c>
      <c r="E13" s="192" t="str">
        <f>IF($N$47&lt;&gt;"SIM","",IFERROR(IF(TRIM(C13&amp;"")="","",_xlfn.LET(_xlpm.v,VALUE(TRIM(C13&amp;"")),_xlpm.alvo,(INT($Y$5/100)*60+MOD($Y$5,100)),_xlpm.real,(INT(_xlpm.v/100)*60+MOD(_xlpm.v,100)),_xlpm.dif,_xlpm.alvo-_xlpm.real,IF(ABS(_xlpm.dif)&lt;=5,0,_xlpm.dif))),"ER"))</f>
        <v/>
      </c>
      <c r="F13" s="41" t="str">
        <f>IF(F9="SÁBADO","DOMINGO",IF(F9="DOMINGO","SEGUNDA",IF(F9="SEGUNDA","TERÇA",IF(F9="SEGUNDA","TERÇA",IF(F9="TERÇA","QUARTA",IF(F9="QUARTA","QUINTA",IF(F9="QUINTA","SEXTA",IF(F9="SEXTA","SÁBADO","ERRO"))))))))</f>
        <v>SEXTA</v>
      </c>
      <c r="G13" s="46"/>
      <c r="H13" s="7"/>
      <c r="I13" s="49" t="str">
        <f ca="1">_xlfn.LET(_xlpm.a,F11,_xlpm.c,H13,_xlpm.x,$X$5,_xlpm.y,$Y$5,_xlpm.limInf,$B$51,_xlpm.limSup,$C$51,_xlpm.linhaAnt,F12,IF(_xlpm.a="FÉRIAS","FRS",IF(_xlpm.a="FERIADO","FER",IF(_xlpm.a="NTRAB","NTB",IF(AND(_xlpm.a="ATESTADO",_xlpm.c=""),"ATD",IF(_xlpm.c&lt;&gt;"",IF(_xlpm.c&lt;=_xlpm.x,IF(_xlpm.c&gt;_xlpm.y,"DP","OK"),"ATR"),IF(_xlpm.linhaAnt&lt;_xlpm.limInf,"FAL","")))))))</f>
        <v/>
      </c>
      <c r="J13" s="192" t="str">
        <f>IF($N$47&lt;&gt;"SIM","",IFERROR(IF(TRIM(H13&amp;"")="","",_xlfn.LET(_xlpm.v,VALUE(TRIM(H13&amp;"")),_xlpm.alvo,(INT($Y$5/100)*60+MOD($Y$5,100)),_xlpm.real,(INT(_xlpm.v/100)*60+MOD(_xlpm.v,100)),_xlpm.dif,_xlpm.alvo-_xlpm.real,IF(ABS(_xlpm.dif)&lt;=5,0,_xlpm.dif))),"ER"))</f>
        <v/>
      </c>
      <c r="K13" s="41" t="str">
        <f>IF(K9="SÁBADO","DOMINGO",IF(K9="DOMINGO","SEGUNDA",IF(K9="SEGUNDA","TERÇA",IF(K9="SEGUNDA","TERÇA",IF(K9="TERÇA","QUARTA",IF(K9="QUARTA","QUINTA",IF(K9="QUINTA","SEXTA",IF(K9="SEXTA","SÁBADO","ERRO"))))))))</f>
        <v>SEGUNDA</v>
      </c>
      <c r="L13" s="46"/>
      <c r="M13" s="7"/>
      <c r="N13" s="49" t="str">
        <f ca="1">_xlfn.LET(_xlpm.a,K11,_xlpm.c,M13,_xlpm.x,$X$5,_xlpm.y,$Y$5,_xlpm.limInf,$B$51,_xlpm.limSup,$C$51,_xlpm.linhaAnt,K12,IF(_xlpm.a="FÉRIAS","FRS",IF(_xlpm.a="FERIADO","FER",IF(_xlpm.a="NTRAB","NTB",IF(AND(_xlpm.a="ATESTADO",_xlpm.c=""),"ATD",IF(_xlpm.c&lt;&gt;"",IF(_xlpm.c&lt;=_xlpm.x,IF(_xlpm.c&gt;_xlpm.y,"DP","OK"),"ATR"),IF(_xlpm.linhaAnt&lt;_xlpm.limInf,"FAL","")))))))</f>
        <v/>
      </c>
      <c r="O13" s="192" t="str">
        <f>IF($N$47&lt;&gt;"SIM","",IFERROR(IF(TRIM(M13&amp;"")="","",_xlfn.LET(_xlpm.v,VALUE(TRIM(M13&amp;"")),_xlpm.alvo,(INT($Y$5/100)*60+MOD($Y$5,100)),_xlpm.real,(INT(_xlpm.v/100)*60+MOD(_xlpm.v,100)),_xlpm.dif,_xlpm.alvo-_xlpm.real,IF(ABS(_xlpm.dif)&lt;=5,0,_xlpm.dif))),"ER"))</f>
        <v/>
      </c>
      <c r="P13" s="231"/>
      <c r="Q13" s="232"/>
      <c r="R13" s="190"/>
      <c r="S13" s="240" t="str">
        <f t="shared" si="0"/>
        <v/>
      </c>
      <c r="T13" s="233" t="str">
        <f t="shared" si="1"/>
        <v/>
      </c>
      <c r="U13" s="5"/>
      <c r="V13" s="5"/>
      <c r="W13" s="9" t="s">
        <v>2</v>
      </c>
      <c r="X13" s="59">
        <f>X4</f>
        <v>1200</v>
      </c>
      <c r="Y13" s="14"/>
    </row>
    <row r="14" spans="1:66" x14ac:dyDescent="0.25">
      <c r="A14" s="38"/>
      <c r="B14" s="46"/>
      <c r="C14" s="7"/>
      <c r="D14" s="49" t="str">
        <f ca="1">_xlfn.LET(_xlpm.a,A11,_xlpm.c,C14,_xlpm.x,$X$6,_xlpm.limInf,$B$51,_xlpm.limSup,$C$51,_xlpm.linhaAnt,A12,IF(_xlpm.a="FÉRIAS","FRS",IF(_xlpm.a="FERIADO","FER",IF(_xlpm.a="NTRAB","NTB",IF(AND(_xlpm.a="ATESTADO",_xlpm.c=""),"ATD",IF(_xlpm.c&lt;&gt;"",IF(_xlpm.c&gt;=_xlpm.x,"OK","ANT"),IF(_xlpm.linhaAnt&lt;_xlpm.limInf,"FAL","")))))))</f>
        <v>FAL</v>
      </c>
      <c r="E14" s="192" t="str">
        <f>IF($N$47&lt;&gt;"SIM","",IFERROR(IF(TRIM(C14&amp;"")="","",_xlfn.LET(_xlpm.v,VALUE(TRIM(C14&amp;"")),_xlpm.alvo,(INT($X$6/100)*60+MOD($X$6,100)),_xlpm.real,(INT(_xlpm.v/100)*60+MOD(_xlpm.v,100)),_xlpm.dif,_xlpm.alvo-_xlpm.real,IF(ABS(_xlpm.dif)&lt;=5,0,_xlpm.dif))*-1),"ER"))</f>
        <v/>
      </c>
      <c r="F14" s="38"/>
      <c r="G14" s="46"/>
      <c r="H14" s="7"/>
      <c r="I14" s="49" t="str">
        <f ca="1">_xlfn.LET(_xlpm.a,F11,_xlpm.c,H14,_xlpm.x,$X$6,_xlpm.limInf,$B$51,_xlpm.limSup,$C$51,_xlpm.linhaAnt,F12,IF(_xlpm.a="FÉRIAS","FRS",IF(_xlpm.a="FERIADO","FER",IF(_xlpm.a="NTRAB","NTB",IF(AND(_xlpm.a="ATESTADO",_xlpm.c=""),"ATD",IF(_xlpm.c&lt;&gt;"",IF(_xlpm.c&gt;=_xlpm.x,"OK","ANT"),IF(_xlpm.linhaAnt&lt;_xlpm.limInf,"FAL","")))))))</f>
        <v/>
      </c>
      <c r="J14" s="192" t="str">
        <f>IF($N$47&lt;&gt;"SIM","",IFERROR(IF(TRIM(H14&amp;"")="","",_xlfn.LET(_xlpm.v,VALUE(TRIM(H14&amp;"")),_xlpm.alvo,(INT($X$6/100)*60+MOD($X$6,100)),_xlpm.real,(INT(_xlpm.v/100)*60+MOD(_xlpm.v,100)),_xlpm.dif,_xlpm.alvo-_xlpm.real,IF(ABS(_xlpm.dif)&lt;=5,0,_xlpm.dif))*-1),"ER"))</f>
        <v/>
      </c>
      <c r="K14" s="38"/>
      <c r="L14" s="46"/>
      <c r="M14" s="7"/>
      <c r="N14" s="49" t="str">
        <f ca="1">_xlfn.LET(_xlpm.a,K11,_xlpm.c,M14,_xlpm.x,$X$6,_xlpm.limInf,$B$51,_xlpm.limSup,$C$51,_xlpm.linhaAnt,K12,IF(_xlpm.a="FÉRIAS","FRS",IF(_xlpm.a="FERIADO","FER",IF(_xlpm.a="NTRAB","NTB",IF(AND(_xlpm.a="ATESTADO",_xlpm.c=""),"ATD",IF(_xlpm.c&lt;&gt;"",IF(_xlpm.c&gt;=_xlpm.x,"OK","ANT"),IF(_xlpm.linhaAnt&lt;_xlpm.limInf,"FAL","")))))))</f>
        <v/>
      </c>
      <c r="O14" s="192" t="str">
        <f>IF($N$47&lt;&gt;"SIM","",IFERROR(IF(TRIM(M14&amp;"")="","",_xlfn.LET(_xlpm.v,VALUE(TRIM(M14&amp;"")),_xlpm.alvo,(INT($X$6/100)*60+MOD($X$6,100)),_xlpm.real,(INT(_xlpm.v/100)*60+MOD(_xlpm.v,100)),_xlpm.dif,_xlpm.alvo-_xlpm.real,IF(ABS(_xlpm.dif)&lt;=5,0,_xlpm.dif))*-1),"ER"))</f>
        <v/>
      </c>
      <c r="P14" s="231"/>
      <c r="Q14" s="232"/>
      <c r="R14" s="190"/>
      <c r="S14" s="240" t="str">
        <f t="shared" si="0"/>
        <v/>
      </c>
      <c r="T14" s="233" t="str">
        <f t="shared" si="1"/>
        <v/>
      </c>
      <c r="U14" s="5"/>
      <c r="W14" s="9" t="s">
        <v>8</v>
      </c>
      <c r="X14" s="59">
        <f>SUM(X5-5)</f>
        <v>1400</v>
      </c>
    </row>
    <row r="15" spans="1:66" ht="15" customHeight="1" x14ac:dyDescent="0.25">
      <c r="A15" s="12"/>
      <c r="B15" s="47"/>
      <c r="C15" s="48"/>
      <c r="D15" s="50" t="str">
        <f ca="1">_xlfn.LET(_xlpm.a,A15,_xlpm.c,C15,_xlpm.x,$X$3,_xlpm.y,$Y$3,_xlpm.limInf,$B$51,_xlpm.limSup,$C$51,_xlpm.linhaAnt,A16,IF(_xlpm.a="FÉRIAS","FRS",IF(_xlpm.a="FERIADO","FER",IF(_xlpm.a="NTRAB","NTB",IF(AND(_xlpm.a="ATESTADO",_xlpm.c=""),"ATD",IF(_xlpm.c&lt;&gt;"",IF(_xlpm.c&lt;=_xlpm.x,IF(_xlpm.c&gt;_xlpm.y,"DP","OK"),"ATR"),IF(_xlpm.linhaAnt&lt;_xlpm.limInf,"FAL","")))))))</f>
        <v>FAL</v>
      </c>
      <c r="E15" s="192" t="str">
        <f>IF($N$47&lt;&gt;"SIM","",IFERROR(IF(TRIM(C15&amp;"")="","",_xlfn.LET(_xlpm.v,VALUE(TRIM(C15&amp;"")),_xlpm.alvo,IF(A17="SÁBADO",(INT($Y$8/100)*60+MOD($Y$8,100)),(INT($Y$3/100)*60+MOD($Y$3,100))),_xlpm.real,(INT(_xlpm.v/100)*60+MOD(_xlpm.v,100)),_xlpm.dif,_xlpm.alvo-_xlpm.real,IF(ABS(_xlpm.dif)&lt;=5,0,_xlpm.dif))),"ER"))</f>
        <v/>
      </c>
      <c r="F15" s="12"/>
      <c r="G15" s="47"/>
      <c r="H15" s="48"/>
      <c r="I15" s="50" t="str">
        <f ca="1">_xlfn.LET(_xlpm.a,F15,_xlpm.c,H15,_xlpm.x,$X$8,_xlpm.y,$Y$8,_xlpm.limInf,$B$51,_xlpm.limSup,$C$51,_xlpm.linhaAnt,F16,IF(_xlpm.a="FÉRIAS","FRS",IF(_xlpm.a="NTRAB","NT",IF(AND(_xlpm.a="ATESTADO",_xlpm.c=""),"ATD",IF(_xlpm.a="FERIADO","FER",IF(_xlpm.c&lt;&gt;"",IF(_xlpm.c&lt;=_xlpm.x,IF(_xlpm.c&gt;_xlpm.y,"DP","OK"),"ATR"),IF(_xlpm.linhaAnt&lt;_xlpm.limInf,"FAL","")))))))</f>
        <v/>
      </c>
      <c r="J15" s="192" t="str">
        <f>IF($N$47&lt;&gt;"SIM","",IFERROR(IF(TRIM(H15&amp;"")="","",_xlfn.LET(_xlpm.v,VALUE(TRIM(H15&amp;"")),_xlpm.alvo,IF(F17="SÁBADO",(INT($Y$8/100)*60+MOD($Y$8,100)),(INT($Y$3/100)*60+MOD($Y$3,100))),_xlpm.real,(INT(_xlpm.v/100)*60+MOD(_xlpm.v,100)),_xlpm.dif,_xlpm.alvo-_xlpm.real,IF(ABS(_xlpm.dif)&lt;=5,0,_xlpm.dif))),"ER"))</f>
        <v/>
      </c>
      <c r="K15" s="12"/>
      <c r="L15" s="47"/>
      <c r="M15" s="48"/>
      <c r="N15" s="50" t="str">
        <f ca="1">_xlfn.LET(_xlpm.a,K15,_xlpm.c,M15,_xlpm.x,$X$3,_xlpm.y,$Y$3,_xlpm.limInf,$B$51,_xlpm.limSup,$C$51,_xlpm.linhaAnt,K16,IF(_xlpm.a="FÉRIAS","FRS",IF(_xlpm.a="FERIADO","FER",IF(_xlpm.a="NTRAB","NTB",IF(AND(_xlpm.a="ATESTADO",_xlpm.c=""),"ATD",IF(_xlpm.c&lt;&gt;"",IF(_xlpm.c&lt;=_xlpm.x,IF(_xlpm.c&gt;_xlpm.y,"DP","OK"),"ATR"),IF(_xlpm.linhaAnt&lt;_xlpm.limInf,"FAL","")))))))</f>
        <v/>
      </c>
      <c r="O15" s="192" t="str">
        <f>IF($N$47&lt;&gt;"SIM","",IFERROR(IF(TRIM(M15&amp;"")="","",_xlfn.LET(_xlpm.v,VALUE(TRIM(M15&amp;"")),_xlpm.alvo,IF(K17="SÁBADO",(INT($Y$8/100)*60+MOD($Y$8,100)),(INT($Y$3/100)*60+MOD($Y$3,100))),_xlpm.real,(INT(_xlpm.v/100)*60+MOD(_xlpm.v,100)),_xlpm.dif,_xlpm.alvo-_xlpm.real,IF(ABS(_xlpm.dif)&lt;=5,0,_xlpm.dif))),"ER"))</f>
        <v/>
      </c>
      <c r="P15" s="231"/>
      <c r="Q15" s="232"/>
      <c r="R15" s="190"/>
      <c r="S15" s="240" t="str">
        <f t="shared" si="0"/>
        <v/>
      </c>
      <c r="T15" s="233" t="str">
        <f t="shared" si="1"/>
        <v/>
      </c>
      <c r="U15" s="5"/>
      <c r="W15" s="9" t="s">
        <v>3</v>
      </c>
      <c r="X15" s="59">
        <f>X6</f>
        <v>1800</v>
      </c>
    </row>
    <row r="16" spans="1:66" x14ac:dyDescent="0.25">
      <c r="A16" s="42">
        <f ca="1">IF($B$51=4,"HOJE",4)</f>
        <v>4</v>
      </c>
      <c r="B16" s="47"/>
      <c r="C16" s="48"/>
      <c r="D16" s="50" t="str">
        <f ca="1">_xlfn.LET(_xlpm.a,A15,_xlpm.c,C16,_xlpm.x,$X$4,_xlpm.limInf,$B$51,_xlpm.limSup,$C$51,_xlpm.linhaAnt,A16,IF(_xlpm.a="FÉRIAS","FRS",IF(_xlpm.a="FERIADO","FER",IF(_xlpm.a="NTRAB","NTB",IF(AND(_xlpm.a="ATESTADO",_xlpm.c=""),"ATD",IF(_xlpm.c&lt;&gt;"",IF(_xlpm.c&gt;=_xlpm.x,"OK","ANT"),IF(_xlpm.linhaAnt&lt;_xlpm.limInf,"FAL","")))))))</f>
        <v>FAL</v>
      </c>
      <c r="E16" s="192" t="str">
        <f>IF($N$47&lt;&gt;"SIM","",IFERROR(IF(TRIM(C16&amp;"")="","",_xlfn.LET(_xlpm.v,VALUE(TRIM(C16&amp;"")),_xlpm.alvo,(INT($X$4/100)*60+MOD($X$4,100)),_xlpm.real,(INT(_xlpm.v/100)*60+MOD(_xlpm.v,100)),_xlpm.dif,_xlpm.alvo-_xlpm.real,IF(ABS(_xlpm.dif)&lt;=5,0,_xlpm.dif))*-1),"ER"))</f>
        <v/>
      </c>
      <c r="F16" s="42">
        <f ca="1">IF($B$51=14,"HOJE",14)</f>
        <v>14</v>
      </c>
      <c r="G16" s="47"/>
      <c r="H16" s="48"/>
      <c r="I16" s="50" t="str">
        <f ca="1">_xlfn.LET(_xlpm.a,F15,_xlpm.c,H16,_xlpm.x,$X$9,_xlpm.limInf,$B$51,_xlpm.limSup,$C$51,_xlpm.linhaAnt,F16,IF(_xlpm.a="FÉRIAS","FRS",IF(_xlpm.a="NTRAB","NT",IF(AND(_xlpm.a="ATESTADO",_xlpm.c=""),"ATD",IF(_xlpm.a="FERIADO","FER",IF(_xlpm.c&lt;&gt;"",IF(_xlpm.c&gt;=_xlpm.x,"OK","ANT"),IF(_xlpm.linhaAnt&lt;_xlpm.limInf,"FAL","")))))))</f>
        <v/>
      </c>
      <c r="J16" s="192" t="str">
        <f>IF($N$47&lt;&gt;"SIM","",IFERROR(IF(TRIM(H16&amp;"")="","",_xlfn.LET(_xlpm.v,VALUE(TRIM(H16&amp;"")),_xlpm.alvo,(INT($X$4/100)*60+MOD($X$4,100)),_xlpm.real,(INT(_xlpm.v/100)*60+MOD(_xlpm.v,100)),_xlpm.dif,_xlpm.alvo-_xlpm.real,IF(ABS(_xlpm.dif)&lt;=5,0,_xlpm.dif))*-1),"ER"))</f>
        <v/>
      </c>
      <c r="K16" s="42">
        <f ca="1">IF($B$51=24,"HOJE",24)</f>
        <v>24</v>
      </c>
      <c r="L16" s="47"/>
      <c r="M16" s="48"/>
      <c r="N16" s="50" t="str">
        <f ca="1">_xlfn.LET(_xlpm.a,K15,_xlpm.c,M16,_xlpm.x,$X$4,_xlpm.limInf,$B$51,_xlpm.limSup,$C$51,_xlpm.linhaAnt,K16,IF(_xlpm.a="FÉRIAS","FRS",IF(_xlpm.a="FERIADO","FER",IF(_xlpm.a="NTRAB","NTB",IF(AND(_xlpm.a="ATESTADO",_xlpm.c=""),"ATD",IF(_xlpm.c&lt;&gt;"",IF(_xlpm.c&gt;=_xlpm.x,"OK","ANT"),IF(_xlpm.linhaAnt&lt;_xlpm.limInf,"FAL","")))))))</f>
        <v/>
      </c>
      <c r="O16" s="192" t="str">
        <f>IF($N$47&lt;&gt;"SIM","",IFERROR(IF(TRIM(M16&amp;"")="","",_xlfn.LET(_xlpm.v,VALUE(TRIM(M16&amp;"")),_xlpm.alvo,(INT($X$4/100)*60+MOD($X$4,100)),_xlpm.real,(INT(_xlpm.v/100)*60+MOD(_xlpm.v,100)),_xlpm.dif,_xlpm.alvo-_xlpm.real,IF(ABS(_xlpm.dif)&lt;=5,0,_xlpm.dif))*-1),"ER"))</f>
        <v/>
      </c>
      <c r="P16" s="231"/>
      <c r="Q16" s="232"/>
      <c r="R16" s="190"/>
      <c r="S16" s="240" t="str">
        <f t="shared" si="0"/>
        <v/>
      </c>
      <c r="T16" s="233" t="str">
        <f t="shared" si="1"/>
        <v/>
      </c>
      <c r="U16" s="5"/>
      <c r="W16" s="5"/>
    </row>
    <row r="17" spans="1:23" x14ac:dyDescent="0.25">
      <c r="A17" s="42" t="str">
        <f>IF(A13="SÁBADO","DOMINGO",IF(A13="DOMINGO","SEGUNDA",IF(A13="SEGUNDA","TERÇA",IF(A13="SEGUNDA","TERÇA",IF(A13="TERÇA","QUARTA",IF(A13="QUARTA","QUINTA",IF(A13="QUINTA","SEXTA",IF(A13="SEXTA","SÁBADO","ERRO"))))))))</f>
        <v>QUARTA</v>
      </c>
      <c r="B17" s="47"/>
      <c r="C17" s="48"/>
      <c r="D17" s="50" t="str">
        <f ca="1">_xlfn.LET(_xlpm.a,A15,_xlpm.c,C17,_xlpm.x,$X$5,_xlpm.y,$Y$5,_xlpm.limInf,$B$51,_xlpm.limSup,$C$51,_xlpm.linhaAnt,A16,IF(_xlpm.a="FÉRIAS","FRS",IF(_xlpm.a="FERIADO","FER",IF(_xlpm.a="NTRAB","NTB",IF(AND(_xlpm.a="ATESTADO",_xlpm.c=""),"ATD",IF(_xlpm.c&lt;&gt;"",IF(_xlpm.c&lt;=_xlpm.x,IF(_xlpm.c&gt;_xlpm.y,"DP","OK"),"ATR"),IF(_xlpm.linhaAnt&lt;_xlpm.limInf,"FAL","")))))))</f>
        <v>FAL</v>
      </c>
      <c r="E17" s="192" t="str">
        <f>IF($N$47&lt;&gt;"SIM","",IFERROR(IF(TRIM(C17&amp;"")="","",_xlfn.LET(_xlpm.v,VALUE(TRIM(C17&amp;"")),_xlpm.alvo,(INT($Y$5/100)*60+MOD($Y$5,100)),_xlpm.real,(INT(_xlpm.v/100)*60+MOD(_xlpm.v,100)),_xlpm.dif,_xlpm.alvo-_xlpm.real,IF(ABS(_xlpm.dif)&lt;=5,0,_xlpm.dif))),"ER"))</f>
        <v/>
      </c>
      <c r="F17" s="42" t="str">
        <f>IF(F13="SÁBADO","DOMINGO",IF(F13="DOMINGO","SEGUNDA",IF(F13="SEGUNDA","TERÇA",IF(F13="SEGUNDA","TERÇA",IF(F13="TERÇA","QUARTA",IF(F13="QUARTA","QUINTA",IF(F13="QUINTA","SEXTA",IF(F13="SEXTA","SÁBADO","ERRO"))))))))</f>
        <v>SÁBADO</v>
      </c>
      <c r="G17" s="277" t="s">
        <v>16</v>
      </c>
      <c r="H17" s="278"/>
      <c r="I17" s="278"/>
      <c r="J17" s="192" t="str">
        <f>IF($N$47&lt;&gt;"SIM","",IFERROR(IF(TRIM(H17&amp;"")="","",_xlfn.LET(_xlpm.v,VALUE(TRIM(H17&amp;"")),_xlpm.alvo,(INT($Y$5/100)*60+MOD($Y$5,100)),_xlpm.real,(INT(_xlpm.v/100)*60+MOD(_xlpm.v,100)),_xlpm.dif,_xlpm.alvo-_xlpm.real,IF(ABS(_xlpm.dif)&lt;=5,0,_xlpm.dif))),"ER"))</f>
        <v/>
      </c>
      <c r="K17" s="42" t="str">
        <f>IF(K13="SÁBADO","DOMINGO",IF(K13="DOMINGO","SEGUNDA",IF(K13="SEGUNDA","TERÇA",IF(K13="SEGUNDA","TERÇA",IF(K13="TERÇA","QUARTA",IF(K13="QUARTA","QUINTA",IF(K13="QUINTA","SEXTA",IF(K13="SEXTA","SÁBADO","ERRO"))))))))</f>
        <v>TERÇA</v>
      </c>
      <c r="L17" s="47"/>
      <c r="M17" s="48"/>
      <c r="N17" s="50" t="str">
        <f ca="1">_xlfn.LET(_xlpm.a,K15,_xlpm.c,M17,_xlpm.x,$X$5,_xlpm.y,$Y$5,_xlpm.limInf,$B$51,_xlpm.limSup,$C$51,_xlpm.linhaAnt,K16,IF(_xlpm.a="FÉRIAS","FRS",IF(_xlpm.a="FERIADO","FER",IF(_xlpm.a="NTRAB","NTB",IF(AND(_xlpm.a="ATESTADO",_xlpm.c=""),"ATD",IF(_xlpm.c&lt;&gt;"",IF(_xlpm.c&lt;=_xlpm.x,IF(_xlpm.c&gt;_xlpm.y,"DP","OK"),"ATR"),IF(_xlpm.linhaAnt&lt;_xlpm.limInf,"FAL","")))))))</f>
        <v/>
      </c>
      <c r="O17" s="192" t="str">
        <f>IF($N$47&lt;&gt;"SIM","",IFERROR(IF(TRIM(M17&amp;"")="","",_xlfn.LET(_xlpm.v,VALUE(TRIM(M17&amp;"")),_xlpm.alvo,(INT($Y$5/100)*60+MOD($Y$5,100)),_xlpm.real,(INT(_xlpm.v/100)*60+MOD(_xlpm.v,100)),_xlpm.dif,_xlpm.alvo-_xlpm.real,IF(ABS(_xlpm.dif)&lt;=5,0,_xlpm.dif))),"ER"))</f>
        <v/>
      </c>
      <c r="P17" s="231"/>
      <c r="Q17" s="232"/>
      <c r="R17" s="190"/>
      <c r="S17" s="240" t="str">
        <f t="shared" si="0"/>
        <v/>
      </c>
      <c r="T17" s="233" t="str">
        <f t="shared" si="1"/>
        <v/>
      </c>
      <c r="U17" s="5"/>
      <c r="W17" s="5"/>
    </row>
    <row r="18" spans="1:23" x14ac:dyDescent="0.25">
      <c r="A18" s="82"/>
      <c r="B18" s="47"/>
      <c r="C18" s="48"/>
      <c r="D18" s="50" t="str">
        <f ca="1">_xlfn.LET(_xlpm.a,A15,_xlpm.c,C18,_xlpm.x,$X$6,_xlpm.limInf,$B$51,_xlpm.limSup,$C$51,_xlpm.linhaAnt,A16,IF(_xlpm.a="FÉRIAS","FRS",IF(_xlpm.a="FERIADO","FER",IF(_xlpm.a="NTRAB","NTB",IF(AND(_xlpm.a="ATESTADO",_xlpm.c=""),"ATD",IF(_xlpm.c&lt;&gt;"",IF(_xlpm.c&gt;=_xlpm.x,"OK","ANT"),IF(_xlpm.linhaAnt&lt;_xlpm.limInf,"FAL","")))))))</f>
        <v>FAL</v>
      </c>
      <c r="E18" s="192" t="str">
        <f>IF($N$47&lt;&gt;"SIM","",IFERROR(IF(TRIM(C18&amp;"")="","",_xlfn.LET(_xlpm.v,VALUE(TRIM(C18&amp;"")),_xlpm.alvo,(INT($X$6/100)*60+MOD($X$6,100)),_xlpm.real,(INT(_xlpm.v/100)*60+MOD(_xlpm.v,100)),_xlpm.dif,_xlpm.alvo-_xlpm.real,IF(ABS(_xlpm.dif)&lt;=5,0,_xlpm.dif))*-1),"ER"))</f>
        <v/>
      </c>
      <c r="F18" s="82"/>
      <c r="G18" s="277"/>
      <c r="H18" s="278"/>
      <c r="I18" s="278"/>
      <c r="J18" s="192" t="str">
        <f>IF($N$47&lt;&gt;"SIM","",IFERROR(IF(TRIM(H18&amp;"")="","",_xlfn.LET(_xlpm.v,VALUE(TRIM(H18&amp;"")),_xlpm.alvo,(INT($X$6/100)*60+MOD($X$6,100)),_xlpm.real,(INT(_xlpm.v/100)*60+MOD(_xlpm.v,100)),_xlpm.dif,_xlpm.alvo-_xlpm.real,IF(ABS(_xlpm.dif)&lt;=5,0,_xlpm.dif))*-1),"ER"))</f>
        <v/>
      </c>
      <c r="K18" s="82"/>
      <c r="L18" s="47"/>
      <c r="M18" s="48"/>
      <c r="N18" s="50" t="str">
        <f ca="1">_xlfn.LET(_xlpm.a,K15,_xlpm.c,M18,_xlpm.x,$X$6,_xlpm.limInf,$B$51,_xlpm.limSup,$C$51,_xlpm.linhaAnt,K16,IF(_xlpm.a="FÉRIAS","FRS",IF(_xlpm.a="FERIADO","FER",IF(_xlpm.a="NTRAB","NTB",IF(AND(_xlpm.a="ATESTADO",_xlpm.c=""),"ATD",IF(_xlpm.c&lt;&gt;"",IF(_xlpm.c&gt;=_xlpm.x,"OK","ANT"),IF(_xlpm.linhaAnt&lt;_xlpm.limInf,"FAL","")))))))</f>
        <v/>
      </c>
      <c r="O18" s="192" t="str">
        <f>IF($N$47&lt;&gt;"SIM","",IFERROR(IF(TRIM(M18&amp;"")="","",_xlfn.LET(_xlpm.v,VALUE(TRIM(M18&amp;"")),_xlpm.alvo,(INT($X$6/100)*60+MOD($X$6,100)),_xlpm.real,(INT(_xlpm.v/100)*60+MOD(_xlpm.v,100)),_xlpm.dif,_xlpm.alvo-_xlpm.real,IF(ABS(_xlpm.dif)&lt;=5,0,_xlpm.dif))*-1),"ER"))</f>
        <v/>
      </c>
      <c r="P18" s="231"/>
      <c r="Q18" s="232"/>
      <c r="R18" s="190"/>
      <c r="S18" s="240" t="str">
        <f t="shared" si="0"/>
        <v/>
      </c>
      <c r="T18" s="233" t="str">
        <f t="shared" si="1"/>
        <v/>
      </c>
      <c r="U18" s="5"/>
      <c r="V18" s="5"/>
      <c r="W18" s="5"/>
    </row>
    <row r="19" spans="1:23" ht="15" customHeight="1" x14ac:dyDescent="0.25">
      <c r="A19" s="11"/>
      <c r="B19" s="46"/>
      <c r="C19" s="7"/>
      <c r="D19" s="49" t="str">
        <f ca="1">_xlfn.LET(_xlpm.a,A19,_xlpm.c,C19,_xlpm.x,$X$3,_xlpm.y,$Y$3,_xlpm.limInf,$B$51,_xlpm.limSup,$C$51,_xlpm.linhaAnt,A20,IF(_xlpm.a="FÉRIAS","FRS",IF(_xlpm.a="FERIADO","FER",IF(_xlpm.a="NTRAB","NTB",IF(AND(_xlpm.a="ATESTADO",_xlpm.c=""),"ATD",IF(_xlpm.c&lt;&gt;"",IF(_xlpm.c&lt;=_xlpm.x,IF(_xlpm.c&gt;_xlpm.y,"DP","OK"),"ATR"),IF(_xlpm.linhaAnt&lt;_xlpm.limInf,"FAL","")))))))</f>
        <v>FAL</v>
      </c>
      <c r="E19" s="192" t="str">
        <f>IF($N$47&lt;&gt;"SIM","",IFERROR(IF(TRIM(C19&amp;"")="","",_xlfn.LET(_xlpm.v,VALUE(TRIM(C19&amp;"")),_xlpm.alvo,IF(A21="SÁBADO",(INT($Y$8/100)*60+MOD($Y$8,100)),(INT($Y$3/100)*60+MOD($Y$3,100))),_xlpm.real,(INT(_xlpm.v/100)*60+MOD(_xlpm.v,100)),_xlpm.dif,_xlpm.alvo-_xlpm.real,IF(ABS(_xlpm.dif)&lt;=5,0,_xlpm.dif))),"ER"))</f>
        <v/>
      </c>
      <c r="F19" s="11"/>
      <c r="G19" s="256" t="s">
        <v>10</v>
      </c>
      <c r="H19" s="257"/>
      <c r="I19" s="257"/>
      <c r="J19" s="192" t="str">
        <f>IF($N$47&lt;&gt;"SIM","",IFERROR(IF(TRIM(H19&amp;"")="","",_xlfn.LET(_xlpm.v,VALUE(TRIM(H19&amp;"")),_xlpm.alvo,IF(F21="SÁBADO",(INT($Y$8/100)*60+MOD($Y$8,100)),(INT($Y$3/100)*60+MOD($Y$3,100))),_xlpm.real,(INT(_xlpm.v/100)*60+MOD(_xlpm.v,100)),_xlpm.dif,_xlpm.alvo-_xlpm.real,IF(ABS(_xlpm.dif)&lt;=5,0,_xlpm.dif))),"ER"))</f>
        <v/>
      </c>
      <c r="K19" s="11"/>
      <c r="L19" s="46"/>
      <c r="M19" s="7"/>
      <c r="N19" s="49" t="str">
        <f ca="1">_xlfn.LET(_xlpm.a,K19,_xlpm.c,M19,_xlpm.x,$X$3,_xlpm.y,$Y$3,_xlpm.limInf,$B$51,_xlpm.limSup,$C$51,_xlpm.linhaAnt,K20,IF(_xlpm.a="FÉRIAS","FRS",IF(_xlpm.a="FERIADO","FER",IF(_xlpm.a="NTRAB","NTB",IF(AND(_xlpm.a="ATESTADO",_xlpm.c=""),"ATD",IF(_xlpm.c&lt;&gt;"",IF(_xlpm.c&lt;=_xlpm.x,IF(_xlpm.c&gt;_xlpm.y,"DP","OK"),"ATR"),IF(_xlpm.linhaAnt&lt;_xlpm.limInf,"FAL","")))))))</f>
        <v/>
      </c>
      <c r="O19" s="192" t="str">
        <f>IF($N$47&lt;&gt;"SIM","",IFERROR(IF(TRIM(M19&amp;"")="","",_xlfn.LET(_xlpm.v,VALUE(TRIM(M19&amp;"")),_xlpm.alvo,IF(K21="SÁBADO",(INT($Y$8/100)*60+MOD($Y$8,100)),(INT($Y$3/100)*60+MOD($Y$3,100))),_xlpm.real,(INT(_xlpm.v/100)*60+MOD(_xlpm.v,100)),_xlpm.dif,_xlpm.alvo-_xlpm.real,IF(ABS(_xlpm.dif)&lt;=5,0,_xlpm.dif))),"ER"))</f>
        <v/>
      </c>
      <c r="P19" s="231"/>
      <c r="Q19" s="232"/>
      <c r="R19" s="190"/>
      <c r="S19" s="240" t="str">
        <f t="shared" si="0"/>
        <v/>
      </c>
      <c r="T19" s="233" t="str">
        <f t="shared" si="1"/>
        <v/>
      </c>
      <c r="U19" s="5"/>
      <c r="V19" s="5"/>
      <c r="W19" s="5"/>
    </row>
    <row r="20" spans="1:23" x14ac:dyDescent="0.25">
      <c r="A20" s="41">
        <f ca="1">IF($B$51=5,"HOJE",5)</f>
        <v>5</v>
      </c>
      <c r="B20" s="46"/>
      <c r="C20" s="7"/>
      <c r="D20" s="49" t="str">
        <f ca="1">_xlfn.LET(_xlpm.a,A19,_xlpm.c,C20,_xlpm.x,$X$4,_xlpm.limInf,$B$51,_xlpm.limSup,$C$51,_xlpm.linhaAnt,A20,IF(_xlpm.a="FÉRIAS","FRS",IF(_xlpm.a="FERIADO","FER",IF(_xlpm.a="NTRAB","NTB",IF(AND(_xlpm.a="ATESTADO",_xlpm.c=""),"ATD",IF(_xlpm.c&lt;&gt;"",IF(_xlpm.c&gt;=_xlpm.x,"OK","ANT"),IF(_xlpm.linhaAnt&lt;_xlpm.limInf,"FAL","")))))))</f>
        <v>FAL</v>
      </c>
      <c r="E20" s="192" t="str">
        <f>IF($N$47&lt;&gt;"SIM","",IFERROR(IF(TRIM(C20&amp;"")="","",_xlfn.LET(_xlpm.v,VALUE(TRIM(C20&amp;"")),_xlpm.alvo,(INT($X$4/100)*60+MOD($X$4,100)),_xlpm.real,(INT(_xlpm.v/100)*60+MOD(_xlpm.v,100)),_xlpm.dif,_xlpm.alvo-_xlpm.real,IF(ABS(_xlpm.dif)&lt;=5,0,_xlpm.dif))*-1),"ER"))</f>
        <v/>
      </c>
      <c r="F20" s="41">
        <f ca="1">IF($B$51=15,"HOJE",15)</f>
        <v>15</v>
      </c>
      <c r="G20" s="256"/>
      <c r="H20" s="257"/>
      <c r="I20" s="257"/>
      <c r="J20" s="192" t="str">
        <f>IF($N$47&lt;&gt;"SIM","",IFERROR(IF(TRIM(H20&amp;"")="","",_xlfn.LET(_xlpm.v,VALUE(TRIM(H20&amp;"")),_xlpm.alvo,(INT($X$4/100)*60+MOD($X$4,100)),_xlpm.real,(INT(_xlpm.v/100)*60+MOD(_xlpm.v,100)),_xlpm.dif,_xlpm.alvo-_xlpm.real,IF(ABS(_xlpm.dif)&lt;=5,0,_xlpm.dif))*-1),"ER"))</f>
        <v/>
      </c>
      <c r="K20" s="41">
        <f ca="1">IF($B$51=25,"HOJE",25)</f>
        <v>25</v>
      </c>
      <c r="L20" s="46"/>
      <c r="M20" s="7"/>
      <c r="N20" s="49" t="str">
        <f ca="1">_xlfn.LET(_xlpm.a,K19,_xlpm.c,M20,_xlpm.x,$X$4,_xlpm.limInf,$B$51,_xlpm.limSup,$C$51,_xlpm.linhaAnt,K20,IF(_xlpm.a="FÉRIAS","FRS",IF(_xlpm.a="FERIADO","FER",IF(_xlpm.a="NTRAB","NTB",IF(AND(_xlpm.a="ATESTADO",_xlpm.c=""),"ATD",IF(_xlpm.c&lt;&gt;"",IF(_xlpm.c&gt;=_xlpm.x,"OK","ANT"),IF(_xlpm.linhaAnt&lt;_xlpm.limInf,"FAL","")))))))</f>
        <v/>
      </c>
      <c r="O20" s="192" t="str">
        <f>IF($N$47&lt;&gt;"SIM","",IFERROR(IF(TRIM(M20&amp;"")="","",_xlfn.LET(_xlpm.v,VALUE(TRIM(M20&amp;"")),_xlpm.alvo,(INT($X$4/100)*60+MOD($X$4,100)),_xlpm.real,(INT(_xlpm.v/100)*60+MOD(_xlpm.v,100)),_xlpm.dif,_xlpm.alvo-_xlpm.real,IF(ABS(_xlpm.dif)&lt;=5,0,_xlpm.dif))*-1),"ER"))</f>
        <v/>
      </c>
      <c r="P20" s="231"/>
      <c r="Q20" s="232"/>
      <c r="R20" s="190"/>
      <c r="S20" s="240" t="str">
        <f t="shared" si="0"/>
        <v/>
      </c>
      <c r="T20" s="233" t="str">
        <f t="shared" si="1"/>
        <v/>
      </c>
      <c r="U20" s="5"/>
      <c r="V20" s="5"/>
      <c r="W20" s="5"/>
    </row>
    <row r="21" spans="1:23" x14ac:dyDescent="0.25">
      <c r="A21" s="41" t="str">
        <f>IF(A17="SÁBADO","DOMINGO",IF(A17="DOMINGO","SEGUNDA",IF(A17="SEGUNDA","TERÇA",IF(A17="SEGUNDA","TERÇA",IF(A17="TERÇA","QUARTA",IF(A17="QUARTA","QUINTA",IF(A17="QUINTA","SEXTA",IF(A17="SEXTA","SÁBADO","ERRO"))))))))</f>
        <v>QUINTA</v>
      </c>
      <c r="B21" s="46"/>
      <c r="C21" s="7"/>
      <c r="D21" s="49" t="str">
        <f ca="1">_xlfn.LET(_xlpm.a,A19,_xlpm.c,C21,_xlpm.x,$X$5,_xlpm.y,$Y$5,_xlpm.limInf,$B$51,_xlpm.limSup,$C$51,_xlpm.linhaAnt,A20,IF(_xlpm.a="FÉRIAS","FRS",IF(_xlpm.a="FERIADO","FER",IF(_xlpm.a="NTRAB","NTB",IF(AND(_xlpm.a="ATESTADO",_xlpm.c=""),"ATD",IF(_xlpm.c&lt;&gt;"",IF(_xlpm.c&lt;=_xlpm.x,IF(_xlpm.c&gt;_xlpm.y,"DP","OK"),"ATR"),IF(_xlpm.linhaAnt&lt;_xlpm.limInf,"FAL","")))))))</f>
        <v>FAL</v>
      </c>
      <c r="E21" s="192" t="str">
        <f>IF($N$47&lt;&gt;"SIM","",IFERROR(IF(TRIM(C21&amp;"")="","",_xlfn.LET(_xlpm.v,VALUE(TRIM(C21&amp;"")),_xlpm.alvo,(INT($Y$5/100)*60+MOD($Y$5,100)),_xlpm.real,(INT(_xlpm.v/100)*60+MOD(_xlpm.v,100)),_xlpm.dif,_xlpm.alvo-_xlpm.real,IF(ABS(_xlpm.dif)&lt;=5,0,_xlpm.dif))),"ER"))</f>
        <v/>
      </c>
      <c r="F21" s="41" t="str">
        <f>IF(F17="SÁBADO","DOMINGO",IF(F17="DOMINGO","SEGUNDA",IF(F17="SEGUNDA","TERÇA",IF(F17="SEGUNDA","TERÇA",IF(F17="TERÇA","QUARTA",IF(F17="QUARTA","QUINTA",IF(F17="QUINTA","SEXTA",IF(F17="SEXTA","SÁBADO","ERRO"))))))))</f>
        <v>DOMINGO</v>
      </c>
      <c r="G21" s="256"/>
      <c r="H21" s="257"/>
      <c r="I21" s="257"/>
      <c r="J21" s="192" t="str">
        <f>IF($N$47&lt;&gt;"SIM","",IFERROR(IF(TRIM(H21&amp;"")="","",_xlfn.LET(_xlpm.v,VALUE(TRIM(H21&amp;"")),_xlpm.alvo,(INT($Y$5/100)*60+MOD($Y$5,100)),_xlpm.real,(INT(_xlpm.v/100)*60+MOD(_xlpm.v,100)),_xlpm.dif,_xlpm.alvo-_xlpm.real,IF(ABS(_xlpm.dif)&lt;=5,0,_xlpm.dif))),"ER"))</f>
        <v/>
      </c>
      <c r="K21" s="41" t="str">
        <f>IF(K17="SÁBADO","DOMINGO",IF(K17="DOMINGO","SEGUNDA",IF(K17="SEGUNDA","TERÇA",IF(K17="SEGUNDA","TERÇA",IF(K17="TERÇA","QUARTA",IF(K17="QUARTA","QUINTA",IF(K17="QUINTA","SEXTA",IF(K17="SEXTA","SÁBADO","ERRO"))))))))</f>
        <v>QUARTA</v>
      </c>
      <c r="L21" s="46"/>
      <c r="M21" s="7"/>
      <c r="N21" s="49" t="str">
        <f ca="1">_xlfn.LET(_xlpm.a,K19,_xlpm.c,M21,_xlpm.x,$X$5,_xlpm.y,$Y$5,_xlpm.limInf,$B$51,_xlpm.limSup,$C$51,_xlpm.linhaAnt,K20,IF(_xlpm.a="FÉRIAS","FRS",IF(_xlpm.a="FERIADO","FER",IF(_xlpm.a="NTRAB","NTB",IF(AND(_xlpm.a="ATESTADO",_xlpm.c=""),"ATD",IF(_xlpm.c&lt;&gt;"",IF(_xlpm.c&lt;=_xlpm.x,IF(_xlpm.c&gt;_xlpm.y,"DP","OK"),"ATR"),IF(_xlpm.linhaAnt&lt;_xlpm.limInf,"FAL","")))))))</f>
        <v/>
      </c>
      <c r="O21" s="192" t="str">
        <f>IF($N$47&lt;&gt;"SIM","",IFERROR(IF(TRIM(M21&amp;"")="","",_xlfn.LET(_xlpm.v,VALUE(TRIM(M21&amp;"")),_xlpm.alvo,(INT($Y$5/100)*60+MOD($Y$5,100)),_xlpm.real,(INT(_xlpm.v/100)*60+MOD(_xlpm.v,100)),_xlpm.dif,_xlpm.alvo-_xlpm.real,IF(ABS(_xlpm.dif)&lt;=5,0,_xlpm.dif))),"ER"))</f>
        <v/>
      </c>
      <c r="P21" s="231"/>
      <c r="Q21" s="232"/>
      <c r="R21" s="190"/>
      <c r="S21" s="240" t="str">
        <f t="shared" si="0"/>
        <v/>
      </c>
      <c r="T21" s="233" t="str">
        <f t="shared" si="1"/>
        <v/>
      </c>
      <c r="U21" s="5"/>
      <c r="V21" s="5"/>
      <c r="W21" s="5"/>
    </row>
    <row r="22" spans="1:23" x14ac:dyDescent="0.25">
      <c r="A22" s="38"/>
      <c r="B22" s="46"/>
      <c r="C22" s="7"/>
      <c r="D22" s="49" t="str">
        <f ca="1">_xlfn.LET(_xlpm.a,A19,_xlpm.c,C22,_xlpm.x,$X$6,_xlpm.limInf,$B$51,_xlpm.limSup,$C$51,_xlpm.linhaAnt,A20,IF(_xlpm.a="FÉRIAS","FRS",IF(_xlpm.a="FERIADO","FER",IF(_xlpm.a="NTRAB","NTB",IF(AND(_xlpm.a="ATESTADO",_xlpm.c=""),"ATD",IF(_xlpm.c&lt;&gt;"",IF(_xlpm.c&gt;=_xlpm.x,"OK","ANT"),IF(_xlpm.linhaAnt&lt;_xlpm.limInf,"FAL","")))))))</f>
        <v>FAL</v>
      </c>
      <c r="E22" s="192" t="str">
        <f>IF($N$47&lt;&gt;"SIM","",IFERROR(IF(TRIM(C22&amp;"")="","",_xlfn.LET(_xlpm.v,VALUE(TRIM(C22&amp;"")),_xlpm.alvo,(INT($X$6/100)*60+MOD($X$6,100)),_xlpm.real,(INT(_xlpm.v/100)*60+MOD(_xlpm.v,100)),_xlpm.dif,_xlpm.alvo-_xlpm.real,IF(ABS(_xlpm.dif)&lt;=5,0,_xlpm.dif))*-1),"ER"))</f>
        <v/>
      </c>
      <c r="F22" s="38"/>
      <c r="G22" s="256"/>
      <c r="H22" s="257"/>
      <c r="I22" s="257"/>
      <c r="J22" s="192" t="str">
        <f>IF($N$47&lt;&gt;"SIM","",IFERROR(IF(TRIM(H22&amp;"")="","",_xlfn.LET(_xlpm.v,VALUE(TRIM(H22&amp;"")),_xlpm.alvo,(INT($X$6/100)*60+MOD($X$6,100)),_xlpm.real,(INT(_xlpm.v/100)*60+MOD(_xlpm.v,100)),_xlpm.dif,_xlpm.alvo-_xlpm.real,IF(ABS(_xlpm.dif)&lt;=5,0,_xlpm.dif))*-1),"ER"))</f>
        <v/>
      </c>
      <c r="K22" s="38"/>
      <c r="L22" s="46"/>
      <c r="M22" s="7"/>
      <c r="N22" s="49" t="str">
        <f ca="1">_xlfn.LET(_xlpm.a,K19,_xlpm.c,M22,_xlpm.x,$X$6,_xlpm.limInf,$B$51,_xlpm.limSup,$C$51,_xlpm.linhaAnt,K20,IF(_xlpm.a="FÉRIAS","FRS",IF(_xlpm.a="FERIADO","FER",IF(_xlpm.a="NTRAB","NTB",IF(AND(_xlpm.a="ATESTADO",_xlpm.c=""),"ATD",IF(_xlpm.c&lt;&gt;"",IF(_xlpm.c&gt;=_xlpm.x,"OK","ANT"),IF(_xlpm.linhaAnt&lt;_xlpm.limInf,"FAL","")))))))</f>
        <v/>
      </c>
      <c r="O22" s="192" t="str">
        <f>IF($N$47&lt;&gt;"SIM","",IFERROR(IF(TRIM(M22&amp;"")="","",_xlfn.LET(_xlpm.v,VALUE(TRIM(M22&amp;"")),_xlpm.alvo,(INT($X$6/100)*60+MOD($X$6,100)),_xlpm.real,(INT(_xlpm.v/100)*60+MOD(_xlpm.v,100)),_xlpm.dif,_xlpm.alvo-_xlpm.real,IF(ABS(_xlpm.dif)&lt;=5,0,_xlpm.dif))*-1),"ER"))</f>
        <v/>
      </c>
      <c r="P22" s="231"/>
      <c r="Q22" s="232"/>
      <c r="R22" s="190"/>
      <c r="S22" s="240" t="str">
        <f t="shared" si="0"/>
        <v/>
      </c>
      <c r="T22" s="233" t="str">
        <f t="shared" si="1"/>
        <v/>
      </c>
      <c r="U22" s="5"/>
      <c r="V22" s="5"/>
      <c r="W22" s="5"/>
    </row>
    <row r="23" spans="1:23" ht="15" customHeight="1" x14ac:dyDescent="0.25">
      <c r="A23" s="12"/>
      <c r="B23" s="47"/>
      <c r="C23" s="48"/>
      <c r="D23" s="50" t="str">
        <f ca="1">_xlfn.LET(_xlpm.a,A23,_xlpm.c,C23,_xlpm.x,$X$3,_xlpm.y,$Y$3,_xlpm.limInf,$B$51,_xlpm.limSup,$C$51,_xlpm.linhaAnt,A24,IF(_xlpm.a="FÉRIAS","FRS",IF(_xlpm.a="FERIADO","FER",IF(_xlpm.a="NTRAB","NTB",IF(AND(_xlpm.a="ATESTADO",_xlpm.c=""),"ATD",IF(_xlpm.c&lt;&gt;"",IF(_xlpm.c&lt;=_xlpm.x,IF(_xlpm.c&gt;_xlpm.y,"DP","OK"),"ATR"),IF(_xlpm.linhaAnt&lt;_xlpm.limInf,"FAL","")))))))</f>
        <v>FAL</v>
      </c>
      <c r="E23" s="192" t="str">
        <f>IF($N$47&lt;&gt;"SIM","",IFERROR(IF(TRIM(C23&amp;"")="","",_xlfn.LET(_xlpm.v,VALUE(TRIM(C23&amp;"")),_xlpm.alvo,IF(A25="SÁBADO",(INT($Y$8/100)*60+MOD($Y$8,100)),(INT($Y$3/100)*60+MOD($Y$3,100))),_xlpm.real,(INT(_xlpm.v/100)*60+MOD(_xlpm.v,100)),_xlpm.dif,_xlpm.alvo-_xlpm.real,IF(ABS(_xlpm.dif)&lt;=5,0,_xlpm.dif))),"ER"))</f>
        <v/>
      </c>
      <c r="F23" s="12"/>
      <c r="G23" s="47"/>
      <c r="H23" s="48"/>
      <c r="I23" s="50" t="str">
        <f ca="1">_xlfn.LET(_xlpm.a,F23,_xlpm.c,H23,_xlpm.x,$X$3,_xlpm.y,$Y$3,_xlpm.limInf,$B$51,_xlpm.limSup,$C$51,_xlpm.linhaAnt,F24,IF(_xlpm.a="FÉRIAS","FRS",IF(_xlpm.a="FERIADO","FER",IF(_xlpm.a="NTRAB","NTB",IF(AND(_xlpm.a="ATESTADO",_xlpm.c=""),"ATD",IF(_xlpm.c&lt;&gt;"",IF(_xlpm.c&lt;=_xlpm.x,IF(_xlpm.c&gt;_xlpm.y,"DP","OK"),"ATR"),IF(_xlpm.linhaAnt&lt;_xlpm.limInf,"FAL","")))))))</f>
        <v/>
      </c>
      <c r="J23" s="192" t="str">
        <f>IF($N$47&lt;&gt;"SIM","",IFERROR(IF(TRIM(H23&amp;"")="","",_xlfn.LET(_xlpm.v,VALUE(TRIM(H23&amp;"")),_xlpm.alvo,IF(F25="SÁBADO",(INT($Y$8/100)*60+MOD($Y$8,100)),(INT($Y$3/100)*60+MOD($Y$3,100))),_xlpm.real,(INT(_xlpm.v/100)*60+MOD(_xlpm.v,100)),_xlpm.dif,_xlpm.alvo-_xlpm.real,IF(ABS(_xlpm.dif)&lt;=5,0,_xlpm.dif))),"ER"))</f>
        <v/>
      </c>
      <c r="K23" s="12"/>
      <c r="L23" s="47"/>
      <c r="M23" s="48"/>
      <c r="N23" s="50" t="str">
        <f ca="1">_xlfn.LET(_xlpm.a,K23,_xlpm.c,M23,_xlpm.x,$X$3,_xlpm.y,$Y$3,_xlpm.limInf,$B$51,_xlpm.limSup,$C$51,_xlpm.linhaAnt,K24,IF(_xlpm.a="FÉRIAS","FRS",IF(_xlpm.a="FERIADO","FER",IF(_xlpm.a="NTRAB","NTB",IF(AND(_xlpm.a="ATESTADO",_xlpm.c=""),"ATD",IF(_xlpm.c&lt;&gt;"",IF(_xlpm.c&lt;=_xlpm.x,IF(_xlpm.c&gt;_xlpm.y,"DP","OK"),"ATR"),IF(_xlpm.linhaAnt&lt;_xlpm.limInf,"FAL","")))))))</f>
        <v/>
      </c>
      <c r="O23" s="192" t="str">
        <f>IF($N$47&lt;&gt;"SIM","",IFERROR(IF(TRIM(M23&amp;"")="","",_xlfn.LET(_xlpm.v,VALUE(TRIM(M23&amp;"")),_xlpm.alvo,IF(K25="SÁBADO",(INT($Y$8/100)*60+MOD($Y$8,100)),(INT($Y$3/100)*60+MOD($Y$3,100))),_xlpm.real,(INT(_xlpm.v/100)*60+MOD(_xlpm.v,100)),_xlpm.dif,_xlpm.alvo-_xlpm.real,IF(ABS(_xlpm.dif)&lt;=5,0,_xlpm.dif))),"ER"))</f>
        <v/>
      </c>
      <c r="P23" s="231"/>
      <c r="Q23" s="232"/>
      <c r="R23" s="190"/>
      <c r="S23" s="240" t="str">
        <f t="shared" si="0"/>
        <v/>
      </c>
      <c r="T23" s="233" t="str">
        <f t="shared" si="1"/>
        <v/>
      </c>
      <c r="U23" s="5"/>
      <c r="V23" s="5"/>
      <c r="W23" s="5"/>
    </row>
    <row r="24" spans="1:23" x14ac:dyDescent="0.25">
      <c r="A24" s="42">
        <f ca="1">IF($B$51=6,"HOJE",6)</f>
        <v>6</v>
      </c>
      <c r="B24" s="47"/>
      <c r="C24" s="48"/>
      <c r="D24" s="50" t="str">
        <f ca="1">_xlfn.LET(_xlpm.a,A23,_xlpm.c,C24,_xlpm.x,$X$4,_xlpm.limInf,$B$51,_xlpm.limSup,$C$51,_xlpm.linhaAnt,A24,IF(_xlpm.a="FÉRIAS","FRS",IF(_xlpm.a="FERIADO","FER",IF(_xlpm.a="NTRAB","NTB",IF(AND(_xlpm.a="ATESTADO",_xlpm.c=""),"ATD",IF(_xlpm.c&lt;&gt;"",IF(_xlpm.c&gt;=_xlpm.x,"OK","ANT"),IF(_xlpm.linhaAnt&lt;_xlpm.limInf,"FAL","")))))))</f>
        <v>FAL</v>
      </c>
      <c r="E24" s="192" t="str">
        <f>IF($N$47&lt;&gt;"SIM","",IFERROR(IF(TRIM(C24&amp;"")="","",_xlfn.LET(_xlpm.v,VALUE(TRIM(C24&amp;"")),_xlpm.alvo,(INT($X$4/100)*60+MOD($X$4,100)),_xlpm.real,(INT(_xlpm.v/100)*60+MOD(_xlpm.v,100)),_xlpm.dif,_xlpm.alvo-_xlpm.real,IF(ABS(_xlpm.dif)&lt;=5,0,_xlpm.dif))*-1),"ER"))</f>
        <v/>
      </c>
      <c r="F24" s="42">
        <f ca="1">IF($B$51=16,"HOJE",16)</f>
        <v>16</v>
      </c>
      <c r="G24" s="47"/>
      <c r="H24" s="48"/>
      <c r="I24" s="50" t="str">
        <f ca="1">_xlfn.LET(_xlpm.a,F23,_xlpm.c,H24,_xlpm.x,$X$4,_xlpm.limInf,$B$51,_xlpm.limSup,$C$51,_xlpm.linhaAnt,F24,IF(_xlpm.a="FÉRIAS","FRS",IF(_xlpm.a="FERIADO","FER",IF(_xlpm.a="NTRAB","NTB",IF(AND(_xlpm.a="ATESTADO",_xlpm.c=""),"ATD",IF(_xlpm.c&lt;&gt;"",IF(_xlpm.c&gt;=_xlpm.x,"OK","ANT"),IF(_xlpm.linhaAnt&lt;_xlpm.limInf,"FAL","")))))))</f>
        <v/>
      </c>
      <c r="J24" s="192" t="str">
        <f>IF($N$47&lt;&gt;"SIM","",IFERROR(IF(TRIM(H24&amp;"")="","",_xlfn.LET(_xlpm.v,VALUE(TRIM(H24&amp;"")),_xlpm.alvo,(INT($X$4/100)*60+MOD($X$4,100)),_xlpm.real,(INT(_xlpm.v/100)*60+MOD(_xlpm.v,100)),_xlpm.dif,_xlpm.alvo-_xlpm.real,IF(ABS(_xlpm.dif)&lt;=5,0,_xlpm.dif))*-1),"ER"))</f>
        <v/>
      </c>
      <c r="K24" s="42">
        <f ca="1">IF($B$51=26,"HOJE",26)</f>
        <v>26</v>
      </c>
      <c r="L24" s="47"/>
      <c r="M24" s="48"/>
      <c r="N24" s="50" t="str">
        <f ca="1">_xlfn.LET(_xlpm.a,K23,_xlpm.c,M24,_xlpm.x,$X$4,_xlpm.limInf,$B$51,_xlpm.limSup,$C$51,_xlpm.linhaAnt,K24,IF(_xlpm.a="FÉRIAS","FRS",IF(_xlpm.a="FERIADO","FER",IF(_xlpm.a="NTRAB","NTB",IF(AND(_xlpm.a="ATESTADO",_xlpm.c=""),"ATD",IF(_xlpm.c&lt;&gt;"",IF(_xlpm.c&gt;=_xlpm.x,"OK","ANT"),IF(_xlpm.linhaAnt&lt;_xlpm.limInf,"FAL","")))))))</f>
        <v/>
      </c>
      <c r="O24" s="192" t="str">
        <f>IF($N$47&lt;&gt;"SIM","",IFERROR(IF(TRIM(M24&amp;"")="","",_xlfn.LET(_xlpm.v,VALUE(TRIM(M24&amp;"")),_xlpm.alvo,(INT($X$4/100)*60+MOD($X$4,100)),_xlpm.real,(INT(_xlpm.v/100)*60+MOD(_xlpm.v,100)),_xlpm.dif,_xlpm.alvo-_xlpm.real,IF(ABS(_xlpm.dif)&lt;=5,0,_xlpm.dif))*-1),"ER"))</f>
        <v/>
      </c>
      <c r="P24" s="231"/>
      <c r="Q24" s="232"/>
      <c r="R24" s="190"/>
      <c r="S24" s="240" t="str">
        <f t="shared" si="0"/>
        <v/>
      </c>
      <c r="T24" s="233" t="str">
        <f t="shared" si="1"/>
        <v/>
      </c>
      <c r="U24" s="5"/>
      <c r="V24" s="5"/>
      <c r="W24" s="5"/>
    </row>
    <row r="25" spans="1:23" x14ac:dyDescent="0.25">
      <c r="A25" s="42" t="str">
        <f>IF(A21="SÁBADO","DOMINGO",IF(A21="DOMINGO","SEGUNDA",IF(A21="SEGUNDA","TERÇA",IF(A21="SEGUNDA","TERÇA",IF(A21="TERÇA","QUARTA",IF(A21="QUARTA","QUINTA",IF(A21="QUINTA","SEXTA",IF(A21="SEXTA","SÁBADO","ERRO"))))))))</f>
        <v>SEXTA</v>
      </c>
      <c r="B25" s="47"/>
      <c r="C25" s="48"/>
      <c r="D25" s="50" t="str">
        <f ca="1">_xlfn.LET(_xlpm.a,A23,_xlpm.c,C25,_xlpm.x,$X$5,_xlpm.y,$Y$5,_xlpm.limInf,$B$51,_xlpm.limSup,$C$51,_xlpm.linhaAnt,A24,IF(_xlpm.a="FÉRIAS","FRS",IF(_xlpm.a="FERIADO","FER",IF(_xlpm.a="NTRAB","NTB",IF(AND(_xlpm.a="ATESTADO",_xlpm.c=""),"ATD",IF(_xlpm.c&lt;&gt;"",IF(_xlpm.c&lt;=_xlpm.x,IF(_xlpm.c&gt;_xlpm.y,"DP","OK"),"ATR"),IF(_xlpm.linhaAnt&lt;_xlpm.limInf,"FAL","")))))))</f>
        <v>FAL</v>
      </c>
      <c r="E25" s="192" t="str">
        <f>IF($N$47&lt;&gt;"SIM","",IFERROR(IF(TRIM(C25&amp;"")="","",_xlfn.LET(_xlpm.v,VALUE(TRIM(C25&amp;"")),_xlpm.alvo,(INT($Y$5/100)*60+MOD($Y$5,100)),_xlpm.real,(INT(_xlpm.v/100)*60+MOD(_xlpm.v,100)),_xlpm.dif,_xlpm.alvo-_xlpm.real,IF(ABS(_xlpm.dif)&lt;=5,0,_xlpm.dif))),"ER"))</f>
        <v/>
      </c>
      <c r="F25" s="42" t="str">
        <f>IF(F21="SÁBADO","DOMINGO",IF(F21="DOMINGO","SEGUNDA",IF(F21="SEGUNDA","TERÇA",IF(F21="SEGUNDA","TERÇA",IF(F21="TERÇA","QUARTA",IF(F21="QUARTA","QUINTA",IF(F21="QUINTA","SEXTA",IF(F21="SEXTA","SÁBADO","ERRO"))))))))</f>
        <v>SEGUNDA</v>
      </c>
      <c r="G25" s="47"/>
      <c r="H25" s="48"/>
      <c r="I25" s="50" t="str">
        <f ca="1">_xlfn.LET(_xlpm.a,F23,_xlpm.c,H25,_xlpm.x,$X$5,_xlpm.y,$Y$5,_xlpm.limInf,$B$51,_xlpm.limSup,$C$51,_xlpm.linhaAnt,F24,IF(_xlpm.a="FÉRIAS","FRS",IF(_xlpm.a="FERIADO","FER",IF(_xlpm.a="NTRAB","NTB",IF(AND(_xlpm.a="ATESTADO",_xlpm.c=""),"ATD",IF(_xlpm.c&lt;&gt;"",IF(_xlpm.c&lt;=_xlpm.x,IF(_xlpm.c&gt;_xlpm.y,"DP","OK"),"ATR"),IF(_xlpm.linhaAnt&lt;_xlpm.limInf,"FAL","")))))))</f>
        <v/>
      </c>
      <c r="J25" s="192" t="str">
        <f>IF($N$47&lt;&gt;"SIM","",IFERROR(IF(TRIM(H25&amp;"")="","",_xlfn.LET(_xlpm.v,VALUE(TRIM(H25&amp;"")),_xlpm.alvo,(INT($Y$5/100)*60+MOD($Y$5,100)),_xlpm.real,(INT(_xlpm.v/100)*60+MOD(_xlpm.v,100)),_xlpm.dif,_xlpm.alvo-_xlpm.real,IF(ABS(_xlpm.dif)&lt;=5,0,_xlpm.dif))),"ER"))</f>
        <v/>
      </c>
      <c r="K25" s="42" t="str">
        <f>IF(K21="SÁBADO","DOMINGO",IF(K21="DOMINGO","SEGUNDA",IF(K21="SEGUNDA","TERÇA",IF(K21="SEGUNDA","TERÇA",IF(K21="TERÇA","QUARTA",IF(K21="QUARTA","QUINTA",IF(K21="QUINTA","SEXTA",IF(K21="SEXTA","SÁBADO","ERRO"))))))))</f>
        <v>QUINTA</v>
      </c>
      <c r="L25" s="47"/>
      <c r="M25" s="48"/>
      <c r="N25" s="50" t="str">
        <f ca="1">_xlfn.LET(_xlpm.a,K23,_xlpm.c,M25,_xlpm.x,$X$5,_xlpm.y,$Y$5,_xlpm.limInf,$B$51,_xlpm.limSup,$C$51,_xlpm.linhaAnt,K24,IF(_xlpm.a="FÉRIAS","FRS",IF(_xlpm.a="FERIADO","FER",IF(_xlpm.a="NTRAB","NTB",IF(AND(_xlpm.a="ATESTADO",_xlpm.c=""),"ATD",IF(_xlpm.c&lt;&gt;"",IF(_xlpm.c&lt;=_xlpm.x,IF(_xlpm.c&gt;_xlpm.y,"DP","OK"),"ATR"),IF(_xlpm.linhaAnt&lt;_xlpm.limInf,"FAL","")))))))</f>
        <v/>
      </c>
      <c r="O25" s="192" t="str">
        <f>IF($N$47&lt;&gt;"SIM","",IFERROR(IF(TRIM(M25&amp;"")="","",_xlfn.LET(_xlpm.v,VALUE(TRIM(M25&amp;"")),_xlpm.alvo,(INT($Y$5/100)*60+MOD($Y$5,100)),_xlpm.real,(INT(_xlpm.v/100)*60+MOD(_xlpm.v,100)),_xlpm.dif,_xlpm.alvo-_xlpm.real,IF(ABS(_xlpm.dif)&lt;=5,0,_xlpm.dif))),"ER"))</f>
        <v/>
      </c>
      <c r="P25" s="231"/>
      <c r="Q25" s="232"/>
      <c r="R25" s="190"/>
      <c r="S25" s="240" t="str">
        <f t="shared" si="0"/>
        <v/>
      </c>
      <c r="T25" s="233" t="str">
        <f t="shared" si="1"/>
        <v/>
      </c>
      <c r="U25" s="5"/>
      <c r="V25" s="5"/>
      <c r="W25" s="5"/>
    </row>
    <row r="26" spans="1:23" x14ac:dyDescent="0.25">
      <c r="A26" s="82"/>
      <c r="B26" s="47"/>
      <c r="C26" s="48"/>
      <c r="D26" s="50" t="str">
        <f ca="1">_xlfn.LET(_xlpm.a,A23,_xlpm.c,C26,_xlpm.x,$X$6,_xlpm.limInf,$B$51,_xlpm.limSup,$C$51,_xlpm.linhaAnt,A24,IF(_xlpm.a="FÉRIAS","FRS",IF(_xlpm.a="FERIADO","FER",IF(_xlpm.a="NTRAB","NTB",IF(AND(_xlpm.a="ATESTADO",_xlpm.c=""),"ATD",IF(_xlpm.c&lt;&gt;"",IF(_xlpm.c&gt;=_xlpm.x,"OK","ANT"),IF(_xlpm.linhaAnt&lt;_xlpm.limInf,"FAL","")))))))</f>
        <v>FAL</v>
      </c>
      <c r="E26" s="192" t="str">
        <f>IF($N$47&lt;&gt;"SIM","",IFERROR(IF(TRIM(C26&amp;"")="","",_xlfn.LET(_xlpm.v,VALUE(TRIM(C26&amp;"")),_xlpm.alvo,(INT($X$6/100)*60+MOD($X$6,100)),_xlpm.real,(INT(_xlpm.v/100)*60+MOD(_xlpm.v,100)),_xlpm.dif,_xlpm.alvo-_xlpm.real,IF(ABS(_xlpm.dif)&lt;=5,0,_xlpm.dif))*-1),"ER"))</f>
        <v/>
      </c>
      <c r="F26" s="82"/>
      <c r="G26" s="47"/>
      <c r="H26" s="48"/>
      <c r="I26" s="50" t="str">
        <f ca="1">_xlfn.LET(_xlpm.a,F23,_xlpm.c,H26,_xlpm.x,$X$6,_xlpm.limInf,$B$51,_xlpm.limSup,$C$51,_xlpm.linhaAnt,F24,IF(_xlpm.a="FÉRIAS","FRS",IF(_xlpm.a="FERIADO","FER",IF(_xlpm.a="NTRAB","NTB",IF(AND(_xlpm.a="ATESTADO",_xlpm.c=""),"ATD",IF(_xlpm.c&lt;&gt;"",IF(_xlpm.c&gt;=_xlpm.x,"OK","ANT"),IF(_xlpm.linhaAnt&lt;_xlpm.limInf,"FAL","")))))))</f>
        <v/>
      </c>
      <c r="J26" s="192" t="str">
        <f>IF($N$47&lt;&gt;"SIM","",IFERROR(IF(TRIM(H26&amp;"")="","",_xlfn.LET(_xlpm.v,VALUE(TRIM(H26&amp;"")),_xlpm.alvo,(INT($X$6/100)*60+MOD($X$6,100)),_xlpm.real,(INT(_xlpm.v/100)*60+MOD(_xlpm.v,100)),_xlpm.dif,_xlpm.alvo-_xlpm.real,IF(ABS(_xlpm.dif)&lt;=5,0,_xlpm.dif))*-1),"ER"))</f>
        <v/>
      </c>
      <c r="K26" s="82"/>
      <c r="L26" s="47"/>
      <c r="M26" s="48"/>
      <c r="N26" s="50" t="str">
        <f ca="1">_xlfn.LET(_xlpm.a,K23,_xlpm.c,M26,_xlpm.x,$X$6,_xlpm.limInf,$B$51,_xlpm.limSup,$C$51,_xlpm.linhaAnt,K24,IF(_xlpm.a="FÉRIAS","FRS",IF(_xlpm.a="FERIADO","FER",IF(_xlpm.a="NTRAB","NTB",IF(AND(_xlpm.a="ATESTADO",_xlpm.c=""),"ATD",IF(_xlpm.c&lt;&gt;"",IF(_xlpm.c&gt;=_xlpm.x,"OK","ANT"),IF(_xlpm.linhaAnt&lt;_xlpm.limInf,"FAL","")))))))</f>
        <v/>
      </c>
      <c r="O26" s="192" t="str">
        <f>IF($N$47&lt;&gt;"SIM","",IFERROR(IF(TRIM(M26&amp;"")="","",_xlfn.LET(_xlpm.v,VALUE(TRIM(M26&amp;"")),_xlpm.alvo,(INT($X$6/100)*60+MOD($X$6,100)),_xlpm.real,(INT(_xlpm.v/100)*60+MOD(_xlpm.v,100)),_xlpm.dif,_xlpm.alvo-_xlpm.real,IF(ABS(_xlpm.dif)&lt;=5,0,_xlpm.dif))*-1),"ER"))</f>
        <v/>
      </c>
      <c r="P26" s="231"/>
      <c r="Q26" s="232"/>
      <c r="R26" s="190"/>
      <c r="S26" s="240" t="str">
        <f t="shared" si="0"/>
        <v/>
      </c>
      <c r="T26" s="233" t="str">
        <f t="shared" si="1"/>
        <v/>
      </c>
      <c r="U26" s="5"/>
      <c r="V26" s="5"/>
      <c r="W26" s="5"/>
    </row>
    <row r="27" spans="1:23" ht="15" customHeight="1" x14ac:dyDescent="0.25">
      <c r="A27" s="11"/>
      <c r="B27" s="46"/>
      <c r="C27" s="7"/>
      <c r="D27" s="49" t="str">
        <f ca="1">_xlfn.LET(_xlpm.a,A27,_xlpm.c,C27,_xlpm.x,$X$8,_xlpm.y,$Y$8,_xlpm.limInf,$B$51,_xlpm.limSup,$C$51,_xlpm.linhaAnt,A28,IF(_xlpm.a="FÉRIAS","FRS",IF(_xlpm.a="NTRAB","NT",IF(AND(_xlpm.a="ATESTADO",_xlpm.c=""),"ATD",IF(_xlpm.a="FERIADO","FER",IF(_xlpm.c&lt;&gt;"",IF(_xlpm.c&lt;=_xlpm.x,IF(_xlpm.c&gt;_xlpm.y,"DP","OK"),"ATR"),IF(_xlpm.linhaAnt&lt;_xlpm.limInf,"FAL","")))))))</f>
        <v>FAL</v>
      </c>
      <c r="E27" s="192" t="str">
        <f>IF($N$47&lt;&gt;"SIM","",IFERROR(IF(TRIM(C27&amp;"")="","",_xlfn.LET(_xlpm.v,VALUE(TRIM(C27&amp;"")),_xlpm.alvo,IF(A29="SÁBADO",(INT($Y$8/100)*60+MOD($Y$8,100)),(INT($Y$3/100)*60+MOD($Y$3,100))),_xlpm.real,(INT(_xlpm.v/100)*60+MOD(_xlpm.v,100)),_xlpm.dif,_xlpm.alvo-_xlpm.real,IF(ABS(_xlpm.dif)&lt;=5,0,_xlpm.dif))),"ER"))</f>
        <v/>
      </c>
      <c r="F27" s="11"/>
      <c r="G27" s="46"/>
      <c r="H27" s="7"/>
      <c r="I27" s="49" t="str">
        <f ca="1">_xlfn.LET(_xlpm.a,F27,_xlpm.c,H27,_xlpm.x,$X$3,_xlpm.y,$Y$3,_xlpm.limInf,$B$51,_xlpm.limSup,$C$51,_xlpm.linhaAnt,F28,IF(_xlpm.a="FÉRIAS","FRS",IF(_xlpm.a="FERIADO","FER",IF(_xlpm.a="NTRAB","NTB",IF(AND(_xlpm.a="ATESTADO",_xlpm.c=""),"ATD",IF(_xlpm.c&lt;&gt;"",IF(_xlpm.c&lt;=_xlpm.x,IF(_xlpm.c&gt;_xlpm.y,"DP","OK"),"ATR"),IF(_xlpm.linhaAnt&lt;_xlpm.limInf,"FAL","")))))))</f>
        <v/>
      </c>
      <c r="J27" s="192" t="str">
        <f>IF($N$47&lt;&gt;"SIM","",IFERROR(IF(TRIM(H27&amp;"")="","",_xlfn.LET(_xlpm.v,VALUE(TRIM(H27&amp;"")),_xlpm.alvo,IF(F29="SÁBADO",(INT($Y$8/100)*60+MOD($Y$8,100)),(INT($Y$3/100)*60+MOD($Y$3,100))),_xlpm.real,(INT(_xlpm.v/100)*60+MOD(_xlpm.v,100)),_xlpm.dif,_xlpm.alvo-_xlpm.real,IF(ABS(_xlpm.dif)&lt;=5,0,_xlpm.dif))),"ER"))</f>
        <v/>
      </c>
      <c r="K27" s="11"/>
      <c r="L27" s="46"/>
      <c r="M27" s="7"/>
      <c r="N27" s="49" t="str">
        <f ca="1">_xlfn.LET(_xlpm.a,K27,_xlpm.c,M27,_xlpm.x,$X$3,_xlpm.y,$Y$3,_xlpm.limInf,$B$51,_xlpm.limSup,$C$51,_xlpm.linhaAnt,K28,IF(_xlpm.a="FÉRIAS","FRS",IF(_xlpm.a="FERIADO","FER",IF(_xlpm.a="NTRAB","NTB",IF(AND(_xlpm.a="ATESTADO",_xlpm.c=""),"ATD",IF(_xlpm.c&lt;&gt;"",IF(_xlpm.c&lt;=_xlpm.x,IF(_xlpm.c&gt;_xlpm.y,"DP","OK"),"ATR"),IF(_xlpm.linhaAnt&lt;_xlpm.limInf,"FAL","")))))))</f>
        <v/>
      </c>
      <c r="O27" s="192" t="str">
        <f>IF($N$47&lt;&gt;"SIM","",IFERROR(IF(TRIM(M27&amp;"")="","",_xlfn.LET(_xlpm.v,VALUE(TRIM(M27&amp;"")),_xlpm.alvo,IF(K29="SÁBADO",(INT($Y$8/100)*60+MOD($Y$8,100)),(INT($Y$3/100)*60+MOD($Y$3,100))),_xlpm.real,(INT(_xlpm.v/100)*60+MOD(_xlpm.v,100)),_xlpm.dif,_xlpm.alvo-_xlpm.real,IF(ABS(_xlpm.dif)&lt;=5,0,_xlpm.dif))),"ER"))</f>
        <v/>
      </c>
      <c r="P27" s="231"/>
      <c r="Q27" s="232"/>
      <c r="R27" s="190"/>
      <c r="S27" s="240" t="str">
        <f t="shared" si="0"/>
        <v/>
      </c>
      <c r="T27" s="233" t="str">
        <f t="shared" si="1"/>
        <v/>
      </c>
      <c r="U27" s="5"/>
      <c r="V27" s="5"/>
      <c r="W27" s="5"/>
    </row>
    <row r="28" spans="1:23" x14ac:dyDescent="0.25">
      <c r="A28" s="41">
        <f ca="1">IF($B$51=7,"HOJE",7)</f>
        <v>7</v>
      </c>
      <c r="B28" s="46"/>
      <c r="C28" s="7"/>
      <c r="D28" s="49" t="str">
        <f ca="1">_xlfn.LET(_xlpm.a,A27,_xlpm.c,C28,_xlpm.x,$X$9,_xlpm.limInf,$B$51,_xlpm.limSup,$C$51,_xlpm.linhaAnt,A28,IF(_xlpm.a="FÉRIAS","FRS",IF(_xlpm.a="NTRAB","NT",IF(AND(_xlpm.a="ATESTADO",_xlpm.c=""),"ATD",IF(_xlpm.a="FERIADO","FER",IF(_xlpm.c&lt;&gt;"",IF(_xlpm.c&gt;=_xlpm.x,"OK","ANT"),IF(_xlpm.linhaAnt&lt;_xlpm.limInf,"FAL","")))))))</f>
        <v>FAL</v>
      </c>
      <c r="E28" s="192" t="str">
        <f>IF($N$47&lt;&gt;"SIM","",IFERROR(IF(TRIM(C28&amp;"")="","",_xlfn.LET(_xlpm.v,VALUE(TRIM(C28&amp;"")),_xlpm.alvo,(INT($X$4/100)*60+MOD($X$4,100)),_xlpm.real,(INT(_xlpm.v/100)*60+MOD(_xlpm.v,100)),_xlpm.dif,_xlpm.alvo-_xlpm.real,IF(ABS(_xlpm.dif)&lt;=5,0,_xlpm.dif))*-1),"ER"))</f>
        <v/>
      </c>
      <c r="F28" s="41">
        <f ca="1">IF($B$51=17,"HOJE",17)</f>
        <v>17</v>
      </c>
      <c r="G28" s="46"/>
      <c r="H28" s="7"/>
      <c r="I28" s="49" t="str">
        <f ca="1">_xlfn.LET(_xlpm.a,F27,_xlpm.c,H28,_xlpm.x,$X$4,_xlpm.limInf,$B$51,_xlpm.limSup,$C$51,_xlpm.linhaAnt,F28,IF(_xlpm.a="FÉRIAS","FRS",IF(_xlpm.a="FERIADO","FER",IF(_xlpm.a="NTRAB","NTB",IF(AND(_xlpm.a="ATESTADO",_xlpm.c=""),"ATD",IF(_xlpm.c&lt;&gt;"",IF(_xlpm.c&gt;=_xlpm.x,"OK","ANT"),IF(_xlpm.linhaAnt&lt;_xlpm.limInf,"FAL","")))))))</f>
        <v/>
      </c>
      <c r="J28" s="192" t="str">
        <f>IF($N$47&lt;&gt;"SIM","",IFERROR(IF(TRIM(H28&amp;"")="","",_xlfn.LET(_xlpm.v,VALUE(TRIM(H28&amp;"")),_xlpm.alvo,(INT($X$4/100)*60+MOD($X$4,100)),_xlpm.real,(INT(_xlpm.v/100)*60+MOD(_xlpm.v,100)),_xlpm.dif,_xlpm.alvo-_xlpm.real,IF(ABS(_xlpm.dif)&lt;=5,0,_xlpm.dif))*-1),"ER"))</f>
        <v/>
      </c>
      <c r="K28" s="41">
        <f ca="1">IF($B$51=27,"HOJE",27)</f>
        <v>27</v>
      </c>
      <c r="L28" s="46"/>
      <c r="M28" s="7"/>
      <c r="N28" s="49" t="str">
        <f ca="1">_xlfn.LET(_xlpm.a,K27,_xlpm.c,M28,_xlpm.x,$X$4,_xlpm.limInf,$B$51,_xlpm.limSup,$C$51,_xlpm.linhaAnt,K28,IF(_xlpm.a="FÉRIAS","FRS",IF(_xlpm.a="FERIADO","FER",IF(_xlpm.a="NTRAB","NTB",IF(AND(_xlpm.a="ATESTADO",_xlpm.c=""),"ATD",IF(_xlpm.c&lt;&gt;"",IF(_xlpm.c&gt;=_xlpm.x,"OK","ANT"),IF(_xlpm.linhaAnt&lt;_xlpm.limInf,"FAL","")))))))</f>
        <v/>
      </c>
      <c r="O28" s="192" t="str">
        <f>IF($N$47&lt;&gt;"SIM","",IFERROR(IF(TRIM(M28&amp;"")="","",_xlfn.LET(_xlpm.v,VALUE(TRIM(M28&amp;"")),_xlpm.alvo,(INT($X$4/100)*60+MOD($X$4,100)),_xlpm.real,(INT(_xlpm.v/100)*60+MOD(_xlpm.v,100)),_xlpm.dif,_xlpm.alvo-_xlpm.real,IF(ABS(_xlpm.dif)&lt;=5,0,_xlpm.dif))*-1),"ER"))</f>
        <v/>
      </c>
      <c r="P28" s="231"/>
      <c r="Q28" s="232"/>
      <c r="R28" s="190"/>
      <c r="S28" s="240" t="str">
        <f t="shared" si="0"/>
        <v/>
      </c>
      <c r="T28" s="233" t="str">
        <f t="shared" si="1"/>
        <v/>
      </c>
      <c r="U28" s="5"/>
      <c r="V28" s="5"/>
      <c r="W28" s="5"/>
    </row>
    <row r="29" spans="1:23" x14ac:dyDescent="0.25">
      <c r="A29" s="41" t="str">
        <f>IF(A25="SÁBADO","DOMINGO",IF(A25="DOMINGO","SEGUNDA",IF(A25="SEGUNDA","TERÇA",IF(A25="SEGUNDA","TERÇA",IF(A25="TERÇA","QUARTA",IF(A25="QUARTA","QUINTA",IF(A25="QUINTA","SEXTA",IF(A25="SEXTA","SÁBADO","ERRO"))))))))</f>
        <v>SÁBADO</v>
      </c>
      <c r="B29" s="258" t="s">
        <v>16</v>
      </c>
      <c r="C29" s="259"/>
      <c r="D29" s="259"/>
      <c r="E29" s="192" t="str">
        <f>IF($N$47&lt;&gt;"SIM","",IFERROR(IF(TRIM(C29&amp;"")="","",_xlfn.LET(_xlpm.v,VALUE(TRIM(C29&amp;"")),_xlpm.alvo,(INT($Y$5/100)*60+MOD($Y$5,100)),_xlpm.real,(INT(_xlpm.v/100)*60+MOD(_xlpm.v,100)),_xlpm.dif,_xlpm.alvo-_xlpm.real,IF(ABS(_xlpm.dif)&lt;=5,0,_xlpm.dif))),"ER"))</f>
        <v/>
      </c>
      <c r="F29" s="41" t="str">
        <f>IF(F25="SÁBADO","DOMINGO",IF(F25="DOMINGO","SEGUNDA",IF(F25="SEGUNDA","TERÇA",IF(F25="SEGUNDA","TERÇA",IF(F25="TERÇA","QUARTA",IF(F25="QUARTA","QUINTA",IF(F25="QUINTA","SEXTA",IF(F25="SEXTA","SÁBADO","ERRO"))))))))</f>
        <v>TERÇA</v>
      </c>
      <c r="G29" s="46"/>
      <c r="H29" s="7"/>
      <c r="I29" s="49" t="str">
        <f ca="1">_xlfn.LET(_xlpm.a,F27,_xlpm.c,H29,_xlpm.x,$X$5,_xlpm.y,$Y$5,_xlpm.limInf,$B$51,_xlpm.limSup,$C$51,_xlpm.linhaAnt,F28,IF(_xlpm.a="FÉRIAS","FRS",IF(_xlpm.a="FERIADO","FER",IF(_xlpm.a="NTRAB","NTB",IF(AND(_xlpm.a="ATESTADO",_xlpm.c=""),"ATD",IF(_xlpm.c&lt;&gt;"",IF(_xlpm.c&lt;=_xlpm.x,IF(_xlpm.c&gt;_xlpm.y,"DP","OK"),"ATR"),IF(_xlpm.linhaAnt&lt;_xlpm.limInf,"FAL","")))))))</f>
        <v/>
      </c>
      <c r="J29" s="192" t="str">
        <f>IF($N$47&lt;&gt;"SIM","",IFERROR(IF(TRIM(H29&amp;"")="","",_xlfn.LET(_xlpm.v,VALUE(TRIM(H29&amp;"")),_xlpm.alvo,(INT($Y$5/100)*60+MOD($Y$5,100)),_xlpm.real,(INT(_xlpm.v/100)*60+MOD(_xlpm.v,100)),_xlpm.dif,_xlpm.alvo-_xlpm.real,IF(ABS(_xlpm.dif)&lt;=5,0,_xlpm.dif))),"ER"))</f>
        <v/>
      </c>
      <c r="K29" s="41" t="str">
        <f>IF(K25="SÁBADO","DOMINGO",IF(K25="DOMINGO","SEGUNDA",IF(K25="SEGUNDA","TERÇA",IF(K25="SEGUNDA","TERÇA",IF(K25="TERÇA","QUARTA",IF(K25="QUARTA","QUINTA",IF(K25="QUINTA","SEXTA",IF(K25="SEXTA","SÁBADO","ERRO"))))))))</f>
        <v>SEXTA</v>
      </c>
      <c r="L29" s="46"/>
      <c r="M29" s="7"/>
      <c r="N29" s="49" t="str">
        <f ca="1">_xlfn.LET(_xlpm.a,K27,_xlpm.c,M29,_xlpm.x,$X$5,_xlpm.y,$Y$5,_xlpm.limInf,$B$51,_xlpm.limSup,$C$51,_xlpm.linhaAnt,K28,IF(_xlpm.a="FÉRIAS","FRS",IF(_xlpm.a="FERIADO","FER",IF(_xlpm.a="NTRAB","NTB",IF(AND(_xlpm.a="ATESTADO",_xlpm.c=""),"ATD",IF(_xlpm.c&lt;&gt;"",IF(_xlpm.c&lt;=_xlpm.x,IF(_xlpm.c&gt;_xlpm.y,"DP","OK"),"ATR"),IF(_xlpm.linhaAnt&lt;_xlpm.limInf,"FAL","")))))))</f>
        <v/>
      </c>
      <c r="O29" s="192" t="str">
        <f>IF($N$47&lt;&gt;"SIM","",IFERROR(IF(TRIM(M29&amp;"")="","",_xlfn.LET(_xlpm.v,VALUE(TRIM(M29&amp;"")),_xlpm.alvo,(INT($Y$5/100)*60+MOD($Y$5,100)),_xlpm.real,(INT(_xlpm.v/100)*60+MOD(_xlpm.v,100)),_xlpm.dif,_xlpm.alvo-_xlpm.real,IF(ABS(_xlpm.dif)&lt;=5,0,_xlpm.dif))),"ER"))</f>
        <v/>
      </c>
      <c r="P29" s="231"/>
      <c r="Q29" s="232"/>
      <c r="R29" s="190"/>
      <c r="S29" s="240" t="str">
        <f t="shared" si="0"/>
        <v/>
      </c>
      <c r="T29" s="233" t="str">
        <f t="shared" si="1"/>
        <v/>
      </c>
      <c r="U29" s="5"/>
      <c r="V29" s="5"/>
      <c r="W29" s="5"/>
    </row>
    <row r="30" spans="1:23" x14ac:dyDescent="0.25">
      <c r="A30" s="38"/>
      <c r="B30" s="258"/>
      <c r="C30" s="259"/>
      <c r="D30" s="259"/>
      <c r="E30" s="192" t="str">
        <f>IF($N$47&lt;&gt;"SIM","",IFERROR(IF(TRIM(C30&amp;"")="","",_xlfn.LET(_xlpm.v,VALUE(TRIM(C30&amp;"")),_xlpm.alvo,(INT($X$6/100)*60+MOD($X$6,100)),_xlpm.real,(INT(_xlpm.v/100)*60+MOD(_xlpm.v,100)),_xlpm.dif,_xlpm.alvo-_xlpm.real,IF(ABS(_xlpm.dif)&lt;=5,0,_xlpm.dif))*-1),"ER"))</f>
        <v/>
      </c>
      <c r="F30" s="38"/>
      <c r="G30" s="46"/>
      <c r="H30" s="7"/>
      <c r="I30" s="49" t="str">
        <f ca="1">_xlfn.LET(_xlpm.a,F27,_xlpm.c,H30,_xlpm.x,$X$6,_xlpm.limInf,$B$51,_xlpm.limSup,$C$51,_xlpm.linhaAnt,F28,IF(_xlpm.a="FÉRIAS","FRS",IF(_xlpm.a="FERIADO","FER",IF(_xlpm.a="NTRAB","NTB",IF(AND(_xlpm.a="ATESTADO",_xlpm.c=""),"ATD",IF(_xlpm.c&lt;&gt;"",IF(_xlpm.c&gt;=_xlpm.x,"OK","ANT"),IF(_xlpm.linhaAnt&lt;_xlpm.limInf,"FAL","")))))))</f>
        <v/>
      </c>
      <c r="J30" s="192" t="str">
        <f>IF($N$47&lt;&gt;"SIM","",IFERROR(IF(TRIM(H30&amp;"")="","",_xlfn.LET(_xlpm.v,VALUE(TRIM(H30&amp;"")),_xlpm.alvo,(INT($X$6/100)*60+MOD($X$6,100)),_xlpm.real,(INT(_xlpm.v/100)*60+MOD(_xlpm.v,100)),_xlpm.dif,_xlpm.alvo-_xlpm.real,IF(ABS(_xlpm.dif)&lt;=5,0,_xlpm.dif))*-1),"ER"))</f>
        <v/>
      </c>
      <c r="K30" s="38"/>
      <c r="L30" s="46"/>
      <c r="M30" s="7"/>
      <c r="N30" s="49" t="str">
        <f ca="1">_xlfn.LET(_xlpm.a,K27,_xlpm.c,M30,_xlpm.x,$X$6,_xlpm.limInf,$B$51,_xlpm.limSup,$C$51,_xlpm.linhaAnt,K28,IF(_xlpm.a="FÉRIAS","FRS",IF(_xlpm.a="FERIADO","FER",IF(_xlpm.a="NTRAB","NTB",IF(AND(_xlpm.a="ATESTADO",_xlpm.c=""),"ATD",IF(_xlpm.c&lt;&gt;"",IF(_xlpm.c&gt;=_xlpm.x,"OK","ANT"),IF(_xlpm.linhaAnt&lt;_xlpm.limInf,"FAL","")))))))</f>
        <v/>
      </c>
      <c r="O30" s="192" t="str">
        <f>IF($N$47&lt;&gt;"SIM","",IFERROR(IF(TRIM(M30&amp;"")="","",_xlfn.LET(_xlpm.v,VALUE(TRIM(M30&amp;"")),_xlpm.alvo,(INT($X$6/100)*60+MOD($X$6,100)),_xlpm.real,(INT(_xlpm.v/100)*60+MOD(_xlpm.v,100)),_xlpm.dif,_xlpm.alvo-_xlpm.real,IF(ABS(_xlpm.dif)&lt;=5,0,_xlpm.dif))*-1),"ER"))</f>
        <v/>
      </c>
      <c r="P30" s="231"/>
      <c r="Q30" s="232"/>
      <c r="R30" s="190"/>
      <c r="S30" s="240" t="str">
        <f t="shared" si="0"/>
        <v/>
      </c>
      <c r="T30" s="233" t="str">
        <f t="shared" si="1"/>
        <v/>
      </c>
      <c r="U30" s="5"/>
      <c r="V30" s="5"/>
      <c r="W30" s="5"/>
    </row>
    <row r="31" spans="1:23" ht="15" customHeight="1" x14ac:dyDescent="0.25">
      <c r="A31" s="12"/>
      <c r="B31" s="272" t="s">
        <v>10</v>
      </c>
      <c r="C31" s="273"/>
      <c r="D31" s="273"/>
      <c r="E31" s="192" t="str">
        <f>IF($N$47&lt;&gt;"SIM","",IFERROR(IF(TRIM(C31&amp;"")="","",_xlfn.LET(_xlpm.v,VALUE(TRIM(C31&amp;"")),_xlpm.alvo,IF(A33="SÁBADO",(INT($Y$8/100)*60+MOD($Y$8,100)),(INT($Y$3/100)*60+MOD($Y$3,100))),_xlpm.real,(INT(_xlpm.v/100)*60+MOD(_xlpm.v,100)),_xlpm.dif,_xlpm.alvo-_xlpm.real,IF(ABS(_xlpm.dif)&lt;=5,0,_xlpm.dif))),"ER"))</f>
        <v/>
      </c>
      <c r="F31" s="12"/>
      <c r="G31" s="47"/>
      <c r="H31" s="48"/>
      <c r="I31" s="50" t="str">
        <f ca="1">_xlfn.LET(_xlpm.a,F31,_xlpm.c,H31,_xlpm.x,$X$3,_xlpm.y,$Y$3,_xlpm.limInf,$B$51,_xlpm.limSup,$C$51,_xlpm.linhaAnt,F32,IF(_xlpm.a="FÉRIAS","FRS",IF(_xlpm.a="FERIADO","FER",IF(_xlpm.a="NTRAB","NTB",IF(AND(_xlpm.a="ATESTADO",_xlpm.c=""),"ATD",IF(_xlpm.c&lt;&gt;"",IF(_xlpm.c&lt;=_xlpm.x,IF(_xlpm.c&gt;_xlpm.y,"DP","OK"),"ATR"),IF(_xlpm.linhaAnt&lt;_xlpm.limInf,"FAL","")))))))</f>
        <v/>
      </c>
      <c r="J31" s="192" t="str">
        <f>IF($N$47&lt;&gt;"SIM","",IFERROR(IF(TRIM(H31&amp;"")="","",_xlfn.LET(_xlpm.v,VALUE(TRIM(H31&amp;"")),_xlpm.alvo,IF(F33="SÁBADO",(INT($Y$8/100)*60+MOD($Y$8,100)),(INT($Y$3/100)*60+MOD($Y$3,100))),_xlpm.real,(INT(_xlpm.v/100)*60+MOD(_xlpm.v,100)),_xlpm.dif,_xlpm.alvo-_xlpm.real,IF(ABS(_xlpm.dif)&lt;=5,0,_xlpm.dif))),"ER"))</f>
        <v/>
      </c>
      <c r="K31" s="12"/>
      <c r="L31" s="47"/>
      <c r="M31" s="48"/>
      <c r="N31" s="50" t="str">
        <f ca="1">_xlfn.LET(_xlpm.a,K31,_xlpm.c,M31,_xlpm.x,$X$8,_xlpm.y,$Y$8,_xlpm.limInf,$B$51,_xlpm.limSup,$C$51,_xlpm.linhaAnt,K32,IF(_xlpm.a="FÉRIAS","FRS",IF(_xlpm.a="NTRAB","NT",IF(AND(_xlpm.a="ATESTADO",_xlpm.c=""),"ATD",IF(_xlpm.a="FERIADO","FER",IF(_xlpm.c&lt;&gt;"",IF(_xlpm.c&lt;=_xlpm.x,IF(_xlpm.c&gt;_xlpm.y,"DP","OK"),"ATR"),IF(_xlpm.linhaAnt&lt;_xlpm.limInf,"FAL","")))))))</f>
        <v/>
      </c>
      <c r="O31" s="192" t="str">
        <f>IF($N$47&lt;&gt;"SIM","",IFERROR(IF(TRIM(M31&amp;"")="","",_xlfn.LET(_xlpm.v,VALUE(TRIM(M31&amp;"")),_xlpm.alvo,IF(K33="SÁBADO",(INT($Y$8/100)*60+MOD($Y$8,100)),(INT($Y$3/100)*60+MOD($Y$3,100))),_xlpm.real,(INT(_xlpm.v/100)*60+MOD(_xlpm.v,100)),_xlpm.dif,_xlpm.alvo-_xlpm.real,IF(ABS(_xlpm.dif)&lt;=5,0,_xlpm.dif))),"ER"))</f>
        <v/>
      </c>
      <c r="P31" s="231"/>
      <c r="Q31" s="232"/>
      <c r="R31" s="190"/>
      <c r="S31" s="240" t="str">
        <f t="shared" si="0"/>
        <v/>
      </c>
      <c r="T31" s="233" t="str">
        <f t="shared" si="1"/>
        <v/>
      </c>
      <c r="U31" s="5"/>
      <c r="V31" s="5"/>
      <c r="W31" s="5"/>
    </row>
    <row r="32" spans="1:23" x14ac:dyDescent="0.25">
      <c r="A32" s="42">
        <f ca="1">IF($B$51=8,"HOJE",8)</f>
        <v>8</v>
      </c>
      <c r="B32" s="272"/>
      <c r="C32" s="273"/>
      <c r="D32" s="273"/>
      <c r="E32" s="192" t="str">
        <f>IF($N$47&lt;&gt;"SIM","",IFERROR(IF(TRIM(C32&amp;"")="","",_xlfn.LET(_xlpm.v,VALUE(TRIM(C32&amp;"")),_xlpm.alvo,(INT($X$4/100)*60+MOD($X$4,100)),_xlpm.real,(INT(_xlpm.v/100)*60+MOD(_xlpm.v,100)),_xlpm.dif,_xlpm.alvo-_xlpm.real,IF(ABS(_xlpm.dif)&lt;=5,0,_xlpm.dif))*-1),"ER"))</f>
        <v/>
      </c>
      <c r="F32" s="42">
        <f ca="1">IF($B$51=18,"HOJE",18)</f>
        <v>18</v>
      </c>
      <c r="G32" s="47"/>
      <c r="H32" s="48"/>
      <c r="I32" s="50" t="str">
        <f ca="1">_xlfn.LET(_xlpm.a,F31,_xlpm.c,H32,_xlpm.x,$X$4,_xlpm.limInf,$B$51,_xlpm.limSup,$C$51,_xlpm.linhaAnt,F32,IF(_xlpm.a="FÉRIAS","FRS",IF(_xlpm.a="FERIADO","FER",IF(_xlpm.a="NTRAB","NTB",IF(AND(_xlpm.a="ATESTADO",_xlpm.c=""),"ATD",IF(_xlpm.c&lt;&gt;"",IF(_xlpm.c&gt;=_xlpm.x,"OK","ANT"),IF(_xlpm.linhaAnt&lt;_xlpm.limInf,"FAL","")))))))</f>
        <v/>
      </c>
      <c r="J32" s="192" t="str">
        <f>IF($N$47&lt;&gt;"SIM","",IFERROR(IF(TRIM(H32&amp;"")="","",_xlfn.LET(_xlpm.v,VALUE(TRIM(H32&amp;"")),_xlpm.alvo,(INT($X$4/100)*60+MOD($X$4,100)),_xlpm.real,(INT(_xlpm.v/100)*60+MOD(_xlpm.v,100)),_xlpm.dif,_xlpm.alvo-_xlpm.real,IF(ABS(_xlpm.dif)&lt;=5,0,_xlpm.dif))*-1),"ER"))</f>
        <v/>
      </c>
      <c r="K32" s="42">
        <f ca="1">IF($B$51=28,"HOJE",28)</f>
        <v>28</v>
      </c>
      <c r="L32" s="47"/>
      <c r="M32" s="48"/>
      <c r="N32" s="50" t="str">
        <f ca="1">_xlfn.LET(_xlpm.a,K31,_xlpm.c,M32,_xlpm.x,$X$9,_xlpm.limInf,$B$51,_xlpm.limSup,$C$51,_xlpm.linhaAnt,K32,IF(_xlpm.a="FÉRIAS","FRS",IF(_xlpm.a="NTRAB","NT",IF(AND(_xlpm.a="ATESTADO",_xlpm.c=""),"ATD",IF(_xlpm.a="FERIADO","FER",IF(_xlpm.c&lt;&gt;"",IF(_xlpm.c&gt;=_xlpm.x,"OK","ANT"),IF(_xlpm.linhaAnt&lt;_xlpm.limInf,"FAL","")))))))</f>
        <v/>
      </c>
      <c r="O32" s="192" t="str">
        <f>IF($N$47&lt;&gt;"SIM","",IFERROR(IF(TRIM(M32&amp;"")="","",_xlfn.LET(_xlpm.v,VALUE(TRIM(M32&amp;"")),_xlpm.alvo,(INT($X$4/100)*60+MOD($X$4,100)),_xlpm.real,(INT(_xlpm.v/100)*60+MOD(_xlpm.v,100)),_xlpm.dif,_xlpm.alvo-_xlpm.real,IF(ABS(_xlpm.dif)&lt;=5,0,_xlpm.dif))*-1),"ER"))</f>
        <v/>
      </c>
      <c r="P32" s="231"/>
      <c r="Q32" s="232"/>
      <c r="R32" s="190"/>
      <c r="S32" s="240" t="str">
        <f t="shared" si="0"/>
        <v/>
      </c>
      <c r="T32" s="233" t="str">
        <f t="shared" si="1"/>
        <v/>
      </c>
      <c r="U32" s="5"/>
      <c r="V32" s="5"/>
      <c r="W32" s="5"/>
    </row>
    <row r="33" spans="1:23" x14ac:dyDescent="0.25">
      <c r="A33" s="42" t="str">
        <f>IF(A29="SÁBADO","DOMINGO",IF(A29="DOMINGO","SEGUNDA",IF(A29="SEGUNDA","TERÇA",IF(A29="SEGUNDA","TERÇA",IF(A29="TERÇA","QUARTA",IF(A29="QUARTA","QUINTA",IF(A29="QUINTA","SEXTA",IF(A29="SEXTA","SÁBADO","ERRO"))))))))</f>
        <v>DOMINGO</v>
      </c>
      <c r="B33" s="272"/>
      <c r="C33" s="273"/>
      <c r="D33" s="273"/>
      <c r="E33" s="192" t="str">
        <f>IF($N$47&lt;&gt;"SIM","",IFERROR(IF(TRIM(C33&amp;"")="","",_xlfn.LET(_xlpm.v,VALUE(TRIM(C33&amp;"")),_xlpm.alvo,(INT($Y$5/100)*60+MOD($Y$5,100)),_xlpm.real,(INT(_xlpm.v/100)*60+MOD(_xlpm.v,100)),_xlpm.dif,_xlpm.alvo-_xlpm.real,IF(ABS(_xlpm.dif)&lt;=5,0,_xlpm.dif))),"ER"))</f>
        <v/>
      </c>
      <c r="F33" s="42" t="str">
        <f>IF(F29="SÁBADO","DOMINGO",IF(F29="DOMINGO","SEGUNDA",IF(F29="SEGUNDA","TERÇA",IF(F29="SEGUNDA","TERÇA",IF(F29="TERÇA","QUARTA",IF(F29="QUARTA","QUINTA",IF(F29="QUINTA","SEXTA",IF(F29="SEXTA","SÁBADO","ERRO"))))))))</f>
        <v>QUARTA</v>
      </c>
      <c r="G33" s="47"/>
      <c r="H33" s="48"/>
      <c r="I33" s="50" t="str">
        <f ca="1">_xlfn.LET(_xlpm.a,F31,_xlpm.c,H33,_xlpm.x,$X$5,_xlpm.y,$Y$5,_xlpm.limInf,$B$51,_xlpm.limSup,$C$51,_xlpm.linhaAnt,F32,IF(_xlpm.a="FÉRIAS","FRS",IF(_xlpm.a="FERIADO","FER",IF(_xlpm.a="NTRAB","NTB",IF(AND(_xlpm.a="ATESTADO",_xlpm.c=""),"ATD",IF(_xlpm.c&lt;&gt;"",IF(_xlpm.c&lt;=_xlpm.x,IF(_xlpm.c&gt;_xlpm.y,"DP","OK"),"ATR"),IF(_xlpm.linhaAnt&lt;_xlpm.limInf,"FAL","")))))))</f>
        <v/>
      </c>
      <c r="J33" s="192" t="str">
        <f>IF($N$47&lt;&gt;"SIM","",IFERROR(IF(TRIM(H33&amp;"")="","",_xlfn.LET(_xlpm.v,VALUE(TRIM(H33&amp;"")),_xlpm.alvo,(INT($Y$5/100)*60+MOD($Y$5,100)),_xlpm.real,(INT(_xlpm.v/100)*60+MOD(_xlpm.v,100)),_xlpm.dif,_xlpm.alvo-_xlpm.real,IF(ABS(_xlpm.dif)&lt;=5,0,_xlpm.dif))),"ER"))</f>
        <v/>
      </c>
      <c r="K33" s="42" t="str">
        <f>IF(K29="SÁBADO","DOMINGO",IF(K29="DOMINGO","SEGUNDA",IF(K29="SEGUNDA","TERÇA",IF(K29="SEGUNDA","TERÇA",IF(K29="TERÇA","QUARTA",IF(K29="QUARTA","QUINTA",IF(K29="QUINTA","SEXTA",IF(K29="SEXTA","SÁBADO","ERRO"))))))))</f>
        <v>SÁBADO</v>
      </c>
      <c r="L33" s="277" t="s">
        <v>16</v>
      </c>
      <c r="M33" s="278"/>
      <c r="N33" s="278"/>
      <c r="O33" s="192" t="str">
        <f>IF($N$47&lt;&gt;"SIM","",IFERROR(IF(TRIM(M33&amp;"")="","",_xlfn.LET(_xlpm.v,VALUE(TRIM(M33&amp;"")),_xlpm.alvo,(INT($Y$5/100)*60+MOD($Y$5,100)),_xlpm.real,(INT(_xlpm.v/100)*60+MOD(_xlpm.v,100)),_xlpm.dif,_xlpm.alvo-_xlpm.real,IF(ABS(_xlpm.dif)&lt;=5,0,_xlpm.dif))),"ER"))</f>
        <v/>
      </c>
      <c r="P33" s="231"/>
      <c r="Q33" s="232"/>
      <c r="R33" s="190"/>
      <c r="S33" s="240" t="str">
        <f t="shared" si="0"/>
        <v/>
      </c>
      <c r="T33" s="233" t="str">
        <f t="shared" si="1"/>
        <v/>
      </c>
      <c r="U33" s="5"/>
      <c r="V33" s="5"/>
      <c r="W33" s="5"/>
    </row>
    <row r="34" spans="1:23" x14ac:dyDescent="0.25">
      <c r="A34" s="82"/>
      <c r="B34" s="272"/>
      <c r="C34" s="273"/>
      <c r="D34" s="273"/>
      <c r="E34" s="192" t="str">
        <f>IF($N$47&lt;&gt;"SIM","",IFERROR(IF(TRIM(C34&amp;"")="","",_xlfn.LET(_xlpm.v,VALUE(TRIM(C34&amp;"")),_xlpm.alvo,(INT($X$6/100)*60+MOD($X$6,100)),_xlpm.real,(INT(_xlpm.v/100)*60+MOD(_xlpm.v,100)),_xlpm.dif,_xlpm.alvo-_xlpm.real,IF(ABS(_xlpm.dif)&lt;=5,0,_xlpm.dif))*-1),"ER"))</f>
        <v/>
      </c>
      <c r="F34" s="82"/>
      <c r="G34" s="47"/>
      <c r="H34" s="48"/>
      <c r="I34" s="50" t="str">
        <f ca="1">_xlfn.LET(_xlpm.a,F31,_xlpm.c,H34,_xlpm.x,$X$6,_xlpm.limInf,$B$51,_xlpm.limSup,$C$51,_xlpm.linhaAnt,F32,IF(_xlpm.a="FÉRIAS","FRS",IF(_xlpm.a="FERIADO","FER",IF(_xlpm.a="NTRAB","NTB",IF(AND(_xlpm.a="ATESTADO",_xlpm.c=""),"ATD",IF(_xlpm.c&lt;&gt;"",IF(_xlpm.c&gt;=_xlpm.x,"OK","ANT"),IF(_xlpm.linhaAnt&lt;_xlpm.limInf,"FAL","")))))))</f>
        <v/>
      </c>
      <c r="J34" s="192" t="str">
        <f>IF($N$47&lt;&gt;"SIM","",IFERROR(IF(TRIM(H34&amp;"")="","",_xlfn.LET(_xlpm.v,VALUE(TRIM(H34&amp;"")),_xlpm.alvo,(INT($X$6/100)*60+MOD($X$6,100)),_xlpm.real,(INT(_xlpm.v/100)*60+MOD(_xlpm.v,100)),_xlpm.dif,_xlpm.alvo-_xlpm.real,IF(ABS(_xlpm.dif)&lt;=5,0,_xlpm.dif))*-1),"ER"))</f>
        <v/>
      </c>
      <c r="K34" s="40" t="b">
        <v>1</v>
      </c>
      <c r="L34" s="277"/>
      <c r="M34" s="278"/>
      <c r="N34" s="278"/>
      <c r="O34" s="192" t="str">
        <f>IF($N$47&lt;&gt;"SIM","",IFERROR(IF(TRIM(M34&amp;"")="","",_xlfn.LET(_xlpm.v,VALUE(TRIM(M34&amp;"")),_xlpm.alvo,(INT($X$6/100)*60+MOD($X$6,100)),_xlpm.real,(INT(_xlpm.v/100)*60+MOD(_xlpm.v,100)),_xlpm.dif,_xlpm.alvo-_xlpm.real,IF(ABS(_xlpm.dif)&lt;=5,0,_xlpm.dif))*-1),"ER"))</f>
        <v/>
      </c>
      <c r="P34" s="231"/>
      <c r="Q34" s="232"/>
      <c r="R34" s="190"/>
      <c r="S34" s="240" t="str">
        <f t="shared" si="0"/>
        <v/>
      </c>
      <c r="T34" s="233" t="str">
        <f t="shared" si="1"/>
        <v/>
      </c>
      <c r="U34" s="5"/>
      <c r="V34" s="5"/>
      <c r="W34" s="5"/>
    </row>
    <row r="35" spans="1:23" ht="15" customHeight="1" x14ac:dyDescent="0.25">
      <c r="A35" s="11"/>
      <c r="B35" s="46"/>
      <c r="C35" s="7"/>
      <c r="D35" s="49" t="str">
        <f ca="1">_xlfn.LET(_xlpm.a,A35,_xlpm.c,C35,_xlpm.x,$X$3,_xlpm.y,$Y$3,_xlpm.limInf,$B$51,_xlpm.limSup,$C$51,_xlpm.linhaAnt,A36,IF(_xlpm.a="FÉRIAS","FRS",IF(_xlpm.a="FERIADO","FER",IF(_xlpm.a="NTRAB","NTB",IF(AND(_xlpm.a="ATESTADO",_xlpm.c=""),"ATD",IF(_xlpm.c&lt;&gt;"",IF(_xlpm.c&lt;=_xlpm.x,IF(_xlpm.c&gt;_xlpm.y,"DP","OK"),"ATR"),IF(_xlpm.linhaAnt&lt;_xlpm.limInf,"FAL","")))))))</f>
        <v>FAL</v>
      </c>
      <c r="E35" s="192" t="str">
        <f>IF($N$47&lt;&gt;"SIM","",IFERROR(IF(TRIM(C35&amp;"")="","",_xlfn.LET(_xlpm.v,VALUE(TRIM(C35&amp;"")),_xlpm.alvo,IF(A37="SÁBADO",(INT($Y$8/100)*60+MOD($Y$8,100)),(INT($Y$3/100)*60+MOD($Y$3,100))),_xlpm.real,(INT(_xlpm.v/100)*60+MOD(_xlpm.v,100)),_xlpm.dif,_xlpm.alvo-_xlpm.real,IF(ABS(_xlpm.dif)&lt;=5,0,_xlpm.dif))),"ER"))</f>
        <v/>
      </c>
      <c r="F35" s="11"/>
      <c r="G35" s="46"/>
      <c r="H35" s="7"/>
      <c r="I35" s="49" t="str">
        <f ca="1">_xlfn.LET(_xlpm.a,F35,_xlpm.c,H35,_xlpm.x,$X$3,_xlpm.y,$Y$3,_xlpm.limInf,$B$51,_xlpm.limSup,$C$51,_xlpm.linhaAnt,F36,IF(_xlpm.a="FÉRIAS","FRS",IF(_xlpm.a="FERIADO","FER",IF(_xlpm.a="NTRAB","NTB",IF(AND(_xlpm.a="ATESTADO",_xlpm.c=""),"ATD",IF(_xlpm.c&lt;&gt;"",IF(_xlpm.c&lt;=_xlpm.x,IF(_xlpm.c&gt;_xlpm.y,"DP","OK"),"ATR"),IF(_xlpm.linhaAnt&lt;_xlpm.limInf,"FAL","")))))))</f>
        <v/>
      </c>
      <c r="J35" s="192" t="str">
        <f>IF($N$47&lt;&gt;"SIM","",IFERROR(IF(TRIM(H35&amp;"")="","",_xlfn.LET(_xlpm.v,VALUE(TRIM(H35&amp;"")),_xlpm.alvo,IF(F37="SÁBADO",(INT($Y$8/100)*60+MOD($Y$8,100)),(INT($Y$3/100)*60+MOD($Y$3,100))),_xlpm.real,(INT(_xlpm.v/100)*60+MOD(_xlpm.v,100)),_xlpm.dif,_xlpm.alvo-_xlpm.real,IF(ABS(_xlpm.dif)&lt;=5,0,_xlpm.dif))),"ER"))</f>
        <v/>
      </c>
      <c r="K35" s="11"/>
      <c r="L35" s="256" t="s">
        <v>10</v>
      </c>
      <c r="M35" s="257"/>
      <c r="N35" s="257"/>
      <c r="O35" s="192" t="str">
        <f>IF($N$47&lt;&gt;"SIM","",IFERROR(IF(TRIM(M35&amp;"")="","",_xlfn.LET(_xlpm.v,VALUE(TRIM(M35&amp;"")),_xlpm.alvo,IF(K37="SÁBADO",(INT($Y$8/100)*60+MOD($Y$8,100)),(INT($Y$3/100)*60+MOD($Y$3,100))),_xlpm.real,(INT(_xlpm.v/100)*60+MOD(_xlpm.v,100)),_xlpm.dif,_xlpm.alvo-_xlpm.real,IF(ABS(_xlpm.dif)&lt;=5,0,_xlpm.dif))),"ER"))</f>
        <v/>
      </c>
      <c r="P35" s="231"/>
      <c r="Q35" s="232"/>
      <c r="R35" s="190"/>
      <c r="S35" s="240" t="str">
        <f t="shared" si="0"/>
        <v/>
      </c>
      <c r="T35" s="233" t="str">
        <f t="shared" si="1"/>
        <v/>
      </c>
      <c r="U35" s="5"/>
      <c r="V35" s="5"/>
      <c r="W35" s="5"/>
    </row>
    <row r="36" spans="1:23" x14ac:dyDescent="0.25">
      <c r="A36" s="41">
        <f ca="1">IF($B$51=9,"HOJE",9)</f>
        <v>9</v>
      </c>
      <c r="B36" s="46"/>
      <c r="C36" s="7"/>
      <c r="D36" s="49" t="str">
        <f ca="1">_xlfn.LET(_xlpm.a,A35,_xlpm.c,C36,_xlpm.x,$X$4,_xlpm.limInf,$B$51,_xlpm.limSup,$C$51,_xlpm.linhaAnt,A36,IF(_xlpm.a="FÉRIAS","FRS",IF(_xlpm.a="FERIADO","FER",IF(_xlpm.a="NTRAB","NTB",IF(AND(_xlpm.a="ATESTADO",_xlpm.c=""),"ATD",IF(_xlpm.c&lt;&gt;"",IF(_xlpm.c&gt;=_xlpm.x,"OK","ANT"),IF(_xlpm.linhaAnt&lt;_xlpm.limInf,"FAL","")))))))</f>
        <v>FAL</v>
      </c>
      <c r="E36" s="192" t="str">
        <f>IF($N$47&lt;&gt;"SIM","",IFERROR(IF(TRIM(C36&amp;"")="","",_xlfn.LET(_xlpm.v,VALUE(TRIM(C36&amp;"")),_xlpm.alvo,(INT($X$4/100)*60+MOD($X$4,100)),_xlpm.real,(INT(_xlpm.v/100)*60+MOD(_xlpm.v,100)),_xlpm.dif,_xlpm.alvo-_xlpm.real,IF(ABS(_xlpm.dif)&lt;=5,0,_xlpm.dif))*-1),"ER"))</f>
        <v/>
      </c>
      <c r="F36" s="41">
        <f ca="1">IF($B$51=19,"HOJE",19)</f>
        <v>19</v>
      </c>
      <c r="G36" s="46"/>
      <c r="H36" s="7"/>
      <c r="I36" s="49" t="str">
        <f ca="1">_xlfn.LET(_xlpm.a,F35,_xlpm.c,H36,_xlpm.x,$X$4,_xlpm.limInf,$B$51,_xlpm.limSup,$C$51,_xlpm.linhaAnt,F36,IF(_xlpm.a="FÉRIAS","FRS",IF(_xlpm.a="FERIADO","FER",IF(_xlpm.a="NTRAB","NTB",IF(AND(_xlpm.a="ATESTADO",_xlpm.c=""),"ATD",IF(_xlpm.c&lt;&gt;"",IF(_xlpm.c&gt;=_xlpm.x,"OK","ANT"),IF(_xlpm.linhaAnt&lt;_xlpm.limInf,"FAL","")))))))</f>
        <v/>
      </c>
      <c r="J36" s="192" t="str">
        <f>IF($N$47&lt;&gt;"SIM","",IFERROR(IF(TRIM(H36&amp;"")="","",_xlfn.LET(_xlpm.v,VALUE(TRIM(H36&amp;"")),_xlpm.alvo,(INT($X$4/100)*60+MOD($X$4,100)),_xlpm.real,(INT(_xlpm.v/100)*60+MOD(_xlpm.v,100)),_xlpm.dif,_xlpm.alvo-_xlpm.real,IF(ABS(_xlpm.dif)&lt;=5,0,_xlpm.dif))*-1),"ER"))</f>
        <v/>
      </c>
      <c r="K36" s="37">
        <f ca="1">IF($B$51=29,"HOJE",29)</f>
        <v>29</v>
      </c>
      <c r="L36" s="256"/>
      <c r="M36" s="257"/>
      <c r="N36" s="257"/>
      <c r="O36" s="192" t="str">
        <f>IF($N$47&lt;&gt;"SIM","",IFERROR(IF(TRIM(M36&amp;"")="","",_xlfn.LET(_xlpm.v,VALUE(TRIM(M36&amp;"")),_xlpm.alvo,(INT($X$4/100)*60+MOD($X$4,100)),_xlpm.real,(INT(_xlpm.v/100)*60+MOD(_xlpm.v,100)),_xlpm.dif,_xlpm.alvo-_xlpm.real,IF(ABS(_xlpm.dif)&lt;=5,0,_xlpm.dif))*-1),"ER"))</f>
        <v/>
      </c>
      <c r="P36" s="231"/>
      <c r="Q36" s="232"/>
      <c r="R36" s="190"/>
      <c r="S36" s="240" t="str">
        <f t="shared" si="0"/>
        <v/>
      </c>
      <c r="T36" s="233" t="str">
        <f t="shared" si="1"/>
        <v/>
      </c>
      <c r="U36" s="5"/>
      <c r="V36" s="5"/>
      <c r="W36" s="5"/>
    </row>
    <row r="37" spans="1:23" x14ac:dyDescent="0.25">
      <c r="A37" s="41" t="str">
        <f>IF(A33="SÁBADO","DOMINGO",IF(A33="DOMINGO","SEGUNDA",IF(A33="SEGUNDA","TERÇA",IF(A33="SEGUNDA","TERÇA",IF(A33="TERÇA","QUARTA",IF(A33="QUARTA","QUINTA",IF(A33="QUINTA","SEXTA",IF(A33="SEXTA","SÁBADO","ERRO"))))))))</f>
        <v>SEGUNDA</v>
      </c>
      <c r="B37" s="46"/>
      <c r="C37" s="7"/>
      <c r="D37" s="49" t="str">
        <f ca="1">_xlfn.LET(_xlpm.a,A35,_xlpm.c,C37,_xlpm.x,$X$5,_xlpm.y,$Y$5,_xlpm.limInf,$B$51,_xlpm.limSup,$C$51,_xlpm.linhaAnt,A36,IF(_xlpm.a="FÉRIAS","FRS",IF(_xlpm.a="FERIADO","FER",IF(_xlpm.a="NTRAB","NTB",IF(AND(_xlpm.a="ATESTADO",_xlpm.c=""),"ATD",IF(_xlpm.c&lt;&gt;"",IF(_xlpm.c&lt;=_xlpm.x,IF(_xlpm.c&gt;_xlpm.y,"DP","OK"),"ATR"),IF(_xlpm.linhaAnt&lt;_xlpm.limInf,"FAL","")))))))</f>
        <v>FAL</v>
      </c>
      <c r="E37" s="192" t="str">
        <f>IF($N$47&lt;&gt;"SIM","",IFERROR(IF(TRIM(C37&amp;"")="","",_xlfn.LET(_xlpm.v,VALUE(TRIM(C37&amp;"")),_xlpm.alvo,(INT($Y$5/100)*60+MOD($Y$5,100)),_xlpm.real,(INT(_xlpm.v/100)*60+MOD(_xlpm.v,100)),_xlpm.dif,_xlpm.alvo-_xlpm.real,IF(ABS(_xlpm.dif)&lt;=5,0,_xlpm.dif))),"ER"))</f>
        <v/>
      </c>
      <c r="F37" s="41" t="str">
        <f>IF(F33="SÁBADO","DOMINGO",IF(F33="DOMINGO","SEGUNDA",IF(F33="SEGUNDA","TERÇA",IF(F33="SEGUNDA","TERÇA",IF(F33="TERÇA","QUARTA",IF(F33="QUARTA","QUINTA",IF(F33="QUINTA","SEXTA",IF(F33="SEXTA","SÁBADO","ERRO"))))))))</f>
        <v>QUINTA</v>
      </c>
      <c r="G37" s="46"/>
      <c r="H37" s="7"/>
      <c r="I37" s="49" t="str">
        <f ca="1">_xlfn.LET(_xlpm.a,F35,_xlpm.c,H37,_xlpm.x,$X$5,_xlpm.y,$Y$5,_xlpm.limInf,$B$51,_xlpm.limSup,$C$51,_xlpm.linhaAnt,F36,IF(_xlpm.a="FÉRIAS","FRS",IF(_xlpm.a="FERIADO","FER",IF(_xlpm.a="NTRAB","NTB",IF(AND(_xlpm.a="ATESTADO",_xlpm.c=""),"ATD",IF(_xlpm.c&lt;&gt;"",IF(_xlpm.c&lt;=_xlpm.x,IF(_xlpm.c&gt;_xlpm.y,"DP","OK"),"ATR"),IF(_xlpm.linhaAnt&lt;_xlpm.limInf,"FAL","")))))))</f>
        <v/>
      </c>
      <c r="J37" s="192" t="str">
        <f>IF($N$47&lt;&gt;"SIM","",IFERROR(IF(TRIM(H37&amp;"")="","",_xlfn.LET(_xlpm.v,VALUE(TRIM(H37&amp;"")),_xlpm.alvo,(INT($Y$5/100)*60+MOD($Y$5,100)),_xlpm.real,(INT(_xlpm.v/100)*60+MOD(_xlpm.v,100)),_xlpm.dif,_xlpm.alvo-_xlpm.real,IF(ABS(_xlpm.dif)&lt;=5,0,_xlpm.dif))),"ER"))</f>
        <v/>
      </c>
      <c r="K37" s="37" t="str">
        <f ca="1">IF(K36&gt;C53,"",IF(K33="SÁBADO","DOMINGO",IF(K33="DOMINGO","SEGUNDA",IF(K33="SEGUNDA","TERÇA",IF(K33="SEGUNDA","TERÇA",IF(K33="TERÇA","QUARTA",IF(K33="QUARTA","QUINTA",IF(K33="QUINTA","SEXTA",IF(K33="SEXTA","SÁBADO","ERRO")))))))))</f>
        <v>DOMINGO</v>
      </c>
      <c r="L37" s="256"/>
      <c r="M37" s="257"/>
      <c r="N37" s="257"/>
      <c r="O37" s="192" t="str">
        <f>IF($N$47&lt;&gt;"SIM","",IFERROR(IF(TRIM(M37&amp;"")="","",_xlfn.LET(_xlpm.v,VALUE(TRIM(M37&amp;"")),_xlpm.alvo,(INT($Y$5/100)*60+MOD($Y$5,100)),_xlpm.real,(INT(_xlpm.v/100)*60+MOD(_xlpm.v,100)),_xlpm.dif,_xlpm.alvo-_xlpm.real,IF(ABS(_xlpm.dif)&lt;=5,0,_xlpm.dif))),"ER"))</f>
        <v/>
      </c>
      <c r="P37" s="231"/>
      <c r="Q37" s="232"/>
      <c r="R37" s="190"/>
      <c r="S37" s="240" t="str">
        <f t="shared" si="0"/>
        <v/>
      </c>
      <c r="T37" s="233" t="str">
        <f t="shared" si="1"/>
        <v/>
      </c>
      <c r="U37" s="5"/>
      <c r="V37" s="5"/>
    </row>
    <row r="38" spans="1:23" x14ac:dyDescent="0.25">
      <c r="A38" s="38"/>
      <c r="B38" s="46"/>
      <c r="C38" s="7"/>
      <c r="D38" s="49" t="str">
        <f ca="1">_xlfn.LET(_xlpm.a,A35,_xlpm.c,C38,_xlpm.x,$X$6,_xlpm.limInf,$B$51,_xlpm.limSup,$C$51,_xlpm.linhaAnt,A36,IF(_xlpm.a="FÉRIAS","FRS",IF(_xlpm.a="FERIADO","FER",IF(_xlpm.a="NTRAB","NTB",IF(AND(_xlpm.a="ATESTADO",_xlpm.c=""),"ATD",IF(_xlpm.c&lt;&gt;"",IF(_xlpm.c&gt;=_xlpm.x,"OK","ANT"),IF(_xlpm.linhaAnt&lt;_xlpm.limInf,"FAL","")))))))</f>
        <v>FAL</v>
      </c>
      <c r="E38" s="192" t="str">
        <f>IF($N$47&lt;&gt;"SIM","",IFERROR(IF(TRIM(C38&amp;"")="","",_xlfn.LET(_xlpm.v,VALUE(TRIM(C38&amp;"")),_xlpm.alvo,(INT($X$6/100)*60+MOD($X$6,100)),_xlpm.real,(INT(_xlpm.v/100)*60+MOD(_xlpm.v,100)),_xlpm.dif,_xlpm.alvo-_xlpm.real,IF(ABS(_xlpm.dif)&lt;=5,0,_xlpm.dif))*-1),"ER"))</f>
        <v/>
      </c>
      <c r="F38" s="38"/>
      <c r="G38" s="46"/>
      <c r="H38" s="7"/>
      <c r="I38" s="49" t="str">
        <f ca="1">_xlfn.LET(_xlpm.a,F35,_xlpm.c,H38,_xlpm.x,$X$6,_xlpm.limInf,$B$51,_xlpm.limSup,$C$51,_xlpm.linhaAnt,F36,IF(_xlpm.a="FÉRIAS","FRS",IF(_xlpm.a="FERIADO","FER",IF(_xlpm.a="NTRAB","NTB",IF(AND(_xlpm.a="ATESTADO",_xlpm.c=""),"ATD",IF(_xlpm.c&lt;&gt;"",IF(_xlpm.c&gt;=_xlpm.x,"OK","ANT"),IF(_xlpm.linhaAnt&lt;_xlpm.limInf,"FAL","")))))))</f>
        <v/>
      </c>
      <c r="J38" s="192" t="str">
        <f>IF($N$47&lt;&gt;"SIM","",IFERROR(IF(TRIM(H38&amp;"")="","",_xlfn.LET(_xlpm.v,VALUE(TRIM(H38&amp;"")),_xlpm.alvo,(INT($X$6/100)*60+MOD($X$6,100)),_xlpm.real,(INT(_xlpm.v/100)*60+MOD(_xlpm.v,100)),_xlpm.dif,_xlpm.alvo-_xlpm.real,IF(ABS(_xlpm.dif)&lt;=5,0,_xlpm.dif))*-1),"ER"))</f>
        <v/>
      </c>
      <c r="K38" s="38"/>
      <c r="L38" s="256"/>
      <c r="M38" s="257"/>
      <c r="N38" s="257"/>
      <c r="O38" s="192" t="str">
        <f>IF($N$47&lt;&gt;"SIM","",IFERROR(IF(TRIM(M38&amp;"")="","",_xlfn.LET(_xlpm.v,VALUE(TRIM(M38&amp;"")),_xlpm.alvo,(INT($X$6/100)*60+MOD($X$6,100)),_xlpm.real,(INT(_xlpm.v/100)*60+MOD(_xlpm.v,100)),_xlpm.dif,_xlpm.alvo-_xlpm.real,IF(ABS(_xlpm.dif)&lt;=5,0,_xlpm.dif))*-1),"ER"))</f>
        <v/>
      </c>
      <c r="P38" s="231"/>
      <c r="Q38" s="232"/>
      <c r="R38" s="190"/>
      <c r="S38" s="240" t="str">
        <f t="shared" si="0"/>
        <v/>
      </c>
      <c r="T38" s="233" t="str">
        <f t="shared" si="1"/>
        <v/>
      </c>
      <c r="U38" s="5"/>
      <c r="V38" s="5"/>
    </row>
    <row r="39" spans="1:23" ht="15" customHeight="1" x14ac:dyDescent="0.25">
      <c r="A39" s="12"/>
      <c r="B39" s="47"/>
      <c r="C39" s="48"/>
      <c r="D39" s="50" t="str">
        <f ca="1">_xlfn.LET(_xlpm.a,A39,_xlpm.c,C39,_xlpm.x,$X$3,_xlpm.y,$Y$3,_xlpm.limInf,$B$51,_xlpm.limSup,$C$51,_xlpm.linhaAnt,A40,IF(_xlpm.a="FÉRIAS","FRS",IF(_xlpm.a="FERIADO","FER",IF(_xlpm.a="NTRAB","NTB",IF(AND(_xlpm.a="ATESTADO",_xlpm.c=""),"ATD",IF(_xlpm.c&lt;&gt;"",IF(_xlpm.c&lt;=_xlpm.x,IF(_xlpm.c&gt;_xlpm.y,"DP","OK"),"ATR"),IF(_xlpm.linhaAnt&lt;_xlpm.limInf,"FAL","")))))))</f>
        <v/>
      </c>
      <c r="E39" s="192" t="str">
        <f>IF($N$47&lt;&gt;"SIM","",IFERROR(IF(TRIM(C39&amp;"")="","",_xlfn.LET(_xlpm.v,VALUE(TRIM(C39&amp;"")),_xlpm.alvo,IF(A41="SÁBADO",(INT($Y$8/100)*60+MOD($Y$8,100)),(INT($Y$3/100)*60+MOD($Y$3,100))),_xlpm.real,(INT(_xlpm.v/100)*60+MOD(_xlpm.v,100)),_xlpm.dif,_xlpm.alvo-_xlpm.real,IF(ABS(_xlpm.dif)&lt;=5,0,_xlpm.dif))),"ER"))</f>
        <v/>
      </c>
      <c r="F39" s="12"/>
      <c r="G39" s="47"/>
      <c r="H39" s="48"/>
      <c r="I39" s="50" t="str">
        <f ca="1">_xlfn.LET(_xlpm.a,F39,_xlpm.c,H39,_xlpm.x,$X$3,_xlpm.y,$Y$3,_xlpm.limInf,$B$51,_xlpm.limSup,$C$51,_xlpm.linhaAnt,F40,IF(_xlpm.a="FÉRIAS","FRS",IF(_xlpm.a="FERIADO","FER",IF(_xlpm.a="NTRAB","NTB",IF(AND(_xlpm.a="ATESTADO",_xlpm.c=""),"ATD",IF(_xlpm.c&lt;&gt;"",IF(_xlpm.c&lt;=_xlpm.x,IF(_xlpm.c&gt;_xlpm.y,"DP","OK"),"ATR"),IF(_xlpm.linhaAnt&lt;_xlpm.limInf,"FAL","")))))))</f>
        <v/>
      </c>
      <c r="J39" s="192" t="str">
        <f>IF($N$47&lt;&gt;"SIM","",IFERROR(IF(TRIM(H39&amp;"")="","",_xlfn.LET(_xlpm.v,VALUE(TRIM(H39&amp;"")),_xlpm.alvo,IF(F41="SÁBADO",(INT($Y$8/100)*60+MOD($Y$8,100)),(INT($Y$3/100)*60+MOD($Y$3,100))),_xlpm.real,(INT(_xlpm.v/100)*60+MOD(_xlpm.v,100)),_xlpm.dif,_xlpm.alvo-_xlpm.real,IF(ABS(_xlpm.dif)&lt;=5,0,_xlpm.dif))),"ER"))</f>
        <v/>
      </c>
      <c r="K39" s="12"/>
      <c r="L39" s="47"/>
      <c r="M39" s="48"/>
      <c r="N39" s="50" t="str">
        <f ca="1">_xlfn.LET(_xlpm.a,K39,_xlpm.c,M39,_xlpm.x,$X$3,_xlpm.y,$Y$3,_xlpm.limInf,$B$51,_xlpm.limSup,$C$51,_xlpm.linhaAnt,K40,IF(_xlpm.a="FÉRIAS","FRS",IF(_xlpm.a="FERIADO","FER",IF(_xlpm.a="NTRAB","NTB",IF(AND(_xlpm.a="ATESTADO",_xlpm.c=""),"ATD",IF(_xlpm.c&lt;&gt;"",IF(_xlpm.c&lt;=_xlpm.x,IF(_xlpm.c&gt;_xlpm.y,"DP","OK"),"ATR"),IF(_xlpm.linhaAnt&lt;_xlpm.limInf,"FAL","")))))))</f>
        <v/>
      </c>
      <c r="O39" s="192" t="str">
        <f>IF($N$47&lt;&gt;"SIM","",IFERROR(IF(TRIM(M39&amp;"")="","",_xlfn.LET(_xlpm.v,VALUE(TRIM(M39&amp;"")),_xlpm.alvo,IF(K41="SÁBADO",(INT($Y$8/100)*60+MOD($Y$8,100)),(INT($Y$3/100)*60+MOD($Y$3,100))),_xlpm.real,(INT(_xlpm.v/100)*60+MOD(_xlpm.v,100)),_xlpm.dif,_xlpm.alvo-_xlpm.real,IF(ABS(_xlpm.dif)&lt;=5,0,_xlpm.dif))),"ER"))</f>
        <v/>
      </c>
      <c r="P39" s="231"/>
      <c r="Q39" s="232"/>
      <c r="R39" s="190"/>
      <c r="S39" s="240" t="str">
        <f t="shared" si="0"/>
        <v/>
      </c>
      <c r="T39" s="233" t="str">
        <f t="shared" si="1"/>
        <v/>
      </c>
      <c r="U39" s="5"/>
      <c r="V39" s="5"/>
    </row>
    <row r="40" spans="1:23" x14ac:dyDescent="0.25">
      <c r="A40" s="42" t="str">
        <f ca="1">IF($B$51=10,"HOJE",10)</f>
        <v>HOJE</v>
      </c>
      <c r="B40" s="47"/>
      <c r="C40" s="48"/>
      <c r="D40" s="50" t="str">
        <f ca="1">_xlfn.LET(_xlpm.a,A39,_xlpm.c,C40,_xlpm.x,$X$4,_xlpm.limInf,$B$51,_xlpm.limSup,$C$51,_xlpm.linhaAnt,A40,IF(_xlpm.a="FÉRIAS","FRS",IF(_xlpm.a="FERIADO","FER",IF(_xlpm.a="NTRAB","NTB",IF(AND(_xlpm.a="ATESTADO",_xlpm.c=""),"ATD",IF(_xlpm.c&lt;&gt;"",IF(_xlpm.c&gt;=_xlpm.x,"OK","ANT"),IF(_xlpm.linhaAnt&lt;_xlpm.limInf,"FAL","")))))))</f>
        <v/>
      </c>
      <c r="E40" s="192" t="str">
        <f>IF($N$47&lt;&gt;"SIM","",IFERROR(IF(TRIM(C40&amp;"")="","",_xlfn.LET(_xlpm.v,VALUE(TRIM(C40&amp;"")),_xlpm.alvo,(INT($X$4/100)*60+MOD($X$4,100)),_xlpm.real,(INT(_xlpm.v/100)*60+MOD(_xlpm.v,100)),_xlpm.dif,_xlpm.alvo-_xlpm.real,IF(ABS(_xlpm.dif)&lt;=5,0,_xlpm.dif))*-1),"ER"))</f>
        <v/>
      </c>
      <c r="F40" s="42">
        <f ca="1">IF($B$51=20,"HOJE",20)</f>
        <v>20</v>
      </c>
      <c r="G40" s="47"/>
      <c r="H40" s="48"/>
      <c r="I40" s="50" t="str">
        <f ca="1">_xlfn.LET(_xlpm.a,F39,_xlpm.c,H40,_xlpm.x,$X$4,_xlpm.limInf,$B$51,_xlpm.limSup,$C$51,_xlpm.linhaAnt,F40,IF(_xlpm.a="FÉRIAS","FRS",IF(_xlpm.a="FERIADO","FER",IF(_xlpm.a="NTRAB","NTB",IF(AND(_xlpm.a="ATESTADO",_xlpm.c=""),"ATD",IF(_xlpm.c&lt;&gt;"",IF(_xlpm.c&gt;=_xlpm.x,"OK","ANT"),IF(_xlpm.linhaAnt&lt;_xlpm.limInf,"FAL","")))))))</f>
        <v/>
      </c>
      <c r="J40" s="192" t="str">
        <f>IF($N$47&lt;&gt;"SIM","",IFERROR(IF(TRIM(H40&amp;"")="","",_xlfn.LET(_xlpm.v,VALUE(TRIM(H40&amp;"")),_xlpm.alvo,(INT($X$4/100)*60+MOD($X$4,100)),_xlpm.real,(INT(_xlpm.v/100)*60+MOD(_xlpm.v,100)),_xlpm.dif,_xlpm.alvo-_xlpm.real,IF(ABS(_xlpm.dif)&lt;=5,0,_xlpm.dif))*-1),"ER"))</f>
        <v/>
      </c>
      <c r="K40" s="39">
        <f ca="1">IF($B$51=30,"HOJE",30)</f>
        <v>30</v>
      </c>
      <c r="L40" s="47"/>
      <c r="M40" s="48"/>
      <c r="N40" s="50" t="str">
        <f ca="1">_xlfn.LET(_xlpm.a,K39,_xlpm.c,M40,_xlpm.x,$X$4,_xlpm.limInf,$B$51,_xlpm.limSup,$C$51,_xlpm.linhaAnt,K40,IF(_xlpm.a="FÉRIAS","FRS",IF(_xlpm.a="FERIADO","FER",IF(_xlpm.a="NTRAB","NTB",IF(AND(_xlpm.a="ATESTADO",_xlpm.c=""),"ATD",IF(_xlpm.c&lt;&gt;"",IF(_xlpm.c&gt;=_xlpm.x,"OK","ANT"),IF(_xlpm.linhaAnt&lt;_xlpm.limInf,"FAL","")))))))</f>
        <v/>
      </c>
      <c r="O40" s="192" t="str">
        <f>IF($N$47&lt;&gt;"SIM","",IFERROR(IF(TRIM(M40&amp;"")="","",_xlfn.LET(_xlpm.v,VALUE(TRIM(M40&amp;"")),_xlpm.alvo,(INT($X$4/100)*60+MOD($X$4,100)),_xlpm.real,(INT(_xlpm.v/100)*60+MOD(_xlpm.v,100)),_xlpm.dif,_xlpm.alvo-_xlpm.real,IF(ABS(_xlpm.dif)&lt;=5,0,_xlpm.dif))*-1),"ER"))</f>
        <v/>
      </c>
      <c r="P40" s="231"/>
      <c r="Q40" s="232"/>
      <c r="R40" s="190"/>
      <c r="S40" s="240" t="str">
        <f t="shared" si="0"/>
        <v/>
      </c>
      <c r="T40" s="233" t="str">
        <f t="shared" si="1"/>
        <v/>
      </c>
      <c r="U40" s="5"/>
      <c r="V40" s="5"/>
    </row>
    <row r="41" spans="1:23" x14ac:dyDescent="0.25">
      <c r="A41" s="42" t="str">
        <f>IF(A37="SÁBADO","DOMINGO",IF(A37="DOMINGO","SEGUNDA",IF(A37="SEGUNDA","TERÇA",IF(A37="SEGUNDA","TERÇA",IF(A37="TERÇA","QUARTA",IF(A37="QUARTA","QUINTA",IF(A37="QUINTA","SEXTA",IF(A37="SEXTA","SÁBADO","ERRO"))))))))</f>
        <v>TERÇA</v>
      </c>
      <c r="B41" s="47"/>
      <c r="C41" s="48"/>
      <c r="D41" s="50" t="str">
        <f ca="1">_xlfn.LET(_xlpm.a,A39,_xlpm.c,C41,_xlpm.x,$X$5,_xlpm.y,$Y$5,_xlpm.limInf,$B$51,_xlpm.limSup,$C$51,_xlpm.linhaAnt,A40,IF(_xlpm.a="FÉRIAS","FRS",IF(_xlpm.a="FERIADO","FER",IF(_xlpm.a="NTRAB","NTB",IF(AND(_xlpm.a="ATESTADO",_xlpm.c=""),"ATD",IF(_xlpm.c&lt;&gt;"",IF(_xlpm.c&lt;=_xlpm.x,IF(_xlpm.c&gt;_xlpm.y,"DP","OK"),"ATR"),IF(_xlpm.linhaAnt&lt;_xlpm.limInf,"FAL","")))))))</f>
        <v/>
      </c>
      <c r="E41" s="192" t="str">
        <f>IF($N$47&lt;&gt;"SIM","",IFERROR(IF(TRIM(C41&amp;"")="","",_xlfn.LET(_xlpm.v,VALUE(TRIM(C41&amp;"")),_xlpm.alvo,(INT($Y$5/100)*60+MOD($Y$5,100)),_xlpm.real,(INT(_xlpm.v/100)*60+MOD(_xlpm.v,100)),_xlpm.dif,_xlpm.alvo-_xlpm.real,IF(ABS(_xlpm.dif)&lt;=5,0,_xlpm.dif))),"ER"))</f>
        <v/>
      </c>
      <c r="F41" s="42" t="str">
        <f>IF(F37="SÁBADO","DOMINGO",IF(F37="DOMINGO","SEGUNDA",IF(F37="SEGUNDA","TERÇA",IF(F37="SEGUNDA","TERÇA",IF(F37="TERÇA","QUARTA",IF(F37="QUARTA","QUINTA",IF(F37="QUINTA","SEXTA",IF(F37="SEXTA","SÁBADO","ERRO"))))))))</f>
        <v>SEXTA</v>
      </c>
      <c r="G41" s="47"/>
      <c r="H41" s="48"/>
      <c r="I41" s="50" t="str">
        <f ca="1">_xlfn.LET(_xlpm.a,F39,_xlpm.c,H41,_xlpm.x,$X$5,_xlpm.y,$Y$5,_xlpm.limInf,$B$51,_xlpm.limSup,$C$51,_xlpm.linhaAnt,F40,IF(_xlpm.a="FÉRIAS","FRS",IF(_xlpm.a="FERIADO","FER",IF(_xlpm.a="NTRAB","NTB",IF(AND(_xlpm.a="ATESTADO",_xlpm.c=""),"ATD",IF(_xlpm.c&lt;&gt;"",IF(_xlpm.c&lt;=_xlpm.x,IF(_xlpm.c&gt;_xlpm.y,"DP","OK"),"ATR"),IF(_xlpm.linhaAnt&lt;_xlpm.limInf,"FAL","")))))))</f>
        <v/>
      </c>
      <c r="J41" s="192" t="str">
        <f>IF($N$47&lt;&gt;"SIM","",IFERROR(IF(TRIM(H41&amp;"")="","",_xlfn.LET(_xlpm.v,VALUE(TRIM(H41&amp;"")),_xlpm.alvo,(INT($Y$5/100)*60+MOD($Y$5,100)),_xlpm.real,(INT(_xlpm.v/100)*60+MOD(_xlpm.v,100)),_xlpm.dif,_xlpm.alvo-_xlpm.real,IF(ABS(_xlpm.dif)&lt;=5,0,_xlpm.dif))),"ER"))</f>
        <v/>
      </c>
      <c r="K41" s="42" t="str">
        <f ca="1">IF(K40&gt;C53,"",IF(K37="SÁBADO","DOMINGO",IF(K37="DOMINGO","SEGUNDA",IF(K37="SEGUNDA","TERÇA",IF(K37="SEGUNDA","TERÇA",IF(K37="TERÇA","QUARTA",IF(K37="QUARTA","QUINTA",IF(K37="QUINTA","SEXTA",IF(K37="SEXTA","SÁBADO","ERRO")))))))))</f>
        <v>SEGUNDA</v>
      </c>
      <c r="L41" s="47"/>
      <c r="M41" s="48"/>
      <c r="N41" s="50" t="str">
        <f ca="1">_xlfn.LET(_xlpm.a,K39,_xlpm.c,M41,_xlpm.x,$X$5,_xlpm.y,$Y$5,_xlpm.limInf,$B$51,_xlpm.limSup,$C$51,_xlpm.linhaAnt,K40,IF(_xlpm.a="FÉRIAS","FRS",IF(_xlpm.a="FERIADO","FER",IF(_xlpm.a="NTRAB","NTB",IF(AND(_xlpm.a="ATESTADO",_xlpm.c=""),"ATD",IF(_xlpm.c&lt;&gt;"",IF(_xlpm.c&lt;=_xlpm.x,IF(_xlpm.c&gt;_xlpm.y,"DP","OK"),"ATR"),IF(_xlpm.linhaAnt&lt;_xlpm.limInf,"FAL","")))))))</f>
        <v/>
      </c>
      <c r="O41" s="192" t="str">
        <f>IF($N$47&lt;&gt;"SIM","",IFERROR(IF(TRIM(M41&amp;"")="","",_xlfn.LET(_xlpm.v,VALUE(TRIM(M41&amp;"")),_xlpm.alvo,(INT($Y$5/100)*60+MOD($Y$5,100)),_xlpm.real,(INT(_xlpm.v/100)*60+MOD(_xlpm.v,100)),_xlpm.dif,_xlpm.alvo-_xlpm.real,IF(ABS(_xlpm.dif)&lt;=5,0,_xlpm.dif))),"ER"))</f>
        <v/>
      </c>
      <c r="P41" s="231"/>
      <c r="Q41" s="232"/>
      <c r="R41" s="190"/>
      <c r="S41" s="240" t="str">
        <f t="shared" si="0"/>
        <v/>
      </c>
      <c r="T41" s="233" t="str">
        <f t="shared" si="1"/>
        <v/>
      </c>
      <c r="U41" s="5"/>
      <c r="V41" s="5"/>
      <c r="W41" s="5"/>
    </row>
    <row r="42" spans="1:23" x14ac:dyDescent="0.25">
      <c r="A42" s="82"/>
      <c r="B42" s="47"/>
      <c r="C42" s="48"/>
      <c r="D42" s="50" t="str">
        <f ca="1">_xlfn.LET(_xlpm.a,A39,_xlpm.c,C42,_xlpm.x,$X$6,_xlpm.limInf,$B$51,_xlpm.limSup,$C$51,_xlpm.linhaAnt,A40,IF(_xlpm.a="FÉRIAS","FRS",IF(_xlpm.a="FERIADO","FER",IF(_xlpm.a="NTRAB","NTB",IF(AND(_xlpm.a="ATESTADO",_xlpm.c=""),"ATD",IF(_xlpm.c&lt;&gt;"",IF(_xlpm.c&gt;=_xlpm.x,"OK","ANT"),IF(_xlpm.linhaAnt&lt;_xlpm.limInf,"FAL","")))))))</f>
        <v/>
      </c>
      <c r="E42" s="192" t="str">
        <f>IF($N$47&lt;&gt;"SIM","",IFERROR(IF(TRIM(C42&amp;"")="","",_xlfn.LET(_xlpm.v,VALUE(TRIM(C42&amp;"")),_xlpm.alvo,(INT($X$6/100)*60+MOD($X$6,100)),_xlpm.real,(INT(_xlpm.v/100)*60+MOD(_xlpm.v,100)),_xlpm.dif,_xlpm.alvo-_xlpm.real,IF(ABS(_xlpm.dif)&lt;=5,0,_xlpm.dif))*-1),"ER"))</f>
        <v/>
      </c>
      <c r="F42" s="82"/>
      <c r="G42" s="47"/>
      <c r="H42" s="48"/>
      <c r="I42" s="50" t="str">
        <f ca="1">_xlfn.LET(_xlpm.a,F39,_xlpm.c,H42,_xlpm.x,$X$6,_xlpm.limInf,$B$51,_xlpm.limSup,$C$51,_xlpm.linhaAnt,F40,IF(_xlpm.a="FÉRIAS","FRS",IF(_xlpm.a="FERIADO","FER",IF(_xlpm.a="NTRAB","NTB",IF(AND(_xlpm.a="ATESTADO",_xlpm.c=""),"ATD",IF(_xlpm.c&lt;&gt;"",IF(_xlpm.c&gt;=_xlpm.x,"OK","ANT"),IF(_xlpm.linhaAnt&lt;_xlpm.limInf,"FAL","")))))))</f>
        <v/>
      </c>
      <c r="J42" s="192" t="str">
        <f>IF($N$47&lt;&gt;"SIM","",IFERROR(IF(TRIM(H42&amp;"")="","",_xlfn.LET(_xlpm.v,VALUE(TRIM(H42&amp;"")),_xlpm.alvo,(INT($X$6/100)*60+MOD($X$6,100)),_xlpm.real,(INT(_xlpm.v/100)*60+MOD(_xlpm.v,100)),_xlpm.dif,_xlpm.alvo-_xlpm.real,IF(ABS(_xlpm.dif)&lt;=5,0,_xlpm.dif))*-1),"ER"))</f>
        <v/>
      </c>
      <c r="K42" s="40"/>
      <c r="L42" s="47"/>
      <c r="M42" s="48"/>
      <c r="N42" s="50" t="str">
        <f ca="1">_xlfn.LET(_xlpm.a,K39,_xlpm.c,M42,_xlpm.x,$X$6,_xlpm.limInf,$B$51,_xlpm.limSup,$C$51,_xlpm.linhaAnt,K40,IF(_xlpm.a="FÉRIAS","FRS",IF(_xlpm.a="FERIADO","FER",IF(_xlpm.a="NTRAB","NTB",IF(AND(_xlpm.a="ATESTADO",_xlpm.c=""),"ATD",IF(_xlpm.c&lt;&gt;"",IF(_xlpm.c&gt;=_xlpm.x,"OK","ANT"),IF(_xlpm.linhaAnt&lt;_xlpm.limInf,"FAL","")))))))</f>
        <v/>
      </c>
      <c r="O42" s="192" t="str">
        <f>IF($N$47&lt;&gt;"SIM","",IFERROR(IF(TRIM(M42&amp;"")="","",_xlfn.LET(_xlpm.v,VALUE(TRIM(M42&amp;"")),_xlpm.alvo,(INT($X$6/100)*60+MOD($X$6,100)),_xlpm.real,(INT(_xlpm.v/100)*60+MOD(_xlpm.v,100)),_xlpm.dif,_xlpm.alvo-_xlpm.real,IF(ABS(_xlpm.dif)&lt;=5,0,_xlpm.dif))*-1),"ER"))</f>
        <v/>
      </c>
      <c r="P42" s="231"/>
      <c r="Q42" s="232"/>
      <c r="R42" s="190"/>
      <c r="S42" s="240" t="str">
        <f t="shared" si="0"/>
        <v/>
      </c>
      <c r="T42" s="233" t="str">
        <f t="shared" si="1"/>
        <v/>
      </c>
      <c r="U42" s="5"/>
      <c r="V42" s="5"/>
    </row>
    <row r="43" spans="1:23" ht="15" customHeight="1" x14ac:dyDescent="0.25">
      <c r="A43" s="162" t="s">
        <v>1</v>
      </c>
      <c r="B43" s="274" t="s">
        <v>124</v>
      </c>
      <c r="C43" s="274"/>
      <c r="D43" s="274"/>
      <c r="E43" s="274"/>
      <c r="F43" s="274"/>
      <c r="G43" s="162" t="s">
        <v>126</v>
      </c>
      <c r="H43" s="162" t="s">
        <v>127</v>
      </c>
      <c r="I43" s="26"/>
      <c r="J43" s="193"/>
      <c r="K43" s="11"/>
      <c r="L43" s="46"/>
      <c r="M43" s="7"/>
      <c r="N43" s="49" t="str">
        <f ca="1">_xlfn.LET(_xlpm.a,K43,_xlpm.c,M43,_xlpm.x,$X$3,_xlpm.y,$Y$3,_xlpm.limInf,$B$51,_xlpm.limSup,$C$51,_xlpm.linhaAnt,K44,IF(_xlpm.a="FÉRIAS","FRS",IF(_xlpm.a="FERIADO","FER",IF(_xlpm.a="NTRAB","NTB",IF(AND(_xlpm.a="ATESTADO",_xlpm.c=""),"ATD",IF(_xlpm.c&lt;&gt;"",IF(_xlpm.c&lt;=_xlpm.x,IF(_xlpm.c&gt;_xlpm.y,"DP","OK"),"ATR"),IF(_xlpm.linhaAnt&lt;_xlpm.limInf,"FAL","")))))))</f>
        <v/>
      </c>
      <c r="O43" s="192" t="str">
        <f>IF($N$47&lt;&gt;"SIM","",IFERROR(IF(TRIM(M43&amp;"")="","",_xlfn.LET(_xlpm.v,VALUE(TRIM(M43&amp;"")),_xlpm.alvo,IF(K45="SÁBADO",(INT($Y$8/100)*60+MOD($Y$8,100)),(INT($Y$3/100)*60+MOD($Y$3,100))),_xlpm.real,(INT(_xlpm.v/100)*60+MOD(_xlpm.v,100)),_xlpm.dif,_xlpm.alvo-_xlpm.real,IF(ABS(_xlpm.dif)&lt;=5,0,_xlpm.dif))),"ER"))</f>
        <v/>
      </c>
      <c r="P43" s="231"/>
      <c r="Q43" s="232"/>
      <c r="R43" s="190"/>
      <c r="S43" s="240" t="str">
        <f t="shared" si="0"/>
        <v/>
      </c>
      <c r="T43" s="233" t="str">
        <f t="shared" si="1"/>
        <v/>
      </c>
      <c r="U43" s="5"/>
    </row>
    <row r="44" spans="1:23" x14ac:dyDescent="0.25">
      <c r="A44" s="60"/>
      <c r="B44" s="275"/>
      <c r="C44" s="275"/>
      <c r="D44" s="275"/>
      <c r="E44" s="275"/>
      <c r="F44" s="275"/>
      <c r="G44" s="161"/>
      <c r="H44" s="161"/>
      <c r="I44" s="159" t="str">
        <f>IFERROR(IF(H44="","0",SUM(H44-G44)),"")</f>
        <v>0</v>
      </c>
      <c r="J44" s="158">
        <f>SUM(I54*60+J54)</f>
        <v>0</v>
      </c>
      <c r="K44" s="37">
        <f ca="1">IF($B$51=31,"HOJE",31)</f>
        <v>31</v>
      </c>
      <c r="L44" s="46"/>
      <c r="M44" s="7"/>
      <c r="N44" s="49" t="str">
        <f ca="1">_xlfn.LET(_xlpm.a,K43,_xlpm.c,M44,_xlpm.x,$X$4,_xlpm.limInf,$B$51,_xlpm.limSup,$C$51,_xlpm.linhaAnt,K44,IF(_xlpm.a="FÉRIAS","FRS",IF(_xlpm.a="FERIADO","FER",IF(_xlpm.a="NTRAB","NTB",IF(AND(_xlpm.a="ATESTADO",_xlpm.c=""),"ATD",IF(_xlpm.c&lt;&gt;"",IF(_xlpm.c&gt;=_xlpm.x,"OK","ANT"),IF(_xlpm.linhaAnt&lt;_xlpm.limInf,"FAL","")))))))</f>
        <v/>
      </c>
      <c r="O44" s="192" t="str">
        <f>IF($N$47&lt;&gt;"SIM","",IFERROR(IF(TRIM(M44&amp;"")="","",_xlfn.LET(_xlpm.v,VALUE(TRIM(M44&amp;"")),_xlpm.alvo,(INT($X$4/100)*60+MOD($X$4,100)),_xlpm.real,(INT(_xlpm.v/100)*60+MOD(_xlpm.v,100)),_xlpm.dif,_xlpm.alvo-_xlpm.real,IF(ABS(_xlpm.dif)&lt;=5,0,_xlpm.dif))*-1),"ER"))</f>
        <v/>
      </c>
      <c r="P44" s="241"/>
      <c r="Q44" s="242"/>
      <c r="R44" s="190"/>
      <c r="S44" s="240" t="str">
        <f t="shared" si="0"/>
        <v/>
      </c>
      <c r="T44" s="233" t="str">
        <f t="shared" si="1"/>
        <v/>
      </c>
      <c r="U44" s="5"/>
      <c r="W44" s="5"/>
    </row>
    <row r="45" spans="1:23" x14ac:dyDescent="0.25">
      <c r="A45" s="60"/>
      <c r="B45" s="276"/>
      <c r="C45" s="276"/>
      <c r="D45" s="276"/>
      <c r="E45" s="276"/>
      <c r="F45" s="276"/>
      <c r="G45" s="161"/>
      <c r="H45" s="161"/>
      <c r="I45" s="159" t="str">
        <f t="shared" ref="I45:I47" si="2">IF(H45="","0",SUM(H45-G45))</f>
        <v>0</v>
      </c>
      <c r="J45" s="158">
        <f t="shared" ref="J45:J47" si="3">SUM(I55*60+J55)</f>
        <v>0</v>
      </c>
      <c r="K45" s="37" t="str">
        <f ca="1">IF(K44&gt;C53,"",IF(K41="SÁBADO","DOMINGO",IF(K41="DOMINGO","SEGUNDA",IF(K41="SEGUNDA","TERÇA",IF(K41="SEGUNDA","TERÇA",IF(K41="TERÇA","QUARTA",IF(K41="QUARTA","QUINTA",IF(K41="QUINTA","SEXTA",IF(K41="SEXTA","SÁBADO","ERRO")))))))))</f>
        <v>TERÇA</v>
      </c>
      <c r="L45" s="46"/>
      <c r="M45" s="7"/>
      <c r="N45" s="49" t="str">
        <f ca="1">_xlfn.LET(_xlpm.a,K43,_xlpm.c,M45,_xlpm.x,$X$5,_xlpm.y,$Y$5,_xlpm.limInf,$B$51,_xlpm.limSup,$C$51,_xlpm.linhaAnt,K44,IF(_xlpm.a="FÉRIAS","FRS",IF(_xlpm.a="FERIADO","FER",IF(_xlpm.a="NTRAB","NTB",IF(AND(_xlpm.a="ATESTADO",_xlpm.c=""),"ATD",IF(_xlpm.c&lt;&gt;"",IF(_xlpm.c&lt;=_xlpm.x,IF(_xlpm.c&gt;_xlpm.y,"DP","OK"),"ATR"),IF(_xlpm.linhaAnt&lt;_xlpm.limInf,"FAL","")))))))</f>
        <v/>
      </c>
      <c r="O45" s="192" t="str">
        <f>IF($N$47&lt;&gt;"SIM","",IFERROR(IF(TRIM(M45&amp;"")="","",_xlfn.LET(_xlpm.v,VALUE(TRIM(M45&amp;"")),_xlpm.alvo,(INT($Y$5/100)*60+MOD($Y$5,100)),_xlpm.real,(INT(_xlpm.v/100)*60+MOD(_xlpm.v,100)),_xlpm.dif,_xlpm.alvo-_xlpm.real,IF(ABS(_xlpm.dif)&lt;=5,0,_xlpm.dif))),"ER"))</f>
        <v/>
      </c>
      <c r="P45" s="231"/>
      <c r="Q45" s="232"/>
      <c r="R45" s="191"/>
      <c r="S45" s="240" t="str">
        <f t="shared" si="0"/>
        <v/>
      </c>
      <c r="T45" s="233" t="str">
        <f t="shared" si="1"/>
        <v/>
      </c>
      <c r="U45" s="5"/>
    </row>
    <row r="46" spans="1:23" x14ac:dyDescent="0.25">
      <c r="A46" s="60"/>
      <c r="B46" s="260"/>
      <c r="C46" s="260"/>
      <c r="D46" s="260"/>
      <c r="E46" s="260"/>
      <c r="F46" s="260"/>
      <c r="G46" s="161"/>
      <c r="H46" s="161"/>
      <c r="I46" s="159" t="str">
        <f t="shared" si="2"/>
        <v>0</v>
      </c>
      <c r="J46" s="158">
        <f t="shared" si="3"/>
        <v>0</v>
      </c>
      <c r="K46" s="38"/>
      <c r="L46" s="46"/>
      <c r="M46" s="7"/>
      <c r="N46" s="49" t="str">
        <f ca="1">_xlfn.LET(_xlpm.a,K43,_xlpm.c,M46,_xlpm.x,$X$6,_xlpm.limInf,$B$51,_xlpm.limSup,$C$51,_xlpm.linhaAnt,K44,IF(_xlpm.a="FÉRIAS","FRS",IF(_xlpm.a="FERIADO","FER",IF(_xlpm.a="NTRAB","NTB",IF(AND(_xlpm.a="ATESTADO",_xlpm.c=""),"ATD",IF(_xlpm.c&lt;&gt;"",IF(_xlpm.c&gt;=_xlpm.x,"OK","ANT"),IF(_xlpm.linhaAnt&lt;_xlpm.limInf,"FAL","")))))))</f>
        <v/>
      </c>
      <c r="O46" s="192" t="str">
        <f>IF($N$47&lt;&gt;"SIM","",IFERROR(IF(TRIM(M46&amp;"")="","",_xlfn.LET(_xlpm.v,VALUE(TRIM(M46&amp;"")),_xlpm.alvo,(INT($X$6/100)*60+MOD($X$6,100)),_xlpm.real,(INT(_xlpm.v/100)*60+MOD(_xlpm.v,100)),_xlpm.dif,_xlpm.alvo-_xlpm.real,IF(ABS(_xlpm.dif)&lt;=5,0,_xlpm.dif))*-1),"ER"))</f>
        <v/>
      </c>
      <c r="P46" s="231"/>
      <c r="Q46" s="232"/>
      <c r="R46" s="191"/>
      <c r="S46" s="240" t="str">
        <f t="shared" si="0"/>
        <v/>
      </c>
      <c r="T46" s="233" t="str">
        <f t="shared" si="1"/>
        <v/>
      </c>
      <c r="U46" s="5"/>
    </row>
    <row r="47" spans="1:23" x14ac:dyDescent="0.25">
      <c r="A47" s="60"/>
      <c r="B47" s="260"/>
      <c r="C47" s="260"/>
      <c r="D47" s="260"/>
      <c r="E47" s="260"/>
      <c r="F47" s="260"/>
      <c r="G47" s="161"/>
      <c r="H47" s="161"/>
      <c r="I47" s="159" t="str">
        <f t="shared" si="2"/>
        <v>0</v>
      </c>
      <c r="J47" s="158">
        <f t="shared" si="3"/>
        <v>0</v>
      </c>
      <c r="K47" s="261" t="s">
        <v>56</v>
      </c>
      <c r="L47" s="261"/>
      <c r="M47" s="261"/>
      <c r="N47" s="66" t="s">
        <v>51</v>
      </c>
      <c r="O47" s="62"/>
      <c r="P47" s="231"/>
      <c r="Q47" s="232"/>
      <c r="R47" s="191"/>
      <c r="S47" s="240" t="str">
        <f t="shared" si="0"/>
        <v/>
      </c>
      <c r="T47" s="233" t="str">
        <f t="shared" si="1"/>
        <v/>
      </c>
      <c r="U47" s="5"/>
      <c r="V47" s="5"/>
    </row>
    <row r="48" spans="1:23" x14ac:dyDescent="0.25">
      <c r="A48" s="60"/>
      <c r="B48" s="260"/>
      <c r="C48" s="260"/>
      <c r="D48" s="260"/>
      <c r="E48" s="260"/>
      <c r="F48" s="260"/>
      <c r="G48" s="65"/>
      <c r="H48" s="65"/>
      <c r="I48" s="159" t="str">
        <f t="shared" ref="I48:I50" si="4">IF(H48="","0",SUM(H48-G48))</f>
        <v>0</v>
      </c>
      <c r="J48" s="158">
        <f t="shared" ref="J48:J50" si="5">SUM(I58*60+J58)</f>
        <v>0</v>
      </c>
      <c r="K48" s="184" t="s">
        <v>59</v>
      </c>
      <c r="L48" s="262"/>
      <c r="M48" s="263"/>
      <c r="N48" s="177" t="s">
        <v>38</v>
      </c>
      <c r="O48" s="81"/>
      <c r="P48" s="231"/>
      <c r="Q48" s="232"/>
      <c r="R48" s="191"/>
      <c r="S48" s="240" t="str">
        <f t="shared" si="0"/>
        <v/>
      </c>
      <c r="T48" s="233" t="str">
        <f t="shared" si="1"/>
        <v/>
      </c>
      <c r="U48" s="5"/>
      <c r="W48" s="9" t="s">
        <v>50</v>
      </c>
    </row>
    <row r="49" spans="1:23" x14ac:dyDescent="0.25">
      <c r="A49" s="60"/>
      <c r="B49" s="260"/>
      <c r="C49" s="260"/>
      <c r="D49" s="260"/>
      <c r="E49" s="260"/>
      <c r="F49" s="260"/>
      <c r="G49" s="65"/>
      <c r="H49" s="65"/>
      <c r="I49" s="159" t="str">
        <f t="shared" si="4"/>
        <v>0</v>
      </c>
      <c r="J49" s="158">
        <f t="shared" si="5"/>
        <v>0</v>
      </c>
      <c r="K49" s="184" t="s">
        <v>39</v>
      </c>
      <c r="L49" s="264"/>
      <c r="M49" s="264"/>
      <c r="N49" s="185" t="s">
        <v>38</v>
      </c>
      <c r="O49" s="81"/>
      <c r="P49" s="231"/>
      <c r="Q49" s="232"/>
      <c r="R49" s="191"/>
      <c r="S49" s="240" t="str">
        <f t="shared" si="0"/>
        <v/>
      </c>
      <c r="T49" s="233" t="str">
        <f t="shared" si="1"/>
        <v/>
      </c>
      <c r="U49" s="5"/>
      <c r="W49" s="9" t="s">
        <v>51</v>
      </c>
    </row>
    <row r="50" spans="1:23" x14ac:dyDescent="0.25">
      <c r="A50" s="60"/>
      <c r="B50" s="260"/>
      <c r="C50" s="260"/>
      <c r="D50" s="260"/>
      <c r="E50" s="260"/>
      <c r="F50" s="260"/>
      <c r="G50" s="65"/>
      <c r="H50" s="65"/>
      <c r="I50" s="159" t="str">
        <f t="shared" si="4"/>
        <v>0</v>
      </c>
      <c r="J50" s="158">
        <f t="shared" si="5"/>
        <v>0</v>
      </c>
      <c r="K50" s="184" t="s">
        <v>40</v>
      </c>
      <c r="L50" s="265">
        <f>SUM(J44:J50)</f>
        <v>0</v>
      </c>
      <c r="M50" s="265"/>
      <c r="N50" s="177" t="s">
        <v>38</v>
      </c>
      <c r="P50" s="231"/>
      <c r="Q50" s="232"/>
      <c r="R50" s="191"/>
      <c r="S50" s="240" t="str">
        <f t="shared" si="0"/>
        <v/>
      </c>
      <c r="T50" s="233" t="str">
        <f t="shared" si="1"/>
        <v/>
      </c>
      <c r="U50" s="5"/>
      <c r="V50" s="5"/>
    </row>
    <row r="51" spans="1:23" ht="15" customHeight="1" thickBot="1" x14ac:dyDescent="0.3">
      <c r="A51" s="77">
        <f ca="1">TODAY()</f>
        <v>46091</v>
      </c>
      <c r="B51" s="189">
        <f ca="1">IF(OR(A51&gt;CONFIG!E7,A53&gt;B53,C51&lt;C52),"32",B52)</f>
        <v>10</v>
      </c>
      <c r="C51" s="14">
        <f>CONFIG!G7</f>
        <v>2026</v>
      </c>
      <c r="F51" s="165" t="s">
        <v>123</v>
      </c>
      <c r="G51" s="164">
        <f>IFERROR(SUM(I44:I50),"ERRO")</f>
        <v>0</v>
      </c>
      <c r="H51" s="160" t="s">
        <v>125</v>
      </c>
      <c r="I51" s="9"/>
      <c r="J51" s="9"/>
      <c r="K51" s="183" t="s">
        <v>41</v>
      </c>
      <c r="L51" s="266">
        <f>SUM(E3:E42,J3:J42,O3:O46)</f>
        <v>0</v>
      </c>
      <c r="M51" s="266"/>
      <c r="N51" s="178" t="s">
        <v>38</v>
      </c>
      <c r="P51" s="231"/>
      <c r="Q51" s="232"/>
      <c r="R51" s="191"/>
      <c r="S51" s="240" t="str">
        <f t="shared" si="0"/>
        <v/>
      </c>
      <c r="T51" s="233" t="str">
        <f t="shared" si="1"/>
        <v/>
      </c>
    </row>
    <row r="52" spans="1:23" ht="15.75" thickBot="1" x14ac:dyDescent="0.3">
      <c r="A52" s="13">
        <f ca="1">IF(B53&gt;A53,"01/01/2021",A51)</f>
        <v>46091</v>
      </c>
      <c r="B52" s="14">
        <f ca="1">DAY(A52)</f>
        <v>10</v>
      </c>
      <c r="C52" s="14">
        <f ca="1">YEAR(A51)</f>
        <v>2026</v>
      </c>
      <c r="F52" s="166"/>
      <c r="G52" s="36"/>
      <c r="H52" s="167"/>
      <c r="I52" s="17"/>
      <c r="J52" s="17"/>
      <c r="K52" s="179" t="str">
        <f>IF(L52&lt;0,"A PAGAR","SALDO")</f>
        <v>SALDO</v>
      </c>
      <c r="L52" s="267">
        <f>SUM((L48+L50-L49-L51)/60)*-1</f>
        <v>0</v>
      </c>
      <c r="M52" s="267"/>
      <c r="N52" s="180" t="s">
        <v>42</v>
      </c>
      <c r="P52" s="231"/>
      <c r="Q52" s="232"/>
      <c r="R52" s="191"/>
      <c r="S52" s="240" t="str">
        <f t="shared" si="0"/>
        <v/>
      </c>
      <c r="T52" s="233" t="str">
        <f t="shared" si="1"/>
        <v/>
      </c>
    </row>
    <row r="53" spans="1:23" ht="15.75" thickBot="1" x14ac:dyDescent="0.3">
      <c r="A53" s="14" t="str">
        <f ca="1">TEXT(A51,"MM")</f>
        <v>03</v>
      </c>
      <c r="B53" s="14" t="str">
        <f>(CONFIG!D6)</f>
        <v>03</v>
      </c>
      <c r="C53" s="30">
        <f>(CONFIG!B8)</f>
        <v>31</v>
      </c>
      <c r="D53" s="286" t="str">
        <f>TEXT(VALUE(TEXT(X12, "00\:00")), "h:mm") &amp; " - " &amp; TEXT(VALUE(TEXT(X13, "00\:00")), "h:mm") &amp; " / " &amp; TEXT(VALUE(TEXT(X14, "00\:00")), "h:mm") &amp; " - " &amp; TEXT(VALUE(TEXT(X15, "00\:00")), "h:mm")</f>
        <v>8:00 - 12:00 / 14:00 - 18:00</v>
      </c>
      <c r="E53" s="287"/>
      <c r="F53" s="287"/>
      <c r="G53" s="287"/>
      <c r="H53" s="288"/>
      <c r="I53" s="17"/>
      <c r="J53" s="17"/>
      <c r="K53" s="181" t="str">
        <f>IF(L52&lt;0,"TEMPO","TEMPO")</f>
        <v>TEMPO</v>
      </c>
      <c r="L53" s="252" t="str">
        <f>IF(F55&lt;0,TEXT(ABS(F55),"00"),TEXT(F55,"00")) &amp; ":" &amp; IF(H55&lt;0,TEXT(ABS(H55),"00"),TEXT(H55,"00"))</f>
        <v>00:00</v>
      </c>
      <c r="M53" s="252"/>
      <c r="N53" s="182" t="s">
        <v>43</v>
      </c>
      <c r="P53" s="231"/>
      <c r="Q53" s="232"/>
      <c r="R53" s="191"/>
      <c r="S53" s="240" t="str">
        <f t="shared" si="0"/>
        <v/>
      </c>
      <c r="T53" s="233" t="str">
        <f t="shared" si="1"/>
        <v/>
      </c>
    </row>
    <row r="54" spans="1:23" x14ac:dyDescent="0.25">
      <c r="A54" s="17"/>
      <c r="B54" s="17"/>
      <c r="C54" s="19"/>
      <c r="D54" s="19"/>
      <c r="E54" s="17"/>
      <c r="F54" s="17"/>
      <c r="G54" s="17"/>
      <c r="H54" s="17"/>
      <c r="I54" s="14">
        <f t="shared" ref="I54:I61" si="6">HOUR(I44)</f>
        <v>0</v>
      </c>
      <c r="J54" s="14">
        <f t="shared" ref="J54:J61" si="7">MINUTE(I44)</f>
        <v>0</v>
      </c>
      <c r="K54" s="5"/>
      <c r="L54" s="36"/>
      <c r="O54" s="17"/>
      <c r="P54" s="231"/>
      <c r="Q54" s="232"/>
      <c r="R54" s="191"/>
      <c r="S54" s="240" t="str">
        <f>IF(R54="","",TEXT(R54,"00""/""00""/""0000"))</f>
        <v/>
      </c>
      <c r="T54" s="233" t="str">
        <f>IF(R54="","",LEFT(S54&amp;"00",2))</f>
        <v/>
      </c>
      <c r="U54" s="9"/>
    </row>
    <row r="55" spans="1:23" x14ac:dyDescent="0.25">
      <c r="A55" s="17"/>
      <c r="B55" s="17"/>
      <c r="C55" s="19"/>
      <c r="D55" s="19"/>
      <c r="E55" s="17"/>
      <c r="F55" s="58">
        <f>TRUNC(L52)</f>
        <v>0</v>
      </c>
      <c r="G55" s="23">
        <f>SUM(L52-F55)</f>
        <v>0</v>
      </c>
      <c r="H55" s="58">
        <f>IF(G55*60&lt;10, ROUND(G55*60,0) + 0, ROUND(G55*60,0))</f>
        <v>0</v>
      </c>
      <c r="I55" s="14">
        <f t="shared" si="6"/>
        <v>0</v>
      </c>
      <c r="J55" s="14">
        <f t="shared" si="7"/>
        <v>0</v>
      </c>
      <c r="K55" s="5"/>
      <c r="O55" s="17"/>
      <c r="P55" s="231"/>
      <c r="Q55" s="232"/>
      <c r="R55" s="191"/>
      <c r="S55" s="240" t="str">
        <f t="shared" ref="S55:S106" si="8">IF(R55="","",TEXT(R55,"00""/""00""/""0000"))</f>
        <v/>
      </c>
      <c r="T55" s="233" t="str">
        <f t="shared" ref="T55:T106" si="9">IF(R55="","",LEFT(S55&amp;"00",2))</f>
        <v/>
      </c>
      <c r="U55" s="9"/>
    </row>
    <row r="56" spans="1:23" x14ac:dyDescent="0.25">
      <c r="A56" s="17"/>
      <c r="B56" s="17"/>
      <c r="C56" s="19"/>
      <c r="D56" s="19"/>
      <c r="E56" s="17"/>
      <c r="F56" s="17"/>
      <c r="G56" s="17"/>
      <c r="H56" s="17"/>
      <c r="I56" s="14">
        <f t="shared" si="6"/>
        <v>0</v>
      </c>
      <c r="J56" s="14">
        <f t="shared" si="7"/>
        <v>0</v>
      </c>
      <c r="K56" s="5"/>
      <c r="O56" s="17"/>
      <c r="P56" s="231"/>
      <c r="Q56" s="232"/>
      <c r="R56" s="191"/>
      <c r="S56" s="240" t="str">
        <f t="shared" si="8"/>
        <v/>
      </c>
      <c r="T56" s="233" t="str">
        <f t="shared" si="9"/>
        <v/>
      </c>
    </row>
    <row r="57" spans="1:23" x14ac:dyDescent="0.25">
      <c r="A57" s="17"/>
      <c r="B57" s="17"/>
      <c r="C57" s="19"/>
      <c r="D57" s="19"/>
      <c r="E57" s="17"/>
      <c r="F57" s="17"/>
      <c r="G57" s="17"/>
      <c r="H57" s="17"/>
      <c r="I57" s="14">
        <f t="shared" si="6"/>
        <v>0</v>
      </c>
      <c r="J57" s="14">
        <f t="shared" si="7"/>
        <v>0</v>
      </c>
      <c r="K57" s="5"/>
      <c r="O57" s="17"/>
      <c r="P57" s="231"/>
      <c r="Q57" s="232"/>
      <c r="R57" s="191"/>
      <c r="S57" s="240" t="str">
        <f t="shared" si="8"/>
        <v/>
      </c>
      <c r="T57" s="233" t="str">
        <f t="shared" si="9"/>
        <v/>
      </c>
    </row>
    <row r="58" spans="1:23" x14ac:dyDescent="0.25">
      <c r="A58" s="17"/>
      <c r="B58" s="17"/>
      <c r="C58" s="19"/>
      <c r="D58" s="19"/>
      <c r="E58" s="17"/>
      <c r="F58" s="17"/>
      <c r="G58" s="17"/>
      <c r="H58" s="17"/>
      <c r="I58" s="14">
        <f t="shared" si="6"/>
        <v>0</v>
      </c>
      <c r="J58" s="14">
        <f t="shared" si="7"/>
        <v>0</v>
      </c>
      <c r="K58" s="5"/>
      <c r="O58" s="17"/>
      <c r="P58" s="231"/>
      <c r="Q58" s="232"/>
      <c r="R58" s="191"/>
      <c r="S58" s="240" t="str">
        <f t="shared" si="8"/>
        <v/>
      </c>
      <c r="T58" s="233" t="str">
        <f t="shared" si="9"/>
        <v/>
      </c>
    </row>
    <row r="59" spans="1:23" x14ac:dyDescent="0.25">
      <c r="A59" s="17"/>
      <c r="B59" s="17"/>
      <c r="C59" s="19"/>
      <c r="D59" s="19"/>
      <c r="E59" s="17"/>
      <c r="F59" s="17"/>
      <c r="G59" s="17"/>
      <c r="H59" s="17"/>
      <c r="I59" s="14">
        <f t="shared" si="6"/>
        <v>0</v>
      </c>
      <c r="J59" s="14">
        <f t="shared" si="7"/>
        <v>0</v>
      </c>
      <c r="K59" s="5"/>
      <c r="O59" s="17"/>
      <c r="P59" s="231"/>
      <c r="Q59" s="232"/>
      <c r="R59" s="191"/>
      <c r="S59" s="240" t="str">
        <f t="shared" si="8"/>
        <v/>
      </c>
      <c r="T59" s="233" t="str">
        <f t="shared" si="9"/>
        <v/>
      </c>
    </row>
    <row r="60" spans="1:23" x14ac:dyDescent="0.25">
      <c r="A60" s="17"/>
      <c r="B60" s="17"/>
      <c r="C60" s="19"/>
      <c r="D60" s="19"/>
      <c r="E60" s="17"/>
      <c r="F60" s="17"/>
      <c r="G60" s="17"/>
      <c r="H60" s="17"/>
      <c r="I60" s="14">
        <f t="shared" si="6"/>
        <v>0</v>
      </c>
      <c r="J60" s="14">
        <f t="shared" si="7"/>
        <v>0</v>
      </c>
      <c r="K60" s="5"/>
      <c r="O60" s="17"/>
      <c r="P60" s="231"/>
      <c r="Q60" s="232"/>
      <c r="R60" s="191"/>
      <c r="S60" s="240" t="str">
        <f t="shared" si="8"/>
        <v/>
      </c>
      <c r="T60" s="233" t="str">
        <f t="shared" si="9"/>
        <v/>
      </c>
    </row>
    <row r="61" spans="1:23" x14ac:dyDescent="0.25">
      <c r="A61" s="17"/>
      <c r="B61" s="17"/>
      <c r="C61" s="19"/>
      <c r="D61" s="19"/>
      <c r="E61" s="17"/>
      <c r="F61" s="17"/>
      <c r="G61" s="17"/>
      <c r="H61" s="17"/>
      <c r="I61" s="14">
        <f t="shared" si="6"/>
        <v>0</v>
      </c>
      <c r="J61" s="14">
        <f t="shared" si="7"/>
        <v>0</v>
      </c>
      <c r="K61" s="18"/>
      <c r="L61" s="17"/>
      <c r="M61" s="17"/>
      <c r="N61" s="17"/>
      <c r="O61" s="17"/>
      <c r="P61" s="231"/>
      <c r="Q61" s="232"/>
      <c r="R61" s="191"/>
      <c r="S61" s="240" t="str">
        <f t="shared" si="8"/>
        <v/>
      </c>
      <c r="T61" s="233" t="str">
        <f t="shared" si="9"/>
        <v/>
      </c>
    </row>
    <row r="62" spans="1:23" x14ac:dyDescent="0.25">
      <c r="A62" s="17"/>
      <c r="B62" s="17"/>
      <c r="C62" s="19"/>
      <c r="D62" s="19"/>
      <c r="E62" s="17"/>
      <c r="F62" s="17"/>
      <c r="G62" s="17"/>
      <c r="H62" s="17"/>
      <c r="I62" s="17"/>
      <c r="J62" s="17"/>
      <c r="K62" s="17"/>
      <c r="L62" s="17"/>
      <c r="M62" s="17"/>
      <c r="N62" s="17"/>
      <c r="O62" s="17"/>
      <c r="P62" s="231"/>
      <c r="Q62" s="232"/>
      <c r="R62" s="191"/>
      <c r="S62" s="240" t="str">
        <f t="shared" si="8"/>
        <v/>
      </c>
      <c r="T62" s="233" t="str">
        <f t="shared" si="9"/>
        <v/>
      </c>
    </row>
    <row r="63" spans="1:23" x14ac:dyDescent="0.25">
      <c r="A63" s="17"/>
      <c r="B63" s="17"/>
      <c r="C63" s="19"/>
      <c r="D63" s="19"/>
      <c r="E63" s="17"/>
      <c r="F63" s="17"/>
      <c r="G63" s="17"/>
      <c r="H63" s="17"/>
      <c r="I63" s="17"/>
      <c r="J63" s="17"/>
      <c r="K63" s="17"/>
      <c r="L63" s="17"/>
      <c r="M63" s="17"/>
      <c r="N63" s="17"/>
      <c r="O63" s="17"/>
      <c r="P63" s="231"/>
      <c r="Q63" s="232"/>
      <c r="R63" s="191"/>
      <c r="S63" s="240" t="str">
        <f t="shared" si="8"/>
        <v/>
      </c>
      <c r="T63" s="233" t="str">
        <f t="shared" si="9"/>
        <v/>
      </c>
    </row>
    <row r="64" spans="1:23" x14ac:dyDescent="0.25">
      <c r="A64" s="17"/>
      <c r="B64" s="17"/>
      <c r="C64" s="19"/>
      <c r="D64" s="19"/>
      <c r="E64" s="17"/>
      <c r="F64" s="17"/>
      <c r="G64" s="17"/>
      <c r="H64" s="17"/>
      <c r="I64" s="17"/>
      <c r="J64" s="17"/>
      <c r="K64" s="17"/>
      <c r="L64" s="17"/>
      <c r="M64" s="17"/>
      <c r="N64" s="17"/>
      <c r="O64" s="17"/>
      <c r="P64" s="231"/>
      <c r="Q64" s="232"/>
      <c r="R64" s="191"/>
      <c r="S64" s="240" t="str">
        <f t="shared" si="8"/>
        <v/>
      </c>
      <c r="T64" s="233" t="str">
        <f t="shared" si="9"/>
        <v/>
      </c>
    </row>
    <row r="65" spans="1:20" x14ac:dyDescent="0.25">
      <c r="A65" s="17"/>
      <c r="B65" s="17"/>
      <c r="C65" s="19"/>
      <c r="D65" s="19"/>
      <c r="E65" s="17"/>
      <c r="F65" s="17"/>
      <c r="G65" s="17"/>
      <c r="H65" s="17"/>
      <c r="I65" s="17"/>
      <c r="J65" s="17"/>
      <c r="K65" s="17"/>
      <c r="P65" s="231"/>
      <c r="Q65" s="232"/>
      <c r="R65" s="191"/>
      <c r="S65" s="240" t="str">
        <f t="shared" si="8"/>
        <v/>
      </c>
      <c r="T65" s="233" t="str">
        <f t="shared" si="9"/>
        <v/>
      </c>
    </row>
    <row r="66" spans="1:20" x14ac:dyDescent="0.25">
      <c r="A66" s="17"/>
      <c r="B66" s="17"/>
      <c r="C66" s="19"/>
      <c r="D66" s="19"/>
      <c r="E66" s="17"/>
      <c r="F66" s="17"/>
      <c r="G66" s="17"/>
      <c r="H66" s="17"/>
      <c r="I66" s="17"/>
      <c r="J66" s="17"/>
      <c r="K66" s="17"/>
      <c r="P66" s="231"/>
      <c r="Q66" s="232"/>
      <c r="R66" s="191"/>
      <c r="S66" s="240" t="str">
        <f t="shared" si="8"/>
        <v/>
      </c>
      <c r="T66" s="233" t="str">
        <f t="shared" si="9"/>
        <v/>
      </c>
    </row>
    <row r="67" spans="1:20" x14ac:dyDescent="0.25">
      <c r="P67" s="231"/>
      <c r="Q67" s="232"/>
      <c r="R67" s="191"/>
      <c r="S67" s="240" t="str">
        <f t="shared" si="8"/>
        <v/>
      </c>
      <c r="T67" s="233" t="str">
        <f t="shared" si="9"/>
        <v/>
      </c>
    </row>
    <row r="68" spans="1:20" x14ac:dyDescent="0.25">
      <c r="P68" s="231"/>
      <c r="Q68" s="232"/>
      <c r="R68" s="191"/>
      <c r="S68" s="240" t="str">
        <f t="shared" si="8"/>
        <v/>
      </c>
      <c r="T68" s="233" t="str">
        <f t="shared" si="9"/>
        <v/>
      </c>
    </row>
    <row r="69" spans="1:20" x14ac:dyDescent="0.25">
      <c r="P69" s="231"/>
      <c r="Q69" s="232"/>
      <c r="R69" s="191"/>
      <c r="S69" s="240" t="str">
        <f t="shared" si="8"/>
        <v/>
      </c>
      <c r="T69" s="233" t="str">
        <f t="shared" si="9"/>
        <v/>
      </c>
    </row>
    <row r="70" spans="1:20" x14ac:dyDescent="0.25">
      <c r="P70" s="231"/>
      <c r="Q70" s="232"/>
      <c r="R70" s="191"/>
      <c r="S70" s="240" t="str">
        <f t="shared" si="8"/>
        <v/>
      </c>
      <c r="T70" s="233" t="str">
        <f t="shared" si="9"/>
        <v/>
      </c>
    </row>
    <row r="71" spans="1:20" x14ac:dyDescent="0.25">
      <c r="P71" s="231"/>
      <c r="Q71" s="232"/>
      <c r="R71" s="191"/>
      <c r="S71" s="240" t="str">
        <f t="shared" si="8"/>
        <v/>
      </c>
      <c r="T71" s="233" t="str">
        <f t="shared" si="9"/>
        <v/>
      </c>
    </row>
    <row r="72" spans="1:20" x14ac:dyDescent="0.25">
      <c r="P72" s="231"/>
      <c r="Q72" s="232"/>
      <c r="R72" s="191"/>
      <c r="S72" s="240" t="str">
        <f t="shared" si="8"/>
        <v/>
      </c>
      <c r="T72" s="233" t="str">
        <f t="shared" si="9"/>
        <v/>
      </c>
    </row>
    <row r="73" spans="1:20" x14ac:dyDescent="0.25">
      <c r="P73" s="231"/>
      <c r="Q73" s="232"/>
      <c r="R73" s="191"/>
      <c r="S73" s="240" t="str">
        <f t="shared" si="8"/>
        <v/>
      </c>
      <c r="T73" s="233" t="str">
        <f t="shared" si="9"/>
        <v/>
      </c>
    </row>
    <row r="74" spans="1:20" x14ac:dyDescent="0.25">
      <c r="P74" s="231"/>
      <c r="Q74" s="232"/>
      <c r="R74" s="191"/>
      <c r="S74" s="240" t="str">
        <f t="shared" si="8"/>
        <v/>
      </c>
      <c r="T74" s="233" t="str">
        <f t="shared" si="9"/>
        <v/>
      </c>
    </row>
    <row r="75" spans="1:20" x14ac:dyDescent="0.25">
      <c r="P75" s="231"/>
      <c r="Q75" s="232"/>
      <c r="R75" s="191"/>
      <c r="S75" s="240" t="str">
        <f t="shared" si="8"/>
        <v/>
      </c>
      <c r="T75" s="233" t="str">
        <f t="shared" si="9"/>
        <v/>
      </c>
    </row>
    <row r="76" spans="1:20" x14ac:dyDescent="0.25">
      <c r="P76" s="231"/>
      <c r="Q76" s="232"/>
      <c r="R76" s="191"/>
      <c r="S76" s="240" t="str">
        <f t="shared" si="8"/>
        <v/>
      </c>
      <c r="T76" s="233" t="str">
        <f t="shared" si="9"/>
        <v/>
      </c>
    </row>
    <row r="77" spans="1:20" x14ac:dyDescent="0.25">
      <c r="P77" s="231"/>
      <c r="Q77" s="232"/>
      <c r="R77" s="191"/>
      <c r="S77" s="240" t="str">
        <f t="shared" si="8"/>
        <v/>
      </c>
      <c r="T77" s="233" t="str">
        <f t="shared" si="9"/>
        <v/>
      </c>
    </row>
    <row r="78" spans="1:20" x14ac:dyDescent="0.25">
      <c r="P78" s="231"/>
      <c r="Q78" s="232"/>
      <c r="R78" s="191"/>
      <c r="S78" s="240" t="str">
        <f t="shared" si="8"/>
        <v/>
      </c>
      <c r="T78" s="233" t="str">
        <f t="shared" si="9"/>
        <v/>
      </c>
    </row>
    <row r="79" spans="1:20" x14ac:dyDescent="0.25">
      <c r="P79" s="231"/>
      <c r="Q79" s="232"/>
      <c r="R79" s="191"/>
      <c r="S79" s="240" t="str">
        <f t="shared" si="8"/>
        <v/>
      </c>
      <c r="T79" s="233" t="str">
        <f t="shared" si="9"/>
        <v/>
      </c>
    </row>
    <row r="80" spans="1:20" x14ac:dyDescent="0.25">
      <c r="P80" s="231"/>
      <c r="Q80" s="232"/>
      <c r="R80" s="191"/>
      <c r="S80" s="240" t="str">
        <f t="shared" si="8"/>
        <v/>
      </c>
      <c r="T80" s="233" t="str">
        <f t="shared" si="9"/>
        <v/>
      </c>
    </row>
    <row r="81" spans="16:20" x14ac:dyDescent="0.25">
      <c r="P81" s="231"/>
      <c r="Q81" s="232"/>
      <c r="R81" s="191"/>
      <c r="S81" s="240" t="str">
        <f t="shared" si="8"/>
        <v/>
      </c>
      <c r="T81" s="233" t="str">
        <f t="shared" si="9"/>
        <v/>
      </c>
    </row>
    <row r="82" spans="16:20" x14ac:dyDescent="0.25">
      <c r="P82" s="231"/>
      <c r="Q82" s="232"/>
      <c r="R82" s="191"/>
      <c r="S82" s="240" t="str">
        <f t="shared" si="8"/>
        <v/>
      </c>
      <c r="T82" s="233" t="str">
        <f t="shared" si="9"/>
        <v/>
      </c>
    </row>
    <row r="83" spans="16:20" x14ac:dyDescent="0.25">
      <c r="P83" s="231"/>
      <c r="Q83" s="232"/>
      <c r="R83" s="191"/>
      <c r="S83" s="240" t="str">
        <f t="shared" si="8"/>
        <v/>
      </c>
      <c r="T83" s="233" t="str">
        <f t="shared" si="9"/>
        <v/>
      </c>
    </row>
    <row r="84" spans="16:20" x14ac:dyDescent="0.25">
      <c r="P84" s="231"/>
      <c r="Q84" s="232"/>
      <c r="R84" s="191"/>
      <c r="S84" s="240" t="str">
        <f t="shared" si="8"/>
        <v/>
      </c>
      <c r="T84" s="233" t="str">
        <f t="shared" si="9"/>
        <v/>
      </c>
    </row>
    <row r="85" spans="16:20" x14ac:dyDescent="0.25">
      <c r="P85" s="231"/>
      <c r="Q85" s="232"/>
      <c r="R85" s="191"/>
      <c r="S85" s="240" t="str">
        <f t="shared" si="8"/>
        <v/>
      </c>
      <c r="T85" s="233" t="str">
        <f t="shared" si="9"/>
        <v/>
      </c>
    </row>
    <row r="86" spans="16:20" x14ac:dyDescent="0.25">
      <c r="P86" s="231"/>
      <c r="Q86" s="242"/>
      <c r="R86" s="191"/>
      <c r="S86" s="240" t="str">
        <f t="shared" si="8"/>
        <v/>
      </c>
      <c r="T86" s="233" t="str">
        <f t="shared" si="9"/>
        <v/>
      </c>
    </row>
    <row r="87" spans="16:20" x14ac:dyDescent="0.25">
      <c r="P87" s="231"/>
      <c r="Q87" s="232"/>
      <c r="R87" s="191"/>
      <c r="S87" s="240" t="str">
        <f t="shared" si="8"/>
        <v/>
      </c>
      <c r="T87" s="233" t="str">
        <f t="shared" si="9"/>
        <v/>
      </c>
    </row>
    <row r="88" spans="16:20" x14ac:dyDescent="0.25">
      <c r="P88" s="231"/>
      <c r="Q88" s="232"/>
      <c r="R88" s="191"/>
      <c r="S88" s="240" t="str">
        <f t="shared" si="8"/>
        <v/>
      </c>
      <c r="T88" s="233" t="str">
        <f t="shared" si="9"/>
        <v/>
      </c>
    </row>
    <row r="89" spans="16:20" x14ac:dyDescent="0.25">
      <c r="P89" s="231"/>
      <c r="Q89" s="232"/>
      <c r="R89" s="191"/>
      <c r="S89" s="240" t="str">
        <f t="shared" si="8"/>
        <v/>
      </c>
      <c r="T89" s="233" t="str">
        <f t="shared" si="9"/>
        <v/>
      </c>
    </row>
    <row r="90" spans="16:20" x14ac:dyDescent="0.25">
      <c r="P90" s="231"/>
      <c r="Q90" s="232"/>
      <c r="R90" s="191"/>
      <c r="S90" s="240" t="str">
        <f t="shared" si="8"/>
        <v/>
      </c>
      <c r="T90" s="233" t="str">
        <f t="shared" si="9"/>
        <v/>
      </c>
    </row>
    <row r="91" spans="16:20" x14ac:dyDescent="0.25">
      <c r="P91" s="231"/>
      <c r="Q91" s="232"/>
      <c r="R91" s="191"/>
      <c r="S91" s="240" t="str">
        <f t="shared" si="8"/>
        <v/>
      </c>
      <c r="T91" s="233" t="str">
        <f t="shared" si="9"/>
        <v/>
      </c>
    </row>
    <row r="92" spans="16:20" x14ac:dyDescent="0.25">
      <c r="P92" s="231"/>
      <c r="Q92" s="232"/>
      <c r="R92" s="191"/>
      <c r="S92" s="240" t="str">
        <f t="shared" si="8"/>
        <v/>
      </c>
      <c r="T92" s="233" t="str">
        <f t="shared" si="9"/>
        <v/>
      </c>
    </row>
    <row r="93" spans="16:20" x14ac:dyDescent="0.25">
      <c r="P93" s="231"/>
      <c r="Q93" s="232"/>
      <c r="R93" s="191"/>
      <c r="S93" s="240" t="str">
        <f t="shared" si="8"/>
        <v/>
      </c>
      <c r="T93" s="233" t="str">
        <f t="shared" si="9"/>
        <v/>
      </c>
    </row>
    <row r="94" spans="16:20" x14ac:dyDescent="0.25">
      <c r="P94" s="231"/>
      <c r="Q94" s="232"/>
      <c r="R94" s="191"/>
      <c r="S94" s="240" t="str">
        <f t="shared" si="8"/>
        <v/>
      </c>
      <c r="T94" s="233" t="str">
        <f t="shared" si="9"/>
        <v/>
      </c>
    </row>
    <row r="95" spans="16:20" x14ac:dyDescent="0.25">
      <c r="P95" s="231"/>
      <c r="Q95" s="232"/>
      <c r="R95" s="191"/>
      <c r="S95" s="240" t="str">
        <f t="shared" si="8"/>
        <v/>
      </c>
      <c r="T95" s="233" t="str">
        <f t="shared" si="9"/>
        <v/>
      </c>
    </row>
    <row r="96" spans="16:20" x14ac:dyDescent="0.25">
      <c r="P96" s="231"/>
      <c r="Q96" s="232"/>
      <c r="R96" s="191"/>
      <c r="S96" s="240" t="str">
        <f t="shared" si="8"/>
        <v/>
      </c>
      <c r="T96" s="233" t="str">
        <f t="shared" si="9"/>
        <v/>
      </c>
    </row>
    <row r="97" spans="6:20" x14ac:dyDescent="0.25">
      <c r="F97" s="5"/>
      <c r="P97" s="231"/>
      <c r="Q97" s="232"/>
      <c r="R97" s="191"/>
      <c r="S97" s="240" t="str">
        <f t="shared" si="8"/>
        <v/>
      </c>
      <c r="T97" s="233" t="str">
        <f t="shared" si="9"/>
        <v/>
      </c>
    </row>
    <row r="98" spans="6:20" x14ac:dyDescent="0.25">
      <c r="P98" s="231"/>
      <c r="Q98" s="232"/>
      <c r="R98" s="191"/>
      <c r="S98" s="240" t="str">
        <f t="shared" si="8"/>
        <v/>
      </c>
      <c r="T98" s="233" t="str">
        <f t="shared" si="9"/>
        <v/>
      </c>
    </row>
    <row r="99" spans="6:20" x14ac:dyDescent="0.25">
      <c r="P99" s="231"/>
      <c r="Q99" s="232"/>
      <c r="R99" s="191"/>
      <c r="S99" s="240" t="str">
        <f t="shared" si="8"/>
        <v/>
      </c>
      <c r="T99" s="233" t="str">
        <f t="shared" si="9"/>
        <v/>
      </c>
    </row>
    <row r="100" spans="6:20" x14ac:dyDescent="0.25">
      <c r="P100" s="231"/>
      <c r="Q100" s="232"/>
      <c r="R100" s="191"/>
      <c r="S100" s="240" t="str">
        <f t="shared" si="8"/>
        <v/>
      </c>
      <c r="T100" s="233" t="str">
        <f t="shared" si="9"/>
        <v/>
      </c>
    </row>
    <row r="101" spans="6:20" ht="15" customHeight="1" x14ac:dyDescent="0.25">
      <c r="K101" s="63"/>
      <c r="P101" s="231"/>
      <c r="Q101" s="232"/>
      <c r="R101" s="191"/>
      <c r="S101" s="240" t="str">
        <f t="shared" si="8"/>
        <v/>
      </c>
      <c r="T101" s="233" t="str">
        <f t="shared" si="9"/>
        <v/>
      </c>
    </row>
    <row r="102" spans="6:20" x14ac:dyDescent="0.25">
      <c r="K102" s="9" t="s">
        <v>53</v>
      </c>
      <c r="P102" s="231"/>
      <c r="Q102" s="232"/>
      <c r="R102" s="191"/>
      <c r="S102" s="240" t="str">
        <f t="shared" si="8"/>
        <v/>
      </c>
      <c r="T102" s="233" t="str">
        <f t="shared" si="9"/>
        <v/>
      </c>
    </row>
    <row r="103" spans="6:20" ht="15" customHeight="1" x14ac:dyDescent="0.25">
      <c r="K103" s="9" t="s">
        <v>33</v>
      </c>
      <c r="P103" s="231"/>
      <c r="Q103" s="232"/>
      <c r="R103" s="191"/>
      <c r="S103" s="240" t="str">
        <f t="shared" si="8"/>
        <v/>
      </c>
      <c r="T103" s="233" t="str">
        <f t="shared" si="9"/>
        <v/>
      </c>
    </row>
    <row r="104" spans="6:20" x14ac:dyDescent="0.25">
      <c r="K104" s="9" t="s">
        <v>17</v>
      </c>
      <c r="P104" s="231"/>
      <c r="Q104" s="232"/>
      <c r="R104" s="191"/>
      <c r="S104" s="240" t="str">
        <f t="shared" si="8"/>
        <v/>
      </c>
      <c r="T104" s="233" t="str">
        <f t="shared" si="9"/>
        <v/>
      </c>
    </row>
    <row r="105" spans="6:20" x14ac:dyDescent="0.25">
      <c r="K105" s="9" t="s">
        <v>34</v>
      </c>
      <c r="P105" s="231"/>
      <c r="Q105" s="232"/>
      <c r="R105" s="191"/>
      <c r="S105" s="240" t="str">
        <f t="shared" si="8"/>
        <v/>
      </c>
      <c r="T105" s="233" t="str">
        <f t="shared" si="9"/>
        <v/>
      </c>
    </row>
    <row r="106" spans="6:20" x14ac:dyDescent="0.25">
      <c r="P106" s="231"/>
      <c r="Q106" s="232"/>
      <c r="R106" s="191"/>
      <c r="S106" s="240" t="str">
        <f t="shared" si="8"/>
        <v/>
      </c>
      <c r="T106" s="233" t="str">
        <f t="shared" si="9"/>
        <v/>
      </c>
    </row>
    <row r="107" spans="6:20" x14ac:dyDescent="0.25">
      <c r="Q107" s="64"/>
    </row>
    <row r="108" spans="6:20" x14ac:dyDescent="0.25">
      <c r="Q108" s="64"/>
    </row>
    <row r="109" spans="6:20" x14ac:dyDescent="0.25">
      <c r="Q109" s="64"/>
    </row>
    <row r="110" spans="6:20" x14ac:dyDescent="0.25">
      <c r="Q110" s="64"/>
    </row>
    <row r="111" spans="6:20" x14ac:dyDescent="0.25">
      <c r="Q111" s="64"/>
    </row>
    <row r="151" ht="26.25" customHeight="1" x14ac:dyDescent="0.25"/>
    <row r="201" ht="26.25" customHeight="1" x14ac:dyDescent="0.25"/>
    <row r="251" ht="26.25" customHeight="1" x14ac:dyDescent="0.25"/>
    <row r="301" ht="27" customHeight="1" x14ac:dyDescent="0.25"/>
    <row r="351" ht="26.25" customHeight="1" x14ac:dyDescent="0.25"/>
    <row r="401" ht="26.25" customHeight="1" x14ac:dyDescent="0.25"/>
    <row r="451" ht="27" customHeight="1" x14ac:dyDescent="0.25"/>
    <row r="501" ht="27" customHeight="1" x14ac:dyDescent="0.25"/>
    <row r="551" ht="27" customHeight="1" x14ac:dyDescent="0.25"/>
    <row r="601" ht="27" customHeight="1" x14ac:dyDescent="0.25"/>
    <row r="651" ht="27" customHeight="1" x14ac:dyDescent="0.25"/>
  </sheetData>
  <sheetProtection algorithmName="SHA-512" hashValue="qQCVBXa58b/syVsYvqgVDXN56uzU+gJoleAkJdwHuvVhrKU5kRPHdACMyqp1U33y+1gakRK+ndYcRZFoWJmmxw==" saltValue="kDhOLrtiVsqDnIYhznP3iQ==" spinCount="100000" sheet="1" objects="1" scenarios="1"/>
  <sortState xmlns:xlrd2="http://schemas.microsoft.com/office/spreadsheetml/2017/richdata2" ref="P3:R7">
    <sortCondition ref="P3:P7"/>
  </sortState>
  <mergeCells count="34">
    <mergeCell ref="B44:F44"/>
    <mergeCell ref="B3:D6"/>
    <mergeCell ref="L5:N6"/>
    <mergeCell ref="L7:N10"/>
    <mergeCell ref="G17:I18"/>
    <mergeCell ref="G19:I22"/>
    <mergeCell ref="B29:D30"/>
    <mergeCell ref="B31:D34"/>
    <mergeCell ref="L33:N34"/>
    <mergeCell ref="K1:L1"/>
    <mergeCell ref="A1:I1"/>
    <mergeCell ref="B43:F43"/>
    <mergeCell ref="W10:X10"/>
    <mergeCell ref="W7:X7"/>
    <mergeCell ref="S1:T1"/>
    <mergeCell ref="W1:X1"/>
    <mergeCell ref="M1:N1"/>
    <mergeCell ref="P1:Q1"/>
    <mergeCell ref="P2:S2"/>
    <mergeCell ref="L35:N38"/>
    <mergeCell ref="B45:F45"/>
    <mergeCell ref="B46:F46"/>
    <mergeCell ref="B47:F47"/>
    <mergeCell ref="L53:M53"/>
    <mergeCell ref="B48:F48"/>
    <mergeCell ref="L48:M48"/>
    <mergeCell ref="B49:F49"/>
    <mergeCell ref="L49:M49"/>
    <mergeCell ref="B50:F50"/>
    <mergeCell ref="L50:M50"/>
    <mergeCell ref="L52:M52"/>
    <mergeCell ref="D53:H53"/>
    <mergeCell ref="L51:M51"/>
    <mergeCell ref="K47:M47"/>
  </mergeCells>
  <conditionalFormatting sqref="A1:N1">
    <cfRule type="containsText" dxfId="30573" priority="471391" operator="containsText" text="NTRAB">
      <formula>NOT(ISERROR(SEARCH("NTRAB",A1)))</formula>
    </cfRule>
    <cfRule type="containsText" dxfId="30572" priority="471392" operator="containsText" text="FERIADO">
      <formula>NOT(ISERROR(SEARCH("FERIADO",A1)))</formula>
    </cfRule>
  </conditionalFormatting>
  <conditionalFormatting sqref="P2:T2">
    <cfRule type="expression" dxfId="30571" priority="418005">
      <formula>$P$3=""</formula>
    </cfRule>
  </conditionalFormatting>
  <conditionalFormatting sqref="A2:D2 F2:I2">
    <cfRule type="containsText" dxfId="30570" priority="384369" operator="containsText" text="NTRAB">
      <formula>NOT(ISERROR(SEARCH("NTRAB",A2)))</formula>
    </cfRule>
    <cfRule type="containsText" dxfId="30569" priority="384370" operator="containsText" text="FERIADO">
      <formula>NOT(ISERROR(SEARCH("FERIADO",A2)))</formula>
    </cfRule>
  </conditionalFormatting>
  <conditionalFormatting sqref="A2:D2 F2:I2">
    <cfRule type="beginsWith" dxfId="30568" priority="384366" operator="beginsWith" text="FER">
      <formula>LEFT(A2,LEN("FER"))="FER"</formula>
    </cfRule>
    <cfRule type="beginsWith" dxfId="30567" priority="384367" operator="beginsWith" text="FRS">
      <formula>LEFT(A2,LEN("FRS"))="FRS"</formula>
    </cfRule>
    <cfRule type="containsText" dxfId="30566" priority="384368" operator="containsText" text="FÉRIAS">
      <formula>NOT(ISERROR(SEARCH("FÉRIAS",A2)))</formula>
    </cfRule>
  </conditionalFormatting>
  <conditionalFormatting sqref="A2:D2 F2:I2">
    <cfRule type="beginsWith" dxfId="30565" priority="384363" operator="beginsWith" text="ANT">
      <formula>LEFT(A2,LEN("ANT"))="ANT"</formula>
    </cfRule>
    <cfRule type="beginsWith" dxfId="30564" priority="384364" operator="beginsWith" text="FAL">
      <formula>LEFT(A2,LEN("FAL"))="FAL"</formula>
    </cfRule>
    <cfRule type="beginsWith" dxfId="30563" priority="384365" operator="beginsWith" text="ok">
      <formula>LEFT(A2,LEN("ok"))="ok"</formula>
    </cfRule>
  </conditionalFormatting>
  <conditionalFormatting sqref="A2:D2 F2:I2">
    <cfRule type="beginsWith" dxfId="30562" priority="384362" operator="beginsWith" text="ATR">
      <formula>LEFT(A2,LEN("ATR"))="ATR"</formula>
    </cfRule>
  </conditionalFormatting>
  <conditionalFormatting sqref="K2:N2">
    <cfRule type="containsText" dxfId="30561" priority="384360" operator="containsText" text="NTRAB">
      <formula>NOT(ISERROR(SEARCH("NTRAB",K2)))</formula>
    </cfRule>
    <cfRule type="containsText" dxfId="30560" priority="384361" operator="containsText" text="FERIADO">
      <formula>NOT(ISERROR(SEARCH("FERIADO",K2)))</formula>
    </cfRule>
  </conditionalFormatting>
  <conditionalFormatting sqref="K2:N2">
    <cfRule type="beginsWith" dxfId="30559" priority="384357" operator="beginsWith" text="FER">
      <formula>LEFT(K2,LEN("FER"))="FER"</formula>
    </cfRule>
    <cfRule type="beginsWith" dxfId="30558" priority="384358" operator="beginsWith" text="FRS">
      <formula>LEFT(K2,LEN("FRS"))="FRS"</formula>
    </cfRule>
    <cfRule type="containsText" dxfId="30557" priority="384359" operator="containsText" text="FÉRIAS">
      <formula>NOT(ISERROR(SEARCH("FÉRIAS",K2)))</formula>
    </cfRule>
  </conditionalFormatting>
  <conditionalFormatting sqref="K2:N2">
    <cfRule type="beginsWith" dxfId="30556" priority="384354" operator="beginsWith" text="ANT">
      <formula>LEFT(K2,LEN("ANT"))="ANT"</formula>
    </cfRule>
    <cfRule type="beginsWith" dxfId="30555" priority="384355" operator="beginsWith" text="FAL">
      <formula>LEFT(K2,LEN("FAL"))="FAL"</formula>
    </cfRule>
    <cfRule type="beginsWith" dxfId="30554" priority="384356" operator="beginsWith" text="ok">
      <formula>LEFT(K2,LEN("ok"))="ok"</formula>
    </cfRule>
  </conditionalFormatting>
  <conditionalFormatting sqref="K2:N2">
    <cfRule type="beginsWith" dxfId="30553" priority="384353" operator="beginsWith" text="ATR">
      <formula>LEFT(K2,LEN("ATR"))="ATR"</formula>
    </cfRule>
  </conditionalFormatting>
  <conditionalFormatting sqref="P59:P106 R59:R106">
    <cfRule type="expression" dxfId="30552" priority="382098">
      <formula>$U$54=$U$55</formula>
    </cfRule>
  </conditionalFormatting>
  <conditionalFormatting sqref="P54:P58 R54:T54 R55:R58 S55:T106">
    <cfRule type="expression" dxfId="30551" priority="382097">
      <formula>$U$54=$U$55</formula>
    </cfRule>
  </conditionalFormatting>
  <conditionalFormatting sqref="Q59:Q106">
    <cfRule type="expression" dxfId="30550" priority="382096">
      <formula>$U$54=$U$55</formula>
    </cfRule>
  </conditionalFormatting>
  <conditionalFormatting sqref="Q54:Q58">
    <cfRule type="expression" dxfId="30549" priority="382095">
      <formula>$U$54=$U$55</formula>
    </cfRule>
  </conditionalFormatting>
  <conditionalFormatting sqref="R53:T53">
    <cfRule type="expression" dxfId="30548" priority="382094">
      <formula>$X$56=$Y$56</formula>
    </cfRule>
  </conditionalFormatting>
  <conditionalFormatting sqref="P53">
    <cfRule type="expression" dxfId="30547" priority="382093">
      <formula>$X$56=$Y$56</formula>
    </cfRule>
  </conditionalFormatting>
  <conditionalFormatting sqref="Q53">
    <cfRule type="expression" dxfId="30546" priority="382092">
      <formula>$X$56=$Y$56</formula>
    </cfRule>
  </conditionalFormatting>
  <conditionalFormatting sqref="P3:T53">
    <cfRule type="expression" dxfId="30545" priority="382091">
      <formula>$P$3=""</formula>
    </cfRule>
  </conditionalFormatting>
  <conditionalFormatting sqref="I48">
    <cfRule type="expression" dxfId="30544" priority="192873">
      <formula>$H$48=""</formula>
    </cfRule>
  </conditionalFormatting>
  <conditionalFormatting sqref="I49">
    <cfRule type="expression" dxfId="30543" priority="192872">
      <formula>$H$49=""</formula>
    </cfRule>
  </conditionalFormatting>
  <conditionalFormatting sqref="I50">
    <cfRule type="expression" dxfId="30542" priority="192871">
      <formula>$H$50=""</formula>
    </cfRule>
  </conditionalFormatting>
  <conditionalFormatting sqref="G51">
    <cfRule type="cellIs" dxfId="30541" priority="192868" operator="equal">
      <formula>0</formula>
    </cfRule>
  </conditionalFormatting>
  <conditionalFormatting sqref="H51:H52">
    <cfRule type="expression" dxfId="30540" priority="192867">
      <formula>$G$51=$I$51</formula>
    </cfRule>
  </conditionalFormatting>
  <conditionalFormatting sqref="G52">
    <cfRule type="expression" dxfId="30539" priority="192866">
      <formula>$G$52=0</formula>
    </cfRule>
  </conditionalFormatting>
  <conditionalFormatting sqref="F52">
    <cfRule type="expression" dxfId="30538" priority="192865">
      <formula>$G$52=0</formula>
    </cfRule>
  </conditionalFormatting>
  <conditionalFormatting sqref="F51">
    <cfRule type="expression" dxfId="30537" priority="192864">
      <formula>$G$52=0</formula>
    </cfRule>
  </conditionalFormatting>
  <conditionalFormatting sqref="L52:M52">
    <cfRule type="cellIs" dxfId="30536" priority="134947" operator="lessThan">
      <formula>0</formula>
    </cfRule>
    <cfRule type="cellIs" dxfId="30535" priority="134948" operator="greaterThan">
      <formula>0</formula>
    </cfRule>
  </conditionalFormatting>
  <conditionalFormatting sqref="K52">
    <cfRule type="cellIs" dxfId="30534" priority="134944" operator="equal">
      <formula>"A PAGAR"</formula>
    </cfRule>
    <cfRule type="containsText" dxfId="30533" priority="134945" operator="containsText" text="SALDO">
      <formula>NOT(ISERROR(SEARCH("SALDO",K52)))</formula>
    </cfRule>
    <cfRule type="containsText" dxfId="30532" priority="134946" operator="containsText" text="FALTA">
      <formula>NOT(ISERROR(SEARCH("FALTA",K52)))</formula>
    </cfRule>
  </conditionalFormatting>
  <conditionalFormatting sqref="K52:M53 L51:M51">
    <cfRule type="expression" dxfId="30531" priority="134943">
      <formula>$N$47=$O$47</formula>
    </cfRule>
  </conditionalFormatting>
  <conditionalFormatting sqref="K52:M53 L51:M51">
    <cfRule type="expression" dxfId="30530" priority="134942">
      <formula>$N$47=$W$49</formula>
    </cfRule>
  </conditionalFormatting>
  <conditionalFormatting sqref="N52">
    <cfRule type="expression" dxfId="30529" priority="134940">
      <formula>$L$52&lt;0</formula>
    </cfRule>
    <cfRule type="expression" dxfId="30528" priority="134941">
      <formula>$L$52&gt;0</formula>
    </cfRule>
  </conditionalFormatting>
  <conditionalFormatting sqref="N51:N53">
    <cfRule type="expression" dxfId="30527" priority="134939">
      <formula>$N$47=$W$49</formula>
    </cfRule>
  </conditionalFormatting>
  <conditionalFormatting sqref="L53:M53">
    <cfRule type="expression" dxfId="30526" priority="134938">
      <formula>OR(F55&lt;0,H55&lt;0)</formula>
    </cfRule>
  </conditionalFormatting>
  <conditionalFormatting sqref="K53 N53">
    <cfRule type="expression" dxfId="30525" priority="134937">
      <formula>OR(C55&lt;0,E55&lt;0)</formula>
    </cfRule>
  </conditionalFormatting>
  <conditionalFormatting sqref="K53">
    <cfRule type="expression" dxfId="30524" priority="134936">
      <formula>OR(F55&lt;0,H55&lt;0)</formula>
    </cfRule>
  </conditionalFormatting>
  <conditionalFormatting sqref="K53">
    <cfRule type="containsText" dxfId="30523" priority="134934" operator="containsText" text="SALDO">
      <formula>NOT(ISERROR(SEARCH("SALDO",K53)))</formula>
    </cfRule>
    <cfRule type="containsText" dxfId="30522" priority="134935" operator="containsText" text="FALTA">
      <formula>NOT(ISERROR(SEARCH("FALTA",K53)))</formula>
    </cfRule>
  </conditionalFormatting>
  <conditionalFormatting sqref="K52:K53 L53:N53">
    <cfRule type="expression" dxfId="30521" priority="134933">
      <formula>$N$47="NÃO"</formula>
    </cfRule>
  </conditionalFormatting>
  <conditionalFormatting sqref="L49:M49">
    <cfRule type="cellIs" dxfId="30520" priority="134923" operator="equal">
      <formula>0</formula>
    </cfRule>
    <cfRule type="expression" dxfId="30519" priority="134932">
      <formula>$L$49&lt;0</formula>
    </cfRule>
  </conditionalFormatting>
  <conditionalFormatting sqref="K48:M50">
    <cfRule type="expression" dxfId="30518" priority="134931">
      <formula>$N$47=$O$47</formula>
    </cfRule>
  </conditionalFormatting>
  <conditionalFormatting sqref="K48:M50">
    <cfRule type="expression" dxfId="30517" priority="134930">
      <formula>$N$47=$W$49</formula>
    </cfRule>
  </conditionalFormatting>
  <conditionalFormatting sqref="N48:N50">
    <cfRule type="expression" dxfId="30516" priority="134929">
      <formula>$N$47=$W$49</formula>
    </cfRule>
  </conditionalFormatting>
  <conditionalFormatting sqref="K51">
    <cfRule type="expression" dxfId="30515" priority="134928">
      <formula>$N$47=$O$47</formula>
    </cfRule>
  </conditionalFormatting>
  <conditionalFormatting sqref="K51">
    <cfRule type="expression" dxfId="30514" priority="134927">
      <formula>$N$47=$W$49</formula>
    </cfRule>
  </conditionalFormatting>
  <conditionalFormatting sqref="L50:M50">
    <cfRule type="cellIs" dxfId="30513" priority="134926" operator="equal">
      <formula>0</formula>
    </cfRule>
  </conditionalFormatting>
  <conditionalFormatting sqref="L48:M48">
    <cfRule type="cellIs" dxfId="30512" priority="134924" operator="equal">
      <formula>0</formula>
    </cfRule>
    <cfRule type="cellIs" dxfId="30511" priority="134925" operator="lessThan">
      <formula>0</formula>
    </cfRule>
  </conditionalFormatting>
  <conditionalFormatting sqref="L51:M51">
    <cfRule type="expression" dxfId="30510" priority="134921">
      <formula>AND($L$51=0, $N$47="SIM")</formula>
    </cfRule>
    <cfRule type="expression" dxfId="30509" priority="134922">
      <formula>AND($L$51&lt;0, $N$47="SIM")</formula>
    </cfRule>
  </conditionalFormatting>
  <conditionalFormatting sqref="E2">
    <cfRule type="cellIs" dxfId="30508" priority="41194" operator="equal">
      <formula>"ER"</formula>
    </cfRule>
  </conditionalFormatting>
  <conditionalFormatting sqref="J2">
    <cfRule type="cellIs" dxfId="30507" priority="41153" operator="equal">
      <formula>"ER"</formula>
    </cfRule>
  </conditionalFormatting>
  <conditionalFormatting sqref="O3">
    <cfRule type="cellIs" dxfId="30506" priority="41111" operator="equal">
      <formula>0</formula>
    </cfRule>
    <cfRule type="expression" dxfId="30505" priority="41112">
      <formula>O3&lt;0</formula>
    </cfRule>
  </conditionalFormatting>
  <conditionalFormatting sqref="O4:O6">
    <cfRule type="expression" dxfId="30504" priority="41109">
      <formula>O4&lt;0</formula>
    </cfRule>
    <cfRule type="cellIs" dxfId="30503" priority="41110" operator="equal">
      <formula>0</formula>
    </cfRule>
  </conditionalFormatting>
  <conditionalFormatting sqref="O7">
    <cfRule type="cellIs" dxfId="30502" priority="41107" operator="equal">
      <formula>0</formula>
    </cfRule>
    <cfRule type="expression" dxfId="30501" priority="41108">
      <formula>O7&lt;0</formula>
    </cfRule>
  </conditionalFormatting>
  <conditionalFormatting sqref="O8:O10">
    <cfRule type="expression" dxfId="30500" priority="41105">
      <formula>O8&lt;0</formula>
    </cfRule>
    <cfRule type="cellIs" dxfId="30499" priority="41106" operator="equal">
      <formula>0</formula>
    </cfRule>
  </conditionalFormatting>
  <conditionalFormatting sqref="O11">
    <cfRule type="cellIs" dxfId="30498" priority="41103" operator="equal">
      <formula>0</formula>
    </cfRule>
    <cfRule type="expression" dxfId="30497" priority="41104">
      <formula>O11&lt;0</formula>
    </cfRule>
  </conditionalFormatting>
  <conditionalFormatting sqref="O12:O14">
    <cfRule type="expression" dxfId="30496" priority="41101">
      <formula>O12&lt;0</formula>
    </cfRule>
    <cfRule type="cellIs" dxfId="30495" priority="41102" operator="equal">
      <formula>0</formula>
    </cfRule>
  </conditionalFormatting>
  <conditionalFormatting sqref="O15">
    <cfRule type="cellIs" dxfId="30494" priority="41099" operator="equal">
      <formula>0</formula>
    </cfRule>
    <cfRule type="expression" dxfId="30493" priority="41100">
      <formula>O15&lt;0</formula>
    </cfRule>
  </conditionalFormatting>
  <conditionalFormatting sqref="O16:O18">
    <cfRule type="expression" dxfId="30492" priority="41097">
      <formula>O16&lt;0</formula>
    </cfRule>
    <cfRule type="cellIs" dxfId="30491" priority="41098" operator="equal">
      <formula>0</formula>
    </cfRule>
  </conditionalFormatting>
  <conditionalFormatting sqref="O19">
    <cfRule type="cellIs" dxfId="30490" priority="41095" operator="equal">
      <formula>0</formula>
    </cfRule>
    <cfRule type="expression" dxfId="30489" priority="41096">
      <formula>O19&lt;0</formula>
    </cfRule>
  </conditionalFormatting>
  <conditionalFormatting sqref="O20:O22">
    <cfRule type="expression" dxfId="30488" priority="41093">
      <formula>O20&lt;0</formula>
    </cfRule>
    <cfRule type="cellIs" dxfId="30487" priority="41094" operator="equal">
      <formula>0</formula>
    </cfRule>
  </conditionalFormatting>
  <conditionalFormatting sqref="O23">
    <cfRule type="cellIs" dxfId="30486" priority="41091" operator="equal">
      <formula>0</formula>
    </cfRule>
    <cfRule type="expression" dxfId="30485" priority="41092">
      <formula>O23&lt;0</formula>
    </cfRule>
  </conditionalFormatting>
  <conditionalFormatting sqref="O24:O26">
    <cfRule type="expression" dxfId="30484" priority="41089">
      <formula>O24&lt;0</formula>
    </cfRule>
    <cfRule type="cellIs" dxfId="30483" priority="41090" operator="equal">
      <formula>0</formula>
    </cfRule>
  </conditionalFormatting>
  <conditionalFormatting sqref="O27">
    <cfRule type="cellIs" dxfId="30482" priority="41087" operator="equal">
      <formula>0</formula>
    </cfRule>
    <cfRule type="expression" dxfId="30481" priority="41088">
      <formula>O27&lt;0</formula>
    </cfRule>
  </conditionalFormatting>
  <conditionalFormatting sqref="O28:O30">
    <cfRule type="expression" dxfId="30480" priority="41085">
      <formula>O28&lt;0</formula>
    </cfRule>
    <cfRule type="cellIs" dxfId="30479" priority="41086" operator="equal">
      <formula>0</formula>
    </cfRule>
  </conditionalFormatting>
  <conditionalFormatting sqref="O31">
    <cfRule type="cellIs" dxfId="30478" priority="41083" operator="equal">
      <formula>0</formula>
    </cfRule>
    <cfRule type="expression" dxfId="30477" priority="41084">
      <formula>O31&lt;0</formula>
    </cfRule>
  </conditionalFormatting>
  <conditionalFormatting sqref="O32:O34">
    <cfRule type="expression" dxfId="30476" priority="41081">
      <formula>O32&lt;0</formula>
    </cfRule>
    <cfRule type="cellIs" dxfId="30475" priority="41082" operator="equal">
      <formula>0</formula>
    </cfRule>
  </conditionalFormatting>
  <conditionalFormatting sqref="O35">
    <cfRule type="cellIs" dxfId="30474" priority="41079" operator="equal">
      <formula>0</formula>
    </cfRule>
    <cfRule type="expression" dxfId="30473" priority="41080">
      <formula>O35&lt;0</formula>
    </cfRule>
  </conditionalFormatting>
  <conditionalFormatting sqref="O36:O38">
    <cfRule type="expression" dxfId="30472" priority="41077">
      <formula>O36&lt;0</formula>
    </cfRule>
    <cfRule type="cellIs" dxfId="30471" priority="41078" operator="equal">
      <formula>0</formula>
    </cfRule>
  </conditionalFormatting>
  <conditionalFormatting sqref="O39">
    <cfRule type="cellIs" dxfId="30470" priority="41075" operator="equal">
      <formula>0</formula>
    </cfRule>
    <cfRule type="expression" dxfId="30469" priority="41076">
      <formula>O39&lt;0</formula>
    </cfRule>
  </conditionalFormatting>
  <conditionalFormatting sqref="O40:O42">
    <cfRule type="expression" dxfId="30468" priority="41073">
      <formula>O40&lt;0</formula>
    </cfRule>
    <cfRule type="cellIs" dxfId="30467" priority="41074" operator="equal">
      <formula>0</formula>
    </cfRule>
  </conditionalFormatting>
  <conditionalFormatting sqref="O43">
    <cfRule type="cellIs" dxfId="30466" priority="41071" operator="equal">
      <formula>0</formula>
    </cfRule>
    <cfRule type="expression" dxfId="30465" priority="41072">
      <formula>O43&lt;0</formula>
    </cfRule>
  </conditionalFormatting>
  <conditionalFormatting sqref="O44:O46">
    <cfRule type="expression" dxfId="30464" priority="41069">
      <formula>O44&lt;0</formula>
    </cfRule>
    <cfRule type="cellIs" dxfId="30463" priority="41070" operator="equal">
      <formula>0</formula>
    </cfRule>
  </conditionalFormatting>
  <conditionalFormatting sqref="O2:O46">
    <cfRule type="cellIs" dxfId="30462" priority="41068" operator="equal">
      <formula>"ER"</formula>
    </cfRule>
  </conditionalFormatting>
  <conditionalFormatting sqref="O3">
    <cfRule type="cellIs" dxfId="30461" priority="41066" operator="equal">
      <formula>0</formula>
    </cfRule>
    <cfRule type="expression" dxfId="30460" priority="41067">
      <formula>O3&lt;0</formula>
    </cfRule>
  </conditionalFormatting>
  <conditionalFormatting sqref="O4:O5">
    <cfRule type="expression" dxfId="30459" priority="41064">
      <formula>O4&lt;0</formula>
    </cfRule>
    <cfRule type="cellIs" dxfId="30458" priority="41065" operator="equal">
      <formula>0</formula>
    </cfRule>
  </conditionalFormatting>
  <conditionalFormatting sqref="O19">
    <cfRule type="cellIs" dxfId="30457" priority="41062" operator="equal">
      <formula>0</formula>
    </cfRule>
    <cfRule type="expression" dxfId="30456" priority="41063">
      <formula>O19&lt;0</formula>
    </cfRule>
  </conditionalFormatting>
  <conditionalFormatting sqref="O20:O22">
    <cfRule type="expression" dxfId="30455" priority="41060">
      <formula>O20&lt;0</formula>
    </cfRule>
    <cfRule type="cellIs" dxfId="30454" priority="41061" operator="equal">
      <formula>0</formula>
    </cfRule>
  </conditionalFormatting>
  <conditionalFormatting sqref="O23">
    <cfRule type="cellIs" dxfId="30453" priority="41058" operator="equal">
      <formula>0</formula>
    </cfRule>
    <cfRule type="expression" dxfId="30452" priority="41059">
      <formula>O23&lt;0</formula>
    </cfRule>
  </conditionalFormatting>
  <conditionalFormatting sqref="O24:O26">
    <cfRule type="expression" dxfId="30451" priority="41056">
      <formula>O24&lt;0</formula>
    </cfRule>
    <cfRule type="cellIs" dxfId="30450" priority="41057" operator="equal">
      <formula>0</formula>
    </cfRule>
  </conditionalFormatting>
  <conditionalFormatting sqref="O27">
    <cfRule type="cellIs" dxfId="30449" priority="41054" operator="equal">
      <formula>0</formula>
    </cfRule>
    <cfRule type="expression" dxfId="30448" priority="41055">
      <formula>O27&lt;0</formula>
    </cfRule>
  </conditionalFormatting>
  <conditionalFormatting sqref="O28:O30">
    <cfRule type="expression" dxfId="30447" priority="41052">
      <formula>O28&lt;0</formula>
    </cfRule>
    <cfRule type="cellIs" dxfId="30446" priority="41053" operator="equal">
      <formula>0</formula>
    </cfRule>
  </conditionalFormatting>
  <conditionalFormatting sqref="O31">
    <cfRule type="cellIs" dxfId="30445" priority="41050" operator="equal">
      <formula>0</formula>
    </cfRule>
    <cfRule type="expression" dxfId="30444" priority="41051">
      <formula>O31&lt;0</formula>
    </cfRule>
  </conditionalFormatting>
  <conditionalFormatting sqref="O32:O34">
    <cfRule type="expression" dxfId="30443" priority="41048">
      <formula>O32&lt;0</formula>
    </cfRule>
    <cfRule type="cellIs" dxfId="30442" priority="41049" operator="equal">
      <formula>0</formula>
    </cfRule>
  </conditionalFormatting>
  <conditionalFormatting sqref="O35">
    <cfRule type="cellIs" dxfId="30441" priority="41046" operator="equal">
      <formula>0</formula>
    </cfRule>
    <cfRule type="expression" dxfId="30440" priority="41047">
      <formula>O35&lt;0</formula>
    </cfRule>
  </conditionalFormatting>
  <conditionalFormatting sqref="O36:O38">
    <cfRule type="expression" dxfId="30439" priority="41044">
      <formula>O36&lt;0</formula>
    </cfRule>
    <cfRule type="cellIs" dxfId="30438" priority="41045" operator="equal">
      <formula>0</formula>
    </cfRule>
  </conditionalFormatting>
  <conditionalFormatting sqref="O39">
    <cfRule type="cellIs" dxfId="30437" priority="41042" operator="equal">
      <formula>0</formula>
    </cfRule>
    <cfRule type="expression" dxfId="30436" priority="41043">
      <formula>O39&lt;0</formula>
    </cfRule>
  </conditionalFormatting>
  <conditionalFormatting sqref="O40:O42">
    <cfRule type="expression" dxfId="30435" priority="41040">
      <formula>O40&lt;0</formula>
    </cfRule>
    <cfRule type="cellIs" dxfId="30434" priority="41041" operator="equal">
      <formula>0</formula>
    </cfRule>
  </conditionalFormatting>
  <conditionalFormatting sqref="O6">
    <cfRule type="expression" dxfId="30433" priority="41038">
      <formula>O6&lt;0</formula>
    </cfRule>
    <cfRule type="cellIs" dxfId="30432" priority="41039" operator="equal">
      <formula>0</formula>
    </cfRule>
  </conditionalFormatting>
  <conditionalFormatting sqref="O11">
    <cfRule type="cellIs" dxfId="30431" priority="41036" operator="equal">
      <formula>0</formula>
    </cfRule>
    <cfRule type="expression" dxfId="30430" priority="41037">
      <formula>O11&lt;0</formula>
    </cfRule>
  </conditionalFormatting>
  <conditionalFormatting sqref="O12:O13">
    <cfRule type="expression" dxfId="30429" priority="41034">
      <formula>O12&lt;0</formula>
    </cfRule>
    <cfRule type="cellIs" dxfId="30428" priority="41035" operator="equal">
      <formula>0</formula>
    </cfRule>
  </conditionalFormatting>
  <conditionalFormatting sqref="O14">
    <cfRule type="expression" dxfId="30427" priority="41032">
      <formula>O14&lt;0</formula>
    </cfRule>
    <cfRule type="cellIs" dxfId="30426" priority="41033" operator="equal">
      <formula>0</formula>
    </cfRule>
  </conditionalFormatting>
  <conditionalFormatting sqref="O15">
    <cfRule type="cellIs" dxfId="30425" priority="41030" operator="equal">
      <formula>0</formula>
    </cfRule>
    <cfRule type="expression" dxfId="30424" priority="41031">
      <formula>O15&lt;0</formula>
    </cfRule>
  </conditionalFormatting>
  <conditionalFormatting sqref="O16:O17">
    <cfRule type="expression" dxfId="30423" priority="41028">
      <formula>O16&lt;0</formula>
    </cfRule>
    <cfRule type="cellIs" dxfId="30422" priority="41029" operator="equal">
      <formula>0</formula>
    </cfRule>
  </conditionalFormatting>
  <conditionalFormatting sqref="O18">
    <cfRule type="expression" dxfId="30421" priority="41026">
      <formula>O18&lt;0</formula>
    </cfRule>
    <cfRule type="cellIs" dxfId="30420" priority="41027" operator="equal">
      <formula>0</formula>
    </cfRule>
  </conditionalFormatting>
  <conditionalFormatting sqref="O7">
    <cfRule type="cellIs" dxfId="30419" priority="41024" operator="equal">
      <formula>0</formula>
    </cfRule>
    <cfRule type="expression" dxfId="30418" priority="41025">
      <formula>O7&lt;0</formula>
    </cfRule>
  </conditionalFormatting>
  <conditionalFormatting sqref="O8:O9">
    <cfRule type="expression" dxfId="30417" priority="41022">
      <formula>O8&lt;0</formula>
    </cfRule>
    <cfRule type="cellIs" dxfId="30416" priority="41023" operator="equal">
      <formula>0</formula>
    </cfRule>
  </conditionalFormatting>
  <conditionalFormatting sqref="O10">
    <cfRule type="expression" dxfId="30415" priority="41020">
      <formula>O10&lt;0</formula>
    </cfRule>
    <cfRule type="cellIs" dxfId="30414" priority="41021" operator="equal">
      <formula>0</formula>
    </cfRule>
  </conditionalFormatting>
  <conditionalFormatting sqref="O7">
    <cfRule type="cellIs" dxfId="30413" priority="41018" operator="equal">
      <formula>0</formula>
    </cfRule>
    <cfRule type="expression" dxfId="30412" priority="41019">
      <formula>O7&lt;0</formula>
    </cfRule>
  </conditionalFormatting>
  <conditionalFormatting sqref="O8:O9">
    <cfRule type="expression" dxfId="30411" priority="41016">
      <formula>O8&lt;0</formula>
    </cfRule>
    <cfRule type="cellIs" dxfId="30410" priority="41017" operator="equal">
      <formula>0</formula>
    </cfRule>
  </conditionalFormatting>
  <conditionalFormatting sqref="O10">
    <cfRule type="expression" dxfId="30409" priority="41014">
      <formula>O10&lt;0</formula>
    </cfRule>
    <cfRule type="cellIs" dxfId="30408" priority="41015" operator="equal">
      <formula>0</formula>
    </cfRule>
  </conditionalFormatting>
  <conditionalFormatting sqref="O11">
    <cfRule type="cellIs" dxfId="30407" priority="41012" operator="equal">
      <formula>0</formula>
    </cfRule>
    <cfRule type="expression" dxfId="30406" priority="41013">
      <formula>O11&lt;0</formula>
    </cfRule>
  </conditionalFormatting>
  <conditionalFormatting sqref="O12:O13">
    <cfRule type="expression" dxfId="30405" priority="41010">
      <formula>O12&lt;0</formula>
    </cfRule>
    <cfRule type="cellIs" dxfId="30404" priority="41011" operator="equal">
      <formula>0</formula>
    </cfRule>
  </conditionalFormatting>
  <conditionalFormatting sqref="O14">
    <cfRule type="expression" dxfId="30403" priority="41008">
      <formula>O14&lt;0</formula>
    </cfRule>
    <cfRule type="cellIs" dxfId="30402" priority="41009" operator="equal">
      <formula>0</formula>
    </cfRule>
  </conditionalFormatting>
  <conditionalFormatting sqref="O15">
    <cfRule type="cellIs" dxfId="30401" priority="41006" operator="equal">
      <formula>0</formula>
    </cfRule>
    <cfRule type="expression" dxfId="30400" priority="41007">
      <formula>O15&lt;0</formula>
    </cfRule>
  </conditionalFormatting>
  <conditionalFormatting sqref="O16:O17">
    <cfRule type="expression" dxfId="30399" priority="41004">
      <formula>O16&lt;0</formula>
    </cfRule>
    <cfRule type="cellIs" dxfId="30398" priority="41005" operator="equal">
      <formula>0</formula>
    </cfRule>
  </conditionalFormatting>
  <conditionalFormatting sqref="O18">
    <cfRule type="expression" dxfId="30397" priority="41002">
      <formula>O18&lt;0</formula>
    </cfRule>
    <cfRule type="cellIs" dxfId="30396" priority="41003" operator="equal">
      <formula>0</formula>
    </cfRule>
  </conditionalFormatting>
  <conditionalFormatting sqref="O19">
    <cfRule type="cellIs" dxfId="30395" priority="41000" operator="equal">
      <formula>0</formula>
    </cfRule>
    <cfRule type="expression" dxfId="30394" priority="41001">
      <formula>O19&lt;0</formula>
    </cfRule>
  </conditionalFormatting>
  <conditionalFormatting sqref="O20:O21">
    <cfRule type="expression" dxfId="30393" priority="40998">
      <formula>O20&lt;0</formula>
    </cfRule>
    <cfRule type="cellIs" dxfId="30392" priority="40999" operator="equal">
      <formula>0</formula>
    </cfRule>
  </conditionalFormatting>
  <conditionalFormatting sqref="O22">
    <cfRule type="expression" dxfId="30391" priority="40996">
      <formula>O22&lt;0</formula>
    </cfRule>
    <cfRule type="cellIs" dxfId="30390" priority="40997" operator="equal">
      <formula>0</formula>
    </cfRule>
  </conditionalFormatting>
  <conditionalFormatting sqref="O23">
    <cfRule type="cellIs" dxfId="30389" priority="40994" operator="equal">
      <formula>0</formula>
    </cfRule>
    <cfRule type="expression" dxfId="30388" priority="40995">
      <formula>O23&lt;0</formula>
    </cfRule>
  </conditionalFormatting>
  <conditionalFormatting sqref="O24:O25">
    <cfRule type="expression" dxfId="30387" priority="40992">
      <formula>O24&lt;0</formula>
    </cfRule>
    <cfRule type="cellIs" dxfId="30386" priority="40993" operator="equal">
      <formula>0</formula>
    </cfRule>
  </conditionalFormatting>
  <conditionalFormatting sqref="O26">
    <cfRule type="expression" dxfId="30385" priority="40990">
      <formula>O26&lt;0</formula>
    </cfRule>
    <cfRule type="cellIs" dxfId="30384" priority="40991" operator="equal">
      <formula>0</formula>
    </cfRule>
  </conditionalFormatting>
  <conditionalFormatting sqref="O27">
    <cfRule type="cellIs" dxfId="30383" priority="40988" operator="equal">
      <formula>0</formula>
    </cfRule>
    <cfRule type="expression" dxfId="30382" priority="40989">
      <formula>O27&lt;0</formula>
    </cfRule>
  </conditionalFormatting>
  <conditionalFormatting sqref="O28:O29">
    <cfRule type="expression" dxfId="30381" priority="40986">
      <formula>O28&lt;0</formula>
    </cfRule>
    <cfRule type="cellIs" dxfId="30380" priority="40987" operator="equal">
      <formula>0</formula>
    </cfRule>
  </conditionalFormatting>
  <conditionalFormatting sqref="O30">
    <cfRule type="expression" dxfId="30379" priority="40984">
      <formula>O30&lt;0</formula>
    </cfRule>
    <cfRule type="cellIs" dxfId="30378" priority="40985" operator="equal">
      <formula>0</formula>
    </cfRule>
  </conditionalFormatting>
  <conditionalFormatting sqref="O31">
    <cfRule type="cellIs" dxfId="30377" priority="40982" operator="equal">
      <formula>0</formula>
    </cfRule>
    <cfRule type="expression" dxfId="30376" priority="40983">
      <formula>O31&lt;0</formula>
    </cfRule>
  </conditionalFormatting>
  <conditionalFormatting sqref="O32:O33">
    <cfRule type="expression" dxfId="30375" priority="40980">
      <formula>O32&lt;0</formula>
    </cfRule>
    <cfRule type="cellIs" dxfId="30374" priority="40981" operator="equal">
      <formula>0</formula>
    </cfRule>
  </conditionalFormatting>
  <conditionalFormatting sqref="O34">
    <cfRule type="expression" dxfId="30373" priority="40978">
      <formula>O34&lt;0</formula>
    </cfRule>
    <cfRule type="cellIs" dxfId="30372" priority="40979" operator="equal">
      <formula>0</formula>
    </cfRule>
  </conditionalFormatting>
  <conditionalFormatting sqref="O35">
    <cfRule type="cellIs" dxfId="30371" priority="40976" operator="equal">
      <formula>0</formula>
    </cfRule>
    <cfRule type="expression" dxfId="30370" priority="40977">
      <formula>O35&lt;0</formula>
    </cfRule>
  </conditionalFormatting>
  <conditionalFormatting sqref="O36:O37">
    <cfRule type="expression" dxfId="30369" priority="40974">
      <formula>O36&lt;0</formula>
    </cfRule>
    <cfRule type="cellIs" dxfId="30368" priority="40975" operator="equal">
      <formula>0</formula>
    </cfRule>
  </conditionalFormatting>
  <conditionalFormatting sqref="O38">
    <cfRule type="expression" dxfId="30367" priority="40972">
      <formula>O38&lt;0</formula>
    </cfRule>
    <cfRule type="cellIs" dxfId="30366" priority="40973" operator="equal">
      <formula>0</formula>
    </cfRule>
  </conditionalFormatting>
  <conditionalFormatting sqref="O39">
    <cfRule type="cellIs" dxfId="30365" priority="40970" operator="equal">
      <formula>0</formula>
    </cfRule>
    <cfRule type="expression" dxfId="30364" priority="40971">
      <formula>O39&lt;0</formula>
    </cfRule>
  </conditionalFormatting>
  <conditionalFormatting sqref="O40:O41">
    <cfRule type="expression" dxfId="30363" priority="40968">
      <formula>O40&lt;0</formula>
    </cfRule>
    <cfRule type="cellIs" dxfId="30362" priority="40969" operator="equal">
      <formula>0</formula>
    </cfRule>
  </conditionalFormatting>
  <conditionalFormatting sqref="O42">
    <cfRule type="expression" dxfId="30361" priority="40966">
      <formula>O42&lt;0</formula>
    </cfRule>
    <cfRule type="cellIs" dxfId="30360" priority="40967" operator="equal">
      <formula>0</formula>
    </cfRule>
  </conditionalFormatting>
  <conditionalFormatting sqref="O43">
    <cfRule type="cellIs" dxfId="30359" priority="40964" operator="equal">
      <formula>0</formula>
    </cfRule>
    <cfRule type="expression" dxfId="30358" priority="40965">
      <formula>O43&lt;0</formula>
    </cfRule>
  </conditionalFormatting>
  <conditionalFormatting sqref="O44:O46">
    <cfRule type="expression" dxfId="30357" priority="40962">
      <formula>O44&lt;0</formula>
    </cfRule>
    <cfRule type="cellIs" dxfId="30356" priority="40963" operator="equal">
      <formula>0</formula>
    </cfRule>
  </conditionalFormatting>
  <conditionalFormatting sqref="O43">
    <cfRule type="cellIs" dxfId="30355" priority="40960" operator="equal">
      <formula>0</formula>
    </cfRule>
    <cfRule type="expression" dxfId="30354" priority="40961">
      <formula>O43&lt;0</formula>
    </cfRule>
  </conditionalFormatting>
  <conditionalFormatting sqref="O44:O46">
    <cfRule type="expression" dxfId="30353" priority="40958">
      <formula>O44&lt;0</formula>
    </cfRule>
    <cfRule type="cellIs" dxfId="30352" priority="40959" operator="equal">
      <formula>0</formula>
    </cfRule>
  </conditionalFormatting>
  <conditionalFormatting sqref="O43">
    <cfRule type="cellIs" dxfId="30351" priority="40956" operator="equal">
      <formula>0</formula>
    </cfRule>
    <cfRule type="expression" dxfId="30350" priority="40957">
      <formula>O43&lt;0</formula>
    </cfRule>
  </conditionalFormatting>
  <conditionalFormatting sqref="O44:O45">
    <cfRule type="expression" dxfId="30349" priority="40954">
      <formula>O44&lt;0</formula>
    </cfRule>
    <cfRule type="cellIs" dxfId="30348" priority="40955" operator="equal">
      <formula>0</formula>
    </cfRule>
  </conditionalFormatting>
  <conditionalFormatting sqref="O46">
    <cfRule type="expression" dxfId="30347" priority="40952">
      <formula>O46&lt;0</formula>
    </cfRule>
    <cfRule type="cellIs" dxfId="30346" priority="40953" operator="equal">
      <formula>0</formula>
    </cfRule>
  </conditionalFormatting>
  <conditionalFormatting sqref="Y2:Y7">
    <cfRule type="beginsWith" dxfId="30345" priority="20829" operator="beginsWith" text="DP">
      <formula>LEFT(Y2,LEN("DP"))="DP"</formula>
    </cfRule>
  </conditionalFormatting>
  <conditionalFormatting sqref="A6">
    <cfRule type="containsText" dxfId="30344" priority="2082" operator="containsText" text="NTRAB">
      <formula>NOT(ISERROR(SEARCH("NTRAB",A6)))</formula>
    </cfRule>
    <cfRule type="containsText" dxfId="30343" priority="2083" operator="containsText" text="FERIADO">
      <formula>NOT(ISERROR(SEARCH("FERIADO",A6)))</formula>
    </cfRule>
  </conditionalFormatting>
  <conditionalFormatting sqref="A6">
    <cfRule type="containsText" dxfId="30342" priority="2081" operator="containsText" text="FÉRIAS">
      <formula>NOT(ISERROR(SEARCH("FÉRIAS",A6)))</formula>
    </cfRule>
  </conditionalFormatting>
  <conditionalFormatting sqref="A3">
    <cfRule type="containsText" dxfId="30341" priority="2079" operator="containsText" text="NTRAB">
      <formula>NOT(ISERROR(SEARCH("NTRAB",A3)))</formula>
    </cfRule>
    <cfRule type="containsText" dxfId="30340" priority="2080" operator="containsText" text="FERIADO">
      <formula>NOT(ISERROR(SEARCH("FERIADO",A3)))</formula>
    </cfRule>
  </conditionalFormatting>
  <conditionalFormatting sqref="A3">
    <cfRule type="containsText" dxfId="30339" priority="2078" operator="containsText" text="FÉRIAS">
      <formula>NOT(ISERROR(SEARCH("FÉRIAS",A3)))</formula>
    </cfRule>
  </conditionalFormatting>
  <conditionalFormatting sqref="A3 A6">
    <cfRule type="containsText" dxfId="30338" priority="2077" operator="containsText" text="ATESTADO">
      <formula>NOT(ISERROR(SEARCH("ATESTADO",A3)))</formula>
    </cfRule>
  </conditionalFormatting>
  <conditionalFormatting sqref="A4">
    <cfRule type="containsText" dxfId="30337" priority="2075" operator="containsText" text="NTRAB">
      <formula>NOT(ISERROR(SEARCH("NTRAB",A4)))</formula>
    </cfRule>
    <cfRule type="containsText" dxfId="30336" priority="2076" operator="containsText" text="FERIADO">
      <formula>NOT(ISERROR(SEARCH("FERIADO",A4)))</formula>
    </cfRule>
  </conditionalFormatting>
  <conditionalFormatting sqref="A4">
    <cfRule type="containsText" dxfId="30335" priority="2074" operator="containsText" text="FÉRIAS">
      <formula>NOT(ISERROR(SEARCH("FÉRIAS",A4)))</formula>
    </cfRule>
  </conditionalFormatting>
  <conditionalFormatting sqref="A4">
    <cfRule type="expression" dxfId="30334" priority="2070">
      <formula>A3="FERIADO"</formula>
    </cfRule>
    <cfRule type="expression" dxfId="30333" priority="2071">
      <formula>A3="NTRAB"</formula>
    </cfRule>
    <cfRule type="expression" dxfId="30332" priority="2072">
      <formula>A3="FÉRIAS"</formula>
    </cfRule>
    <cfRule type="expression" dxfId="30331" priority="2073">
      <formula>A3="ATESTADO"</formula>
    </cfRule>
  </conditionalFormatting>
  <conditionalFormatting sqref="A4">
    <cfRule type="containsText" dxfId="30330" priority="2069" operator="containsText" text="ATESTADO">
      <formula>NOT(ISERROR(SEARCH("ATESTADO",A4)))</formula>
    </cfRule>
  </conditionalFormatting>
  <conditionalFormatting sqref="A5">
    <cfRule type="containsText" dxfId="30329" priority="2067" operator="containsText" text="NTRAB">
      <formula>NOT(ISERROR(SEARCH("NTRAB",A5)))</formula>
    </cfRule>
    <cfRule type="containsText" dxfId="30328" priority="2068" operator="containsText" text="FERIADO">
      <formula>NOT(ISERROR(SEARCH("FERIADO",A5)))</formula>
    </cfRule>
  </conditionalFormatting>
  <conditionalFormatting sqref="A5">
    <cfRule type="containsText" dxfId="30327" priority="2066" operator="containsText" text="FÉRIAS">
      <formula>NOT(ISERROR(SEARCH("FÉRIAS",A5)))</formula>
    </cfRule>
  </conditionalFormatting>
  <conditionalFormatting sqref="A5">
    <cfRule type="expression" dxfId="30326" priority="2062">
      <formula>A4="FERIADO"</formula>
    </cfRule>
    <cfRule type="expression" dxfId="30325" priority="2063">
      <formula>A4="NTRAB"</formula>
    </cfRule>
    <cfRule type="expression" dxfId="30324" priority="2064">
      <formula>A4="FÉRIAS"</formula>
    </cfRule>
    <cfRule type="expression" dxfId="30323" priority="2065">
      <formula>A4="ATESTADO"</formula>
    </cfRule>
  </conditionalFormatting>
  <conditionalFormatting sqref="A5">
    <cfRule type="containsText" dxfId="30322" priority="2061" operator="containsText" text="ATESTADO">
      <formula>NOT(ISERROR(SEARCH("ATESTADO",A5)))</formula>
    </cfRule>
  </conditionalFormatting>
  <conditionalFormatting sqref="A5">
    <cfRule type="expression" dxfId="30321" priority="2057">
      <formula>A3="ATESTADO"</formula>
    </cfRule>
    <cfRule type="expression" dxfId="30320" priority="2058">
      <formula>A3="FÉRIAS"</formula>
    </cfRule>
    <cfRule type="expression" dxfId="30319" priority="2059">
      <formula>A3="NTRAB"</formula>
    </cfRule>
    <cfRule type="expression" dxfId="30318" priority="2060">
      <formula>A3="FERIADO"</formula>
    </cfRule>
  </conditionalFormatting>
  <conditionalFormatting sqref="A3:A6">
    <cfRule type="containsText" dxfId="30317" priority="2056" operator="containsText" text="HOJE">
      <formula>NOT(ISERROR(SEARCH("HOJE",A3)))</formula>
    </cfRule>
  </conditionalFormatting>
  <conditionalFormatting sqref="A10">
    <cfRule type="containsText" dxfId="30316" priority="2054" operator="containsText" text="NTRAB">
      <formula>NOT(ISERROR(SEARCH("NTRAB",A10)))</formula>
    </cfRule>
    <cfRule type="containsText" dxfId="30315" priority="2055" operator="containsText" text="FERIADO">
      <formula>NOT(ISERROR(SEARCH("FERIADO",A10)))</formula>
    </cfRule>
  </conditionalFormatting>
  <conditionalFormatting sqref="A10">
    <cfRule type="containsText" dxfId="30314" priority="2053" operator="containsText" text="FÉRIAS">
      <formula>NOT(ISERROR(SEARCH("FÉRIAS",A10)))</formula>
    </cfRule>
  </conditionalFormatting>
  <conditionalFormatting sqref="A7">
    <cfRule type="containsText" dxfId="30313" priority="2051" operator="containsText" text="NTRAB">
      <formula>NOT(ISERROR(SEARCH("NTRAB",A7)))</formula>
    </cfRule>
    <cfRule type="containsText" dxfId="30312" priority="2052" operator="containsText" text="FERIADO">
      <formula>NOT(ISERROR(SEARCH("FERIADO",A7)))</formula>
    </cfRule>
  </conditionalFormatting>
  <conditionalFormatting sqref="A7">
    <cfRule type="containsText" dxfId="30311" priority="2050" operator="containsText" text="FÉRIAS">
      <formula>NOT(ISERROR(SEARCH("FÉRIAS",A7)))</formula>
    </cfRule>
  </conditionalFormatting>
  <conditionalFormatting sqref="A7 A10">
    <cfRule type="containsText" dxfId="30310" priority="2049" operator="containsText" text="ATESTADO">
      <formula>NOT(ISERROR(SEARCH("ATESTADO",A7)))</formula>
    </cfRule>
  </conditionalFormatting>
  <conditionalFormatting sqref="A8">
    <cfRule type="containsText" dxfId="30309" priority="2047" operator="containsText" text="NTRAB">
      <formula>NOT(ISERROR(SEARCH("NTRAB",A8)))</formula>
    </cfRule>
    <cfRule type="containsText" dxfId="30308" priority="2048" operator="containsText" text="FERIADO">
      <formula>NOT(ISERROR(SEARCH("FERIADO",A8)))</formula>
    </cfRule>
  </conditionalFormatting>
  <conditionalFormatting sqref="A8">
    <cfRule type="containsText" dxfId="30307" priority="2046" operator="containsText" text="FÉRIAS">
      <formula>NOT(ISERROR(SEARCH("FÉRIAS",A8)))</formula>
    </cfRule>
  </conditionalFormatting>
  <conditionalFormatting sqref="A8">
    <cfRule type="expression" dxfId="30306" priority="2042">
      <formula>A7="FERIADO"</formula>
    </cfRule>
    <cfRule type="expression" dxfId="30305" priority="2043">
      <formula>A7="NTRAB"</formula>
    </cfRule>
    <cfRule type="expression" dxfId="30304" priority="2044">
      <formula>A7="FÉRIAS"</formula>
    </cfRule>
    <cfRule type="expression" dxfId="30303" priority="2045">
      <formula>A7="ATESTADO"</formula>
    </cfRule>
  </conditionalFormatting>
  <conditionalFormatting sqref="A8">
    <cfRule type="containsText" dxfId="30302" priority="2041" operator="containsText" text="ATESTADO">
      <formula>NOT(ISERROR(SEARCH("ATESTADO",A8)))</formula>
    </cfRule>
  </conditionalFormatting>
  <conditionalFormatting sqref="A9">
    <cfRule type="containsText" dxfId="30301" priority="2039" operator="containsText" text="NTRAB">
      <formula>NOT(ISERROR(SEARCH("NTRAB",A9)))</formula>
    </cfRule>
    <cfRule type="containsText" dxfId="30300" priority="2040" operator="containsText" text="FERIADO">
      <formula>NOT(ISERROR(SEARCH("FERIADO",A9)))</formula>
    </cfRule>
  </conditionalFormatting>
  <conditionalFormatting sqref="A9">
    <cfRule type="containsText" dxfId="30299" priority="2038" operator="containsText" text="FÉRIAS">
      <formula>NOT(ISERROR(SEARCH("FÉRIAS",A9)))</formula>
    </cfRule>
  </conditionalFormatting>
  <conditionalFormatting sqref="A9">
    <cfRule type="expression" dxfId="30298" priority="2034">
      <formula>A8="FERIADO"</formula>
    </cfRule>
    <cfRule type="expression" dxfId="30297" priority="2035">
      <formula>A8="NTRAB"</formula>
    </cfRule>
    <cfRule type="expression" dxfId="30296" priority="2036">
      <formula>A8="FÉRIAS"</formula>
    </cfRule>
    <cfRule type="expression" dxfId="30295" priority="2037">
      <formula>A8="ATESTADO"</formula>
    </cfRule>
  </conditionalFormatting>
  <conditionalFormatting sqref="A9">
    <cfRule type="containsText" dxfId="30294" priority="2033" operator="containsText" text="ATESTADO">
      <formula>NOT(ISERROR(SEARCH("ATESTADO",A9)))</formula>
    </cfRule>
  </conditionalFormatting>
  <conditionalFormatting sqref="A9">
    <cfRule type="expression" dxfId="30293" priority="2029">
      <formula>A7="ATESTADO"</formula>
    </cfRule>
    <cfRule type="expression" dxfId="30292" priority="2030">
      <formula>A7="FÉRIAS"</formula>
    </cfRule>
    <cfRule type="expression" dxfId="30291" priority="2031">
      <formula>A7="NTRAB"</formula>
    </cfRule>
    <cfRule type="expression" dxfId="30290" priority="2032">
      <formula>A7="FERIADO"</formula>
    </cfRule>
  </conditionalFormatting>
  <conditionalFormatting sqref="A7:A10">
    <cfRule type="containsText" dxfId="30289" priority="2028" operator="containsText" text="HOJE">
      <formula>NOT(ISERROR(SEARCH("HOJE",A7)))</formula>
    </cfRule>
  </conditionalFormatting>
  <conditionalFormatting sqref="A14">
    <cfRule type="containsText" dxfId="30288" priority="2026" operator="containsText" text="NTRAB">
      <formula>NOT(ISERROR(SEARCH("NTRAB",A14)))</formula>
    </cfRule>
    <cfRule type="containsText" dxfId="30287" priority="2027" operator="containsText" text="FERIADO">
      <formula>NOT(ISERROR(SEARCH("FERIADO",A14)))</formula>
    </cfRule>
  </conditionalFormatting>
  <conditionalFormatting sqref="A14">
    <cfRule type="containsText" dxfId="30286" priority="2025" operator="containsText" text="FÉRIAS">
      <formula>NOT(ISERROR(SEARCH("FÉRIAS",A14)))</formula>
    </cfRule>
  </conditionalFormatting>
  <conditionalFormatting sqref="A11">
    <cfRule type="containsText" dxfId="30285" priority="2023" operator="containsText" text="NTRAB">
      <formula>NOT(ISERROR(SEARCH("NTRAB",A11)))</formula>
    </cfRule>
    <cfRule type="containsText" dxfId="30284" priority="2024" operator="containsText" text="FERIADO">
      <formula>NOT(ISERROR(SEARCH("FERIADO",A11)))</formula>
    </cfRule>
  </conditionalFormatting>
  <conditionalFormatting sqref="A11">
    <cfRule type="containsText" dxfId="30283" priority="2022" operator="containsText" text="FÉRIAS">
      <formula>NOT(ISERROR(SEARCH("FÉRIAS",A11)))</formula>
    </cfRule>
  </conditionalFormatting>
  <conditionalFormatting sqref="A11 A14">
    <cfRule type="containsText" dxfId="30282" priority="2021" operator="containsText" text="ATESTADO">
      <formula>NOT(ISERROR(SEARCH("ATESTADO",A11)))</formula>
    </cfRule>
  </conditionalFormatting>
  <conditionalFormatting sqref="A12">
    <cfRule type="containsText" dxfId="30281" priority="2019" operator="containsText" text="NTRAB">
      <formula>NOT(ISERROR(SEARCH("NTRAB",A12)))</formula>
    </cfRule>
    <cfRule type="containsText" dxfId="30280" priority="2020" operator="containsText" text="FERIADO">
      <formula>NOT(ISERROR(SEARCH("FERIADO",A12)))</formula>
    </cfRule>
  </conditionalFormatting>
  <conditionalFormatting sqref="A12">
    <cfRule type="containsText" dxfId="30279" priority="2018" operator="containsText" text="FÉRIAS">
      <formula>NOT(ISERROR(SEARCH("FÉRIAS",A12)))</formula>
    </cfRule>
  </conditionalFormatting>
  <conditionalFormatting sqref="A12">
    <cfRule type="expression" dxfId="30278" priority="2014">
      <formula>A11="FERIADO"</formula>
    </cfRule>
    <cfRule type="expression" dxfId="30277" priority="2015">
      <formula>A11="NTRAB"</formula>
    </cfRule>
    <cfRule type="expression" dxfId="30276" priority="2016">
      <formula>A11="FÉRIAS"</formula>
    </cfRule>
    <cfRule type="expression" dxfId="30275" priority="2017">
      <formula>A11="ATESTADO"</formula>
    </cfRule>
  </conditionalFormatting>
  <conditionalFormatting sqref="A12">
    <cfRule type="containsText" dxfId="30274" priority="2013" operator="containsText" text="ATESTADO">
      <formula>NOT(ISERROR(SEARCH("ATESTADO",A12)))</formula>
    </cfRule>
  </conditionalFormatting>
  <conditionalFormatting sqref="A11:A12 A14">
    <cfRule type="containsText" dxfId="30273" priority="2012" operator="containsText" text="HOJE">
      <formula>NOT(ISERROR(SEARCH("HOJE",A11)))</formula>
    </cfRule>
  </conditionalFormatting>
  <conditionalFormatting sqref="A18">
    <cfRule type="containsText" dxfId="30272" priority="2010" operator="containsText" text="NTRAB">
      <formula>NOT(ISERROR(SEARCH("NTRAB",A18)))</formula>
    </cfRule>
    <cfRule type="containsText" dxfId="30271" priority="2011" operator="containsText" text="FERIADO">
      <formula>NOT(ISERROR(SEARCH("FERIADO",A18)))</formula>
    </cfRule>
  </conditionalFormatting>
  <conditionalFormatting sqref="A18">
    <cfRule type="containsText" dxfId="30270" priority="2009" operator="containsText" text="FÉRIAS">
      <formula>NOT(ISERROR(SEARCH("FÉRIAS",A18)))</formula>
    </cfRule>
  </conditionalFormatting>
  <conditionalFormatting sqref="A15">
    <cfRule type="containsText" dxfId="30269" priority="2007" operator="containsText" text="NTRAB">
      <formula>NOT(ISERROR(SEARCH("NTRAB",A15)))</formula>
    </cfRule>
    <cfRule type="containsText" dxfId="30268" priority="2008" operator="containsText" text="FERIADO">
      <formula>NOT(ISERROR(SEARCH("FERIADO",A15)))</formula>
    </cfRule>
  </conditionalFormatting>
  <conditionalFormatting sqref="A15">
    <cfRule type="containsText" dxfId="30267" priority="2006" operator="containsText" text="FÉRIAS">
      <formula>NOT(ISERROR(SEARCH("FÉRIAS",A15)))</formula>
    </cfRule>
  </conditionalFormatting>
  <conditionalFormatting sqref="A15 A18">
    <cfRule type="containsText" dxfId="30266" priority="2005" operator="containsText" text="ATESTADO">
      <formula>NOT(ISERROR(SEARCH("ATESTADO",A15)))</formula>
    </cfRule>
  </conditionalFormatting>
  <conditionalFormatting sqref="A16">
    <cfRule type="containsText" dxfId="30265" priority="2003" operator="containsText" text="NTRAB">
      <formula>NOT(ISERROR(SEARCH("NTRAB",A16)))</formula>
    </cfRule>
    <cfRule type="containsText" dxfId="30264" priority="2004" operator="containsText" text="FERIADO">
      <formula>NOT(ISERROR(SEARCH("FERIADO",A16)))</formula>
    </cfRule>
  </conditionalFormatting>
  <conditionalFormatting sqref="A16">
    <cfRule type="containsText" dxfId="30263" priority="2002" operator="containsText" text="FÉRIAS">
      <formula>NOT(ISERROR(SEARCH("FÉRIAS",A16)))</formula>
    </cfRule>
  </conditionalFormatting>
  <conditionalFormatting sqref="A16">
    <cfRule type="expression" dxfId="30262" priority="1998">
      <formula>A15="FERIADO"</formula>
    </cfRule>
    <cfRule type="expression" dxfId="30261" priority="1999">
      <formula>A15="NTRAB"</formula>
    </cfRule>
    <cfRule type="expression" dxfId="30260" priority="2000">
      <formula>A15="FÉRIAS"</formula>
    </cfRule>
    <cfRule type="expression" dxfId="30259" priority="2001">
      <formula>A15="ATESTADO"</formula>
    </cfRule>
  </conditionalFormatting>
  <conditionalFormatting sqref="A16">
    <cfRule type="containsText" dxfId="30258" priority="1997" operator="containsText" text="ATESTADO">
      <formula>NOT(ISERROR(SEARCH("ATESTADO",A16)))</formula>
    </cfRule>
  </conditionalFormatting>
  <conditionalFormatting sqref="A15:A16 A18">
    <cfRule type="containsText" dxfId="30257" priority="1996" operator="containsText" text="HOJE">
      <formula>NOT(ISERROR(SEARCH("HOJE",A15)))</formula>
    </cfRule>
  </conditionalFormatting>
  <conditionalFormatting sqref="A22">
    <cfRule type="containsText" dxfId="30256" priority="1994" operator="containsText" text="NTRAB">
      <formula>NOT(ISERROR(SEARCH("NTRAB",A22)))</formula>
    </cfRule>
    <cfRule type="containsText" dxfId="30255" priority="1995" operator="containsText" text="FERIADO">
      <formula>NOT(ISERROR(SEARCH("FERIADO",A22)))</formula>
    </cfRule>
  </conditionalFormatting>
  <conditionalFormatting sqref="A22">
    <cfRule type="containsText" dxfId="30254" priority="1993" operator="containsText" text="FÉRIAS">
      <formula>NOT(ISERROR(SEARCH("FÉRIAS",A22)))</formula>
    </cfRule>
  </conditionalFormatting>
  <conditionalFormatting sqref="A19">
    <cfRule type="containsText" dxfId="30253" priority="1991" operator="containsText" text="NTRAB">
      <formula>NOT(ISERROR(SEARCH("NTRAB",A19)))</formula>
    </cfRule>
    <cfRule type="containsText" dxfId="30252" priority="1992" operator="containsText" text="FERIADO">
      <formula>NOT(ISERROR(SEARCH("FERIADO",A19)))</formula>
    </cfRule>
  </conditionalFormatting>
  <conditionalFormatting sqref="A19">
    <cfRule type="containsText" dxfId="30251" priority="1990" operator="containsText" text="FÉRIAS">
      <formula>NOT(ISERROR(SEARCH("FÉRIAS",A19)))</formula>
    </cfRule>
  </conditionalFormatting>
  <conditionalFormatting sqref="A19 A22">
    <cfRule type="containsText" dxfId="30250" priority="1989" operator="containsText" text="ATESTADO">
      <formula>NOT(ISERROR(SEARCH("ATESTADO",A19)))</formula>
    </cfRule>
  </conditionalFormatting>
  <conditionalFormatting sqref="A20">
    <cfRule type="containsText" dxfId="30249" priority="1987" operator="containsText" text="NTRAB">
      <formula>NOT(ISERROR(SEARCH("NTRAB",A20)))</formula>
    </cfRule>
    <cfRule type="containsText" dxfId="30248" priority="1988" operator="containsText" text="FERIADO">
      <formula>NOT(ISERROR(SEARCH("FERIADO",A20)))</formula>
    </cfRule>
  </conditionalFormatting>
  <conditionalFormatting sqref="A20">
    <cfRule type="containsText" dxfId="30247" priority="1986" operator="containsText" text="FÉRIAS">
      <formula>NOT(ISERROR(SEARCH("FÉRIAS",A20)))</formula>
    </cfRule>
  </conditionalFormatting>
  <conditionalFormatting sqref="A20">
    <cfRule type="expression" dxfId="30246" priority="1982">
      <formula>A19="FERIADO"</formula>
    </cfRule>
    <cfRule type="expression" dxfId="30245" priority="1983">
      <formula>A19="NTRAB"</formula>
    </cfRule>
    <cfRule type="expression" dxfId="30244" priority="1984">
      <formula>A19="FÉRIAS"</formula>
    </cfRule>
    <cfRule type="expression" dxfId="30243" priority="1985">
      <formula>A19="ATESTADO"</formula>
    </cfRule>
  </conditionalFormatting>
  <conditionalFormatting sqref="A20">
    <cfRule type="containsText" dxfId="30242" priority="1981" operator="containsText" text="ATESTADO">
      <formula>NOT(ISERROR(SEARCH("ATESTADO",A20)))</formula>
    </cfRule>
  </conditionalFormatting>
  <conditionalFormatting sqref="A19:A20 A22">
    <cfRule type="containsText" dxfId="30241" priority="1980" operator="containsText" text="HOJE">
      <formula>NOT(ISERROR(SEARCH("HOJE",A19)))</formula>
    </cfRule>
  </conditionalFormatting>
  <conditionalFormatting sqref="A26">
    <cfRule type="containsText" dxfId="30240" priority="1978" operator="containsText" text="NTRAB">
      <formula>NOT(ISERROR(SEARCH("NTRAB",A26)))</formula>
    </cfRule>
    <cfRule type="containsText" dxfId="30239" priority="1979" operator="containsText" text="FERIADO">
      <formula>NOT(ISERROR(SEARCH("FERIADO",A26)))</formula>
    </cfRule>
  </conditionalFormatting>
  <conditionalFormatting sqref="A26">
    <cfRule type="containsText" dxfId="30238" priority="1977" operator="containsText" text="FÉRIAS">
      <formula>NOT(ISERROR(SEARCH("FÉRIAS",A26)))</formula>
    </cfRule>
  </conditionalFormatting>
  <conditionalFormatting sqref="A23">
    <cfRule type="containsText" dxfId="30237" priority="1975" operator="containsText" text="NTRAB">
      <formula>NOT(ISERROR(SEARCH("NTRAB",A23)))</formula>
    </cfRule>
    <cfRule type="containsText" dxfId="30236" priority="1976" operator="containsText" text="FERIADO">
      <formula>NOT(ISERROR(SEARCH("FERIADO",A23)))</formula>
    </cfRule>
  </conditionalFormatting>
  <conditionalFormatting sqref="A23">
    <cfRule type="containsText" dxfId="30235" priority="1974" operator="containsText" text="FÉRIAS">
      <formula>NOT(ISERROR(SEARCH("FÉRIAS",A23)))</formula>
    </cfRule>
  </conditionalFormatting>
  <conditionalFormatting sqref="A23 A26">
    <cfRule type="containsText" dxfId="30234" priority="1973" operator="containsText" text="ATESTADO">
      <formula>NOT(ISERROR(SEARCH("ATESTADO",A23)))</formula>
    </cfRule>
  </conditionalFormatting>
  <conditionalFormatting sqref="A24">
    <cfRule type="containsText" dxfId="30233" priority="1971" operator="containsText" text="NTRAB">
      <formula>NOT(ISERROR(SEARCH("NTRAB",A24)))</formula>
    </cfRule>
    <cfRule type="containsText" dxfId="30232" priority="1972" operator="containsText" text="FERIADO">
      <formula>NOT(ISERROR(SEARCH("FERIADO",A24)))</formula>
    </cfRule>
  </conditionalFormatting>
  <conditionalFormatting sqref="A24">
    <cfRule type="containsText" dxfId="30231" priority="1970" operator="containsText" text="FÉRIAS">
      <formula>NOT(ISERROR(SEARCH("FÉRIAS",A24)))</formula>
    </cfRule>
  </conditionalFormatting>
  <conditionalFormatting sqref="A24">
    <cfRule type="expression" dxfId="30230" priority="1966">
      <formula>A23="FERIADO"</formula>
    </cfRule>
    <cfRule type="expression" dxfId="30229" priority="1967">
      <formula>A23="NTRAB"</formula>
    </cfRule>
    <cfRule type="expression" dxfId="30228" priority="1968">
      <formula>A23="FÉRIAS"</formula>
    </cfRule>
    <cfRule type="expression" dxfId="30227" priority="1969">
      <formula>A23="ATESTADO"</formula>
    </cfRule>
  </conditionalFormatting>
  <conditionalFormatting sqref="A24">
    <cfRule type="containsText" dxfId="30226" priority="1965" operator="containsText" text="ATESTADO">
      <formula>NOT(ISERROR(SEARCH("ATESTADO",A24)))</formula>
    </cfRule>
  </conditionalFormatting>
  <conditionalFormatting sqref="A23:A24 A26">
    <cfRule type="containsText" dxfId="30225" priority="1964" operator="containsText" text="HOJE">
      <formula>NOT(ISERROR(SEARCH("HOJE",A23)))</formula>
    </cfRule>
  </conditionalFormatting>
  <conditionalFormatting sqref="A30">
    <cfRule type="containsText" dxfId="30224" priority="1962" operator="containsText" text="NTRAB">
      <formula>NOT(ISERROR(SEARCH("NTRAB",A30)))</formula>
    </cfRule>
    <cfRule type="containsText" dxfId="30223" priority="1963" operator="containsText" text="FERIADO">
      <formula>NOT(ISERROR(SEARCH("FERIADO",A30)))</formula>
    </cfRule>
  </conditionalFormatting>
  <conditionalFormatting sqref="A30">
    <cfRule type="containsText" dxfId="30222" priority="1961" operator="containsText" text="FÉRIAS">
      <formula>NOT(ISERROR(SEARCH("FÉRIAS",A30)))</formula>
    </cfRule>
  </conditionalFormatting>
  <conditionalFormatting sqref="A27">
    <cfRule type="containsText" dxfId="30221" priority="1959" operator="containsText" text="NTRAB">
      <formula>NOT(ISERROR(SEARCH("NTRAB",A27)))</formula>
    </cfRule>
    <cfRule type="containsText" dxfId="30220" priority="1960" operator="containsText" text="FERIADO">
      <formula>NOT(ISERROR(SEARCH("FERIADO",A27)))</formula>
    </cfRule>
  </conditionalFormatting>
  <conditionalFormatting sqref="A27">
    <cfRule type="containsText" dxfId="30219" priority="1958" operator="containsText" text="FÉRIAS">
      <formula>NOT(ISERROR(SEARCH("FÉRIAS",A27)))</formula>
    </cfRule>
  </conditionalFormatting>
  <conditionalFormatting sqref="A27 A30">
    <cfRule type="containsText" dxfId="30218" priority="1957" operator="containsText" text="ATESTADO">
      <formula>NOT(ISERROR(SEARCH("ATESTADO",A27)))</formula>
    </cfRule>
  </conditionalFormatting>
  <conditionalFormatting sqref="A28">
    <cfRule type="containsText" dxfId="30217" priority="1955" operator="containsText" text="NTRAB">
      <formula>NOT(ISERROR(SEARCH("NTRAB",A28)))</formula>
    </cfRule>
    <cfRule type="containsText" dxfId="30216" priority="1956" operator="containsText" text="FERIADO">
      <formula>NOT(ISERROR(SEARCH("FERIADO",A28)))</formula>
    </cfRule>
  </conditionalFormatting>
  <conditionalFormatting sqref="A28">
    <cfRule type="containsText" dxfId="30215" priority="1954" operator="containsText" text="FÉRIAS">
      <formula>NOT(ISERROR(SEARCH("FÉRIAS",A28)))</formula>
    </cfRule>
  </conditionalFormatting>
  <conditionalFormatting sqref="A28">
    <cfRule type="expression" dxfId="30214" priority="1950">
      <formula>A27="FERIADO"</formula>
    </cfRule>
    <cfRule type="expression" dxfId="30213" priority="1951">
      <formula>A27="NTRAB"</formula>
    </cfRule>
    <cfRule type="expression" dxfId="30212" priority="1952">
      <formula>A27="FÉRIAS"</formula>
    </cfRule>
    <cfRule type="expression" dxfId="30211" priority="1953">
      <formula>A27="ATESTADO"</formula>
    </cfRule>
  </conditionalFormatting>
  <conditionalFormatting sqref="A28">
    <cfRule type="containsText" dxfId="30210" priority="1949" operator="containsText" text="ATESTADO">
      <formula>NOT(ISERROR(SEARCH("ATESTADO",A28)))</formula>
    </cfRule>
  </conditionalFormatting>
  <conditionalFormatting sqref="A27:A28 A30">
    <cfRule type="containsText" dxfId="30209" priority="1948" operator="containsText" text="HOJE">
      <formula>NOT(ISERROR(SEARCH("HOJE",A27)))</formula>
    </cfRule>
  </conditionalFormatting>
  <conditionalFormatting sqref="A34">
    <cfRule type="containsText" dxfId="30208" priority="1946" operator="containsText" text="NTRAB">
      <formula>NOT(ISERROR(SEARCH("NTRAB",A34)))</formula>
    </cfRule>
    <cfRule type="containsText" dxfId="30207" priority="1947" operator="containsText" text="FERIADO">
      <formula>NOT(ISERROR(SEARCH("FERIADO",A34)))</formula>
    </cfRule>
  </conditionalFormatting>
  <conditionalFormatting sqref="A34">
    <cfRule type="containsText" dxfId="30206" priority="1945" operator="containsText" text="FÉRIAS">
      <formula>NOT(ISERROR(SEARCH("FÉRIAS",A34)))</formula>
    </cfRule>
  </conditionalFormatting>
  <conditionalFormatting sqref="A31">
    <cfRule type="containsText" dxfId="30205" priority="1943" operator="containsText" text="NTRAB">
      <formula>NOT(ISERROR(SEARCH("NTRAB",A31)))</formula>
    </cfRule>
    <cfRule type="containsText" dxfId="30204" priority="1944" operator="containsText" text="FERIADO">
      <formula>NOT(ISERROR(SEARCH("FERIADO",A31)))</formula>
    </cfRule>
  </conditionalFormatting>
  <conditionalFormatting sqref="A31">
    <cfRule type="containsText" dxfId="30203" priority="1942" operator="containsText" text="FÉRIAS">
      <formula>NOT(ISERROR(SEARCH("FÉRIAS",A31)))</formula>
    </cfRule>
  </conditionalFormatting>
  <conditionalFormatting sqref="A31 A34">
    <cfRule type="containsText" dxfId="30202" priority="1941" operator="containsText" text="ATESTADO">
      <formula>NOT(ISERROR(SEARCH("ATESTADO",A31)))</formula>
    </cfRule>
  </conditionalFormatting>
  <conditionalFormatting sqref="A32">
    <cfRule type="containsText" dxfId="30201" priority="1939" operator="containsText" text="NTRAB">
      <formula>NOT(ISERROR(SEARCH("NTRAB",A32)))</formula>
    </cfRule>
    <cfRule type="containsText" dxfId="30200" priority="1940" operator="containsText" text="FERIADO">
      <formula>NOT(ISERROR(SEARCH("FERIADO",A32)))</formula>
    </cfRule>
  </conditionalFormatting>
  <conditionalFormatting sqref="A32">
    <cfRule type="containsText" dxfId="30199" priority="1938" operator="containsText" text="FÉRIAS">
      <formula>NOT(ISERROR(SEARCH("FÉRIAS",A32)))</formula>
    </cfRule>
  </conditionalFormatting>
  <conditionalFormatting sqref="A32">
    <cfRule type="expression" dxfId="30198" priority="1934">
      <formula>A31="FERIADO"</formula>
    </cfRule>
    <cfRule type="expression" dxfId="30197" priority="1935">
      <formula>A31="NTRAB"</formula>
    </cfRule>
    <cfRule type="expression" dxfId="30196" priority="1936">
      <formula>A31="FÉRIAS"</formula>
    </cfRule>
    <cfRule type="expression" dxfId="30195" priority="1937">
      <formula>A31="ATESTADO"</formula>
    </cfRule>
  </conditionalFormatting>
  <conditionalFormatting sqref="A32">
    <cfRule type="containsText" dxfId="30194" priority="1933" operator="containsText" text="ATESTADO">
      <formula>NOT(ISERROR(SEARCH("ATESTADO",A32)))</formula>
    </cfRule>
  </conditionalFormatting>
  <conditionalFormatting sqref="A31:A32 A34">
    <cfRule type="containsText" dxfId="30193" priority="1932" operator="containsText" text="HOJE">
      <formula>NOT(ISERROR(SEARCH("HOJE",A31)))</formula>
    </cfRule>
  </conditionalFormatting>
  <conditionalFormatting sqref="A38">
    <cfRule type="containsText" dxfId="30192" priority="1930" operator="containsText" text="NTRAB">
      <formula>NOT(ISERROR(SEARCH("NTRAB",A38)))</formula>
    </cfRule>
    <cfRule type="containsText" dxfId="30191" priority="1931" operator="containsText" text="FERIADO">
      <formula>NOT(ISERROR(SEARCH("FERIADO",A38)))</formula>
    </cfRule>
  </conditionalFormatting>
  <conditionalFormatting sqref="A38">
    <cfRule type="containsText" dxfId="30190" priority="1929" operator="containsText" text="FÉRIAS">
      <formula>NOT(ISERROR(SEARCH("FÉRIAS",A38)))</formula>
    </cfRule>
  </conditionalFormatting>
  <conditionalFormatting sqref="A35">
    <cfRule type="containsText" dxfId="30189" priority="1927" operator="containsText" text="NTRAB">
      <formula>NOT(ISERROR(SEARCH("NTRAB",A35)))</formula>
    </cfRule>
    <cfRule type="containsText" dxfId="30188" priority="1928" operator="containsText" text="FERIADO">
      <formula>NOT(ISERROR(SEARCH("FERIADO",A35)))</formula>
    </cfRule>
  </conditionalFormatting>
  <conditionalFormatting sqref="A35">
    <cfRule type="containsText" dxfId="30187" priority="1926" operator="containsText" text="FÉRIAS">
      <formula>NOT(ISERROR(SEARCH("FÉRIAS",A35)))</formula>
    </cfRule>
  </conditionalFormatting>
  <conditionalFormatting sqref="A35 A38">
    <cfRule type="containsText" dxfId="30186" priority="1925" operator="containsText" text="ATESTADO">
      <formula>NOT(ISERROR(SEARCH("ATESTADO",A35)))</formula>
    </cfRule>
  </conditionalFormatting>
  <conditionalFormatting sqref="A36">
    <cfRule type="containsText" dxfId="30185" priority="1923" operator="containsText" text="NTRAB">
      <formula>NOT(ISERROR(SEARCH("NTRAB",A36)))</formula>
    </cfRule>
    <cfRule type="containsText" dxfId="30184" priority="1924" operator="containsText" text="FERIADO">
      <formula>NOT(ISERROR(SEARCH("FERIADO",A36)))</formula>
    </cfRule>
  </conditionalFormatting>
  <conditionalFormatting sqref="A36">
    <cfRule type="containsText" dxfId="30183" priority="1922" operator="containsText" text="FÉRIAS">
      <formula>NOT(ISERROR(SEARCH("FÉRIAS",A36)))</formula>
    </cfRule>
  </conditionalFormatting>
  <conditionalFormatting sqref="A36">
    <cfRule type="expression" dxfId="30182" priority="1918">
      <formula>A35="FERIADO"</formula>
    </cfRule>
    <cfRule type="expression" dxfId="30181" priority="1919">
      <formula>A35="NTRAB"</formula>
    </cfRule>
    <cfRule type="expression" dxfId="30180" priority="1920">
      <formula>A35="FÉRIAS"</formula>
    </cfRule>
    <cfRule type="expression" dxfId="30179" priority="1921">
      <formula>A35="ATESTADO"</formula>
    </cfRule>
  </conditionalFormatting>
  <conditionalFormatting sqref="A36">
    <cfRule type="containsText" dxfId="30178" priority="1917" operator="containsText" text="ATESTADO">
      <formula>NOT(ISERROR(SEARCH("ATESTADO",A36)))</formula>
    </cfRule>
  </conditionalFormatting>
  <conditionalFormatting sqref="A35:A36 A38">
    <cfRule type="containsText" dxfId="30177" priority="1916" operator="containsText" text="HOJE">
      <formula>NOT(ISERROR(SEARCH("HOJE",A35)))</formula>
    </cfRule>
  </conditionalFormatting>
  <conditionalFormatting sqref="A42">
    <cfRule type="containsText" dxfId="30176" priority="1914" operator="containsText" text="NTRAB">
      <formula>NOT(ISERROR(SEARCH("NTRAB",A42)))</formula>
    </cfRule>
    <cfRule type="containsText" dxfId="30175" priority="1915" operator="containsText" text="FERIADO">
      <formula>NOT(ISERROR(SEARCH("FERIADO",A42)))</formula>
    </cfRule>
  </conditionalFormatting>
  <conditionalFormatting sqref="A42">
    <cfRule type="containsText" dxfId="30174" priority="1913" operator="containsText" text="FÉRIAS">
      <formula>NOT(ISERROR(SEARCH("FÉRIAS",A42)))</formula>
    </cfRule>
  </conditionalFormatting>
  <conditionalFormatting sqref="A39">
    <cfRule type="containsText" dxfId="30173" priority="1911" operator="containsText" text="NTRAB">
      <formula>NOT(ISERROR(SEARCH("NTRAB",A39)))</formula>
    </cfRule>
    <cfRule type="containsText" dxfId="30172" priority="1912" operator="containsText" text="FERIADO">
      <formula>NOT(ISERROR(SEARCH("FERIADO",A39)))</formula>
    </cfRule>
  </conditionalFormatting>
  <conditionalFormatting sqref="A39">
    <cfRule type="containsText" dxfId="30171" priority="1910" operator="containsText" text="FÉRIAS">
      <formula>NOT(ISERROR(SEARCH("FÉRIAS",A39)))</formula>
    </cfRule>
  </conditionalFormatting>
  <conditionalFormatting sqref="A39 A42">
    <cfRule type="containsText" dxfId="30170" priority="1909" operator="containsText" text="ATESTADO">
      <formula>NOT(ISERROR(SEARCH("ATESTADO",A39)))</formula>
    </cfRule>
  </conditionalFormatting>
  <conditionalFormatting sqref="A40">
    <cfRule type="containsText" dxfId="30169" priority="1907" operator="containsText" text="NTRAB">
      <formula>NOT(ISERROR(SEARCH("NTRAB",A40)))</formula>
    </cfRule>
    <cfRule type="containsText" dxfId="30168" priority="1908" operator="containsText" text="FERIADO">
      <formula>NOT(ISERROR(SEARCH("FERIADO",A40)))</formula>
    </cfRule>
  </conditionalFormatting>
  <conditionalFormatting sqref="A40">
    <cfRule type="containsText" dxfId="30167" priority="1906" operator="containsText" text="FÉRIAS">
      <formula>NOT(ISERROR(SEARCH("FÉRIAS",A40)))</formula>
    </cfRule>
  </conditionalFormatting>
  <conditionalFormatting sqref="A40">
    <cfRule type="expression" dxfId="30166" priority="1902">
      <formula>A39="FERIADO"</formula>
    </cfRule>
    <cfRule type="expression" dxfId="30165" priority="1903">
      <formula>A39="NTRAB"</formula>
    </cfRule>
    <cfRule type="expression" dxfId="30164" priority="1904">
      <formula>A39="FÉRIAS"</formula>
    </cfRule>
    <cfRule type="expression" dxfId="30163" priority="1905">
      <formula>A39="ATESTADO"</formula>
    </cfRule>
  </conditionalFormatting>
  <conditionalFormatting sqref="A40">
    <cfRule type="containsText" dxfId="30162" priority="1901" operator="containsText" text="ATESTADO">
      <formula>NOT(ISERROR(SEARCH("ATESTADO",A40)))</formula>
    </cfRule>
  </conditionalFormatting>
  <conditionalFormatting sqref="A39:A40 A42">
    <cfRule type="containsText" dxfId="30161" priority="1900" operator="containsText" text="HOJE">
      <formula>NOT(ISERROR(SEARCH("HOJE",A39)))</formula>
    </cfRule>
  </conditionalFormatting>
  <conditionalFormatting sqref="A13">
    <cfRule type="containsText" dxfId="30160" priority="1898" operator="containsText" text="NTRAB">
      <formula>NOT(ISERROR(SEARCH("NTRAB",A13)))</formula>
    </cfRule>
    <cfRule type="containsText" dxfId="30159" priority="1899" operator="containsText" text="FERIADO">
      <formula>NOT(ISERROR(SEARCH("FERIADO",A13)))</formula>
    </cfRule>
  </conditionalFormatting>
  <conditionalFormatting sqref="A13">
    <cfRule type="containsText" dxfId="30158" priority="1897" operator="containsText" text="FÉRIAS">
      <formula>NOT(ISERROR(SEARCH("FÉRIAS",A13)))</formula>
    </cfRule>
  </conditionalFormatting>
  <conditionalFormatting sqref="A13">
    <cfRule type="expression" dxfId="30157" priority="1893">
      <formula>A12="FERIADO"</formula>
    </cfRule>
    <cfRule type="expression" dxfId="30156" priority="1894">
      <formula>A12="NTRAB"</formula>
    </cfRule>
    <cfRule type="expression" dxfId="30155" priority="1895">
      <formula>A12="FÉRIAS"</formula>
    </cfRule>
    <cfRule type="expression" dxfId="30154" priority="1896">
      <formula>A12="ATESTADO"</formula>
    </cfRule>
  </conditionalFormatting>
  <conditionalFormatting sqref="A13">
    <cfRule type="containsText" dxfId="30153" priority="1892" operator="containsText" text="ATESTADO">
      <formula>NOT(ISERROR(SEARCH("ATESTADO",A13)))</formula>
    </cfRule>
  </conditionalFormatting>
  <conditionalFormatting sqref="A13">
    <cfRule type="expression" dxfId="30152" priority="1888">
      <formula>A11="ATESTADO"</formula>
    </cfRule>
    <cfRule type="expression" dxfId="30151" priority="1889">
      <formula>A11="FÉRIAS"</formula>
    </cfRule>
    <cfRule type="expression" dxfId="30150" priority="1890">
      <formula>A11="NTRAB"</formula>
    </cfRule>
    <cfRule type="expression" dxfId="30149" priority="1891">
      <formula>A11="FERIADO"</formula>
    </cfRule>
  </conditionalFormatting>
  <conditionalFormatting sqref="A13">
    <cfRule type="containsText" dxfId="30148" priority="1887" operator="containsText" text="HOJE">
      <formula>NOT(ISERROR(SEARCH("HOJE",A13)))</formula>
    </cfRule>
  </conditionalFormatting>
  <conditionalFormatting sqref="A17">
    <cfRule type="containsText" dxfId="30147" priority="1885" operator="containsText" text="NTRAB">
      <formula>NOT(ISERROR(SEARCH("NTRAB",A17)))</formula>
    </cfRule>
    <cfRule type="containsText" dxfId="30146" priority="1886" operator="containsText" text="FERIADO">
      <formula>NOT(ISERROR(SEARCH("FERIADO",A17)))</formula>
    </cfRule>
  </conditionalFormatting>
  <conditionalFormatting sqref="A17">
    <cfRule type="containsText" dxfId="30145" priority="1884" operator="containsText" text="FÉRIAS">
      <formula>NOT(ISERROR(SEARCH("FÉRIAS",A17)))</formula>
    </cfRule>
  </conditionalFormatting>
  <conditionalFormatting sqref="A17">
    <cfRule type="expression" dxfId="30144" priority="1880">
      <formula>A16="FERIADO"</formula>
    </cfRule>
    <cfRule type="expression" dxfId="30143" priority="1881">
      <formula>A16="NTRAB"</formula>
    </cfRule>
    <cfRule type="expression" dxfId="30142" priority="1882">
      <formula>A16="FÉRIAS"</formula>
    </cfRule>
    <cfRule type="expression" dxfId="30141" priority="1883">
      <formula>A16="ATESTADO"</formula>
    </cfRule>
  </conditionalFormatting>
  <conditionalFormatting sqref="A17">
    <cfRule type="containsText" dxfId="30140" priority="1879" operator="containsText" text="ATESTADO">
      <formula>NOT(ISERROR(SEARCH("ATESTADO",A17)))</formula>
    </cfRule>
  </conditionalFormatting>
  <conditionalFormatting sqref="A17">
    <cfRule type="expression" dxfId="30139" priority="1875">
      <formula>A15="ATESTADO"</formula>
    </cfRule>
    <cfRule type="expression" dxfId="30138" priority="1876">
      <formula>A15="FÉRIAS"</formula>
    </cfRule>
    <cfRule type="expression" dxfId="30137" priority="1877">
      <formula>A15="NTRAB"</formula>
    </cfRule>
    <cfRule type="expression" dxfId="30136" priority="1878">
      <formula>A15="FERIADO"</formula>
    </cfRule>
  </conditionalFormatting>
  <conditionalFormatting sqref="A17">
    <cfRule type="containsText" dxfId="30135" priority="1874" operator="containsText" text="HOJE">
      <formula>NOT(ISERROR(SEARCH("HOJE",A17)))</formula>
    </cfRule>
  </conditionalFormatting>
  <conditionalFormatting sqref="A21">
    <cfRule type="containsText" dxfId="30134" priority="1872" operator="containsText" text="NTRAB">
      <formula>NOT(ISERROR(SEARCH("NTRAB",A21)))</formula>
    </cfRule>
    <cfRule type="containsText" dxfId="30133" priority="1873" operator="containsText" text="FERIADO">
      <formula>NOT(ISERROR(SEARCH("FERIADO",A21)))</formula>
    </cfRule>
  </conditionalFormatting>
  <conditionalFormatting sqref="A21">
    <cfRule type="containsText" dxfId="30132" priority="1871" operator="containsText" text="FÉRIAS">
      <formula>NOT(ISERROR(SEARCH("FÉRIAS",A21)))</formula>
    </cfRule>
  </conditionalFormatting>
  <conditionalFormatting sqref="A21">
    <cfRule type="expression" dxfId="30131" priority="1867">
      <formula>A20="FERIADO"</formula>
    </cfRule>
    <cfRule type="expression" dxfId="30130" priority="1868">
      <formula>A20="NTRAB"</formula>
    </cfRule>
    <cfRule type="expression" dxfId="30129" priority="1869">
      <formula>A20="FÉRIAS"</formula>
    </cfRule>
    <cfRule type="expression" dxfId="30128" priority="1870">
      <formula>A20="ATESTADO"</formula>
    </cfRule>
  </conditionalFormatting>
  <conditionalFormatting sqref="A21">
    <cfRule type="containsText" dxfId="30127" priority="1866" operator="containsText" text="ATESTADO">
      <formula>NOT(ISERROR(SEARCH("ATESTADO",A21)))</formula>
    </cfRule>
  </conditionalFormatting>
  <conditionalFormatting sqref="A21">
    <cfRule type="expression" dxfId="30126" priority="1862">
      <formula>A19="ATESTADO"</formula>
    </cfRule>
    <cfRule type="expression" dxfId="30125" priority="1863">
      <formula>A19="FÉRIAS"</formula>
    </cfRule>
    <cfRule type="expression" dxfId="30124" priority="1864">
      <formula>A19="NTRAB"</formula>
    </cfRule>
    <cfRule type="expression" dxfId="30123" priority="1865">
      <formula>A19="FERIADO"</formula>
    </cfRule>
  </conditionalFormatting>
  <conditionalFormatting sqref="A21">
    <cfRule type="containsText" dxfId="30122" priority="1861" operator="containsText" text="HOJE">
      <formula>NOT(ISERROR(SEARCH("HOJE",A21)))</formula>
    </cfRule>
  </conditionalFormatting>
  <conditionalFormatting sqref="A25">
    <cfRule type="containsText" dxfId="30121" priority="1859" operator="containsText" text="NTRAB">
      <formula>NOT(ISERROR(SEARCH("NTRAB",A25)))</formula>
    </cfRule>
    <cfRule type="containsText" dxfId="30120" priority="1860" operator="containsText" text="FERIADO">
      <formula>NOT(ISERROR(SEARCH("FERIADO",A25)))</formula>
    </cfRule>
  </conditionalFormatting>
  <conditionalFormatting sqref="A25">
    <cfRule type="containsText" dxfId="30119" priority="1858" operator="containsText" text="FÉRIAS">
      <formula>NOT(ISERROR(SEARCH("FÉRIAS",A25)))</formula>
    </cfRule>
  </conditionalFormatting>
  <conditionalFormatting sqref="A25">
    <cfRule type="expression" dxfId="30118" priority="1854">
      <formula>A24="FERIADO"</formula>
    </cfRule>
    <cfRule type="expression" dxfId="30117" priority="1855">
      <formula>A24="NTRAB"</formula>
    </cfRule>
    <cfRule type="expression" dxfId="30116" priority="1856">
      <formula>A24="FÉRIAS"</formula>
    </cfRule>
    <cfRule type="expression" dxfId="30115" priority="1857">
      <formula>A24="ATESTADO"</formula>
    </cfRule>
  </conditionalFormatting>
  <conditionalFormatting sqref="A25">
    <cfRule type="containsText" dxfId="30114" priority="1853" operator="containsText" text="ATESTADO">
      <formula>NOT(ISERROR(SEARCH("ATESTADO",A25)))</formula>
    </cfRule>
  </conditionalFormatting>
  <conditionalFormatting sqref="A25">
    <cfRule type="expression" dxfId="30113" priority="1849">
      <formula>A23="ATESTADO"</formula>
    </cfRule>
    <cfRule type="expression" dxfId="30112" priority="1850">
      <formula>A23="FÉRIAS"</formula>
    </cfRule>
    <cfRule type="expression" dxfId="30111" priority="1851">
      <formula>A23="NTRAB"</formula>
    </cfRule>
    <cfRule type="expression" dxfId="30110" priority="1852">
      <formula>A23="FERIADO"</formula>
    </cfRule>
  </conditionalFormatting>
  <conditionalFormatting sqref="A25">
    <cfRule type="containsText" dxfId="30109" priority="1848" operator="containsText" text="HOJE">
      <formula>NOT(ISERROR(SEARCH("HOJE",A25)))</formula>
    </cfRule>
  </conditionalFormatting>
  <conditionalFormatting sqref="A29">
    <cfRule type="containsText" dxfId="30108" priority="1846" operator="containsText" text="NTRAB">
      <formula>NOT(ISERROR(SEARCH("NTRAB",A29)))</formula>
    </cfRule>
    <cfRule type="containsText" dxfId="30107" priority="1847" operator="containsText" text="FERIADO">
      <formula>NOT(ISERROR(SEARCH("FERIADO",A29)))</formula>
    </cfRule>
  </conditionalFormatting>
  <conditionalFormatting sqref="A29">
    <cfRule type="containsText" dxfId="30106" priority="1845" operator="containsText" text="FÉRIAS">
      <formula>NOT(ISERROR(SEARCH("FÉRIAS",A29)))</formula>
    </cfRule>
  </conditionalFormatting>
  <conditionalFormatting sqref="A29">
    <cfRule type="expression" dxfId="30105" priority="1841">
      <formula>A28="FERIADO"</formula>
    </cfRule>
    <cfRule type="expression" dxfId="30104" priority="1842">
      <formula>A28="NTRAB"</formula>
    </cfRule>
    <cfRule type="expression" dxfId="30103" priority="1843">
      <formula>A28="FÉRIAS"</formula>
    </cfRule>
    <cfRule type="expression" dxfId="30102" priority="1844">
      <formula>A28="ATESTADO"</formula>
    </cfRule>
  </conditionalFormatting>
  <conditionalFormatting sqref="A29">
    <cfRule type="containsText" dxfId="30101" priority="1840" operator="containsText" text="ATESTADO">
      <formula>NOT(ISERROR(SEARCH("ATESTADO",A29)))</formula>
    </cfRule>
  </conditionalFormatting>
  <conditionalFormatting sqref="A29">
    <cfRule type="expression" dxfId="30100" priority="1836">
      <formula>A27="ATESTADO"</formula>
    </cfRule>
    <cfRule type="expression" dxfId="30099" priority="1837">
      <formula>A27="FÉRIAS"</formula>
    </cfRule>
    <cfRule type="expression" dxfId="30098" priority="1838">
      <formula>A27="NTRAB"</formula>
    </cfRule>
    <cfRule type="expression" dxfId="30097" priority="1839">
      <formula>A27="FERIADO"</formula>
    </cfRule>
  </conditionalFormatting>
  <conditionalFormatting sqref="A29">
    <cfRule type="containsText" dxfId="30096" priority="1835" operator="containsText" text="HOJE">
      <formula>NOT(ISERROR(SEARCH("HOJE",A29)))</formula>
    </cfRule>
  </conditionalFormatting>
  <conditionalFormatting sqref="A33">
    <cfRule type="containsText" dxfId="30095" priority="1833" operator="containsText" text="NTRAB">
      <formula>NOT(ISERROR(SEARCH("NTRAB",A33)))</formula>
    </cfRule>
    <cfRule type="containsText" dxfId="30094" priority="1834" operator="containsText" text="FERIADO">
      <formula>NOT(ISERROR(SEARCH("FERIADO",A33)))</formula>
    </cfRule>
  </conditionalFormatting>
  <conditionalFormatting sqref="A33">
    <cfRule type="containsText" dxfId="30093" priority="1832" operator="containsText" text="FÉRIAS">
      <formula>NOT(ISERROR(SEARCH("FÉRIAS",A33)))</formula>
    </cfRule>
  </conditionalFormatting>
  <conditionalFormatting sqref="A33">
    <cfRule type="expression" dxfId="30092" priority="1828">
      <formula>A32="FERIADO"</formula>
    </cfRule>
    <cfRule type="expression" dxfId="30091" priority="1829">
      <formula>A32="NTRAB"</formula>
    </cfRule>
    <cfRule type="expression" dxfId="30090" priority="1830">
      <formula>A32="FÉRIAS"</formula>
    </cfRule>
    <cfRule type="expression" dxfId="30089" priority="1831">
      <formula>A32="ATESTADO"</formula>
    </cfRule>
  </conditionalFormatting>
  <conditionalFormatting sqref="A33">
    <cfRule type="containsText" dxfId="30088" priority="1827" operator="containsText" text="ATESTADO">
      <formula>NOT(ISERROR(SEARCH("ATESTADO",A33)))</formula>
    </cfRule>
  </conditionalFormatting>
  <conditionalFormatting sqref="A33">
    <cfRule type="expression" dxfId="30087" priority="1823">
      <formula>A31="ATESTADO"</formula>
    </cfRule>
    <cfRule type="expression" dxfId="30086" priority="1824">
      <formula>A31="FÉRIAS"</formula>
    </cfRule>
    <cfRule type="expression" dxfId="30085" priority="1825">
      <formula>A31="NTRAB"</formula>
    </cfRule>
    <cfRule type="expression" dxfId="30084" priority="1826">
      <formula>A31="FERIADO"</formula>
    </cfRule>
  </conditionalFormatting>
  <conditionalFormatting sqref="A33">
    <cfRule type="containsText" dxfId="30083" priority="1822" operator="containsText" text="HOJE">
      <formula>NOT(ISERROR(SEARCH("HOJE",A33)))</formula>
    </cfRule>
  </conditionalFormatting>
  <conditionalFormatting sqref="A37">
    <cfRule type="containsText" dxfId="30082" priority="1820" operator="containsText" text="NTRAB">
      <formula>NOT(ISERROR(SEARCH("NTRAB",A37)))</formula>
    </cfRule>
    <cfRule type="containsText" dxfId="30081" priority="1821" operator="containsText" text="FERIADO">
      <formula>NOT(ISERROR(SEARCH("FERIADO",A37)))</formula>
    </cfRule>
  </conditionalFormatting>
  <conditionalFormatting sqref="A37">
    <cfRule type="containsText" dxfId="30080" priority="1819" operator="containsText" text="FÉRIAS">
      <formula>NOT(ISERROR(SEARCH("FÉRIAS",A37)))</formula>
    </cfRule>
  </conditionalFormatting>
  <conditionalFormatting sqref="A37">
    <cfRule type="expression" dxfId="30079" priority="1815">
      <formula>A36="FERIADO"</formula>
    </cfRule>
    <cfRule type="expression" dxfId="30078" priority="1816">
      <formula>A36="NTRAB"</formula>
    </cfRule>
    <cfRule type="expression" dxfId="30077" priority="1817">
      <formula>A36="FÉRIAS"</formula>
    </cfRule>
    <cfRule type="expression" dxfId="30076" priority="1818">
      <formula>A36="ATESTADO"</formula>
    </cfRule>
  </conditionalFormatting>
  <conditionalFormatting sqref="A37">
    <cfRule type="containsText" dxfId="30075" priority="1814" operator="containsText" text="ATESTADO">
      <formula>NOT(ISERROR(SEARCH("ATESTADO",A37)))</formula>
    </cfRule>
  </conditionalFormatting>
  <conditionalFormatting sqref="A37">
    <cfRule type="expression" dxfId="30074" priority="1810">
      <formula>A35="ATESTADO"</formula>
    </cfRule>
    <cfRule type="expression" dxfId="30073" priority="1811">
      <formula>A35="FÉRIAS"</formula>
    </cfRule>
    <cfRule type="expression" dxfId="30072" priority="1812">
      <formula>A35="NTRAB"</formula>
    </cfRule>
    <cfRule type="expression" dxfId="30071" priority="1813">
      <formula>A35="FERIADO"</formula>
    </cfRule>
  </conditionalFormatting>
  <conditionalFormatting sqref="A37">
    <cfRule type="containsText" dxfId="30070" priority="1809" operator="containsText" text="HOJE">
      <formula>NOT(ISERROR(SEARCH("HOJE",A37)))</formula>
    </cfRule>
  </conditionalFormatting>
  <conditionalFormatting sqref="A41">
    <cfRule type="containsText" dxfId="30069" priority="1807" operator="containsText" text="NTRAB">
      <formula>NOT(ISERROR(SEARCH("NTRAB",A41)))</formula>
    </cfRule>
    <cfRule type="containsText" dxfId="30068" priority="1808" operator="containsText" text="FERIADO">
      <formula>NOT(ISERROR(SEARCH("FERIADO",A41)))</formula>
    </cfRule>
  </conditionalFormatting>
  <conditionalFormatting sqref="A41">
    <cfRule type="containsText" dxfId="30067" priority="1806" operator="containsText" text="FÉRIAS">
      <formula>NOT(ISERROR(SEARCH("FÉRIAS",A41)))</formula>
    </cfRule>
  </conditionalFormatting>
  <conditionalFormatting sqref="A41">
    <cfRule type="expression" dxfId="30066" priority="1802">
      <formula>A40="FERIADO"</formula>
    </cfRule>
    <cfRule type="expression" dxfId="30065" priority="1803">
      <formula>A40="NTRAB"</formula>
    </cfRule>
    <cfRule type="expression" dxfId="30064" priority="1804">
      <formula>A40="FÉRIAS"</formula>
    </cfRule>
    <cfRule type="expression" dxfId="30063" priority="1805">
      <formula>A40="ATESTADO"</formula>
    </cfRule>
  </conditionalFormatting>
  <conditionalFormatting sqref="A41">
    <cfRule type="containsText" dxfId="30062" priority="1801" operator="containsText" text="ATESTADO">
      <formula>NOT(ISERROR(SEARCH("ATESTADO",A41)))</formula>
    </cfRule>
  </conditionalFormatting>
  <conditionalFormatting sqref="A41">
    <cfRule type="expression" dxfId="30061" priority="1797">
      <formula>A39="ATESTADO"</formula>
    </cfRule>
    <cfRule type="expression" dxfId="30060" priority="1798">
      <formula>A39="FÉRIAS"</formula>
    </cfRule>
    <cfRule type="expression" dxfId="30059" priority="1799">
      <formula>A39="NTRAB"</formula>
    </cfRule>
    <cfRule type="expression" dxfId="30058" priority="1800">
      <formula>A39="FERIADO"</formula>
    </cfRule>
  </conditionalFormatting>
  <conditionalFormatting sqref="A41">
    <cfRule type="containsText" dxfId="30057" priority="1796" operator="containsText" text="HOJE">
      <formula>NOT(ISERROR(SEARCH("HOJE",A41)))</formula>
    </cfRule>
  </conditionalFormatting>
  <conditionalFormatting sqref="F6">
    <cfRule type="containsText" dxfId="30056" priority="1794" operator="containsText" text="NTRAB">
      <formula>NOT(ISERROR(SEARCH("NTRAB",F6)))</formula>
    </cfRule>
    <cfRule type="containsText" dxfId="30055" priority="1795" operator="containsText" text="FERIADO">
      <formula>NOT(ISERROR(SEARCH("FERIADO",F6)))</formula>
    </cfRule>
  </conditionalFormatting>
  <conditionalFormatting sqref="F6">
    <cfRule type="containsText" dxfId="30054" priority="1793" operator="containsText" text="FÉRIAS">
      <formula>NOT(ISERROR(SEARCH("FÉRIAS",F6)))</formula>
    </cfRule>
  </conditionalFormatting>
  <conditionalFormatting sqref="F3">
    <cfRule type="containsText" dxfId="30053" priority="1791" operator="containsText" text="NTRAB">
      <formula>NOT(ISERROR(SEARCH("NTRAB",F3)))</formula>
    </cfRule>
    <cfRule type="containsText" dxfId="30052" priority="1792" operator="containsText" text="FERIADO">
      <formula>NOT(ISERROR(SEARCH("FERIADO",F3)))</formula>
    </cfRule>
  </conditionalFormatting>
  <conditionalFormatting sqref="F3">
    <cfRule type="containsText" dxfId="30051" priority="1790" operator="containsText" text="FÉRIAS">
      <formula>NOT(ISERROR(SEARCH("FÉRIAS",F3)))</formula>
    </cfRule>
  </conditionalFormatting>
  <conditionalFormatting sqref="F3 F6">
    <cfRule type="containsText" dxfId="30050" priority="1789" operator="containsText" text="ATESTADO">
      <formula>NOT(ISERROR(SEARCH("ATESTADO",F3)))</formula>
    </cfRule>
  </conditionalFormatting>
  <conditionalFormatting sqref="F3 F6">
    <cfRule type="containsText" dxfId="30049" priority="1788" operator="containsText" text="HOJE">
      <formula>NOT(ISERROR(SEARCH("HOJE",F3)))</formula>
    </cfRule>
  </conditionalFormatting>
  <conditionalFormatting sqref="F10">
    <cfRule type="containsText" dxfId="30048" priority="1786" operator="containsText" text="NTRAB">
      <formula>NOT(ISERROR(SEARCH("NTRAB",F10)))</formula>
    </cfRule>
    <cfRule type="containsText" dxfId="30047" priority="1787" operator="containsText" text="FERIADO">
      <formula>NOT(ISERROR(SEARCH("FERIADO",F10)))</formula>
    </cfRule>
  </conditionalFormatting>
  <conditionalFormatting sqref="F10">
    <cfRule type="containsText" dxfId="30046" priority="1785" operator="containsText" text="FÉRIAS">
      <formula>NOT(ISERROR(SEARCH("FÉRIAS",F10)))</formula>
    </cfRule>
  </conditionalFormatting>
  <conditionalFormatting sqref="F7">
    <cfRule type="containsText" dxfId="30045" priority="1783" operator="containsText" text="NTRAB">
      <formula>NOT(ISERROR(SEARCH("NTRAB",F7)))</formula>
    </cfRule>
    <cfRule type="containsText" dxfId="30044" priority="1784" operator="containsText" text="FERIADO">
      <formula>NOT(ISERROR(SEARCH("FERIADO",F7)))</formula>
    </cfRule>
  </conditionalFormatting>
  <conditionalFormatting sqref="F7">
    <cfRule type="containsText" dxfId="30043" priority="1782" operator="containsText" text="FÉRIAS">
      <formula>NOT(ISERROR(SEARCH("FÉRIAS",F7)))</formula>
    </cfRule>
  </conditionalFormatting>
  <conditionalFormatting sqref="F7 F10">
    <cfRule type="containsText" dxfId="30042" priority="1781" operator="containsText" text="ATESTADO">
      <formula>NOT(ISERROR(SEARCH("ATESTADO",F7)))</formula>
    </cfRule>
  </conditionalFormatting>
  <conditionalFormatting sqref="F8">
    <cfRule type="containsText" dxfId="30041" priority="1779" operator="containsText" text="NTRAB">
      <formula>NOT(ISERROR(SEARCH("NTRAB",F8)))</formula>
    </cfRule>
    <cfRule type="containsText" dxfId="30040" priority="1780" operator="containsText" text="FERIADO">
      <formula>NOT(ISERROR(SEARCH("FERIADO",F8)))</formula>
    </cfRule>
  </conditionalFormatting>
  <conditionalFormatting sqref="F8">
    <cfRule type="containsText" dxfId="30039" priority="1778" operator="containsText" text="FÉRIAS">
      <formula>NOT(ISERROR(SEARCH("FÉRIAS",F8)))</formula>
    </cfRule>
  </conditionalFormatting>
  <conditionalFormatting sqref="F8">
    <cfRule type="expression" dxfId="30038" priority="1774">
      <formula>F7="FERIADO"</formula>
    </cfRule>
    <cfRule type="expression" dxfId="30037" priority="1775">
      <formula>F7="NTRAB"</formula>
    </cfRule>
    <cfRule type="expression" dxfId="30036" priority="1776">
      <formula>F7="FÉRIAS"</formula>
    </cfRule>
    <cfRule type="expression" dxfId="30035" priority="1777">
      <formula>F7="ATESTADO"</formula>
    </cfRule>
  </conditionalFormatting>
  <conditionalFormatting sqref="F8">
    <cfRule type="containsText" dxfId="30034" priority="1773" operator="containsText" text="ATESTADO">
      <formula>NOT(ISERROR(SEARCH("ATESTADO",F8)))</formula>
    </cfRule>
  </conditionalFormatting>
  <conditionalFormatting sqref="F9">
    <cfRule type="containsText" dxfId="30033" priority="1771" operator="containsText" text="NTRAB">
      <formula>NOT(ISERROR(SEARCH("NTRAB",F9)))</formula>
    </cfRule>
    <cfRule type="containsText" dxfId="30032" priority="1772" operator="containsText" text="FERIADO">
      <formula>NOT(ISERROR(SEARCH("FERIADO",F9)))</formula>
    </cfRule>
  </conditionalFormatting>
  <conditionalFormatting sqref="F9">
    <cfRule type="containsText" dxfId="30031" priority="1770" operator="containsText" text="FÉRIAS">
      <formula>NOT(ISERROR(SEARCH("FÉRIAS",F9)))</formula>
    </cfRule>
  </conditionalFormatting>
  <conditionalFormatting sqref="F9">
    <cfRule type="expression" dxfId="30030" priority="1766">
      <formula>F8="FERIADO"</formula>
    </cfRule>
    <cfRule type="expression" dxfId="30029" priority="1767">
      <formula>F8="NTRAB"</formula>
    </cfRule>
    <cfRule type="expression" dxfId="30028" priority="1768">
      <formula>F8="FÉRIAS"</formula>
    </cfRule>
    <cfRule type="expression" dxfId="30027" priority="1769">
      <formula>F8="ATESTADO"</formula>
    </cfRule>
  </conditionalFormatting>
  <conditionalFormatting sqref="F9">
    <cfRule type="containsText" dxfId="30026" priority="1765" operator="containsText" text="ATESTADO">
      <formula>NOT(ISERROR(SEARCH("ATESTADO",F9)))</formula>
    </cfRule>
  </conditionalFormatting>
  <conditionalFormatting sqref="F9">
    <cfRule type="expression" dxfId="30025" priority="1761">
      <formula>F7="ATESTADO"</formula>
    </cfRule>
    <cfRule type="expression" dxfId="30024" priority="1762">
      <formula>F7="FÉRIAS"</formula>
    </cfRule>
    <cfRule type="expression" dxfId="30023" priority="1763">
      <formula>F7="NTRAB"</formula>
    </cfRule>
    <cfRule type="expression" dxfId="30022" priority="1764">
      <formula>F7="FERIADO"</formula>
    </cfRule>
  </conditionalFormatting>
  <conditionalFormatting sqref="F7:F10">
    <cfRule type="containsText" dxfId="30021" priority="1760" operator="containsText" text="HOJE">
      <formula>NOT(ISERROR(SEARCH("HOJE",F7)))</formula>
    </cfRule>
  </conditionalFormatting>
  <conditionalFormatting sqref="F14">
    <cfRule type="containsText" dxfId="30020" priority="1758" operator="containsText" text="NTRAB">
      <formula>NOT(ISERROR(SEARCH("NTRAB",F14)))</formula>
    </cfRule>
    <cfRule type="containsText" dxfId="30019" priority="1759" operator="containsText" text="FERIADO">
      <formula>NOT(ISERROR(SEARCH("FERIADO",F14)))</formula>
    </cfRule>
  </conditionalFormatting>
  <conditionalFormatting sqref="F14">
    <cfRule type="containsText" dxfId="30018" priority="1757" operator="containsText" text="FÉRIAS">
      <formula>NOT(ISERROR(SEARCH("FÉRIAS",F14)))</formula>
    </cfRule>
  </conditionalFormatting>
  <conditionalFormatting sqref="F11">
    <cfRule type="containsText" dxfId="30017" priority="1755" operator="containsText" text="NTRAB">
      <formula>NOT(ISERROR(SEARCH("NTRAB",F11)))</formula>
    </cfRule>
    <cfRule type="containsText" dxfId="30016" priority="1756" operator="containsText" text="FERIADO">
      <formula>NOT(ISERROR(SEARCH("FERIADO",F11)))</formula>
    </cfRule>
  </conditionalFormatting>
  <conditionalFormatting sqref="F11">
    <cfRule type="containsText" dxfId="30015" priority="1754" operator="containsText" text="FÉRIAS">
      <formula>NOT(ISERROR(SEARCH("FÉRIAS",F11)))</formula>
    </cfRule>
  </conditionalFormatting>
  <conditionalFormatting sqref="F11 F14">
    <cfRule type="containsText" dxfId="30014" priority="1753" operator="containsText" text="ATESTADO">
      <formula>NOT(ISERROR(SEARCH("ATESTADO",F11)))</formula>
    </cfRule>
  </conditionalFormatting>
  <conditionalFormatting sqref="F12">
    <cfRule type="containsText" dxfId="30013" priority="1751" operator="containsText" text="NTRAB">
      <formula>NOT(ISERROR(SEARCH("NTRAB",F12)))</formula>
    </cfRule>
    <cfRule type="containsText" dxfId="30012" priority="1752" operator="containsText" text="FERIADO">
      <formula>NOT(ISERROR(SEARCH("FERIADO",F12)))</formula>
    </cfRule>
  </conditionalFormatting>
  <conditionalFormatting sqref="F12">
    <cfRule type="containsText" dxfId="30011" priority="1750" operator="containsText" text="FÉRIAS">
      <formula>NOT(ISERROR(SEARCH("FÉRIAS",F12)))</formula>
    </cfRule>
  </conditionalFormatting>
  <conditionalFormatting sqref="F12">
    <cfRule type="expression" dxfId="30010" priority="1746">
      <formula>F11="FERIADO"</formula>
    </cfRule>
    <cfRule type="expression" dxfId="30009" priority="1747">
      <formula>F11="NTRAB"</formula>
    </cfRule>
    <cfRule type="expression" dxfId="30008" priority="1748">
      <formula>F11="FÉRIAS"</formula>
    </cfRule>
    <cfRule type="expression" dxfId="30007" priority="1749">
      <formula>F11="ATESTADO"</formula>
    </cfRule>
  </conditionalFormatting>
  <conditionalFormatting sqref="F12">
    <cfRule type="containsText" dxfId="30006" priority="1745" operator="containsText" text="ATESTADO">
      <formula>NOT(ISERROR(SEARCH("ATESTADO",F12)))</formula>
    </cfRule>
  </conditionalFormatting>
  <conditionalFormatting sqref="F11:F12 F14">
    <cfRule type="containsText" dxfId="30005" priority="1744" operator="containsText" text="HOJE">
      <formula>NOT(ISERROR(SEARCH("HOJE",F11)))</formula>
    </cfRule>
  </conditionalFormatting>
  <conditionalFormatting sqref="F18">
    <cfRule type="containsText" dxfId="30004" priority="1742" operator="containsText" text="NTRAB">
      <formula>NOT(ISERROR(SEARCH("NTRAB",F18)))</formula>
    </cfRule>
    <cfRule type="containsText" dxfId="30003" priority="1743" operator="containsText" text="FERIADO">
      <formula>NOT(ISERROR(SEARCH("FERIADO",F18)))</formula>
    </cfRule>
  </conditionalFormatting>
  <conditionalFormatting sqref="F18">
    <cfRule type="containsText" dxfId="30002" priority="1741" operator="containsText" text="FÉRIAS">
      <formula>NOT(ISERROR(SEARCH("FÉRIAS",F18)))</formula>
    </cfRule>
  </conditionalFormatting>
  <conditionalFormatting sqref="F15">
    <cfRule type="containsText" dxfId="30001" priority="1739" operator="containsText" text="NTRAB">
      <formula>NOT(ISERROR(SEARCH("NTRAB",F15)))</formula>
    </cfRule>
    <cfRule type="containsText" dxfId="30000" priority="1740" operator="containsText" text="FERIADO">
      <formula>NOT(ISERROR(SEARCH("FERIADO",F15)))</formula>
    </cfRule>
  </conditionalFormatting>
  <conditionalFormatting sqref="F15">
    <cfRule type="containsText" dxfId="29999" priority="1738" operator="containsText" text="FÉRIAS">
      <formula>NOT(ISERROR(SEARCH("FÉRIAS",F15)))</formula>
    </cfRule>
  </conditionalFormatting>
  <conditionalFormatting sqref="F15 F18">
    <cfRule type="containsText" dxfId="29998" priority="1737" operator="containsText" text="ATESTADO">
      <formula>NOT(ISERROR(SEARCH("ATESTADO",F15)))</formula>
    </cfRule>
  </conditionalFormatting>
  <conditionalFormatting sqref="F16">
    <cfRule type="containsText" dxfId="29997" priority="1735" operator="containsText" text="NTRAB">
      <formula>NOT(ISERROR(SEARCH("NTRAB",F16)))</formula>
    </cfRule>
    <cfRule type="containsText" dxfId="29996" priority="1736" operator="containsText" text="FERIADO">
      <formula>NOT(ISERROR(SEARCH("FERIADO",F16)))</formula>
    </cfRule>
  </conditionalFormatting>
  <conditionalFormatting sqref="F16">
    <cfRule type="containsText" dxfId="29995" priority="1734" operator="containsText" text="FÉRIAS">
      <formula>NOT(ISERROR(SEARCH("FÉRIAS",F16)))</formula>
    </cfRule>
  </conditionalFormatting>
  <conditionalFormatting sqref="F16">
    <cfRule type="expression" dxfId="29994" priority="1730">
      <formula>F15="FERIADO"</formula>
    </cfRule>
    <cfRule type="expression" dxfId="29993" priority="1731">
      <formula>F15="NTRAB"</formula>
    </cfRule>
    <cfRule type="expression" dxfId="29992" priority="1732">
      <formula>F15="FÉRIAS"</formula>
    </cfRule>
    <cfRule type="expression" dxfId="29991" priority="1733">
      <formula>F15="ATESTADO"</formula>
    </cfRule>
  </conditionalFormatting>
  <conditionalFormatting sqref="F16">
    <cfRule type="containsText" dxfId="29990" priority="1729" operator="containsText" text="ATESTADO">
      <formula>NOT(ISERROR(SEARCH("ATESTADO",F16)))</formula>
    </cfRule>
  </conditionalFormatting>
  <conditionalFormatting sqref="F15:F16 F18">
    <cfRule type="containsText" dxfId="29989" priority="1728" operator="containsText" text="HOJE">
      <formula>NOT(ISERROR(SEARCH("HOJE",F15)))</formula>
    </cfRule>
  </conditionalFormatting>
  <conditionalFormatting sqref="F22">
    <cfRule type="containsText" dxfId="29988" priority="1726" operator="containsText" text="NTRAB">
      <formula>NOT(ISERROR(SEARCH("NTRAB",F22)))</formula>
    </cfRule>
    <cfRule type="containsText" dxfId="29987" priority="1727" operator="containsText" text="FERIADO">
      <formula>NOT(ISERROR(SEARCH("FERIADO",F22)))</formula>
    </cfRule>
  </conditionalFormatting>
  <conditionalFormatting sqref="F22">
    <cfRule type="containsText" dxfId="29986" priority="1725" operator="containsText" text="FÉRIAS">
      <formula>NOT(ISERROR(SEARCH("FÉRIAS",F22)))</formula>
    </cfRule>
  </conditionalFormatting>
  <conditionalFormatting sqref="F19">
    <cfRule type="containsText" dxfId="29985" priority="1723" operator="containsText" text="NTRAB">
      <formula>NOT(ISERROR(SEARCH("NTRAB",F19)))</formula>
    </cfRule>
    <cfRule type="containsText" dxfId="29984" priority="1724" operator="containsText" text="FERIADO">
      <formula>NOT(ISERROR(SEARCH("FERIADO",F19)))</formula>
    </cfRule>
  </conditionalFormatting>
  <conditionalFormatting sqref="F19">
    <cfRule type="containsText" dxfId="29983" priority="1722" operator="containsText" text="FÉRIAS">
      <formula>NOT(ISERROR(SEARCH("FÉRIAS",F19)))</formula>
    </cfRule>
  </conditionalFormatting>
  <conditionalFormatting sqref="F19 F22">
    <cfRule type="containsText" dxfId="29982" priority="1721" operator="containsText" text="ATESTADO">
      <formula>NOT(ISERROR(SEARCH("ATESTADO",F19)))</formula>
    </cfRule>
  </conditionalFormatting>
  <conditionalFormatting sqref="F20">
    <cfRule type="containsText" dxfId="29981" priority="1719" operator="containsText" text="NTRAB">
      <formula>NOT(ISERROR(SEARCH("NTRAB",F20)))</formula>
    </cfRule>
    <cfRule type="containsText" dxfId="29980" priority="1720" operator="containsText" text="FERIADO">
      <formula>NOT(ISERROR(SEARCH("FERIADO",F20)))</formula>
    </cfRule>
  </conditionalFormatting>
  <conditionalFormatting sqref="F20">
    <cfRule type="containsText" dxfId="29979" priority="1718" operator="containsText" text="FÉRIAS">
      <formula>NOT(ISERROR(SEARCH("FÉRIAS",F20)))</formula>
    </cfRule>
  </conditionalFormatting>
  <conditionalFormatting sqref="F20">
    <cfRule type="expression" dxfId="29978" priority="1714">
      <formula>F19="FERIADO"</formula>
    </cfRule>
    <cfRule type="expression" dxfId="29977" priority="1715">
      <formula>F19="NTRAB"</formula>
    </cfRule>
    <cfRule type="expression" dxfId="29976" priority="1716">
      <formula>F19="FÉRIAS"</formula>
    </cfRule>
    <cfRule type="expression" dxfId="29975" priority="1717">
      <formula>F19="ATESTADO"</formula>
    </cfRule>
  </conditionalFormatting>
  <conditionalFormatting sqref="F20">
    <cfRule type="containsText" dxfId="29974" priority="1713" operator="containsText" text="ATESTADO">
      <formula>NOT(ISERROR(SEARCH("ATESTADO",F20)))</formula>
    </cfRule>
  </conditionalFormatting>
  <conditionalFormatting sqref="F19:F20 F22">
    <cfRule type="containsText" dxfId="29973" priority="1712" operator="containsText" text="HOJE">
      <formula>NOT(ISERROR(SEARCH("HOJE",F19)))</formula>
    </cfRule>
  </conditionalFormatting>
  <conditionalFormatting sqref="F26">
    <cfRule type="containsText" dxfId="29972" priority="1710" operator="containsText" text="NTRAB">
      <formula>NOT(ISERROR(SEARCH("NTRAB",F26)))</formula>
    </cfRule>
    <cfRule type="containsText" dxfId="29971" priority="1711" operator="containsText" text="FERIADO">
      <formula>NOT(ISERROR(SEARCH("FERIADO",F26)))</formula>
    </cfRule>
  </conditionalFormatting>
  <conditionalFormatting sqref="F26">
    <cfRule type="containsText" dxfId="29970" priority="1709" operator="containsText" text="FÉRIAS">
      <formula>NOT(ISERROR(SEARCH("FÉRIAS",F26)))</formula>
    </cfRule>
  </conditionalFormatting>
  <conditionalFormatting sqref="F23">
    <cfRule type="containsText" dxfId="29969" priority="1707" operator="containsText" text="NTRAB">
      <formula>NOT(ISERROR(SEARCH("NTRAB",F23)))</formula>
    </cfRule>
    <cfRule type="containsText" dxfId="29968" priority="1708" operator="containsText" text="FERIADO">
      <formula>NOT(ISERROR(SEARCH("FERIADO",F23)))</formula>
    </cfRule>
  </conditionalFormatting>
  <conditionalFormatting sqref="F23">
    <cfRule type="containsText" dxfId="29967" priority="1706" operator="containsText" text="FÉRIAS">
      <formula>NOT(ISERROR(SEARCH("FÉRIAS",F23)))</formula>
    </cfRule>
  </conditionalFormatting>
  <conditionalFormatting sqref="F23 F26">
    <cfRule type="containsText" dxfId="29966" priority="1705" operator="containsText" text="ATESTADO">
      <formula>NOT(ISERROR(SEARCH("ATESTADO",F23)))</formula>
    </cfRule>
  </conditionalFormatting>
  <conditionalFormatting sqref="F24">
    <cfRule type="containsText" dxfId="29965" priority="1703" operator="containsText" text="NTRAB">
      <formula>NOT(ISERROR(SEARCH("NTRAB",F24)))</formula>
    </cfRule>
    <cfRule type="containsText" dxfId="29964" priority="1704" operator="containsText" text="FERIADO">
      <formula>NOT(ISERROR(SEARCH("FERIADO",F24)))</formula>
    </cfRule>
  </conditionalFormatting>
  <conditionalFormatting sqref="F24">
    <cfRule type="containsText" dxfId="29963" priority="1702" operator="containsText" text="FÉRIAS">
      <formula>NOT(ISERROR(SEARCH("FÉRIAS",F24)))</formula>
    </cfRule>
  </conditionalFormatting>
  <conditionalFormatting sqref="F24">
    <cfRule type="expression" dxfId="29962" priority="1698">
      <formula>F23="FERIADO"</formula>
    </cfRule>
    <cfRule type="expression" dxfId="29961" priority="1699">
      <formula>F23="NTRAB"</formula>
    </cfRule>
    <cfRule type="expression" dxfId="29960" priority="1700">
      <formula>F23="FÉRIAS"</formula>
    </cfRule>
    <cfRule type="expression" dxfId="29959" priority="1701">
      <formula>F23="ATESTADO"</formula>
    </cfRule>
  </conditionalFormatting>
  <conditionalFormatting sqref="F24">
    <cfRule type="containsText" dxfId="29958" priority="1697" operator="containsText" text="ATESTADO">
      <formula>NOT(ISERROR(SEARCH("ATESTADO",F24)))</formula>
    </cfRule>
  </conditionalFormatting>
  <conditionalFormatting sqref="F23:F24 F26">
    <cfRule type="containsText" dxfId="29957" priority="1696" operator="containsText" text="HOJE">
      <formula>NOT(ISERROR(SEARCH("HOJE",F23)))</formula>
    </cfRule>
  </conditionalFormatting>
  <conditionalFormatting sqref="F30">
    <cfRule type="containsText" dxfId="29956" priority="1694" operator="containsText" text="NTRAB">
      <formula>NOT(ISERROR(SEARCH("NTRAB",F30)))</formula>
    </cfRule>
    <cfRule type="containsText" dxfId="29955" priority="1695" operator="containsText" text="FERIADO">
      <formula>NOT(ISERROR(SEARCH("FERIADO",F30)))</formula>
    </cfRule>
  </conditionalFormatting>
  <conditionalFormatting sqref="F30">
    <cfRule type="containsText" dxfId="29954" priority="1693" operator="containsText" text="FÉRIAS">
      <formula>NOT(ISERROR(SEARCH("FÉRIAS",F30)))</formula>
    </cfRule>
  </conditionalFormatting>
  <conditionalFormatting sqref="F27">
    <cfRule type="containsText" dxfId="29953" priority="1691" operator="containsText" text="NTRAB">
      <formula>NOT(ISERROR(SEARCH("NTRAB",F27)))</formula>
    </cfRule>
    <cfRule type="containsText" dxfId="29952" priority="1692" operator="containsText" text="FERIADO">
      <formula>NOT(ISERROR(SEARCH("FERIADO",F27)))</formula>
    </cfRule>
  </conditionalFormatting>
  <conditionalFormatting sqref="F27">
    <cfRule type="containsText" dxfId="29951" priority="1690" operator="containsText" text="FÉRIAS">
      <formula>NOT(ISERROR(SEARCH("FÉRIAS",F27)))</formula>
    </cfRule>
  </conditionalFormatting>
  <conditionalFormatting sqref="F27 F30">
    <cfRule type="containsText" dxfId="29950" priority="1689" operator="containsText" text="ATESTADO">
      <formula>NOT(ISERROR(SEARCH("ATESTADO",F27)))</formula>
    </cfRule>
  </conditionalFormatting>
  <conditionalFormatting sqref="F28">
    <cfRule type="containsText" dxfId="29949" priority="1687" operator="containsText" text="NTRAB">
      <formula>NOT(ISERROR(SEARCH("NTRAB",F28)))</formula>
    </cfRule>
    <cfRule type="containsText" dxfId="29948" priority="1688" operator="containsText" text="FERIADO">
      <formula>NOT(ISERROR(SEARCH("FERIADO",F28)))</formula>
    </cfRule>
  </conditionalFormatting>
  <conditionalFormatting sqref="F28">
    <cfRule type="containsText" dxfId="29947" priority="1686" operator="containsText" text="FÉRIAS">
      <formula>NOT(ISERROR(SEARCH("FÉRIAS",F28)))</formula>
    </cfRule>
  </conditionalFormatting>
  <conditionalFormatting sqref="F28">
    <cfRule type="expression" dxfId="29946" priority="1682">
      <formula>F27="FERIADO"</formula>
    </cfRule>
    <cfRule type="expression" dxfId="29945" priority="1683">
      <formula>F27="NTRAB"</formula>
    </cfRule>
    <cfRule type="expression" dxfId="29944" priority="1684">
      <formula>F27="FÉRIAS"</formula>
    </cfRule>
    <cfRule type="expression" dxfId="29943" priority="1685">
      <formula>F27="ATESTADO"</formula>
    </cfRule>
  </conditionalFormatting>
  <conditionalFormatting sqref="F28">
    <cfRule type="containsText" dxfId="29942" priority="1681" operator="containsText" text="ATESTADO">
      <formula>NOT(ISERROR(SEARCH("ATESTADO",F28)))</formula>
    </cfRule>
  </conditionalFormatting>
  <conditionalFormatting sqref="F27:F28 F30">
    <cfRule type="containsText" dxfId="29941" priority="1680" operator="containsText" text="HOJE">
      <formula>NOT(ISERROR(SEARCH("HOJE",F27)))</formula>
    </cfRule>
  </conditionalFormatting>
  <conditionalFormatting sqref="F34">
    <cfRule type="containsText" dxfId="29940" priority="1678" operator="containsText" text="NTRAB">
      <formula>NOT(ISERROR(SEARCH("NTRAB",F34)))</formula>
    </cfRule>
    <cfRule type="containsText" dxfId="29939" priority="1679" operator="containsText" text="FERIADO">
      <formula>NOT(ISERROR(SEARCH("FERIADO",F34)))</formula>
    </cfRule>
  </conditionalFormatting>
  <conditionalFormatting sqref="F34">
    <cfRule type="containsText" dxfId="29938" priority="1677" operator="containsText" text="FÉRIAS">
      <formula>NOT(ISERROR(SEARCH("FÉRIAS",F34)))</formula>
    </cfRule>
  </conditionalFormatting>
  <conditionalFormatting sqref="F31">
    <cfRule type="containsText" dxfId="29937" priority="1675" operator="containsText" text="NTRAB">
      <formula>NOT(ISERROR(SEARCH("NTRAB",F31)))</formula>
    </cfRule>
    <cfRule type="containsText" dxfId="29936" priority="1676" operator="containsText" text="FERIADO">
      <formula>NOT(ISERROR(SEARCH("FERIADO",F31)))</formula>
    </cfRule>
  </conditionalFormatting>
  <conditionalFormatting sqref="F31">
    <cfRule type="containsText" dxfId="29935" priority="1674" operator="containsText" text="FÉRIAS">
      <formula>NOT(ISERROR(SEARCH("FÉRIAS",F31)))</formula>
    </cfRule>
  </conditionalFormatting>
  <conditionalFormatting sqref="F31 F34">
    <cfRule type="containsText" dxfId="29934" priority="1673" operator="containsText" text="ATESTADO">
      <formula>NOT(ISERROR(SEARCH("ATESTADO",F31)))</formula>
    </cfRule>
  </conditionalFormatting>
  <conditionalFormatting sqref="F32">
    <cfRule type="containsText" dxfId="29933" priority="1671" operator="containsText" text="NTRAB">
      <formula>NOT(ISERROR(SEARCH("NTRAB",F32)))</formula>
    </cfRule>
    <cfRule type="containsText" dxfId="29932" priority="1672" operator="containsText" text="FERIADO">
      <formula>NOT(ISERROR(SEARCH("FERIADO",F32)))</formula>
    </cfRule>
  </conditionalFormatting>
  <conditionalFormatting sqref="F32">
    <cfRule type="containsText" dxfId="29931" priority="1670" operator="containsText" text="FÉRIAS">
      <formula>NOT(ISERROR(SEARCH("FÉRIAS",F32)))</formula>
    </cfRule>
  </conditionalFormatting>
  <conditionalFormatting sqref="F32">
    <cfRule type="expression" dxfId="29930" priority="1666">
      <formula>F31="FERIADO"</formula>
    </cfRule>
    <cfRule type="expression" dxfId="29929" priority="1667">
      <formula>F31="NTRAB"</formula>
    </cfRule>
    <cfRule type="expression" dxfId="29928" priority="1668">
      <formula>F31="FÉRIAS"</formula>
    </cfRule>
    <cfRule type="expression" dxfId="29927" priority="1669">
      <formula>F31="ATESTADO"</formula>
    </cfRule>
  </conditionalFormatting>
  <conditionalFormatting sqref="F32">
    <cfRule type="containsText" dxfId="29926" priority="1665" operator="containsText" text="ATESTADO">
      <formula>NOT(ISERROR(SEARCH("ATESTADO",F32)))</formula>
    </cfRule>
  </conditionalFormatting>
  <conditionalFormatting sqref="F31:F32 F34">
    <cfRule type="containsText" dxfId="29925" priority="1664" operator="containsText" text="HOJE">
      <formula>NOT(ISERROR(SEARCH("HOJE",F31)))</formula>
    </cfRule>
  </conditionalFormatting>
  <conditionalFormatting sqref="F38">
    <cfRule type="containsText" dxfId="29924" priority="1662" operator="containsText" text="NTRAB">
      <formula>NOT(ISERROR(SEARCH("NTRAB",F38)))</formula>
    </cfRule>
    <cfRule type="containsText" dxfId="29923" priority="1663" operator="containsText" text="FERIADO">
      <formula>NOT(ISERROR(SEARCH("FERIADO",F38)))</formula>
    </cfRule>
  </conditionalFormatting>
  <conditionalFormatting sqref="F38">
    <cfRule type="containsText" dxfId="29922" priority="1661" operator="containsText" text="FÉRIAS">
      <formula>NOT(ISERROR(SEARCH("FÉRIAS",F38)))</formula>
    </cfRule>
  </conditionalFormatting>
  <conditionalFormatting sqref="F35">
    <cfRule type="containsText" dxfId="29921" priority="1659" operator="containsText" text="NTRAB">
      <formula>NOT(ISERROR(SEARCH("NTRAB",F35)))</formula>
    </cfRule>
    <cfRule type="containsText" dxfId="29920" priority="1660" operator="containsText" text="FERIADO">
      <formula>NOT(ISERROR(SEARCH("FERIADO",F35)))</formula>
    </cfRule>
  </conditionalFormatting>
  <conditionalFormatting sqref="F35">
    <cfRule type="containsText" dxfId="29919" priority="1658" operator="containsText" text="FÉRIAS">
      <formula>NOT(ISERROR(SEARCH("FÉRIAS",F35)))</formula>
    </cfRule>
  </conditionalFormatting>
  <conditionalFormatting sqref="F35 F38">
    <cfRule type="containsText" dxfId="29918" priority="1657" operator="containsText" text="ATESTADO">
      <formula>NOT(ISERROR(SEARCH("ATESTADO",F35)))</formula>
    </cfRule>
  </conditionalFormatting>
  <conditionalFormatting sqref="F36">
    <cfRule type="containsText" dxfId="29917" priority="1655" operator="containsText" text="NTRAB">
      <formula>NOT(ISERROR(SEARCH("NTRAB",F36)))</formula>
    </cfRule>
    <cfRule type="containsText" dxfId="29916" priority="1656" operator="containsText" text="FERIADO">
      <formula>NOT(ISERROR(SEARCH("FERIADO",F36)))</formula>
    </cfRule>
  </conditionalFormatting>
  <conditionalFormatting sqref="F36">
    <cfRule type="containsText" dxfId="29915" priority="1654" operator="containsText" text="FÉRIAS">
      <formula>NOT(ISERROR(SEARCH("FÉRIAS",F36)))</formula>
    </cfRule>
  </conditionalFormatting>
  <conditionalFormatting sqref="F36">
    <cfRule type="expression" dxfId="29914" priority="1650">
      <formula>F35="FERIADO"</formula>
    </cfRule>
    <cfRule type="expression" dxfId="29913" priority="1651">
      <formula>F35="NTRAB"</formula>
    </cfRule>
    <cfRule type="expression" dxfId="29912" priority="1652">
      <formula>F35="FÉRIAS"</formula>
    </cfRule>
    <cfRule type="expression" dxfId="29911" priority="1653">
      <formula>F35="ATESTADO"</formula>
    </cfRule>
  </conditionalFormatting>
  <conditionalFormatting sqref="F36">
    <cfRule type="containsText" dxfId="29910" priority="1649" operator="containsText" text="ATESTADO">
      <formula>NOT(ISERROR(SEARCH("ATESTADO",F36)))</formula>
    </cfRule>
  </conditionalFormatting>
  <conditionalFormatting sqref="F35:F36 F38">
    <cfRule type="containsText" dxfId="29909" priority="1648" operator="containsText" text="HOJE">
      <formula>NOT(ISERROR(SEARCH("HOJE",F35)))</formula>
    </cfRule>
  </conditionalFormatting>
  <conditionalFormatting sqref="F42">
    <cfRule type="containsText" dxfId="29908" priority="1646" operator="containsText" text="NTRAB">
      <formula>NOT(ISERROR(SEARCH("NTRAB",F42)))</formula>
    </cfRule>
    <cfRule type="containsText" dxfId="29907" priority="1647" operator="containsText" text="FERIADO">
      <formula>NOT(ISERROR(SEARCH("FERIADO",F42)))</formula>
    </cfRule>
  </conditionalFormatting>
  <conditionalFormatting sqref="F42">
    <cfRule type="containsText" dxfId="29906" priority="1645" operator="containsText" text="FÉRIAS">
      <formula>NOT(ISERROR(SEARCH("FÉRIAS",F42)))</formula>
    </cfRule>
  </conditionalFormatting>
  <conditionalFormatting sqref="F39">
    <cfRule type="containsText" dxfId="29905" priority="1643" operator="containsText" text="NTRAB">
      <formula>NOT(ISERROR(SEARCH("NTRAB",F39)))</formula>
    </cfRule>
    <cfRule type="containsText" dxfId="29904" priority="1644" operator="containsText" text="FERIADO">
      <formula>NOT(ISERROR(SEARCH("FERIADO",F39)))</formula>
    </cfRule>
  </conditionalFormatting>
  <conditionalFormatting sqref="F39">
    <cfRule type="containsText" dxfId="29903" priority="1642" operator="containsText" text="FÉRIAS">
      <formula>NOT(ISERROR(SEARCH("FÉRIAS",F39)))</formula>
    </cfRule>
  </conditionalFormatting>
  <conditionalFormatting sqref="F39 F42">
    <cfRule type="containsText" dxfId="29902" priority="1641" operator="containsText" text="ATESTADO">
      <formula>NOT(ISERROR(SEARCH("ATESTADO",F39)))</formula>
    </cfRule>
  </conditionalFormatting>
  <conditionalFormatting sqref="F40">
    <cfRule type="containsText" dxfId="29901" priority="1639" operator="containsText" text="NTRAB">
      <formula>NOT(ISERROR(SEARCH("NTRAB",F40)))</formula>
    </cfRule>
    <cfRule type="containsText" dxfId="29900" priority="1640" operator="containsText" text="FERIADO">
      <formula>NOT(ISERROR(SEARCH("FERIADO",F40)))</formula>
    </cfRule>
  </conditionalFormatting>
  <conditionalFormatting sqref="F40">
    <cfRule type="containsText" dxfId="29899" priority="1638" operator="containsText" text="FÉRIAS">
      <formula>NOT(ISERROR(SEARCH("FÉRIAS",F40)))</formula>
    </cfRule>
  </conditionalFormatting>
  <conditionalFormatting sqref="F40">
    <cfRule type="expression" dxfId="29898" priority="1634">
      <formula>F39="FERIADO"</formula>
    </cfRule>
    <cfRule type="expression" dxfId="29897" priority="1635">
      <formula>F39="NTRAB"</formula>
    </cfRule>
    <cfRule type="expression" dxfId="29896" priority="1636">
      <formula>F39="FÉRIAS"</formula>
    </cfRule>
    <cfRule type="expression" dxfId="29895" priority="1637">
      <formula>F39="ATESTADO"</formula>
    </cfRule>
  </conditionalFormatting>
  <conditionalFormatting sqref="F40">
    <cfRule type="containsText" dxfId="29894" priority="1633" operator="containsText" text="ATESTADO">
      <formula>NOT(ISERROR(SEARCH("ATESTADO",F40)))</formula>
    </cfRule>
  </conditionalFormatting>
  <conditionalFormatting sqref="F39:F40 F42">
    <cfRule type="containsText" dxfId="29893" priority="1632" operator="containsText" text="HOJE">
      <formula>NOT(ISERROR(SEARCH("HOJE",F39)))</formula>
    </cfRule>
  </conditionalFormatting>
  <conditionalFormatting sqref="F13">
    <cfRule type="containsText" dxfId="29892" priority="1630" operator="containsText" text="NTRAB">
      <formula>NOT(ISERROR(SEARCH("NTRAB",F13)))</formula>
    </cfRule>
    <cfRule type="containsText" dxfId="29891" priority="1631" operator="containsText" text="FERIADO">
      <formula>NOT(ISERROR(SEARCH("FERIADO",F13)))</formula>
    </cfRule>
  </conditionalFormatting>
  <conditionalFormatting sqref="F13">
    <cfRule type="containsText" dxfId="29890" priority="1629" operator="containsText" text="FÉRIAS">
      <formula>NOT(ISERROR(SEARCH("FÉRIAS",F13)))</formula>
    </cfRule>
  </conditionalFormatting>
  <conditionalFormatting sqref="F13">
    <cfRule type="expression" dxfId="29889" priority="1625">
      <formula>F12="FERIADO"</formula>
    </cfRule>
    <cfRule type="expression" dxfId="29888" priority="1626">
      <formula>F12="NTRAB"</formula>
    </cfRule>
    <cfRule type="expression" dxfId="29887" priority="1627">
      <formula>F12="FÉRIAS"</formula>
    </cfRule>
    <cfRule type="expression" dxfId="29886" priority="1628">
      <formula>F12="ATESTADO"</formula>
    </cfRule>
  </conditionalFormatting>
  <conditionalFormatting sqref="F13">
    <cfRule type="containsText" dxfId="29885" priority="1624" operator="containsText" text="ATESTADO">
      <formula>NOT(ISERROR(SEARCH("ATESTADO",F13)))</formula>
    </cfRule>
  </conditionalFormatting>
  <conditionalFormatting sqref="F13">
    <cfRule type="expression" dxfId="29884" priority="1620">
      <formula>F11="ATESTADO"</formula>
    </cfRule>
    <cfRule type="expression" dxfId="29883" priority="1621">
      <formula>F11="FÉRIAS"</formula>
    </cfRule>
    <cfRule type="expression" dxfId="29882" priority="1622">
      <formula>F11="NTRAB"</formula>
    </cfRule>
    <cfRule type="expression" dxfId="29881" priority="1623">
      <formula>F11="FERIADO"</formula>
    </cfRule>
  </conditionalFormatting>
  <conditionalFormatting sqref="F13">
    <cfRule type="containsText" dxfId="29880" priority="1619" operator="containsText" text="HOJE">
      <formula>NOT(ISERROR(SEARCH("HOJE",F13)))</formula>
    </cfRule>
  </conditionalFormatting>
  <conditionalFormatting sqref="F17">
    <cfRule type="containsText" dxfId="29879" priority="1617" operator="containsText" text="NTRAB">
      <formula>NOT(ISERROR(SEARCH("NTRAB",F17)))</formula>
    </cfRule>
    <cfRule type="containsText" dxfId="29878" priority="1618" operator="containsText" text="FERIADO">
      <formula>NOT(ISERROR(SEARCH("FERIADO",F17)))</formula>
    </cfRule>
  </conditionalFormatting>
  <conditionalFormatting sqref="F17">
    <cfRule type="containsText" dxfId="29877" priority="1616" operator="containsText" text="FÉRIAS">
      <formula>NOT(ISERROR(SEARCH("FÉRIAS",F17)))</formula>
    </cfRule>
  </conditionalFormatting>
  <conditionalFormatting sqref="F17">
    <cfRule type="expression" dxfId="29876" priority="1612">
      <formula>F16="FERIADO"</formula>
    </cfRule>
    <cfRule type="expression" dxfId="29875" priority="1613">
      <formula>F16="NTRAB"</formula>
    </cfRule>
    <cfRule type="expression" dxfId="29874" priority="1614">
      <formula>F16="FÉRIAS"</formula>
    </cfRule>
    <cfRule type="expression" dxfId="29873" priority="1615">
      <formula>F16="ATESTADO"</formula>
    </cfRule>
  </conditionalFormatting>
  <conditionalFormatting sqref="F17">
    <cfRule type="containsText" dxfId="29872" priority="1611" operator="containsText" text="ATESTADO">
      <formula>NOT(ISERROR(SEARCH("ATESTADO",F17)))</formula>
    </cfRule>
  </conditionalFormatting>
  <conditionalFormatting sqref="F17">
    <cfRule type="expression" dxfId="29871" priority="1607">
      <formula>F15="ATESTADO"</formula>
    </cfRule>
    <cfRule type="expression" dxfId="29870" priority="1608">
      <formula>F15="FÉRIAS"</formula>
    </cfRule>
    <cfRule type="expression" dxfId="29869" priority="1609">
      <formula>F15="NTRAB"</formula>
    </cfRule>
    <cfRule type="expression" dxfId="29868" priority="1610">
      <formula>F15="FERIADO"</formula>
    </cfRule>
  </conditionalFormatting>
  <conditionalFormatting sqref="F17">
    <cfRule type="containsText" dxfId="29867" priority="1606" operator="containsText" text="HOJE">
      <formula>NOT(ISERROR(SEARCH("HOJE",F17)))</formula>
    </cfRule>
  </conditionalFormatting>
  <conditionalFormatting sqref="F21">
    <cfRule type="containsText" dxfId="29866" priority="1604" operator="containsText" text="NTRAB">
      <formula>NOT(ISERROR(SEARCH("NTRAB",F21)))</formula>
    </cfRule>
    <cfRule type="containsText" dxfId="29865" priority="1605" operator="containsText" text="FERIADO">
      <formula>NOT(ISERROR(SEARCH("FERIADO",F21)))</formula>
    </cfRule>
  </conditionalFormatting>
  <conditionalFormatting sqref="F21">
    <cfRule type="containsText" dxfId="29864" priority="1603" operator="containsText" text="FÉRIAS">
      <formula>NOT(ISERROR(SEARCH("FÉRIAS",F21)))</formula>
    </cfRule>
  </conditionalFormatting>
  <conditionalFormatting sqref="F21">
    <cfRule type="expression" dxfId="29863" priority="1599">
      <formula>F20="FERIADO"</formula>
    </cfRule>
    <cfRule type="expression" dxfId="29862" priority="1600">
      <formula>F20="NTRAB"</formula>
    </cfRule>
    <cfRule type="expression" dxfId="29861" priority="1601">
      <formula>F20="FÉRIAS"</formula>
    </cfRule>
    <cfRule type="expression" dxfId="29860" priority="1602">
      <formula>F20="ATESTADO"</formula>
    </cfRule>
  </conditionalFormatting>
  <conditionalFormatting sqref="F21">
    <cfRule type="containsText" dxfId="29859" priority="1598" operator="containsText" text="ATESTADO">
      <formula>NOT(ISERROR(SEARCH("ATESTADO",F21)))</formula>
    </cfRule>
  </conditionalFormatting>
  <conditionalFormatting sqref="F21">
    <cfRule type="expression" dxfId="29858" priority="1594">
      <formula>F19="ATESTADO"</formula>
    </cfRule>
    <cfRule type="expression" dxfId="29857" priority="1595">
      <formula>F19="FÉRIAS"</formula>
    </cfRule>
    <cfRule type="expression" dxfId="29856" priority="1596">
      <formula>F19="NTRAB"</formula>
    </cfRule>
    <cfRule type="expression" dxfId="29855" priority="1597">
      <formula>F19="FERIADO"</formula>
    </cfRule>
  </conditionalFormatting>
  <conditionalFormatting sqref="F21">
    <cfRule type="containsText" dxfId="29854" priority="1593" operator="containsText" text="HOJE">
      <formula>NOT(ISERROR(SEARCH("HOJE",F21)))</formula>
    </cfRule>
  </conditionalFormatting>
  <conditionalFormatting sqref="F25">
    <cfRule type="containsText" dxfId="29853" priority="1591" operator="containsText" text="NTRAB">
      <formula>NOT(ISERROR(SEARCH("NTRAB",F25)))</formula>
    </cfRule>
    <cfRule type="containsText" dxfId="29852" priority="1592" operator="containsText" text="FERIADO">
      <formula>NOT(ISERROR(SEARCH("FERIADO",F25)))</formula>
    </cfRule>
  </conditionalFormatting>
  <conditionalFormatting sqref="F25">
    <cfRule type="containsText" dxfId="29851" priority="1590" operator="containsText" text="FÉRIAS">
      <formula>NOT(ISERROR(SEARCH("FÉRIAS",F25)))</formula>
    </cfRule>
  </conditionalFormatting>
  <conditionalFormatting sqref="F25">
    <cfRule type="expression" dxfId="29850" priority="1586">
      <formula>F24="FERIADO"</formula>
    </cfRule>
    <cfRule type="expression" dxfId="29849" priority="1587">
      <formula>F24="NTRAB"</formula>
    </cfRule>
    <cfRule type="expression" dxfId="29848" priority="1588">
      <formula>F24="FÉRIAS"</formula>
    </cfRule>
    <cfRule type="expression" dxfId="29847" priority="1589">
      <formula>F24="ATESTADO"</formula>
    </cfRule>
  </conditionalFormatting>
  <conditionalFormatting sqref="F25">
    <cfRule type="containsText" dxfId="29846" priority="1585" operator="containsText" text="ATESTADO">
      <formula>NOT(ISERROR(SEARCH("ATESTADO",F25)))</formula>
    </cfRule>
  </conditionalFormatting>
  <conditionalFormatting sqref="F25">
    <cfRule type="expression" dxfId="29845" priority="1581">
      <formula>F23="ATESTADO"</formula>
    </cfRule>
    <cfRule type="expression" dxfId="29844" priority="1582">
      <formula>F23="FÉRIAS"</formula>
    </cfRule>
    <cfRule type="expression" dxfId="29843" priority="1583">
      <formula>F23="NTRAB"</formula>
    </cfRule>
    <cfRule type="expression" dxfId="29842" priority="1584">
      <formula>F23="FERIADO"</formula>
    </cfRule>
  </conditionalFormatting>
  <conditionalFormatting sqref="F25">
    <cfRule type="containsText" dxfId="29841" priority="1580" operator="containsText" text="HOJE">
      <formula>NOT(ISERROR(SEARCH("HOJE",F25)))</formula>
    </cfRule>
  </conditionalFormatting>
  <conditionalFormatting sqref="F29">
    <cfRule type="containsText" dxfId="29840" priority="1578" operator="containsText" text="NTRAB">
      <formula>NOT(ISERROR(SEARCH("NTRAB",F29)))</formula>
    </cfRule>
    <cfRule type="containsText" dxfId="29839" priority="1579" operator="containsText" text="FERIADO">
      <formula>NOT(ISERROR(SEARCH("FERIADO",F29)))</formula>
    </cfRule>
  </conditionalFormatting>
  <conditionalFormatting sqref="F29">
    <cfRule type="containsText" dxfId="29838" priority="1577" operator="containsText" text="FÉRIAS">
      <formula>NOT(ISERROR(SEARCH("FÉRIAS",F29)))</formula>
    </cfRule>
  </conditionalFormatting>
  <conditionalFormatting sqref="F29">
    <cfRule type="expression" dxfId="29837" priority="1573">
      <formula>F28="FERIADO"</formula>
    </cfRule>
    <cfRule type="expression" dxfId="29836" priority="1574">
      <formula>F28="NTRAB"</formula>
    </cfRule>
    <cfRule type="expression" dxfId="29835" priority="1575">
      <formula>F28="FÉRIAS"</formula>
    </cfRule>
    <cfRule type="expression" dxfId="29834" priority="1576">
      <formula>F28="ATESTADO"</formula>
    </cfRule>
  </conditionalFormatting>
  <conditionalFormatting sqref="F29">
    <cfRule type="containsText" dxfId="29833" priority="1572" operator="containsText" text="ATESTADO">
      <formula>NOT(ISERROR(SEARCH("ATESTADO",F29)))</formula>
    </cfRule>
  </conditionalFormatting>
  <conditionalFormatting sqref="F29">
    <cfRule type="expression" dxfId="29832" priority="1568">
      <formula>F27="ATESTADO"</formula>
    </cfRule>
    <cfRule type="expression" dxfId="29831" priority="1569">
      <formula>F27="FÉRIAS"</formula>
    </cfRule>
    <cfRule type="expression" dxfId="29830" priority="1570">
      <formula>F27="NTRAB"</formula>
    </cfRule>
    <cfRule type="expression" dxfId="29829" priority="1571">
      <formula>F27="FERIADO"</formula>
    </cfRule>
  </conditionalFormatting>
  <conditionalFormatting sqref="F29">
    <cfRule type="containsText" dxfId="29828" priority="1567" operator="containsText" text="HOJE">
      <formula>NOT(ISERROR(SEARCH("HOJE",F29)))</formula>
    </cfRule>
  </conditionalFormatting>
  <conditionalFormatting sqref="F33">
    <cfRule type="containsText" dxfId="29827" priority="1565" operator="containsText" text="NTRAB">
      <formula>NOT(ISERROR(SEARCH("NTRAB",F33)))</formula>
    </cfRule>
    <cfRule type="containsText" dxfId="29826" priority="1566" operator="containsText" text="FERIADO">
      <formula>NOT(ISERROR(SEARCH("FERIADO",F33)))</formula>
    </cfRule>
  </conditionalFormatting>
  <conditionalFormatting sqref="F33">
    <cfRule type="containsText" dxfId="29825" priority="1564" operator="containsText" text="FÉRIAS">
      <formula>NOT(ISERROR(SEARCH("FÉRIAS",F33)))</formula>
    </cfRule>
  </conditionalFormatting>
  <conditionalFormatting sqref="F33">
    <cfRule type="expression" dxfId="29824" priority="1560">
      <formula>F32="FERIADO"</formula>
    </cfRule>
    <cfRule type="expression" dxfId="29823" priority="1561">
      <formula>F32="NTRAB"</formula>
    </cfRule>
    <cfRule type="expression" dxfId="29822" priority="1562">
      <formula>F32="FÉRIAS"</formula>
    </cfRule>
    <cfRule type="expression" dxfId="29821" priority="1563">
      <formula>F32="ATESTADO"</formula>
    </cfRule>
  </conditionalFormatting>
  <conditionalFormatting sqref="F33">
    <cfRule type="containsText" dxfId="29820" priority="1559" operator="containsText" text="ATESTADO">
      <formula>NOT(ISERROR(SEARCH("ATESTADO",F33)))</formula>
    </cfRule>
  </conditionalFormatting>
  <conditionalFormatting sqref="F33">
    <cfRule type="expression" dxfId="29819" priority="1555">
      <formula>F31="ATESTADO"</formula>
    </cfRule>
    <cfRule type="expression" dxfId="29818" priority="1556">
      <formula>F31="FÉRIAS"</formula>
    </cfRule>
    <cfRule type="expression" dxfId="29817" priority="1557">
      <formula>F31="NTRAB"</formula>
    </cfRule>
    <cfRule type="expression" dxfId="29816" priority="1558">
      <formula>F31="FERIADO"</formula>
    </cfRule>
  </conditionalFormatting>
  <conditionalFormatting sqref="F33">
    <cfRule type="containsText" dxfId="29815" priority="1554" operator="containsText" text="HOJE">
      <formula>NOT(ISERROR(SEARCH("HOJE",F33)))</formula>
    </cfRule>
  </conditionalFormatting>
  <conditionalFormatting sqref="F37">
    <cfRule type="containsText" dxfId="29814" priority="1552" operator="containsText" text="NTRAB">
      <formula>NOT(ISERROR(SEARCH("NTRAB",F37)))</formula>
    </cfRule>
    <cfRule type="containsText" dxfId="29813" priority="1553" operator="containsText" text="FERIADO">
      <formula>NOT(ISERROR(SEARCH("FERIADO",F37)))</formula>
    </cfRule>
  </conditionalFormatting>
  <conditionalFormatting sqref="F37">
    <cfRule type="containsText" dxfId="29812" priority="1551" operator="containsText" text="FÉRIAS">
      <formula>NOT(ISERROR(SEARCH("FÉRIAS",F37)))</formula>
    </cfRule>
  </conditionalFormatting>
  <conditionalFormatting sqref="F37">
    <cfRule type="expression" dxfId="29811" priority="1547">
      <formula>F36="FERIADO"</formula>
    </cfRule>
    <cfRule type="expression" dxfId="29810" priority="1548">
      <formula>F36="NTRAB"</formula>
    </cfRule>
    <cfRule type="expression" dxfId="29809" priority="1549">
      <formula>F36="FÉRIAS"</formula>
    </cfRule>
    <cfRule type="expression" dxfId="29808" priority="1550">
      <formula>F36="ATESTADO"</formula>
    </cfRule>
  </conditionalFormatting>
  <conditionalFormatting sqref="F37">
    <cfRule type="containsText" dxfId="29807" priority="1546" operator="containsText" text="ATESTADO">
      <formula>NOT(ISERROR(SEARCH("ATESTADO",F37)))</formula>
    </cfRule>
  </conditionalFormatting>
  <conditionalFormatting sqref="F37">
    <cfRule type="expression" dxfId="29806" priority="1542">
      <formula>F35="ATESTADO"</formula>
    </cfRule>
    <cfRule type="expression" dxfId="29805" priority="1543">
      <formula>F35="FÉRIAS"</formula>
    </cfRule>
    <cfRule type="expression" dxfId="29804" priority="1544">
      <formula>F35="NTRAB"</formula>
    </cfRule>
    <cfRule type="expression" dxfId="29803" priority="1545">
      <formula>F35="FERIADO"</formula>
    </cfRule>
  </conditionalFormatting>
  <conditionalFormatting sqref="F37">
    <cfRule type="containsText" dxfId="29802" priority="1541" operator="containsText" text="HOJE">
      <formula>NOT(ISERROR(SEARCH("HOJE",F37)))</formula>
    </cfRule>
  </conditionalFormatting>
  <conditionalFormatting sqref="F41">
    <cfRule type="containsText" dxfId="29801" priority="1539" operator="containsText" text="NTRAB">
      <formula>NOT(ISERROR(SEARCH("NTRAB",F41)))</formula>
    </cfRule>
    <cfRule type="containsText" dxfId="29800" priority="1540" operator="containsText" text="FERIADO">
      <formula>NOT(ISERROR(SEARCH("FERIADO",F41)))</formula>
    </cfRule>
  </conditionalFormatting>
  <conditionalFormatting sqref="F41">
    <cfRule type="containsText" dxfId="29799" priority="1538" operator="containsText" text="FÉRIAS">
      <formula>NOT(ISERROR(SEARCH("FÉRIAS",F41)))</formula>
    </cfRule>
  </conditionalFormatting>
  <conditionalFormatting sqref="F41">
    <cfRule type="expression" dxfId="29798" priority="1534">
      <formula>F40="FERIADO"</formula>
    </cfRule>
    <cfRule type="expression" dxfId="29797" priority="1535">
      <formula>F40="NTRAB"</formula>
    </cfRule>
    <cfRule type="expression" dxfId="29796" priority="1536">
      <formula>F40="FÉRIAS"</formula>
    </cfRule>
    <cfRule type="expression" dxfId="29795" priority="1537">
      <formula>F40="ATESTADO"</formula>
    </cfRule>
  </conditionalFormatting>
  <conditionalFormatting sqref="F41">
    <cfRule type="containsText" dxfId="29794" priority="1533" operator="containsText" text="ATESTADO">
      <formula>NOT(ISERROR(SEARCH("ATESTADO",F41)))</formula>
    </cfRule>
  </conditionalFormatting>
  <conditionalFormatting sqref="F41">
    <cfRule type="expression" dxfId="29793" priority="1529">
      <formula>F39="ATESTADO"</formula>
    </cfRule>
    <cfRule type="expression" dxfId="29792" priority="1530">
      <formula>F39="FÉRIAS"</formula>
    </cfRule>
    <cfRule type="expression" dxfId="29791" priority="1531">
      <formula>F39="NTRAB"</formula>
    </cfRule>
    <cfRule type="expression" dxfId="29790" priority="1532">
      <formula>F39="FERIADO"</formula>
    </cfRule>
  </conditionalFormatting>
  <conditionalFormatting sqref="F41">
    <cfRule type="containsText" dxfId="29789" priority="1528" operator="containsText" text="HOJE">
      <formula>NOT(ISERROR(SEARCH("HOJE",F41)))</formula>
    </cfRule>
  </conditionalFormatting>
  <conditionalFormatting sqref="F5">
    <cfRule type="containsText" dxfId="29788" priority="1526" operator="containsText" text="NTRAB">
      <formula>NOT(ISERROR(SEARCH("NTRAB",F5)))</formula>
    </cfRule>
    <cfRule type="containsText" dxfId="29787" priority="1527" operator="containsText" text="FERIADO">
      <formula>NOT(ISERROR(SEARCH("FERIADO",F5)))</formula>
    </cfRule>
  </conditionalFormatting>
  <conditionalFormatting sqref="F5">
    <cfRule type="containsText" dxfId="29786" priority="1525" operator="containsText" text="FÉRIAS">
      <formula>NOT(ISERROR(SEARCH("FÉRIAS",F5)))</formula>
    </cfRule>
  </conditionalFormatting>
  <conditionalFormatting sqref="F5">
    <cfRule type="expression" dxfId="29785" priority="1521">
      <formula>F4="FERIADO"</formula>
    </cfRule>
    <cfRule type="expression" dxfId="29784" priority="1522">
      <formula>F4="NTRAB"</formula>
    </cfRule>
    <cfRule type="expression" dxfId="29783" priority="1523">
      <formula>F4="FÉRIAS"</formula>
    </cfRule>
    <cfRule type="expression" dxfId="29782" priority="1524">
      <formula>F4="ATESTADO"</formula>
    </cfRule>
  </conditionalFormatting>
  <conditionalFormatting sqref="F5">
    <cfRule type="containsText" dxfId="29781" priority="1520" operator="containsText" text="ATESTADO">
      <formula>NOT(ISERROR(SEARCH("ATESTADO",F5)))</formula>
    </cfRule>
  </conditionalFormatting>
  <conditionalFormatting sqref="F5">
    <cfRule type="expression" dxfId="29780" priority="1516">
      <formula>F3="ATESTADO"</formula>
    </cfRule>
    <cfRule type="expression" dxfId="29779" priority="1517">
      <formula>F3="FÉRIAS"</formula>
    </cfRule>
    <cfRule type="expression" dxfId="29778" priority="1518">
      <formula>F3="NTRAB"</formula>
    </cfRule>
    <cfRule type="expression" dxfId="29777" priority="1519">
      <formula>F3="FERIADO"</formula>
    </cfRule>
  </conditionalFormatting>
  <conditionalFormatting sqref="F5">
    <cfRule type="containsText" dxfId="29776" priority="1515" operator="containsText" text="HOJE">
      <formula>NOT(ISERROR(SEARCH("HOJE",F5)))</formula>
    </cfRule>
  </conditionalFormatting>
  <conditionalFormatting sqref="F4">
    <cfRule type="containsText" dxfId="29775" priority="1513" operator="containsText" text="NTRAB">
      <formula>NOT(ISERROR(SEARCH("NTRAB",F4)))</formula>
    </cfRule>
    <cfRule type="containsText" dxfId="29774" priority="1514" operator="containsText" text="FERIADO">
      <formula>NOT(ISERROR(SEARCH("FERIADO",F4)))</formula>
    </cfRule>
  </conditionalFormatting>
  <conditionalFormatting sqref="F4">
    <cfRule type="containsText" dxfId="29773" priority="1512" operator="containsText" text="FÉRIAS">
      <formula>NOT(ISERROR(SEARCH("FÉRIAS",F4)))</formula>
    </cfRule>
  </conditionalFormatting>
  <conditionalFormatting sqref="F4">
    <cfRule type="expression" dxfId="29772" priority="1508">
      <formula>F3="FERIADO"</formula>
    </cfRule>
    <cfRule type="expression" dxfId="29771" priority="1509">
      <formula>F3="NTRAB"</formula>
    </cfRule>
    <cfRule type="expression" dxfId="29770" priority="1510">
      <formula>F3="FÉRIAS"</formula>
    </cfRule>
    <cfRule type="expression" dxfId="29769" priority="1511">
      <formula>F3="ATESTADO"</formula>
    </cfRule>
  </conditionalFormatting>
  <conditionalFormatting sqref="F4">
    <cfRule type="containsText" dxfId="29768" priority="1507" operator="containsText" text="ATESTADO">
      <formula>NOT(ISERROR(SEARCH("ATESTADO",F4)))</formula>
    </cfRule>
  </conditionalFormatting>
  <conditionalFormatting sqref="F4">
    <cfRule type="containsText" dxfId="29767" priority="1506" operator="containsText" text="HOJE">
      <formula>NOT(ISERROR(SEARCH("HOJE",F4)))</formula>
    </cfRule>
  </conditionalFormatting>
  <conditionalFormatting sqref="K6">
    <cfRule type="containsText" dxfId="29766" priority="1504" operator="containsText" text="NTRAB">
      <formula>NOT(ISERROR(SEARCH("NTRAB",K6)))</formula>
    </cfRule>
    <cfRule type="containsText" dxfId="29765" priority="1505" operator="containsText" text="FERIADO">
      <formula>NOT(ISERROR(SEARCH("FERIADO",K6)))</formula>
    </cfRule>
  </conditionalFormatting>
  <conditionalFormatting sqref="K6">
    <cfRule type="containsText" dxfId="29764" priority="1503" operator="containsText" text="FÉRIAS">
      <formula>NOT(ISERROR(SEARCH("FÉRIAS",K6)))</formula>
    </cfRule>
  </conditionalFormatting>
  <conditionalFormatting sqref="K3">
    <cfRule type="containsText" dxfId="29763" priority="1501" operator="containsText" text="NTRAB">
      <formula>NOT(ISERROR(SEARCH("NTRAB",K3)))</formula>
    </cfRule>
    <cfRule type="containsText" dxfId="29762" priority="1502" operator="containsText" text="FERIADO">
      <formula>NOT(ISERROR(SEARCH("FERIADO",K3)))</formula>
    </cfRule>
  </conditionalFormatting>
  <conditionalFormatting sqref="K3">
    <cfRule type="containsText" dxfId="29761" priority="1500" operator="containsText" text="FÉRIAS">
      <formula>NOT(ISERROR(SEARCH("FÉRIAS",K3)))</formula>
    </cfRule>
  </conditionalFormatting>
  <conditionalFormatting sqref="K3 K6">
    <cfRule type="containsText" dxfId="29760" priority="1499" operator="containsText" text="ATESTADO">
      <formula>NOT(ISERROR(SEARCH("ATESTADO",K3)))</formula>
    </cfRule>
  </conditionalFormatting>
  <conditionalFormatting sqref="K3 K6">
    <cfRule type="containsText" dxfId="29759" priority="1498" operator="containsText" text="HOJE">
      <formula>NOT(ISERROR(SEARCH("HOJE",K3)))</formula>
    </cfRule>
  </conditionalFormatting>
  <conditionalFormatting sqref="K10">
    <cfRule type="containsText" dxfId="29758" priority="1496" operator="containsText" text="NTRAB">
      <formula>NOT(ISERROR(SEARCH("NTRAB",K10)))</formula>
    </cfRule>
    <cfRule type="containsText" dxfId="29757" priority="1497" operator="containsText" text="FERIADO">
      <formula>NOT(ISERROR(SEARCH("FERIADO",K10)))</formula>
    </cfRule>
  </conditionalFormatting>
  <conditionalFormatting sqref="K10">
    <cfRule type="containsText" dxfId="29756" priority="1495" operator="containsText" text="FÉRIAS">
      <formula>NOT(ISERROR(SEARCH("FÉRIAS",K10)))</formula>
    </cfRule>
  </conditionalFormatting>
  <conditionalFormatting sqref="K7">
    <cfRule type="containsText" dxfId="29755" priority="1493" operator="containsText" text="NTRAB">
      <formula>NOT(ISERROR(SEARCH("NTRAB",K7)))</formula>
    </cfRule>
    <cfRule type="containsText" dxfId="29754" priority="1494" operator="containsText" text="FERIADO">
      <formula>NOT(ISERROR(SEARCH("FERIADO",K7)))</formula>
    </cfRule>
  </conditionalFormatting>
  <conditionalFormatting sqref="K7">
    <cfRule type="containsText" dxfId="29753" priority="1492" operator="containsText" text="FÉRIAS">
      <formula>NOT(ISERROR(SEARCH("FÉRIAS",K7)))</formula>
    </cfRule>
  </conditionalFormatting>
  <conditionalFormatting sqref="K7 K10">
    <cfRule type="containsText" dxfId="29752" priority="1491" operator="containsText" text="ATESTADO">
      <formula>NOT(ISERROR(SEARCH("ATESTADO",K7)))</formula>
    </cfRule>
  </conditionalFormatting>
  <conditionalFormatting sqref="K8">
    <cfRule type="containsText" dxfId="29751" priority="1489" operator="containsText" text="NTRAB">
      <formula>NOT(ISERROR(SEARCH("NTRAB",K8)))</formula>
    </cfRule>
    <cfRule type="containsText" dxfId="29750" priority="1490" operator="containsText" text="FERIADO">
      <formula>NOT(ISERROR(SEARCH("FERIADO",K8)))</formula>
    </cfRule>
  </conditionalFormatting>
  <conditionalFormatting sqref="K8">
    <cfRule type="containsText" dxfId="29749" priority="1488" operator="containsText" text="FÉRIAS">
      <formula>NOT(ISERROR(SEARCH("FÉRIAS",K8)))</formula>
    </cfRule>
  </conditionalFormatting>
  <conditionalFormatting sqref="K8">
    <cfRule type="expression" dxfId="29748" priority="1484">
      <formula>K7="FERIADO"</formula>
    </cfRule>
    <cfRule type="expression" dxfId="29747" priority="1485">
      <formula>K7="NTRAB"</formula>
    </cfRule>
    <cfRule type="expression" dxfId="29746" priority="1486">
      <formula>K7="FÉRIAS"</formula>
    </cfRule>
    <cfRule type="expression" dxfId="29745" priority="1487">
      <formula>K7="ATESTADO"</formula>
    </cfRule>
  </conditionalFormatting>
  <conditionalFormatting sqref="K8">
    <cfRule type="containsText" dxfId="29744" priority="1483" operator="containsText" text="ATESTADO">
      <formula>NOT(ISERROR(SEARCH("ATESTADO",K8)))</formula>
    </cfRule>
  </conditionalFormatting>
  <conditionalFormatting sqref="K9">
    <cfRule type="containsText" dxfId="29743" priority="1481" operator="containsText" text="NTRAB">
      <formula>NOT(ISERROR(SEARCH("NTRAB",K9)))</formula>
    </cfRule>
    <cfRule type="containsText" dxfId="29742" priority="1482" operator="containsText" text="FERIADO">
      <formula>NOT(ISERROR(SEARCH("FERIADO",K9)))</formula>
    </cfRule>
  </conditionalFormatting>
  <conditionalFormatting sqref="K9">
    <cfRule type="containsText" dxfId="29741" priority="1480" operator="containsText" text="FÉRIAS">
      <formula>NOT(ISERROR(SEARCH("FÉRIAS",K9)))</formula>
    </cfRule>
  </conditionalFormatting>
  <conditionalFormatting sqref="K9">
    <cfRule type="expression" dxfId="29740" priority="1476">
      <formula>K8="FERIADO"</formula>
    </cfRule>
    <cfRule type="expression" dxfId="29739" priority="1477">
      <formula>K8="NTRAB"</formula>
    </cfRule>
    <cfRule type="expression" dxfId="29738" priority="1478">
      <formula>K8="FÉRIAS"</formula>
    </cfRule>
    <cfRule type="expression" dxfId="29737" priority="1479">
      <formula>K8="ATESTADO"</formula>
    </cfRule>
  </conditionalFormatting>
  <conditionalFormatting sqref="K9">
    <cfRule type="containsText" dxfId="29736" priority="1475" operator="containsText" text="ATESTADO">
      <formula>NOT(ISERROR(SEARCH("ATESTADO",K9)))</formula>
    </cfRule>
  </conditionalFormatting>
  <conditionalFormatting sqref="K9">
    <cfRule type="expression" dxfId="29735" priority="1471">
      <formula>K7="ATESTADO"</formula>
    </cfRule>
    <cfRule type="expression" dxfId="29734" priority="1472">
      <formula>K7="FÉRIAS"</formula>
    </cfRule>
    <cfRule type="expression" dxfId="29733" priority="1473">
      <formula>K7="NTRAB"</formula>
    </cfRule>
    <cfRule type="expression" dxfId="29732" priority="1474">
      <formula>K7="FERIADO"</formula>
    </cfRule>
  </conditionalFormatting>
  <conditionalFormatting sqref="K7:K10">
    <cfRule type="containsText" dxfId="29731" priority="1470" operator="containsText" text="HOJE">
      <formula>NOT(ISERROR(SEARCH("HOJE",K7)))</formula>
    </cfRule>
  </conditionalFormatting>
  <conditionalFormatting sqref="K14">
    <cfRule type="containsText" dxfId="29730" priority="1468" operator="containsText" text="NTRAB">
      <formula>NOT(ISERROR(SEARCH("NTRAB",K14)))</formula>
    </cfRule>
    <cfRule type="containsText" dxfId="29729" priority="1469" operator="containsText" text="FERIADO">
      <formula>NOT(ISERROR(SEARCH("FERIADO",K14)))</formula>
    </cfRule>
  </conditionalFormatting>
  <conditionalFormatting sqref="K14">
    <cfRule type="containsText" dxfId="29728" priority="1467" operator="containsText" text="FÉRIAS">
      <formula>NOT(ISERROR(SEARCH("FÉRIAS",K14)))</formula>
    </cfRule>
  </conditionalFormatting>
  <conditionalFormatting sqref="K11">
    <cfRule type="containsText" dxfId="29727" priority="1465" operator="containsText" text="NTRAB">
      <formula>NOT(ISERROR(SEARCH("NTRAB",K11)))</formula>
    </cfRule>
    <cfRule type="containsText" dxfId="29726" priority="1466" operator="containsText" text="FERIADO">
      <formula>NOT(ISERROR(SEARCH("FERIADO",K11)))</formula>
    </cfRule>
  </conditionalFormatting>
  <conditionalFormatting sqref="K11">
    <cfRule type="containsText" dxfId="29725" priority="1464" operator="containsText" text="FÉRIAS">
      <formula>NOT(ISERROR(SEARCH("FÉRIAS",K11)))</formula>
    </cfRule>
  </conditionalFormatting>
  <conditionalFormatting sqref="K11 K14">
    <cfRule type="containsText" dxfId="29724" priority="1463" operator="containsText" text="ATESTADO">
      <formula>NOT(ISERROR(SEARCH("ATESTADO",K11)))</formula>
    </cfRule>
  </conditionalFormatting>
  <conditionalFormatting sqref="K12">
    <cfRule type="containsText" dxfId="29723" priority="1461" operator="containsText" text="NTRAB">
      <formula>NOT(ISERROR(SEARCH("NTRAB",K12)))</formula>
    </cfRule>
    <cfRule type="containsText" dxfId="29722" priority="1462" operator="containsText" text="FERIADO">
      <formula>NOT(ISERROR(SEARCH("FERIADO",K12)))</formula>
    </cfRule>
  </conditionalFormatting>
  <conditionalFormatting sqref="K12">
    <cfRule type="containsText" dxfId="29721" priority="1460" operator="containsText" text="FÉRIAS">
      <formula>NOT(ISERROR(SEARCH("FÉRIAS",K12)))</formula>
    </cfRule>
  </conditionalFormatting>
  <conditionalFormatting sqref="K12">
    <cfRule type="expression" dxfId="29720" priority="1456">
      <formula>K11="FERIADO"</formula>
    </cfRule>
    <cfRule type="expression" dxfId="29719" priority="1457">
      <formula>K11="NTRAB"</formula>
    </cfRule>
    <cfRule type="expression" dxfId="29718" priority="1458">
      <formula>K11="FÉRIAS"</formula>
    </cfRule>
    <cfRule type="expression" dxfId="29717" priority="1459">
      <formula>K11="ATESTADO"</formula>
    </cfRule>
  </conditionalFormatting>
  <conditionalFormatting sqref="K12">
    <cfRule type="containsText" dxfId="29716" priority="1455" operator="containsText" text="ATESTADO">
      <formula>NOT(ISERROR(SEARCH("ATESTADO",K12)))</formula>
    </cfRule>
  </conditionalFormatting>
  <conditionalFormatting sqref="K11:K12 K14">
    <cfRule type="containsText" dxfId="29715" priority="1454" operator="containsText" text="HOJE">
      <formula>NOT(ISERROR(SEARCH("HOJE",K11)))</formula>
    </cfRule>
  </conditionalFormatting>
  <conditionalFormatting sqref="K18">
    <cfRule type="containsText" dxfId="29714" priority="1452" operator="containsText" text="NTRAB">
      <formula>NOT(ISERROR(SEARCH("NTRAB",K18)))</formula>
    </cfRule>
    <cfRule type="containsText" dxfId="29713" priority="1453" operator="containsText" text="FERIADO">
      <formula>NOT(ISERROR(SEARCH("FERIADO",K18)))</formula>
    </cfRule>
  </conditionalFormatting>
  <conditionalFormatting sqref="K18">
    <cfRule type="containsText" dxfId="29712" priority="1451" operator="containsText" text="FÉRIAS">
      <formula>NOT(ISERROR(SEARCH("FÉRIAS",K18)))</formula>
    </cfRule>
  </conditionalFormatting>
  <conditionalFormatting sqref="K15">
    <cfRule type="containsText" dxfId="29711" priority="1449" operator="containsText" text="NTRAB">
      <formula>NOT(ISERROR(SEARCH("NTRAB",K15)))</formula>
    </cfRule>
    <cfRule type="containsText" dxfId="29710" priority="1450" operator="containsText" text="FERIADO">
      <formula>NOT(ISERROR(SEARCH("FERIADO",K15)))</formula>
    </cfRule>
  </conditionalFormatting>
  <conditionalFormatting sqref="K15">
    <cfRule type="containsText" dxfId="29709" priority="1448" operator="containsText" text="FÉRIAS">
      <formula>NOT(ISERROR(SEARCH("FÉRIAS",K15)))</formula>
    </cfRule>
  </conditionalFormatting>
  <conditionalFormatting sqref="K15 K18">
    <cfRule type="containsText" dxfId="29708" priority="1447" operator="containsText" text="ATESTADO">
      <formula>NOT(ISERROR(SEARCH("ATESTADO",K15)))</formula>
    </cfRule>
  </conditionalFormatting>
  <conditionalFormatting sqref="K16">
    <cfRule type="containsText" dxfId="29707" priority="1445" operator="containsText" text="NTRAB">
      <formula>NOT(ISERROR(SEARCH("NTRAB",K16)))</formula>
    </cfRule>
    <cfRule type="containsText" dxfId="29706" priority="1446" operator="containsText" text="FERIADO">
      <formula>NOT(ISERROR(SEARCH("FERIADO",K16)))</formula>
    </cfRule>
  </conditionalFormatting>
  <conditionalFormatting sqref="K16">
    <cfRule type="containsText" dxfId="29705" priority="1444" operator="containsText" text="FÉRIAS">
      <formula>NOT(ISERROR(SEARCH("FÉRIAS",K16)))</formula>
    </cfRule>
  </conditionalFormatting>
  <conditionalFormatting sqref="K16">
    <cfRule type="expression" dxfId="29704" priority="1440">
      <formula>K15="FERIADO"</formula>
    </cfRule>
    <cfRule type="expression" dxfId="29703" priority="1441">
      <formula>K15="NTRAB"</formula>
    </cfRule>
    <cfRule type="expression" dxfId="29702" priority="1442">
      <formula>K15="FÉRIAS"</formula>
    </cfRule>
    <cfRule type="expression" dxfId="29701" priority="1443">
      <formula>K15="ATESTADO"</formula>
    </cfRule>
  </conditionalFormatting>
  <conditionalFormatting sqref="K16">
    <cfRule type="containsText" dxfId="29700" priority="1439" operator="containsText" text="ATESTADO">
      <formula>NOT(ISERROR(SEARCH("ATESTADO",K16)))</formula>
    </cfRule>
  </conditionalFormatting>
  <conditionalFormatting sqref="K15:K16 K18">
    <cfRule type="containsText" dxfId="29699" priority="1438" operator="containsText" text="HOJE">
      <formula>NOT(ISERROR(SEARCH("HOJE",K15)))</formula>
    </cfRule>
  </conditionalFormatting>
  <conditionalFormatting sqref="K22">
    <cfRule type="containsText" dxfId="29698" priority="1436" operator="containsText" text="NTRAB">
      <formula>NOT(ISERROR(SEARCH("NTRAB",K22)))</formula>
    </cfRule>
    <cfRule type="containsText" dxfId="29697" priority="1437" operator="containsText" text="FERIADO">
      <formula>NOT(ISERROR(SEARCH("FERIADO",K22)))</formula>
    </cfRule>
  </conditionalFormatting>
  <conditionalFormatting sqref="K22">
    <cfRule type="containsText" dxfId="29696" priority="1435" operator="containsText" text="FÉRIAS">
      <formula>NOT(ISERROR(SEARCH("FÉRIAS",K22)))</formula>
    </cfRule>
  </conditionalFormatting>
  <conditionalFormatting sqref="K19">
    <cfRule type="containsText" dxfId="29695" priority="1433" operator="containsText" text="NTRAB">
      <formula>NOT(ISERROR(SEARCH("NTRAB",K19)))</formula>
    </cfRule>
    <cfRule type="containsText" dxfId="29694" priority="1434" operator="containsText" text="FERIADO">
      <formula>NOT(ISERROR(SEARCH("FERIADO",K19)))</formula>
    </cfRule>
  </conditionalFormatting>
  <conditionalFormatting sqref="K19">
    <cfRule type="containsText" dxfId="29693" priority="1432" operator="containsText" text="FÉRIAS">
      <formula>NOT(ISERROR(SEARCH("FÉRIAS",K19)))</formula>
    </cfRule>
  </conditionalFormatting>
  <conditionalFormatting sqref="K19 K22">
    <cfRule type="containsText" dxfId="29692" priority="1431" operator="containsText" text="ATESTADO">
      <formula>NOT(ISERROR(SEARCH("ATESTADO",K19)))</formula>
    </cfRule>
  </conditionalFormatting>
  <conditionalFormatting sqref="K20">
    <cfRule type="containsText" dxfId="29691" priority="1429" operator="containsText" text="NTRAB">
      <formula>NOT(ISERROR(SEARCH("NTRAB",K20)))</formula>
    </cfRule>
    <cfRule type="containsText" dxfId="29690" priority="1430" operator="containsText" text="FERIADO">
      <formula>NOT(ISERROR(SEARCH("FERIADO",K20)))</formula>
    </cfRule>
  </conditionalFormatting>
  <conditionalFormatting sqref="K20">
    <cfRule type="containsText" dxfId="29689" priority="1428" operator="containsText" text="FÉRIAS">
      <formula>NOT(ISERROR(SEARCH("FÉRIAS",K20)))</formula>
    </cfRule>
  </conditionalFormatting>
  <conditionalFormatting sqref="K20">
    <cfRule type="expression" dxfId="29688" priority="1424">
      <formula>K19="FERIADO"</formula>
    </cfRule>
    <cfRule type="expression" dxfId="29687" priority="1425">
      <formula>K19="NTRAB"</formula>
    </cfRule>
    <cfRule type="expression" dxfId="29686" priority="1426">
      <formula>K19="FÉRIAS"</formula>
    </cfRule>
    <cfRule type="expression" dxfId="29685" priority="1427">
      <formula>K19="ATESTADO"</formula>
    </cfRule>
  </conditionalFormatting>
  <conditionalFormatting sqref="K20">
    <cfRule type="containsText" dxfId="29684" priority="1423" operator="containsText" text="ATESTADO">
      <formula>NOT(ISERROR(SEARCH("ATESTADO",K20)))</formula>
    </cfRule>
  </conditionalFormatting>
  <conditionalFormatting sqref="K19:K20 K22">
    <cfRule type="containsText" dxfId="29683" priority="1422" operator="containsText" text="HOJE">
      <formula>NOT(ISERROR(SEARCH("HOJE",K19)))</formula>
    </cfRule>
  </conditionalFormatting>
  <conditionalFormatting sqref="K26">
    <cfRule type="containsText" dxfId="29682" priority="1420" operator="containsText" text="NTRAB">
      <formula>NOT(ISERROR(SEARCH("NTRAB",K26)))</formula>
    </cfRule>
    <cfRule type="containsText" dxfId="29681" priority="1421" operator="containsText" text="FERIADO">
      <formula>NOT(ISERROR(SEARCH("FERIADO",K26)))</formula>
    </cfRule>
  </conditionalFormatting>
  <conditionalFormatting sqref="K26">
    <cfRule type="containsText" dxfId="29680" priority="1419" operator="containsText" text="FÉRIAS">
      <formula>NOT(ISERROR(SEARCH("FÉRIAS",K26)))</formula>
    </cfRule>
  </conditionalFormatting>
  <conditionalFormatting sqref="K23">
    <cfRule type="containsText" dxfId="29679" priority="1417" operator="containsText" text="NTRAB">
      <formula>NOT(ISERROR(SEARCH("NTRAB",K23)))</formula>
    </cfRule>
    <cfRule type="containsText" dxfId="29678" priority="1418" operator="containsText" text="FERIADO">
      <formula>NOT(ISERROR(SEARCH("FERIADO",K23)))</formula>
    </cfRule>
  </conditionalFormatting>
  <conditionalFormatting sqref="K23">
    <cfRule type="containsText" dxfId="29677" priority="1416" operator="containsText" text="FÉRIAS">
      <formula>NOT(ISERROR(SEARCH("FÉRIAS",K23)))</formula>
    </cfRule>
  </conditionalFormatting>
  <conditionalFormatting sqref="K23 K26">
    <cfRule type="containsText" dxfId="29676" priority="1415" operator="containsText" text="ATESTADO">
      <formula>NOT(ISERROR(SEARCH("ATESTADO",K23)))</formula>
    </cfRule>
  </conditionalFormatting>
  <conditionalFormatting sqref="K24">
    <cfRule type="containsText" dxfId="29675" priority="1413" operator="containsText" text="NTRAB">
      <formula>NOT(ISERROR(SEARCH("NTRAB",K24)))</formula>
    </cfRule>
    <cfRule type="containsText" dxfId="29674" priority="1414" operator="containsText" text="FERIADO">
      <formula>NOT(ISERROR(SEARCH("FERIADO",K24)))</formula>
    </cfRule>
  </conditionalFormatting>
  <conditionalFormatting sqref="K24">
    <cfRule type="containsText" dxfId="29673" priority="1412" operator="containsText" text="FÉRIAS">
      <formula>NOT(ISERROR(SEARCH("FÉRIAS",K24)))</formula>
    </cfRule>
  </conditionalFormatting>
  <conditionalFormatting sqref="K24">
    <cfRule type="expression" dxfId="29672" priority="1408">
      <formula>K23="FERIADO"</formula>
    </cfRule>
    <cfRule type="expression" dxfId="29671" priority="1409">
      <formula>K23="NTRAB"</formula>
    </cfRule>
    <cfRule type="expression" dxfId="29670" priority="1410">
      <formula>K23="FÉRIAS"</formula>
    </cfRule>
    <cfRule type="expression" dxfId="29669" priority="1411">
      <formula>K23="ATESTADO"</formula>
    </cfRule>
  </conditionalFormatting>
  <conditionalFormatting sqref="K24">
    <cfRule type="containsText" dxfId="29668" priority="1407" operator="containsText" text="ATESTADO">
      <formula>NOT(ISERROR(SEARCH("ATESTADO",K24)))</formula>
    </cfRule>
  </conditionalFormatting>
  <conditionalFormatting sqref="K23:K24 K26">
    <cfRule type="containsText" dxfId="29667" priority="1406" operator="containsText" text="HOJE">
      <formula>NOT(ISERROR(SEARCH("HOJE",K23)))</formula>
    </cfRule>
  </conditionalFormatting>
  <conditionalFormatting sqref="K30">
    <cfRule type="containsText" dxfId="29666" priority="1404" operator="containsText" text="NTRAB">
      <formula>NOT(ISERROR(SEARCH("NTRAB",K30)))</formula>
    </cfRule>
    <cfRule type="containsText" dxfId="29665" priority="1405" operator="containsText" text="FERIADO">
      <formula>NOT(ISERROR(SEARCH("FERIADO",K30)))</formula>
    </cfRule>
  </conditionalFormatting>
  <conditionalFormatting sqref="K30">
    <cfRule type="containsText" dxfId="29664" priority="1403" operator="containsText" text="FÉRIAS">
      <formula>NOT(ISERROR(SEARCH("FÉRIAS",K30)))</formula>
    </cfRule>
  </conditionalFormatting>
  <conditionalFormatting sqref="K27">
    <cfRule type="containsText" dxfId="29663" priority="1401" operator="containsText" text="NTRAB">
      <formula>NOT(ISERROR(SEARCH("NTRAB",K27)))</formula>
    </cfRule>
    <cfRule type="containsText" dxfId="29662" priority="1402" operator="containsText" text="FERIADO">
      <formula>NOT(ISERROR(SEARCH("FERIADO",K27)))</formula>
    </cfRule>
  </conditionalFormatting>
  <conditionalFormatting sqref="K27">
    <cfRule type="containsText" dxfId="29661" priority="1400" operator="containsText" text="FÉRIAS">
      <formula>NOT(ISERROR(SEARCH("FÉRIAS",K27)))</formula>
    </cfRule>
  </conditionalFormatting>
  <conditionalFormatting sqref="K27 K30">
    <cfRule type="containsText" dxfId="29660" priority="1399" operator="containsText" text="ATESTADO">
      <formula>NOT(ISERROR(SEARCH("ATESTADO",K27)))</formula>
    </cfRule>
  </conditionalFormatting>
  <conditionalFormatting sqref="K28">
    <cfRule type="containsText" dxfId="29659" priority="1397" operator="containsText" text="NTRAB">
      <formula>NOT(ISERROR(SEARCH("NTRAB",K28)))</formula>
    </cfRule>
    <cfRule type="containsText" dxfId="29658" priority="1398" operator="containsText" text="FERIADO">
      <formula>NOT(ISERROR(SEARCH("FERIADO",K28)))</formula>
    </cfRule>
  </conditionalFormatting>
  <conditionalFormatting sqref="K28">
    <cfRule type="containsText" dxfId="29657" priority="1396" operator="containsText" text="FÉRIAS">
      <formula>NOT(ISERROR(SEARCH("FÉRIAS",K28)))</formula>
    </cfRule>
  </conditionalFormatting>
  <conditionalFormatting sqref="K28">
    <cfRule type="expression" dxfId="29656" priority="1392">
      <formula>K27="FERIADO"</formula>
    </cfRule>
    <cfRule type="expression" dxfId="29655" priority="1393">
      <formula>K27="NTRAB"</formula>
    </cfRule>
    <cfRule type="expression" dxfId="29654" priority="1394">
      <formula>K27="FÉRIAS"</formula>
    </cfRule>
    <cfRule type="expression" dxfId="29653" priority="1395">
      <formula>K27="ATESTADO"</formula>
    </cfRule>
  </conditionalFormatting>
  <conditionalFormatting sqref="K28">
    <cfRule type="containsText" dxfId="29652" priority="1391" operator="containsText" text="ATESTADO">
      <formula>NOT(ISERROR(SEARCH("ATESTADO",K28)))</formula>
    </cfRule>
  </conditionalFormatting>
  <conditionalFormatting sqref="K27:K28 K30">
    <cfRule type="containsText" dxfId="29651" priority="1390" operator="containsText" text="HOJE">
      <formula>NOT(ISERROR(SEARCH("HOJE",K27)))</formula>
    </cfRule>
  </conditionalFormatting>
  <conditionalFormatting sqref="K31">
    <cfRule type="containsText" dxfId="29650" priority="1388" operator="containsText" text="NTRAB">
      <formula>NOT(ISERROR(SEARCH("NTRAB",K31)))</formula>
    </cfRule>
    <cfRule type="containsText" dxfId="29649" priority="1389" operator="containsText" text="FERIADO">
      <formula>NOT(ISERROR(SEARCH("FERIADO",K31)))</formula>
    </cfRule>
  </conditionalFormatting>
  <conditionalFormatting sqref="K31">
    <cfRule type="containsText" dxfId="29648" priority="1387" operator="containsText" text="FÉRIAS">
      <formula>NOT(ISERROR(SEARCH("FÉRIAS",K31)))</formula>
    </cfRule>
  </conditionalFormatting>
  <conditionalFormatting sqref="K31">
    <cfRule type="containsText" dxfId="29647" priority="1386" operator="containsText" text="ATESTADO">
      <formula>NOT(ISERROR(SEARCH("ATESTADO",K31)))</formula>
    </cfRule>
  </conditionalFormatting>
  <conditionalFormatting sqref="K32">
    <cfRule type="containsText" dxfId="29646" priority="1384" operator="containsText" text="NTRAB">
      <formula>NOT(ISERROR(SEARCH("NTRAB",K32)))</formula>
    </cfRule>
    <cfRule type="containsText" dxfId="29645" priority="1385" operator="containsText" text="FERIADO">
      <formula>NOT(ISERROR(SEARCH("FERIADO",K32)))</formula>
    </cfRule>
  </conditionalFormatting>
  <conditionalFormatting sqref="K32">
    <cfRule type="containsText" dxfId="29644" priority="1383" operator="containsText" text="FÉRIAS">
      <formula>NOT(ISERROR(SEARCH("FÉRIAS",K32)))</formula>
    </cfRule>
  </conditionalFormatting>
  <conditionalFormatting sqref="K32">
    <cfRule type="expression" dxfId="29643" priority="1379">
      <formula>K31="FERIADO"</formula>
    </cfRule>
    <cfRule type="expression" dxfId="29642" priority="1380">
      <formula>K31="NTRAB"</formula>
    </cfRule>
    <cfRule type="expression" dxfId="29641" priority="1381">
      <formula>K31="FÉRIAS"</formula>
    </cfRule>
    <cfRule type="expression" dxfId="29640" priority="1382">
      <formula>K31="ATESTADO"</formula>
    </cfRule>
  </conditionalFormatting>
  <conditionalFormatting sqref="K32">
    <cfRule type="containsText" dxfId="29639" priority="1378" operator="containsText" text="ATESTADO">
      <formula>NOT(ISERROR(SEARCH("ATESTADO",K32)))</formula>
    </cfRule>
  </conditionalFormatting>
  <conditionalFormatting sqref="K31:K32">
    <cfRule type="containsText" dxfId="29638" priority="1377" operator="containsText" text="HOJE">
      <formula>NOT(ISERROR(SEARCH("HOJE",K31)))</formula>
    </cfRule>
  </conditionalFormatting>
  <conditionalFormatting sqref="K13">
    <cfRule type="containsText" dxfId="29637" priority="1375" operator="containsText" text="NTRAB">
      <formula>NOT(ISERROR(SEARCH("NTRAB",K13)))</formula>
    </cfRule>
    <cfRule type="containsText" dxfId="29636" priority="1376" operator="containsText" text="FERIADO">
      <formula>NOT(ISERROR(SEARCH("FERIADO",K13)))</formula>
    </cfRule>
  </conditionalFormatting>
  <conditionalFormatting sqref="K13">
    <cfRule type="containsText" dxfId="29635" priority="1374" operator="containsText" text="FÉRIAS">
      <formula>NOT(ISERROR(SEARCH("FÉRIAS",K13)))</formula>
    </cfRule>
  </conditionalFormatting>
  <conditionalFormatting sqref="K13">
    <cfRule type="expression" dxfId="29634" priority="1370">
      <formula>K12="FERIADO"</formula>
    </cfRule>
    <cfRule type="expression" dxfId="29633" priority="1371">
      <formula>K12="NTRAB"</formula>
    </cfRule>
    <cfRule type="expression" dxfId="29632" priority="1372">
      <formula>K12="FÉRIAS"</formula>
    </cfRule>
    <cfRule type="expression" dxfId="29631" priority="1373">
      <formula>K12="ATESTADO"</formula>
    </cfRule>
  </conditionalFormatting>
  <conditionalFormatting sqref="K13">
    <cfRule type="containsText" dxfId="29630" priority="1369" operator="containsText" text="ATESTADO">
      <formula>NOT(ISERROR(SEARCH("ATESTADO",K13)))</formula>
    </cfRule>
  </conditionalFormatting>
  <conditionalFormatting sqref="K13">
    <cfRule type="expression" dxfId="29629" priority="1365">
      <formula>K11="ATESTADO"</formula>
    </cfRule>
    <cfRule type="expression" dxfId="29628" priority="1366">
      <formula>K11="FÉRIAS"</formula>
    </cfRule>
    <cfRule type="expression" dxfId="29627" priority="1367">
      <formula>K11="NTRAB"</formula>
    </cfRule>
    <cfRule type="expression" dxfId="29626" priority="1368">
      <formula>K11="FERIADO"</formula>
    </cfRule>
  </conditionalFormatting>
  <conditionalFormatting sqref="K13">
    <cfRule type="containsText" dxfId="29625" priority="1364" operator="containsText" text="HOJE">
      <formula>NOT(ISERROR(SEARCH("HOJE",K13)))</formula>
    </cfRule>
  </conditionalFormatting>
  <conditionalFormatting sqref="K17">
    <cfRule type="containsText" dxfId="29624" priority="1362" operator="containsText" text="NTRAB">
      <formula>NOT(ISERROR(SEARCH("NTRAB",K17)))</formula>
    </cfRule>
    <cfRule type="containsText" dxfId="29623" priority="1363" operator="containsText" text="FERIADO">
      <formula>NOT(ISERROR(SEARCH("FERIADO",K17)))</formula>
    </cfRule>
  </conditionalFormatting>
  <conditionalFormatting sqref="K17">
    <cfRule type="containsText" dxfId="29622" priority="1361" operator="containsText" text="FÉRIAS">
      <formula>NOT(ISERROR(SEARCH("FÉRIAS",K17)))</formula>
    </cfRule>
  </conditionalFormatting>
  <conditionalFormatting sqref="K17">
    <cfRule type="expression" dxfId="29621" priority="1357">
      <formula>K16="FERIADO"</formula>
    </cfRule>
    <cfRule type="expression" dxfId="29620" priority="1358">
      <formula>K16="NTRAB"</formula>
    </cfRule>
    <cfRule type="expression" dxfId="29619" priority="1359">
      <formula>K16="FÉRIAS"</formula>
    </cfRule>
    <cfRule type="expression" dxfId="29618" priority="1360">
      <formula>K16="ATESTADO"</formula>
    </cfRule>
  </conditionalFormatting>
  <conditionalFormatting sqref="K17">
    <cfRule type="containsText" dxfId="29617" priority="1356" operator="containsText" text="ATESTADO">
      <formula>NOT(ISERROR(SEARCH("ATESTADO",K17)))</formula>
    </cfRule>
  </conditionalFormatting>
  <conditionalFormatting sqref="K17">
    <cfRule type="expression" dxfId="29616" priority="1352">
      <formula>K15="ATESTADO"</formula>
    </cfRule>
    <cfRule type="expression" dxfId="29615" priority="1353">
      <formula>K15="FÉRIAS"</formula>
    </cfRule>
    <cfRule type="expression" dxfId="29614" priority="1354">
      <formula>K15="NTRAB"</formula>
    </cfRule>
    <cfRule type="expression" dxfId="29613" priority="1355">
      <formula>K15="FERIADO"</formula>
    </cfRule>
  </conditionalFormatting>
  <conditionalFormatting sqref="K17">
    <cfRule type="containsText" dxfId="29612" priority="1351" operator="containsText" text="HOJE">
      <formula>NOT(ISERROR(SEARCH("HOJE",K17)))</formula>
    </cfRule>
  </conditionalFormatting>
  <conditionalFormatting sqref="K21">
    <cfRule type="containsText" dxfId="29611" priority="1349" operator="containsText" text="NTRAB">
      <formula>NOT(ISERROR(SEARCH("NTRAB",K21)))</formula>
    </cfRule>
    <cfRule type="containsText" dxfId="29610" priority="1350" operator="containsText" text="FERIADO">
      <formula>NOT(ISERROR(SEARCH("FERIADO",K21)))</formula>
    </cfRule>
  </conditionalFormatting>
  <conditionalFormatting sqref="K21">
    <cfRule type="containsText" dxfId="29609" priority="1348" operator="containsText" text="FÉRIAS">
      <formula>NOT(ISERROR(SEARCH("FÉRIAS",K21)))</formula>
    </cfRule>
  </conditionalFormatting>
  <conditionalFormatting sqref="K21">
    <cfRule type="expression" dxfId="29608" priority="1344">
      <formula>K20="FERIADO"</formula>
    </cfRule>
    <cfRule type="expression" dxfId="29607" priority="1345">
      <formula>K20="NTRAB"</formula>
    </cfRule>
    <cfRule type="expression" dxfId="29606" priority="1346">
      <formula>K20="FÉRIAS"</formula>
    </cfRule>
    <cfRule type="expression" dxfId="29605" priority="1347">
      <formula>K20="ATESTADO"</formula>
    </cfRule>
  </conditionalFormatting>
  <conditionalFormatting sqref="K21">
    <cfRule type="containsText" dxfId="29604" priority="1343" operator="containsText" text="ATESTADO">
      <formula>NOT(ISERROR(SEARCH("ATESTADO",K21)))</formula>
    </cfRule>
  </conditionalFormatting>
  <conditionalFormatting sqref="K21">
    <cfRule type="expression" dxfId="29603" priority="1339">
      <formula>K19="ATESTADO"</formula>
    </cfRule>
    <cfRule type="expression" dxfId="29602" priority="1340">
      <formula>K19="FÉRIAS"</formula>
    </cfRule>
    <cfRule type="expression" dxfId="29601" priority="1341">
      <formula>K19="NTRAB"</formula>
    </cfRule>
    <cfRule type="expression" dxfId="29600" priority="1342">
      <formula>K19="FERIADO"</formula>
    </cfRule>
  </conditionalFormatting>
  <conditionalFormatting sqref="K21">
    <cfRule type="containsText" dxfId="29599" priority="1338" operator="containsText" text="HOJE">
      <formula>NOT(ISERROR(SEARCH("HOJE",K21)))</formula>
    </cfRule>
  </conditionalFormatting>
  <conditionalFormatting sqref="K25">
    <cfRule type="containsText" dxfId="29598" priority="1336" operator="containsText" text="NTRAB">
      <formula>NOT(ISERROR(SEARCH("NTRAB",K25)))</formula>
    </cfRule>
    <cfRule type="containsText" dxfId="29597" priority="1337" operator="containsText" text="FERIADO">
      <formula>NOT(ISERROR(SEARCH("FERIADO",K25)))</formula>
    </cfRule>
  </conditionalFormatting>
  <conditionalFormatting sqref="K25">
    <cfRule type="containsText" dxfId="29596" priority="1335" operator="containsText" text="FÉRIAS">
      <formula>NOT(ISERROR(SEARCH("FÉRIAS",K25)))</formula>
    </cfRule>
  </conditionalFormatting>
  <conditionalFormatting sqref="K25">
    <cfRule type="expression" dxfId="29595" priority="1331">
      <formula>K24="FERIADO"</formula>
    </cfRule>
    <cfRule type="expression" dxfId="29594" priority="1332">
      <formula>K24="NTRAB"</formula>
    </cfRule>
    <cfRule type="expression" dxfId="29593" priority="1333">
      <formula>K24="FÉRIAS"</formula>
    </cfRule>
    <cfRule type="expression" dxfId="29592" priority="1334">
      <formula>K24="ATESTADO"</formula>
    </cfRule>
  </conditionalFormatting>
  <conditionalFormatting sqref="K25">
    <cfRule type="containsText" dxfId="29591" priority="1330" operator="containsText" text="ATESTADO">
      <formula>NOT(ISERROR(SEARCH("ATESTADO",K25)))</formula>
    </cfRule>
  </conditionalFormatting>
  <conditionalFormatting sqref="K25">
    <cfRule type="expression" dxfId="29590" priority="1326">
      <formula>K23="ATESTADO"</formula>
    </cfRule>
    <cfRule type="expression" dxfId="29589" priority="1327">
      <formula>K23="FÉRIAS"</formula>
    </cfRule>
    <cfRule type="expression" dxfId="29588" priority="1328">
      <formula>K23="NTRAB"</formula>
    </cfRule>
    <cfRule type="expression" dxfId="29587" priority="1329">
      <formula>K23="FERIADO"</formula>
    </cfRule>
  </conditionalFormatting>
  <conditionalFormatting sqref="K25">
    <cfRule type="containsText" dxfId="29586" priority="1325" operator="containsText" text="HOJE">
      <formula>NOT(ISERROR(SEARCH("HOJE",K25)))</formula>
    </cfRule>
  </conditionalFormatting>
  <conditionalFormatting sqref="K29">
    <cfRule type="containsText" dxfId="29585" priority="1323" operator="containsText" text="NTRAB">
      <formula>NOT(ISERROR(SEARCH("NTRAB",K29)))</formula>
    </cfRule>
    <cfRule type="containsText" dxfId="29584" priority="1324" operator="containsText" text="FERIADO">
      <formula>NOT(ISERROR(SEARCH("FERIADO",K29)))</formula>
    </cfRule>
  </conditionalFormatting>
  <conditionalFormatting sqref="K29">
    <cfRule type="containsText" dxfId="29583" priority="1322" operator="containsText" text="FÉRIAS">
      <formula>NOT(ISERROR(SEARCH("FÉRIAS",K29)))</formula>
    </cfRule>
  </conditionalFormatting>
  <conditionalFormatting sqref="K29">
    <cfRule type="expression" dxfId="29582" priority="1318">
      <formula>K28="FERIADO"</formula>
    </cfRule>
    <cfRule type="expression" dxfId="29581" priority="1319">
      <formula>K28="NTRAB"</formula>
    </cfRule>
    <cfRule type="expression" dxfId="29580" priority="1320">
      <formula>K28="FÉRIAS"</formula>
    </cfRule>
    <cfRule type="expression" dxfId="29579" priority="1321">
      <formula>K28="ATESTADO"</formula>
    </cfRule>
  </conditionalFormatting>
  <conditionalFormatting sqref="K29">
    <cfRule type="containsText" dxfId="29578" priority="1317" operator="containsText" text="ATESTADO">
      <formula>NOT(ISERROR(SEARCH("ATESTADO",K29)))</formula>
    </cfRule>
  </conditionalFormatting>
  <conditionalFormatting sqref="K29">
    <cfRule type="expression" dxfId="29577" priority="1313">
      <formula>K27="ATESTADO"</formula>
    </cfRule>
    <cfRule type="expression" dxfId="29576" priority="1314">
      <formula>K27="FÉRIAS"</formula>
    </cfRule>
    <cfRule type="expression" dxfId="29575" priority="1315">
      <formula>K27="NTRAB"</formula>
    </cfRule>
    <cfRule type="expression" dxfId="29574" priority="1316">
      <formula>K27="FERIADO"</formula>
    </cfRule>
  </conditionalFormatting>
  <conditionalFormatting sqref="K29">
    <cfRule type="containsText" dxfId="29573" priority="1312" operator="containsText" text="HOJE">
      <formula>NOT(ISERROR(SEARCH("HOJE",K29)))</formula>
    </cfRule>
  </conditionalFormatting>
  <conditionalFormatting sqref="K33">
    <cfRule type="containsText" dxfId="29572" priority="1310" operator="containsText" text="NTRAB">
      <formula>NOT(ISERROR(SEARCH("NTRAB",K33)))</formula>
    </cfRule>
    <cfRule type="containsText" dxfId="29571" priority="1311" operator="containsText" text="FERIADO">
      <formula>NOT(ISERROR(SEARCH("FERIADO",K33)))</formula>
    </cfRule>
  </conditionalFormatting>
  <conditionalFormatting sqref="K33">
    <cfRule type="containsText" dxfId="29570" priority="1309" operator="containsText" text="FÉRIAS">
      <formula>NOT(ISERROR(SEARCH("FÉRIAS",K33)))</formula>
    </cfRule>
  </conditionalFormatting>
  <conditionalFormatting sqref="K33">
    <cfRule type="expression" dxfId="29569" priority="1305">
      <formula>K32="FERIADO"</formula>
    </cfRule>
    <cfRule type="expression" dxfId="29568" priority="1306">
      <formula>K32="NTRAB"</formula>
    </cfRule>
    <cfRule type="expression" dxfId="29567" priority="1307">
      <formula>K32="FÉRIAS"</formula>
    </cfRule>
    <cfRule type="expression" dxfId="29566" priority="1308">
      <formula>K32="ATESTADO"</formula>
    </cfRule>
  </conditionalFormatting>
  <conditionalFormatting sqref="K33">
    <cfRule type="containsText" dxfId="29565" priority="1304" operator="containsText" text="ATESTADO">
      <formula>NOT(ISERROR(SEARCH("ATESTADO",K33)))</formula>
    </cfRule>
  </conditionalFormatting>
  <conditionalFormatting sqref="K33">
    <cfRule type="expression" dxfId="29564" priority="1300">
      <formula>K31="ATESTADO"</formula>
    </cfRule>
    <cfRule type="expression" dxfId="29563" priority="1301">
      <formula>K31="FÉRIAS"</formula>
    </cfRule>
    <cfRule type="expression" dxfId="29562" priority="1302">
      <formula>K31="NTRAB"</formula>
    </cfRule>
    <cfRule type="expression" dxfId="29561" priority="1303">
      <formula>K31="FERIADO"</formula>
    </cfRule>
  </conditionalFormatting>
  <conditionalFormatting sqref="K33">
    <cfRule type="containsText" dxfId="29560" priority="1299" operator="containsText" text="HOJE">
      <formula>NOT(ISERROR(SEARCH("HOJE",K33)))</formula>
    </cfRule>
  </conditionalFormatting>
  <conditionalFormatting sqref="K5">
    <cfRule type="containsText" dxfId="29559" priority="1297" operator="containsText" text="NTRAB">
      <formula>NOT(ISERROR(SEARCH("NTRAB",K5)))</formula>
    </cfRule>
    <cfRule type="containsText" dxfId="29558" priority="1298" operator="containsText" text="FERIADO">
      <formula>NOT(ISERROR(SEARCH("FERIADO",K5)))</formula>
    </cfRule>
  </conditionalFormatting>
  <conditionalFormatting sqref="K5">
    <cfRule type="containsText" dxfId="29557" priority="1296" operator="containsText" text="FÉRIAS">
      <formula>NOT(ISERROR(SEARCH("FÉRIAS",K5)))</formula>
    </cfRule>
  </conditionalFormatting>
  <conditionalFormatting sqref="K5">
    <cfRule type="expression" dxfId="29556" priority="1292">
      <formula>K4="FERIADO"</formula>
    </cfRule>
    <cfRule type="expression" dxfId="29555" priority="1293">
      <formula>K4="NTRAB"</formula>
    </cfRule>
    <cfRule type="expression" dxfId="29554" priority="1294">
      <formula>K4="FÉRIAS"</formula>
    </cfRule>
    <cfRule type="expression" dxfId="29553" priority="1295">
      <formula>K4="ATESTADO"</formula>
    </cfRule>
  </conditionalFormatting>
  <conditionalFormatting sqref="K5">
    <cfRule type="containsText" dxfId="29552" priority="1291" operator="containsText" text="ATESTADO">
      <formula>NOT(ISERROR(SEARCH("ATESTADO",K5)))</formula>
    </cfRule>
  </conditionalFormatting>
  <conditionalFormatting sqref="K5">
    <cfRule type="expression" dxfId="29551" priority="1287">
      <formula>K3="ATESTADO"</formula>
    </cfRule>
    <cfRule type="expression" dxfId="29550" priority="1288">
      <formula>K3="FÉRIAS"</formula>
    </cfRule>
    <cfRule type="expression" dxfId="29549" priority="1289">
      <formula>K3="NTRAB"</formula>
    </cfRule>
    <cfRule type="expression" dxfId="29548" priority="1290">
      <formula>K3="FERIADO"</formula>
    </cfRule>
  </conditionalFormatting>
  <conditionalFormatting sqref="K5">
    <cfRule type="containsText" dxfId="29547" priority="1286" operator="containsText" text="HOJE">
      <formula>NOT(ISERROR(SEARCH("HOJE",K5)))</formula>
    </cfRule>
  </conditionalFormatting>
  <conditionalFormatting sqref="K4">
    <cfRule type="containsText" dxfId="29546" priority="1284" operator="containsText" text="NTRAB">
      <formula>NOT(ISERROR(SEARCH("NTRAB",K4)))</formula>
    </cfRule>
    <cfRule type="containsText" dxfId="29545" priority="1285" operator="containsText" text="FERIADO">
      <formula>NOT(ISERROR(SEARCH("FERIADO",K4)))</formula>
    </cfRule>
  </conditionalFormatting>
  <conditionalFormatting sqref="K4">
    <cfRule type="containsText" dxfId="29544" priority="1283" operator="containsText" text="FÉRIAS">
      <formula>NOT(ISERROR(SEARCH("FÉRIAS",K4)))</formula>
    </cfRule>
  </conditionalFormatting>
  <conditionalFormatting sqref="K4">
    <cfRule type="expression" dxfId="29543" priority="1279">
      <formula>K3="FERIADO"</formula>
    </cfRule>
    <cfRule type="expression" dxfId="29542" priority="1280">
      <formula>K3="NTRAB"</formula>
    </cfRule>
    <cfRule type="expression" dxfId="29541" priority="1281">
      <formula>K3="FÉRIAS"</formula>
    </cfRule>
    <cfRule type="expression" dxfId="29540" priority="1282">
      <formula>K3="ATESTADO"</formula>
    </cfRule>
  </conditionalFormatting>
  <conditionalFormatting sqref="K4">
    <cfRule type="containsText" dxfId="29539" priority="1278" operator="containsText" text="ATESTADO">
      <formula>NOT(ISERROR(SEARCH("ATESTADO",K4)))</formula>
    </cfRule>
  </conditionalFormatting>
  <conditionalFormatting sqref="K4">
    <cfRule type="containsText" dxfId="29538" priority="1277" operator="containsText" text="HOJE">
      <formula>NOT(ISERROR(SEARCH("HOJE",K4)))</formula>
    </cfRule>
  </conditionalFormatting>
  <conditionalFormatting sqref="K34">
    <cfRule type="expression" dxfId="29537" priority="1276">
      <formula>$C$53&gt;=$K$32</formula>
    </cfRule>
  </conditionalFormatting>
  <conditionalFormatting sqref="B44">
    <cfRule type="cellIs" dxfId="29536" priority="1275" operator="equal">
      <formula>$B$51</formula>
    </cfRule>
  </conditionalFormatting>
  <conditionalFormatting sqref="I44">
    <cfRule type="expression" dxfId="29535" priority="1274">
      <formula>$H$44=""</formula>
    </cfRule>
  </conditionalFormatting>
  <conditionalFormatting sqref="I45">
    <cfRule type="expression" dxfId="29534" priority="1273">
      <formula>$H$45=""</formula>
    </cfRule>
  </conditionalFormatting>
  <conditionalFormatting sqref="I46">
    <cfRule type="expression" dxfId="29533" priority="1272">
      <formula>$H$46=""</formula>
    </cfRule>
  </conditionalFormatting>
  <conditionalFormatting sqref="I47">
    <cfRule type="expression" dxfId="29532" priority="1271">
      <formula>$H$47=""</formula>
    </cfRule>
  </conditionalFormatting>
  <conditionalFormatting sqref="K40">
    <cfRule type="containsText" dxfId="29531" priority="1269" operator="containsText" text="NTRAB">
      <formula>NOT(ISERROR(SEARCH("NTRAB",K40)))</formula>
    </cfRule>
    <cfRule type="containsText" dxfId="29530" priority="1270" operator="containsText" text="FERIADO">
      <formula>NOT(ISERROR(SEARCH("FERIADO",K40)))</formula>
    </cfRule>
  </conditionalFormatting>
  <conditionalFormatting sqref="K40">
    <cfRule type="containsText" dxfId="29529" priority="1268" operator="containsText" text="FÉRIAS">
      <formula>NOT(ISERROR(SEARCH("FÉRIAS",K40)))</formula>
    </cfRule>
  </conditionalFormatting>
  <conditionalFormatting sqref="K36 K38">
    <cfRule type="containsText" dxfId="29528" priority="1266" operator="containsText" text="NTRAB">
      <formula>NOT(ISERROR(SEARCH("NTRAB",K36)))</formula>
    </cfRule>
    <cfRule type="containsText" dxfId="29527" priority="1267" operator="containsText" text="FERIADO">
      <formula>NOT(ISERROR(SEARCH("FERIADO",K36)))</formula>
    </cfRule>
  </conditionalFormatting>
  <conditionalFormatting sqref="K36 K38">
    <cfRule type="containsText" dxfId="29526" priority="1265" operator="containsText" text="FÉRIAS">
      <formula>NOT(ISERROR(SEARCH("FÉRIAS",K36)))</formula>
    </cfRule>
  </conditionalFormatting>
  <conditionalFormatting sqref="K37">
    <cfRule type="containsText" dxfId="29525" priority="1263" operator="containsText" text="NTRAB">
      <formula>NOT(ISERROR(SEARCH("NTRAB",K37)))</formula>
    </cfRule>
    <cfRule type="containsText" dxfId="29524" priority="1264" operator="containsText" text="FERIADO">
      <formula>NOT(ISERROR(SEARCH("FERIADO",K37)))</formula>
    </cfRule>
  </conditionalFormatting>
  <conditionalFormatting sqref="K37">
    <cfRule type="containsText" dxfId="29523" priority="1262" operator="containsText" text="FÉRIAS">
      <formula>NOT(ISERROR(SEARCH("FÉRIAS",K37)))</formula>
    </cfRule>
  </conditionalFormatting>
  <conditionalFormatting sqref="K41">
    <cfRule type="containsText" dxfId="29522" priority="1260" operator="containsText" text="NTRAB">
      <formula>NOT(ISERROR(SEARCH("NTRAB",K41)))</formula>
    </cfRule>
    <cfRule type="containsText" dxfId="29521" priority="1261" operator="containsText" text="FERIADO">
      <formula>NOT(ISERROR(SEARCH("FERIADO",K41)))</formula>
    </cfRule>
  </conditionalFormatting>
  <conditionalFormatting sqref="K41">
    <cfRule type="containsText" dxfId="29520" priority="1259" operator="containsText" text="FÉRIAS">
      <formula>NOT(ISERROR(SEARCH("FÉRIAS",K41)))</formula>
    </cfRule>
  </conditionalFormatting>
  <conditionalFormatting sqref="K40:K41">
    <cfRule type="expression" dxfId="29519" priority="1254">
      <formula>$K$41=""</formula>
    </cfRule>
    <cfRule type="expression" dxfId="29518" priority="1255">
      <formula>$K$39="NTRAB"</formula>
    </cfRule>
    <cfRule type="expression" dxfId="29517" priority="1256">
      <formula>$K$39="ATESTADO"</formula>
    </cfRule>
    <cfRule type="expression" dxfId="29516" priority="1257">
      <formula>$K$39="FÉRIAS"</formula>
    </cfRule>
    <cfRule type="expression" dxfId="29515" priority="1258">
      <formula>$K$39="FERIADO"</formula>
    </cfRule>
  </conditionalFormatting>
  <conditionalFormatting sqref="K42">
    <cfRule type="expression" dxfId="29514" priority="1250">
      <formula>$C$53&gt;=$K$40</formula>
    </cfRule>
    <cfRule type="expression" dxfId="29513" priority="1251">
      <formula>$K$41=""</formula>
    </cfRule>
    <cfRule type="containsText" dxfId="29512" priority="1252" operator="containsText" text="NTRAB">
      <formula>NOT(ISERROR(SEARCH("NTRAB",K42)))</formula>
    </cfRule>
    <cfRule type="containsText" dxfId="29511" priority="1253" operator="containsText" text="FERIADO">
      <formula>NOT(ISERROR(SEARCH("FERIADO",K42)))</formula>
    </cfRule>
  </conditionalFormatting>
  <conditionalFormatting sqref="K42">
    <cfRule type="containsText" dxfId="29510" priority="1249" operator="containsText" text="FÉRIAS">
      <formula>NOT(ISERROR(SEARCH("FÉRIAS",K42)))</formula>
    </cfRule>
  </conditionalFormatting>
  <conditionalFormatting sqref="K36:K38">
    <cfRule type="expression" dxfId="29509" priority="1248">
      <formula>$K$37=""</formula>
    </cfRule>
  </conditionalFormatting>
  <conditionalFormatting sqref="K35">
    <cfRule type="expression" dxfId="29508" priority="1245">
      <formula>$K$37=""</formula>
    </cfRule>
    <cfRule type="containsText" dxfId="29507" priority="1246" operator="containsText" text="NTRAB">
      <formula>NOT(ISERROR(SEARCH("NTRAB",K35)))</formula>
    </cfRule>
    <cfRule type="containsText" dxfId="29506" priority="1247" operator="containsText" text="FERIADO">
      <formula>NOT(ISERROR(SEARCH("FERIADO",K35)))</formula>
    </cfRule>
  </conditionalFormatting>
  <conditionalFormatting sqref="K35">
    <cfRule type="containsText" dxfId="29505" priority="1244" operator="containsText" text="FÉRIAS">
      <formula>NOT(ISERROR(SEARCH("FÉRIAS",K35)))</formula>
    </cfRule>
  </conditionalFormatting>
  <conditionalFormatting sqref="K39">
    <cfRule type="expression" dxfId="29504" priority="1241">
      <formula>$K$41=""</formula>
    </cfRule>
    <cfRule type="containsText" dxfId="29503" priority="1242" operator="containsText" text="NTRAB">
      <formula>NOT(ISERROR(SEARCH("NTRAB",K39)))</formula>
    </cfRule>
    <cfRule type="containsText" dxfId="29502" priority="1243" operator="containsText" text="FERIADO">
      <formula>NOT(ISERROR(SEARCH("FERIADO",K39)))</formula>
    </cfRule>
  </conditionalFormatting>
  <conditionalFormatting sqref="K39">
    <cfRule type="containsText" dxfId="29501" priority="1240" operator="containsText" text="FÉRIAS">
      <formula>NOT(ISERROR(SEARCH("FÉRIAS",K39)))</formula>
    </cfRule>
  </conditionalFormatting>
  <conditionalFormatting sqref="K36:K37">
    <cfRule type="expression" dxfId="29500" priority="1236">
      <formula>$K$35="NTRAB"</formula>
    </cfRule>
    <cfRule type="expression" dxfId="29499" priority="1237">
      <formula>$K$35="ATESTADO"</formula>
    </cfRule>
    <cfRule type="expression" dxfId="29498" priority="1238">
      <formula>$K$35="FÉRIAS"</formula>
    </cfRule>
    <cfRule type="expression" dxfId="29497" priority="1239">
      <formula>$K$35="FERIADO"</formula>
    </cfRule>
  </conditionalFormatting>
  <conditionalFormatting sqref="K35:K42">
    <cfRule type="containsText" dxfId="29496" priority="1235" operator="containsText" text="ATESTADO">
      <formula>NOT(ISERROR(SEARCH("ATESTADO",K35)))</formula>
    </cfRule>
  </conditionalFormatting>
  <conditionalFormatting sqref="K35">
    <cfRule type="containsText" dxfId="29495" priority="1233" operator="containsText" text="NTRAB">
      <formula>NOT(ISERROR(SEARCH("NTRAB",K35)))</formula>
    </cfRule>
    <cfRule type="containsText" dxfId="29494" priority="1234" operator="containsText" text="FERIADO">
      <formula>NOT(ISERROR(SEARCH("FERIADO",K35)))</formula>
    </cfRule>
  </conditionalFormatting>
  <conditionalFormatting sqref="K35">
    <cfRule type="containsText" dxfId="29493" priority="1232" operator="containsText" text="FÉRIAS">
      <formula>NOT(ISERROR(SEARCH("FÉRIAS",K35)))</formula>
    </cfRule>
  </conditionalFormatting>
  <conditionalFormatting sqref="K35">
    <cfRule type="containsText" dxfId="29492" priority="1230" operator="containsText" text="NTRAB">
      <formula>NOT(ISERROR(SEARCH("NTRAB",K35)))</formula>
    </cfRule>
    <cfRule type="containsText" dxfId="29491" priority="1231" operator="containsText" text="FERIADO">
      <formula>NOT(ISERROR(SEARCH("FERIADO",K35)))</formula>
    </cfRule>
  </conditionalFormatting>
  <conditionalFormatting sqref="K35">
    <cfRule type="containsText" dxfId="29490" priority="1229" operator="containsText" text="FÉRIAS">
      <formula>NOT(ISERROR(SEARCH("FÉRIAS",K35)))</formula>
    </cfRule>
  </conditionalFormatting>
  <conditionalFormatting sqref="K39">
    <cfRule type="containsText" dxfId="29489" priority="1227" operator="containsText" text="NTRAB">
      <formula>NOT(ISERROR(SEARCH("NTRAB",K39)))</formula>
    </cfRule>
    <cfRule type="containsText" dxfId="29488" priority="1228" operator="containsText" text="FERIADO">
      <formula>NOT(ISERROR(SEARCH("FERIADO",K39)))</formula>
    </cfRule>
  </conditionalFormatting>
  <conditionalFormatting sqref="K39">
    <cfRule type="containsText" dxfId="29487" priority="1226" operator="containsText" text="FÉRIAS">
      <formula>NOT(ISERROR(SEARCH("FÉRIAS",K39)))</formula>
    </cfRule>
  </conditionalFormatting>
  <conditionalFormatting sqref="K39">
    <cfRule type="containsText" dxfId="29486" priority="1224" operator="containsText" text="NTRAB">
      <formula>NOT(ISERROR(SEARCH("NTRAB",K39)))</formula>
    </cfRule>
    <cfRule type="containsText" dxfId="29485" priority="1225" operator="containsText" text="FERIADO">
      <formula>NOT(ISERROR(SEARCH("FERIADO",K39)))</formula>
    </cfRule>
  </conditionalFormatting>
  <conditionalFormatting sqref="K39">
    <cfRule type="containsText" dxfId="29484" priority="1223" operator="containsText" text="FÉRIAS">
      <formula>NOT(ISERROR(SEARCH("FÉRIAS",K39)))</formula>
    </cfRule>
  </conditionalFormatting>
  <conditionalFormatting sqref="K39">
    <cfRule type="containsText" dxfId="29483" priority="1221" operator="containsText" text="NTRAB">
      <formula>NOT(ISERROR(SEARCH("NTRAB",K39)))</formula>
    </cfRule>
    <cfRule type="containsText" dxfId="29482" priority="1222" operator="containsText" text="FERIADO">
      <formula>NOT(ISERROR(SEARCH("FERIADO",K39)))</formula>
    </cfRule>
  </conditionalFormatting>
  <conditionalFormatting sqref="K39">
    <cfRule type="containsText" dxfId="29481" priority="1220" operator="containsText" text="FÉRIAS">
      <formula>NOT(ISERROR(SEARCH("FÉRIAS",K39)))</formula>
    </cfRule>
  </conditionalFormatting>
  <conditionalFormatting sqref="K35:K42">
    <cfRule type="containsText" dxfId="29480" priority="1219" operator="containsText" text="HOJE">
      <formula>NOT(ISERROR(SEARCH("HOJE",K35)))</formula>
    </cfRule>
  </conditionalFormatting>
  <conditionalFormatting sqref="K44 K46">
    <cfRule type="containsText" dxfId="29479" priority="1217" operator="containsText" text="NTRAB">
      <formula>NOT(ISERROR(SEARCH("NTRAB",K44)))</formula>
    </cfRule>
    <cfRule type="containsText" dxfId="29478" priority="1218" operator="containsText" text="FERIADO">
      <formula>NOT(ISERROR(SEARCH("FERIADO",K44)))</formula>
    </cfRule>
  </conditionalFormatting>
  <conditionalFormatting sqref="K44 K46">
    <cfRule type="containsText" dxfId="29477" priority="1216" operator="containsText" text="FÉRIAS">
      <formula>NOT(ISERROR(SEARCH("FÉRIAS",K44)))</formula>
    </cfRule>
  </conditionalFormatting>
  <conditionalFormatting sqref="K45">
    <cfRule type="containsText" dxfId="29476" priority="1214" operator="containsText" text="NTRAB">
      <formula>NOT(ISERROR(SEARCH("NTRAB",K45)))</formula>
    </cfRule>
    <cfRule type="containsText" dxfId="29475" priority="1215" operator="containsText" text="FERIADO">
      <formula>NOT(ISERROR(SEARCH("FERIADO",K45)))</formula>
    </cfRule>
  </conditionalFormatting>
  <conditionalFormatting sqref="K45">
    <cfRule type="containsText" dxfId="29474" priority="1213" operator="containsText" text="FÉRIAS">
      <formula>NOT(ISERROR(SEARCH("FÉRIAS",K45)))</formula>
    </cfRule>
  </conditionalFormatting>
  <conditionalFormatting sqref="K44:K46">
    <cfRule type="expression" dxfId="29473" priority="1212">
      <formula>$C$53&lt;$K$44</formula>
    </cfRule>
  </conditionalFormatting>
  <conditionalFormatting sqref="K46">
    <cfRule type="expression" dxfId="29472" priority="1211">
      <formula>$C$53&gt;=$K$44</formula>
    </cfRule>
  </conditionalFormatting>
  <conditionalFormatting sqref="K44:K45">
    <cfRule type="expression" dxfId="29471" priority="1207">
      <formula>$K$43="ATESTADO"</formula>
    </cfRule>
    <cfRule type="expression" dxfId="29470" priority="1208">
      <formula>$K$43="NTRAB"</formula>
    </cfRule>
    <cfRule type="expression" dxfId="29469" priority="1209">
      <formula>$K$43="FÉRIAS"</formula>
    </cfRule>
    <cfRule type="expression" dxfId="29468" priority="1210">
      <formula>$K$43="FERIADO"</formula>
    </cfRule>
  </conditionalFormatting>
  <conditionalFormatting sqref="K43">
    <cfRule type="containsText" dxfId="29467" priority="1204" operator="containsText" text="ATESTADO">
      <formula>NOT(ISERROR(SEARCH("ATESTADO",K43)))</formula>
    </cfRule>
    <cfRule type="containsText" dxfId="29466" priority="1205" operator="containsText" text="NTRAB">
      <formula>NOT(ISERROR(SEARCH("NTRAB",K43)))</formula>
    </cfRule>
    <cfRule type="containsText" dxfId="29465" priority="1206" operator="containsText" text="FERIADO">
      <formula>NOT(ISERROR(SEARCH("FERIADO",K43)))</formula>
    </cfRule>
  </conditionalFormatting>
  <conditionalFormatting sqref="K43">
    <cfRule type="containsText" dxfId="29464" priority="1203" operator="containsText" text="FÉRIAS">
      <formula>NOT(ISERROR(SEARCH("FÉRIAS",K43)))</formula>
    </cfRule>
  </conditionalFormatting>
  <conditionalFormatting sqref="K43">
    <cfRule type="expression" dxfId="29463" priority="1202">
      <formula>$C$53&lt;$K$44</formula>
    </cfRule>
  </conditionalFormatting>
  <conditionalFormatting sqref="K43:K46">
    <cfRule type="containsText" dxfId="29462" priority="1201" operator="containsText" text="HOJE">
      <formula>NOT(ISERROR(SEARCH("HOJE",K43)))</formula>
    </cfRule>
  </conditionalFormatting>
  <conditionalFormatting sqref="K47:M47">
    <cfRule type="expression" dxfId="29461" priority="1200">
      <formula>$N$47="NÃO"</formula>
    </cfRule>
  </conditionalFormatting>
  <conditionalFormatting sqref="K38">
    <cfRule type="expression" dxfId="29460" priority="1199">
      <formula>$C$53&gt;=$K$36</formula>
    </cfRule>
  </conditionalFormatting>
  <conditionalFormatting sqref="E3">
    <cfRule type="cellIs" dxfId="29459" priority="1197" operator="equal">
      <formula>0</formula>
    </cfRule>
    <cfRule type="expression" dxfId="29458" priority="1198">
      <formula>E3&lt;0</formula>
    </cfRule>
  </conditionalFormatting>
  <conditionalFormatting sqref="E4:E5">
    <cfRule type="expression" dxfId="29457" priority="1195">
      <formula>E4&lt;0</formula>
    </cfRule>
    <cfRule type="cellIs" dxfId="29456" priority="1196" operator="equal">
      <formula>0</formula>
    </cfRule>
  </conditionalFormatting>
  <conditionalFormatting sqref="E19">
    <cfRule type="cellIs" dxfId="29455" priority="1193" operator="equal">
      <formula>0</formula>
    </cfRule>
    <cfRule type="expression" dxfId="29454" priority="1194">
      <formula>E19&lt;0</formula>
    </cfRule>
  </conditionalFormatting>
  <conditionalFormatting sqref="E20:E22">
    <cfRule type="expression" dxfId="29453" priority="1191">
      <formula>E20&lt;0</formula>
    </cfRule>
    <cfRule type="cellIs" dxfId="29452" priority="1192" operator="equal">
      <formula>0</formula>
    </cfRule>
  </conditionalFormatting>
  <conditionalFormatting sqref="E23">
    <cfRule type="cellIs" dxfId="29451" priority="1189" operator="equal">
      <formula>0</formula>
    </cfRule>
    <cfRule type="expression" dxfId="29450" priority="1190">
      <formula>E23&lt;0</formula>
    </cfRule>
  </conditionalFormatting>
  <conditionalFormatting sqref="E24:E26">
    <cfRule type="expression" dxfId="29449" priority="1187">
      <formula>E24&lt;0</formula>
    </cfRule>
    <cfRule type="cellIs" dxfId="29448" priority="1188" operator="equal">
      <formula>0</formula>
    </cfRule>
  </conditionalFormatting>
  <conditionalFormatting sqref="E27">
    <cfRule type="cellIs" dxfId="29447" priority="1185" operator="equal">
      <formula>0</formula>
    </cfRule>
    <cfRule type="expression" dxfId="29446" priority="1186">
      <formula>E27&lt;0</formula>
    </cfRule>
  </conditionalFormatting>
  <conditionalFormatting sqref="E28:E30">
    <cfRule type="expression" dxfId="29445" priority="1183">
      <formula>E28&lt;0</formula>
    </cfRule>
    <cfRule type="cellIs" dxfId="29444" priority="1184" operator="equal">
      <formula>0</formula>
    </cfRule>
  </conditionalFormatting>
  <conditionalFormatting sqref="E31">
    <cfRule type="cellIs" dxfId="29443" priority="1181" operator="equal">
      <formula>0</formula>
    </cfRule>
    <cfRule type="expression" dxfId="29442" priority="1182">
      <formula>E31&lt;0</formula>
    </cfRule>
  </conditionalFormatting>
  <conditionalFormatting sqref="E32:E34">
    <cfRule type="expression" dxfId="29441" priority="1179">
      <formula>E32&lt;0</formula>
    </cfRule>
    <cfRule type="cellIs" dxfId="29440" priority="1180" operator="equal">
      <formula>0</formula>
    </cfRule>
  </conditionalFormatting>
  <conditionalFormatting sqref="E35">
    <cfRule type="cellIs" dxfId="29439" priority="1177" operator="equal">
      <formula>0</formula>
    </cfRule>
    <cfRule type="expression" dxfId="29438" priority="1178">
      <formula>E35&lt;0</formula>
    </cfRule>
  </conditionalFormatting>
  <conditionalFormatting sqref="E36:E38">
    <cfRule type="expression" dxfId="29437" priority="1175">
      <formula>E36&lt;0</formula>
    </cfRule>
    <cfRule type="cellIs" dxfId="29436" priority="1176" operator="equal">
      <formula>0</formula>
    </cfRule>
  </conditionalFormatting>
  <conditionalFormatting sqref="E39">
    <cfRule type="cellIs" dxfId="29435" priority="1173" operator="equal">
      <formula>0</formula>
    </cfRule>
    <cfRule type="expression" dxfId="29434" priority="1174">
      <formula>E39&lt;0</formula>
    </cfRule>
  </conditionalFormatting>
  <conditionalFormatting sqref="E40:E42">
    <cfRule type="expression" dxfId="29433" priority="1171">
      <formula>E40&lt;0</formula>
    </cfRule>
    <cfRule type="cellIs" dxfId="29432" priority="1172" operator="equal">
      <formula>0</formula>
    </cfRule>
  </conditionalFormatting>
  <conditionalFormatting sqref="E6">
    <cfRule type="expression" dxfId="29431" priority="1169">
      <formula>E6&lt;0</formula>
    </cfRule>
    <cfRule type="cellIs" dxfId="29430" priority="1170" operator="equal">
      <formula>0</formula>
    </cfRule>
  </conditionalFormatting>
  <conditionalFormatting sqref="E11">
    <cfRule type="cellIs" dxfId="29429" priority="1167" operator="equal">
      <formula>0</formula>
    </cfRule>
    <cfRule type="expression" dxfId="29428" priority="1168">
      <formula>E11&lt;0</formula>
    </cfRule>
  </conditionalFormatting>
  <conditionalFormatting sqref="E12:E13">
    <cfRule type="expression" dxfId="29427" priority="1165">
      <formula>E12&lt;0</formula>
    </cfRule>
    <cfRule type="cellIs" dxfId="29426" priority="1166" operator="equal">
      <formula>0</formula>
    </cfRule>
  </conditionalFormatting>
  <conditionalFormatting sqref="E14">
    <cfRule type="expression" dxfId="29425" priority="1163">
      <formula>E14&lt;0</formula>
    </cfRule>
    <cfRule type="cellIs" dxfId="29424" priority="1164" operator="equal">
      <formula>0</formula>
    </cfRule>
  </conditionalFormatting>
  <conditionalFormatting sqref="E15">
    <cfRule type="cellIs" dxfId="29423" priority="1161" operator="equal">
      <formula>0</formula>
    </cfRule>
    <cfRule type="expression" dxfId="29422" priority="1162">
      <formula>E15&lt;0</formula>
    </cfRule>
  </conditionalFormatting>
  <conditionalFormatting sqref="E16:E17">
    <cfRule type="expression" dxfId="29421" priority="1159">
      <formula>E16&lt;0</formula>
    </cfRule>
    <cfRule type="cellIs" dxfId="29420" priority="1160" operator="equal">
      <formula>0</formula>
    </cfRule>
  </conditionalFormatting>
  <conditionalFormatting sqref="E18">
    <cfRule type="expression" dxfId="29419" priority="1157">
      <formula>E18&lt;0</formula>
    </cfRule>
    <cfRule type="cellIs" dxfId="29418" priority="1158" operator="equal">
      <formula>0</formula>
    </cfRule>
  </conditionalFormatting>
  <conditionalFormatting sqref="E7">
    <cfRule type="cellIs" dxfId="29417" priority="1155" operator="equal">
      <formula>0</formula>
    </cfRule>
    <cfRule type="expression" dxfId="29416" priority="1156">
      <formula>E7&lt;0</formula>
    </cfRule>
  </conditionalFormatting>
  <conditionalFormatting sqref="E8:E9">
    <cfRule type="expression" dxfId="29415" priority="1153">
      <formula>E8&lt;0</formula>
    </cfRule>
    <cfRule type="cellIs" dxfId="29414" priority="1154" operator="equal">
      <formula>0</formula>
    </cfRule>
  </conditionalFormatting>
  <conditionalFormatting sqref="E10">
    <cfRule type="expression" dxfId="29413" priority="1151">
      <formula>E10&lt;0</formula>
    </cfRule>
    <cfRule type="cellIs" dxfId="29412" priority="1152" operator="equal">
      <formula>0</formula>
    </cfRule>
  </conditionalFormatting>
  <conditionalFormatting sqref="E3:E42">
    <cfRule type="cellIs" dxfId="29411" priority="1150" operator="equal">
      <formula>"ER"</formula>
    </cfRule>
  </conditionalFormatting>
  <conditionalFormatting sqref="E7">
    <cfRule type="cellIs" dxfId="29410" priority="1148" operator="equal">
      <formula>0</formula>
    </cfRule>
    <cfRule type="expression" dxfId="29409" priority="1149">
      <formula>E7&lt;0</formula>
    </cfRule>
  </conditionalFormatting>
  <conditionalFormatting sqref="E8:E9">
    <cfRule type="expression" dxfId="29408" priority="1146">
      <formula>E8&lt;0</formula>
    </cfRule>
    <cfRule type="cellIs" dxfId="29407" priority="1147" operator="equal">
      <formula>0</formula>
    </cfRule>
  </conditionalFormatting>
  <conditionalFormatting sqref="E10">
    <cfRule type="expression" dxfId="29406" priority="1144">
      <formula>E10&lt;0</formula>
    </cfRule>
    <cfRule type="cellIs" dxfId="29405" priority="1145" operator="equal">
      <formula>0</formula>
    </cfRule>
  </conditionalFormatting>
  <conditionalFormatting sqref="E11">
    <cfRule type="cellIs" dxfId="29404" priority="1142" operator="equal">
      <formula>0</formula>
    </cfRule>
    <cfRule type="expression" dxfId="29403" priority="1143">
      <formula>E11&lt;0</formula>
    </cfRule>
  </conditionalFormatting>
  <conditionalFormatting sqref="E12:E13">
    <cfRule type="expression" dxfId="29402" priority="1140">
      <formula>E12&lt;0</formula>
    </cfRule>
    <cfRule type="cellIs" dxfId="29401" priority="1141" operator="equal">
      <formula>0</formula>
    </cfRule>
  </conditionalFormatting>
  <conditionalFormatting sqref="E14">
    <cfRule type="expression" dxfId="29400" priority="1138">
      <formula>E14&lt;0</formula>
    </cfRule>
    <cfRule type="cellIs" dxfId="29399" priority="1139" operator="equal">
      <formula>0</formula>
    </cfRule>
  </conditionalFormatting>
  <conditionalFormatting sqref="E15">
    <cfRule type="cellIs" dxfId="29398" priority="1136" operator="equal">
      <formula>0</formula>
    </cfRule>
    <cfRule type="expression" dxfId="29397" priority="1137">
      <formula>E15&lt;0</formula>
    </cfRule>
  </conditionalFormatting>
  <conditionalFormatting sqref="E16:E17">
    <cfRule type="expression" dxfId="29396" priority="1134">
      <formula>E16&lt;0</formula>
    </cfRule>
    <cfRule type="cellIs" dxfId="29395" priority="1135" operator="equal">
      <formula>0</formula>
    </cfRule>
  </conditionalFormatting>
  <conditionalFormatting sqref="E18">
    <cfRule type="expression" dxfId="29394" priority="1132">
      <formula>E18&lt;0</formula>
    </cfRule>
    <cfRule type="cellIs" dxfId="29393" priority="1133" operator="equal">
      <formula>0</formula>
    </cfRule>
  </conditionalFormatting>
  <conditionalFormatting sqref="E19">
    <cfRule type="cellIs" dxfId="29392" priority="1130" operator="equal">
      <formula>0</formula>
    </cfRule>
    <cfRule type="expression" dxfId="29391" priority="1131">
      <formula>E19&lt;0</formula>
    </cfRule>
  </conditionalFormatting>
  <conditionalFormatting sqref="E20:E21">
    <cfRule type="expression" dxfId="29390" priority="1128">
      <formula>E20&lt;0</formula>
    </cfRule>
    <cfRule type="cellIs" dxfId="29389" priority="1129" operator="equal">
      <formula>0</formula>
    </cfRule>
  </conditionalFormatting>
  <conditionalFormatting sqref="E22">
    <cfRule type="expression" dxfId="29388" priority="1126">
      <formula>E22&lt;0</formula>
    </cfRule>
    <cfRule type="cellIs" dxfId="29387" priority="1127" operator="equal">
      <formula>0</formula>
    </cfRule>
  </conditionalFormatting>
  <conditionalFormatting sqref="E23">
    <cfRule type="cellIs" dxfId="29386" priority="1124" operator="equal">
      <formula>0</formula>
    </cfRule>
    <cfRule type="expression" dxfId="29385" priority="1125">
      <formula>E23&lt;0</formula>
    </cfRule>
  </conditionalFormatting>
  <conditionalFormatting sqref="E24:E25">
    <cfRule type="expression" dxfId="29384" priority="1122">
      <formula>E24&lt;0</formula>
    </cfRule>
    <cfRule type="cellIs" dxfId="29383" priority="1123" operator="equal">
      <formula>0</formula>
    </cfRule>
  </conditionalFormatting>
  <conditionalFormatting sqref="E26">
    <cfRule type="expression" dxfId="29382" priority="1120">
      <formula>E26&lt;0</formula>
    </cfRule>
    <cfRule type="cellIs" dxfId="29381" priority="1121" operator="equal">
      <formula>0</formula>
    </cfRule>
  </conditionalFormatting>
  <conditionalFormatting sqref="E27">
    <cfRule type="cellIs" dxfId="29380" priority="1118" operator="equal">
      <formula>0</formula>
    </cfRule>
    <cfRule type="expression" dxfId="29379" priority="1119">
      <formula>E27&lt;0</formula>
    </cfRule>
  </conditionalFormatting>
  <conditionalFormatting sqref="E28:E29">
    <cfRule type="expression" dxfId="29378" priority="1116">
      <formula>E28&lt;0</formula>
    </cfRule>
    <cfRule type="cellIs" dxfId="29377" priority="1117" operator="equal">
      <formula>0</formula>
    </cfRule>
  </conditionalFormatting>
  <conditionalFormatting sqref="E30">
    <cfRule type="expression" dxfId="29376" priority="1114">
      <formula>E30&lt;0</formula>
    </cfRule>
    <cfRule type="cellIs" dxfId="29375" priority="1115" operator="equal">
      <formula>0</formula>
    </cfRule>
  </conditionalFormatting>
  <conditionalFormatting sqref="E31">
    <cfRule type="cellIs" dxfId="29374" priority="1112" operator="equal">
      <formula>0</formula>
    </cfRule>
    <cfRule type="expression" dxfId="29373" priority="1113">
      <formula>E31&lt;0</formula>
    </cfRule>
  </conditionalFormatting>
  <conditionalFormatting sqref="E32:E33">
    <cfRule type="expression" dxfId="29372" priority="1110">
      <formula>E32&lt;0</formula>
    </cfRule>
    <cfRule type="cellIs" dxfId="29371" priority="1111" operator="equal">
      <formula>0</formula>
    </cfRule>
  </conditionalFormatting>
  <conditionalFormatting sqref="E34">
    <cfRule type="expression" dxfId="29370" priority="1108">
      <formula>E34&lt;0</formula>
    </cfRule>
    <cfRule type="cellIs" dxfId="29369" priority="1109" operator="equal">
      <formula>0</formula>
    </cfRule>
  </conditionalFormatting>
  <conditionalFormatting sqref="E35">
    <cfRule type="cellIs" dxfId="29368" priority="1106" operator="equal">
      <formula>0</formula>
    </cfRule>
    <cfRule type="expression" dxfId="29367" priority="1107">
      <formula>E35&lt;0</formula>
    </cfRule>
  </conditionalFormatting>
  <conditionalFormatting sqref="E36:E37">
    <cfRule type="expression" dxfId="29366" priority="1104">
      <formula>E36&lt;0</formula>
    </cfRule>
    <cfRule type="cellIs" dxfId="29365" priority="1105" operator="equal">
      <formula>0</formula>
    </cfRule>
  </conditionalFormatting>
  <conditionalFormatting sqref="E38">
    <cfRule type="expression" dxfId="29364" priority="1102">
      <formula>E38&lt;0</formula>
    </cfRule>
    <cfRule type="cellIs" dxfId="29363" priority="1103" operator="equal">
      <formula>0</formula>
    </cfRule>
  </conditionalFormatting>
  <conditionalFormatting sqref="E39">
    <cfRule type="cellIs" dxfId="29362" priority="1100" operator="equal">
      <formula>0</formula>
    </cfRule>
    <cfRule type="expression" dxfId="29361" priority="1101">
      <formula>E39&lt;0</formula>
    </cfRule>
  </conditionalFormatting>
  <conditionalFormatting sqref="E40:E41">
    <cfRule type="expression" dxfId="29360" priority="1098">
      <formula>E40&lt;0</formula>
    </cfRule>
    <cfRule type="cellIs" dxfId="29359" priority="1099" operator="equal">
      <formula>0</formula>
    </cfRule>
  </conditionalFormatting>
  <conditionalFormatting sqref="E42">
    <cfRule type="expression" dxfId="29358" priority="1096">
      <formula>E42&lt;0</formula>
    </cfRule>
    <cfRule type="cellIs" dxfId="29357" priority="1097" operator="equal">
      <formula>0</formula>
    </cfRule>
  </conditionalFormatting>
  <conditionalFormatting sqref="J3">
    <cfRule type="cellIs" dxfId="29356" priority="1094" operator="equal">
      <formula>0</formula>
    </cfRule>
    <cfRule type="expression" dxfId="29355" priority="1095">
      <formula>J3&lt;0</formula>
    </cfRule>
  </conditionalFormatting>
  <conditionalFormatting sqref="J4:J6">
    <cfRule type="expression" dxfId="29354" priority="1092">
      <formula>J4&lt;0</formula>
    </cfRule>
    <cfRule type="cellIs" dxfId="29353" priority="1093" operator="equal">
      <formula>0</formula>
    </cfRule>
  </conditionalFormatting>
  <conditionalFormatting sqref="J7">
    <cfRule type="cellIs" dxfId="29352" priority="1090" operator="equal">
      <formula>0</formula>
    </cfRule>
    <cfRule type="expression" dxfId="29351" priority="1091">
      <formula>J7&lt;0</formula>
    </cfRule>
  </conditionalFormatting>
  <conditionalFormatting sqref="J8:J10">
    <cfRule type="expression" dxfId="29350" priority="1088">
      <formula>J8&lt;0</formula>
    </cfRule>
    <cfRule type="cellIs" dxfId="29349" priority="1089" operator="equal">
      <formula>0</formula>
    </cfRule>
  </conditionalFormatting>
  <conditionalFormatting sqref="J11">
    <cfRule type="cellIs" dxfId="29348" priority="1086" operator="equal">
      <formula>0</formula>
    </cfRule>
    <cfRule type="expression" dxfId="29347" priority="1087">
      <formula>J11&lt;0</formula>
    </cfRule>
  </conditionalFormatting>
  <conditionalFormatting sqref="J12:J14">
    <cfRule type="expression" dxfId="29346" priority="1084">
      <formula>J12&lt;0</formula>
    </cfRule>
    <cfRule type="cellIs" dxfId="29345" priority="1085" operator="equal">
      <formula>0</formula>
    </cfRule>
  </conditionalFormatting>
  <conditionalFormatting sqref="J15">
    <cfRule type="cellIs" dxfId="29344" priority="1082" operator="equal">
      <formula>0</formula>
    </cfRule>
    <cfRule type="expression" dxfId="29343" priority="1083">
      <formula>J15&lt;0</formula>
    </cfRule>
  </conditionalFormatting>
  <conditionalFormatting sqref="J16:J18">
    <cfRule type="expression" dxfId="29342" priority="1080">
      <formula>J16&lt;0</formula>
    </cfRule>
    <cfRule type="cellIs" dxfId="29341" priority="1081" operator="equal">
      <formula>0</formula>
    </cfRule>
  </conditionalFormatting>
  <conditionalFormatting sqref="J19">
    <cfRule type="cellIs" dxfId="29340" priority="1078" operator="equal">
      <formula>0</formula>
    </cfRule>
    <cfRule type="expression" dxfId="29339" priority="1079">
      <formula>J19&lt;0</formula>
    </cfRule>
  </conditionalFormatting>
  <conditionalFormatting sqref="J20:J22">
    <cfRule type="expression" dxfId="29338" priority="1076">
      <formula>J20&lt;0</formula>
    </cfRule>
    <cfRule type="cellIs" dxfId="29337" priority="1077" operator="equal">
      <formula>0</formula>
    </cfRule>
  </conditionalFormatting>
  <conditionalFormatting sqref="J23">
    <cfRule type="cellIs" dxfId="29336" priority="1074" operator="equal">
      <formula>0</formula>
    </cfRule>
    <cfRule type="expression" dxfId="29335" priority="1075">
      <formula>J23&lt;0</formula>
    </cfRule>
  </conditionalFormatting>
  <conditionalFormatting sqref="J24:J26">
    <cfRule type="expression" dxfId="29334" priority="1072">
      <formula>J24&lt;0</formula>
    </cfRule>
    <cfRule type="cellIs" dxfId="29333" priority="1073" operator="equal">
      <formula>0</formula>
    </cfRule>
  </conditionalFormatting>
  <conditionalFormatting sqref="J27">
    <cfRule type="cellIs" dxfId="29332" priority="1070" operator="equal">
      <formula>0</formula>
    </cfRule>
    <cfRule type="expression" dxfId="29331" priority="1071">
      <formula>J27&lt;0</formula>
    </cfRule>
  </conditionalFormatting>
  <conditionalFormatting sqref="J28:J30">
    <cfRule type="expression" dxfId="29330" priority="1068">
      <formula>J28&lt;0</formula>
    </cfRule>
    <cfRule type="cellIs" dxfId="29329" priority="1069" operator="equal">
      <formula>0</formula>
    </cfRule>
  </conditionalFormatting>
  <conditionalFormatting sqref="J31">
    <cfRule type="cellIs" dxfId="29328" priority="1066" operator="equal">
      <formula>0</formula>
    </cfRule>
    <cfRule type="expression" dxfId="29327" priority="1067">
      <formula>J31&lt;0</formula>
    </cfRule>
  </conditionalFormatting>
  <conditionalFormatting sqref="J32:J34">
    <cfRule type="expression" dxfId="29326" priority="1064">
      <formula>J32&lt;0</formula>
    </cfRule>
    <cfRule type="cellIs" dxfId="29325" priority="1065" operator="equal">
      <formula>0</formula>
    </cfRule>
  </conditionalFormatting>
  <conditionalFormatting sqref="J35">
    <cfRule type="cellIs" dxfId="29324" priority="1062" operator="equal">
      <formula>0</formula>
    </cfRule>
    <cfRule type="expression" dxfId="29323" priority="1063">
      <formula>J35&lt;0</formula>
    </cfRule>
  </conditionalFormatting>
  <conditionalFormatting sqref="J36:J38">
    <cfRule type="expression" dxfId="29322" priority="1060">
      <formula>J36&lt;0</formula>
    </cfRule>
    <cfRule type="cellIs" dxfId="29321" priority="1061" operator="equal">
      <formula>0</formula>
    </cfRule>
  </conditionalFormatting>
  <conditionalFormatting sqref="J39">
    <cfRule type="cellIs" dxfId="29320" priority="1058" operator="equal">
      <formula>0</formula>
    </cfRule>
    <cfRule type="expression" dxfId="29319" priority="1059">
      <formula>J39&lt;0</formula>
    </cfRule>
  </conditionalFormatting>
  <conditionalFormatting sqref="J40:J42">
    <cfRule type="expression" dxfId="29318" priority="1056">
      <formula>J40&lt;0</formula>
    </cfRule>
    <cfRule type="cellIs" dxfId="29317" priority="1057" operator="equal">
      <formula>0</formula>
    </cfRule>
  </conditionalFormatting>
  <conditionalFormatting sqref="J3:J42">
    <cfRule type="cellIs" dxfId="29316" priority="1055" operator="equal">
      <formula>"ER"</formula>
    </cfRule>
  </conditionalFormatting>
  <conditionalFormatting sqref="J3">
    <cfRule type="cellIs" dxfId="29315" priority="1053" operator="equal">
      <formula>0</formula>
    </cfRule>
    <cfRule type="expression" dxfId="29314" priority="1054">
      <formula>J3&lt;0</formula>
    </cfRule>
  </conditionalFormatting>
  <conditionalFormatting sqref="J4:J5">
    <cfRule type="expression" dxfId="29313" priority="1051">
      <formula>J4&lt;0</formula>
    </cfRule>
    <cfRule type="cellIs" dxfId="29312" priority="1052" operator="equal">
      <formula>0</formula>
    </cfRule>
  </conditionalFormatting>
  <conditionalFormatting sqref="J19">
    <cfRule type="cellIs" dxfId="29311" priority="1049" operator="equal">
      <formula>0</formula>
    </cfRule>
    <cfRule type="expression" dxfId="29310" priority="1050">
      <formula>J19&lt;0</formula>
    </cfRule>
  </conditionalFormatting>
  <conditionalFormatting sqref="J20:J22">
    <cfRule type="expression" dxfId="29309" priority="1047">
      <formula>J20&lt;0</formula>
    </cfRule>
    <cfRule type="cellIs" dxfId="29308" priority="1048" operator="equal">
      <formula>0</formula>
    </cfRule>
  </conditionalFormatting>
  <conditionalFormatting sqref="J23">
    <cfRule type="cellIs" dxfId="29307" priority="1045" operator="equal">
      <formula>0</formula>
    </cfRule>
    <cfRule type="expression" dxfId="29306" priority="1046">
      <formula>J23&lt;0</formula>
    </cfRule>
  </conditionalFormatting>
  <conditionalFormatting sqref="J24:J26">
    <cfRule type="expression" dxfId="29305" priority="1043">
      <formula>J24&lt;0</formula>
    </cfRule>
    <cfRule type="cellIs" dxfId="29304" priority="1044" operator="equal">
      <formula>0</formula>
    </cfRule>
  </conditionalFormatting>
  <conditionalFormatting sqref="J27">
    <cfRule type="cellIs" dxfId="29303" priority="1041" operator="equal">
      <formula>0</formula>
    </cfRule>
    <cfRule type="expression" dxfId="29302" priority="1042">
      <formula>J27&lt;0</formula>
    </cfRule>
  </conditionalFormatting>
  <conditionalFormatting sqref="J28:J30">
    <cfRule type="expression" dxfId="29301" priority="1039">
      <formula>J28&lt;0</formula>
    </cfRule>
    <cfRule type="cellIs" dxfId="29300" priority="1040" operator="equal">
      <formula>0</formula>
    </cfRule>
  </conditionalFormatting>
  <conditionalFormatting sqref="J31">
    <cfRule type="cellIs" dxfId="29299" priority="1037" operator="equal">
      <formula>0</formula>
    </cfRule>
    <cfRule type="expression" dxfId="29298" priority="1038">
      <formula>J31&lt;0</formula>
    </cfRule>
  </conditionalFormatting>
  <conditionalFormatting sqref="J32:J34">
    <cfRule type="expression" dxfId="29297" priority="1035">
      <formula>J32&lt;0</formula>
    </cfRule>
    <cfRule type="cellIs" dxfId="29296" priority="1036" operator="equal">
      <formula>0</formula>
    </cfRule>
  </conditionalFormatting>
  <conditionalFormatting sqref="J35">
    <cfRule type="cellIs" dxfId="29295" priority="1033" operator="equal">
      <formula>0</formula>
    </cfRule>
    <cfRule type="expression" dxfId="29294" priority="1034">
      <formula>J35&lt;0</formula>
    </cfRule>
  </conditionalFormatting>
  <conditionalFormatting sqref="J36:J38">
    <cfRule type="expression" dxfId="29293" priority="1031">
      <formula>J36&lt;0</formula>
    </cfRule>
    <cfRule type="cellIs" dxfId="29292" priority="1032" operator="equal">
      <formula>0</formula>
    </cfRule>
  </conditionalFormatting>
  <conditionalFormatting sqref="J39">
    <cfRule type="cellIs" dxfId="29291" priority="1029" operator="equal">
      <formula>0</formula>
    </cfRule>
    <cfRule type="expression" dxfId="29290" priority="1030">
      <formula>J39&lt;0</formula>
    </cfRule>
  </conditionalFormatting>
  <conditionalFormatting sqref="J40:J42">
    <cfRule type="expression" dxfId="29289" priority="1027">
      <formula>J40&lt;0</formula>
    </cfRule>
    <cfRule type="cellIs" dxfId="29288" priority="1028" operator="equal">
      <formula>0</formula>
    </cfRule>
  </conditionalFormatting>
  <conditionalFormatting sqref="J6">
    <cfRule type="expression" dxfId="29287" priority="1025">
      <formula>J6&lt;0</formula>
    </cfRule>
    <cfRule type="cellIs" dxfId="29286" priority="1026" operator="equal">
      <formula>0</formula>
    </cfRule>
  </conditionalFormatting>
  <conditionalFormatting sqref="J11">
    <cfRule type="cellIs" dxfId="29285" priority="1023" operator="equal">
      <formula>0</formula>
    </cfRule>
    <cfRule type="expression" dxfId="29284" priority="1024">
      <formula>J11&lt;0</formula>
    </cfRule>
  </conditionalFormatting>
  <conditionalFormatting sqref="J12:J13">
    <cfRule type="expression" dxfId="29283" priority="1021">
      <formula>J12&lt;0</formula>
    </cfRule>
    <cfRule type="cellIs" dxfId="29282" priority="1022" operator="equal">
      <formula>0</formula>
    </cfRule>
  </conditionalFormatting>
  <conditionalFormatting sqref="J14">
    <cfRule type="expression" dxfId="29281" priority="1019">
      <formula>J14&lt;0</formula>
    </cfRule>
    <cfRule type="cellIs" dxfId="29280" priority="1020" operator="equal">
      <formula>0</formula>
    </cfRule>
  </conditionalFormatting>
  <conditionalFormatting sqref="J15">
    <cfRule type="cellIs" dxfId="29279" priority="1017" operator="equal">
      <formula>0</formula>
    </cfRule>
    <cfRule type="expression" dxfId="29278" priority="1018">
      <formula>J15&lt;0</formula>
    </cfRule>
  </conditionalFormatting>
  <conditionalFormatting sqref="J16:J17">
    <cfRule type="expression" dxfId="29277" priority="1015">
      <formula>J16&lt;0</formula>
    </cfRule>
    <cfRule type="cellIs" dxfId="29276" priority="1016" operator="equal">
      <formula>0</formula>
    </cfRule>
  </conditionalFormatting>
  <conditionalFormatting sqref="J18">
    <cfRule type="expression" dxfId="29275" priority="1013">
      <formula>J18&lt;0</formula>
    </cfRule>
    <cfRule type="cellIs" dxfId="29274" priority="1014" operator="equal">
      <formula>0</formula>
    </cfRule>
  </conditionalFormatting>
  <conditionalFormatting sqref="J7">
    <cfRule type="cellIs" dxfId="29273" priority="1011" operator="equal">
      <formula>0</formula>
    </cfRule>
    <cfRule type="expression" dxfId="29272" priority="1012">
      <formula>J7&lt;0</formula>
    </cfRule>
  </conditionalFormatting>
  <conditionalFormatting sqref="J8:J9">
    <cfRule type="expression" dxfId="29271" priority="1009">
      <formula>J8&lt;0</formula>
    </cfRule>
    <cfRule type="cellIs" dxfId="29270" priority="1010" operator="equal">
      <formula>0</formula>
    </cfRule>
  </conditionalFormatting>
  <conditionalFormatting sqref="J10">
    <cfRule type="expression" dxfId="29269" priority="1007">
      <formula>J10&lt;0</formula>
    </cfRule>
    <cfRule type="cellIs" dxfId="29268" priority="1008" operator="equal">
      <formula>0</formula>
    </cfRule>
  </conditionalFormatting>
  <conditionalFormatting sqref="J7">
    <cfRule type="cellIs" dxfId="29267" priority="1005" operator="equal">
      <formula>0</formula>
    </cfRule>
    <cfRule type="expression" dxfId="29266" priority="1006">
      <formula>J7&lt;0</formula>
    </cfRule>
  </conditionalFormatting>
  <conditionalFormatting sqref="J8:J9">
    <cfRule type="expression" dxfId="29265" priority="1003">
      <formula>J8&lt;0</formula>
    </cfRule>
    <cfRule type="cellIs" dxfId="29264" priority="1004" operator="equal">
      <formula>0</formula>
    </cfRule>
  </conditionalFormatting>
  <conditionalFormatting sqref="J10">
    <cfRule type="expression" dxfId="29263" priority="1001">
      <formula>J10&lt;0</formula>
    </cfRule>
    <cfRule type="cellIs" dxfId="29262" priority="1002" operator="equal">
      <formula>0</formula>
    </cfRule>
  </conditionalFormatting>
  <conditionalFormatting sqref="J11">
    <cfRule type="cellIs" dxfId="29261" priority="999" operator="equal">
      <formula>0</formula>
    </cfRule>
    <cfRule type="expression" dxfId="29260" priority="1000">
      <formula>J11&lt;0</formula>
    </cfRule>
  </conditionalFormatting>
  <conditionalFormatting sqref="J12:J13">
    <cfRule type="expression" dxfId="29259" priority="997">
      <formula>J12&lt;0</formula>
    </cfRule>
    <cfRule type="cellIs" dxfId="29258" priority="998" operator="equal">
      <formula>0</formula>
    </cfRule>
  </conditionalFormatting>
  <conditionalFormatting sqref="J14">
    <cfRule type="expression" dxfId="29257" priority="995">
      <formula>J14&lt;0</formula>
    </cfRule>
    <cfRule type="cellIs" dxfId="29256" priority="996" operator="equal">
      <formula>0</formula>
    </cfRule>
  </conditionalFormatting>
  <conditionalFormatting sqref="J15">
    <cfRule type="cellIs" dxfId="29255" priority="993" operator="equal">
      <formula>0</formula>
    </cfRule>
    <cfRule type="expression" dxfId="29254" priority="994">
      <formula>J15&lt;0</formula>
    </cfRule>
  </conditionalFormatting>
  <conditionalFormatting sqref="J16:J17">
    <cfRule type="expression" dxfId="29253" priority="991">
      <formula>J16&lt;0</formula>
    </cfRule>
    <cfRule type="cellIs" dxfId="29252" priority="992" operator="equal">
      <formula>0</formula>
    </cfRule>
  </conditionalFormatting>
  <conditionalFormatting sqref="J18">
    <cfRule type="expression" dxfId="29251" priority="989">
      <formula>J18&lt;0</formula>
    </cfRule>
    <cfRule type="cellIs" dxfId="29250" priority="990" operator="equal">
      <formula>0</formula>
    </cfRule>
  </conditionalFormatting>
  <conditionalFormatting sqref="J19">
    <cfRule type="cellIs" dxfId="29249" priority="987" operator="equal">
      <formula>0</formula>
    </cfRule>
    <cfRule type="expression" dxfId="29248" priority="988">
      <formula>J19&lt;0</formula>
    </cfRule>
  </conditionalFormatting>
  <conditionalFormatting sqref="J20:J21">
    <cfRule type="expression" dxfId="29247" priority="985">
      <formula>J20&lt;0</formula>
    </cfRule>
    <cfRule type="cellIs" dxfId="29246" priority="986" operator="equal">
      <formula>0</formula>
    </cfRule>
  </conditionalFormatting>
  <conditionalFormatting sqref="J22">
    <cfRule type="expression" dxfId="29245" priority="983">
      <formula>J22&lt;0</formula>
    </cfRule>
    <cfRule type="cellIs" dxfId="29244" priority="984" operator="equal">
      <formula>0</formula>
    </cfRule>
  </conditionalFormatting>
  <conditionalFormatting sqref="J23">
    <cfRule type="cellIs" dxfId="29243" priority="981" operator="equal">
      <formula>0</formula>
    </cfRule>
    <cfRule type="expression" dxfId="29242" priority="982">
      <formula>J23&lt;0</formula>
    </cfRule>
  </conditionalFormatting>
  <conditionalFormatting sqref="J24:J25">
    <cfRule type="expression" dxfId="29241" priority="979">
      <formula>J24&lt;0</formula>
    </cfRule>
    <cfRule type="cellIs" dxfId="29240" priority="980" operator="equal">
      <formula>0</formula>
    </cfRule>
  </conditionalFormatting>
  <conditionalFormatting sqref="J26">
    <cfRule type="expression" dxfId="29239" priority="977">
      <formula>J26&lt;0</formula>
    </cfRule>
    <cfRule type="cellIs" dxfId="29238" priority="978" operator="equal">
      <formula>0</formula>
    </cfRule>
  </conditionalFormatting>
  <conditionalFormatting sqref="J27">
    <cfRule type="cellIs" dxfId="29237" priority="975" operator="equal">
      <formula>0</formula>
    </cfRule>
    <cfRule type="expression" dxfId="29236" priority="976">
      <formula>J27&lt;0</formula>
    </cfRule>
  </conditionalFormatting>
  <conditionalFormatting sqref="J28:J29">
    <cfRule type="expression" dxfId="29235" priority="973">
      <formula>J28&lt;0</formula>
    </cfRule>
    <cfRule type="cellIs" dxfId="29234" priority="974" operator="equal">
      <formula>0</formula>
    </cfRule>
  </conditionalFormatting>
  <conditionalFormatting sqref="J30">
    <cfRule type="expression" dxfId="29233" priority="971">
      <formula>J30&lt;0</formula>
    </cfRule>
    <cfRule type="cellIs" dxfId="29232" priority="972" operator="equal">
      <formula>0</formula>
    </cfRule>
  </conditionalFormatting>
  <conditionalFormatting sqref="J31">
    <cfRule type="cellIs" dxfId="29231" priority="969" operator="equal">
      <formula>0</formula>
    </cfRule>
    <cfRule type="expression" dxfId="29230" priority="970">
      <formula>J31&lt;0</formula>
    </cfRule>
  </conditionalFormatting>
  <conditionalFormatting sqref="J32:J33">
    <cfRule type="expression" dxfId="29229" priority="967">
      <formula>J32&lt;0</formula>
    </cfRule>
    <cfRule type="cellIs" dxfId="29228" priority="968" operator="equal">
      <formula>0</formula>
    </cfRule>
  </conditionalFormatting>
  <conditionalFormatting sqref="J34">
    <cfRule type="expression" dxfId="29227" priority="965">
      <formula>J34&lt;0</formula>
    </cfRule>
    <cfRule type="cellIs" dxfId="29226" priority="966" operator="equal">
      <formula>0</formula>
    </cfRule>
  </conditionalFormatting>
  <conditionalFormatting sqref="J35">
    <cfRule type="cellIs" dxfId="29225" priority="963" operator="equal">
      <formula>0</formula>
    </cfRule>
    <cfRule type="expression" dxfId="29224" priority="964">
      <formula>J35&lt;0</formula>
    </cfRule>
  </conditionalFormatting>
  <conditionalFormatting sqref="J36:J37">
    <cfRule type="expression" dxfId="29223" priority="961">
      <formula>J36&lt;0</formula>
    </cfRule>
    <cfRule type="cellIs" dxfId="29222" priority="962" operator="equal">
      <formula>0</formula>
    </cfRule>
  </conditionalFormatting>
  <conditionalFormatting sqref="J38">
    <cfRule type="expression" dxfId="29221" priority="959">
      <formula>J38&lt;0</formula>
    </cfRule>
    <cfRule type="cellIs" dxfId="29220" priority="960" operator="equal">
      <formula>0</formula>
    </cfRule>
  </conditionalFormatting>
  <conditionalFormatting sqref="J39">
    <cfRule type="cellIs" dxfId="29219" priority="957" operator="equal">
      <formula>0</formula>
    </cfRule>
    <cfRule type="expression" dxfId="29218" priority="958">
      <formula>J39&lt;0</formula>
    </cfRule>
  </conditionalFormatting>
  <conditionalFormatting sqref="J40:J41">
    <cfRule type="expression" dxfId="29217" priority="955">
      <formula>J40&lt;0</formula>
    </cfRule>
    <cfRule type="cellIs" dxfId="29216" priority="956" operator="equal">
      <formula>0</formula>
    </cfRule>
  </conditionalFormatting>
  <conditionalFormatting sqref="J42">
    <cfRule type="expression" dxfId="29215" priority="953">
      <formula>J42&lt;0</formula>
    </cfRule>
    <cfRule type="cellIs" dxfId="29214" priority="954" operator="equal">
      <formula>0</formula>
    </cfRule>
  </conditionalFormatting>
  <conditionalFormatting sqref="B3:D6">
    <cfRule type="expression" dxfId="29213" priority="949">
      <formula>A3="FÉRIAS"</formula>
    </cfRule>
    <cfRule type="expression" dxfId="29212" priority="950">
      <formula>A3="FERIADO"</formula>
    </cfRule>
    <cfRule type="expression" dxfId="29211" priority="951">
      <formula>A3="ATESTADO"</formula>
    </cfRule>
    <cfRule type="expression" dxfId="29210" priority="952">
      <formula>A3="NTRAB"</formula>
    </cfRule>
  </conditionalFormatting>
  <conditionalFormatting sqref="D8">
    <cfRule type="beginsWith" dxfId="29209" priority="947" operator="beginsWith" text="FER">
      <formula>LEFT(D8,LEN("FER"))="FER"</formula>
    </cfRule>
    <cfRule type="beginsWith" dxfId="29208" priority="948" operator="beginsWith" text="FRS">
      <formula>LEFT(D8,LEN("FRS"))="FRS"</formula>
    </cfRule>
  </conditionalFormatting>
  <conditionalFormatting sqref="D8">
    <cfRule type="beginsWith" dxfId="29207" priority="946" operator="beginsWith" text="NT">
      <formula>LEFT(D8,LEN("NT"))="NT"</formula>
    </cfRule>
  </conditionalFormatting>
  <conditionalFormatting sqref="D8">
    <cfRule type="beginsWith" dxfId="29206" priority="943" operator="beginsWith" text="ANT">
      <formula>LEFT(D8,LEN("ANT"))="ANT"</formula>
    </cfRule>
    <cfRule type="beginsWith" dxfId="29205" priority="944" operator="beginsWith" text="FAL">
      <formula>LEFT(D8,LEN("FAL"))="FAL"</formula>
    </cfRule>
    <cfRule type="beginsWith" dxfId="29204" priority="945" operator="beginsWith" text="OK">
      <formula>LEFT(D8,LEN("OK"))="OK"</formula>
    </cfRule>
  </conditionalFormatting>
  <conditionalFormatting sqref="D8">
    <cfRule type="beginsWith" dxfId="29203" priority="942" operator="beginsWith" text="ATR">
      <formula>LEFT(D8,LEN("ATR"))="ATR"</formula>
    </cfRule>
  </conditionalFormatting>
  <conditionalFormatting sqref="D8">
    <cfRule type="beginsWith" dxfId="29202" priority="941" operator="beginsWith" text="ATD">
      <formula>LEFT(D8,LEN("ATD"))="ATD"</formula>
    </cfRule>
  </conditionalFormatting>
  <conditionalFormatting sqref="D8">
    <cfRule type="beginsWith" dxfId="29201" priority="940" operator="beginsWith" text="DP">
      <formula>LEFT(D8,LEN("DP"))="DP"</formula>
    </cfRule>
  </conditionalFormatting>
  <conditionalFormatting sqref="D7">
    <cfRule type="beginsWith" dxfId="29200" priority="938" operator="beginsWith" text="FER">
      <formula>LEFT(D7,LEN("FER"))="FER"</formula>
    </cfRule>
    <cfRule type="beginsWith" dxfId="29199" priority="939" operator="beginsWith" text="FRS">
      <formula>LEFT(D7,LEN("FRS"))="FRS"</formula>
    </cfRule>
  </conditionalFormatting>
  <conditionalFormatting sqref="D7">
    <cfRule type="beginsWith" dxfId="29198" priority="937" operator="beginsWith" text="NT">
      <formula>LEFT(D7,LEN("NT"))="NT"</formula>
    </cfRule>
  </conditionalFormatting>
  <conditionalFormatting sqref="D7">
    <cfRule type="beginsWith" dxfId="29197" priority="934" operator="beginsWith" text="ANT">
      <formula>LEFT(D7,LEN("ANT"))="ANT"</formula>
    </cfRule>
    <cfRule type="beginsWith" dxfId="29196" priority="935" operator="beginsWith" text="FAL">
      <formula>LEFT(D7,LEN("FAL"))="FAL"</formula>
    </cfRule>
    <cfRule type="beginsWith" dxfId="29195" priority="936" operator="beginsWith" text="OK">
      <formula>LEFT(D7,LEN("OK"))="OK"</formula>
    </cfRule>
  </conditionalFormatting>
  <conditionalFormatting sqref="D7">
    <cfRule type="beginsWith" dxfId="29194" priority="933" operator="beginsWith" text="ATR">
      <formula>LEFT(D7,LEN("ATR"))="ATR"</formula>
    </cfRule>
  </conditionalFormatting>
  <conditionalFormatting sqref="D7">
    <cfRule type="beginsWith" dxfId="29193" priority="932" operator="beginsWith" text="ATD">
      <formula>LEFT(D7,LEN("ATD"))="ATD"</formula>
    </cfRule>
  </conditionalFormatting>
  <conditionalFormatting sqref="D7">
    <cfRule type="beginsWith" dxfId="29192" priority="931" operator="beginsWith" text="DP">
      <formula>LEFT(D7,LEN("DP"))="DP"</formula>
    </cfRule>
  </conditionalFormatting>
  <conditionalFormatting sqref="D10">
    <cfRule type="beginsWith" dxfId="29191" priority="929" operator="beginsWith" text="FER">
      <formula>LEFT(D10,LEN("FER"))="FER"</formula>
    </cfRule>
    <cfRule type="beginsWith" dxfId="29190" priority="930" operator="beginsWith" text="FRS">
      <formula>LEFT(D10,LEN("FRS"))="FRS"</formula>
    </cfRule>
  </conditionalFormatting>
  <conditionalFormatting sqref="D10">
    <cfRule type="beginsWith" dxfId="29189" priority="928" operator="beginsWith" text="NT">
      <formula>LEFT(D10,LEN("NT"))="NT"</formula>
    </cfRule>
  </conditionalFormatting>
  <conditionalFormatting sqref="D10">
    <cfRule type="beginsWith" dxfId="29188" priority="925" operator="beginsWith" text="ANT">
      <formula>LEFT(D10,LEN("ANT"))="ANT"</formula>
    </cfRule>
    <cfRule type="beginsWith" dxfId="29187" priority="926" operator="beginsWith" text="FAL">
      <formula>LEFT(D10,LEN("FAL"))="FAL"</formula>
    </cfRule>
    <cfRule type="beginsWith" dxfId="29186" priority="927" operator="beginsWith" text="OK">
      <formula>LEFT(D10,LEN("OK"))="OK"</formula>
    </cfRule>
  </conditionalFormatting>
  <conditionalFormatting sqref="D10">
    <cfRule type="beginsWith" dxfId="29185" priority="924" operator="beginsWith" text="ATR">
      <formula>LEFT(D10,LEN("ATR"))="ATR"</formula>
    </cfRule>
  </conditionalFormatting>
  <conditionalFormatting sqref="D10">
    <cfRule type="beginsWith" dxfId="29184" priority="923" operator="beginsWith" text="ATD">
      <formula>LEFT(D10,LEN("ATD"))="ATD"</formula>
    </cfRule>
  </conditionalFormatting>
  <conditionalFormatting sqref="D10">
    <cfRule type="beginsWith" dxfId="29183" priority="922" stopIfTrue="1" operator="beginsWith" text="DP">
      <formula>LEFT(D10,LEN("DP"))="DP"</formula>
    </cfRule>
  </conditionalFormatting>
  <conditionalFormatting sqref="D9">
    <cfRule type="beginsWith" dxfId="29182" priority="920" operator="beginsWith" text="FER">
      <formula>LEFT(D9,LEN("FER"))="FER"</formula>
    </cfRule>
    <cfRule type="beginsWith" dxfId="29181" priority="921" operator="beginsWith" text="FRS">
      <formula>LEFT(D9,LEN("FRS"))="FRS"</formula>
    </cfRule>
  </conditionalFormatting>
  <conditionalFormatting sqref="D9">
    <cfRule type="beginsWith" dxfId="29180" priority="919" operator="beginsWith" text="NT">
      <formula>LEFT(D9,LEN("NT"))="NT"</formula>
    </cfRule>
  </conditionalFormatting>
  <conditionalFormatting sqref="D9">
    <cfRule type="beginsWith" dxfId="29179" priority="916" operator="beginsWith" text="ANT">
      <formula>LEFT(D9,LEN("ANT"))="ANT"</formula>
    </cfRule>
    <cfRule type="beginsWith" dxfId="29178" priority="917" operator="beginsWith" text="FAL">
      <formula>LEFT(D9,LEN("FAL"))="FAL"</formula>
    </cfRule>
    <cfRule type="beginsWith" dxfId="29177" priority="918" operator="beginsWith" text="OK">
      <formula>LEFT(D9,LEN("OK"))="OK"</formula>
    </cfRule>
  </conditionalFormatting>
  <conditionalFormatting sqref="D9">
    <cfRule type="beginsWith" dxfId="29176" priority="915" operator="beginsWith" text="ATR">
      <formula>LEFT(D9,LEN("ATR"))="ATR"</formula>
    </cfRule>
  </conditionalFormatting>
  <conditionalFormatting sqref="D9">
    <cfRule type="beginsWith" dxfId="29175" priority="914" operator="beginsWith" text="ATD">
      <formula>LEFT(D9,LEN("ATD"))="ATD"</formula>
    </cfRule>
  </conditionalFormatting>
  <conditionalFormatting sqref="D9">
    <cfRule type="beginsWith" dxfId="29174" priority="913" operator="beginsWith" text="DP">
      <formula>LEFT(D9,LEN("DP"))="DP"</formula>
    </cfRule>
  </conditionalFormatting>
  <conditionalFormatting sqref="C7:C10">
    <cfRule type="expression" dxfId="29173" priority="912">
      <formula>B7="0"</formula>
    </cfRule>
  </conditionalFormatting>
  <conditionalFormatting sqref="B7:B10">
    <cfRule type="beginsWith" dxfId="29172" priority="911" operator="beginsWith" text="0">
      <formula>LEFT(B7,LEN("0"))="0"</formula>
    </cfRule>
  </conditionalFormatting>
  <conditionalFormatting sqref="D12">
    <cfRule type="beginsWith" dxfId="29171" priority="909" operator="beginsWith" text="FER">
      <formula>LEFT(D12,LEN("FER"))="FER"</formula>
    </cfRule>
    <cfRule type="beginsWith" dxfId="29170" priority="910" operator="beginsWith" text="FRS">
      <formula>LEFT(D12,LEN("FRS"))="FRS"</formula>
    </cfRule>
  </conditionalFormatting>
  <conditionalFormatting sqref="D12">
    <cfRule type="beginsWith" dxfId="29169" priority="908" operator="beginsWith" text="NT">
      <formula>LEFT(D12,LEN("NT"))="NT"</formula>
    </cfRule>
  </conditionalFormatting>
  <conditionalFormatting sqref="D12">
    <cfRule type="beginsWith" dxfId="29168" priority="905" operator="beginsWith" text="ANT">
      <formula>LEFT(D12,LEN("ANT"))="ANT"</formula>
    </cfRule>
    <cfRule type="beginsWith" dxfId="29167" priority="906" operator="beginsWith" text="FAL">
      <formula>LEFT(D12,LEN("FAL"))="FAL"</formula>
    </cfRule>
    <cfRule type="beginsWith" dxfId="29166" priority="907" operator="beginsWith" text="OK">
      <formula>LEFT(D12,LEN("OK"))="OK"</formula>
    </cfRule>
  </conditionalFormatting>
  <conditionalFormatting sqref="D12">
    <cfRule type="beginsWith" dxfId="29165" priority="904" operator="beginsWith" text="ATR">
      <formula>LEFT(D12,LEN("ATR"))="ATR"</formula>
    </cfRule>
  </conditionalFormatting>
  <conditionalFormatting sqref="D12">
    <cfRule type="beginsWith" dxfId="29164" priority="903" operator="beginsWith" text="ATD">
      <formula>LEFT(D12,LEN("ATD"))="ATD"</formula>
    </cfRule>
  </conditionalFormatting>
  <conditionalFormatting sqref="D12">
    <cfRule type="beginsWith" dxfId="29163" priority="902" operator="beginsWith" text="DP">
      <formula>LEFT(D12,LEN("DP"))="DP"</formula>
    </cfRule>
  </conditionalFormatting>
  <conditionalFormatting sqref="D11">
    <cfRule type="beginsWith" dxfId="29162" priority="900" operator="beginsWith" text="FER">
      <formula>LEFT(D11,LEN("FER"))="FER"</formula>
    </cfRule>
    <cfRule type="beginsWith" dxfId="29161" priority="901" operator="beginsWith" text="FRS">
      <formula>LEFT(D11,LEN("FRS"))="FRS"</formula>
    </cfRule>
  </conditionalFormatting>
  <conditionalFormatting sqref="D11">
    <cfRule type="beginsWith" dxfId="29160" priority="899" operator="beginsWith" text="NT">
      <formula>LEFT(D11,LEN("NT"))="NT"</formula>
    </cfRule>
  </conditionalFormatting>
  <conditionalFormatting sqref="D11">
    <cfRule type="beginsWith" dxfId="29159" priority="896" operator="beginsWith" text="ANT">
      <formula>LEFT(D11,LEN("ANT"))="ANT"</formula>
    </cfRule>
    <cfRule type="beginsWith" dxfId="29158" priority="897" operator="beginsWith" text="FAL">
      <formula>LEFT(D11,LEN("FAL"))="FAL"</formula>
    </cfRule>
    <cfRule type="beginsWith" dxfId="29157" priority="898" operator="beginsWith" text="OK">
      <formula>LEFT(D11,LEN("OK"))="OK"</formula>
    </cfRule>
  </conditionalFormatting>
  <conditionalFormatting sqref="D11">
    <cfRule type="beginsWith" dxfId="29156" priority="895" operator="beginsWith" text="ATR">
      <formula>LEFT(D11,LEN("ATR"))="ATR"</formula>
    </cfRule>
  </conditionalFormatting>
  <conditionalFormatting sqref="D11">
    <cfRule type="beginsWith" dxfId="29155" priority="894" operator="beginsWith" text="ATD">
      <formula>LEFT(D11,LEN("ATD"))="ATD"</formula>
    </cfRule>
  </conditionalFormatting>
  <conditionalFormatting sqref="D11">
    <cfRule type="beginsWith" dxfId="29154" priority="893" operator="beginsWith" text="DP">
      <formula>LEFT(D11,LEN("DP"))="DP"</formula>
    </cfRule>
  </conditionalFormatting>
  <conditionalFormatting sqref="D14">
    <cfRule type="beginsWith" dxfId="29153" priority="891" operator="beginsWith" text="FER">
      <formula>LEFT(D14,LEN("FER"))="FER"</formula>
    </cfRule>
    <cfRule type="beginsWith" dxfId="29152" priority="892" operator="beginsWith" text="FRS">
      <formula>LEFT(D14,LEN("FRS"))="FRS"</formula>
    </cfRule>
  </conditionalFormatting>
  <conditionalFormatting sqref="D14">
    <cfRule type="beginsWith" dxfId="29151" priority="890" operator="beginsWith" text="NT">
      <formula>LEFT(D14,LEN("NT"))="NT"</formula>
    </cfRule>
  </conditionalFormatting>
  <conditionalFormatting sqref="D14">
    <cfRule type="beginsWith" dxfId="29150" priority="887" operator="beginsWith" text="ANT">
      <formula>LEFT(D14,LEN("ANT"))="ANT"</formula>
    </cfRule>
    <cfRule type="beginsWith" dxfId="29149" priority="888" operator="beginsWith" text="FAL">
      <formula>LEFT(D14,LEN("FAL"))="FAL"</formula>
    </cfRule>
    <cfRule type="beginsWith" dxfId="29148" priority="889" operator="beginsWith" text="OK">
      <formula>LEFT(D14,LEN("OK"))="OK"</formula>
    </cfRule>
  </conditionalFormatting>
  <conditionalFormatting sqref="D14">
    <cfRule type="beginsWith" dxfId="29147" priority="886" operator="beginsWith" text="ATR">
      <formula>LEFT(D14,LEN("ATR"))="ATR"</formula>
    </cfRule>
  </conditionalFormatting>
  <conditionalFormatting sqref="D14">
    <cfRule type="beginsWith" dxfId="29146" priority="885" operator="beginsWith" text="ATD">
      <formula>LEFT(D14,LEN("ATD"))="ATD"</formula>
    </cfRule>
  </conditionalFormatting>
  <conditionalFormatting sqref="D14">
    <cfRule type="beginsWith" dxfId="29145" priority="884" stopIfTrue="1" operator="beginsWith" text="DP">
      <formula>LEFT(D14,LEN("DP"))="DP"</formula>
    </cfRule>
  </conditionalFormatting>
  <conditionalFormatting sqref="D13">
    <cfRule type="beginsWith" dxfId="29144" priority="882" operator="beginsWith" text="FER">
      <formula>LEFT(D13,LEN("FER"))="FER"</formula>
    </cfRule>
    <cfRule type="beginsWith" dxfId="29143" priority="883" operator="beginsWith" text="FRS">
      <formula>LEFT(D13,LEN("FRS"))="FRS"</formula>
    </cfRule>
  </conditionalFormatting>
  <conditionalFormatting sqref="D13">
    <cfRule type="beginsWith" dxfId="29142" priority="881" operator="beginsWith" text="NT">
      <formula>LEFT(D13,LEN("NT"))="NT"</formula>
    </cfRule>
  </conditionalFormatting>
  <conditionalFormatting sqref="D13">
    <cfRule type="beginsWith" dxfId="29141" priority="878" operator="beginsWith" text="ANT">
      <formula>LEFT(D13,LEN("ANT"))="ANT"</formula>
    </cfRule>
    <cfRule type="beginsWith" dxfId="29140" priority="879" operator="beginsWith" text="FAL">
      <formula>LEFT(D13,LEN("FAL"))="FAL"</formula>
    </cfRule>
    <cfRule type="beginsWith" dxfId="29139" priority="880" operator="beginsWith" text="OK">
      <formula>LEFT(D13,LEN("OK"))="OK"</formula>
    </cfRule>
  </conditionalFormatting>
  <conditionalFormatting sqref="D13">
    <cfRule type="beginsWith" dxfId="29138" priority="877" operator="beginsWith" text="ATR">
      <formula>LEFT(D13,LEN("ATR"))="ATR"</formula>
    </cfRule>
  </conditionalFormatting>
  <conditionalFormatting sqref="D13">
    <cfRule type="beginsWith" dxfId="29137" priority="876" operator="beginsWith" text="ATD">
      <formula>LEFT(D13,LEN("ATD"))="ATD"</formula>
    </cfRule>
  </conditionalFormatting>
  <conditionalFormatting sqref="D13">
    <cfRule type="beginsWith" dxfId="29136" priority="875" operator="beginsWith" text="DP">
      <formula>LEFT(D13,LEN("DP"))="DP"</formula>
    </cfRule>
  </conditionalFormatting>
  <conditionalFormatting sqref="C11:C14">
    <cfRule type="expression" dxfId="29135" priority="874">
      <formula>B11="0"</formula>
    </cfRule>
  </conditionalFormatting>
  <conditionalFormatting sqref="B11:B14">
    <cfRule type="beginsWith" dxfId="29134" priority="873" operator="beginsWith" text="0">
      <formula>LEFT(B11,LEN("0"))="0"</formula>
    </cfRule>
  </conditionalFormatting>
  <conditionalFormatting sqref="D16">
    <cfRule type="beginsWith" dxfId="29133" priority="871" operator="beginsWith" text="FER">
      <formula>LEFT(D16,LEN("FER"))="FER"</formula>
    </cfRule>
    <cfRule type="beginsWith" dxfId="29132" priority="872" operator="beginsWith" text="FRS">
      <formula>LEFT(D16,LEN("FRS"))="FRS"</formula>
    </cfRule>
  </conditionalFormatting>
  <conditionalFormatting sqref="D16">
    <cfRule type="beginsWith" dxfId="29131" priority="870" operator="beginsWith" text="NT">
      <formula>LEFT(D16,LEN("NT"))="NT"</formula>
    </cfRule>
  </conditionalFormatting>
  <conditionalFormatting sqref="D16">
    <cfRule type="beginsWith" dxfId="29130" priority="867" operator="beginsWith" text="ANT">
      <formula>LEFT(D16,LEN("ANT"))="ANT"</formula>
    </cfRule>
    <cfRule type="beginsWith" dxfId="29129" priority="868" operator="beginsWith" text="FAL">
      <formula>LEFT(D16,LEN("FAL"))="FAL"</formula>
    </cfRule>
    <cfRule type="beginsWith" dxfId="29128" priority="869" operator="beginsWith" text="OK">
      <formula>LEFT(D16,LEN("OK"))="OK"</formula>
    </cfRule>
  </conditionalFormatting>
  <conditionalFormatting sqref="D16">
    <cfRule type="beginsWith" dxfId="29127" priority="866" operator="beginsWith" text="ATR">
      <formula>LEFT(D16,LEN("ATR"))="ATR"</formula>
    </cfRule>
  </conditionalFormatting>
  <conditionalFormatting sqref="D16">
    <cfRule type="beginsWith" dxfId="29126" priority="865" operator="beginsWith" text="ATD">
      <formula>LEFT(D16,LEN("ATD"))="ATD"</formula>
    </cfRule>
  </conditionalFormatting>
  <conditionalFormatting sqref="D16">
    <cfRule type="beginsWith" dxfId="29125" priority="864" operator="beginsWith" text="DP">
      <formula>LEFT(D16,LEN("DP"))="DP"</formula>
    </cfRule>
  </conditionalFormatting>
  <conditionalFormatting sqref="D15">
    <cfRule type="beginsWith" dxfId="29124" priority="862" operator="beginsWith" text="FER">
      <formula>LEFT(D15,LEN("FER"))="FER"</formula>
    </cfRule>
    <cfRule type="beginsWith" dxfId="29123" priority="863" operator="beginsWith" text="FRS">
      <formula>LEFT(D15,LEN("FRS"))="FRS"</formula>
    </cfRule>
  </conditionalFormatting>
  <conditionalFormatting sqref="D15">
    <cfRule type="beginsWith" dxfId="29122" priority="861" operator="beginsWith" text="NT">
      <formula>LEFT(D15,LEN("NT"))="NT"</formula>
    </cfRule>
  </conditionalFormatting>
  <conditionalFormatting sqref="D15">
    <cfRule type="beginsWith" dxfId="29121" priority="858" operator="beginsWith" text="ANT">
      <formula>LEFT(D15,LEN("ANT"))="ANT"</formula>
    </cfRule>
    <cfRule type="beginsWith" dxfId="29120" priority="859" operator="beginsWith" text="FAL">
      <formula>LEFT(D15,LEN("FAL"))="FAL"</formula>
    </cfRule>
    <cfRule type="beginsWith" dxfId="29119" priority="860" operator="beginsWith" text="OK">
      <formula>LEFT(D15,LEN("OK"))="OK"</formula>
    </cfRule>
  </conditionalFormatting>
  <conditionalFormatting sqref="D15">
    <cfRule type="beginsWith" dxfId="29118" priority="857" operator="beginsWith" text="ATR">
      <formula>LEFT(D15,LEN("ATR"))="ATR"</formula>
    </cfRule>
  </conditionalFormatting>
  <conditionalFormatting sqref="D15">
    <cfRule type="beginsWith" dxfId="29117" priority="856" operator="beginsWith" text="ATD">
      <formula>LEFT(D15,LEN("ATD"))="ATD"</formula>
    </cfRule>
  </conditionalFormatting>
  <conditionalFormatting sqref="D15">
    <cfRule type="beginsWith" dxfId="29116" priority="855" operator="beginsWith" text="DP">
      <formula>LEFT(D15,LEN("DP"))="DP"</formula>
    </cfRule>
  </conditionalFormatting>
  <conditionalFormatting sqref="D18">
    <cfRule type="beginsWith" dxfId="29115" priority="853" operator="beginsWith" text="FER">
      <formula>LEFT(D18,LEN("FER"))="FER"</formula>
    </cfRule>
    <cfRule type="beginsWith" dxfId="29114" priority="854" operator="beginsWith" text="FRS">
      <formula>LEFT(D18,LEN("FRS"))="FRS"</formula>
    </cfRule>
  </conditionalFormatting>
  <conditionalFormatting sqref="D18">
    <cfRule type="beginsWith" dxfId="29113" priority="852" operator="beginsWith" text="NT">
      <formula>LEFT(D18,LEN("NT"))="NT"</formula>
    </cfRule>
  </conditionalFormatting>
  <conditionalFormatting sqref="D18">
    <cfRule type="beginsWith" dxfId="29112" priority="849" operator="beginsWith" text="ANT">
      <formula>LEFT(D18,LEN("ANT"))="ANT"</formula>
    </cfRule>
    <cfRule type="beginsWith" dxfId="29111" priority="850" operator="beginsWith" text="FAL">
      <formula>LEFT(D18,LEN("FAL"))="FAL"</formula>
    </cfRule>
    <cfRule type="beginsWith" dxfId="29110" priority="851" operator="beginsWith" text="OK">
      <formula>LEFT(D18,LEN("OK"))="OK"</formula>
    </cfRule>
  </conditionalFormatting>
  <conditionalFormatting sqref="D18">
    <cfRule type="beginsWith" dxfId="29109" priority="848" operator="beginsWith" text="ATR">
      <formula>LEFT(D18,LEN("ATR"))="ATR"</formula>
    </cfRule>
  </conditionalFormatting>
  <conditionalFormatting sqref="D18">
    <cfRule type="beginsWith" dxfId="29108" priority="847" operator="beginsWith" text="ATD">
      <formula>LEFT(D18,LEN("ATD"))="ATD"</formula>
    </cfRule>
  </conditionalFormatting>
  <conditionalFormatting sqref="D18">
    <cfRule type="beginsWith" dxfId="29107" priority="846" stopIfTrue="1" operator="beginsWith" text="DP">
      <formula>LEFT(D18,LEN("DP"))="DP"</formula>
    </cfRule>
  </conditionalFormatting>
  <conditionalFormatting sqref="D17">
    <cfRule type="beginsWith" dxfId="29106" priority="844" operator="beginsWith" text="FER">
      <formula>LEFT(D17,LEN("FER"))="FER"</formula>
    </cfRule>
    <cfRule type="beginsWith" dxfId="29105" priority="845" operator="beginsWith" text="FRS">
      <formula>LEFT(D17,LEN("FRS"))="FRS"</formula>
    </cfRule>
  </conditionalFormatting>
  <conditionalFormatting sqref="D17">
    <cfRule type="beginsWith" dxfId="29104" priority="843" operator="beginsWith" text="NT">
      <formula>LEFT(D17,LEN("NT"))="NT"</formula>
    </cfRule>
  </conditionalFormatting>
  <conditionalFormatting sqref="D17">
    <cfRule type="beginsWith" dxfId="29103" priority="840" operator="beginsWith" text="ANT">
      <formula>LEFT(D17,LEN("ANT"))="ANT"</formula>
    </cfRule>
    <cfRule type="beginsWith" dxfId="29102" priority="841" operator="beginsWith" text="FAL">
      <formula>LEFT(D17,LEN("FAL"))="FAL"</formula>
    </cfRule>
    <cfRule type="beginsWith" dxfId="29101" priority="842" operator="beginsWith" text="OK">
      <formula>LEFT(D17,LEN("OK"))="OK"</formula>
    </cfRule>
  </conditionalFormatting>
  <conditionalFormatting sqref="D17">
    <cfRule type="beginsWith" dxfId="29100" priority="839" operator="beginsWith" text="ATR">
      <formula>LEFT(D17,LEN("ATR"))="ATR"</formula>
    </cfRule>
  </conditionalFormatting>
  <conditionalFormatting sqref="D17">
    <cfRule type="beginsWith" dxfId="29099" priority="838" operator="beginsWith" text="ATD">
      <formula>LEFT(D17,LEN("ATD"))="ATD"</formula>
    </cfRule>
  </conditionalFormatting>
  <conditionalFormatting sqref="D17">
    <cfRule type="beginsWith" dxfId="29098" priority="837" operator="beginsWith" text="DP">
      <formula>LEFT(D17,LEN("DP"))="DP"</formula>
    </cfRule>
  </conditionalFormatting>
  <conditionalFormatting sqref="C15:C18">
    <cfRule type="expression" dxfId="29097" priority="836">
      <formula>B15="0"</formula>
    </cfRule>
  </conditionalFormatting>
  <conditionalFormatting sqref="B15:B18">
    <cfRule type="beginsWith" dxfId="29096" priority="835" operator="beginsWith" text="0">
      <formula>LEFT(B15,LEN("0"))="0"</formula>
    </cfRule>
  </conditionalFormatting>
  <conditionalFormatting sqref="D20">
    <cfRule type="beginsWith" dxfId="29095" priority="833" operator="beginsWith" text="FER">
      <formula>LEFT(D20,LEN("FER"))="FER"</formula>
    </cfRule>
    <cfRule type="beginsWith" dxfId="29094" priority="834" operator="beginsWith" text="FRS">
      <formula>LEFT(D20,LEN("FRS"))="FRS"</formula>
    </cfRule>
  </conditionalFormatting>
  <conditionalFormatting sqref="D20">
    <cfRule type="beginsWith" dxfId="29093" priority="832" operator="beginsWith" text="NT">
      <formula>LEFT(D20,LEN("NT"))="NT"</formula>
    </cfRule>
  </conditionalFormatting>
  <conditionalFormatting sqref="D20">
    <cfRule type="beginsWith" dxfId="29092" priority="829" operator="beginsWith" text="ANT">
      <formula>LEFT(D20,LEN("ANT"))="ANT"</formula>
    </cfRule>
    <cfRule type="beginsWith" dxfId="29091" priority="830" operator="beginsWith" text="FAL">
      <formula>LEFT(D20,LEN("FAL"))="FAL"</formula>
    </cfRule>
    <cfRule type="beginsWith" dxfId="29090" priority="831" operator="beginsWith" text="OK">
      <formula>LEFT(D20,LEN("OK"))="OK"</formula>
    </cfRule>
  </conditionalFormatting>
  <conditionalFormatting sqref="D20">
    <cfRule type="beginsWith" dxfId="29089" priority="828" operator="beginsWith" text="ATR">
      <formula>LEFT(D20,LEN("ATR"))="ATR"</formula>
    </cfRule>
  </conditionalFormatting>
  <conditionalFormatting sqref="D20">
    <cfRule type="beginsWith" dxfId="29088" priority="827" operator="beginsWith" text="ATD">
      <formula>LEFT(D20,LEN("ATD"))="ATD"</formula>
    </cfRule>
  </conditionalFormatting>
  <conditionalFormatting sqref="D20">
    <cfRule type="beginsWith" dxfId="29087" priority="826" operator="beginsWith" text="DP">
      <formula>LEFT(D20,LEN("DP"))="DP"</formula>
    </cfRule>
  </conditionalFormatting>
  <conditionalFormatting sqref="D19">
    <cfRule type="beginsWith" dxfId="29086" priority="824" operator="beginsWith" text="FER">
      <formula>LEFT(D19,LEN("FER"))="FER"</formula>
    </cfRule>
    <cfRule type="beginsWith" dxfId="29085" priority="825" operator="beginsWith" text="FRS">
      <formula>LEFT(D19,LEN("FRS"))="FRS"</formula>
    </cfRule>
  </conditionalFormatting>
  <conditionalFormatting sqref="D19">
    <cfRule type="beginsWith" dxfId="29084" priority="823" operator="beginsWith" text="NT">
      <formula>LEFT(D19,LEN("NT"))="NT"</formula>
    </cfRule>
  </conditionalFormatting>
  <conditionalFormatting sqref="D19">
    <cfRule type="beginsWith" dxfId="29083" priority="820" operator="beginsWith" text="ANT">
      <formula>LEFT(D19,LEN("ANT"))="ANT"</formula>
    </cfRule>
    <cfRule type="beginsWith" dxfId="29082" priority="821" operator="beginsWith" text="FAL">
      <formula>LEFT(D19,LEN("FAL"))="FAL"</formula>
    </cfRule>
    <cfRule type="beginsWith" dxfId="29081" priority="822" operator="beginsWith" text="OK">
      <formula>LEFT(D19,LEN("OK"))="OK"</formula>
    </cfRule>
  </conditionalFormatting>
  <conditionalFormatting sqref="D19">
    <cfRule type="beginsWith" dxfId="29080" priority="819" operator="beginsWith" text="ATR">
      <formula>LEFT(D19,LEN("ATR"))="ATR"</formula>
    </cfRule>
  </conditionalFormatting>
  <conditionalFormatting sqref="D19">
    <cfRule type="beginsWith" dxfId="29079" priority="818" operator="beginsWith" text="ATD">
      <formula>LEFT(D19,LEN("ATD"))="ATD"</formula>
    </cfRule>
  </conditionalFormatting>
  <conditionalFormatting sqref="D19">
    <cfRule type="beginsWith" dxfId="29078" priority="817" operator="beginsWith" text="DP">
      <formula>LEFT(D19,LEN("DP"))="DP"</formula>
    </cfRule>
  </conditionalFormatting>
  <conditionalFormatting sqref="D22">
    <cfRule type="beginsWith" dxfId="29077" priority="815" operator="beginsWith" text="FER">
      <formula>LEFT(D22,LEN("FER"))="FER"</formula>
    </cfRule>
    <cfRule type="beginsWith" dxfId="29076" priority="816" operator="beginsWith" text="FRS">
      <formula>LEFT(D22,LEN("FRS"))="FRS"</formula>
    </cfRule>
  </conditionalFormatting>
  <conditionalFormatting sqref="D22">
    <cfRule type="beginsWith" dxfId="29075" priority="814" operator="beginsWith" text="NT">
      <formula>LEFT(D22,LEN("NT"))="NT"</formula>
    </cfRule>
  </conditionalFormatting>
  <conditionalFormatting sqref="D22">
    <cfRule type="beginsWith" dxfId="29074" priority="811" operator="beginsWith" text="ANT">
      <formula>LEFT(D22,LEN("ANT"))="ANT"</formula>
    </cfRule>
    <cfRule type="beginsWith" dxfId="29073" priority="812" operator="beginsWith" text="FAL">
      <formula>LEFT(D22,LEN("FAL"))="FAL"</formula>
    </cfRule>
    <cfRule type="beginsWith" dxfId="29072" priority="813" operator="beginsWith" text="OK">
      <formula>LEFT(D22,LEN("OK"))="OK"</formula>
    </cfRule>
  </conditionalFormatting>
  <conditionalFormatting sqref="D22">
    <cfRule type="beginsWith" dxfId="29071" priority="810" operator="beginsWith" text="ATR">
      <formula>LEFT(D22,LEN("ATR"))="ATR"</formula>
    </cfRule>
  </conditionalFormatting>
  <conditionalFormatting sqref="D22">
    <cfRule type="beginsWith" dxfId="29070" priority="809" operator="beginsWith" text="ATD">
      <formula>LEFT(D22,LEN("ATD"))="ATD"</formula>
    </cfRule>
  </conditionalFormatting>
  <conditionalFormatting sqref="D22">
    <cfRule type="beginsWith" dxfId="29069" priority="808" stopIfTrue="1" operator="beginsWith" text="DP">
      <formula>LEFT(D22,LEN("DP"))="DP"</formula>
    </cfRule>
  </conditionalFormatting>
  <conditionalFormatting sqref="D21">
    <cfRule type="beginsWith" dxfId="29068" priority="806" operator="beginsWith" text="FER">
      <formula>LEFT(D21,LEN("FER"))="FER"</formula>
    </cfRule>
    <cfRule type="beginsWith" dxfId="29067" priority="807" operator="beginsWith" text="FRS">
      <formula>LEFT(D21,LEN("FRS"))="FRS"</formula>
    </cfRule>
  </conditionalFormatting>
  <conditionalFormatting sqref="D21">
    <cfRule type="beginsWith" dxfId="29066" priority="805" operator="beginsWith" text="NT">
      <formula>LEFT(D21,LEN("NT"))="NT"</formula>
    </cfRule>
  </conditionalFormatting>
  <conditionalFormatting sqref="D21">
    <cfRule type="beginsWith" dxfId="29065" priority="802" operator="beginsWith" text="ANT">
      <formula>LEFT(D21,LEN("ANT"))="ANT"</formula>
    </cfRule>
    <cfRule type="beginsWith" dxfId="29064" priority="803" operator="beginsWith" text="FAL">
      <formula>LEFT(D21,LEN("FAL"))="FAL"</formula>
    </cfRule>
    <cfRule type="beginsWith" dxfId="29063" priority="804" operator="beginsWith" text="OK">
      <formula>LEFT(D21,LEN("OK"))="OK"</formula>
    </cfRule>
  </conditionalFormatting>
  <conditionalFormatting sqref="D21">
    <cfRule type="beginsWith" dxfId="29062" priority="801" operator="beginsWith" text="ATR">
      <formula>LEFT(D21,LEN("ATR"))="ATR"</formula>
    </cfRule>
  </conditionalFormatting>
  <conditionalFormatting sqref="D21">
    <cfRule type="beginsWith" dxfId="29061" priority="800" operator="beginsWith" text="ATD">
      <formula>LEFT(D21,LEN("ATD"))="ATD"</formula>
    </cfRule>
  </conditionalFormatting>
  <conditionalFormatting sqref="D21">
    <cfRule type="beginsWith" dxfId="29060" priority="799" operator="beginsWith" text="DP">
      <formula>LEFT(D21,LEN("DP"))="DP"</formula>
    </cfRule>
  </conditionalFormatting>
  <conditionalFormatting sqref="C19:C22">
    <cfRule type="expression" dxfId="29059" priority="798">
      <formula>B19="0"</formula>
    </cfRule>
  </conditionalFormatting>
  <conditionalFormatting sqref="B19:B22">
    <cfRule type="beginsWith" dxfId="29058" priority="797" operator="beginsWith" text="0">
      <formula>LEFT(B19,LEN("0"))="0"</formula>
    </cfRule>
  </conditionalFormatting>
  <conditionalFormatting sqref="D24">
    <cfRule type="beginsWith" dxfId="29057" priority="795" operator="beginsWith" text="FER">
      <formula>LEFT(D24,LEN("FER"))="FER"</formula>
    </cfRule>
    <cfRule type="beginsWith" dxfId="29056" priority="796" operator="beginsWith" text="FRS">
      <formula>LEFT(D24,LEN("FRS"))="FRS"</formula>
    </cfRule>
  </conditionalFormatting>
  <conditionalFormatting sqref="D24">
    <cfRule type="beginsWith" dxfId="29055" priority="794" operator="beginsWith" text="NT">
      <formula>LEFT(D24,LEN("NT"))="NT"</formula>
    </cfRule>
  </conditionalFormatting>
  <conditionalFormatting sqref="D24">
    <cfRule type="beginsWith" dxfId="29054" priority="791" operator="beginsWith" text="ANT">
      <formula>LEFT(D24,LEN("ANT"))="ANT"</formula>
    </cfRule>
    <cfRule type="beginsWith" dxfId="29053" priority="792" operator="beginsWith" text="FAL">
      <formula>LEFT(D24,LEN("FAL"))="FAL"</formula>
    </cfRule>
    <cfRule type="beginsWith" dxfId="29052" priority="793" operator="beginsWith" text="OK">
      <formula>LEFT(D24,LEN("OK"))="OK"</formula>
    </cfRule>
  </conditionalFormatting>
  <conditionalFormatting sqref="D24">
    <cfRule type="beginsWith" dxfId="29051" priority="790" operator="beginsWith" text="ATR">
      <formula>LEFT(D24,LEN("ATR"))="ATR"</formula>
    </cfRule>
  </conditionalFormatting>
  <conditionalFormatting sqref="D24">
    <cfRule type="beginsWith" dxfId="29050" priority="789" operator="beginsWith" text="ATD">
      <formula>LEFT(D24,LEN("ATD"))="ATD"</formula>
    </cfRule>
  </conditionalFormatting>
  <conditionalFormatting sqref="D24">
    <cfRule type="beginsWith" dxfId="29049" priority="788" operator="beginsWith" text="DP">
      <formula>LEFT(D24,LEN("DP"))="DP"</formula>
    </cfRule>
  </conditionalFormatting>
  <conditionalFormatting sqref="D23">
    <cfRule type="beginsWith" dxfId="29048" priority="786" operator="beginsWith" text="FER">
      <formula>LEFT(D23,LEN("FER"))="FER"</formula>
    </cfRule>
    <cfRule type="beginsWith" dxfId="29047" priority="787" operator="beginsWith" text="FRS">
      <formula>LEFT(D23,LEN("FRS"))="FRS"</formula>
    </cfRule>
  </conditionalFormatting>
  <conditionalFormatting sqref="D23">
    <cfRule type="beginsWith" dxfId="29046" priority="785" operator="beginsWith" text="NT">
      <formula>LEFT(D23,LEN("NT"))="NT"</formula>
    </cfRule>
  </conditionalFormatting>
  <conditionalFormatting sqref="D23">
    <cfRule type="beginsWith" dxfId="29045" priority="782" operator="beginsWith" text="ANT">
      <formula>LEFT(D23,LEN("ANT"))="ANT"</formula>
    </cfRule>
    <cfRule type="beginsWith" dxfId="29044" priority="783" operator="beginsWith" text="FAL">
      <formula>LEFT(D23,LEN("FAL"))="FAL"</formula>
    </cfRule>
    <cfRule type="beginsWith" dxfId="29043" priority="784" operator="beginsWith" text="OK">
      <formula>LEFT(D23,LEN("OK"))="OK"</formula>
    </cfRule>
  </conditionalFormatting>
  <conditionalFormatting sqref="D23">
    <cfRule type="beginsWith" dxfId="29042" priority="781" operator="beginsWith" text="ATR">
      <formula>LEFT(D23,LEN("ATR"))="ATR"</formula>
    </cfRule>
  </conditionalFormatting>
  <conditionalFormatting sqref="D23">
    <cfRule type="beginsWith" dxfId="29041" priority="780" operator="beginsWith" text="ATD">
      <formula>LEFT(D23,LEN("ATD"))="ATD"</formula>
    </cfRule>
  </conditionalFormatting>
  <conditionalFormatting sqref="D23">
    <cfRule type="beginsWith" dxfId="29040" priority="779" operator="beginsWith" text="DP">
      <formula>LEFT(D23,LEN("DP"))="DP"</formula>
    </cfRule>
  </conditionalFormatting>
  <conditionalFormatting sqref="D26">
    <cfRule type="beginsWith" dxfId="29039" priority="777" operator="beginsWith" text="FER">
      <formula>LEFT(D26,LEN("FER"))="FER"</formula>
    </cfRule>
    <cfRule type="beginsWith" dxfId="29038" priority="778" operator="beginsWith" text="FRS">
      <formula>LEFT(D26,LEN("FRS"))="FRS"</formula>
    </cfRule>
  </conditionalFormatting>
  <conditionalFormatting sqref="D26">
    <cfRule type="beginsWith" dxfId="29037" priority="776" operator="beginsWith" text="NT">
      <formula>LEFT(D26,LEN("NT"))="NT"</formula>
    </cfRule>
  </conditionalFormatting>
  <conditionalFormatting sqref="D26">
    <cfRule type="beginsWith" dxfId="29036" priority="773" operator="beginsWith" text="ANT">
      <formula>LEFT(D26,LEN("ANT"))="ANT"</formula>
    </cfRule>
    <cfRule type="beginsWith" dxfId="29035" priority="774" operator="beginsWith" text="FAL">
      <formula>LEFT(D26,LEN("FAL"))="FAL"</formula>
    </cfRule>
    <cfRule type="beginsWith" dxfId="29034" priority="775" operator="beginsWith" text="OK">
      <formula>LEFT(D26,LEN("OK"))="OK"</formula>
    </cfRule>
  </conditionalFormatting>
  <conditionalFormatting sqref="D26">
    <cfRule type="beginsWith" dxfId="29033" priority="772" operator="beginsWith" text="ATR">
      <formula>LEFT(D26,LEN("ATR"))="ATR"</formula>
    </cfRule>
  </conditionalFormatting>
  <conditionalFormatting sqref="D26">
    <cfRule type="beginsWith" dxfId="29032" priority="771" operator="beginsWith" text="ATD">
      <formula>LEFT(D26,LEN("ATD"))="ATD"</formula>
    </cfRule>
  </conditionalFormatting>
  <conditionalFormatting sqref="D26">
    <cfRule type="beginsWith" dxfId="29031" priority="770" stopIfTrue="1" operator="beginsWith" text="DP">
      <formula>LEFT(D26,LEN("DP"))="DP"</formula>
    </cfRule>
  </conditionalFormatting>
  <conditionalFormatting sqref="D25">
    <cfRule type="beginsWith" dxfId="29030" priority="768" operator="beginsWith" text="FER">
      <formula>LEFT(D25,LEN("FER"))="FER"</formula>
    </cfRule>
    <cfRule type="beginsWith" dxfId="29029" priority="769" operator="beginsWith" text="FRS">
      <formula>LEFT(D25,LEN("FRS"))="FRS"</formula>
    </cfRule>
  </conditionalFormatting>
  <conditionalFormatting sqref="D25">
    <cfRule type="beginsWith" dxfId="29028" priority="767" operator="beginsWith" text="NT">
      <formula>LEFT(D25,LEN("NT"))="NT"</formula>
    </cfRule>
  </conditionalFormatting>
  <conditionalFormatting sqref="D25">
    <cfRule type="beginsWith" dxfId="29027" priority="764" operator="beginsWith" text="ANT">
      <formula>LEFT(D25,LEN("ANT"))="ANT"</formula>
    </cfRule>
    <cfRule type="beginsWith" dxfId="29026" priority="765" operator="beginsWith" text="FAL">
      <formula>LEFT(D25,LEN("FAL"))="FAL"</formula>
    </cfRule>
    <cfRule type="beginsWith" dxfId="29025" priority="766" operator="beginsWith" text="OK">
      <formula>LEFT(D25,LEN("OK"))="OK"</formula>
    </cfRule>
  </conditionalFormatting>
  <conditionalFormatting sqref="D25">
    <cfRule type="beginsWith" dxfId="29024" priority="763" operator="beginsWith" text="ATR">
      <formula>LEFT(D25,LEN("ATR"))="ATR"</formula>
    </cfRule>
  </conditionalFormatting>
  <conditionalFormatting sqref="D25">
    <cfRule type="beginsWith" dxfId="29023" priority="762" operator="beginsWith" text="ATD">
      <formula>LEFT(D25,LEN("ATD"))="ATD"</formula>
    </cfRule>
  </conditionalFormatting>
  <conditionalFormatting sqref="D25">
    <cfRule type="beginsWith" dxfId="29022" priority="761" operator="beginsWith" text="DP">
      <formula>LEFT(D25,LEN("DP"))="DP"</formula>
    </cfRule>
  </conditionalFormatting>
  <conditionalFormatting sqref="C23:C26">
    <cfRule type="expression" dxfId="29021" priority="760">
      <formula>B23="0"</formula>
    </cfRule>
  </conditionalFormatting>
  <conditionalFormatting sqref="B23:B26">
    <cfRule type="beginsWith" dxfId="29020" priority="759" operator="beginsWith" text="0">
      <formula>LEFT(B23,LEN("0"))="0"</formula>
    </cfRule>
  </conditionalFormatting>
  <conditionalFormatting sqref="B29:D30">
    <cfRule type="expression" dxfId="29019" priority="755">
      <formula>A27="FERIADO"</formula>
    </cfRule>
    <cfRule type="expression" dxfId="29018" priority="756">
      <formula>A27="FÉRIAS"</formula>
    </cfRule>
    <cfRule type="expression" dxfId="29017" priority="757">
      <formula>A27="ATESTADO"</formula>
    </cfRule>
    <cfRule type="expression" dxfId="29016" priority="758">
      <formula>A27="NTRAB"</formula>
    </cfRule>
  </conditionalFormatting>
  <conditionalFormatting sqref="D27">
    <cfRule type="beginsWith" dxfId="29015" priority="752" operator="beginsWith" text="DP">
      <formula>LEFT(D27,LEN("DP"))="DP"</formula>
    </cfRule>
    <cfRule type="beginsWith" dxfId="29014" priority="753" operator="beginsWith" text="FER">
      <formula>LEFT(D27,LEN("FER"))="FER"</formula>
    </cfRule>
    <cfRule type="beginsWith" dxfId="29013" priority="754" operator="beginsWith" text="FRS">
      <formula>LEFT(D27,LEN("FRS"))="FRS"</formula>
    </cfRule>
  </conditionalFormatting>
  <conditionalFormatting sqref="D27">
    <cfRule type="beginsWith" dxfId="29012" priority="751" operator="beginsWith" text="NT">
      <formula>LEFT(D27,LEN("NT"))="NT"</formula>
    </cfRule>
  </conditionalFormatting>
  <conditionalFormatting sqref="D27">
    <cfRule type="beginsWith" dxfId="29011" priority="748" operator="beginsWith" text="ANT">
      <formula>LEFT(D27,LEN("ANT"))="ANT"</formula>
    </cfRule>
    <cfRule type="beginsWith" dxfId="29010" priority="749" operator="beginsWith" text="FAL">
      <formula>LEFT(D27,LEN("FAL"))="FAL"</formula>
    </cfRule>
    <cfRule type="beginsWith" dxfId="29009" priority="750" operator="beginsWith" text="OK">
      <formula>LEFT(D27,LEN("OK"))="OK"</formula>
    </cfRule>
  </conditionalFormatting>
  <conditionalFormatting sqref="D27">
    <cfRule type="beginsWith" dxfId="29008" priority="747" operator="beginsWith" text="ATR">
      <formula>LEFT(D27,LEN("ATR"))="ATR"</formula>
    </cfRule>
  </conditionalFormatting>
  <conditionalFormatting sqref="D27">
    <cfRule type="beginsWith" dxfId="29007" priority="746" operator="beginsWith" text="ATD">
      <formula>LEFT(D27,LEN("ATD"))="ATD"</formula>
    </cfRule>
  </conditionalFormatting>
  <conditionalFormatting sqref="D28">
    <cfRule type="beginsWith" dxfId="29006" priority="744" operator="beginsWith" text="FER">
      <formula>LEFT(D28,LEN("FER"))="FER"</formula>
    </cfRule>
    <cfRule type="beginsWith" dxfId="29005" priority="745" operator="beginsWith" text="FRS">
      <formula>LEFT(D28,LEN("FRS"))="FRS"</formula>
    </cfRule>
  </conditionalFormatting>
  <conditionalFormatting sqref="D28">
    <cfRule type="beginsWith" dxfId="29004" priority="743" operator="beginsWith" text="NT">
      <formula>LEFT(D28,LEN("NT"))="NT"</formula>
    </cfRule>
  </conditionalFormatting>
  <conditionalFormatting sqref="D28">
    <cfRule type="beginsWith" dxfId="29003" priority="740" operator="beginsWith" text="ANT">
      <formula>LEFT(D28,LEN("ANT"))="ANT"</formula>
    </cfRule>
    <cfRule type="beginsWith" dxfId="29002" priority="741" operator="beginsWith" text="FAL">
      <formula>LEFT(D28,LEN("FAL"))="FAL"</formula>
    </cfRule>
    <cfRule type="beginsWith" dxfId="29001" priority="742" operator="beginsWith" text="OK">
      <formula>LEFT(D28,LEN("OK"))="OK"</formula>
    </cfRule>
  </conditionalFormatting>
  <conditionalFormatting sqref="D28">
    <cfRule type="beginsWith" dxfId="29000" priority="739" operator="beginsWith" text="ATR">
      <formula>LEFT(D28,LEN("ATR"))="ATR"</formula>
    </cfRule>
  </conditionalFormatting>
  <conditionalFormatting sqref="D28">
    <cfRule type="beginsWith" dxfId="28999" priority="738" operator="beginsWith" text="ATD">
      <formula>LEFT(D28,LEN("ATD"))="ATD"</formula>
    </cfRule>
  </conditionalFormatting>
  <conditionalFormatting sqref="D28">
    <cfRule type="beginsWith" dxfId="28998" priority="737" stopIfTrue="1" operator="beginsWith" text="DP">
      <formula>LEFT(D28,LEN("DP"))="DP"</formula>
    </cfRule>
  </conditionalFormatting>
  <conditionalFormatting sqref="C27:C28">
    <cfRule type="expression" dxfId="28997" priority="736">
      <formula>B27="0"</formula>
    </cfRule>
  </conditionalFormatting>
  <conditionalFormatting sqref="B27:B28">
    <cfRule type="beginsWith" dxfId="28996" priority="735" operator="beginsWith" text="0">
      <formula>LEFT(B27,LEN("0"))="0"</formula>
    </cfRule>
  </conditionalFormatting>
  <conditionalFormatting sqref="B31:D34">
    <cfRule type="expression" dxfId="28995" priority="731">
      <formula>A31="FÉRIAS"</formula>
    </cfRule>
    <cfRule type="expression" dxfId="28994" priority="732">
      <formula>A31="FERIADO"</formula>
    </cfRule>
    <cfRule type="expression" dxfId="28993" priority="733">
      <formula>A31="ATESTADO"</formula>
    </cfRule>
    <cfRule type="expression" dxfId="28992" priority="734">
      <formula>A31="NTRAB"</formula>
    </cfRule>
  </conditionalFormatting>
  <conditionalFormatting sqref="D36">
    <cfRule type="beginsWith" dxfId="28991" priority="729" operator="beginsWith" text="FER">
      <formula>LEFT(D36,LEN("FER"))="FER"</formula>
    </cfRule>
    <cfRule type="beginsWith" dxfId="28990" priority="730" operator="beginsWith" text="FRS">
      <formula>LEFT(D36,LEN("FRS"))="FRS"</formula>
    </cfRule>
  </conditionalFormatting>
  <conditionalFormatting sqref="D36">
    <cfRule type="beginsWith" dxfId="28989" priority="728" operator="beginsWith" text="NT">
      <formula>LEFT(D36,LEN("NT"))="NT"</formula>
    </cfRule>
  </conditionalFormatting>
  <conditionalFormatting sqref="D36">
    <cfRule type="beginsWith" dxfId="28988" priority="725" operator="beginsWith" text="ANT">
      <formula>LEFT(D36,LEN("ANT"))="ANT"</formula>
    </cfRule>
    <cfRule type="beginsWith" dxfId="28987" priority="726" operator="beginsWith" text="FAL">
      <formula>LEFT(D36,LEN("FAL"))="FAL"</formula>
    </cfRule>
    <cfRule type="beginsWith" dxfId="28986" priority="727" operator="beginsWith" text="OK">
      <formula>LEFT(D36,LEN("OK"))="OK"</formula>
    </cfRule>
  </conditionalFormatting>
  <conditionalFormatting sqref="D36">
    <cfRule type="beginsWith" dxfId="28985" priority="724" operator="beginsWith" text="ATR">
      <formula>LEFT(D36,LEN("ATR"))="ATR"</formula>
    </cfRule>
  </conditionalFormatting>
  <conditionalFormatting sqref="D36">
    <cfRule type="beginsWith" dxfId="28984" priority="723" operator="beginsWith" text="ATD">
      <formula>LEFT(D36,LEN("ATD"))="ATD"</formula>
    </cfRule>
  </conditionalFormatting>
  <conditionalFormatting sqref="D36">
    <cfRule type="beginsWith" dxfId="28983" priority="722" operator="beginsWith" text="DP">
      <formula>LEFT(D36,LEN("DP"))="DP"</formula>
    </cfRule>
  </conditionalFormatting>
  <conditionalFormatting sqref="D35">
    <cfRule type="beginsWith" dxfId="28982" priority="720" operator="beginsWith" text="FER">
      <formula>LEFT(D35,LEN("FER"))="FER"</formula>
    </cfRule>
    <cfRule type="beginsWith" dxfId="28981" priority="721" operator="beginsWith" text="FRS">
      <formula>LEFT(D35,LEN("FRS"))="FRS"</formula>
    </cfRule>
  </conditionalFormatting>
  <conditionalFormatting sqref="D35">
    <cfRule type="beginsWith" dxfId="28980" priority="719" operator="beginsWith" text="NT">
      <formula>LEFT(D35,LEN("NT"))="NT"</formula>
    </cfRule>
  </conditionalFormatting>
  <conditionalFormatting sqref="D35">
    <cfRule type="beginsWith" dxfId="28979" priority="716" operator="beginsWith" text="ANT">
      <formula>LEFT(D35,LEN("ANT"))="ANT"</formula>
    </cfRule>
    <cfRule type="beginsWith" dxfId="28978" priority="717" operator="beginsWith" text="FAL">
      <formula>LEFT(D35,LEN("FAL"))="FAL"</formula>
    </cfRule>
    <cfRule type="beginsWith" dxfId="28977" priority="718" operator="beginsWith" text="OK">
      <formula>LEFT(D35,LEN("OK"))="OK"</formula>
    </cfRule>
  </conditionalFormatting>
  <conditionalFormatting sqref="D35">
    <cfRule type="beginsWith" dxfId="28976" priority="715" operator="beginsWith" text="ATR">
      <formula>LEFT(D35,LEN("ATR"))="ATR"</formula>
    </cfRule>
  </conditionalFormatting>
  <conditionalFormatting sqref="D35">
    <cfRule type="beginsWith" dxfId="28975" priority="714" operator="beginsWith" text="ATD">
      <formula>LEFT(D35,LEN("ATD"))="ATD"</formula>
    </cfRule>
  </conditionalFormatting>
  <conditionalFormatting sqref="D35">
    <cfRule type="beginsWith" dxfId="28974" priority="713" operator="beginsWith" text="DP">
      <formula>LEFT(D35,LEN("DP"))="DP"</formula>
    </cfRule>
  </conditionalFormatting>
  <conditionalFormatting sqref="D38">
    <cfRule type="beginsWith" dxfId="28973" priority="711" operator="beginsWith" text="FER">
      <formula>LEFT(D38,LEN("FER"))="FER"</formula>
    </cfRule>
    <cfRule type="beginsWith" dxfId="28972" priority="712" operator="beginsWith" text="FRS">
      <formula>LEFT(D38,LEN("FRS"))="FRS"</formula>
    </cfRule>
  </conditionalFormatting>
  <conditionalFormatting sqref="D38">
    <cfRule type="beginsWith" dxfId="28971" priority="710" operator="beginsWith" text="NT">
      <formula>LEFT(D38,LEN("NT"))="NT"</formula>
    </cfRule>
  </conditionalFormatting>
  <conditionalFormatting sqref="D38">
    <cfRule type="beginsWith" dxfId="28970" priority="707" operator="beginsWith" text="ANT">
      <formula>LEFT(D38,LEN("ANT"))="ANT"</formula>
    </cfRule>
    <cfRule type="beginsWith" dxfId="28969" priority="708" operator="beginsWith" text="FAL">
      <formula>LEFT(D38,LEN("FAL"))="FAL"</formula>
    </cfRule>
    <cfRule type="beginsWith" dxfId="28968" priority="709" operator="beginsWith" text="OK">
      <formula>LEFT(D38,LEN("OK"))="OK"</formula>
    </cfRule>
  </conditionalFormatting>
  <conditionalFormatting sqref="D38">
    <cfRule type="beginsWith" dxfId="28967" priority="706" operator="beginsWith" text="ATR">
      <formula>LEFT(D38,LEN("ATR"))="ATR"</formula>
    </cfRule>
  </conditionalFormatting>
  <conditionalFormatting sqref="D38">
    <cfRule type="beginsWith" dxfId="28966" priority="705" operator="beginsWith" text="ATD">
      <formula>LEFT(D38,LEN("ATD"))="ATD"</formula>
    </cfRule>
  </conditionalFormatting>
  <conditionalFormatting sqref="D38">
    <cfRule type="beginsWith" dxfId="28965" priority="704" stopIfTrue="1" operator="beginsWith" text="DP">
      <formula>LEFT(D38,LEN("DP"))="DP"</formula>
    </cfRule>
  </conditionalFormatting>
  <conditionalFormatting sqref="D37">
    <cfRule type="beginsWith" dxfId="28964" priority="702" operator="beginsWith" text="FER">
      <formula>LEFT(D37,LEN("FER"))="FER"</formula>
    </cfRule>
    <cfRule type="beginsWith" dxfId="28963" priority="703" operator="beginsWith" text="FRS">
      <formula>LEFT(D37,LEN("FRS"))="FRS"</formula>
    </cfRule>
  </conditionalFormatting>
  <conditionalFormatting sqref="D37">
    <cfRule type="beginsWith" dxfId="28962" priority="701" operator="beginsWith" text="NT">
      <formula>LEFT(D37,LEN("NT"))="NT"</formula>
    </cfRule>
  </conditionalFormatting>
  <conditionalFormatting sqref="D37">
    <cfRule type="beginsWith" dxfId="28961" priority="698" operator="beginsWith" text="ANT">
      <formula>LEFT(D37,LEN("ANT"))="ANT"</formula>
    </cfRule>
    <cfRule type="beginsWith" dxfId="28960" priority="699" operator="beginsWith" text="FAL">
      <formula>LEFT(D37,LEN("FAL"))="FAL"</formula>
    </cfRule>
    <cfRule type="beginsWith" dxfId="28959" priority="700" operator="beginsWith" text="OK">
      <formula>LEFT(D37,LEN("OK"))="OK"</formula>
    </cfRule>
  </conditionalFormatting>
  <conditionalFormatting sqref="D37">
    <cfRule type="beginsWith" dxfId="28958" priority="697" operator="beginsWith" text="ATR">
      <formula>LEFT(D37,LEN("ATR"))="ATR"</formula>
    </cfRule>
  </conditionalFormatting>
  <conditionalFormatting sqref="D37">
    <cfRule type="beginsWith" dxfId="28957" priority="696" operator="beginsWith" text="ATD">
      <formula>LEFT(D37,LEN("ATD"))="ATD"</formula>
    </cfRule>
  </conditionalFormatting>
  <conditionalFormatting sqref="D37">
    <cfRule type="beginsWith" dxfId="28956" priority="695" operator="beginsWith" text="DP">
      <formula>LEFT(D37,LEN("DP"))="DP"</formula>
    </cfRule>
  </conditionalFormatting>
  <conditionalFormatting sqref="C35:C38">
    <cfRule type="expression" dxfId="28955" priority="694">
      <formula>B35="0"</formula>
    </cfRule>
  </conditionalFormatting>
  <conditionalFormatting sqref="B35:B38">
    <cfRule type="beginsWith" dxfId="28954" priority="693" operator="beginsWith" text="0">
      <formula>LEFT(B35,LEN("0"))="0"</formula>
    </cfRule>
  </conditionalFormatting>
  <conditionalFormatting sqref="D40">
    <cfRule type="beginsWith" dxfId="28953" priority="691" operator="beginsWith" text="FER">
      <formula>LEFT(D40,LEN("FER"))="FER"</formula>
    </cfRule>
    <cfRule type="beginsWith" dxfId="28952" priority="692" operator="beginsWith" text="FRS">
      <formula>LEFT(D40,LEN("FRS"))="FRS"</formula>
    </cfRule>
  </conditionalFormatting>
  <conditionalFormatting sqref="D40">
    <cfRule type="beginsWith" dxfId="28951" priority="690" operator="beginsWith" text="NT">
      <formula>LEFT(D40,LEN("NT"))="NT"</formula>
    </cfRule>
  </conditionalFormatting>
  <conditionalFormatting sqref="D40">
    <cfRule type="beginsWith" dxfId="28950" priority="687" operator="beginsWith" text="ANT">
      <formula>LEFT(D40,LEN("ANT"))="ANT"</formula>
    </cfRule>
    <cfRule type="beginsWith" dxfId="28949" priority="688" operator="beginsWith" text="FAL">
      <formula>LEFT(D40,LEN("FAL"))="FAL"</formula>
    </cfRule>
    <cfRule type="beginsWith" dxfId="28948" priority="689" operator="beginsWith" text="OK">
      <formula>LEFT(D40,LEN("OK"))="OK"</formula>
    </cfRule>
  </conditionalFormatting>
  <conditionalFormatting sqref="D40">
    <cfRule type="beginsWith" dxfId="28947" priority="686" operator="beginsWith" text="ATR">
      <formula>LEFT(D40,LEN("ATR"))="ATR"</formula>
    </cfRule>
  </conditionalFormatting>
  <conditionalFormatting sqref="D40">
    <cfRule type="beginsWith" dxfId="28946" priority="685" operator="beginsWith" text="ATD">
      <formula>LEFT(D40,LEN("ATD"))="ATD"</formula>
    </cfRule>
  </conditionalFormatting>
  <conditionalFormatting sqref="D40">
    <cfRule type="beginsWith" dxfId="28945" priority="684" operator="beginsWith" text="DP">
      <formula>LEFT(D40,LEN("DP"))="DP"</formula>
    </cfRule>
  </conditionalFormatting>
  <conditionalFormatting sqref="D39">
    <cfRule type="beginsWith" dxfId="28944" priority="682" operator="beginsWith" text="FER">
      <formula>LEFT(D39,LEN("FER"))="FER"</formula>
    </cfRule>
    <cfRule type="beginsWith" dxfId="28943" priority="683" operator="beginsWith" text="FRS">
      <formula>LEFT(D39,LEN("FRS"))="FRS"</formula>
    </cfRule>
  </conditionalFormatting>
  <conditionalFormatting sqref="D39">
    <cfRule type="beginsWith" dxfId="28942" priority="681" operator="beginsWith" text="NT">
      <formula>LEFT(D39,LEN("NT"))="NT"</formula>
    </cfRule>
  </conditionalFormatting>
  <conditionalFormatting sqref="D39">
    <cfRule type="beginsWith" dxfId="28941" priority="678" operator="beginsWith" text="ANT">
      <formula>LEFT(D39,LEN("ANT"))="ANT"</formula>
    </cfRule>
    <cfRule type="beginsWith" dxfId="28940" priority="679" operator="beginsWith" text="FAL">
      <formula>LEFT(D39,LEN("FAL"))="FAL"</formula>
    </cfRule>
    <cfRule type="beginsWith" dxfId="28939" priority="680" operator="beginsWith" text="OK">
      <formula>LEFT(D39,LEN("OK"))="OK"</formula>
    </cfRule>
  </conditionalFormatting>
  <conditionalFormatting sqref="D39">
    <cfRule type="beginsWith" dxfId="28938" priority="677" operator="beginsWith" text="ATR">
      <formula>LEFT(D39,LEN("ATR"))="ATR"</formula>
    </cfRule>
  </conditionalFormatting>
  <conditionalFormatting sqref="D39">
    <cfRule type="beginsWith" dxfId="28937" priority="676" operator="beginsWith" text="ATD">
      <formula>LEFT(D39,LEN("ATD"))="ATD"</formula>
    </cfRule>
  </conditionalFormatting>
  <conditionalFormatting sqref="D39">
    <cfRule type="beginsWith" dxfId="28936" priority="675" operator="beginsWith" text="DP">
      <formula>LEFT(D39,LEN("DP"))="DP"</formula>
    </cfRule>
  </conditionalFormatting>
  <conditionalFormatting sqref="D42">
    <cfRule type="beginsWith" dxfId="28935" priority="673" operator="beginsWith" text="FER">
      <formula>LEFT(D42,LEN("FER"))="FER"</formula>
    </cfRule>
    <cfRule type="beginsWith" dxfId="28934" priority="674" operator="beginsWith" text="FRS">
      <formula>LEFT(D42,LEN("FRS"))="FRS"</formula>
    </cfRule>
  </conditionalFormatting>
  <conditionalFormatting sqref="D42">
    <cfRule type="beginsWith" dxfId="28933" priority="672" operator="beginsWith" text="NT">
      <formula>LEFT(D42,LEN("NT"))="NT"</formula>
    </cfRule>
  </conditionalFormatting>
  <conditionalFormatting sqref="D42">
    <cfRule type="beginsWith" dxfId="28932" priority="669" operator="beginsWith" text="ANT">
      <formula>LEFT(D42,LEN("ANT"))="ANT"</formula>
    </cfRule>
    <cfRule type="beginsWith" dxfId="28931" priority="670" operator="beginsWith" text="FAL">
      <formula>LEFT(D42,LEN("FAL"))="FAL"</formula>
    </cfRule>
    <cfRule type="beginsWith" dxfId="28930" priority="671" operator="beginsWith" text="OK">
      <formula>LEFT(D42,LEN("OK"))="OK"</formula>
    </cfRule>
  </conditionalFormatting>
  <conditionalFormatting sqref="D42">
    <cfRule type="beginsWith" dxfId="28929" priority="668" operator="beginsWith" text="ATR">
      <formula>LEFT(D42,LEN("ATR"))="ATR"</formula>
    </cfRule>
  </conditionalFormatting>
  <conditionalFormatting sqref="D42">
    <cfRule type="beginsWith" dxfId="28928" priority="667" operator="beginsWith" text="ATD">
      <formula>LEFT(D42,LEN("ATD"))="ATD"</formula>
    </cfRule>
  </conditionalFormatting>
  <conditionalFormatting sqref="D42">
    <cfRule type="beginsWith" dxfId="28927" priority="666" stopIfTrue="1" operator="beginsWith" text="DP">
      <formula>LEFT(D42,LEN("DP"))="DP"</formula>
    </cfRule>
  </conditionalFormatting>
  <conditionalFormatting sqref="D41">
    <cfRule type="beginsWith" dxfId="28926" priority="664" operator="beginsWith" text="FER">
      <formula>LEFT(D41,LEN("FER"))="FER"</formula>
    </cfRule>
    <cfRule type="beginsWith" dxfId="28925" priority="665" operator="beginsWith" text="FRS">
      <formula>LEFT(D41,LEN("FRS"))="FRS"</formula>
    </cfRule>
  </conditionalFormatting>
  <conditionalFormatting sqref="D41">
    <cfRule type="beginsWith" dxfId="28924" priority="663" operator="beginsWith" text="NT">
      <formula>LEFT(D41,LEN("NT"))="NT"</formula>
    </cfRule>
  </conditionalFormatting>
  <conditionalFormatting sqref="D41">
    <cfRule type="beginsWith" dxfId="28923" priority="660" operator="beginsWith" text="ANT">
      <formula>LEFT(D41,LEN("ANT"))="ANT"</formula>
    </cfRule>
    <cfRule type="beginsWith" dxfId="28922" priority="661" operator="beginsWith" text="FAL">
      <formula>LEFT(D41,LEN("FAL"))="FAL"</formula>
    </cfRule>
    <cfRule type="beginsWith" dxfId="28921" priority="662" operator="beginsWith" text="OK">
      <formula>LEFT(D41,LEN("OK"))="OK"</formula>
    </cfRule>
  </conditionalFormatting>
  <conditionalFormatting sqref="D41">
    <cfRule type="beginsWith" dxfId="28920" priority="659" operator="beginsWith" text="ATR">
      <formula>LEFT(D41,LEN("ATR"))="ATR"</formula>
    </cfRule>
  </conditionalFormatting>
  <conditionalFormatting sqref="D41">
    <cfRule type="beginsWith" dxfId="28919" priority="658" operator="beginsWith" text="ATD">
      <formula>LEFT(D41,LEN("ATD"))="ATD"</formula>
    </cfRule>
  </conditionalFormatting>
  <conditionalFormatting sqref="D41">
    <cfRule type="beginsWith" dxfId="28918" priority="657" operator="beginsWith" text="DP">
      <formula>LEFT(D41,LEN("DP"))="DP"</formula>
    </cfRule>
  </conditionalFormatting>
  <conditionalFormatting sqref="C39:C42">
    <cfRule type="expression" dxfId="28917" priority="656">
      <formula>B39="0"</formula>
    </cfRule>
  </conditionalFormatting>
  <conditionalFormatting sqref="B39:B42">
    <cfRule type="beginsWith" dxfId="28916" priority="655" operator="beginsWith" text="0">
      <formula>LEFT(B39,LEN("0"))="0"</formula>
    </cfRule>
  </conditionalFormatting>
  <conditionalFormatting sqref="I4">
    <cfRule type="beginsWith" dxfId="28915" priority="653" operator="beginsWith" text="FER">
      <formula>LEFT(I4,LEN("FER"))="FER"</formula>
    </cfRule>
    <cfRule type="beginsWith" dxfId="28914" priority="654" operator="beginsWith" text="FRS">
      <formula>LEFT(I4,LEN("FRS"))="FRS"</formula>
    </cfRule>
  </conditionalFormatting>
  <conditionalFormatting sqref="I4">
    <cfRule type="beginsWith" dxfId="28913" priority="652" operator="beginsWith" text="NT">
      <formula>LEFT(I4,LEN("NT"))="NT"</formula>
    </cfRule>
  </conditionalFormatting>
  <conditionalFormatting sqref="I4">
    <cfRule type="beginsWith" dxfId="28912" priority="649" operator="beginsWith" text="ANT">
      <formula>LEFT(I4,LEN("ANT"))="ANT"</formula>
    </cfRule>
    <cfRule type="beginsWith" dxfId="28911" priority="650" operator="beginsWith" text="FAL">
      <formula>LEFT(I4,LEN("FAL"))="FAL"</formula>
    </cfRule>
    <cfRule type="beginsWith" dxfId="28910" priority="651" operator="beginsWith" text="OK">
      <formula>LEFT(I4,LEN("OK"))="OK"</formula>
    </cfRule>
  </conditionalFormatting>
  <conditionalFormatting sqref="I4">
    <cfRule type="beginsWith" dxfId="28909" priority="648" operator="beginsWith" text="ATR">
      <formula>LEFT(I4,LEN("ATR"))="ATR"</formula>
    </cfRule>
  </conditionalFormatting>
  <conditionalFormatting sqref="I4">
    <cfRule type="beginsWith" dxfId="28908" priority="647" operator="beginsWith" text="ATD">
      <formula>LEFT(I4,LEN("ATD"))="ATD"</formula>
    </cfRule>
  </conditionalFormatting>
  <conditionalFormatting sqref="I4">
    <cfRule type="beginsWith" dxfId="28907" priority="646" operator="beginsWith" text="DP">
      <formula>LEFT(I4,LEN("DP"))="DP"</formula>
    </cfRule>
  </conditionalFormatting>
  <conditionalFormatting sqref="I3">
    <cfRule type="beginsWith" dxfId="28906" priority="644" operator="beginsWith" text="FER">
      <formula>LEFT(I3,LEN("FER"))="FER"</formula>
    </cfRule>
    <cfRule type="beginsWith" dxfId="28905" priority="645" operator="beginsWith" text="FRS">
      <formula>LEFT(I3,LEN("FRS"))="FRS"</formula>
    </cfRule>
  </conditionalFormatting>
  <conditionalFormatting sqref="I3">
    <cfRule type="beginsWith" dxfId="28904" priority="643" operator="beginsWith" text="NT">
      <formula>LEFT(I3,LEN("NT"))="NT"</formula>
    </cfRule>
  </conditionalFormatting>
  <conditionalFormatting sqref="I3">
    <cfRule type="beginsWith" dxfId="28903" priority="640" operator="beginsWith" text="ANT">
      <formula>LEFT(I3,LEN("ANT"))="ANT"</formula>
    </cfRule>
    <cfRule type="beginsWith" dxfId="28902" priority="641" operator="beginsWith" text="FAL">
      <formula>LEFT(I3,LEN("FAL"))="FAL"</formula>
    </cfRule>
    <cfRule type="beginsWith" dxfId="28901" priority="642" operator="beginsWith" text="OK">
      <formula>LEFT(I3,LEN("OK"))="OK"</formula>
    </cfRule>
  </conditionalFormatting>
  <conditionalFormatting sqref="I3">
    <cfRule type="beginsWith" dxfId="28900" priority="639" operator="beginsWith" text="ATR">
      <formula>LEFT(I3,LEN("ATR"))="ATR"</formula>
    </cfRule>
  </conditionalFormatting>
  <conditionalFormatting sqref="I3">
    <cfRule type="beginsWith" dxfId="28899" priority="638" operator="beginsWith" text="ATD">
      <formula>LEFT(I3,LEN("ATD"))="ATD"</formula>
    </cfRule>
  </conditionalFormatting>
  <conditionalFormatting sqref="I3">
    <cfRule type="beginsWith" dxfId="28898" priority="637" operator="beginsWith" text="DP">
      <formula>LEFT(I3,LEN("DP"))="DP"</formula>
    </cfRule>
  </conditionalFormatting>
  <conditionalFormatting sqref="I6">
    <cfRule type="beginsWith" dxfId="28897" priority="635" operator="beginsWith" text="FER">
      <formula>LEFT(I6,LEN("FER"))="FER"</formula>
    </cfRule>
    <cfRule type="beginsWith" dxfId="28896" priority="636" operator="beginsWith" text="FRS">
      <formula>LEFT(I6,LEN("FRS"))="FRS"</formula>
    </cfRule>
  </conditionalFormatting>
  <conditionalFormatting sqref="I6">
    <cfRule type="beginsWith" dxfId="28895" priority="634" operator="beginsWith" text="NT">
      <formula>LEFT(I6,LEN("NT"))="NT"</formula>
    </cfRule>
  </conditionalFormatting>
  <conditionalFormatting sqref="I6">
    <cfRule type="beginsWith" dxfId="28894" priority="631" operator="beginsWith" text="ANT">
      <formula>LEFT(I6,LEN("ANT"))="ANT"</formula>
    </cfRule>
    <cfRule type="beginsWith" dxfId="28893" priority="632" operator="beginsWith" text="FAL">
      <formula>LEFT(I6,LEN("FAL"))="FAL"</formula>
    </cfRule>
    <cfRule type="beginsWith" dxfId="28892" priority="633" operator="beginsWith" text="OK">
      <formula>LEFT(I6,LEN("OK"))="OK"</formula>
    </cfRule>
  </conditionalFormatting>
  <conditionalFormatting sqref="I6">
    <cfRule type="beginsWith" dxfId="28891" priority="630" operator="beginsWith" text="ATR">
      <formula>LEFT(I6,LEN("ATR"))="ATR"</formula>
    </cfRule>
  </conditionalFormatting>
  <conditionalFormatting sqref="I6">
    <cfRule type="beginsWith" dxfId="28890" priority="629" operator="beginsWith" text="ATD">
      <formula>LEFT(I6,LEN("ATD"))="ATD"</formula>
    </cfRule>
  </conditionalFormatting>
  <conditionalFormatting sqref="I6">
    <cfRule type="beginsWith" dxfId="28889" priority="628" stopIfTrue="1" operator="beginsWith" text="DP">
      <formula>LEFT(I6,LEN("DP"))="DP"</formula>
    </cfRule>
  </conditionalFormatting>
  <conditionalFormatting sqref="I5">
    <cfRule type="beginsWith" dxfId="28888" priority="626" operator="beginsWith" text="FER">
      <formula>LEFT(I5,LEN("FER"))="FER"</formula>
    </cfRule>
    <cfRule type="beginsWith" dxfId="28887" priority="627" operator="beginsWith" text="FRS">
      <formula>LEFT(I5,LEN("FRS"))="FRS"</formula>
    </cfRule>
  </conditionalFormatting>
  <conditionalFormatting sqref="I5">
    <cfRule type="beginsWith" dxfId="28886" priority="625" operator="beginsWith" text="NT">
      <formula>LEFT(I5,LEN("NT"))="NT"</formula>
    </cfRule>
  </conditionalFormatting>
  <conditionalFormatting sqref="I5">
    <cfRule type="beginsWith" dxfId="28885" priority="622" operator="beginsWith" text="ANT">
      <formula>LEFT(I5,LEN("ANT"))="ANT"</formula>
    </cfRule>
    <cfRule type="beginsWith" dxfId="28884" priority="623" operator="beginsWith" text="FAL">
      <formula>LEFT(I5,LEN("FAL"))="FAL"</formula>
    </cfRule>
    <cfRule type="beginsWith" dxfId="28883" priority="624" operator="beginsWith" text="OK">
      <formula>LEFT(I5,LEN("OK"))="OK"</formula>
    </cfRule>
  </conditionalFormatting>
  <conditionalFormatting sqref="I5">
    <cfRule type="beginsWith" dxfId="28882" priority="621" operator="beginsWith" text="ATR">
      <formula>LEFT(I5,LEN("ATR"))="ATR"</formula>
    </cfRule>
  </conditionalFormatting>
  <conditionalFormatting sqref="I5">
    <cfRule type="beginsWith" dxfId="28881" priority="620" operator="beginsWith" text="ATD">
      <formula>LEFT(I5,LEN("ATD"))="ATD"</formula>
    </cfRule>
  </conditionalFormatting>
  <conditionalFormatting sqref="I5">
    <cfRule type="beginsWith" dxfId="28880" priority="619" operator="beginsWith" text="DP">
      <formula>LEFT(I5,LEN("DP"))="DP"</formula>
    </cfRule>
  </conditionalFormatting>
  <conditionalFormatting sqref="H3:H6">
    <cfRule type="expression" dxfId="28879" priority="618">
      <formula>G3="0"</formula>
    </cfRule>
  </conditionalFormatting>
  <conditionalFormatting sqref="G3:G6">
    <cfRule type="beginsWith" dxfId="28878" priority="617" operator="beginsWith" text="0">
      <formula>LEFT(G3,LEN("0"))="0"</formula>
    </cfRule>
  </conditionalFormatting>
  <conditionalFormatting sqref="I8">
    <cfRule type="beginsWith" dxfId="28877" priority="615" operator="beginsWith" text="FER">
      <formula>LEFT(I8,LEN("FER"))="FER"</formula>
    </cfRule>
    <cfRule type="beginsWith" dxfId="28876" priority="616" operator="beginsWith" text="FRS">
      <formula>LEFT(I8,LEN("FRS"))="FRS"</formula>
    </cfRule>
  </conditionalFormatting>
  <conditionalFormatting sqref="I8">
    <cfRule type="beginsWith" dxfId="28875" priority="614" operator="beginsWith" text="NT">
      <formula>LEFT(I8,LEN("NT"))="NT"</formula>
    </cfRule>
  </conditionalFormatting>
  <conditionalFormatting sqref="I8">
    <cfRule type="beginsWith" dxfId="28874" priority="611" operator="beginsWith" text="ANT">
      <formula>LEFT(I8,LEN("ANT"))="ANT"</formula>
    </cfRule>
    <cfRule type="beginsWith" dxfId="28873" priority="612" operator="beginsWith" text="FAL">
      <formula>LEFT(I8,LEN("FAL"))="FAL"</formula>
    </cfRule>
    <cfRule type="beginsWith" dxfId="28872" priority="613" operator="beginsWith" text="OK">
      <formula>LEFT(I8,LEN("OK"))="OK"</formula>
    </cfRule>
  </conditionalFormatting>
  <conditionalFormatting sqref="I8">
    <cfRule type="beginsWith" dxfId="28871" priority="610" operator="beginsWith" text="ATR">
      <formula>LEFT(I8,LEN("ATR"))="ATR"</formula>
    </cfRule>
  </conditionalFormatting>
  <conditionalFormatting sqref="I8">
    <cfRule type="beginsWith" dxfId="28870" priority="609" operator="beginsWith" text="ATD">
      <formula>LEFT(I8,LEN("ATD"))="ATD"</formula>
    </cfRule>
  </conditionalFormatting>
  <conditionalFormatting sqref="I8">
    <cfRule type="beginsWith" dxfId="28869" priority="608" operator="beginsWith" text="DP">
      <formula>LEFT(I8,LEN("DP"))="DP"</formula>
    </cfRule>
  </conditionalFormatting>
  <conditionalFormatting sqref="I7">
    <cfRule type="beginsWith" dxfId="28868" priority="606" operator="beginsWith" text="FER">
      <formula>LEFT(I7,LEN("FER"))="FER"</formula>
    </cfRule>
    <cfRule type="beginsWith" dxfId="28867" priority="607" operator="beginsWith" text="FRS">
      <formula>LEFT(I7,LEN("FRS"))="FRS"</formula>
    </cfRule>
  </conditionalFormatting>
  <conditionalFormatting sqref="I7">
    <cfRule type="beginsWith" dxfId="28866" priority="605" operator="beginsWith" text="NT">
      <formula>LEFT(I7,LEN("NT"))="NT"</formula>
    </cfRule>
  </conditionalFormatting>
  <conditionalFormatting sqref="I7">
    <cfRule type="beginsWith" dxfId="28865" priority="602" operator="beginsWith" text="ANT">
      <formula>LEFT(I7,LEN("ANT"))="ANT"</formula>
    </cfRule>
    <cfRule type="beginsWith" dxfId="28864" priority="603" operator="beginsWith" text="FAL">
      <formula>LEFT(I7,LEN("FAL"))="FAL"</formula>
    </cfRule>
    <cfRule type="beginsWith" dxfId="28863" priority="604" operator="beginsWith" text="OK">
      <formula>LEFT(I7,LEN("OK"))="OK"</formula>
    </cfRule>
  </conditionalFormatting>
  <conditionalFormatting sqref="I7">
    <cfRule type="beginsWith" dxfId="28862" priority="601" operator="beginsWith" text="ATR">
      <formula>LEFT(I7,LEN("ATR"))="ATR"</formula>
    </cfRule>
  </conditionalFormatting>
  <conditionalFormatting sqref="I7">
    <cfRule type="beginsWith" dxfId="28861" priority="600" operator="beginsWith" text="ATD">
      <formula>LEFT(I7,LEN("ATD"))="ATD"</formula>
    </cfRule>
  </conditionalFormatting>
  <conditionalFormatting sqref="I7">
    <cfRule type="beginsWith" dxfId="28860" priority="599" operator="beginsWith" text="DP">
      <formula>LEFT(I7,LEN("DP"))="DP"</formula>
    </cfRule>
  </conditionalFormatting>
  <conditionalFormatting sqref="I10">
    <cfRule type="beginsWith" dxfId="28859" priority="597" operator="beginsWith" text="FER">
      <formula>LEFT(I10,LEN("FER"))="FER"</formula>
    </cfRule>
    <cfRule type="beginsWith" dxfId="28858" priority="598" operator="beginsWith" text="FRS">
      <formula>LEFT(I10,LEN("FRS"))="FRS"</formula>
    </cfRule>
  </conditionalFormatting>
  <conditionalFormatting sqref="I10">
    <cfRule type="beginsWith" dxfId="28857" priority="596" operator="beginsWith" text="NT">
      <formula>LEFT(I10,LEN("NT"))="NT"</formula>
    </cfRule>
  </conditionalFormatting>
  <conditionalFormatting sqref="I10">
    <cfRule type="beginsWith" dxfId="28856" priority="593" operator="beginsWith" text="ANT">
      <formula>LEFT(I10,LEN("ANT"))="ANT"</formula>
    </cfRule>
    <cfRule type="beginsWith" dxfId="28855" priority="594" operator="beginsWith" text="FAL">
      <formula>LEFT(I10,LEN("FAL"))="FAL"</formula>
    </cfRule>
    <cfRule type="beginsWith" dxfId="28854" priority="595" operator="beginsWith" text="OK">
      <formula>LEFT(I10,LEN("OK"))="OK"</formula>
    </cfRule>
  </conditionalFormatting>
  <conditionalFormatting sqref="I10">
    <cfRule type="beginsWith" dxfId="28853" priority="592" operator="beginsWith" text="ATR">
      <formula>LEFT(I10,LEN("ATR"))="ATR"</formula>
    </cfRule>
  </conditionalFormatting>
  <conditionalFormatting sqref="I10">
    <cfRule type="beginsWith" dxfId="28852" priority="591" operator="beginsWith" text="ATD">
      <formula>LEFT(I10,LEN("ATD"))="ATD"</formula>
    </cfRule>
  </conditionalFormatting>
  <conditionalFormatting sqref="I10">
    <cfRule type="beginsWith" dxfId="28851" priority="590" stopIfTrue="1" operator="beginsWith" text="DP">
      <formula>LEFT(I10,LEN("DP"))="DP"</formula>
    </cfRule>
  </conditionalFormatting>
  <conditionalFormatting sqref="I9">
    <cfRule type="beginsWith" dxfId="28850" priority="588" operator="beginsWith" text="FER">
      <formula>LEFT(I9,LEN("FER"))="FER"</formula>
    </cfRule>
    <cfRule type="beginsWith" dxfId="28849" priority="589" operator="beginsWith" text="FRS">
      <formula>LEFT(I9,LEN("FRS"))="FRS"</formula>
    </cfRule>
  </conditionalFormatting>
  <conditionalFormatting sqref="I9">
    <cfRule type="beginsWith" dxfId="28848" priority="587" operator="beginsWith" text="NT">
      <formula>LEFT(I9,LEN("NT"))="NT"</formula>
    </cfRule>
  </conditionalFormatting>
  <conditionalFormatting sqref="I9">
    <cfRule type="beginsWith" dxfId="28847" priority="584" operator="beginsWith" text="ANT">
      <formula>LEFT(I9,LEN("ANT"))="ANT"</formula>
    </cfRule>
    <cfRule type="beginsWith" dxfId="28846" priority="585" operator="beginsWith" text="FAL">
      <formula>LEFT(I9,LEN("FAL"))="FAL"</formula>
    </cfRule>
    <cfRule type="beginsWith" dxfId="28845" priority="586" operator="beginsWith" text="OK">
      <formula>LEFT(I9,LEN("OK"))="OK"</formula>
    </cfRule>
  </conditionalFormatting>
  <conditionalFormatting sqref="I9">
    <cfRule type="beginsWith" dxfId="28844" priority="583" operator="beginsWith" text="ATR">
      <formula>LEFT(I9,LEN("ATR"))="ATR"</formula>
    </cfRule>
  </conditionalFormatting>
  <conditionalFormatting sqref="I9">
    <cfRule type="beginsWith" dxfId="28843" priority="582" operator="beginsWith" text="ATD">
      <formula>LEFT(I9,LEN("ATD"))="ATD"</formula>
    </cfRule>
  </conditionalFormatting>
  <conditionalFormatting sqref="I9">
    <cfRule type="beginsWith" dxfId="28842" priority="581" operator="beginsWith" text="DP">
      <formula>LEFT(I9,LEN("DP"))="DP"</formula>
    </cfRule>
  </conditionalFormatting>
  <conditionalFormatting sqref="H7:H10">
    <cfRule type="expression" dxfId="28841" priority="580">
      <formula>G7="0"</formula>
    </cfRule>
  </conditionalFormatting>
  <conditionalFormatting sqref="G7:G10">
    <cfRule type="beginsWith" dxfId="28840" priority="579" operator="beginsWith" text="0">
      <formula>LEFT(G7,LEN("0"))="0"</formula>
    </cfRule>
  </conditionalFormatting>
  <conditionalFormatting sqref="I12">
    <cfRule type="beginsWith" dxfId="28839" priority="577" operator="beginsWith" text="FER">
      <formula>LEFT(I12,LEN("FER"))="FER"</formula>
    </cfRule>
    <cfRule type="beginsWith" dxfId="28838" priority="578" operator="beginsWith" text="FRS">
      <formula>LEFT(I12,LEN("FRS"))="FRS"</formula>
    </cfRule>
  </conditionalFormatting>
  <conditionalFormatting sqref="I12">
    <cfRule type="beginsWith" dxfId="28837" priority="576" operator="beginsWith" text="NT">
      <formula>LEFT(I12,LEN("NT"))="NT"</formula>
    </cfRule>
  </conditionalFormatting>
  <conditionalFormatting sqref="I12">
    <cfRule type="beginsWith" dxfId="28836" priority="573" operator="beginsWith" text="ANT">
      <formula>LEFT(I12,LEN("ANT"))="ANT"</formula>
    </cfRule>
    <cfRule type="beginsWith" dxfId="28835" priority="574" operator="beginsWith" text="FAL">
      <formula>LEFT(I12,LEN("FAL"))="FAL"</formula>
    </cfRule>
    <cfRule type="beginsWith" dxfId="28834" priority="575" operator="beginsWith" text="OK">
      <formula>LEFT(I12,LEN("OK"))="OK"</formula>
    </cfRule>
  </conditionalFormatting>
  <conditionalFormatting sqref="I12">
    <cfRule type="beginsWith" dxfId="28833" priority="572" operator="beginsWith" text="ATR">
      <formula>LEFT(I12,LEN("ATR"))="ATR"</formula>
    </cfRule>
  </conditionalFormatting>
  <conditionalFormatting sqref="I12">
    <cfRule type="beginsWith" dxfId="28832" priority="571" operator="beginsWith" text="ATD">
      <formula>LEFT(I12,LEN("ATD"))="ATD"</formula>
    </cfRule>
  </conditionalFormatting>
  <conditionalFormatting sqref="I12">
    <cfRule type="beginsWith" dxfId="28831" priority="570" operator="beginsWith" text="DP">
      <formula>LEFT(I12,LEN("DP"))="DP"</formula>
    </cfRule>
  </conditionalFormatting>
  <conditionalFormatting sqref="I11">
    <cfRule type="beginsWith" dxfId="28830" priority="568" operator="beginsWith" text="FER">
      <formula>LEFT(I11,LEN("FER"))="FER"</formula>
    </cfRule>
    <cfRule type="beginsWith" dxfId="28829" priority="569" operator="beginsWith" text="FRS">
      <formula>LEFT(I11,LEN("FRS"))="FRS"</formula>
    </cfRule>
  </conditionalFormatting>
  <conditionalFormatting sqref="I11">
    <cfRule type="beginsWith" dxfId="28828" priority="567" operator="beginsWith" text="NT">
      <formula>LEFT(I11,LEN("NT"))="NT"</formula>
    </cfRule>
  </conditionalFormatting>
  <conditionalFormatting sqref="I11">
    <cfRule type="beginsWith" dxfId="28827" priority="564" operator="beginsWith" text="ANT">
      <formula>LEFT(I11,LEN("ANT"))="ANT"</formula>
    </cfRule>
    <cfRule type="beginsWith" dxfId="28826" priority="565" operator="beginsWith" text="FAL">
      <formula>LEFT(I11,LEN("FAL"))="FAL"</formula>
    </cfRule>
    <cfRule type="beginsWith" dxfId="28825" priority="566" operator="beginsWith" text="OK">
      <formula>LEFT(I11,LEN("OK"))="OK"</formula>
    </cfRule>
  </conditionalFormatting>
  <conditionalFormatting sqref="I11">
    <cfRule type="beginsWith" dxfId="28824" priority="563" operator="beginsWith" text="ATR">
      <formula>LEFT(I11,LEN("ATR"))="ATR"</formula>
    </cfRule>
  </conditionalFormatting>
  <conditionalFormatting sqref="I11">
    <cfRule type="beginsWith" dxfId="28823" priority="562" operator="beginsWith" text="ATD">
      <formula>LEFT(I11,LEN("ATD"))="ATD"</formula>
    </cfRule>
  </conditionalFormatting>
  <conditionalFormatting sqref="I11">
    <cfRule type="beginsWith" dxfId="28822" priority="561" operator="beginsWith" text="DP">
      <formula>LEFT(I11,LEN("DP"))="DP"</formula>
    </cfRule>
  </conditionalFormatting>
  <conditionalFormatting sqref="I14">
    <cfRule type="beginsWith" dxfId="28821" priority="559" operator="beginsWith" text="FER">
      <formula>LEFT(I14,LEN("FER"))="FER"</formula>
    </cfRule>
    <cfRule type="beginsWith" dxfId="28820" priority="560" operator="beginsWith" text="FRS">
      <formula>LEFT(I14,LEN("FRS"))="FRS"</formula>
    </cfRule>
  </conditionalFormatting>
  <conditionalFormatting sqref="I14">
    <cfRule type="beginsWith" dxfId="28819" priority="558" operator="beginsWith" text="NT">
      <formula>LEFT(I14,LEN("NT"))="NT"</formula>
    </cfRule>
  </conditionalFormatting>
  <conditionalFormatting sqref="I14">
    <cfRule type="beginsWith" dxfId="28818" priority="555" operator="beginsWith" text="ANT">
      <formula>LEFT(I14,LEN("ANT"))="ANT"</formula>
    </cfRule>
    <cfRule type="beginsWith" dxfId="28817" priority="556" operator="beginsWith" text="FAL">
      <formula>LEFT(I14,LEN("FAL"))="FAL"</formula>
    </cfRule>
    <cfRule type="beginsWith" dxfId="28816" priority="557" operator="beginsWith" text="OK">
      <formula>LEFT(I14,LEN("OK"))="OK"</formula>
    </cfRule>
  </conditionalFormatting>
  <conditionalFormatting sqref="I14">
    <cfRule type="beginsWith" dxfId="28815" priority="554" operator="beginsWith" text="ATR">
      <formula>LEFT(I14,LEN("ATR"))="ATR"</formula>
    </cfRule>
  </conditionalFormatting>
  <conditionalFormatting sqref="I14">
    <cfRule type="beginsWith" dxfId="28814" priority="553" operator="beginsWith" text="ATD">
      <formula>LEFT(I14,LEN("ATD"))="ATD"</formula>
    </cfRule>
  </conditionalFormatting>
  <conditionalFormatting sqref="I14">
    <cfRule type="beginsWith" dxfId="28813" priority="552" stopIfTrue="1" operator="beginsWith" text="DP">
      <formula>LEFT(I14,LEN("DP"))="DP"</formula>
    </cfRule>
  </conditionalFormatting>
  <conditionalFormatting sqref="I13">
    <cfRule type="beginsWith" dxfId="28812" priority="550" operator="beginsWith" text="FER">
      <formula>LEFT(I13,LEN("FER"))="FER"</formula>
    </cfRule>
    <cfRule type="beginsWith" dxfId="28811" priority="551" operator="beginsWith" text="FRS">
      <formula>LEFT(I13,LEN("FRS"))="FRS"</formula>
    </cfRule>
  </conditionalFormatting>
  <conditionalFormatting sqref="I13">
    <cfRule type="beginsWith" dxfId="28810" priority="549" operator="beginsWith" text="NT">
      <formula>LEFT(I13,LEN("NT"))="NT"</formula>
    </cfRule>
  </conditionalFormatting>
  <conditionalFormatting sqref="I13">
    <cfRule type="beginsWith" dxfId="28809" priority="546" operator="beginsWith" text="ANT">
      <formula>LEFT(I13,LEN("ANT"))="ANT"</formula>
    </cfRule>
    <cfRule type="beginsWith" dxfId="28808" priority="547" operator="beginsWith" text="FAL">
      <formula>LEFT(I13,LEN("FAL"))="FAL"</formula>
    </cfRule>
    <cfRule type="beginsWith" dxfId="28807" priority="548" operator="beginsWith" text="OK">
      <formula>LEFT(I13,LEN("OK"))="OK"</formula>
    </cfRule>
  </conditionalFormatting>
  <conditionalFormatting sqref="I13">
    <cfRule type="beginsWith" dxfId="28806" priority="545" operator="beginsWith" text="ATR">
      <formula>LEFT(I13,LEN("ATR"))="ATR"</formula>
    </cfRule>
  </conditionalFormatting>
  <conditionalFormatting sqref="I13">
    <cfRule type="beginsWith" dxfId="28805" priority="544" operator="beginsWith" text="ATD">
      <formula>LEFT(I13,LEN("ATD"))="ATD"</formula>
    </cfRule>
  </conditionalFormatting>
  <conditionalFormatting sqref="I13">
    <cfRule type="beginsWith" dxfId="28804" priority="543" operator="beginsWith" text="DP">
      <formula>LEFT(I13,LEN("DP"))="DP"</formula>
    </cfRule>
  </conditionalFormatting>
  <conditionalFormatting sqref="H11:H14">
    <cfRule type="expression" dxfId="28803" priority="542">
      <formula>G11="0"</formula>
    </cfRule>
  </conditionalFormatting>
  <conditionalFormatting sqref="G11:G14">
    <cfRule type="beginsWith" dxfId="28802" priority="541" operator="beginsWith" text="0">
      <formula>LEFT(G11,LEN("0"))="0"</formula>
    </cfRule>
  </conditionalFormatting>
  <conditionalFormatting sqref="G17:I18">
    <cfRule type="expression" dxfId="28801" priority="537">
      <formula>F15="FERIADO"</formula>
    </cfRule>
    <cfRule type="expression" dxfId="28800" priority="538">
      <formula>F15="FÉRIAS"</formula>
    </cfRule>
    <cfRule type="expression" dxfId="28799" priority="539">
      <formula>F15="ATESTADO"</formula>
    </cfRule>
    <cfRule type="expression" dxfId="28798" priority="540">
      <formula>F15="NTRAB"</formula>
    </cfRule>
  </conditionalFormatting>
  <conditionalFormatting sqref="I15">
    <cfRule type="beginsWith" dxfId="28797" priority="534" operator="beginsWith" text="DP">
      <formula>LEFT(I15,LEN("DP"))="DP"</formula>
    </cfRule>
    <cfRule type="beginsWith" dxfId="28796" priority="535" operator="beginsWith" text="FER">
      <formula>LEFT(I15,LEN("FER"))="FER"</formula>
    </cfRule>
    <cfRule type="beginsWith" dxfId="28795" priority="536" operator="beginsWith" text="FRS">
      <formula>LEFT(I15,LEN("FRS"))="FRS"</formula>
    </cfRule>
  </conditionalFormatting>
  <conditionalFormatting sqref="I15">
    <cfRule type="beginsWith" dxfId="28794" priority="533" operator="beginsWith" text="NT">
      <formula>LEFT(I15,LEN("NT"))="NT"</formula>
    </cfRule>
  </conditionalFormatting>
  <conditionalFormatting sqref="I15">
    <cfRule type="beginsWith" dxfId="28793" priority="530" operator="beginsWith" text="ANT">
      <formula>LEFT(I15,LEN("ANT"))="ANT"</formula>
    </cfRule>
    <cfRule type="beginsWith" dxfId="28792" priority="531" operator="beginsWith" text="FAL">
      <formula>LEFT(I15,LEN("FAL"))="FAL"</formula>
    </cfRule>
    <cfRule type="beginsWith" dxfId="28791" priority="532" operator="beginsWith" text="OK">
      <formula>LEFT(I15,LEN("OK"))="OK"</formula>
    </cfRule>
  </conditionalFormatting>
  <conditionalFormatting sqref="I15">
    <cfRule type="beginsWith" dxfId="28790" priority="529" operator="beginsWith" text="ATR">
      <formula>LEFT(I15,LEN("ATR"))="ATR"</formula>
    </cfRule>
  </conditionalFormatting>
  <conditionalFormatting sqref="I15">
    <cfRule type="beginsWith" dxfId="28789" priority="528" operator="beginsWith" text="ATD">
      <formula>LEFT(I15,LEN("ATD"))="ATD"</formula>
    </cfRule>
  </conditionalFormatting>
  <conditionalFormatting sqref="I16">
    <cfRule type="beginsWith" dxfId="28788" priority="526" operator="beginsWith" text="FER">
      <formula>LEFT(I16,LEN("FER"))="FER"</formula>
    </cfRule>
    <cfRule type="beginsWith" dxfId="28787" priority="527" operator="beginsWith" text="FRS">
      <formula>LEFT(I16,LEN("FRS"))="FRS"</formula>
    </cfRule>
  </conditionalFormatting>
  <conditionalFormatting sqref="I16">
    <cfRule type="beginsWith" dxfId="28786" priority="525" operator="beginsWith" text="NT">
      <formula>LEFT(I16,LEN("NT"))="NT"</formula>
    </cfRule>
  </conditionalFormatting>
  <conditionalFormatting sqref="I16">
    <cfRule type="beginsWith" dxfId="28785" priority="522" operator="beginsWith" text="ANT">
      <formula>LEFT(I16,LEN("ANT"))="ANT"</formula>
    </cfRule>
    <cfRule type="beginsWith" dxfId="28784" priority="523" operator="beginsWith" text="FAL">
      <formula>LEFT(I16,LEN("FAL"))="FAL"</formula>
    </cfRule>
    <cfRule type="beginsWith" dxfId="28783" priority="524" operator="beginsWith" text="OK">
      <formula>LEFT(I16,LEN("OK"))="OK"</formula>
    </cfRule>
  </conditionalFormatting>
  <conditionalFormatting sqref="I16">
    <cfRule type="beginsWith" dxfId="28782" priority="521" operator="beginsWith" text="ATR">
      <formula>LEFT(I16,LEN("ATR"))="ATR"</formula>
    </cfRule>
  </conditionalFormatting>
  <conditionalFormatting sqref="I16">
    <cfRule type="beginsWith" dxfId="28781" priority="520" operator="beginsWith" text="ATD">
      <formula>LEFT(I16,LEN("ATD"))="ATD"</formula>
    </cfRule>
  </conditionalFormatting>
  <conditionalFormatting sqref="I16">
    <cfRule type="beginsWith" dxfId="28780" priority="519" stopIfTrue="1" operator="beginsWith" text="DP">
      <formula>LEFT(I16,LEN("DP"))="DP"</formula>
    </cfRule>
  </conditionalFormatting>
  <conditionalFormatting sqref="H15:H16">
    <cfRule type="expression" dxfId="28779" priority="518">
      <formula>G15="0"</formula>
    </cfRule>
  </conditionalFormatting>
  <conditionalFormatting sqref="G15:G16">
    <cfRule type="beginsWith" dxfId="28778" priority="517" operator="beginsWith" text="0">
      <formula>LEFT(G15,LEN("0"))="0"</formula>
    </cfRule>
  </conditionalFormatting>
  <conditionalFormatting sqref="G19:I22">
    <cfRule type="expression" dxfId="28777" priority="513">
      <formula>F19="FÉRIAS"</formula>
    </cfRule>
    <cfRule type="expression" dxfId="28776" priority="514">
      <formula>F19="FERIADO"</formula>
    </cfRule>
    <cfRule type="expression" dxfId="28775" priority="515">
      <formula>F19="ATESTADO"</formula>
    </cfRule>
    <cfRule type="expression" dxfId="28774" priority="516">
      <formula>F19="NTRAB"</formula>
    </cfRule>
  </conditionalFormatting>
  <conditionalFormatting sqref="I24">
    <cfRule type="beginsWith" dxfId="28773" priority="511" operator="beginsWith" text="FER">
      <formula>LEFT(I24,LEN("FER"))="FER"</formula>
    </cfRule>
    <cfRule type="beginsWith" dxfId="28772" priority="512" operator="beginsWith" text="FRS">
      <formula>LEFT(I24,LEN("FRS"))="FRS"</formula>
    </cfRule>
  </conditionalFormatting>
  <conditionalFormatting sqref="I24">
    <cfRule type="beginsWith" dxfId="28771" priority="510" operator="beginsWith" text="NT">
      <formula>LEFT(I24,LEN("NT"))="NT"</formula>
    </cfRule>
  </conditionalFormatting>
  <conditionalFormatting sqref="I24">
    <cfRule type="beginsWith" dxfId="28770" priority="507" operator="beginsWith" text="ANT">
      <formula>LEFT(I24,LEN("ANT"))="ANT"</formula>
    </cfRule>
    <cfRule type="beginsWith" dxfId="28769" priority="508" operator="beginsWith" text="FAL">
      <formula>LEFT(I24,LEN("FAL"))="FAL"</formula>
    </cfRule>
    <cfRule type="beginsWith" dxfId="28768" priority="509" operator="beginsWith" text="OK">
      <formula>LEFT(I24,LEN("OK"))="OK"</formula>
    </cfRule>
  </conditionalFormatting>
  <conditionalFormatting sqref="I24">
    <cfRule type="beginsWith" dxfId="28767" priority="506" operator="beginsWith" text="ATR">
      <formula>LEFT(I24,LEN("ATR"))="ATR"</formula>
    </cfRule>
  </conditionalFormatting>
  <conditionalFormatting sqref="I24">
    <cfRule type="beginsWith" dxfId="28766" priority="505" operator="beginsWith" text="ATD">
      <formula>LEFT(I24,LEN("ATD"))="ATD"</formula>
    </cfRule>
  </conditionalFormatting>
  <conditionalFormatting sqref="I24">
    <cfRule type="beginsWith" dxfId="28765" priority="504" operator="beginsWith" text="DP">
      <formula>LEFT(I24,LEN("DP"))="DP"</formula>
    </cfRule>
  </conditionalFormatting>
  <conditionalFormatting sqref="I23">
    <cfRule type="beginsWith" dxfId="28764" priority="502" operator="beginsWith" text="FER">
      <formula>LEFT(I23,LEN("FER"))="FER"</formula>
    </cfRule>
    <cfRule type="beginsWith" dxfId="28763" priority="503" operator="beginsWith" text="FRS">
      <formula>LEFT(I23,LEN("FRS"))="FRS"</formula>
    </cfRule>
  </conditionalFormatting>
  <conditionalFormatting sqref="I23">
    <cfRule type="beginsWith" dxfId="28762" priority="501" operator="beginsWith" text="NT">
      <formula>LEFT(I23,LEN("NT"))="NT"</formula>
    </cfRule>
  </conditionalFormatting>
  <conditionalFormatting sqref="I23">
    <cfRule type="beginsWith" dxfId="28761" priority="498" operator="beginsWith" text="ANT">
      <formula>LEFT(I23,LEN("ANT"))="ANT"</formula>
    </cfRule>
    <cfRule type="beginsWith" dxfId="28760" priority="499" operator="beginsWith" text="FAL">
      <formula>LEFT(I23,LEN("FAL"))="FAL"</formula>
    </cfRule>
    <cfRule type="beginsWith" dxfId="28759" priority="500" operator="beginsWith" text="OK">
      <formula>LEFT(I23,LEN("OK"))="OK"</formula>
    </cfRule>
  </conditionalFormatting>
  <conditionalFormatting sqref="I23">
    <cfRule type="beginsWith" dxfId="28758" priority="497" operator="beginsWith" text="ATR">
      <formula>LEFT(I23,LEN("ATR"))="ATR"</formula>
    </cfRule>
  </conditionalFormatting>
  <conditionalFormatting sqref="I23">
    <cfRule type="beginsWith" dxfId="28757" priority="496" operator="beginsWith" text="ATD">
      <formula>LEFT(I23,LEN("ATD"))="ATD"</formula>
    </cfRule>
  </conditionalFormatting>
  <conditionalFormatting sqref="I23">
    <cfRule type="beginsWith" dxfId="28756" priority="495" operator="beginsWith" text="DP">
      <formula>LEFT(I23,LEN("DP"))="DP"</formula>
    </cfRule>
  </conditionalFormatting>
  <conditionalFormatting sqref="I26">
    <cfRule type="beginsWith" dxfId="28755" priority="493" operator="beginsWith" text="FER">
      <formula>LEFT(I26,LEN("FER"))="FER"</formula>
    </cfRule>
    <cfRule type="beginsWith" dxfId="28754" priority="494" operator="beginsWith" text="FRS">
      <formula>LEFT(I26,LEN("FRS"))="FRS"</formula>
    </cfRule>
  </conditionalFormatting>
  <conditionalFormatting sqref="I26">
    <cfRule type="beginsWith" dxfId="28753" priority="492" operator="beginsWith" text="NT">
      <formula>LEFT(I26,LEN("NT"))="NT"</formula>
    </cfRule>
  </conditionalFormatting>
  <conditionalFormatting sqref="I26">
    <cfRule type="beginsWith" dxfId="28752" priority="489" operator="beginsWith" text="ANT">
      <formula>LEFT(I26,LEN("ANT"))="ANT"</formula>
    </cfRule>
    <cfRule type="beginsWith" dxfId="28751" priority="490" operator="beginsWith" text="FAL">
      <formula>LEFT(I26,LEN("FAL"))="FAL"</formula>
    </cfRule>
    <cfRule type="beginsWith" dxfId="28750" priority="491" operator="beginsWith" text="OK">
      <formula>LEFT(I26,LEN("OK"))="OK"</formula>
    </cfRule>
  </conditionalFormatting>
  <conditionalFormatting sqref="I26">
    <cfRule type="beginsWith" dxfId="28749" priority="488" operator="beginsWith" text="ATR">
      <formula>LEFT(I26,LEN("ATR"))="ATR"</formula>
    </cfRule>
  </conditionalFormatting>
  <conditionalFormatting sqref="I26">
    <cfRule type="beginsWith" dxfId="28748" priority="487" operator="beginsWith" text="ATD">
      <formula>LEFT(I26,LEN("ATD"))="ATD"</formula>
    </cfRule>
  </conditionalFormatting>
  <conditionalFormatting sqref="I26">
    <cfRule type="beginsWith" dxfId="28747" priority="486" stopIfTrue="1" operator="beginsWith" text="DP">
      <formula>LEFT(I26,LEN("DP"))="DP"</formula>
    </cfRule>
  </conditionalFormatting>
  <conditionalFormatting sqref="I25">
    <cfRule type="beginsWith" dxfId="28746" priority="484" operator="beginsWith" text="FER">
      <formula>LEFT(I25,LEN("FER"))="FER"</formula>
    </cfRule>
    <cfRule type="beginsWith" dxfId="28745" priority="485" operator="beginsWith" text="FRS">
      <formula>LEFT(I25,LEN("FRS"))="FRS"</formula>
    </cfRule>
  </conditionalFormatting>
  <conditionalFormatting sqref="I25">
    <cfRule type="beginsWith" dxfId="28744" priority="483" operator="beginsWith" text="NT">
      <formula>LEFT(I25,LEN("NT"))="NT"</formula>
    </cfRule>
  </conditionalFormatting>
  <conditionalFormatting sqref="I25">
    <cfRule type="beginsWith" dxfId="28743" priority="480" operator="beginsWith" text="ANT">
      <formula>LEFT(I25,LEN("ANT"))="ANT"</formula>
    </cfRule>
    <cfRule type="beginsWith" dxfId="28742" priority="481" operator="beginsWith" text="FAL">
      <formula>LEFT(I25,LEN("FAL"))="FAL"</formula>
    </cfRule>
    <cfRule type="beginsWith" dxfId="28741" priority="482" operator="beginsWith" text="OK">
      <formula>LEFT(I25,LEN("OK"))="OK"</formula>
    </cfRule>
  </conditionalFormatting>
  <conditionalFormatting sqref="I25">
    <cfRule type="beginsWith" dxfId="28740" priority="479" operator="beginsWith" text="ATR">
      <formula>LEFT(I25,LEN("ATR"))="ATR"</formula>
    </cfRule>
  </conditionalFormatting>
  <conditionalFormatting sqref="I25">
    <cfRule type="beginsWith" dxfId="28739" priority="478" operator="beginsWith" text="ATD">
      <formula>LEFT(I25,LEN("ATD"))="ATD"</formula>
    </cfRule>
  </conditionalFormatting>
  <conditionalFormatting sqref="I25">
    <cfRule type="beginsWith" dxfId="28738" priority="477" operator="beginsWith" text="DP">
      <formula>LEFT(I25,LEN("DP"))="DP"</formula>
    </cfRule>
  </conditionalFormatting>
  <conditionalFormatting sqref="H23:H26">
    <cfRule type="expression" dxfId="28737" priority="476">
      <formula>G23="0"</formula>
    </cfRule>
  </conditionalFormatting>
  <conditionalFormatting sqref="G23:G26">
    <cfRule type="beginsWith" dxfId="28736" priority="475" operator="beginsWith" text="0">
      <formula>LEFT(G23,LEN("0"))="0"</formula>
    </cfRule>
  </conditionalFormatting>
  <conditionalFormatting sqref="I28">
    <cfRule type="beginsWith" dxfId="28735" priority="473" operator="beginsWith" text="FER">
      <formula>LEFT(I28,LEN("FER"))="FER"</formula>
    </cfRule>
    <cfRule type="beginsWith" dxfId="28734" priority="474" operator="beginsWith" text="FRS">
      <formula>LEFT(I28,LEN("FRS"))="FRS"</formula>
    </cfRule>
  </conditionalFormatting>
  <conditionalFormatting sqref="I28">
    <cfRule type="beginsWith" dxfId="28733" priority="472" operator="beginsWith" text="NT">
      <formula>LEFT(I28,LEN("NT"))="NT"</formula>
    </cfRule>
  </conditionalFormatting>
  <conditionalFormatting sqref="I28">
    <cfRule type="beginsWith" dxfId="28732" priority="469" operator="beginsWith" text="ANT">
      <formula>LEFT(I28,LEN("ANT"))="ANT"</formula>
    </cfRule>
    <cfRule type="beginsWith" dxfId="28731" priority="470" operator="beginsWith" text="FAL">
      <formula>LEFT(I28,LEN("FAL"))="FAL"</formula>
    </cfRule>
    <cfRule type="beginsWith" dxfId="28730" priority="471" operator="beginsWith" text="OK">
      <formula>LEFT(I28,LEN("OK"))="OK"</formula>
    </cfRule>
  </conditionalFormatting>
  <conditionalFormatting sqref="I28">
    <cfRule type="beginsWith" dxfId="28729" priority="468" operator="beginsWith" text="ATR">
      <formula>LEFT(I28,LEN("ATR"))="ATR"</formula>
    </cfRule>
  </conditionalFormatting>
  <conditionalFormatting sqref="I28">
    <cfRule type="beginsWith" dxfId="28728" priority="467" operator="beginsWith" text="ATD">
      <formula>LEFT(I28,LEN("ATD"))="ATD"</formula>
    </cfRule>
  </conditionalFormatting>
  <conditionalFormatting sqref="I28">
    <cfRule type="beginsWith" dxfId="28727" priority="466" operator="beginsWith" text="DP">
      <formula>LEFT(I28,LEN("DP"))="DP"</formula>
    </cfRule>
  </conditionalFormatting>
  <conditionalFormatting sqref="I27">
    <cfRule type="beginsWith" dxfId="28726" priority="464" operator="beginsWith" text="FER">
      <formula>LEFT(I27,LEN("FER"))="FER"</formula>
    </cfRule>
    <cfRule type="beginsWith" dxfId="28725" priority="465" operator="beginsWith" text="FRS">
      <formula>LEFT(I27,LEN("FRS"))="FRS"</formula>
    </cfRule>
  </conditionalFormatting>
  <conditionalFormatting sqref="I27">
    <cfRule type="beginsWith" dxfId="28724" priority="463" operator="beginsWith" text="NT">
      <formula>LEFT(I27,LEN("NT"))="NT"</formula>
    </cfRule>
  </conditionalFormatting>
  <conditionalFormatting sqref="I27">
    <cfRule type="beginsWith" dxfId="28723" priority="460" operator="beginsWith" text="ANT">
      <formula>LEFT(I27,LEN("ANT"))="ANT"</formula>
    </cfRule>
    <cfRule type="beginsWith" dxfId="28722" priority="461" operator="beginsWith" text="FAL">
      <formula>LEFT(I27,LEN("FAL"))="FAL"</formula>
    </cfRule>
    <cfRule type="beginsWith" dxfId="28721" priority="462" operator="beginsWith" text="OK">
      <formula>LEFT(I27,LEN("OK"))="OK"</formula>
    </cfRule>
  </conditionalFormatting>
  <conditionalFormatting sqref="I27">
    <cfRule type="beginsWith" dxfId="28720" priority="459" operator="beginsWith" text="ATR">
      <formula>LEFT(I27,LEN("ATR"))="ATR"</formula>
    </cfRule>
  </conditionalFormatting>
  <conditionalFormatting sqref="I27">
    <cfRule type="beginsWith" dxfId="28719" priority="458" operator="beginsWith" text="ATD">
      <formula>LEFT(I27,LEN("ATD"))="ATD"</formula>
    </cfRule>
  </conditionalFormatting>
  <conditionalFormatting sqref="I27">
    <cfRule type="beginsWith" dxfId="28718" priority="457" operator="beginsWith" text="DP">
      <formula>LEFT(I27,LEN("DP"))="DP"</formula>
    </cfRule>
  </conditionalFormatting>
  <conditionalFormatting sqref="I30">
    <cfRule type="beginsWith" dxfId="28717" priority="455" operator="beginsWith" text="FER">
      <formula>LEFT(I30,LEN("FER"))="FER"</formula>
    </cfRule>
    <cfRule type="beginsWith" dxfId="28716" priority="456" operator="beginsWith" text="FRS">
      <formula>LEFT(I30,LEN("FRS"))="FRS"</formula>
    </cfRule>
  </conditionalFormatting>
  <conditionalFormatting sqref="I30">
    <cfRule type="beginsWith" dxfId="28715" priority="454" operator="beginsWith" text="NT">
      <formula>LEFT(I30,LEN("NT"))="NT"</formula>
    </cfRule>
  </conditionalFormatting>
  <conditionalFormatting sqref="I30">
    <cfRule type="beginsWith" dxfId="28714" priority="451" operator="beginsWith" text="ANT">
      <formula>LEFT(I30,LEN("ANT"))="ANT"</formula>
    </cfRule>
    <cfRule type="beginsWith" dxfId="28713" priority="452" operator="beginsWith" text="FAL">
      <formula>LEFT(I30,LEN("FAL"))="FAL"</formula>
    </cfRule>
    <cfRule type="beginsWith" dxfId="28712" priority="453" operator="beginsWith" text="OK">
      <formula>LEFT(I30,LEN("OK"))="OK"</formula>
    </cfRule>
  </conditionalFormatting>
  <conditionalFormatting sqref="I30">
    <cfRule type="beginsWith" dxfId="28711" priority="450" operator="beginsWith" text="ATR">
      <formula>LEFT(I30,LEN("ATR"))="ATR"</formula>
    </cfRule>
  </conditionalFormatting>
  <conditionalFormatting sqref="I30">
    <cfRule type="beginsWith" dxfId="28710" priority="449" operator="beginsWith" text="ATD">
      <formula>LEFT(I30,LEN("ATD"))="ATD"</formula>
    </cfRule>
  </conditionalFormatting>
  <conditionalFormatting sqref="I30">
    <cfRule type="beginsWith" dxfId="28709" priority="448" stopIfTrue="1" operator="beginsWith" text="DP">
      <formula>LEFT(I30,LEN("DP"))="DP"</formula>
    </cfRule>
  </conditionalFormatting>
  <conditionalFormatting sqref="I29">
    <cfRule type="beginsWith" dxfId="28708" priority="446" operator="beginsWith" text="FER">
      <formula>LEFT(I29,LEN("FER"))="FER"</formula>
    </cfRule>
    <cfRule type="beginsWith" dxfId="28707" priority="447" operator="beginsWith" text="FRS">
      <formula>LEFT(I29,LEN("FRS"))="FRS"</formula>
    </cfRule>
  </conditionalFormatting>
  <conditionalFormatting sqref="I29">
    <cfRule type="beginsWith" dxfId="28706" priority="445" operator="beginsWith" text="NT">
      <formula>LEFT(I29,LEN("NT"))="NT"</formula>
    </cfRule>
  </conditionalFormatting>
  <conditionalFormatting sqref="I29">
    <cfRule type="beginsWith" dxfId="28705" priority="442" operator="beginsWith" text="ANT">
      <formula>LEFT(I29,LEN("ANT"))="ANT"</formula>
    </cfRule>
    <cfRule type="beginsWith" dxfId="28704" priority="443" operator="beginsWith" text="FAL">
      <formula>LEFT(I29,LEN("FAL"))="FAL"</formula>
    </cfRule>
    <cfRule type="beginsWith" dxfId="28703" priority="444" operator="beginsWith" text="OK">
      <formula>LEFT(I29,LEN("OK"))="OK"</formula>
    </cfRule>
  </conditionalFormatting>
  <conditionalFormatting sqref="I29">
    <cfRule type="beginsWith" dxfId="28702" priority="441" operator="beginsWith" text="ATR">
      <formula>LEFT(I29,LEN("ATR"))="ATR"</formula>
    </cfRule>
  </conditionalFormatting>
  <conditionalFormatting sqref="I29">
    <cfRule type="beginsWith" dxfId="28701" priority="440" operator="beginsWith" text="ATD">
      <formula>LEFT(I29,LEN("ATD"))="ATD"</formula>
    </cfRule>
  </conditionalFormatting>
  <conditionalFormatting sqref="I29">
    <cfRule type="beginsWith" dxfId="28700" priority="439" operator="beginsWith" text="DP">
      <formula>LEFT(I29,LEN("DP"))="DP"</formula>
    </cfRule>
  </conditionalFormatting>
  <conditionalFormatting sqref="H27:H30">
    <cfRule type="expression" dxfId="28699" priority="438">
      <formula>G27="0"</formula>
    </cfRule>
  </conditionalFormatting>
  <conditionalFormatting sqref="G27:G30">
    <cfRule type="beginsWith" dxfId="28698" priority="437" operator="beginsWith" text="0">
      <formula>LEFT(G27,LEN("0"))="0"</formula>
    </cfRule>
  </conditionalFormatting>
  <conditionalFormatting sqref="I32">
    <cfRule type="beginsWith" dxfId="28697" priority="435" operator="beginsWith" text="FER">
      <formula>LEFT(I32,LEN("FER"))="FER"</formula>
    </cfRule>
    <cfRule type="beginsWith" dxfId="28696" priority="436" operator="beginsWith" text="FRS">
      <formula>LEFT(I32,LEN("FRS"))="FRS"</formula>
    </cfRule>
  </conditionalFormatting>
  <conditionalFormatting sqref="I32">
    <cfRule type="beginsWith" dxfId="28695" priority="434" operator="beginsWith" text="NT">
      <formula>LEFT(I32,LEN("NT"))="NT"</formula>
    </cfRule>
  </conditionalFormatting>
  <conditionalFormatting sqref="I32">
    <cfRule type="beginsWith" dxfId="28694" priority="431" operator="beginsWith" text="ANT">
      <formula>LEFT(I32,LEN("ANT"))="ANT"</formula>
    </cfRule>
    <cfRule type="beginsWith" dxfId="28693" priority="432" operator="beginsWith" text="FAL">
      <formula>LEFT(I32,LEN("FAL"))="FAL"</formula>
    </cfRule>
    <cfRule type="beginsWith" dxfId="28692" priority="433" operator="beginsWith" text="OK">
      <formula>LEFT(I32,LEN("OK"))="OK"</formula>
    </cfRule>
  </conditionalFormatting>
  <conditionalFormatting sqref="I32">
    <cfRule type="beginsWith" dxfId="28691" priority="430" operator="beginsWith" text="ATR">
      <formula>LEFT(I32,LEN("ATR"))="ATR"</formula>
    </cfRule>
  </conditionalFormatting>
  <conditionalFormatting sqref="I32">
    <cfRule type="beginsWith" dxfId="28690" priority="429" operator="beginsWith" text="ATD">
      <formula>LEFT(I32,LEN("ATD"))="ATD"</formula>
    </cfRule>
  </conditionalFormatting>
  <conditionalFormatting sqref="I32">
    <cfRule type="beginsWith" dxfId="28689" priority="428" operator="beginsWith" text="DP">
      <formula>LEFT(I32,LEN("DP"))="DP"</formula>
    </cfRule>
  </conditionalFormatting>
  <conditionalFormatting sqref="I31">
    <cfRule type="beginsWith" dxfId="28688" priority="426" operator="beginsWith" text="FER">
      <formula>LEFT(I31,LEN("FER"))="FER"</formula>
    </cfRule>
    <cfRule type="beginsWith" dxfId="28687" priority="427" operator="beginsWith" text="FRS">
      <formula>LEFT(I31,LEN("FRS"))="FRS"</formula>
    </cfRule>
  </conditionalFormatting>
  <conditionalFormatting sqref="I31">
    <cfRule type="beginsWith" dxfId="28686" priority="425" operator="beginsWith" text="NT">
      <formula>LEFT(I31,LEN("NT"))="NT"</formula>
    </cfRule>
  </conditionalFormatting>
  <conditionalFormatting sqref="I31">
    <cfRule type="beginsWith" dxfId="28685" priority="422" operator="beginsWith" text="ANT">
      <formula>LEFT(I31,LEN("ANT"))="ANT"</formula>
    </cfRule>
    <cfRule type="beginsWith" dxfId="28684" priority="423" operator="beginsWith" text="FAL">
      <formula>LEFT(I31,LEN("FAL"))="FAL"</formula>
    </cfRule>
    <cfRule type="beginsWith" dxfId="28683" priority="424" operator="beginsWith" text="OK">
      <formula>LEFT(I31,LEN("OK"))="OK"</formula>
    </cfRule>
  </conditionalFormatting>
  <conditionalFormatting sqref="I31">
    <cfRule type="beginsWith" dxfId="28682" priority="421" operator="beginsWith" text="ATR">
      <formula>LEFT(I31,LEN("ATR"))="ATR"</formula>
    </cfRule>
  </conditionalFormatting>
  <conditionalFormatting sqref="I31">
    <cfRule type="beginsWith" dxfId="28681" priority="420" operator="beginsWith" text="ATD">
      <formula>LEFT(I31,LEN("ATD"))="ATD"</formula>
    </cfRule>
  </conditionalFormatting>
  <conditionalFormatting sqref="I31">
    <cfRule type="beginsWith" dxfId="28680" priority="419" operator="beginsWith" text="DP">
      <formula>LEFT(I31,LEN("DP"))="DP"</formula>
    </cfRule>
  </conditionalFormatting>
  <conditionalFormatting sqref="I34">
    <cfRule type="beginsWith" dxfId="28679" priority="417" operator="beginsWith" text="FER">
      <formula>LEFT(I34,LEN("FER"))="FER"</formula>
    </cfRule>
    <cfRule type="beginsWith" dxfId="28678" priority="418" operator="beginsWith" text="FRS">
      <formula>LEFT(I34,LEN("FRS"))="FRS"</formula>
    </cfRule>
  </conditionalFormatting>
  <conditionalFormatting sqref="I34">
    <cfRule type="beginsWith" dxfId="28677" priority="416" operator="beginsWith" text="NT">
      <formula>LEFT(I34,LEN("NT"))="NT"</formula>
    </cfRule>
  </conditionalFormatting>
  <conditionalFormatting sqref="I34">
    <cfRule type="beginsWith" dxfId="28676" priority="413" operator="beginsWith" text="ANT">
      <formula>LEFT(I34,LEN("ANT"))="ANT"</formula>
    </cfRule>
    <cfRule type="beginsWith" dxfId="28675" priority="414" operator="beginsWith" text="FAL">
      <formula>LEFT(I34,LEN("FAL"))="FAL"</formula>
    </cfRule>
    <cfRule type="beginsWith" dxfId="28674" priority="415" operator="beginsWith" text="OK">
      <formula>LEFT(I34,LEN("OK"))="OK"</formula>
    </cfRule>
  </conditionalFormatting>
  <conditionalFormatting sqref="I34">
    <cfRule type="beginsWith" dxfId="28673" priority="412" operator="beginsWith" text="ATR">
      <formula>LEFT(I34,LEN("ATR"))="ATR"</formula>
    </cfRule>
  </conditionalFormatting>
  <conditionalFormatting sqref="I34">
    <cfRule type="beginsWith" dxfId="28672" priority="411" operator="beginsWith" text="ATD">
      <formula>LEFT(I34,LEN("ATD"))="ATD"</formula>
    </cfRule>
  </conditionalFormatting>
  <conditionalFormatting sqref="I34">
    <cfRule type="beginsWith" dxfId="28671" priority="410" stopIfTrue="1" operator="beginsWith" text="DP">
      <formula>LEFT(I34,LEN("DP"))="DP"</formula>
    </cfRule>
  </conditionalFormatting>
  <conditionalFormatting sqref="I33">
    <cfRule type="beginsWith" dxfId="28670" priority="408" operator="beginsWith" text="FER">
      <formula>LEFT(I33,LEN("FER"))="FER"</formula>
    </cfRule>
    <cfRule type="beginsWith" dxfId="28669" priority="409" operator="beginsWith" text="FRS">
      <formula>LEFT(I33,LEN("FRS"))="FRS"</formula>
    </cfRule>
  </conditionalFormatting>
  <conditionalFormatting sqref="I33">
    <cfRule type="beginsWith" dxfId="28668" priority="407" operator="beginsWith" text="NT">
      <formula>LEFT(I33,LEN("NT"))="NT"</formula>
    </cfRule>
  </conditionalFormatting>
  <conditionalFormatting sqref="I33">
    <cfRule type="beginsWith" dxfId="28667" priority="404" operator="beginsWith" text="ANT">
      <formula>LEFT(I33,LEN("ANT"))="ANT"</formula>
    </cfRule>
    <cfRule type="beginsWith" dxfId="28666" priority="405" operator="beginsWith" text="FAL">
      <formula>LEFT(I33,LEN("FAL"))="FAL"</formula>
    </cfRule>
    <cfRule type="beginsWith" dxfId="28665" priority="406" operator="beginsWith" text="OK">
      <formula>LEFT(I33,LEN("OK"))="OK"</formula>
    </cfRule>
  </conditionalFormatting>
  <conditionalFormatting sqref="I33">
    <cfRule type="beginsWith" dxfId="28664" priority="403" operator="beginsWith" text="ATR">
      <formula>LEFT(I33,LEN("ATR"))="ATR"</formula>
    </cfRule>
  </conditionalFormatting>
  <conditionalFormatting sqref="I33">
    <cfRule type="beginsWith" dxfId="28663" priority="402" operator="beginsWith" text="ATD">
      <formula>LEFT(I33,LEN("ATD"))="ATD"</formula>
    </cfRule>
  </conditionalFormatting>
  <conditionalFormatting sqref="I33">
    <cfRule type="beginsWith" dxfId="28662" priority="401" operator="beginsWith" text="DP">
      <formula>LEFT(I33,LEN("DP"))="DP"</formula>
    </cfRule>
  </conditionalFormatting>
  <conditionalFormatting sqref="H31:H34">
    <cfRule type="expression" dxfId="28661" priority="400">
      <formula>G31="0"</formula>
    </cfRule>
  </conditionalFormatting>
  <conditionalFormatting sqref="G31:G34">
    <cfRule type="beginsWith" dxfId="28660" priority="399" operator="beginsWith" text="0">
      <formula>LEFT(G31,LEN("0"))="0"</formula>
    </cfRule>
  </conditionalFormatting>
  <conditionalFormatting sqref="I36">
    <cfRule type="beginsWith" dxfId="28659" priority="397" operator="beginsWith" text="FER">
      <formula>LEFT(I36,LEN("FER"))="FER"</formula>
    </cfRule>
    <cfRule type="beginsWith" dxfId="28658" priority="398" operator="beginsWith" text="FRS">
      <formula>LEFT(I36,LEN("FRS"))="FRS"</formula>
    </cfRule>
  </conditionalFormatting>
  <conditionalFormatting sqref="I36">
    <cfRule type="beginsWith" dxfId="28657" priority="396" operator="beginsWith" text="NT">
      <formula>LEFT(I36,LEN("NT"))="NT"</formula>
    </cfRule>
  </conditionalFormatting>
  <conditionalFormatting sqref="I36">
    <cfRule type="beginsWith" dxfId="28656" priority="393" operator="beginsWith" text="ANT">
      <formula>LEFT(I36,LEN("ANT"))="ANT"</formula>
    </cfRule>
    <cfRule type="beginsWith" dxfId="28655" priority="394" operator="beginsWith" text="FAL">
      <formula>LEFT(I36,LEN("FAL"))="FAL"</formula>
    </cfRule>
    <cfRule type="beginsWith" dxfId="28654" priority="395" operator="beginsWith" text="OK">
      <formula>LEFT(I36,LEN("OK"))="OK"</formula>
    </cfRule>
  </conditionalFormatting>
  <conditionalFormatting sqref="I36">
    <cfRule type="beginsWith" dxfId="28653" priority="392" operator="beginsWith" text="ATR">
      <formula>LEFT(I36,LEN("ATR"))="ATR"</formula>
    </cfRule>
  </conditionalFormatting>
  <conditionalFormatting sqref="I36">
    <cfRule type="beginsWith" dxfId="28652" priority="391" operator="beginsWith" text="ATD">
      <formula>LEFT(I36,LEN("ATD"))="ATD"</formula>
    </cfRule>
  </conditionalFormatting>
  <conditionalFormatting sqref="I36">
    <cfRule type="beginsWith" dxfId="28651" priority="390" operator="beginsWith" text="DP">
      <formula>LEFT(I36,LEN("DP"))="DP"</formula>
    </cfRule>
  </conditionalFormatting>
  <conditionalFormatting sqref="I35">
    <cfRule type="beginsWith" dxfId="28650" priority="388" operator="beginsWith" text="FER">
      <formula>LEFT(I35,LEN("FER"))="FER"</formula>
    </cfRule>
    <cfRule type="beginsWith" dxfId="28649" priority="389" operator="beginsWith" text="FRS">
      <formula>LEFT(I35,LEN("FRS"))="FRS"</formula>
    </cfRule>
  </conditionalFormatting>
  <conditionalFormatting sqref="I35">
    <cfRule type="beginsWith" dxfId="28648" priority="387" operator="beginsWith" text="NT">
      <formula>LEFT(I35,LEN("NT"))="NT"</formula>
    </cfRule>
  </conditionalFormatting>
  <conditionalFormatting sqref="I35">
    <cfRule type="beginsWith" dxfId="28647" priority="384" operator="beginsWith" text="ANT">
      <formula>LEFT(I35,LEN("ANT"))="ANT"</formula>
    </cfRule>
    <cfRule type="beginsWith" dxfId="28646" priority="385" operator="beginsWith" text="FAL">
      <formula>LEFT(I35,LEN("FAL"))="FAL"</formula>
    </cfRule>
    <cfRule type="beginsWith" dxfId="28645" priority="386" operator="beginsWith" text="OK">
      <formula>LEFT(I35,LEN("OK"))="OK"</formula>
    </cfRule>
  </conditionalFormatting>
  <conditionalFormatting sqref="I35">
    <cfRule type="beginsWith" dxfId="28644" priority="383" operator="beginsWith" text="ATR">
      <formula>LEFT(I35,LEN("ATR"))="ATR"</formula>
    </cfRule>
  </conditionalFormatting>
  <conditionalFormatting sqref="I35">
    <cfRule type="beginsWith" dxfId="28643" priority="382" operator="beginsWith" text="ATD">
      <formula>LEFT(I35,LEN("ATD"))="ATD"</formula>
    </cfRule>
  </conditionalFormatting>
  <conditionalFormatting sqref="I35">
    <cfRule type="beginsWith" dxfId="28642" priority="381" operator="beginsWith" text="DP">
      <formula>LEFT(I35,LEN("DP"))="DP"</formula>
    </cfRule>
  </conditionalFormatting>
  <conditionalFormatting sqref="I38">
    <cfRule type="beginsWith" dxfId="28641" priority="379" operator="beginsWith" text="FER">
      <formula>LEFT(I38,LEN("FER"))="FER"</formula>
    </cfRule>
    <cfRule type="beginsWith" dxfId="28640" priority="380" operator="beginsWith" text="FRS">
      <formula>LEFT(I38,LEN("FRS"))="FRS"</formula>
    </cfRule>
  </conditionalFormatting>
  <conditionalFormatting sqref="I38">
    <cfRule type="beginsWith" dxfId="28639" priority="378" operator="beginsWith" text="NT">
      <formula>LEFT(I38,LEN("NT"))="NT"</formula>
    </cfRule>
  </conditionalFormatting>
  <conditionalFormatting sqref="I38">
    <cfRule type="beginsWith" dxfId="28638" priority="375" operator="beginsWith" text="ANT">
      <formula>LEFT(I38,LEN("ANT"))="ANT"</formula>
    </cfRule>
    <cfRule type="beginsWith" dxfId="28637" priority="376" operator="beginsWith" text="FAL">
      <formula>LEFT(I38,LEN("FAL"))="FAL"</formula>
    </cfRule>
    <cfRule type="beginsWith" dxfId="28636" priority="377" operator="beginsWith" text="OK">
      <formula>LEFT(I38,LEN("OK"))="OK"</formula>
    </cfRule>
  </conditionalFormatting>
  <conditionalFormatting sqref="I38">
    <cfRule type="beginsWith" dxfId="28635" priority="374" operator="beginsWith" text="ATR">
      <formula>LEFT(I38,LEN("ATR"))="ATR"</formula>
    </cfRule>
  </conditionalFormatting>
  <conditionalFormatting sqref="I38">
    <cfRule type="beginsWith" dxfId="28634" priority="373" operator="beginsWith" text="ATD">
      <formula>LEFT(I38,LEN("ATD"))="ATD"</formula>
    </cfRule>
  </conditionalFormatting>
  <conditionalFormatting sqref="I38">
    <cfRule type="beginsWith" dxfId="28633" priority="372" stopIfTrue="1" operator="beginsWith" text="DP">
      <formula>LEFT(I38,LEN("DP"))="DP"</formula>
    </cfRule>
  </conditionalFormatting>
  <conditionalFormatting sqref="I37">
    <cfRule type="beginsWith" dxfId="28632" priority="370" operator="beginsWith" text="FER">
      <formula>LEFT(I37,LEN("FER"))="FER"</formula>
    </cfRule>
    <cfRule type="beginsWith" dxfId="28631" priority="371" operator="beginsWith" text="FRS">
      <formula>LEFT(I37,LEN("FRS"))="FRS"</formula>
    </cfRule>
  </conditionalFormatting>
  <conditionalFormatting sqref="I37">
    <cfRule type="beginsWith" dxfId="28630" priority="369" operator="beginsWith" text="NT">
      <formula>LEFT(I37,LEN("NT"))="NT"</formula>
    </cfRule>
  </conditionalFormatting>
  <conditionalFormatting sqref="I37">
    <cfRule type="beginsWith" dxfId="28629" priority="366" operator="beginsWith" text="ANT">
      <formula>LEFT(I37,LEN("ANT"))="ANT"</formula>
    </cfRule>
    <cfRule type="beginsWith" dxfId="28628" priority="367" operator="beginsWith" text="FAL">
      <formula>LEFT(I37,LEN("FAL"))="FAL"</formula>
    </cfRule>
    <cfRule type="beginsWith" dxfId="28627" priority="368" operator="beginsWith" text="OK">
      <formula>LEFT(I37,LEN("OK"))="OK"</formula>
    </cfRule>
  </conditionalFormatting>
  <conditionalFormatting sqref="I37">
    <cfRule type="beginsWith" dxfId="28626" priority="365" operator="beginsWith" text="ATR">
      <formula>LEFT(I37,LEN("ATR"))="ATR"</formula>
    </cfRule>
  </conditionalFormatting>
  <conditionalFormatting sqref="I37">
    <cfRule type="beginsWith" dxfId="28625" priority="364" operator="beginsWith" text="ATD">
      <formula>LEFT(I37,LEN("ATD"))="ATD"</formula>
    </cfRule>
  </conditionalFormatting>
  <conditionalFormatting sqref="I37">
    <cfRule type="beginsWith" dxfId="28624" priority="363" operator="beginsWith" text="DP">
      <formula>LEFT(I37,LEN("DP"))="DP"</formula>
    </cfRule>
  </conditionalFormatting>
  <conditionalFormatting sqref="H35:H38">
    <cfRule type="expression" dxfId="28623" priority="362">
      <formula>G35="0"</formula>
    </cfRule>
  </conditionalFormatting>
  <conditionalFormatting sqref="G35:G38">
    <cfRule type="beginsWith" dxfId="28622" priority="361" operator="beginsWith" text="0">
      <formula>LEFT(G35,LEN("0"))="0"</formula>
    </cfRule>
  </conditionalFormatting>
  <conditionalFormatting sqref="I40">
    <cfRule type="beginsWith" dxfId="28621" priority="359" operator="beginsWith" text="FER">
      <formula>LEFT(I40,LEN("FER"))="FER"</formula>
    </cfRule>
    <cfRule type="beginsWith" dxfId="28620" priority="360" operator="beginsWith" text="FRS">
      <formula>LEFT(I40,LEN("FRS"))="FRS"</formula>
    </cfRule>
  </conditionalFormatting>
  <conditionalFormatting sqref="I40">
    <cfRule type="beginsWith" dxfId="28619" priority="358" operator="beginsWith" text="NT">
      <formula>LEFT(I40,LEN("NT"))="NT"</formula>
    </cfRule>
  </conditionalFormatting>
  <conditionalFormatting sqref="I40">
    <cfRule type="beginsWith" dxfId="28618" priority="355" operator="beginsWith" text="ANT">
      <formula>LEFT(I40,LEN("ANT"))="ANT"</formula>
    </cfRule>
    <cfRule type="beginsWith" dxfId="28617" priority="356" operator="beginsWith" text="FAL">
      <formula>LEFT(I40,LEN("FAL"))="FAL"</formula>
    </cfRule>
    <cfRule type="beginsWith" dxfId="28616" priority="357" operator="beginsWith" text="OK">
      <formula>LEFT(I40,LEN("OK"))="OK"</formula>
    </cfRule>
  </conditionalFormatting>
  <conditionalFormatting sqref="I40">
    <cfRule type="beginsWith" dxfId="28615" priority="354" operator="beginsWith" text="ATR">
      <formula>LEFT(I40,LEN("ATR"))="ATR"</formula>
    </cfRule>
  </conditionalFormatting>
  <conditionalFormatting sqref="I40">
    <cfRule type="beginsWith" dxfId="28614" priority="353" operator="beginsWith" text="ATD">
      <formula>LEFT(I40,LEN("ATD"))="ATD"</formula>
    </cfRule>
  </conditionalFormatting>
  <conditionalFormatting sqref="I40">
    <cfRule type="beginsWith" dxfId="28613" priority="352" operator="beginsWith" text="DP">
      <formula>LEFT(I40,LEN("DP"))="DP"</formula>
    </cfRule>
  </conditionalFormatting>
  <conditionalFormatting sqref="I39">
    <cfRule type="beginsWith" dxfId="28612" priority="350" operator="beginsWith" text="FER">
      <formula>LEFT(I39,LEN("FER"))="FER"</formula>
    </cfRule>
    <cfRule type="beginsWith" dxfId="28611" priority="351" operator="beginsWith" text="FRS">
      <formula>LEFT(I39,LEN("FRS"))="FRS"</formula>
    </cfRule>
  </conditionalFormatting>
  <conditionalFormatting sqref="I39">
    <cfRule type="beginsWith" dxfId="28610" priority="349" operator="beginsWith" text="NT">
      <formula>LEFT(I39,LEN("NT"))="NT"</formula>
    </cfRule>
  </conditionalFormatting>
  <conditionalFormatting sqref="I39">
    <cfRule type="beginsWith" dxfId="28609" priority="346" operator="beginsWith" text="ANT">
      <formula>LEFT(I39,LEN("ANT"))="ANT"</formula>
    </cfRule>
    <cfRule type="beginsWith" dxfId="28608" priority="347" operator="beginsWith" text="FAL">
      <formula>LEFT(I39,LEN("FAL"))="FAL"</formula>
    </cfRule>
    <cfRule type="beginsWith" dxfId="28607" priority="348" operator="beginsWith" text="OK">
      <formula>LEFT(I39,LEN("OK"))="OK"</formula>
    </cfRule>
  </conditionalFormatting>
  <conditionalFormatting sqref="I39">
    <cfRule type="beginsWith" dxfId="28606" priority="345" operator="beginsWith" text="ATR">
      <formula>LEFT(I39,LEN("ATR"))="ATR"</formula>
    </cfRule>
  </conditionalFormatting>
  <conditionalFormatting sqref="I39">
    <cfRule type="beginsWith" dxfId="28605" priority="344" operator="beginsWith" text="ATD">
      <formula>LEFT(I39,LEN("ATD"))="ATD"</formula>
    </cfRule>
  </conditionalFormatting>
  <conditionalFormatting sqref="I39">
    <cfRule type="beginsWith" dxfId="28604" priority="343" operator="beginsWith" text="DP">
      <formula>LEFT(I39,LEN("DP"))="DP"</formula>
    </cfRule>
  </conditionalFormatting>
  <conditionalFormatting sqref="I42">
    <cfRule type="beginsWith" dxfId="28603" priority="341" operator="beginsWith" text="FER">
      <formula>LEFT(I42,LEN("FER"))="FER"</formula>
    </cfRule>
    <cfRule type="beginsWith" dxfId="28602" priority="342" operator="beginsWith" text="FRS">
      <formula>LEFT(I42,LEN("FRS"))="FRS"</formula>
    </cfRule>
  </conditionalFormatting>
  <conditionalFormatting sqref="I42">
    <cfRule type="beginsWith" dxfId="28601" priority="340" operator="beginsWith" text="NT">
      <formula>LEFT(I42,LEN("NT"))="NT"</formula>
    </cfRule>
  </conditionalFormatting>
  <conditionalFormatting sqref="I42">
    <cfRule type="beginsWith" dxfId="28600" priority="337" operator="beginsWith" text="ANT">
      <formula>LEFT(I42,LEN("ANT"))="ANT"</formula>
    </cfRule>
    <cfRule type="beginsWith" dxfId="28599" priority="338" operator="beginsWith" text="FAL">
      <formula>LEFT(I42,LEN("FAL"))="FAL"</formula>
    </cfRule>
    <cfRule type="beginsWith" dxfId="28598" priority="339" operator="beginsWith" text="OK">
      <formula>LEFT(I42,LEN("OK"))="OK"</formula>
    </cfRule>
  </conditionalFormatting>
  <conditionalFormatting sqref="I42">
    <cfRule type="beginsWith" dxfId="28597" priority="336" operator="beginsWith" text="ATR">
      <formula>LEFT(I42,LEN("ATR"))="ATR"</formula>
    </cfRule>
  </conditionalFormatting>
  <conditionalFormatting sqref="I42">
    <cfRule type="beginsWith" dxfId="28596" priority="335" operator="beginsWith" text="ATD">
      <formula>LEFT(I42,LEN("ATD"))="ATD"</formula>
    </cfRule>
  </conditionalFormatting>
  <conditionalFormatting sqref="I42">
    <cfRule type="beginsWith" dxfId="28595" priority="334" stopIfTrue="1" operator="beginsWith" text="DP">
      <formula>LEFT(I42,LEN("DP"))="DP"</formula>
    </cfRule>
  </conditionalFormatting>
  <conditionalFormatting sqref="I41">
    <cfRule type="beginsWith" dxfId="28594" priority="332" operator="beginsWith" text="FER">
      <formula>LEFT(I41,LEN("FER"))="FER"</formula>
    </cfRule>
    <cfRule type="beginsWith" dxfId="28593" priority="333" operator="beginsWith" text="FRS">
      <formula>LEFT(I41,LEN("FRS"))="FRS"</formula>
    </cfRule>
  </conditionalFormatting>
  <conditionalFormatting sqref="I41">
    <cfRule type="beginsWith" dxfId="28592" priority="331" operator="beginsWith" text="NT">
      <formula>LEFT(I41,LEN("NT"))="NT"</formula>
    </cfRule>
  </conditionalFormatting>
  <conditionalFormatting sqref="I41">
    <cfRule type="beginsWith" dxfId="28591" priority="328" operator="beginsWith" text="ANT">
      <formula>LEFT(I41,LEN("ANT"))="ANT"</formula>
    </cfRule>
    <cfRule type="beginsWith" dxfId="28590" priority="329" operator="beginsWith" text="FAL">
      <formula>LEFT(I41,LEN("FAL"))="FAL"</formula>
    </cfRule>
    <cfRule type="beginsWith" dxfId="28589" priority="330" operator="beginsWith" text="OK">
      <formula>LEFT(I41,LEN("OK"))="OK"</formula>
    </cfRule>
  </conditionalFormatting>
  <conditionalFormatting sqref="I41">
    <cfRule type="beginsWith" dxfId="28588" priority="327" operator="beginsWith" text="ATR">
      <formula>LEFT(I41,LEN("ATR"))="ATR"</formula>
    </cfRule>
  </conditionalFormatting>
  <conditionalFormatting sqref="I41">
    <cfRule type="beginsWith" dxfId="28587" priority="326" operator="beginsWith" text="ATD">
      <formula>LEFT(I41,LEN("ATD"))="ATD"</formula>
    </cfRule>
  </conditionalFormatting>
  <conditionalFormatting sqref="I41">
    <cfRule type="beginsWith" dxfId="28586" priority="325" operator="beginsWith" text="DP">
      <formula>LEFT(I41,LEN("DP"))="DP"</formula>
    </cfRule>
  </conditionalFormatting>
  <conditionalFormatting sqref="H39:H42">
    <cfRule type="expression" dxfId="28585" priority="324">
      <formula>G39="0"</formula>
    </cfRule>
  </conditionalFormatting>
  <conditionalFormatting sqref="G39:G42">
    <cfRule type="beginsWith" dxfId="28584" priority="323" operator="beginsWith" text="0">
      <formula>LEFT(G39,LEN("0"))="0"</formula>
    </cfRule>
  </conditionalFormatting>
  <conditionalFormatting sqref="L5:N6">
    <cfRule type="expression" dxfId="28583" priority="319">
      <formula>K3="FERIADO"</formula>
    </cfRule>
    <cfRule type="expression" dxfId="28582" priority="320">
      <formula>K3="FÉRIAS"</formula>
    </cfRule>
    <cfRule type="expression" dxfId="28581" priority="321">
      <formula>K3="ATESTADO"</formula>
    </cfRule>
    <cfRule type="expression" dxfId="28580" priority="322">
      <formula>K3="NTRAB"</formula>
    </cfRule>
  </conditionalFormatting>
  <conditionalFormatting sqref="N3">
    <cfRule type="beginsWith" dxfId="28579" priority="316" operator="beginsWith" text="DP">
      <formula>LEFT(N3,LEN("DP"))="DP"</formula>
    </cfRule>
    <cfRule type="beginsWith" dxfId="28578" priority="317" operator="beginsWith" text="FER">
      <formula>LEFT(N3,LEN("FER"))="FER"</formula>
    </cfRule>
    <cfRule type="beginsWith" dxfId="28577" priority="318" operator="beginsWith" text="FRS">
      <formula>LEFT(N3,LEN("FRS"))="FRS"</formula>
    </cfRule>
  </conditionalFormatting>
  <conditionalFormatting sqref="N3">
    <cfRule type="beginsWith" dxfId="28576" priority="315" operator="beginsWith" text="NT">
      <formula>LEFT(N3,LEN("NT"))="NT"</formula>
    </cfRule>
  </conditionalFormatting>
  <conditionalFormatting sqref="N3">
    <cfRule type="beginsWith" dxfId="28575" priority="312" operator="beginsWith" text="ANT">
      <formula>LEFT(N3,LEN("ANT"))="ANT"</formula>
    </cfRule>
    <cfRule type="beginsWith" dxfId="28574" priority="313" operator="beginsWith" text="FAL">
      <formula>LEFT(N3,LEN("FAL"))="FAL"</formula>
    </cfRule>
    <cfRule type="beginsWith" dxfId="28573" priority="314" operator="beginsWith" text="OK">
      <formula>LEFT(N3,LEN("OK"))="OK"</formula>
    </cfRule>
  </conditionalFormatting>
  <conditionalFormatting sqref="N3">
    <cfRule type="beginsWith" dxfId="28572" priority="311" operator="beginsWith" text="ATR">
      <formula>LEFT(N3,LEN("ATR"))="ATR"</formula>
    </cfRule>
  </conditionalFormatting>
  <conditionalFormatting sqref="N3">
    <cfRule type="beginsWith" dxfId="28571" priority="310" operator="beginsWith" text="ATD">
      <formula>LEFT(N3,LEN("ATD"))="ATD"</formula>
    </cfRule>
  </conditionalFormatting>
  <conditionalFormatting sqref="N4">
    <cfRule type="beginsWith" dxfId="28570" priority="308" operator="beginsWith" text="FER">
      <formula>LEFT(N4,LEN("FER"))="FER"</formula>
    </cfRule>
    <cfRule type="beginsWith" dxfId="28569" priority="309" operator="beginsWith" text="FRS">
      <formula>LEFT(N4,LEN("FRS"))="FRS"</formula>
    </cfRule>
  </conditionalFormatting>
  <conditionalFormatting sqref="N4">
    <cfRule type="beginsWith" dxfId="28568" priority="307" operator="beginsWith" text="NT">
      <formula>LEFT(N4,LEN("NT"))="NT"</formula>
    </cfRule>
  </conditionalFormatting>
  <conditionalFormatting sqref="N4">
    <cfRule type="beginsWith" dxfId="28567" priority="304" operator="beginsWith" text="ANT">
      <formula>LEFT(N4,LEN("ANT"))="ANT"</formula>
    </cfRule>
    <cfRule type="beginsWith" dxfId="28566" priority="305" operator="beginsWith" text="FAL">
      <formula>LEFT(N4,LEN("FAL"))="FAL"</formula>
    </cfRule>
    <cfRule type="beginsWith" dxfId="28565" priority="306" operator="beginsWith" text="OK">
      <formula>LEFT(N4,LEN("OK"))="OK"</formula>
    </cfRule>
  </conditionalFormatting>
  <conditionalFormatting sqref="N4">
    <cfRule type="beginsWith" dxfId="28564" priority="303" operator="beginsWith" text="ATR">
      <formula>LEFT(N4,LEN("ATR"))="ATR"</formula>
    </cfRule>
  </conditionalFormatting>
  <conditionalFormatting sqref="N4">
    <cfRule type="beginsWith" dxfId="28563" priority="302" operator="beginsWith" text="ATD">
      <formula>LEFT(N4,LEN("ATD"))="ATD"</formula>
    </cfRule>
  </conditionalFormatting>
  <conditionalFormatting sqref="N4">
    <cfRule type="beginsWith" dxfId="28562" priority="301" stopIfTrue="1" operator="beginsWith" text="DP">
      <formula>LEFT(N4,LEN("DP"))="DP"</formula>
    </cfRule>
  </conditionalFormatting>
  <conditionalFormatting sqref="M3:M4">
    <cfRule type="expression" dxfId="28561" priority="300">
      <formula>L3="0"</formula>
    </cfRule>
  </conditionalFormatting>
  <conditionalFormatting sqref="L3:L4">
    <cfRule type="beginsWith" dxfId="28560" priority="299" operator="beginsWith" text="0">
      <formula>LEFT(L3,LEN("0"))="0"</formula>
    </cfRule>
  </conditionalFormatting>
  <conditionalFormatting sqref="L7:N10">
    <cfRule type="expression" dxfId="28559" priority="295">
      <formula>K7="FÉRIAS"</formula>
    </cfRule>
    <cfRule type="expression" dxfId="28558" priority="296">
      <formula>K7="FERIADO"</formula>
    </cfRule>
    <cfRule type="expression" dxfId="28557" priority="297">
      <formula>K7="ATESTADO"</formula>
    </cfRule>
    <cfRule type="expression" dxfId="28556" priority="298">
      <formula>K7="NTRAB"</formula>
    </cfRule>
  </conditionalFormatting>
  <conditionalFormatting sqref="N12">
    <cfRule type="beginsWith" dxfId="28555" priority="293" operator="beginsWith" text="FER">
      <formula>LEFT(N12,LEN("FER"))="FER"</formula>
    </cfRule>
    <cfRule type="beginsWith" dxfId="28554" priority="294" operator="beginsWith" text="FRS">
      <formula>LEFT(N12,LEN("FRS"))="FRS"</formula>
    </cfRule>
  </conditionalFormatting>
  <conditionalFormatting sqref="N12">
    <cfRule type="beginsWith" dxfId="28553" priority="292" operator="beginsWith" text="NT">
      <formula>LEFT(N12,LEN("NT"))="NT"</formula>
    </cfRule>
  </conditionalFormatting>
  <conditionalFormatting sqref="N12">
    <cfRule type="beginsWith" dxfId="28552" priority="289" operator="beginsWith" text="ANT">
      <formula>LEFT(N12,LEN("ANT"))="ANT"</formula>
    </cfRule>
    <cfRule type="beginsWith" dxfId="28551" priority="290" operator="beginsWith" text="FAL">
      <formula>LEFT(N12,LEN("FAL"))="FAL"</formula>
    </cfRule>
    <cfRule type="beginsWith" dxfId="28550" priority="291" operator="beginsWith" text="OK">
      <formula>LEFT(N12,LEN("OK"))="OK"</formula>
    </cfRule>
  </conditionalFormatting>
  <conditionalFormatting sqref="N12">
    <cfRule type="beginsWith" dxfId="28549" priority="288" operator="beginsWith" text="ATR">
      <formula>LEFT(N12,LEN("ATR"))="ATR"</formula>
    </cfRule>
  </conditionalFormatting>
  <conditionalFormatting sqref="N12">
    <cfRule type="beginsWith" dxfId="28548" priority="287" operator="beginsWith" text="ATD">
      <formula>LEFT(N12,LEN("ATD"))="ATD"</formula>
    </cfRule>
  </conditionalFormatting>
  <conditionalFormatting sqref="N12">
    <cfRule type="beginsWith" dxfId="28547" priority="286" operator="beginsWith" text="DP">
      <formula>LEFT(N12,LEN("DP"))="DP"</formula>
    </cfRule>
  </conditionalFormatting>
  <conditionalFormatting sqref="N11">
    <cfRule type="beginsWith" dxfId="28546" priority="284" operator="beginsWith" text="FER">
      <formula>LEFT(N11,LEN("FER"))="FER"</formula>
    </cfRule>
    <cfRule type="beginsWith" dxfId="28545" priority="285" operator="beginsWith" text="FRS">
      <formula>LEFT(N11,LEN("FRS"))="FRS"</formula>
    </cfRule>
  </conditionalFormatting>
  <conditionalFormatting sqref="N11">
    <cfRule type="beginsWith" dxfId="28544" priority="283" operator="beginsWith" text="NT">
      <formula>LEFT(N11,LEN("NT"))="NT"</formula>
    </cfRule>
  </conditionalFormatting>
  <conditionalFormatting sqref="N11">
    <cfRule type="beginsWith" dxfId="28543" priority="280" operator="beginsWith" text="ANT">
      <formula>LEFT(N11,LEN("ANT"))="ANT"</formula>
    </cfRule>
    <cfRule type="beginsWith" dxfId="28542" priority="281" operator="beginsWith" text="FAL">
      <formula>LEFT(N11,LEN("FAL"))="FAL"</formula>
    </cfRule>
    <cfRule type="beginsWith" dxfId="28541" priority="282" operator="beginsWith" text="OK">
      <formula>LEFT(N11,LEN("OK"))="OK"</formula>
    </cfRule>
  </conditionalFormatting>
  <conditionalFormatting sqref="N11">
    <cfRule type="beginsWith" dxfId="28540" priority="279" operator="beginsWith" text="ATR">
      <formula>LEFT(N11,LEN("ATR"))="ATR"</formula>
    </cfRule>
  </conditionalFormatting>
  <conditionalFormatting sqref="N11">
    <cfRule type="beginsWith" dxfId="28539" priority="278" operator="beginsWith" text="ATD">
      <formula>LEFT(N11,LEN("ATD"))="ATD"</formula>
    </cfRule>
  </conditionalFormatting>
  <conditionalFormatting sqref="N11">
    <cfRule type="beginsWith" dxfId="28538" priority="277" operator="beginsWith" text="DP">
      <formula>LEFT(N11,LEN("DP"))="DP"</formula>
    </cfRule>
  </conditionalFormatting>
  <conditionalFormatting sqref="N14">
    <cfRule type="beginsWith" dxfId="28537" priority="275" operator="beginsWith" text="FER">
      <formula>LEFT(N14,LEN("FER"))="FER"</formula>
    </cfRule>
    <cfRule type="beginsWith" dxfId="28536" priority="276" operator="beginsWith" text="FRS">
      <formula>LEFT(N14,LEN("FRS"))="FRS"</formula>
    </cfRule>
  </conditionalFormatting>
  <conditionalFormatting sqref="N14">
    <cfRule type="beginsWith" dxfId="28535" priority="274" operator="beginsWith" text="NT">
      <formula>LEFT(N14,LEN("NT"))="NT"</formula>
    </cfRule>
  </conditionalFormatting>
  <conditionalFormatting sqref="N14">
    <cfRule type="beginsWith" dxfId="28534" priority="271" operator="beginsWith" text="ANT">
      <formula>LEFT(N14,LEN("ANT"))="ANT"</formula>
    </cfRule>
    <cfRule type="beginsWith" dxfId="28533" priority="272" operator="beginsWith" text="FAL">
      <formula>LEFT(N14,LEN("FAL"))="FAL"</formula>
    </cfRule>
    <cfRule type="beginsWith" dxfId="28532" priority="273" operator="beginsWith" text="OK">
      <formula>LEFT(N14,LEN("OK"))="OK"</formula>
    </cfRule>
  </conditionalFormatting>
  <conditionalFormatting sqref="N14">
    <cfRule type="beginsWith" dxfId="28531" priority="270" operator="beginsWith" text="ATR">
      <formula>LEFT(N14,LEN("ATR"))="ATR"</formula>
    </cfRule>
  </conditionalFormatting>
  <conditionalFormatting sqref="N14">
    <cfRule type="beginsWith" dxfId="28530" priority="269" operator="beginsWith" text="ATD">
      <formula>LEFT(N14,LEN("ATD"))="ATD"</formula>
    </cfRule>
  </conditionalFormatting>
  <conditionalFormatting sqref="N14">
    <cfRule type="beginsWith" dxfId="28529" priority="268" stopIfTrue="1" operator="beginsWith" text="DP">
      <formula>LEFT(N14,LEN("DP"))="DP"</formula>
    </cfRule>
  </conditionalFormatting>
  <conditionalFormatting sqref="N13">
    <cfRule type="beginsWith" dxfId="28528" priority="266" operator="beginsWith" text="FER">
      <formula>LEFT(N13,LEN("FER"))="FER"</formula>
    </cfRule>
    <cfRule type="beginsWith" dxfId="28527" priority="267" operator="beginsWith" text="FRS">
      <formula>LEFT(N13,LEN("FRS"))="FRS"</formula>
    </cfRule>
  </conditionalFormatting>
  <conditionalFormatting sqref="N13">
    <cfRule type="beginsWith" dxfId="28526" priority="265" operator="beginsWith" text="NT">
      <formula>LEFT(N13,LEN("NT"))="NT"</formula>
    </cfRule>
  </conditionalFormatting>
  <conditionalFormatting sqref="N13">
    <cfRule type="beginsWith" dxfId="28525" priority="262" operator="beginsWith" text="ANT">
      <formula>LEFT(N13,LEN("ANT"))="ANT"</formula>
    </cfRule>
    <cfRule type="beginsWith" dxfId="28524" priority="263" operator="beginsWith" text="FAL">
      <formula>LEFT(N13,LEN("FAL"))="FAL"</formula>
    </cfRule>
    <cfRule type="beginsWith" dxfId="28523" priority="264" operator="beginsWith" text="OK">
      <formula>LEFT(N13,LEN("OK"))="OK"</formula>
    </cfRule>
  </conditionalFormatting>
  <conditionalFormatting sqref="N13">
    <cfRule type="beginsWith" dxfId="28522" priority="261" operator="beginsWith" text="ATR">
      <formula>LEFT(N13,LEN("ATR"))="ATR"</formula>
    </cfRule>
  </conditionalFormatting>
  <conditionalFormatting sqref="N13">
    <cfRule type="beginsWith" dxfId="28521" priority="260" operator="beginsWith" text="ATD">
      <formula>LEFT(N13,LEN("ATD"))="ATD"</formula>
    </cfRule>
  </conditionalFormatting>
  <conditionalFormatting sqref="N13">
    <cfRule type="beginsWith" dxfId="28520" priority="259" operator="beginsWith" text="DP">
      <formula>LEFT(N13,LEN("DP"))="DP"</formula>
    </cfRule>
  </conditionalFormatting>
  <conditionalFormatting sqref="M11:M14">
    <cfRule type="expression" dxfId="28519" priority="258">
      <formula>L11="0"</formula>
    </cfRule>
  </conditionalFormatting>
  <conditionalFormatting sqref="L11:L14">
    <cfRule type="beginsWith" dxfId="28518" priority="257" operator="beginsWith" text="0">
      <formula>LEFT(L11,LEN("0"))="0"</formula>
    </cfRule>
  </conditionalFormatting>
  <conditionalFormatting sqref="N16">
    <cfRule type="beginsWith" dxfId="28517" priority="255" operator="beginsWith" text="FER">
      <formula>LEFT(N16,LEN("FER"))="FER"</formula>
    </cfRule>
    <cfRule type="beginsWith" dxfId="28516" priority="256" operator="beginsWith" text="FRS">
      <formula>LEFT(N16,LEN("FRS"))="FRS"</formula>
    </cfRule>
  </conditionalFormatting>
  <conditionalFormatting sqref="N16">
    <cfRule type="beginsWith" dxfId="28515" priority="254" operator="beginsWith" text="NT">
      <formula>LEFT(N16,LEN("NT"))="NT"</formula>
    </cfRule>
  </conditionalFormatting>
  <conditionalFormatting sqref="N16">
    <cfRule type="beginsWith" dxfId="28514" priority="251" operator="beginsWith" text="ANT">
      <formula>LEFT(N16,LEN("ANT"))="ANT"</formula>
    </cfRule>
    <cfRule type="beginsWith" dxfId="28513" priority="252" operator="beginsWith" text="FAL">
      <formula>LEFT(N16,LEN("FAL"))="FAL"</formula>
    </cfRule>
    <cfRule type="beginsWith" dxfId="28512" priority="253" operator="beginsWith" text="OK">
      <formula>LEFT(N16,LEN("OK"))="OK"</formula>
    </cfRule>
  </conditionalFormatting>
  <conditionalFormatting sqref="N16">
    <cfRule type="beginsWith" dxfId="28511" priority="250" operator="beginsWith" text="ATR">
      <formula>LEFT(N16,LEN("ATR"))="ATR"</formula>
    </cfRule>
  </conditionalFormatting>
  <conditionalFormatting sqref="N16">
    <cfRule type="beginsWith" dxfId="28510" priority="249" operator="beginsWith" text="ATD">
      <formula>LEFT(N16,LEN("ATD"))="ATD"</formula>
    </cfRule>
  </conditionalFormatting>
  <conditionalFormatting sqref="N16">
    <cfRule type="beginsWith" dxfId="28509" priority="248" operator="beginsWith" text="DP">
      <formula>LEFT(N16,LEN("DP"))="DP"</formula>
    </cfRule>
  </conditionalFormatting>
  <conditionalFormatting sqref="N15">
    <cfRule type="beginsWith" dxfId="28508" priority="246" operator="beginsWith" text="FER">
      <formula>LEFT(N15,LEN("FER"))="FER"</formula>
    </cfRule>
    <cfRule type="beginsWith" dxfId="28507" priority="247" operator="beginsWith" text="FRS">
      <formula>LEFT(N15,LEN("FRS"))="FRS"</formula>
    </cfRule>
  </conditionalFormatting>
  <conditionalFormatting sqref="N15">
    <cfRule type="beginsWith" dxfId="28506" priority="245" operator="beginsWith" text="NT">
      <formula>LEFT(N15,LEN("NT"))="NT"</formula>
    </cfRule>
  </conditionalFormatting>
  <conditionalFormatting sqref="N15">
    <cfRule type="beginsWith" dxfId="28505" priority="242" operator="beginsWith" text="ANT">
      <formula>LEFT(N15,LEN("ANT"))="ANT"</formula>
    </cfRule>
    <cfRule type="beginsWith" dxfId="28504" priority="243" operator="beginsWith" text="FAL">
      <formula>LEFT(N15,LEN("FAL"))="FAL"</formula>
    </cfRule>
    <cfRule type="beginsWith" dxfId="28503" priority="244" operator="beginsWith" text="OK">
      <formula>LEFT(N15,LEN("OK"))="OK"</formula>
    </cfRule>
  </conditionalFormatting>
  <conditionalFormatting sqref="N15">
    <cfRule type="beginsWith" dxfId="28502" priority="241" operator="beginsWith" text="ATR">
      <formula>LEFT(N15,LEN("ATR"))="ATR"</formula>
    </cfRule>
  </conditionalFormatting>
  <conditionalFormatting sqref="N15">
    <cfRule type="beginsWith" dxfId="28501" priority="240" operator="beginsWith" text="ATD">
      <formula>LEFT(N15,LEN("ATD"))="ATD"</formula>
    </cfRule>
  </conditionalFormatting>
  <conditionalFormatting sqref="N15">
    <cfRule type="beginsWith" dxfId="28500" priority="239" operator="beginsWith" text="DP">
      <formula>LEFT(N15,LEN("DP"))="DP"</formula>
    </cfRule>
  </conditionalFormatting>
  <conditionalFormatting sqref="N18">
    <cfRule type="beginsWith" dxfId="28499" priority="237" operator="beginsWith" text="FER">
      <formula>LEFT(N18,LEN("FER"))="FER"</formula>
    </cfRule>
    <cfRule type="beginsWith" dxfId="28498" priority="238" operator="beginsWith" text="FRS">
      <formula>LEFT(N18,LEN("FRS"))="FRS"</formula>
    </cfRule>
  </conditionalFormatting>
  <conditionalFormatting sqref="N18">
    <cfRule type="beginsWith" dxfId="28497" priority="236" operator="beginsWith" text="NT">
      <formula>LEFT(N18,LEN("NT"))="NT"</formula>
    </cfRule>
  </conditionalFormatting>
  <conditionalFormatting sqref="N18">
    <cfRule type="beginsWith" dxfId="28496" priority="233" operator="beginsWith" text="ANT">
      <formula>LEFT(N18,LEN("ANT"))="ANT"</formula>
    </cfRule>
    <cfRule type="beginsWith" dxfId="28495" priority="234" operator="beginsWith" text="FAL">
      <formula>LEFT(N18,LEN("FAL"))="FAL"</formula>
    </cfRule>
    <cfRule type="beginsWith" dxfId="28494" priority="235" operator="beginsWith" text="OK">
      <formula>LEFT(N18,LEN("OK"))="OK"</formula>
    </cfRule>
  </conditionalFormatting>
  <conditionalFormatting sqref="N18">
    <cfRule type="beginsWith" dxfId="28493" priority="232" operator="beginsWith" text="ATR">
      <formula>LEFT(N18,LEN("ATR"))="ATR"</formula>
    </cfRule>
  </conditionalFormatting>
  <conditionalFormatting sqref="N18">
    <cfRule type="beginsWith" dxfId="28492" priority="231" operator="beginsWith" text="ATD">
      <formula>LEFT(N18,LEN("ATD"))="ATD"</formula>
    </cfRule>
  </conditionalFormatting>
  <conditionalFormatting sqref="N18">
    <cfRule type="beginsWith" dxfId="28491" priority="230" stopIfTrue="1" operator="beginsWith" text="DP">
      <formula>LEFT(N18,LEN("DP"))="DP"</formula>
    </cfRule>
  </conditionalFormatting>
  <conditionalFormatting sqref="N17">
    <cfRule type="beginsWith" dxfId="28490" priority="228" operator="beginsWith" text="FER">
      <formula>LEFT(N17,LEN("FER"))="FER"</formula>
    </cfRule>
    <cfRule type="beginsWith" dxfId="28489" priority="229" operator="beginsWith" text="FRS">
      <formula>LEFT(N17,LEN("FRS"))="FRS"</formula>
    </cfRule>
  </conditionalFormatting>
  <conditionalFormatting sqref="N17">
    <cfRule type="beginsWith" dxfId="28488" priority="227" operator="beginsWith" text="NT">
      <formula>LEFT(N17,LEN("NT"))="NT"</formula>
    </cfRule>
  </conditionalFormatting>
  <conditionalFormatting sqref="N17">
    <cfRule type="beginsWith" dxfId="28487" priority="224" operator="beginsWith" text="ANT">
      <formula>LEFT(N17,LEN("ANT"))="ANT"</formula>
    </cfRule>
    <cfRule type="beginsWith" dxfId="28486" priority="225" operator="beginsWith" text="FAL">
      <formula>LEFT(N17,LEN("FAL"))="FAL"</formula>
    </cfRule>
    <cfRule type="beginsWith" dxfId="28485" priority="226" operator="beginsWith" text="OK">
      <formula>LEFT(N17,LEN("OK"))="OK"</formula>
    </cfRule>
  </conditionalFormatting>
  <conditionalFormatting sqref="N17">
    <cfRule type="beginsWith" dxfId="28484" priority="223" operator="beginsWith" text="ATR">
      <formula>LEFT(N17,LEN("ATR"))="ATR"</formula>
    </cfRule>
  </conditionalFormatting>
  <conditionalFormatting sqref="N17">
    <cfRule type="beginsWith" dxfId="28483" priority="222" operator="beginsWith" text="ATD">
      <formula>LEFT(N17,LEN("ATD"))="ATD"</formula>
    </cfRule>
  </conditionalFormatting>
  <conditionalFormatting sqref="N17">
    <cfRule type="beginsWith" dxfId="28482" priority="221" operator="beginsWith" text="DP">
      <formula>LEFT(N17,LEN("DP"))="DP"</formula>
    </cfRule>
  </conditionalFormatting>
  <conditionalFormatting sqref="M15:M18">
    <cfRule type="expression" dxfId="28481" priority="220">
      <formula>L15="0"</formula>
    </cfRule>
  </conditionalFormatting>
  <conditionalFormatting sqref="L15:L18">
    <cfRule type="beginsWith" dxfId="28480" priority="219" operator="beginsWith" text="0">
      <formula>LEFT(L15,LEN("0"))="0"</formula>
    </cfRule>
  </conditionalFormatting>
  <conditionalFormatting sqref="N20">
    <cfRule type="beginsWith" dxfId="28479" priority="217" operator="beginsWith" text="FER">
      <formula>LEFT(N20,LEN("FER"))="FER"</formula>
    </cfRule>
    <cfRule type="beginsWith" dxfId="28478" priority="218" operator="beginsWith" text="FRS">
      <formula>LEFT(N20,LEN("FRS"))="FRS"</formula>
    </cfRule>
  </conditionalFormatting>
  <conditionalFormatting sqref="N20">
    <cfRule type="beginsWith" dxfId="28477" priority="216" operator="beginsWith" text="NT">
      <formula>LEFT(N20,LEN("NT"))="NT"</formula>
    </cfRule>
  </conditionalFormatting>
  <conditionalFormatting sqref="N20">
    <cfRule type="beginsWith" dxfId="28476" priority="213" operator="beginsWith" text="ANT">
      <formula>LEFT(N20,LEN("ANT"))="ANT"</formula>
    </cfRule>
    <cfRule type="beginsWith" dxfId="28475" priority="214" operator="beginsWith" text="FAL">
      <formula>LEFT(N20,LEN("FAL"))="FAL"</formula>
    </cfRule>
    <cfRule type="beginsWith" dxfId="28474" priority="215" operator="beginsWith" text="OK">
      <formula>LEFT(N20,LEN("OK"))="OK"</formula>
    </cfRule>
  </conditionalFormatting>
  <conditionalFormatting sqref="N20">
    <cfRule type="beginsWith" dxfId="28473" priority="212" operator="beginsWith" text="ATR">
      <formula>LEFT(N20,LEN("ATR"))="ATR"</formula>
    </cfRule>
  </conditionalFormatting>
  <conditionalFormatting sqref="N20">
    <cfRule type="beginsWith" dxfId="28472" priority="211" operator="beginsWith" text="ATD">
      <formula>LEFT(N20,LEN("ATD"))="ATD"</formula>
    </cfRule>
  </conditionalFormatting>
  <conditionalFormatting sqref="N20">
    <cfRule type="beginsWith" dxfId="28471" priority="210" operator="beginsWith" text="DP">
      <formula>LEFT(N20,LEN("DP"))="DP"</formula>
    </cfRule>
  </conditionalFormatting>
  <conditionalFormatting sqref="N19">
    <cfRule type="beginsWith" dxfId="28470" priority="208" operator="beginsWith" text="FER">
      <formula>LEFT(N19,LEN("FER"))="FER"</formula>
    </cfRule>
    <cfRule type="beginsWith" dxfId="28469" priority="209" operator="beginsWith" text="FRS">
      <formula>LEFT(N19,LEN("FRS"))="FRS"</formula>
    </cfRule>
  </conditionalFormatting>
  <conditionalFormatting sqref="N19">
    <cfRule type="beginsWith" dxfId="28468" priority="207" operator="beginsWith" text="NT">
      <formula>LEFT(N19,LEN("NT"))="NT"</formula>
    </cfRule>
  </conditionalFormatting>
  <conditionalFormatting sqref="N19">
    <cfRule type="beginsWith" dxfId="28467" priority="204" operator="beginsWith" text="ANT">
      <formula>LEFT(N19,LEN("ANT"))="ANT"</formula>
    </cfRule>
    <cfRule type="beginsWith" dxfId="28466" priority="205" operator="beginsWith" text="FAL">
      <formula>LEFT(N19,LEN("FAL"))="FAL"</formula>
    </cfRule>
    <cfRule type="beginsWith" dxfId="28465" priority="206" operator="beginsWith" text="OK">
      <formula>LEFT(N19,LEN("OK"))="OK"</formula>
    </cfRule>
  </conditionalFormatting>
  <conditionalFormatting sqref="N19">
    <cfRule type="beginsWith" dxfId="28464" priority="203" operator="beginsWith" text="ATR">
      <formula>LEFT(N19,LEN("ATR"))="ATR"</formula>
    </cfRule>
  </conditionalFormatting>
  <conditionalFormatting sqref="N19">
    <cfRule type="beginsWith" dxfId="28463" priority="202" operator="beginsWith" text="ATD">
      <formula>LEFT(N19,LEN("ATD"))="ATD"</formula>
    </cfRule>
  </conditionalFormatting>
  <conditionalFormatting sqref="N19">
    <cfRule type="beginsWith" dxfId="28462" priority="201" operator="beginsWith" text="DP">
      <formula>LEFT(N19,LEN("DP"))="DP"</formula>
    </cfRule>
  </conditionalFormatting>
  <conditionalFormatting sqref="N22">
    <cfRule type="beginsWith" dxfId="28461" priority="199" operator="beginsWith" text="FER">
      <formula>LEFT(N22,LEN("FER"))="FER"</formula>
    </cfRule>
    <cfRule type="beginsWith" dxfId="28460" priority="200" operator="beginsWith" text="FRS">
      <formula>LEFT(N22,LEN("FRS"))="FRS"</formula>
    </cfRule>
  </conditionalFormatting>
  <conditionalFormatting sqref="N22">
    <cfRule type="beginsWith" dxfId="28459" priority="198" operator="beginsWith" text="NT">
      <formula>LEFT(N22,LEN("NT"))="NT"</formula>
    </cfRule>
  </conditionalFormatting>
  <conditionalFormatting sqref="N22">
    <cfRule type="beginsWith" dxfId="28458" priority="195" operator="beginsWith" text="ANT">
      <formula>LEFT(N22,LEN("ANT"))="ANT"</formula>
    </cfRule>
    <cfRule type="beginsWith" dxfId="28457" priority="196" operator="beginsWith" text="FAL">
      <formula>LEFT(N22,LEN("FAL"))="FAL"</formula>
    </cfRule>
    <cfRule type="beginsWith" dxfId="28456" priority="197" operator="beginsWith" text="OK">
      <formula>LEFT(N22,LEN("OK"))="OK"</formula>
    </cfRule>
  </conditionalFormatting>
  <conditionalFormatting sqref="N22">
    <cfRule type="beginsWith" dxfId="28455" priority="194" operator="beginsWith" text="ATR">
      <formula>LEFT(N22,LEN("ATR"))="ATR"</formula>
    </cfRule>
  </conditionalFormatting>
  <conditionalFormatting sqref="N22">
    <cfRule type="beginsWith" dxfId="28454" priority="193" operator="beginsWith" text="ATD">
      <formula>LEFT(N22,LEN("ATD"))="ATD"</formula>
    </cfRule>
  </conditionalFormatting>
  <conditionalFormatting sqref="N22">
    <cfRule type="beginsWith" dxfId="28453" priority="192" stopIfTrue="1" operator="beginsWith" text="DP">
      <formula>LEFT(N22,LEN("DP"))="DP"</formula>
    </cfRule>
  </conditionalFormatting>
  <conditionalFormatting sqref="N21">
    <cfRule type="beginsWith" dxfId="28452" priority="190" operator="beginsWith" text="FER">
      <formula>LEFT(N21,LEN("FER"))="FER"</formula>
    </cfRule>
    <cfRule type="beginsWith" dxfId="28451" priority="191" operator="beginsWith" text="FRS">
      <formula>LEFT(N21,LEN("FRS"))="FRS"</formula>
    </cfRule>
  </conditionalFormatting>
  <conditionalFormatting sqref="N21">
    <cfRule type="beginsWith" dxfId="28450" priority="189" operator="beginsWith" text="NT">
      <formula>LEFT(N21,LEN("NT"))="NT"</formula>
    </cfRule>
  </conditionalFormatting>
  <conditionalFormatting sqref="N21">
    <cfRule type="beginsWith" dxfId="28449" priority="186" operator="beginsWith" text="ANT">
      <formula>LEFT(N21,LEN("ANT"))="ANT"</formula>
    </cfRule>
    <cfRule type="beginsWith" dxfId="28448" priority="187" operator="beginsWith" text="FAL">
      <formula>LEFT(N21,LEN("FAL"))="FAL"</formula>
    </cfRule>
    <cfRule type="beginsWith" dxfId="28447" priority="188" operator="beginsWith" text="OK">
      <formula>LEFT(N21,LEN("OK"))="OK"</formula>
    </cfRule>
  </conditionalFormatting>
  <conditionalFormatting sqref="N21">
    <cfRule type="beginsWith" dxfId="28446" priority="185" operator="beginsWith" text="ATR">
      <formula>LEFT(N21,LEN("ATR"))="ATR"</formula>
    </cfRule>
  </conditionalFormatting>
  <conditionalFormatting sqref="N21">
    <cfRule type="beginsWith" dxfId="28445" priority="184" operator="beginsWith" text="ATD">
      <formula>LEFT(N21,LEN("ATD"))="ATD"</formula>
    </cfRule>
  </conditionalFormatting>
  <conditionalFormatting sqref="N21">
    <cfRule type="beginsWith" dxfId="28444" priority="183" operator="beginsWith" text="DP">
      <formula>LEFT(N21,LEN("DP"))="DP"</formula>
    </cfRule>
  </conditionalFormatting>
  <conditionalFormatting sqref="M19:M22">
    <cfRule type="expression" dxfId="28443" priority="182">
      <formula>L19="0"</formula>
    </cfRule>
  </conditionalFormatting>
  <conditionalFormatting sqref="L19:L22">
    <cfRule type="beginsWith" dxfId="28442" priority="181" operator="beginsWith" text="0">
      <formula>LEFT(L19,LEN("0"))="0"</formula>
    </cfRule>
  </conditionalFormatting>
  <conditionalFormatting sqref="N24">
    <cfRule type="beginsWith" dxfId="28441" priority="179" operator="beginsWith" text="FER">
      <formula>LEFT(N24,LEN("FER"))="FER"</formula>
    </cfRule>
    <cfRule type="beginsWith" dxfId="28440" priority="180" operator="beginsWith" text="FRS">
      <formula>LEFT(N24,LEN("FRS"))="FRS"</formula>
    </cfRule>
  </conditionalFormatting>
  <conditionalFormatting sqref="N24">
    <cfRule type="beginsWith" dxfId="28439" priority="178" operator="beginsWith" text="NT">
      <formula>LEFT(N24,LEN("NT"))="NT"</formula>
    </cfRule>
  </conditionalFormatting>
  <conditionalFormatting sqref="N24">
    <cfRule type="beginsWith" dxfId="28438" priority="175" operator="beginsWith" text="ANT">
      <formula>LEFT(N24,LEN("ANT"))="ANT"</formula>
    </cfRule>
    <cfRule type="beginsWith" dxfId="28437" priority="176" operator="beginsWith" text="FAL">
      <formula>LEFT(N24,LEN("FAL"))="FAL"</formula>
    </cfRule>
    <cfRule type="beginsWith" dxfId="28436" priority="177" operator="beginsWith" text="OK">
      <formula>LEFT(N24,LEN("OK"))="OK"</formula>
    </cfRule>
  </conditionalFormatting>
  <conditionalFormatting sqref="N24">
    <cfRule type="beginsWith" dxfId="28435" priority="174" operator="beginsWith" text="ATR">
      <formula>LEFT(N24,LEN("ATR"))="ATR"</formula>
    </cfRule>
  </conditionalFormatting>
  <conditionalFormatting sqref="N24">
    <cfRule type="beginsWith" dxfId="28434" priority="173" operator="beginsWith" text="ATD">
      <formula>LEFT(N24,LEN("ATD"))="ATD"</formula>
    </cfRule>
  </conditionalFormatting>
  <conditionalFormatting sqref="N24">
    <cfRule type="beginsWith" dxfId="28433" priority="172" operator="beginsWith" text="DP">
      <formula>LEFT(N24,LEN("DP"))="DP"</formula>
    </cfRule>
  </conditionalFormatting>
  <conditionalFormatting sqref="N23">
    <cfRule type="beginsWith" dxfId="28432" priority="170" operator="beginsWith" text="FER">
      <formula>LEFT(N23,LEN("FER"))="FER"</formula>
    </cfRule>
    <cfRule type="beginsWith" dxfId="28431" priority="171" operator="beginsWith" text="FRS">
      <formula>LEFT(N23,LEN("FRS"))="FRS"</formula>
    </cfRule>
  </conditionalFormatting>
  <conditionalFormatting sqref="N23">
    <cfRule type="beginsWith" dxfId="28430" priority="169" operator="beginsWith" text="NT">
      <formula>LEFT(N23,LEN("NT"))="NT"</formula>
    </cfRule>
  </conditionalFormatting>
  <conditionalFormatting sqref="N23">
    <cfRule type="beginsWith" dxfId="28429" priority="166" operator="beginsWith" text="ANT">
      <formula>LEFT(N23,LEN("ANT"))="ANT"</formula>
    </cfRule>
    <cfRule type="beginsWith" dxfId="28428" priority="167" operator="beginsWith" text="FAL">
      <formula>LEFT(N23,LEN("FAL"))="FAL"</formula>
    </cfRule>
    <cfRule type="beginsWith" dxfId="28427" priority="168" operator="beginsWith" text="OK">
      <formula>LEFT(N23,LEN("OK"))="OK"</formula>
    </cfRule>
  </conditionalFormatting>
  <conditionalFormatting sqref="N23">
    <cfRule type="beginsWith" dxfId="28426" priority="165" operator="beginsWith" text="ATR">
      <formula>LEFT(N23,LEN("ATR"))="ATR"</formula>
    </cfRule>
  </conditionalFormatting>
  <conditionalFormatting sqref="N23">
    <cfRule type="beginsWith" dxfId="28425" priority="164" operator="beginsWith" text="ATD">
      <formula>LEFT(N23,LEN("ATD"))="ATD"</formula>
    </cfRule>
  </conditionalFormatting>
  <conditionalFormatting sqref="N23">
    <cfRule type="beginsWith" dxfId="28424" priority="163" operator="beginsWith" text="DP">
      <formula>LEFT(N23,LEN("DP"))="DP"</formula>
    </cfRule>
  </conditionalFormatting>
  <conditionalFormatting sqref="N26">
    <cfRule type="beginsWith" dxfId="28423" priority="161" operator="beginsWith" text="FER">
      <formula>LEFT(N26,LEN("FER"))="FER"</formula>
    </cfRule>
    <cfRule type="beginsWith" dxfId="28422" priority="162" operator="beginsWith" text="FRS">
      <formula>LEFT(N26,LEN("FRS"))="FRS"</formula>
    </cfRule>
  </conditionalFormatting>
  <conditionalFormatting sqref="N26">
    <cfRule type="beginsWith" dxfId="28421" priority="160" operator="beginsWith" text="NT">
      <formula>LEFT(N26,LEN("NT"))="NT"</formula>
    </cfRule>
  </conditionalFormatting>
  <conditionalFormatting sqref="N26">
    <cfRule type="beginsWith" dxfId="28420" priority="157" operator="beginsWith" text="ANT">
      <formula>LEFT(N26,LEN("ANT"))="ANT"</formula>
    </cfRule>
    <cfRule type="beginsWith" dxfId="28419" priority="158" operator="beginsWith" text="FAL">
      <formula>LEFT(N26,LEN("FAL"))="FAL"</formula>
    </cfRule>
    <cfRule type="beginsWith" dxfId="28418" priority="159" operator="beginsWith" text="OK">
      <formula>LEFT(N26,LEN("OK"))="OK"</formula>
    </cfRule>
  </conditionalFormatting>
  <conditionalFormatting sqref="N26">
    <cfRule type="beginsWith" dxfId="28417" priority="156" operator="beginsWith" text="ATR">
      <formula>LEFT(N26,LEN("ATR"))="ATR"</formula>
    </cfRule>
  </conditionalFormatting>
  <conditionalFormatting sqref="N26">
    <cfRule type="beginsWith" dxfId="28416" priority="155" operator="beginsWith" text="ATD">
      <formula>LEFT(N26,LEN("ATD"))="ATD"</formula>
    </cfRule>
  </conditionalFormatting>
  <conditionalFormatting sqref="N26">
    <cfRule type="beginsWith" dxfId="28415" priority="154" stopIfTrue="1" operator="beginsWith" text="DP">
      <formula>LEFT(N26,LEN("DP"))="DP"</formula>
    </cfRule>
  </conditionalFormatting>
  <conditionalFormatting sqref="N25">
    <cfRule type="beginsWith" dxfId="28414" priority="152" operator="beginsWith" text="FER">
      <formula>LEFT(N25,LEN("FER"))="FER"</formula>
    </cfRule>
    <cfRule type="beginsWith" dxfId="28413" priority="153" operator="beginsWith" text="FRS">
      <formula>LEFT(N25,LEN("FRS"))="FRS"</formula>
    </cfRule>
  </conditionalFormatting>
  <conditionalFormatting sqref="N25">
    <cfRule type="beginsWith" dxfId="28412" priority="151" operator="beginsWith" text="NT">
      <formula>LEFT(N25,LEN("NT"))="NT"</formula>
    </cfRule>
  </conditionalFormatting>
  <conditionalFormatting sqref="N25">
    <cfRule type="beginsWith" dxfId="28411" priority="148" operator="beginsWith" text="ANT">
      <formula>LEFT(N25,LEN("ANT"))="ANT"</formula>
    </cfRule>
    <cfRule type="beginsWith" dxfId="28410" priority="149" operator="beginsWith" text="FAL">
      <formula>LEFT(N25,LEN("FAL"))="FAL"</formula>
    </cfRule>
    <cfRule type="beginsWith" dxfId="28409" priority="150" operator="beginsWith" text="OK">
      <formula>LEFT(N25,LEN("OK"))="OK"</formula>
    </cfRule>
  </conditionalFormatting>
  <conditionalFormatting sqref="N25">
    <cfRule type="beginsWith" dxfId="28408" priority="147" operator="beginsWith" text="ATR">
      <formula>LEFT(N25,LEN("ATR"))="ATR"</formula>
    </cfRule>
  </conditionalFormatting>
  <conditionalFormatting sqref="N25">
    <cfRule type="beginsWith" dxfId="28407" priority="146" operator="beginsWith" text="ATD">
      <formula>LEFT(N25,LEN("ATD"))="ATD"</formula>
    </cfRule>
  </conditionalFormatting>
  <conditionalFormatting sqref="N25">
    <cfRule type="beginsWith" dxfId="28406" priority="145" operator="beginsWith" text="DP">
      <formula>LEFT(N25,LEN("DP"))="DP"</formula>
    </cfRule>
  </conditionalFormatting>
  <conditionalFormatting sqref="M23:M26">
    <cfRule type="expression" dxfId="28405" priority="144">
      <formula>L23="0"</formula>
    </cfRule>
  </conditionalFormatting>
  <conditionalFormatting sqref="L23:L26">
    <cfRule type="beginsWith" dxfId="28404" priority="143" operator="beginsWith" text="0">
      <formula>LEFT(L23,LEN("0"))="0"</formula>
    </cfRule>
  </conditionalFormatting>
  <conditionalFormatting sqref="N28">
    <cfRule type="beginsWith" dxfId="28403" priority="141" operator="beginsWith" text="FER">
      <formula>LEFT(N28,LEN("FER"))="FER"</formula>
    </cfRule>
    <cfRule type="beginsWith" dxfId="28402" priority="142" operator="beginsWith" text="FRS">
      <formula>LEFT(N28,LEN("FRS"))="FRS"</formula>
    </cfRule>
  </conditionalFormatting>
  <conditionalFormatting sqref="N28">
    <cfRule type="beginsWith" dxfId="28401" priority="140" operator="beginsWith" text="NT">
      <formula>LEFT(N28,LEN("NT"))="NT"</formula>
    </cfRule>
  </conditionalFormatting>
  <conditionalFormatting sqref="N28">
    <cfRule type="beginsWith" dxfId="28400" priority="137" operator="beginsWith" text="ANT">
      <formula>LEFT(N28,LEN("ANT"))="ANT"</formula>
    </cfRule>
    <cfRule type="beginsWith" dxfId="28399" priority="138" operator="beginsWith" text="FAL">
      <formula>LEFT(N28,LEN("FAL"))="FAL"</formula>
    </cfRule>
    <cfRule type="beginsWith" dxfId="28398" priority="139" operator="beginsWith" text="OK">
      <formula>LEFT(N28,LEN("OK"))="OK"</formula>
    </cfRule>
  </conditionalFormatting>
  <conditionalFormatting sqref="N28">
    <cfRule type="beginsWith" dxfId="28397" priority="136" operator="beginsWith" text="ATR">
      <formula>LEFT(N28,LEN("ATR"))="ATR"</formula>
    </cfRule>
  </conditionalFormatting>
  <conditionalFormatting sqref="N28">
    <cfRule type="beginsWith" dxfId="28396" priority="135" operator="beginsWith" text="ATD">
      <formula>LEFT(N28,LEN("ATD"))="ATD"</formula>
    </cfRule>
  </conditionalFormatting>
  <conditionalFormatting sqref="N28">
    <cfRule type="beginsWith" dxfId="28395" priority="134" operator="beginsWith" text="DP">
      <formula>LEFT(N28,LEN("DP"))="DP"</formula>
    </cfRule>
  </conditionalFormatting>
  <conditionalFormatting sqref="N27">
    <cfRule type="beginsWith" dxfId="28394" priority="132" operator="beginsWith" text="FER">
      <formula>LEFT(N27,LEN("FER"))="FER"</formula>
    </cfRule>
    <cfRule type="beginsWith" dxfId="28393" priority="133" operator="beginsWith" text="FRS">
      <formula>LEFT(N27,LEN("FRS"))="FRS"</formula>
    </cfRule>
  </conditionalFormatting>
  <conditionalFormatting sqref="N27">
    <cfRule type="beginsWith" dxfId="28392" priority="131" operator="beginsWith" text="NT">
      <formula>LEFT(N27,LEN("NT"))="NT"</formula>
    </cfRule>
  </conditionalFormatting>
  <conditionalFormatting sqref="N27">
    <cfRule type="beginsWith" dxfId="28391" priority="128" operator="beginsWith" text="ANT">
      <formula>LEFT(N27,LEN("ANT"))="ANT"</formula>
    </cfRule>
    <cfRule type="beginsWith" dxfId="28390" priority="129" operator="beginsWith" text="FAL">
      <formula>LEFT(N27,LEN("FAL"))="FAL"</formula>
    </cfRule>
    <cfRule type="beginsWith" dxfId="28389" priority="130" operator="beginsWith" text="OK">
      <formula>LEFT(N27,LEN("OK"))="OK"</formula>
    </cfRule>
  </conditionalFormatting>
  <conditionalFormatting sqref="N27">
    <cfRule type="beginsWith" dxfId="28388" priority="127" operator="beginsWith" text="ATR">
      <formula>LEFT(N27,LEN("ATR"))="ATR"</formula>
    </cfRule>
  </conditionalFormatting>
  <conditionalFormatting sqref="N27">
    <cfRule type="beginsWith" dxfId="28387" priority="126" operator="beginsWith" text="ATD">
      <formula>LEFT(N27,LEN("ATD"))="ATD"</formula>
    </cfRule>
  </conditionalFormatting>
  <conditionalFormatting sqref="N27">
    <cfRule type="beginsWith" dxfId="28386" priority="125" operator="beginsWith" text="DP">
      <formula>LEFT(N27,LEN("DP"))="DP"</formula>
    </cfRule>
  </conditionalFormatting>
  <conditionalFormatting sqref="N30">
    <cfRule type="beginsWith" dxfId="28385" priority="123" operator="beginsWith" text="FER">
      <formula>LEFT(N30,LEN("FER"))="FER"</formula>
    </cfRule>
    <cfRule type="beginsWith" dxfId="28384" priority="124" operator="beginsWith" text="FRS">
      <formula>LEFT(N30,LEN("FRS"))="FRS"</formula>
    </cfRule>
  </conditionalFormatting>
  <conditionalFormatting sqref="N30">
    <cfRule type="beginsWith" dxfId="28383" priority="122" operator="beginsWith" text="NT">
      <formula>LEFT(N30,LEN("NT"))="NT"</formula>
    </cfRule>
  </conditionalFormatting>
  <conditionalFormatting sqref="N30">
    <cfRule type="beginsWith" dxfId="28382" priority="119" operator="beginsWith" text="ANT">
      <formula>LEFT(N30,LEN("ANT"))="ANT"</formula>
    </cfRule>
    <cfRule type="beginsWith" dxfId="28381" priority="120" operator="beginsWith" text="FAL">
      <formula>LEFT(N30,LEN("FAL"))="FAL"</formula>
    </cfRule>
    <cfRule type="beginsWith" dxfId="28380" priority="121" operator="beginsWith" text="OK">
      <formula>LEFT(N30,LEN("OK"))="OK"</formula>
    </cfRule>
  </conditionalFormatting>
  <conditionalFormatting sqref="N30">
    <cfRule type="beginsWith" dxfId="28379" priority="118" operator="beginsWith" text="ATR">
      <formula>LEFT(N30,LEN("ATR"))="ATR"</formula>
    </cfRule>
  </conditionalFormatting>
  <conditionalFormatting sqref="N30">
    <cfRule type="beginsWith" dxfId="28378" priority="117" operator="beginsWith" text="ATD">
      <formula>LEFT(N30,LEN("ATD"))="ATD"</formula>
    </cfRule>
  </conditionalFormatting>
  <conditionalFormatting sqref="N30">
    <cfRule type="beginsWith" dxfId="28377" priority="116" stopIfTrue="1" operator="beginsWith" text="DP">
      <formula>LEFT(N30,LEN("DP"))="DP"</formula>
    </cfRule>
  </conditionalFormatting>
  <conditionalFormatting sqref="N29">
    <cfRule type="beginsWith" dxfId="28376" priority="114" operator="beginsWith" text="FER">
      <formula>LEFT(N29,LEN("FER"))="FER"</formula>
    </cfRule>
    <cfRule type="beginsWith" dxfId="28375" priority="115" operator="beginsWith" text="FRS">
      <formula>LEFT(N29,LEN("FRS"))="FRS"</formula>
    </cfRule>
  </conditionalFormatting>
  <conditionalFormatting sqref="N29">
    <cfRule type="beginsWith" dxfId="28374" priority="113" operator="beginsWith" text="NT">
      <formula>LEFT(N29,LEN("NT"))="NT"</formula>
    </cfRule>
  </conditionalFormatting>
  <conditionalFormatting sqref="N29">
    <cfRule type="beginsWith" dxfId="28373" priority="110" operator="beginsWith" text="ANT">
      <formula>LEFT(N29,LEN("ANT"))="ANT"</formula>
    </cfRule>
    <cfRule type="beginsWith" dxfId="28372" priority="111" operator="beginsWith" text="FAL">
      <formula>LEFT(N29,LEN("FAL"))="FAL"</formula>
    </cfRule>
    <cfRule type="beginsWith" dxfId="28371" priority="112" operator="beginsWith" text="OK">
      <formula>LEFT(N29,LEN("OK"))="OK"</formula>
    </cfRule>
  </conditionalFormatting>
  <conditionalFormatting sqref="N29">
    <cfRule type="beginsWith" dxfId="28370" priority="109" operator="beginsWith" text="ATR">
      <formula>LEFT(N29,LEN("ATR"))="ATR"</formula>
    </cfRule>
  </conditionalFormatting>
  <conditionalFormatting sqref="N29">
    <cfRule type="beginsWith" dxfId="28369" priority="108" operator="beginsWith" text="ATD">
      <formula>LEFT(N29,LEN("ATD"))="ATD"</formula>
    </cfRule>
  </conditionalFormatting>
  <conditionalFormatting sqref="N29">
    <cfRule type="beginsWith" dxfId="28368" priority="107" operator="beginsWith" text="DP">
      <formula>LEFT(N29,LEN("DP"))="DP"</formula>
    </cfRule>
  </conditionalFormatting>
  <conditionalFormatting sqref="M27:M30">
    <cfRule type="expression" dxfId="28367" priority="106">
      <formula>L27="0"</formula>
    </cfRule>
  </conditionalFormatting>
  <conditionalFormatting sqref="L27:L30">
    <cfRule type="beginsWith" dxfId="28366" priority="105" operator="beginsWith" text="0">
      <formula>LEFT(L27,LEN("0"))="0"</formula>
    </cfRule>
  </conditionalFormatting>
  <conditionalFormatting sqref="L33:N34">
    <cfRule type="expression" dxfId="28365" priority="101">
      <formula>K31="FERIADO"</formula>
    </cfRule>
    <cfRule type="expression" dxfId="28364" priority="102">
      <formula>K31="FÉRIAS"</formula>
    </cfRule>
    <cfRule type="expression" dxfId="28363" priority="103">
      <formula>K31="ATESTADO"</formula>
    </cfRule>
    <cfRule type="expression" dxfId="28362" priority="104">
      <formula>K31="NTRAB"</formula>
    </cfRule>
  </conditionalFormatting>
  <conditionalFormatting sqref="N31">
    <cfRule type="beginsWith" dxfId="28361" priority="98" operator="beginsWith" text="DP">
      <formula>LEFT(N31,LEN("DP"))="DP"</formula>
    </cfRule>
    <cfRule type="beginsWith" dxfId="28360" priority="99" operator="beginsWith" text="FER">
      <formula>LEFT(N31,LEN("FER"))="FER"</formula>
    </cfRule>
    <cfRule type="beginsWith" dxfId="28359" priority="100" operator="beginsWith" text="FRS">
      <formula>LEFT(N31,LEN("FRS"))="FRS"</formula>
    </cfRule>
  </conditionalFormatting>
  <conditionalFormatting sqref="N31">
    <cfRule type="beginsWith" dxfId="28358" priority="97" operator="beginsWith" text="NT">
      <formula>LEFT(N31,LEN("NT"))="NT"</formula>
    </cfRule>
  </conditionalFormatting>
  <conditionalFormatting sqref="N31">
    <cfRule type="beginsWith" dxfId="28357" priority="94" operator="beginsWith" text="ANT">
      <formula>LEFT(N31,LEN("ANT"))="ANT"</formula>
    </cfRule>
    <cfRule type="beginsWith" dxfId="28356" priority="95" operator="beginsWith" text="FAL">
      <formula>LEFT(N31,LEN("FAL"))="FAL"</formula>
    </cfRule>
    <cfRule type="beginsWith" dxfId="28355" priority="96" operator="beginsWith" text="OK">
      <formula>LEFT(N31,LEN("OK"))="OK"</formula>
    </cfRule>
  </conditionalFormatting>
  <conditionalFormatting sqref="N31">
    <cfRule type="beginsWith" dxfId="28354" priority="93" operator="beginsWith" text="ATR">
      <formula>LEFT(N31,LEN("ATR"))="ATR"</formula>
    </cfRule>
  </conditionalFormatting>
  <conditionalFormatting sqref="N31">
    <cfRule type="beginsWith" dxfId="28353" priority="92" operator="beginsWith" text="ATD">
      <formula>LEFT(N31,LEN("ATD"))="ATD"</formula>
    </cfRule>
  </conditionalFormatting>
  <conditionalFormatting sqref="N32">
    <cfRule type="beginsWith" dxfId="28352" priority="90" operator="beginsWith" text="FER">
      <formula>LEFT(N32,LEN("FER"))="FER"</formula>
    </cfRule>
    <cfRule type="beginsWith" dxfId="28351" priority="91" operator="beginsWith" text="FRS">
      <formula>LEFT(N32,LEN("FRS"))="FRS"</formula>
    </cfRule>
  </conditionalFormatting>
  <conditionalFormatting sqref="N32">
    <cfRule type="beginsWith" dxfId="28350" priority="89" operator="beginsWith" text="NT">
      <formula>LEFT(N32,LEN("NT"))="NT"</formula>
    </cfRule>
  </conditionalFormatting>
  <conditionalFormatting sqref="N32">
    <cfRule type="beginsWith" dxfId="28349" priority="86" operator="beginsWith" text="ANT">
      <formula>LEFT(N32,LEN("ANT"))="ANT"</formula>
    </cfRule>
    <cfRule type="beginsWith" dxfId="28348" priority="87" operator="beginsWith" text="FAL">
      <formula>LEFT(N32,LEN("FAL"))="FAL"</formula>
    </cfRule>
    <cfRule type="beginsWith" dxfId="28347" priority="88" operator="beginsWith" text="OK">
      <formula>LEFT(N32,LEN("OK"))="OK"</formula>
    </cfRule>
  </conditionalFormatting>
  <conditionalFormatting sqref="N32">
    <cfRule type="beginsWith" dxfId="28346" priority="85" operator="beginsWith" text="ATR">
      <formula>LEFT(N32,LEN("ATR"))="ATR"</formula>
    </cfRule>
  </conditionalFormatting>
  <conditionalFormatting sqref="N32">
    <cfRule type="beginsWith" dxfId="28345" priority="84" operator="beginsWith" text="ATD">
      <formula>LEFT(N32,LEN("ATD"))="ATD"</formula>
    </cfRule>
  </conditionalFormatting>
  <conditionalFormatting sqref="N32">
    <cfRule type="beginsWith" dxfId="28344" priority="83" stopIfTrue="1" operator="beginsWith" text="DP">
      <formula>LEFT(N32,LEN("DP"))="DP"</formula>
    </cfRule>
  </conditionalFormatting>
  <conditionalFormatting sqref="M31:M32">
    <cfRule type="expression" dxfId="28343" priority="82">
      <formula>L31="0"</formula>
    </cfRule>
  </conditionalFormatting>
  <conditionalFormatting sqref="L31:L32">
    <cfRule type="beginsWith" dxfId="28342" priority="81" operator="beginsWith" text="0">
      <formula>LEFT(L31,LEN("0"))="0"</formula>
    </cfRule>
  </conditionalFormatting>
  <conditionalFormatting sqref="L35:N38">
    <cfRule type="expression" dxfId="28341" priority="77">
      <formula>K35="FÉRIAS"</formula>
    </cfRule>
    <cfRule type="expression" dxfId="28340" priority="78">
      <formula>K35="FERIADO"</formula>
    </cfRule>
    <cfRule type="expression" dxfId="28339" priority="79">
      <formula>K35="ATESTADO"</formula>
    </cfRule>
    <cfRule type="expression" dxfId="28338" priority="80">
      <formula>K35="NTRAB"</formula>
    </cfRule>
  </conditionalFormatting>
  <conditionalFormatting sqref="N40">
    <cfRule type="beginsWith" dxfId="28337" priority="75" operator="beginsWith" text="FER">
      <formula>LEFT(N40,LEN("FER"))="FER"</formula>
    </cfRule>
    <cfRule type="beginsWith" dxfId="28336" priority="76" operator="beginsWith" text="FRS">
      <formula>LEFT(N40,LEN("FRS"))="FRS"</formula>
    </cfRule>
  </conditionalFormatting>
  <conditionalFormatting sqref="N40">
    <cfRule type="beginsWith" dxfId="28335" priority="74" operator="beginsWith" text="NT">
      <formula>LEFT(N40,LEN("NT"))="NT"</formula>
    </cfRule>
  </conditionalFormatting>
  <conditionalFormatting sqref="N40">
    <cfRule type="beginsWith" dxfId="28334" priority="71" operator="beginsWith" text="ANT">
      <formula>LEFT(N40,LEN("ANT"))="ANT"</formula>
    </cfRule>
    <cfRule type="beginsWith" dxfId="28333" priority="72" operator="beginsWith" text="FAL">
      <formula>LEFT(N40,LEN("FAL"))="FAL"</formula>
    </cfRule>
    <cfRule type="beginsWith" dxfId="28332" priority="73" operator="beginsWith" text="OK">
      <formula>LEFT(N40,LEN("OK"))="OK"</formula>
    </cfRule>
  </conditionalFormatting>
  <conditionalFormatting sqref="N40">
    <cfRule type="beginsWith" dxfId="28331" priority="70" operator="beginsWith" text="ATR">
      <formula>LEFT(N40,LEN("ATR"))="ATR"</formula>
    </cfRule>
  </conditionalFormatting>
  <conditionalFormatting sqref="N40">
    <cfRule type="beginsWith" dxfId="28330" priority="69" operator="beginsWith" text="ATD">
      <formula>LEFT(N40,LEN("ATD"))="ATD"</formula>
    </cfRule>
  </conditionalFormatting>
  <conditionalFormatting sqref="N40">
    <cfRule type="beginsWith" dxfId="28329" priority="68" operator="beginsWith" text="DP">
      <formula>LEFT(N40,LEN("DP"))="DP"</formula>
    </cfRule>
  </conditionalFormatting>
  <conditionalFormatting sqref="N39">
    <cfRule type="beginsWith" dxfId="28328" priority="66" operator="beginsWith" text="FER">
      <formula>LEFT(N39,LEN("FER"))="FER"</formula>
    </cfRule>
    <cfRule type="beginsWith" dxfId="28327" priority="67" operator="beginsWith" text="FRS">
      <formula>LEFT(N39,LEN("FRS"))="FRS"</formula>
    </cfRule>
  </conditionalFormatting>
  <conditionalFormatting sqref="N39">
    <cfRule type="beginsWith" dxfId="28326" priority="65" operator="beginsWith" text="NT">
      <formula>LEFT(N39,LEN("NT"))="NT"</formula>
    </cfRule>
  </conditionalFormatting>
  <conditionalFormatting sqref="N39">
    <cfRule type="beginsWith" dxfId="28325" priority="62" operator="beginsWith" text="ANT">
      <formula>LEFT(N39,LEN("ANT"))="ANT"</formula>
    </cfRule>
    <cfRule type="beginsWith" dxfId="28324" priority="63" operator="beginsWith" text="FAL">
      <formula>LEFT(N39,LEN("FAL"))="FAL"</formula>
    </cfRule>
    <cfRule type="beginsWith" dxfId="28323" priority="64" operator="beginsWith" text="OK">
      <formula>LEFT(N39,LEN("OK"))="OK"</formula>
    </cfRule>
  </conditionalFormatting>
  <conditionalFormatting sqref="N39">
    <cfRule type="beginsWith" dxfId="28322" priority="61" operator="beginsWith" text="ATR">
      <formula>LEFT(N39,LEN("ATR"))="ATR"</formula>
    </cfRule>
  </conditionalFormatting>
  <conditionalFormatting sqref="N39">
    <cfRule type="beginsWith" dxfId="28321" priority="60" operator="beginsWith" text="ATD">
      <formula>LEFT(N39,LEN("ATD"))="ATD"</formula>
    </cfRule>
  </conditionalFormatting>
  <conditionalFormatting sqref="N39">
    <cfRule type="beginsWith" dxfId="28320" priority="59" operator="beginsWith" text="DP">
      <formula>LEFT(N39,LEN("DP"))="DP"</formula>
    </cfRule>
  </conditionalFormatting>
  <conditionalFormatting sqref="N42">
    <cfRule type="beginsWith" dxfId="28319" priority="57" operator="beginsWith" text="FER">
      <formula>LEFT(N42,LEN("FER"))="FER"</formula>
    </cfRule>
    <cfRule type="beginsWith" dxfId="28318" priority="58" operator="beginsWith" text="FRS">
      <formula>LEFT(N42,LEN("FRS"))="FRS"</formula>
    </cfRule>
  </conditionalFormatting>
  <conditionalFormatting sqref="N42">
    <cfRule type="beginsWith" dxfId="28317" priority="56" operator="beginsWith" text="NT">
      <formula>LEFT(N42,LEN("NT"))="NT"</formula>
    </cfRule>
  </conditionalFormatting>
  <conditionalFormatting sqref="N42">
    <cfRule type="beginsWith" dxfId="28316" priority="53" operator="beginsWith" text="ANT">
      <formula>LEFT(N42,LEN("ANT"))="ANT"</formula>
    </cfRule>
    <cfRule type="beginsWith" dxfId="28315" priority="54" operator="beginsWith" text="FAL">
      <formula>LEFT(N42,LEN("FAL"))="FAL"</formula>
    </cfRule>
    <cfRule type="beginsWith" dxfId="28314" priority="55" operator="beginsWith" text="OK">
      <formula>LEFT(N42,LEN("OK"))="OK"</formula>
    </cfRule>
  </conditionalFormatting>
  <conditionalFormatting sqref="N42">
    <cfRule type="beginsWith" dxfId="28313" priority="52" operator="beginsWith" text="ATR">
      <formula>LEFT(N42,LEN("ATR"))="ATR"</formula>
    </cfRule>
  </conditionalFormatting>
  <conditionalFormatting sqref="N42">
    <cfRule type="beginsWith" dxfId="28312" priority="51" operator="beginsWith" text="ATD">
      <formula>LEFT(N42,LEN("ATD"))="ATD"</formula>
    </cfRule>
  </conditionalFormatting>
  <conditionalFormatting sqref="N42">
    <cfRule type="beginsWith" dxfId="28311" priority="50" stopIfTrue="1" operator="beginsWith" text="DP">
      <formula>LEFT(N42,LEN("DP"))="DP"</formula>
    </cfRule>
  </conditionalFormatting>
  <conditionalFormatting sqref="N41">
    <cfRule type="beginsWith" dxfId="28310" priority="48" operator="beginsWith" text="FER">
      <formula>LEFT(N41,LEN("FER"))="FER"</formula>
    </cfRule>
    <cfRule type="beginsWith" dxfId="28309" priority="49" operator="beginsWith" text="FRS">
      <formula>LEFT(N41,LEN("FRS"))="FRS"</formula>
    </cfRule>
  </conditionalFormatting>
  <conditionalFormatting sqref="N41">
    <cfRule type="beginsWith" dxfId="28308" priority="47" operator="beginsWith" text="NT">
      <formula>LEFT(N41,LEN("NT"))="NT"</formula>
    </cfRule>
  </conditionalFormatting>
  <conditionalFormatting sqref="N41">
    <cfRule type="beginsWith" dxfId="28307" priority="44" operator="beginsWith" text="ANT">
      <formula>LEFT(N41,LEN("ANT"))="ANT"</formula>
    </cfRule>
    <cfRule type="beginsWith" dxfId="28306" priority="45" operator="beginsWith" text="FAL">
      <formula>LEFT(N41,LEN("FAL"))="FAL"</formula>
    </cfRule>
    <cfRule type="beginsWith" dxfId="28305" priority="46" operator="beginsWith" text="OK">
      <formula>LEFT(N41,LEN("OK"))="OK"</formula>
    </cfRule>
  </conditionalFormatting>
  <conditionalFormatting sqref="N41">
    <cfRule type="beginsWith" dxfId="28304" priority="43" operator="beginsWith" text="ATR">
      <formula>LEFT(N41,LEN("ATR"))="ATR"</formula>
    </cfRule>
  </conditionalFormatting>
  <conditionalFormatting sqref="N41">
    <cfRule type="beginsWith" dxfId="28303" priority="42" operator="beginsWith" text="ATD">
      <formula>LEFT(N41,LEN("ATD"))="ATD"</formula>
    </cfRule>
  </conditionalFormatting>
  <conditionalFormatting sqref="N41">
    <cfRule type="beginsWith" dxfId="28302" priority="41" operator="beginsWith" text="DP">
      <formula>LEFT(N41,LEN("DP"))="DP"</formula>
    </cfRule>
  </conditionalFormatting>
  <conditionalFormatting sqref="M39:M42">
    <cfRule type="expression" dxfId="28301" priority="40">
      <formula>L39="0"</formula>
    </cfRule>
  </conditionalFormatting>
  <conditionalFormatting sqref="L39:L42">
    <cfRule type="beginsWith" dxfId="28300" priority="39" operator="beginsWith" text="0">
      <formula>LEFT(L39,LEN("0"))="0"</formula>
    </cfRule>
  </conditionalFormatting>
  <conditionalFormatting sqref="N44">
    <cfRule type="beginsWith" dxfId="28299" priority="37" operator="beginsWith" text="FER">
      <formula>LEFT(N44,LEN("FER"))="FER"</formula>
    </cfRule>
    <cfRule type="beginsWith" dxfId="28298" priority="38" operator="beginsWith" text="FRS">
      <formula>LEFT(N44,LEN("FRS"))="FRS"</formula>
    </cfRule>
  </conditionalFormatting>
  <conditionalFormatting sqref="N44">
    <cfRule type="beginsWith" dxfId="28297" priority="36" operator="beginsWith" text="NT">
      <formula>LEFT(N44,LEN("NT"))="NT"</formula>
    </cfRule>
  </conditionalFormatting>
  <conditionalFormatting sqref="N44">
    <cfRule type="beginsWith" dxfId="28296" priority="33" operator="beginsWith" text="ANT">
      <formula>LEFT(N44,LEN("ANT"))="ANT"</formula>
    </cfRule>
    <cfRule type="beginsWith" dxfId="28295" priority="34" operator="beginsWith" text="FAL">
      <formula>LEFT(N44,LEN("FAL"))="FAL"</formula>
    </cfRule>
    <cfRule type="beginsWith" dxfId="28294" priority="35" operator="beginsWith" text="OK">
      <formula>LEFT(N44,LEN("OK"))="OK"</formula>
    </cfRule>
  </conditionalFormatting>
  <conditionalFormatting sqref="N44">
    <cfRule type="beginsWith" dxfId="28293" priority="32" operator="beginsWith" text="ATR">
      <formula>LEFT(N44,LEN("ATR"))="ATR"</formula>
    </cfRule>
  </conditionalFormatting>
  <conditionalFormatting sqref="N44">
    <cfRule type="beginsWith" dxfId="28292" priority="31" operator="beginsWith" text="ATD">
      <formula>LEFT(N44,LEN("ATD"))="ATD"</formula>
    </cfRule>
  </conditionalFormatting>
  <conditionalFormatting sqref="N44">
    <cfRule type="beginsWith" dxfId="28291" priority="30" operator="beginsWith" text="DP">
      <formula>LEFT(N44,LEN("DP"))="DP"</formula>
    </cfRule>
  </conditionalFormatting>
  <conditionalFormatting sqref="N43">
    <cfRule type="beginsWith" dxfId="28290" priority="28" operator="beginsWith" text="FER">
      <formula>LEFT(N43,LEN("FER"))="FER"</formula>
    </cfRule>
    <cfRule type="beginsWith" dxfId="28289" priority="29" operator="beginsWith" text="FRS">
      <formula>LEFT(N43,LEN("FRS"))="FRS"</formula>
    </cfRule>
  </conditionalFormatting>
  <conditionalFormatting sqref="N43">
    <cfRule type="beginsWith" dxfId="28288" priority="27" operator="beginsWith" text="NT">
      <formula>LEFT(N43,LEN("NT"))="NT"</formula>
    </cfRule>
  </conditionalFormatting>
  <conditionalFormatting sqref="N43">
    <cfRule type="beginsWith" dxfId="28287" priority="24" operator="beginsWith" text="ANT">
      <formula>LEFT(N43,LEN("ANT"))="ANT"</formula>
    </cfRule>
    <cfRule type="beginsWith" dxfId="28286" priority="25" operator="beginsWith" text="FAL">
      <formula>LEFT(N43,LEN("FAL"))="FAL"</formula>
    </cfRule>
    <cfRule type="beginsWith" dxfId="28285" priority="26" operator="beginsWith" text="OK">
      <formula>LEFT(N43,LEN("OK"))="OK"</formula>
    </cfRule>
  </conditionalFormatting>
  <conditionalFormatting sqref="N43">
    <cfRule type="beginsWith" dxfId="28284" priority="23" operator="beginsWith" text="ATR">
      <formula>LEFT(N43,LEN("ATR"))="ATR"</formula>
    </cfRule>
  </conditionalFormatting>
  <conditionalFormatting sqref="N43">
    <cfRule type="beginsWith" dxfId="28283" priority="22" operator="beginsWith" text="ATD">
      <formula>LEFT(N43,LEN("ATD"))="ATD"</formula>
    </cfRule>
  </conditionalFormatting>
  <conditionalFormatting sqref="N43">
    <cfRule type="beginsWith" dxfId="28282" priority="21" operator="beginsWith" text="DP">
      <formula>LEFT(N43,LEN("DP"))="DP"</formula>
    </cfRule>
  </conditionalFormatting>
  <conditionalFormatting sqref="N46">
    <cfRule type="beginsWith" dxfId="28281" priority="19" operator="beginsWith" text="FER">
      <formula>LEFT(N46,LEN("FER"))="FER"</formula>
    </cfRule>
    <cfRule type="beginsWith" dxfId="28280" priority="20" operator="beginsWith" text="FRS">
      <formula>LEFT(N46,LEN("FRS"))="FRS"</formula>
    </cfRule>
  </conditionalFormatting>
  <conditionalFormatting sqref="N46">
    <cfRule type="beginsWith" dxfId="28279" priority="18" operator="beginsWith" text="NT">
      <formula>LEFT(N46,LEN("NT"))="NT"</formula>
    </cfRule>
  </conditionalFormatting>
  <conditionalFormatting sqref="N46">
    <cfRule type="beginsWith" dxfId="28278" priority="15" operator="beginsWith" text="ANT">
      <formula>LEFT(N46,LEN("ANT"))="ANT"</formula>
    </cfRule>
    <cfRule type="beginsWith" dxfId="28277" priority="16" operator="beginsWith" text="FAL">
      <formula>LEFT(N46,LEN("FAL"))="FAL"</formula>
    </cfRule>
    <cfRule type="beginsWith" dxfId="28276" priority="17" operator="beginsWith" text="OK">
      <formula>LEFT(N46,LEN("OK"))="OK"</formula>
    </cfRule>
  </conditionalFormatting>
  <conditionalFormatting sqref="N46">
    <cfRule type="beginsWith" dxfId="28275" priority="14" operator="beginsWith" text="ATR">
      <formula>LEFT(N46,LEN("ATR"))="ATR"</formula>
    </cfRule>
  </conditionalFormatting>
  <conditionalFormatting sqref="N46">
    <cfRule type="beginsWith" dxfId="28274" priority="13" operator="beginsWith" text="ATD">
      <formula>LEFT(N46,LEN("ATD"))="ATD"</formula>
    </cfRule>
  </conditionalFormatting>
  <conditionalFormatting sqref="N46">
    <cfRule type="beginsWith" dxfId="28273" priority="12" stopIfTrue="1" operator="beginsWith" text="DP">
      <formula>LEFT(N46,LEN("DP"))="DP"</formula>
    </cfRule>
  </conditionalFormatting>
  <conditionalFormatting sqref="N45">
    <cfRule type="beginsWith" dxfId="28272" priority="10" operator="beginsWith" text="FER">
      <formula>LEFT(N45,LEN("FER"))="FER"</formula>
    </cfRule>
    <cfRule type="beginsWith" dxfId="28271" priority="11" operator="beginsWith" text="FRS">
      <formula>LEFT(N45,LEN("FRS"))="FRS"</formula>
    </cfRule>
  </conditionalFormatting>
  <conditionalFormatting sqref="N45">
    <cfRule type="beginsWith" dxfId="28270" priority="9" operator="beginsWith" text="NT">
      <formula>LEFT(N45,LEN("NT"))="NT"</formula>
    </cfRule>
  </conditionalFormatting>
  <conditionalFormatting sqref="N45">
    <cfRule type="beginsWith" dxfId="28269" priority="6" operator="beginsWith" text="ANT">
      <formula>LEFT(N45,LEN("ANT"))="ANT"</formula>
    </cfRule>
    <cfRule type="beginsWith" dxfId="28268" priority="7" operator="beginsWith" text="FAL">
      <formula>LEFT(N45,LEN("FAL"))="FAL"</formula>
    </cfRule>
    <cfRule type="beginsWith" dxfId="28267" priority="8" operator="beginsWith" text="OK">
      <formula>LEFT(N45,LEN("OK"))="OK"</formula>
    </cfRule>
  </conditionalFormatting>
  <conditionalFormatting sqref="N45">
    <cfRule type="beginsWith" dxfId="28266" priority="5" operator="beginsWith" text="ATR">
      <formula>LEFT(N45,LEN("ATR"))="ATR"</formula>
    </cfRule>
  </conditionalFormatting>
  <conditionalFormatting sqref="N45">
    <cfRule type="beginsWith" dxfId="28265" priority="4" operator="beginsWith" text="ATD">
      <formula>LEFT(N45,LEN("ATD"))="ATD"</formula>
    </cfRule>
  </conditionalFormatting>
  <conditionalFormatting sqref="N45">
    <cfRule type="beginsWith" dxfId="28264" priority="3" operator="beginsWith" text="DP">
      <formula>LEFT(N45,LEN("DP"))="DP"</formula>
    </cfRule>
  </conditionalFormatting>
  <conditionalFormatting sqref="M43:M46">
    <cfRule type="expression" dxfId="28263" priority="2">
      <formula>L43="0"</formula>
    </cfRule>
  </conditionalFormatting>
  <conditionalFormatting sqref="L43:L46">
    <cfRule type="beginsWith" dxfId="28262" priority="1" operator="beginsWith" text="0">
      <formula>LEFT(L43,LEN("0"))="0"</formula>
    </cfRule>
  </conditionalFormatting>
  <dataValidations count="2">
    <dataValidation type="list" allowBlank="1" showInputMessage="1" showErrorMessage="1" sqref="N47" xr:uid="{53044B7B-D900-4D7F-95CB-C777E22B6E4B}">
      <formula1>$W$48:$W$49</formula1>
    </dataValidation>
    <dataValidation type="list" allowBlank="1" showInputMessage="1" showErrorMessage="1" sqref="K3 A39 F19 F31 F7 F15 F23 F3 F11 F27 A35 A19 A31 K27 A7 A15 A23 A3 A11 A27 K11 F39 F35 K19 K31 K7 K15 K23 K39 K35 K43" xr:uid="{1B7E45D3-BF02-4C27-9E57-F99461C342DA}">
      <formula1>$K$101:$K$105</formula1>
    </dataValidation>
  </dataValidations>
  <pageMargins left="0.43307086614173229" right="3.937007874015748E-2" top="0.35433070866141736" bottom="0.35433070866141736" header="0.31496062992125984" footer="0.31496062992125984"/>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26">
    <tabColor rgb="FF00FF00"/>
  </sheetPr>
  <dimension ref="A1:BN651"/>
  <sheetViews>
    <sheetView showGridLines="0" showRuler="0" showWhiteSpace="0" zoomScale="115" zoomScaleNormal="115" workbookViewId="0">
      <pane ySplit="1" topLeftCell="A2" activePane="bottomLeft" state="frozen"/>
      <selection pane="bottomLeft" sqref="A1:I1"/>
    </sheetView>
  </sheetViews>
  <sheetFormatPr defaultRowHeight="15" x14ac:dyDescent="0.25"/>
  <cols>
    <col min="1" max="1" width="10.85546875" style="1" customWidth="1"/>
    <col min="2" max="2" width="8" style="1" bestFit="1" customWidth="1"/>
    <col min="3" max="3" width="6.140625" style="6" bestFit="1" customWidth="1"/>
    <col min="4" max="4" width="4.7109375" style="6" customWidth="1"/>
    <col min="5" max="5" width="2.5703125" style="1" customWidth="1"/>
    <col min="6" max="6" width="10.85546875" style="1" customWidth="1"/>
    <col min="7" max="7" width="8" style="1" bestFit="1" customWidth="1"/>
    <col min="8" max="8" width="6.140625" style="1" bestFit="1" customWidth="1"/>
    <col min="9" max="9" width="4.7109375" style="1" bestFit="1" customWidth="1"/>
    <col min="10" max="10" width="2.5703125" style="1" customWidth="1"/>
    <col min="11" max="11" width="10.85546875" style="1" customWidth="1"/>
    <col min="12" max="12" width="8" style="1" bestFit="1" customWidth="1"/>
    <col min="13" max="13" width="6.140625" style="1" bestFit="1" customWidth="1"/>
    <col min="14" max="14" width="4.7109375" style="1" customWidth="1"/>
    <col min="15" max="15" width="2.5703125" style="1" customWidth="1"/>
    <col min="16" max="16" width="10.7109375" style="1" bestFit="1" customWidth="1"/>
    <col min="17" max="17" width="5.5703125" style="1" bestFit="1" customWidth="1"/>
    <col min="18" max="18" width="1" style="1" customWidth="1"/>
    <col min="19" max="19" width="10.7109375" style="1" bestFit="1" customWidth="1"/>
    <col min="20" max="20" width="3" style="1" bestFit="1" customWidth="1"/>
    <col min="21" max="21" width="3.42578125" style="1" customWidth="1"/>
    <col min="22" max="22" width="32.28515625" style="1" customWidth="1"/>
    <col min="23" max="23" width="8" style="1" bestFit="1" customWidth="1"/>
    <col min="24" max="24" width="6.140625" style="1" bestFit="1" customWidth="1"/>
    <col min="25" max="25" width="9.140625" style="9"/>
    <col min="26" max="27" width="9.140625" style="1"/>
    <col min="28" max="28" width="13.42578125" style="1" customWidth="1"/>
    <col min="29" max="29" width="16.140625" style="1" customWidth="1"/>
    <col min="30" max="30" width="12.7109375" style="1" bestFit="1" customWidth="1"/>
    <col min="31" max="16384" width="9.140625" style="1"/>
  </cols>
  <sheetData>
    <row r="1" spans="1:66" ht="30.75" customHeight="1" x14ac:dyDescent="0.25">
      <c r="A1" s="280" t="str">
        <f>IF(DADOS!H18=0, "", DADOS!H18)</f>
        <v>PAULO CESAR M. DOS SANTOS</v>
      </c>
      <c r="B1" s="280"/>
      <c r="C1" s="280"/>
      <c r="D1" s="280"/>
      <c r="E1" s="280"/>
      <c r="F1" s="280"/>
      <c r="G1" s="280"/>
      <c r="H1" s="280"/>
      <c r="I1" s="280"/>
      <c r="J1" s="15" t="s">
        <v>121</v>
      </c>
      <c r="K1" s="281" t="str">
        <f>CONFIG!G5</f>
        <v>MARÇO</v>
      </c>
      <c r="L1" s="281"/>
      <c r="M1" s="281">
        <f>CONFIG!G7</f>
        <v>2026</v>
      </c>
      <c r="N1" s="281"/>
      <c r="O1" s="10"/>
      <c r="P1" s="283"/>
      <c r="Q1" s="283"/>
      <c r="R1" s="22"/>
      <c r="S1" s="283"/>
      <c r="T1" s="283"/>
      <c r="W1" s="282" t="s">
        <v>9</v>
      </c>
      <c r="X1" s="282"/>
    </row>
    <row r="2" spans="1:66" s="6" customFormat="1" x14ac:dyDescent="0.25">
      <c r="A2" s="2" t="s">
        <v>1</v>
      </c>
      <c r="B2" s="2" t="s">
        <v>0</v>
      </c>
      <c r="C2" s="2" t="s">
        <v>4</v>
      </c>
      <c r="D2" s="2" t="s">
        <v>5</v>
      </c>
      <c r="E2" s="188"/>
      <c r="F2" s="3" t="s">
        <v>1</v>
      </c>
      <c r="G2" s="3" t="s">
        <v>0</v>
      </c>
      <c r="H2" s="3" t="s">
        <v>4</v>
      </c>
      <c r="I2" s="3" t="s">
        <v>5</v>
      </c>
      <c r="J2" s="187"/>
      <c r="K2" s="3" t="s">
        <v>1</v>
      </c>
      <c r="L2" s="2" t="s">
        <v>0</v>
      </c>
      <c r="M2" s="3" t="s">
        <v>4</v>
      </c>
      <c r="N2" s="3" t="s">
        <v>5</v>
      </c>
      <c r="O2" s="4"/>
      <c r="P2" s="285" t="s">
        <v>57</v>
      </c>
      <c r="Q2" s="285"/>
      <c r="R2" s="285"/>
      <c r="S2" s="285"/>
      <c r="T2" s="199" t="s">
        <v>32</v>
      </c>
      <c r="U2" s="1"/>
      <c r="V2" s="1"/>
      <c r="W2" s="9" t="s">
        <v>6</v>
      </c>
      <c r="X2" s="9" t="s">
        <v>4</v>
      </c>
      <c r="Y2" s="9" t="s">
        <v>122</v>
      </c>
      <c r="Z2" s="1"/>
      <c r="AA2" s="1"/>
      <c r="AB2" s="1"/>
      <c r="AC2" s="1"/>
      <c r="AD2" s="1"/>
      <c r="AE2" s="1"/>
      <c r="AF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row>
    <row r="3" spans="1:66" ht="15" customHeight="1" x14ac:dyDescent="0.25">
      <c r="A3" s="11"/>
      <c r="B3" s="256" t="s">
        <v>10</v>
      </c>
      <c r="C3" s="257"/>
      <c r="D3" s="257"/>
      <c r="E3" s="192" t="str">
        <f>IF($N$47&lt;&gt;"SIM","",IFERROR(IF(TRIM(C3&amp;"")="","",_xlfn.LET(_xlpm.v,VALUE(TRIM(C3&amp;"")),_xlpm.alvo,IF(A5="SÁBADO",(INT($Y$8/100)*60+MOD($Y$8,100)),(INT($Y$3/100)*60+MOD($Y$3,100))),_xlpm.real,(INT(_xlpm.v/100)*60+MOD(_xlpm.v,100)),_xlpm.dif,_xlpm.alvo-_xlpm.real,IF(ABS(_xlpm.dif)&lt;=5,0,_xlpm.dif))),"ER"))</f>
        <v/>
      </c>
      <c r="F3" s="11"/>
      <c r="G3" s="46"/>
      <c r="H3" s="7"/>
      <c r="I3" s="49" t="str">
        <f ca="1">_xlfn.LET(_xlpm.a,F3,_xlpm.c,H3,_xlpm.x,$X$3,_xlpm.y,$Y$3,_xlpm.limInf,$B$51,_xlpm.limSup,$C$51,_xlpm.linhaAnt,F4,IF(_xlpm.a="FÉRIAS","FRS",IF(_xlpm.a="FERIADO","FER",IF(_xlpm.a="NTRAB","NTB",IF(AND(_xlpm.a="ATESTADO",_xlpm.c=""),"ATD",IF(_xlpm.c&lt;&gt;"",IF(_xlpm.c&lt;=_xlpm.x,IF(_xlpm.c&gt;_xlpm.y,"DP","OK"),"ATR"),IF(_xlpm.linhaAnt&lt;_xlpm.limInf,"FAL","")))))))</f>
        <v/>
      </c>
      <c r="J3" s="192" t="str">
        <f>IF($N$47&lt;&gt;"SIM","",IFERROR(IF(TRIM(H3&amp;"")="","",_xlfn.LET(_xlpm.v,VALUE(TRIM(H3&amp;"")),_xlpm.alvo,IF(F5="SÁBADO",(INT($Y$8/100)*60+MOD($Y$8,100)),(INT($Y$3/100)*60+MOD($Y$3,100))),_xlpm.real,(INT(_xlpm.v/100)*60+MOD(_xlpm.v,100)),_xlpm.dif,_xlpm.alvo-_xlpm.real,IF(ABS(_xlpm.dif)&lt;=5,0,_xlpm.dif))),"ER"))</f>
        <v/>
      </c>
      <c r="K3" s="11"/>
      <c r="L3" s="46"/>
      <c r="M3" s="7"/>
      <c r="N3" s="49" t="str">
        <f ca="1">_xlfn.LET(_xlpm.a,K3,_xlpm.c,M3,_xlpm.x,$X$8,_xlpm.y,$Y$8,_xlpm.limInf,$B$51,_xlpm.limSup,$C$51,_xlpm.linhaAnt,K4,IF(_xlpm.a="FÉRIAS","FRS",IF(_xlpm.a="NTRAB","NT",IF(AND(_xlpm.a="ATESTADO",_xlpm.c=""),"ATD",IF(_xlpm.a="FERIADO","FER",IF(_xlpm.c&lt;&gt;"",IF(_xlpm.c&lt;=_xlpm.x,IF(_xlpm.c&gt;_xlpm.y,"DP","OK"),"ATR"),IF(_xlpm.linhaAnt&lt;_xlpm.limInf,"FAL","")))))))</f>
        <v/>
      </c>
      <c r="O3" s="192" t="str">
        <f>IF($N$47&lt;&gt;"SIM","",IFERROR(IF(TRIM(M3&amp;"")="","",_xlfn.LET(_xlpm.v,VALUE(TRIM(M3&amp;"")),_xlpm.alvo,IF(K5="SÁBADO",(INT($Y$8/100)*60+MOD($Y$8,100)),(INT($Y$3/100)*60+MOD($Y$3,100))),_xlpm.real,(INT(_xlpm.v/100)*60+MOD(_xlpm.v,100)),_xlpm.dif,_xlpm.alvo-_xlpm.real,IF(ABS(_xlpm.dif)&lt;=5,0,_xlpm.dif))),"ER"))</f>
        <v/>
      </c>
      <c r="P3" s="231"/>
      <c r="Q3" s="232"/>
      <c r="R3" s="190"/>
      <c r="S3" s="240" t="str">
        <f>IF(R3="","",TEXT(R3,"00""/""00""/""0000"))</f>
        <v/>
      </c>
      <c r="T3" s="233" t="str">
        <f>IF(R3="","",LEFT(S3&amp;"00",2))</f>
        <v/>
      </c>
      <c r="W3" s="9" t="s">
        <v>7</v>
      </c>
      <c r="X3" s="35">
        <f>DADOS!K18+5</f>
        <v>820</v>
      </c>
      <c r="Y3" s="35">
        <f>X3-5</f>
        <v>815</v>
      </c>
    </row>
    <row r="4" spans="1:66" x14ac:dyDescent="0.25">
      <c r="A4" s="41">
        <f ca="1">IF(AND($B$51=1,$A$52&lt;&gt;"01/01/2021"),"HOJE",1)</f>
        <v>1</v>
      </c>
      <c r="B4" s="256"/>
      <c r="C4" s="257"/>
      <c r="D4" s="257"/>
      <c r="E4" s="192" t="str">
        <f>IF($N$47&lt;&gt;"SIM","",IFERROR(IF(TRIM(C4&amp;"")="","",_xlfn.LET(_xlpm.v,VALUE(TRIM(C4&amp;"")),_xlpm.alvo,(INT($X$4/100)*60+MOD($X$4,100)),_xlpm.real,(INT(_xlpm.v/100)*60+MOD(_xlpm.v,100)),_xlpm.dif,_xlpm.alvo-_xlpm.real,IF(ABS(_xlpm.dif)&lt;=5,0,_xlpm.dif))*-1),"ER"))</f>
        <v/>
      </c>
      <c r="F4" s="41">
        <f ca="1">IF($B$51=11,"HOJE",11)</f>
        <v>11</v>
      </c>
      <c r="G4" s="46"/>
      <c r="H4" s="7"/>
      <c r="I4" s="49" t="str">
        <f ca="1">_xlfn.LET(_xlpm.a,F3,_xlpm.c,H4,_xlpm.x,$X$4,_xlpm.limInf,$B$51,_xlpm.limSup,$C$51,_xlpm.linhaAnt,F4,IF(_xlpm.a="FÉRIAS","FRS",IF(_xlpm.a="FERIADO","FER",IF(_xlpm.a="NTRAB","NTB",IF(AND(_xlpm.a="ATESTADO",_xlpm.c=""),"ATD",IF(_xlpm.c&lt;&gt;"",IF(_xlpm.c&gt;=_xlpm.x,"OK","ANT"),IF(_xlpm.linhaAnt&lt;_xlpm.limInf,"FAL","")))))))</f>
        <v/>
      </c>
      <c r="J4" s="192" t="str">
        <f>IF($N$47&lt;&gt;"SIM","",IFERROR(IF(TRIM(H4&amp;"")="","",_xlfn.LET(_xlpm.v,VALUE(TRIM(H4&amp;"")),_xlpm.alvo,(INT($X$4/100)*60+MOD($X$4,100)),_xlpm.real,(INT(_xlpm.v/100)*60+MOD(_xlpm.v,100)),_xlpm.dif,_xlpm.alvo-_xlpm.real,IF(ABS(_xlpm.dif)&lt;=5,0,_xlpm.dif))*-1),"ER"))</f>
        <v/>
      </c>
      <c r="K4" s="41">
        <f ca="1">IF($B$51=21,"HOJE",21)</f>
        <v>21</v>
      </c>
      <c r="L4" s="46"/>
      <c r="M4" s="7"/>
      <c r="N4" s="49" t="str">
        <f ca="1">_xlfn.LET(_xlpm.a,K3,_xlpm.c,M4,_xlpm.x,$X$9,_xlpm.limInf,$B$51,_xlpm.limSup,$C$51,_xlpm.linhaAnt,K4,IF(_xlpm.a="FÉRIAS","FRS",IF(_xlpm.a="NTRAB","NT",IF(AND(_xlpm.a="ATESTADO",_xlpm.c=""),"ATD",IF(_xlpm.a="FERIADO","FER",IF(_xlpm.c&lt;&gt;"",IF(_xlpm.c&gt;=_xlpm.x,"OK","ANT"),IF(_xlpm.linhaAnt&lt;_xlpm.limInf,"FAL","")))))))</f>
        <v/>
      </c>
      <c r="O4" s="192" t="str">
        <f>IF($N$47&lt;&gt;"SIM","",IFERROR(IF(TRIM(M4&amp;"")="","",_xlfn.LET(_xlpm.v,VALUE(TRIM(M4&amp;"")),_xlpm.alvo,(INT($X$4/100)*60+MOD($X$4,100)),_xlpm.real,(INT(_xlpm.v/100)*60+MOD(_xlpm.v,100)),_xlpm.dif,_xlpm.alvo-_xlpm.real,IF(ABS(_xlpm.dif)&lt;=5,0,_xlpm.dif))*-1),"ER"))</f>
        <v/>
      </c>
      <c r="P4" s="231"/>
      <c r="Q4" s="232"/>
      <c r="R4" s="190"/>
      <c r="S4" s="240" t="str">
        <f t="shared" ref="S4:S53" si="0">IF(R4="","",TEXT(R4,"00""/""00""/""0000"))</f>
        <v/>
      </c>
      <c r="T4" s="233" t="str">
        <f t="shared" ref="T4:T53" si="1">IF(R4="","",LEFT(S4&amp;"00",2))</f>
        <v/>
      </c>
      <c r="U4" s="5"/>
      <c r="V4" s="5"/>
      <c r="W4" s="9" t="s">
        <v>2</v>
      </c>
      <c r="X4" s="35">
        <f>DADOS!L18</f>
        <v>1200</v>
      </c>
      <c r="Y4" s="35">
        <f>X4</f>
        <v>1200</v>
      </c>
    </row>
    <row r="5" spans="1:66" x14ac:dyDescent="0.25">
      <c r="A5" s="41" t="str">
        <f>CONFIG!G3</f>
        <v>DOMINGO</v>
      </c>
      <c r="B5" s="256"/>
      <c r="C5" s="257"/>
      <c r="D5" s="257"/>
      <c r="E5" s="192" t="str">
        <f>IF($N$47&lt;&gt;"SIM","",IFERROR(IF(TRIM(C5&amp;"")="","",_xlfn.LET(_xlpm.v,VALUE(TRIM(C5&amp;"")),_xlpm.alvo,(INT($Y$5/100)*60+MOD($Y$5,100)),_xlpm.real,(INT(_xlpm.v/100)*60+MOD(_xlpm.v,100)),_xlpm.dif,_xlpm.alvo-_xlpm.real,IF(ABS(_xlpm.dif)&lt;=5,0,_xlpm.dif))),"ER"))</f>
        <v/>
      </c>
      <c r="F5" s="41" t="str">
        <f>IF(A41="SÁBADO","DOMINGO",IF(A41="DOMINGO","SEGUNDA",IF(A41="SEGUNDA","TERÇA",IF(A41="SEGUNDA","TERÇA",IF(A41="TERÇA","QUARTA",IF(A41="QUARTA","QUINTA",IF(A41="QUINTA","SEXTA",IF(A41="SEXTA","SÁBADO","ERRO"))))))))</f>
        <v>QUARTA</v>
      </c>
      <c r="G5" s="46"/>
      <c r="H5" s="7"/>
      <c r="I5" s="49" t="str">
        <f ca="1">_xlfn.LET(_xlpm.a,F3,_xlpm.c,H5,_xlpm.x,$X$5,_xlpm.y,$Y$5,_xlpm.limInf,$B$51,_xlpm.limSup,$C$51,_xlpm.linhaAnt,F4,IF(_xlpm.a="FÉRIAS","FRS",IF(_xlpm.a="FERIADO","FER",IF(_xlpm.a="NTRAB","NTB",IF(AND(_xlpm.a="ATESTADO",_xlpm.c=""),"ATD",IF(_xlpm.c&lt;&gt;"",IF(_xlpm.c&lt;=_xlpm.x,IF(_xlpm.c&gt;_xlpm.y,"DP","OK"),"ATR"),IF(_xlpm.linhaAnt&lt;_xlpm.limInf,"FAL","")))))))</f>
        <v/>
      </c>
      <c r="J5" s="192" t="str">
        <f>IF($N$47&lt;&gt;"SIM","",IFERROR(IF(TRIM(H5&amp;"")="","",_xlfn.LET(_xlpm.v,VALUE(TRIM(H5&amp;"")),_xlpm.alvo,(INT($Y$5/100)*60+MOD($Y$5,100)),_xlpm.real,(INT(_xlpm.v/100)*60+MOD(_xlpm.v,100)),_xlpm.dif,_xlpm.alvo-_xlpm.real,IF(ABS(_xlpm.dif)&lt;=5,0,_xlpm.dif))),"ER"))</f>
        <v/>
      </c>
      <c r="K5" s="41" t="str">
        <f>IF(F41="SÁBADO","DOMINGO",IF(F41="DOMINGO","SEGUNDA",IF(F41="SEGUNDA","TERÇA",IF(F41="SEGUNDA","TERÇA",IF(F41="TERÇA","QUARTA",IF(F41="QUARTA","QUINTA",IF(F41="QUINTA","SEXTA",IF(F41="SEXTA","SÁBADO","ERRO"))))))))</f>
        <v>SÁBADO</v>
      </c>
      <c r="L5" s="258" t="s">
        <v>16</v>
      </c>
      <c r="M5" s="259"/>
      <c r="N5" s="259"/>
      <c r="O5" s="192" t="str">
        <f>IF($N$47&lt;&gt;"SIM","",IFERROR(IF(TRIM(M5&amp;"")="","",_xlfn.LET(_xlpm.v,VALUE(TRIM(M5&amp;"")),_xlpm.alvo,(INT($Y$5/100)*60+MOD($Y$5,100)),_xlpm.real,(INT(_xlpm.v/100)*60+MOD(_xlpm.v,100)),_xlpm.dif,_xlpm.alvo-_xlpm.real,IF(ABS(_xlpm.dif)&lt;=5,0,_xlpm.dif))),"ER"))</f>
        <v/>
      </c>
      <c r="P5" s="231"/>
      <c r="Q5" s="232"/>
      <c r="R5" s="190"/>
      <c r="S5" s="240" t="str">
        <f t="shared" si="0"/>
        <v/>
      </c>
      <c r="T5" s="233" t="str">
        <f t="shared" si="1"/>
        <v/>
      </c>
      <c r="U5" s="5"/>
      <c r="V5" s="5"/>
      <c r="W5" s="9" t="s">
        <v>8</v>
      </c>
      <c r="X5" s="35">
        <f>DADOS!M18+5</f>
        <v>1350</v>
      </c>
      <c r="Y5" s="35">
        <f>X5-5</f>
        <v>1345</v>
      </c>
    </row>
    <row r="6" spans="1:66" x14ac:dyDescent="0.25">
      <c r="A6" s="38"/>
      <c r="B6" s="256"/>
      <c r="C6" s="257"/>
      <c r="D6" s="257"/>
      <c r="E6" s="192" t="str">
        <f>IF($N$47&lt;&gt;"SIM","",IFERROR(IF(TRIM(C6&amp;"")="","",_xlfn.LET(_xlpm.v,VALUE(TRIM(C6&amp;"")),_xlpm.alvo,(INT($X$6/100)*60+MOD($X$6,100)),_xlpm.real,(INT(_xlpm.v/100)*60+MOD(_xlpm.v,100)),_xlpm.dif,_xlpm.alvo-_xlpm.real,IF(ABS(_xlpm.dif)&lt;=5,0,_xlpm.dif))*-1),"ER"))</f>
        <v/>
      </c>
      <c r="F6" s="38"/>
      <c r="G6" s="46"/>
      <c r="H6" s="7"/>
      <c r="I6" s="49" t="str">
        <f ca="1">_xlfn.LET(_xlpm.a,F3,_xlpm.c,H6,_xlpm.x,$X$6,_xlpm.limInf,$B$51,_xlpm.limSup,$C$51,_xlpm.linhaAnt,F4,IF(_xlpm.a="FÉRIAS","FRS",IF(_xlpm.a="FERIADO","FER",IF(_xlpm.a="NTRAB","NTB",IF(AND(_xlpm.a="ATESTADO",_xlpm.c=""),"ATD",IF(_xlpm.c&lt;&gt;"",IF(_xlpm.c&gt;=_xlpm.x,"OK","ANT"),IF(_xlpm.linhaAnt&lt;_xlpm.limInf,"FAL","")))))))</f>
        <v/>
      </c>
      <c r="J6" s="192" t="str">
        <f>IF($N$47&lt;&gt;"SIM","",IFERROR(IF(TRIM(H6&amp;"")="","",_xlfn.LET(_xlpm.v,VALUE(TRIM(H6&amp;"")),_xlpm.alvo,(INT($X$6/100)*60+MOD($X$6,100)),_xlpm.real,(INT(_xlpm.v/100)*60+MOD(_xlpm.v,100)),_xlpm.dif,_xlpm.alvo-_xlpm.real,IF(ABS(_xlpm.dif)&lt;=5,0,_xlpm.dif))*-1),"ER"))</f>
        <v/>
      </c>
      <c r="K6" s="38"/>
      <c r="L6" s="258"/>
      <c r="M6" s="259"/>
      <c r="N6" s="259"/>
      <c r="O6" s="192" t="str">
        <f>IF($N$47&lt;&gt;"SIM","",IFERROR(IF(TRIM(M6&amp;"")="","",_xlfn.LET(_xlpm.v,VALUE(TRIM(M6&amp;"")),_xlpm.alvo,(INT($X$6/100)*60+MOD($X$6,100)),_xlpm.real,(INT(_xlpm.v/100)*60+MOD(_xlpm.v,100)),_xlpm.dif,_xlpm.alvo-_xlpm.real,IF(ABS(_xlpm.dif)&lt;=5,0,_xlpm.dif))*-1),"ER"))</f>
        <v/>
      </c>
      <c r="P6" s="231"/>
      <c r="Q6" s="232"/>
      <c r="R6" s="190"/>
      <c r="S6" s="240" t="str">
        <f t="shared" si="0"/>
        <v/>
      </c>
      <c r="T6" s="233" t="str">
        <f t="shared" si="1"/>
        <v/>
      </c>
      <c r="U6" s="5"/>
      <c r="V6" s="5"/>
      <c r="W6" s="9" t="s">
        <v>3</v>
      </c>
      <c r="X6" s="35">
        <f>DADOS!N18</f>
        <v>1800</v>
      </c>
      <c r="Y6" s="35">
        <f>X6</f>
        <v>1800</v>
      </c>
    </row>
    <row r="7" spans="1:66" ht="15" customHeight="1" x14ac:dyDescent="0.25">
      <c r="A7" s="12"/>
      <c r="B7" s="47"/>
      <c r="C7" s="48"/>
      <c r="D7" s="50" t="str">
        <f ca="1">_xlfn.LET(_xlpm.a,A7,_xlpm.c,C7,_xlpm.x,$X$3,_xlpm.y,$Y$3,_xlpm.limInf,$B$51,_xlpm.limSup,$C$51,_xlpm.linhaAnt,A8,IF(_xlpm.a="FÉRIAS","FRS",IF(_xlpm.a="FERIADO","FER",IF(_xlpm.a="NTRAB","NTB",IF(AND(_xlpm.a="ATESTADO",_xlpm.c=""),"ATD",IF(_xlpm.c&lt;&gt;"",IF(_xlpm.c&lt;=_xlpm.x,IF(_xlpm.c&gt;_xlpm.y,"DP","OK"),"ATR"),IF(_xlpm.linhaAnt&lt;_xlpm.limInf,"FAL","")))))))</f>
        <v>FAL</v>
      </c>
      <c r="E7" s="192" t="str">
        <f>IF($N$47&lt;&gt;"SIM","",IFERROR(IF(TRIM(C7&amp;"")="","",_xlfn.LET(_xlpm.v,VALUE(TRIM(C7&amp;"")),_xlpm.alvo,IF(A9="SÁBADO",(INT($Y$8/100)*60+MOD($Y$8,100)),(INT($Y$3/100)*60+MOD($Y$3,100))),_xlpm.real,(INT(_xlpm.v/100)*60+MOD(_xlpm.v,100)),_xlpm.dif,_xlpm.alvo-_xlpm.real,IF(ABS(_xlpm.dif)&lt;=5,0,_xlpm.dif))),"ER"))</f>
        <v/>
      </c>
      <c r="F7" s="12"/>
      <c r="G7" s="47"/>
      <c r="H7" s="48"/>
      <c r="I7" s="50" t="str">
        <f ca="1">_xlfn.LET(_xlpm.a,F7,_xlpm.c,H7,_xlpm.x,$X$3,_xlpm.y,$Y$3,_xlpm.limInf,$B$51,_xlpm.limSup,$C$51,_xlpm.linhaAnt,F8,IF(_xlpm.a="FÉRIAS","FRS",IF(_xlpm.a="FERIADO","FER",IF(_xlpm.a="NTRAB","NTB",IF(AND(_xlpm.a="ATESTADO",_xlpm.c=""),"ATD",IF(_xlpm.c&lt;&gt;"",IF(_xlpm.c&lt;=_xlpm.x,IF(_xlpm.c&gt;_xlpm.y,"DP","OK"),"ATR"),IF(_xlpm.linhaAnt&lt;_xlpm.limInf,"FAL","")))))))</f>
        <v/>
      </c>
      <c r="J7" s="192" t="str">
        <f>IF($N$47&lt;&gt;"SIM","",IFERROR(IF(TRIM(H7&amp;"")="","",_xlfn.LET(_xlpm.v,VALUE(TRIM(H7&amp;"")),_xlpm.alvo,IF(F9="SÁBADO",(INT($Y$8/100)*60+MOD($Y$8,100)),(INT($Y$3/100)*60+MOD($Y$3,100))),_xlpm.real,(INT(_xlpm.v/100)*60+MOD(_xlpm.v,100)),_xlpm.dif,_xlpm.alvo-_xlpm.real,IF(ABS(_xlpm.dif)&lt;=5,0,_xlpm.dif))),"ER"))</f>
        <v/>
      </c>
      <c r="K7" s="12"/>
      <c r="L7" s="272" t="s">
        <v>10</v>
      </c>
      <c r="M7" s="273"/>
      <c r="N7" s="273"/>
      <c r="O7" s="192" t="str">
        <f>IF($N$47&lt;&gt;"SIM","",IFERROR(IF(TRIM(M7&amp;"")="","",_xlfn.LET(_xlpm.v,VALUE(TRIM(M7&amp;"")),_xlpm.alvo,IF(K9="SÁBADO",(INT($Y$8/100)*60+MOD($Y$8,100)),(INT($Y$3/100)*60+MOD($Y$3,100))),_xlpm.real,(INT(_xlpm.v/100)*60+MOD(_xlpm.v,100)),_xlpm.dif,_xlpm.alvo-_xlpm.real,IF(ABS(_xlpm.dif)&lt;=5,0,_xlpm.dif))),"ER"))</f>
        <v/>
      </c>
      <c r="P7" s="231"/>
      <c r="Q7" s="232"/>
      <c r="R7" s="190"/>
      <c r="S7" s="240" t="str">
        <f t="shared" si="0"/>
        <v/>
      </c>
      <c r="T7" s="233" t="str">
        <f t="shared" si="1"/>
        <v/>
      </c>
      <c r="U7" s="5"/>
      <c r="W7" s="269" t="s">
        <v>16</v>
      </c>
      <c r="X7" s="269"/>
      <c r="Y7" s="14"/>
    </row>
    <row r="8" spans="1:66" x14ac:dyDescent="0.25">
      <c r="A8" s="42">
        <f ca="1">IF($B$51=2,"HOJE",2)</f>
        <v>2</v>
      </c>
      <c r="B8" s="47"/>
      <c r="C8" s="48"/>
      <c r="D8" s="50" t="str">
        <f ca="1">_xlfn.LET(_xlpm.a,A7,_xlpm.c,C8,_xlpm.x,$X$4,_xlpm.limInf,$B$51,_xlpm.limSup,$C$51,_xlpm.linhaAnt,A8,IF(_xlpm.a="FÉRIAS","FRS",IF(_xlpm.a="FERIADO","FER",IF(_xlpm.a="NTRAB","NTB",IF(AND(_xlpm.a="ATESTADO",_xlpm.c=""),"ATD",IF(_xlpm.c&lt;&gt;"",IF(_xlpm.c&gt;=_xlpm.x,"OK","ANT"),IF(_xlpm.linhaAnt&lt;_xlpm.limInf,"FAL","")))))))</f>
        <v>FAL</v>
      </c>
      <c r="E8" s="192" t="str">
        <f>IF($N$47&lt;&gt;"SIM","",IFERROR(IF(TRIM(C8&amp;"")="","",_xlfn.LET(_xlpm.v,VALUE(TRIM(C8&amp;"")),_xlpm.alvo,(INT($X$4/100)*60+MOD($X$4,100)),_xlpm.real,(INT(_xlpm.v/100)*60+MOD(_xlpm.v,100)),_xlpm.dif,_xlpm.alvo-_xlpm.real,IF(ABS(_xlpm.dif)&lt;=5,0,_xlpm.dif))*-1),"ER"))</f>
        <v/>
      </c>
      <c r="F8" s="42">
        <f ca="1">IF($B$51=12,"HOJE",12)</f>
        <v>12</v>
      </c>
      <c r="G8" s="47"/>
      <c r="H8" s="48"/>
      <c r="I8" s="50" t="str">
        <f ca="1">_xlfn.LET(_xlpm.a,F7,_xlpm.c,H8,_xlpm.x,$X$4,_xlpm.limInf,$B$51,_xlpm.limSup,$C$51,_xlpm.linhaAnt,F8,IF(_xlpm.a="FÉRIAS","FRS",IF(_xlpm.a="FERIADO","FER",IF(_xlpm.a="NTRAB","NTB",IF(AND(_xlpm.a="ATESTADO",_xlpm.c=""),"ATD",IF(_xlpm.c&lt;&gt;"",IF(_xlpm.c&gt;=_xlpm.x,"OK","ANT"),IF(_xlpm.linhaAnt&lt;_xlpm.limInf,"FAL","")))))))</f>
        <v/>
      </c>
      <c r="J8" s="192" t="str">
        <f>IF($N$47&lt;&gt;"SIM","",IFERROR(IF(TRIM(H8&amp;"")="","",_xlfn.LET(_xlpm.v,VALUE(TRIM(H8&amp;"")),_xlpm.alvo,(INT($X$4/100)*60+MOD($X$4,100)),_xlpm.real,(INT(_xlpm.v/100)*60+MOD(_xlpm.v,100)),_xlpm.dif,_xlpm.alvo-_xlpm.real,IF(ABS(_xlpm.dif)&lt;=5,0,_xlpm.dif))*-1),"ER"))</f>
        <v/>
      </c>
      <c r="K8" s="42">
        <f ca="1">IF($B$51=22,"HOJE",22)</f>
        <v>22</v>
      </c>
      <c r="L8" s="272"/>
      <c r="M8" s="273"/>
      <c r="N8" s="273"/>
      <c r="O8" s="192" t="str">
        <f>IF($N$47&lt;&gt;"SIM","",IFERROR(IF(TRIM(M8&amp;"")="","",_xlfn.LET(_xlpm.v,VALUE(TRIM(M8&amp;"")),_xlpm.alvo,(INT($X$4/100)*60+MOD($X$4,100)),_xlpm.real,(INT(_xlpm.v/100)*60+MOD(_xlpm.v,100)),_xlpm.dif,_xlpm.alvo-_xlpm.real,IF(ABS(_xlpm.dif)&lt;=5,0,_xlpm.dif))*-1),"ER"))</f>
        <v/>
      </c>
      <c r="P8" s="231"/>
      <c r="Q8" s="232"/>
      <c r="R8" s="190"/>
      <c r="S8" s="240" t="str">
        <f>IF(R8="","",TEXT(R8,"00""/""00""/""0000"))</f>
        <v/>
      </c>
      <c r="T8" s="233" t="str">
        <f t="shared" si="1"/>
        <v/>
      </c>
      <c r="U8" s="5"/>
      <c r="W8" s="9" t="s">
        <v>7</v>
      </c>
      <c r="X8" s="35">
        <f>DADOS!M32+5</f>
        <v>805</v>
      </c>
      <c r="Y8" s="35">
        <f>X8-5</f>
        <v>800</v>
      </c>
    </row>
    <row r="9" spans="1:66" x14ac:dyDescent="0.25">
      <c r="A9" s="42" t="str">
        <f>IF(A5="SÁBADO","DOMINGO",IF(A5="DOMINGO","SEGUNDA",IF(A5="SEGUNDA","TERÇA",IF(A5="SEGUNDA","TERÇA",IF(A5="TERÇA","QUARTA",IF(A5="QUARTA","QUINTA",IF(A5="QUINTA","SEXTA",IF(A5="SEXTA","SÁBADO","ERRO"))))))))</f>
        <v>SEGUNDA</v>
      </c>
      <c r="B9" s="47"/>
      <c r="C9" s="48"/>
      <c r="D9" s="50" t="str">
        <f ca="1">_xlfn.LET(_xlpm.a,A7,_xlpm.c,C9,_xlpm.x,$X$5,_xlpm.y,$Y$5,_xlpm.limInf,$B$51,_xlpm.limSup,$C$51,_xlpm.linhaAnt,A8,IF(_xlpm.a="FÉRIAS","FRS",IF(_xlpm.a="FERIADO","FER",IF(_xlpm.a="NTRAB","NTB",IF(AND(_xlpm.a="ATESTADO",_xlpm.c=""),"ATD",IF(_xlpm.c&lt;&gt;"",IF(_xlpm.c&lt;=_xlpm.x,IF(_xlpm.c&gt;_xlpm.y,"DP","OK"),"ATR"),IF(_xlpm.linhaAnt&lt;_xlpm.limInf,"FAL","")))))))</f>
        <v>FAL</v>
      </c>
      <c r="E9" s="192" t="str">
        <f>IF($N$47&lt;&gt;"SIM","",IFERROR(IF(TRIM(C9&amp;"")="","",_xlfn.LET(_xlpm.v,VALUE(TRIM(C9&amp;"")),_xlpm.alvo,(INT($Y$5/100)*60+MOD($Y$5,100)),_xlpm.real,(INT(_xlpm.v/100)*60+MOD(_xlpm.v,100)),_xlpm.dif,_xlpm.alvo-_xlpm.real,IF(ABS(_xlpm.dif)&lt;=5,0,_xlpm.dif))),"ER"))</f>
        <v/>
      </c>
      <c r="F9" s="42" t="str">
        <f>IF(F5="SÁBADO","DOMINGO",IF(F5="DOMINGO","SEGUNDA",IF(F5="SEGUNDA","TERÇA",IF(F5="SEGUNDA","TERÇA",IF(F5="TERÇA","QUARTA",IF(F5="QUARTA","QUINTA",IF(F5="QUINTA","SEXTA",IF(F5="SEXTA","SÁBADO","ERRO"))))))))</f>
        <v>QUINTA</v>
      </c>
      <c r="G9" s="47"/>
      <c r="H9" s="48"/>
      <c r="I9" s="50" t="str">
        <f ca="1">_xlfn.LET(_xlpm.a,F7,_xlpm.c,H9,_xlpm.x,$X$5,_xlpm.y,$Y$5,_xlpm.limInf,$B$51,_xlpm.limSup,$C$51,_xlpm.linhaAnt,F8,IF(_xlpm.a="FÉRIAS","FRS",IF(_xlpm.a="FERIADO","FER",IF(_xlpm.a="NTRAB","NTB",IF(AND(_xlpm.a="ATESTADO",_xlpm.c=""),"ATD",IF(_xlpm.c&lt;&gt;"",IF(_xlpm.c&lt;=_xlpm.x,IF(_xlpm.c&gt;_xlpm.y,"DP","OK"),"ATR"),IF(_xlpm.linhaAnt&lt;_xlpm.limInf,"FAL","")))))))</f>
        <v/>
      </c>
      <c r="J9" s="192" t="str">
        <f>IF($N$47&lt;&gt;"SIM","",IFERROR(IF(TRIM(H9&amp;"")="","",_xlfn.LET(_xlpm.v,VALUE(TRIM(H9&amp;"")),_xlpm.alvo,(INT($Y$5/100)*60+MOD($Y$5,100)),_xlpm.real,(INT(_xlpm.v/100)*60+MOD(_xlpm.v,100)),_xlpm.dif,_xlpm.alvo-_xlpm.real,IF(ABS(_xlpm.dif)&lt;=5,0,_xlpm.dif))),"ER"))</f>
        <v/>
      </c>
      <c r="K9" s="42" t="str">
        <f>IF(K5="SÁBADO","DOMINGO",IF(K5="DOMINGO","SEGUNDA",IF(K5="SEGUNDA","TERÇA",IF(K5="SEGUNDA","TERÇA",IF(K5="TERÇA","QUARTA",IF(K5="QUARTA","QUINTA",IF(K5="QUINTA","SEXTA",IF(K5="SEXTA","SÁBADO","ERRO"))))))))</f>
        <v>DOMINGO</v>
      </c>
      <c r="L9" s="272"/>
      <c r="M9" s="273"/>
      <c r="N9" s="273"/>
      <c r="O9" s="192" t="str">
        <f>IF($N$47&lt;&gt;"SIM","",IFERROR(IF(TRIM(M9&amp;"")="","",_xlfn.LET(_xlpm.v,VALUE(TRIM(M9&amp;"")),_xlpm.alvo,(INT($Y$5/100)*60+MOD($Y$5,100)),_xlpm.real,(INT(_xlpm.v/100)*60+MOD(_xlpm.v,100)),_xlpm.dif,_xlpm.alvo-_xlpm.real,IF(ABS(_xlpm.dif)&lt;=5,0,_xlpm.dif))),"ER"))</f>
        <v/>
      </c>
      <c r="P9" s="231"/>
      <c r="Q9" s="232"/>
      <c r="R9" s="190"/>
      <c r="S9" s="240" t="str">
        <f t="shared" si="0"/>
        <v/>
      </c>
      <c r="T9" s="233" t="str">
        <f t="shared" si="1"/>
        <v/>
      </c>
      <c r="U9" s="5"/>
      <c r="W9" s="9" t="s">
        <v>2</v>
      </c>
      <c r="X9" s="35">
        <f>DADOS!N32</f>
        <v>1200</v>
      </c>
      <c r="Y9" s="35">
        <f>X9</f>
        <v>1200</v>
      </c>
    </row>
    <row r="10" spans="1:66" x14ac:dyDescent="0.25">
      <c r="A10" s="82"/>
      <c r="B10" s="47"/>
      <c r="C10" s="48"/>
      <c r="D10" s="50" t="str">
        <f ca="1">_xlfn.LET(_xlpm.a,A7,_xlpm.c,C10,_xlpm.x,$X$6,_xlpm.limInf,$B$51,_xlpm.limSup,$C$51,_xlpm.linhaAnt,A8,IF(_xlpm.a="FÉRIAS","FRS",IF(_xlpm.a="FERIADO","FER",IF(_xlpm.a="NTRAB","NTB",IF(AND(_xlpm.a="ATESTADO",_xlpm.c=""),"ATD",IF(_xlpm.c&lt;&gt;"",IF(_xlpm.c&gt;=_xlpm.x,"OK","ANT"),IF(_xlpm.linhaAnt&lt;_xlpm.limInf,"FAL","")))))))</f>
        <v>FAL</v>
      </c>
      <c r="E10" s="192" t="str">
        <f>IF($N$47&lt;&gt;"SIM","",IFERROR(IF(TRIM(C10&amp;"")="","",_xlfn.LET(_xlpm.v,VALUE(TRIM(C10&amp;"")),_xlpm.alvo,(INT($X$6/100)*60+MOD($X$6,100)),_xlpm.real,(INT(_xlpm.v/100)*60+MOD(_xlpm.v,100)),_xlpm.dif,_xlpm.alvo-_xlpm.real,IF(ABS(_xlpm.dif)&lt;=5,0,_xlpm.dif))*-1),"ER"))</f>
        <v/>
      </c>
      <c r="F10" s="82"/>
      <c r="G10" s="47"/>
      <c r="H10" s="48"/>
      <c r="I10" s="50" t="str">
        <f ca="1">_xlfn.LET(_xlpm.a,F7,_xlpm.c,H10,_xlpm.x,$X$6,_xlpm.limInf,$B$51,_xlpm.limSup,$C$51,_xlpm.linhaAnt,F8,IF(_xlpm.a="FÉRIAS","FRS",IF(_xlpm.a="FERIADO","FER",IF(_xlpm.a="NTRAB","NTB",IF(AND(_xlpm.a="ATESTADO",_xlpm.c=""),"ATD",IF(_xlpm.c&lt;&gt;"",IF(_xlpm.c&gt;=_xlpm.x,"OK","ANT"),IF(_xlpm.linhaAnt&lt;_xlpm.limInf,"FAL","")))))))</f>
        <v/>
      </c>
      <c r="J10" s="192" t="str">
        <f>IF($N$47&lt;&gt;"SIM","",IFERROR(IF(TRIM(H10&amp;"")="","",_xlfn.LET(_xlpm.v,VALUE(TRIM(H10&amp;"")),_xlpm.alvo,(INT($X$6/100)*60+MOD($X$6,100)),_xlpm.real,(INT(_xlpm.v/100)*60+MOD(_xlpm.v,100)),_xlpm.dif,_xlpm.alvo-_xlpm.real,IF(ABS(_xlpm.dif)&lt;=5,0,_xlpm.dif))*-1),"ER"))</f>
        <v/>
      </c>
      <c r="K10" s="82"/>
      <c r="L10" s="272"/>
      <c r="M10" s="273"/>
      <c r="N10" s="273"/>
      <c r="O10" s="192" t="str">
        <f>IF($N$47&lt;&gt;"SIM","",IFERROR(IF(TRIM(M10&amp;"")="","",_xlfn.LET(_xlpm.v,VALUE(TRIM(M10&amp;"")),_xlpm.alvo,(INT($X$6/100)*60+MOD($X$6,100)),_xlpm.real,(INT(_xlpm.v/100)*60+MOD(_xlpm.v,100)),_xlpm.dif,_xlpm.alvo-_xlpm.real,IF(ABS(_xlpm.dif)&lt;=5,0,_xlpm.dif))*-1),"ER"))</f>
        <v/>
      </c>
      <c r="P10" s="231"/>
      <c r="Q10" s="232"/>
      <c r="R10" s="190"/>
      <c r="S10" s="240" t="str">
        <f t="shared" si="0"/>
        <v/>
      </c>
      <c r="T10" s="233" t="str">
        <f t="shared" si="1"/>
        <v/>
      </c>
      <c r="U10" s="5"/>
      <c r="V10" s="5"/>
      <c r="W10" s="282" t="s">
        <v>49</v>
      </c>
      <c r="X10" s="282"/>
    </row>
    <row r="11" spans="1:66" ht="15" customHeight="1" x14ac:dyDescent="0.25">
      <c r="A11" s="11"/>
      <c r="B11" s="46"/>
      <c r="C11" s="7"/>
      <c r="D11" s="49" t="str">
        <f ca="1">_xlfn.LET(_xlpm.a,A11,_xlpm.c,C11,_xlpm.x,$X$3,_xlpm.y,$Y$3,_xlpm.limInf,$B$51,_xlpm.limSup,$C$51,_xlpm.linhaAnt,A12,IF(_xlpm.a="FÉRIAS","FRS",IF(_xlpm.a="FERIADO","FER",IF(_xlpm.a="NTRAB","NTB",IF(AND(_xlpm.a="ATESTADO",_xlpm.c=""),"ATD",IF(_xlpm.c&lt;&gt;"",IF(_xlpm.c&lt;=_xlpm.x,IF(_xlpm.c&gt;_xlpm.y,"DP","OK"),"ATR"),IF(_xlpm.linhaAnt&lt;_xlpm.limInf,"FAL","")))))))</f>
        <v>FAL</v>
      </c>
      <c r="E11" s="192" t="str">
        <f>IF($N$47&lt;&gt;"SIM","",IFERROR(IF(TRIM(C11&amp;"")="","",_xlfn.LET(_xlpm.v,VALUE(TRIM(C11&amp;"")),_xlpm.alvo,IF(A13="SÁBADO",(INT($Y$8/100)*60+MOD($Y$8,100)),(INT($Y$3/100)*60+MOD($Y$3,100))),_xlpm.real,(INT(_xlpm.v/100)*60+MOD(_xlpm.v,100)),_xlpm.dif,_xlpm.alvo-_xlpm.real,IF(ABS(_xlpm.dif)&lt;=5,0,_xlpm.dif))),"ER"))</f>
        <v/>
      </c>
      <c r="F11" s="11"/>
      <c r="G11" s="46"/>
      <c r="H11" s="7"/>
      <c r="I11" s="49" t="str">
        <f ca="1">_xlfn.LET(_xlpm.a,F11,_xlpm.c,H11,_xlpm.x,$X$3,_xlpm.y,$Y$3,_xlpm.limInf,$B$51,_xlpm.limSup,$C$51,_xlpm.linhaAnt,F12,IF(_xlpm.a="FÉRIAS","FRS",IF(_xlpm.a="FERIADO","FER",IF(_xlpm.a="NTRAB","NTB",IF(AND(_xlpm.a="ATESTADO",_xlpm.c=""),"ATD",IF(_xlpm.c&lt;&gt;"",IF(_xlpm.c&lt;=_xlpm.x,IF(_xlpm.c&gt;_xlpm.y,"DP","OK"),"ATR"),IF(_xlpm.linhaAnt&lt;_xlpm.limInf,"FAL","")))))))</f>
        <v/>
      </c>
      <c r="J11" s="192" t="str">
        <f>IF($N$47&lt;&gt;"SIM","",IFERROR(IF(TRIM(H11&amp;"")="","",_xlfn.LET(_xlpm.v,VALUE(TRIM(H11&amp;"")),_xlpm.alvo,IF(F13="SÁBADO",(INT($Y$8/100)*60+MOD($Y$8,100)),(INT($Y$3/100)*60+MOD($Y$3,100))),_xlpm.real,(INT(_xlpm.v/100)*60+MOD(_xlpm.v,100)),_xlpm.dif,_xlpm.alvo-_xlpm.real,IF(ABS(_xlpm.dif)&lt;=5,0,_xlpm.dif))),"ER"))</f>
        <v/>
      </c>
      <c r="K11" s="11"/>
      <c r="L11" s="46"/>
      <c r="M11" s="7"/>
      <c r="N11" s="49" t="str">
        <f ca="1">_xlfn.LET(_xlpm.a,K11,_xlpm.c,M11,_xlpm.x,$X$3,_xlpm.y,$Y$3,_xlpm.limInf,$B$51,_xlpm.limSup,$C$51,_xlpm.linhaAnt,K12,IF(_xlpm.a="FÉRIAS","FRS",IF(_xlpm.a="FERIADO","FER",IF(_xlpm.a="NTRAB","NTB",IF(AND(_xlpm.a="ATESTADO",_xlpm.c=""),"ATD",IF(_xlpm.c&lt;&gt;"",IF(_xlpm.c&lt;=_xlpm.x,IF(_xlpm.c&gt;_xlpm.y,"DP","OK"),"ATR"),IF(_xlpm.linhaAnt&lt;_xlpm.limInf,"FAL","")))))))</f>
        <v/>
      </c>
      <c r="O11" s="192" t="str">
        <f>IF($N$47&lt;&gt;"SIM","",IFERROR(IF(TRIM(M11&amp;"")="","",_xlfn.LET(_xlpm.v,VALUE(TRIM(M11&amp;"")),_xlpm.alvo,IF(K13="SÁBADO",(INT($Y$8/100)*60+MOD($Y$8,100)),(INT($Y$3/100)*60+MOD($Y$3,100))),_xlpm.real,(INT(_xlpm.v/100)*60+MOD(_xlpm.v,100)),_xlpm.dif,_xlpm.alvo-_xlpm.real,IF(ABS(_xlpm.dif)&lt;=5,0,_xlpm.dif))),"ER"))</f>
        <v/>
      </c>
      <c r="P11" s="231"/>
      <c r="Q11" s="232"/>
      <c r="R11" s="190"/>
      <c r="S11" s="240" t="str">
        <f t="shared" si="0"/>
        <v/>
      </c>
      <c r="T11" s="233" t="str">
        <f t="shared" si="1"/>
        <v/>
      </c>
      <c r="U11" s="5"/>
      <c r="V11" s="5"/>
      <c r="W11" s="9" t="s">
        <v>6</v>
      </c>
      <c r="X11" s="9" t="s">
        <v>4</v>
      </c>
    </row>
    <row r="12" spans="1:66" x14ac:dyDescent="0.25">
      <c r="A12" s="41">
        <f ca="1">IF($B$51=3,"HOJE",3)</f>
        <v>3</v>
      </c>
      <c r="B12" s="46"/>
      <c r="C12" s="7"/>
      <c r="D12" s="49" t="str">
        <f ca="1">_xlfn.LET(_xlpm.a,A11,_xlpm.c,C12,_xlpm.x,$X$4,_xlpm.limInf,$B$51,_xlpm.limSup,$C$51,_xlpm.linhaAnt,A12,IF(_xlpm.a="FÉRIAS","FRS",IF(_xlpm.a="FERIADO","FER",IF(_xlpm.a="NTRAB","NTB",IF(AND(_xlpm.a="ATESTADO",_xlpm.c=""),"ATD",IF(_xlpm.c&lt;&gt;"",IF(_xlpm.c&gt;=_xlpm.x,"OK","ANT"),IF(_xlpm.linhaAnt&lt;_xlpm.limInf,"FAL","")))))))</f>
        <v>FAL</v>
      </c>
      <c r="E12" s="192" t="str">
        <f>IF($N$47&lt;&gt;"SIM","",IFERROR(IF(TRIM(C12&amp;"")="","",_xlfn.LET(_xlpm.v,VALUE(TRIM(C12&amp;"")),_xlpm.alvo,(INT($X$4/100)*60+MOD($X$4,100)),_xlpm.real,(INT(_xlpm.v/100)*60+MOD(_xlpm.v,100)),_xlpm.dif,_xlpm.alvo-_xlpm.real,IF(ABS(_xlpm.dif)&lt;=5,0,_xlpm.dif))*-1),"ER"))</f>
        <v/>
      </c>
      <c r="F12" s="41">
        <f ca="1">IF($B$51=13,"HOJE",13)</f>
        <v>13</v>
      </c>
      <c r="G12" s="46"/>
      <c r="H12" s="7"/>
      <c r="I12" s="49" t="str">
        <f ca="1">_xlfn.LET(_xlpm.a,F11,_xlpm.c,H12,_xlpm.x,$X$4,_xlpm.limInf,$B$51,_xlpm.limSup,$C$51,_xlpm.linhaAnt,F12,IF(_xlpm.a="FÉRIAS","FRS",IF(_xlpm.a="FERIADO","FER",IF(_xlpm.a="NTRAB","NTB",IF(AND(_xlpm.a="ATESTADO",_xlpm.c=""),"ATD",IF(_xlpm.c&lt;&gt;"",IF(_xlpm.c&gt;=_xlpm.x,"OK","ANT"),IF(_xlpm.linhaAnt&lt;_xlpm.limInf,"FAL","")))))))</f>
        <v/>
      </c>
      <c r="J12" s="192" t="str">
        <f>IF($N$47&lt;&gt;"SIM","",IFERROR(IF(TRIM(H12&amp;"")="","",_xlfn.LET(_xlpm.v,VALUE(TRIM(H12&amp;"")),_xlpm.alvo,(INT($X$4/100)*60+MOD($X$4,100)),_xlpm.real,(INT(_xlpm.v/100)*60+MOD(_xlpm.v,100)),_xlpm.dif,_xlpm.alvo-_xlpm.real,IF(ABS(_xlpm.dif)&lt;=5,0,_xlpm.dif))*-1),"ER"))</f>
        <v/>
      </c>
      <c r="K12" s="41">
        <f ca="1">IF($B$51=23,"HOJE",23)</f>
        <v>23</v>
      </c>
      <c r="L12" s="46"/>
      <c r="M12" s="7"/>
      <c r="N12" s="49" t="str">
        <f ca="1">_xlfn.LET(_xlpm.a,K11,_xlpm.c,M12,_xlpm.x,$X$4,_xlpm.limInf,$B$51,_xlpm.limSup,$C$51,_xlpm.linhaAnt,K12,IF(_xlpm.a="FÉRIAS","FRS",IF(_xlpm.a="FERIADO","FER",IF(_xlpm.a="NTRAB","NTB",IF(AND(_xlpm.a="ATESTADO",_xlpm.c=""),"ATD",IF(_xlpm.c&lt;&gt;"",IF(_xlpm.c&gt;=_xlpm.x,"OK","ANT"),IF(_xlpm.linhaAnt&lt;_xlpm.limInf,"FAL","")))))))</f>
        <v/>
      </c>
      <c r="O12" s="192" t="str">
        <f>IF($N$47&lt;&gt;"SIM","",IFERROR(IF(TRIM(M12&amp;"")="","",_xlfn.LET(_xlpm.v,VALUE(TRIM(M12&amp;"")),_xlpm.alvo,(INT($X$4/100)*60+MOD($X$4,100)),_xlpm.real,(INT(_xlpm.v/100)*60+MOD(_xlpm.v,100)),_xlpm.dif,_xlpm.alvo-_xlpm.real,IF(ABS(_xlpm.dif)&lt;=5,0,_xlpm.dif))*-1),"ER"))</f>
        <v/>
      </c>
      <c r="P12" s="231"/>
      <c r="Q12" s="232"/>
      <c r="R12" s="190"/>
      <c r="S12" s="240" t="str">
        <f t="shared" si="0"/>
        <v/>
      </c>
      <c r="T12" s="233" t="str">
        <f t="shared" si="1"/>
        <v/>
      </c>
      <c r="U12" s="5"/>
      <c r="V12" s="5"/>
      <c r="W12" s="9" t="s">
        <v>7</v>
      </c>
      <c r="X12" s="59">
        <f>SUM(X3-5)</f>
        <v>815</v>
      </c>
      <c r="Y12" s="14"/>
    </row>
    <row r="13" spans="1:66" x14ac:dyDescent="0.25">
      <c r="A13" s="41" t="str">
        <f>IF(A9="SÁBADO","DOMINGO",IF(A9="DOMINGO","SEGUNDA",IF(A9="SEGUNDA","TERÇA",IF(A9="SEGUNDA","TERÇA",IF(A9="TERÇA","QUARTA",IF(A9="QUARTA","QUINTA",IF(A9="QUINTA","SEXTA",IF(A9="SEXTA","SÁBADO","ERRO"))))))))</f>
        <v>TERÇA</v>
      </c>
      <c r="B13" s="46"/>
      <c r="C13" s="7"/>
      <c r="D13" s="49" t="str">
        <f ca="1">_xlfn.LET(_xlpm.a,A11,_xlpm.c,C13,_xlpm.x,$X$5,_xlpm.y,$Y$5,_xlpm.limInf,$B$51,_xlpm.limSup,$C$51,_xlpm.linhaAnt,A12,IF(_xlpm.a="FÉRIAS","FRS",IF(_xlpm.a="FERIADO","FER",IF(_xlpm.a="NTRAB","NTB",IF(AND(_xlpm.a="ATESTADO",_xlpm.c=""),"ATD",IF(_xlpm.c&lt;&gt;"",IF(_xlpm.c&lt;=_xlpm.x,IF(_xlpm.c&gt;_xlpm.y,"DP","OK"),"ATR"),IF(_xlpm.linhaAnt&lt;_xlpm.limInf,"FAL","")))))))</f>
        <v>FAL</v>
      </c>
      <c r="E13" s="192" t="str">
        <f>IF($N$47&lt;&gt;"SIM","",IFERROR(IF(TRIM(C13&amp;"")="","",_xlfn.LET(_xlpm.v,VALUE(TRIM(C13&amp;"")),_xlpm.alvo,(INT($Y$5/100)*60+MOD($Y$5,100)),_xlpm.real,(INT(_xlpm.v/100)*60+MOD(_xlpm.v,100)),_xlpm.dif,_xlpm.alvo-_xlpm.real,IF(ABS(_xlpm.dif)&lt;=5,0,_xlpm.dif))),"ER"))</f>
        <v/>
      </c>
      <c r="F13" s="41" t="str">
        <f>IF(F9="SÁBADO","DOMINGO",IF(F9="DOMINGO","SEGUNDA",IF(F9="SEGUNDA","TERÇA",IF(F9="SEGUNDA","TERÇA",IF(F9="TERÇA","QUARTA",IF(F9="QUARTA","QUINTA",IF(F9="QUINTA","SEXTA",IF(F9="SEXTA","SÁBADO","ERRO"))))))))</f>
        <v>SEXTA</v>
      </c>
      <c r="G13" s="46"/>
      <c r="H13" s="7"/>
      <c r="I13" s="49" t="str">
        <f ca="1">_xlfn.LET(_xlpm.a,F11,_xlpm.c,H13,_xlpm.x,$X$5,_xlpm.y,$Y$5,_xlpm.limInf,$B$51,_xlpm.limSup,$C$51,_xlpm.linhaAnt,F12,IF(_xlpm.a="FÉRIAS","FRS",IF(_xlpm.a="FERIADO","FER",IF(_xlpm.a="NTRAB","NTB",IF(AND(_xlpm.a="ATESTADO",_xlpm.c=""),"ATD",IF(_xlpm.c&lt;&gt;"",IF(_xlpm.c&lt;=_xlpm.x,IF(_xlpm.c&gt;_xlpm.y,"DP","OK"),"ATR"),IF(_xlpm.linhaAnt&lt;_xlpm.limInf,"FAL","")))))))</f>
        <v/>
      </c>
      <c r="J13" s="192" t="str">
        <f>IF($N$47&lt;&gt;"SIM","",IFERROR(IF(TRIM(H13&amp;"")="","",_xlfn.LET(_xlpm.v,VALUE(TRIM(H13&amp;"")),_xlpm.alvo,(INT($Y$5/100)*60+MOD($Y$5,100)),_xlpm.real,(INT(_xlpm.v/100)*60+MOD(_xlpm.v,100)),_xlpm.dif,_xlpm.alvo-_xlpm.real,IF(ABS(_xlpm.dif)&lt;=5,0,_xlpm.dif))),"ER"))</f>
        <v/>
      </c>
      <c r="K13" s="41" t="str">
        <f>IF(K9="SÁBADO","DOMINGO",IF(K9="DOMINGO","SEGUNDA",IF(K9="SEGUNDA","TERÇA",IF(K9="SEGUNDA","TERÇA",IF(K9="TERÇA","QUARTA",IF(K9="QUARTA","QUINTA",IF(K9="QUINTA","SEXTA",IF(K9="SEXTA","SÁBADO","ERRO"))))))))</f>
        <v>SEGUNDA</v>
      </c>
      <c r="L13" s="46"/>
      <c r="M13" s="7"/>
      <c r="N13" s="49" t="str">
        <f ca="1">_xlfn.LET(_xlpm.a,K11,_xlpm.c,M13,_xlpm.x,$X$5,_xlpm.y,$Y$5,_xlpm.limInf,$B$51,_xlpm.limSup,$C$51,_xlpm.linhaAnt,K12,IF(_xlpm.a="FÉRIAS","FRS",IF(_xlpm.a="FERIADO","FER",IF(_xlpm.a="NTRAB","NTB",IF(AND(_xlpm.a="ATESTADO",_xlpm.c=""),"ATD",IF(_xlpm.c&lt;&gt;"",IF(_xlpm.c&lt;=_xlpm.x,IF(_xlpm.c&gt;_xlpm.y,"DP","OK"),"ATR"),IF(_xlpm.linhaAnt&lt;_xlpm.limInf,"FAL","")))))))</f>
        <v/>
      </c>
      <c r="O13" s="192" t="str">
        <f>IF($N$47&lt;&gt;"SIM","",IFERROR(IF(TRIM(M13&amp;"")="","",_xlfn.LET(_xlpm.v,VALUE(TRIM(M13&amp;"")),_xlpm.alvo,(INT($Y$5/100)*60+MOD($Y$5,100)),_xlpm.real,(INT(_xlpm.v/100)*60+MOD(_xlpm.v,100)),_xlpm.dif,_xlpm.alvo-_xlpm.real,IF(ABS(_xlpm.dif)&lt;=5,0,_xlpm.dif))),"ER"))</f>
        <v/>
      </c>
      <c r="P13" s="231"/>
      <c r="Q13" s="232"/>
      <c r="R13" s="190"/>
      <c r="S13" s="240" t="str">
        <f t="shared" si="0"/>
        <v/>
      </c>
      <c r="T13" s="233" t="str">
        <f t="shared" si="1"/>
        <v/>
      </c>
      <c r="U13" s="5"/>
      <c r="V13" s="5"/>
      <c r="W13" s="9" t="s">
        <v>2</v>
      </c>
      <c r="X13" s="59">
        <f>X4</f>
        <v>1200</v>
      </c>
      <c r="Y13" s="14"/>
    </row>
    <row r="14" spans="1:66" x14ac:dyDescent="0.25">
      <c r="A14" s="38"/>
      <c r="B14" s="46"/>
      <c r="C14" s="7"/>
      <c r="D14" s="49" t="str">
        <f ca="1">_xlfn.LET(_xlpm.a,A11,_xlpm.c,C14,_xlpm.x,$X$6,_xlpm.limInf,$B$51,_xlpm.limSup,$C$51,_xlpm.linhaAnt,A12,IF(_xlpm.a="FÉRIAS","FRS",IF(_xlpm.a="FERIADO","FER",IF(_xlpm.a="NTRAB","NTB",IF(AND(_xlpm.a="ATESTADO",_xlpm.c=""),"ATD",IF(_xlpm.c&lt;&gt;"",IF(_xlpm.c&gt;=_xlpm.x,"OK","ANT"),IF(_xlpm.linhaAnt&lt;_xlpm.limInf,"FAL","")))))))</f>
        <v>FAL</v>
      </c>
      <c r="E14" s="192" t="str">
        <f>IF($N$47&lt;&gt;"SIM","",IFERROR(IF(TRIM(C14&amp;"")="","",_xlfn.LET(_xlpm.v,VALUE(TRIM(C14&amp;"")),_xlpm.alvo,(INT($X$6/100)*60+MOD($X$6,100)),_xlpm.real,(INT(_xlpm.v/100)*60+MOD(_xlpm.v,100)),_xlpm.dif,_xlpm.alvo-_xlpm.real,IF(ABS(_xlpm.dif)&lt;=5,0,_xlpm.dif))*-1),"ER"))</f>
        <v/>
      </c>
      <c r="F14" s="38"/>
      <c r="G14" s="46"/>
      <c r="H14" s="7"/>
      <c r="I14" s="49" t="str">
        <f ca="1">_xlfn.LET(_xlpm.a,F11,_xlpm.c,H14,_xlpm.x,$X$6,_xlpm.limInf,$B$51,_xlpm.limSup,$C$51,_xlpm.linhaAnt,F12,IF(_xlpm.a="FÉRIAS","FRS",IF(_xlpm.a="FERIADO","FER",IF(_xlpm.a="NTRAB","NTB",IF(AND(_xlpm.a="ATESTADO",_xlpm.c=""),"ATD",IF(_xlpm.c&lt;&gt;"",IF(_xlpm.c&gt;=_xlpm.x,"OK","ANT"),IF(_xlpm.linhaAnt&lt;_xlpm.limInf,"FAL","")))))))</f>
        <v/>
      </c>
      <c r="J14" s="192" t="str">
        <f>IF($N$47&lt;&gt;"SIM","",IFERROR(IF(TRIM(H14&amp;"")="","",_xlfn.LET(_xlpm.v,VALUE(TRIM(H14&amp;"")),_xlpm.alvo,(INT($X$6/100)*60+MOD($X$6,100)),_xlpm.real,(INT(_xlpm.v/100)*60+MOD(_xlpm.v,100)),_xlpm.dif,_xlpm.alvo-_xlpm.real,IF(ABS(_xlpm.dif)&lt;=5,0,_xlpm.dif))*-1),"ER"))</f>
        <v/>
      </c>
      <c r="K14" s="38"/>
      <c r="L14" s="46"/>
      <c r="M14" s="7"/>
      <c r="N14" s="49" t="str">
        <f ca="1">_xlfn.LET(_xlpm.a,K11,_xlpm.c,M14,_xlpm.x,$X$6,_xlpm.limInf,$B$51,_xlpm.limSup,$C$51,_xlpm.linhaAnt,K12,IF(_xlpm.a="FÉRIAS","FRS",IF(_xlpm.a="FERIADO","FER",IF(_xlpm.a="NTRAB","NTB",IF(AND(_xlpm.a="ATESTADO",_xlpm.c=""),"ATD",IF(_xlpm.c&lt;&gt;"",IF(_xlpm.c&gt;=_xlpm.x,"OK","ANT"),IF(_xlpm.linhaAnt&lt;_xlpm.limInf,"FAL","")))))))</f>
        <v/>
      </c>
      <c r="O14" s="192" t="str">
        <f>IF($N$47&lt;&gt;"SIM","",IFERROR(IF(TRIM(M14&amp;"")="","",_xlfn.LET(_xlpm.v,VALUE(TRIM(M14&amp;"")),_xlpm.alvo,(INT($X$6/100)*60+MOD($X$6,100)),_xlpm.real,(INT(_xlpm.v/100)*60+MOD(_xlpm.v,100)),_xlpm.dif,_xlpm.alvo-_xlpm.real,IF(ABS(_xlpm.dif)&lt;=5,0,_xlpm.dif))*-1),"ER"))</f>
        <v/>
      </c>
      <c r="P14" s="231"/>
      <c r="Q14" s="232"/>
      <c r="R14" s="190"/>
      <c r="S14" s="240" t="str">
        <f t="shared" si="0"/>
        <v/>
      </c>
      <c r="T14" s="233" t="str">
        <f t="shared" si="1"/>
        <v/>
      </c>
      <c r="U14" s="5"/>
      <c r="W14" s="9" t="s">
        <v>8</v>
      </c>
      <c r="X14" s="59">
        <f>SUM(X5-5)</f>
        <v>1345</v>
      </c>
    </row>
    <row r="15" spans="1:66" ht="15" customHeight="1" x14ac:dyDescent="0.25">
      <c r="A15" s="12"/>
      <c r="B15" s="47"/>
      <c r="C15" s="48"/>
      <c r="D15" s="50" t="str">
        <f ca="1">_xlfn.LET(_xlpm.a,A15,_xlpm.c,C15,_xlpm.x,$X$3,_xlpm.y,$Y$3,_xlpm.limInf,$B$51,_xlpm.limSup,$C$51,_xlpm.linhaAnt,A16,IF(_xlpm.a="FÉRIAS","FRS",IF(_xlpm.a="FERIADO","FER",IF(_xlpm.a="NTRAB","NTB",IF(AND(_xlpm.a="ATESTADO",_xlpm.c=""),"ATD",IF(_xlpm.c&lt;&gt;"",IF(_xlpm.c&lt;=_xlpm.x,IF(_xlpm.c&gt;_xlpm.y,"DP","OK"),"ATR"),IF(_xlpm.linhaAnt&lt;_xlpm.limInf,"FAL","")))))))</f>
        <v>FAL</v>
      </c>
      <c r="E15" s="192" t="str">
        <f>IF($N$47&lt;&gt;"SIM","",IFERROR(IF(TRIM(C15&amp;"")="","",_xlfn.LET(_xlpm.v,VALUE(TRIM(C15&amp;"")),_xlpm.alvo,IF(A17="SÁBADO",(INT($Y$8/100)*60+MOD($Y$8,100)),(INT($Y$3/100)*60+MOD($Y$3,100))),_xlpm.real,(INT(_xlpm.v/100)*60+MOD(_xlpm.v,100)),_xlpm.dif,_xlpm.alvo-_xlpm.real,IF(ABS(_xlpm.dif)&lt;=5,0,_xlpm.dif))),"ER"))</f>
        <v/>
      </c>
      <c r="F15" s="12"/>
      <c r="G15" s="47"/>
      <c r="H15" s="48"/>
      <c r="I15" s="50" t="str">
        <f ca="1">_xlfn.LET(_xlpm.a,F15,_xlpm.c,H15,_xlpm.x,$X$8,_xlpm.y,$Y$8,_xlpm.limInf,$B$51,_xlpm.limSup,$C$51,_xlpm.linhaAnt,F16,IF(_xlpm.a="FÉRIAS","FRS",IF(_xlpm.a="NTRAB","NT",IF(AND(_xlpm.a="ATESTADO",_xlpm.c=""),"ATD",IF(_xlpm.a="FERIADO","FER",IF(_xlpm.c&lt;&gt;"",IF(_xlpm.c&lt;=_xlpm.x,IF(_xlpm.c&gt;_xlpm.y,"DP","OK"),"ATR"),IF(_xlpm.linhaAnt&lt;_xlpm.limInf,"FAL","")))))))</f>
        <v/>
      </c>
      <c r="J15" s="192" t="str">
        <f>IF($N$47&lt;&gt;"SIM","",IFERROR(IF(TRIM(H15&amp;"")="","",_xlfn.LET(_xlpm.v,VALUE(TRIM(H15&amp;"")),_xlpm.alvo,IF(F17="SÁBADO",(INT($Y$8/100)*60+MOD($Y$8,100)),(INT($Y$3/100)*60+MOD($Y$3,100))),_xlpm.real,(INT(_xlpm.v/100)*60+MOD(_xlpm.v,100)),_xlpm.dif,_xlpm.alvo-_xlpm.real,IF(ABS(_xlpm.dif)&lt;=5,0,_xlpm.dif))),"ER"))</f>
        <v/>
      </c>
      <c r="K15" s="12"/>
      <c r="L15" s="47"/>
      <c r="M15" s="48"/>
      <c r="N15" s="50" t="str">
        <f ca="1">_xlfn.LET(_xlpm.a,K15,_xlpm.c,M15,_xlpm.x,$X$3,_xlpm.y,$Y$3,_xlpm.limInf,$B$51,_xlpm.limSup,$C$51,_xlpm.linhaAnt,K16,IF(_xlpm.a="FÉRIAS","FRS",IF(_xlpm.a="FERIADO","FER",IF(_xlpm.a="NTRAB","NTB",IF(AND(_xlpm.a="ATESTADO",_xlpm.c=""),"ATD",IF(_xlpm.c&lt;&gt;"",IF(_xlpm.c&lt;=_xlpm.x,IF(_xlpm.c&gt;_xlpm.y,"DP","OK"),"ATR"),IF(_xlpm.linhaAnt&lt;_xlpm.limInf,"FAL","")))))))</f>
        <v/>
      </c>
      <c r="O15" s="192" t="str">
        <f>IF($N$47&lt;&gt;"SIM","",IFERROR(IF(TRIM(M15&amp;"")="","",_xlfn.LET(_xlpm.v,VALUE(TRIM(M15&amp;"")),_xlpm.alvo,IF(K17="SÁBADO",(INT($Y$8/100)*60+MOD($Y$8,100)),(INT($Y$3/100)*60+MOD($Y$3,100))),_xlpm.real,(INT(_xlpm.v/100)*60+MOD(_xlpm.v,100)),_xlpm.dif,_xlpm.alvo-_xlpm.real,IF(ABS(_xlpm.dif)&lt;=5,0,_xlpm.dif))),"ER"))</f>
        <v/>
      </c>
      <c r="P15" s="231"/>
      <c r="Q15" s="232"/>
      <c r="R15" s="190"/>
      <c r="S15" s="240" t="str">
        <f t="shared" si="0"/>
        <v/>
      </c>
      <c r="T15" s="233" t="str">
        <f t="shared" si="1"/>
        <v/>
      </c>
      <c r="U15" s="5"/>
      <c r="W15" s="9" t="s">
        <v>3</v>
      </c>
      <c r="X15" s="59">
        <f>X6</f>
        <v>1800</v>
      </c>
    </row>
    <row r="16" spans="1:66" x14ac:dyDescent="0.25">
      <c r="A16" s="42">
        <f ca="1">IF($B$51=4,"HOJE",4)</f>
        <v>4</v>
      </c>
      <c r="B16" s="47"/>
      <c r="C16" s="48"/>
      <c r="D16" s="50" t="str">
        <f ca="1">_xlfn.LET(_xlpm.a,A15,_xlpm.c,C16,_xlpm.x,$X$4,_xlpm.limInf,$B$51,_xlpm.limSup,$C$51,_xlpm.linhaAnt,A16,IF(_xlpm.a="FÉRIAS","FRS",IF(_xlpm.a="FERIADO","FER",IF(_xlpm.a="NTRAB","NTB",IF(AND(_xlpm.a="ATESTADO",_xlpm.c=""),"ATD",IF(_xlpm.c&lt;&gt;"",IF(_xlpm.c&gt;=_xlpm.x,"OK","ANT"),IF(_xlpm.linhaAnt&lt;_xlpm.limInf,"FAL","")))))))</f>
        <v>FAL</v>
      </c>
      <c r="E16" s="192" t="str">
        <f>IF($N$47&lt;&gt;"SIM","",IFERROR(IF(TRIM(C16&amp;"")="","",_xlfn.LET(_xlpm.v,VALUE(TRIM(C16&amp;"")),_xlpm.alvo,(INT($X$4/100)*60+MOD($X$4,100)),_xlpm.real,(INT(_xlpm.v/100)*60+MOD(_xlpm.v,100)),_xlpm.dif,_xlpm.alvo-_xlpm.real,IF(ABS(_xlpm.dif)&lt;=5,0,_xlpm.dif))*-1),"ER"))</f>
        <v/>
      </c>
      <c r="F16" s="42">
        <f ca="1">IF($B$51=14,"HOJE",14)</f>
        <v>14</v>
      </c>
      <c r="G16" s="47"/>
      <c r="H16" s="48"/>
      <c r="I16" s="50" t="str">
        <f ca="1">_xlfn.LET(_xlpm.a,F15,_xlpm.c,H16,_xlpm.x,$X$9,_xlpm.limInf,$B$51,_xlpm.limSup,$C$51,_xlpm.linhaAnt,F16,IF(_xlpm.a="FÉRIAS","FRS",IF(_xlpm.a="NTRAB","NT",IF(AND(_xlpm.a="ATESTADO",_xlpm.c=""),"ATD",IF(_xlpm.a="FERIADO","FER",IF(_xlpm.c&lt;&gt;"",IF(_xlpm.c&gt;=_xlpm.x,"OK","ANT"),IF(_xlpm.linhaAnt&lt;_xlpm.limInf,"FAL","")))))))</f>
        <v/>
      </c>
      <c r="J16" s="192" t="str">
        <f>IF($N$47&lt;&gt;"SIM","",IFERROR(IF(TRIM(H16&amp;"")="","",_xlfn.LET(_xlpm.v,VALUE(TRIM(H16&amp;"")),_xlpm.alvo,(INT($X$4/100)*60+MOD($X$4,100)),_xlpm.real,(INT(_xlpm.v/100)*60+MOD(_xlpm.v,100)),_xlpm.dif,_xlpm.alvo-_xlpm.real,IF(ABS(_xlpm.dif)&lt;=5,0,_xlpm.dif))*-1),"ER"))</f>
        <v/>
      </c>
      <c r="K16" s="42">
        <f ca="1">IF($B$51=24,"HOJE",24)</f>
        <v>24</v>
      </c>
      <c r="L16" s="47"/>
      <c r="M16" s="48"/>
      <c r="N16" s="50" t="str">
        <f ca="1">_xlfn.LET(_xlpm.a,K15,_xlpm.c,M16,_xlpm.x,$X$4,_xlpm.limInf,$B$51,_xlpm.limSup,$C$51,_xlpm.linhaAnt,K16,IF(_xlpm.a="FÉRIAS","FRS",IF(_xlpm.a="FERIADO","FER",IF(_xlpm.a="NTRAB","NTB",IF(AND(_xlpm.a="ATESTADO",_xlpm.c=""),"ATD",IF(_xlpm.c&lt;&gt;"",IF(_xlpm.c&gt;=_xlpm.x,"OK","ANT"),IF(_xlpm.linhaAnt&lt;_xlpm.limInf,"FAL","")))))))</f>
        <v/>
      </c>
      <c r="O16" s="192" t="str">
        <f>IF($N$47&lt;&gt;"SIM","",IFERROR(IF(TRIM(M16&amp;"")="","",_xlfn.LET(_xlpm.v,VALUE(TRIM(M16&amp;"")),_xlpm.alvo,(INT($X$4/100)*60+MOD($X$4,100)),_xlpm.real,(INT(_xlpm.v/100)*60+MOD(_xlpm.v,100)),_xlpm.dif,_xlpm.alvo-_xlpm.real,IF(ABS(_xlpm.dif)&lt;=5,0,_xlpm.dif))*-1),"ER"))</f>
        <v/>
      </c>
      <c r="P16" s="231"/>
      <c r="Q16" s="232"/>
      <c r="R16" s="190"/>
      <c r="S16" s="240" t="str">
        <f t="shared" si="0"/>
        <v/>
      </c>
      <c r="T16" s="233" t="str">
        <f t="shared" si="1"/>
        <v/>
      </c>
      <c r="U16" s="5"/>
      <c r="W16" s="5"/>
    </row>
    <row r="17" spans="1:23" x14ac:dyDescent="0.25">
      <c r="A17" s="42" t="str">
        <f>IF(A13="SÁBADO","DOMINGO",IF(A13="DOMINGO","SEGUNDA",IF(A13="SEGUNDA","TERÇA",IF(A13="SEGUNDA","TERÇA",IF(A13="TERÇA","QUARTA",IF(A13="QUARTA","QUINTA",IF(A13="QUINTA","SEXTA",IF(A13="SEXTA","SÁBADO","ERRO"))))))))</f>
        <v>QUARTA</v>
      </c>
      <c r="B17" s="47"/>
      <c r="C17" s="48"/>
      <c r="D17" s="50" t="str">
        <f ca="1">_xlfn.LET(_xlpm.a,A15,_xlpm.c,C17,_xlpm.x,$X$5,_xlpm.y,$Y$5,_xlpm.limInf,$B$51,_xlpm.limSup,$C$51,_xlpm.linhaAnt,A16,IF(_xlpm.a="FÉRIAS","FRS",IF(_xlpm.a="FERIADO","FER",IF(_xlpm.a="NTRAB","NTB",IF(AND(_xlpm.a="ATESTADO",_xlpm.c=""),"ATD",IF(_xlpm.c&lt;&gt;"",IF(_xlpm.c&lt;=_xlpm.x,IF(_xlpm.c&gt;_xlpm.y,"DP","OK"),"ATR"),IF(_xlpm.linhaAnt&lt;_xlpm.limInf,"FAL","")))))))</f>
        <v>FAL</v>
      </c>
      <c r="E17" s="192" t="str">
        <f>IF($N$47&lt;&gt;"SIM","",IFERROR(IF(TRIM(C17&amp;"")="","",_xlfn.LET(_xlpm.v,VALUE(TRIM(C17&amp;"")),_xlpm.alvo,(INT($Y$5/100)*60+MOD($Y$5,100)),_xlpm.real,(INT(_xlpm.v/100)*60+MOD(_xlpm.v,100)),_xlpm.dif,_xlpm.alvo-_xlpm.real,IF(ABS(_xlpm.dif)&lt;=5,0,_xlpm.dif))),"ER"))</f>
        <v/>
      </c>
      <c r="F17" s="42" t="str">
        <f>IF(F13="SÁBADO","DOMINGO",IF(F13="DOMINGO","SEGUNDA",IF(F13="SEGUNDA","TERÇA",IF(F13="SEGUNDA","TERÇA",IF(F13="TERÇA","QUARTA",IF(F13="QUARTA","QUINTA",IF(F13="QUINTA","SEXTA",IF(F13="SEXTA","SÁBADO","ERRO"))))))))</f>
        <v>SÁBADO</v>
      </c>
      <c r="G17" s="277" t="s">
        <v>16</v>
      </c>
      <c r="H17" s="278"/>
      <c r="I17" s="278"/>
      <c r="J17" s="192" t="str">
        <f>IF($N$47&lt;&gt;"SIM","",IFERROR(IF(TRIM(H17&amp;"")="","",_xlfn.LET(_xlpm.v,VALUE(TRIM(H17&amp;"")),_xlpm.alvo,(INT($Y$5/100)*60+MOD($Y$5,100)),_xlpm.real,(INT(_xlpm.v/100)*60+MOD(_xlpm.v,100)),_xlpm.dif,_xlpm.alvo-_xlpm.real,IF(ABS(_xlpm.dif)&lt;=5,0,_xlpm.dif))),"ER"))</f>
        <v/>
      </c>
      <c r="K17" s="42" t="str">
        <f>IF(K13="SÁBADO","DOMINGO",IF(K13="DOMINGO","SEGUNDA",IF(K13="SEGUNDA","TERÇA",IF(K13="SEGUNDA","TERÇA",IF(K13="TERÇA","QUARTA",IF(K13="QUARTA","QUINTA",IF(K13="QUINTA","SEXTA",IF(K13="SEXTA","SÁBADO","ERRO"))))))))</f>
        <v>TERÇA</v>
      </c>
      <c r="L17" s="47"/>
      <c r="M17" s="48"/>
      <c r="N17" s="50" t="str">
        <f ca="1">_xlfn.LET(_xlpm.a,K15,_xlpm.c,M17,_xlpm.x,$X$5,_xlpm.y,$Y$5,_xlpm.limInf,$B$51,_xlpm.limSup,$C$51,_xlpm.linhaAnt,K16,IF(_xlpm.a="FÉRIAS","FRS",IF(_xlpm.a="FERIADO","FER",IF(_xlpm.a="NTRAB","NTB",IF(AND(_xlpm.a="ATESTADO",_xlpm.c=""),"ATD",IF(_xlpm.c&lt;&gt;"",IF(_xlpm.c&lt;=_xlpm.x,IF(_xlpm.c&gt;_xlpm.y,"DP","OK"),"ATR"),IF(_xlpm.linhaAnt&lt;_xlpm.limInf,"FAL","")))))))</f>
        <v/>
      </c>
      <c r="O17" s="192" t="str">
        <f>IF($N$47&lt;&gt;"SIM","",IFERROR(IF(TRIM(M17&amp;"")="","",_xlfn.LET(_xlpm.v,VALUE(TRIM(M17&amp;"")),_xlpm.alvo,(INT($Y$5/100)*60+MOD($Y$5,100)),_xlpm.real,(INT(_xlpm.v/100)*60+MOD(_xlpm.v,100)),_xlpm.dif,_xlpm.alvo-_xlpm.real,IF(ABS(_xlpm.dif)&lt;=5,0,_xlpm.dif))),"ER"))</f>
        <v/>
      </c>
      <c r="P17" s="231"/>
      <c r="Q17" s="232"/>
      <c r="R17" s="190"/>
      <c r="S17" s="240" t="str">
        <f t="shared" si="0"/>
        <v/>
      </c>
      <c r="T17" s="233" t="str">
        <f t="shared" si="1"/>
        <v/>
      </c>
      <c r="U17" s="5"/>
      <c r="W17" s="5"/>
    </row>
    <row r="18" spans="1:23" x14ac:dyDescent="0.25">
      <c r="A18" s="82"/>
      <c r="B18" s="47"/>
      <c r="C18" s="48"/>
      <c r="D18" s="50" t="str">
        <f ca="1">_xlfn.LET(_xlpm.a,A15,_xlpm.c,C18,_xlpm.x,$X$6,_xlpm.limInf,$B$51,_xlpm.limSup,$C$51,_xlpm.linhaAnt,A16,IF(_xlpm.a="FÉRIAS","FRS",IF(_xlpm.a="FERIADO","FER",IF(_xlpm.a="NTRAB","NTB",IF(AND(_xlpm.a="ATESTADO",_xlpm.c=""),"ATD",IF(_xlpm.c&lt;&gt;"",IF(_xlpm.c&gt;=_xlpm.x,"OK","ANT"),IF(_xlpm.linhaAnt&lt;_xlpm.limInf,"FAL","")))))))</f>
        <v>FAL</v>
      </c>
      <c r="E18" s="192" t="str">
        <f>IF($N$47&lt;&gt;"SIM","",IFERROR(IF(TRIM(C18&amp;"")="","",_xlfn.LET(_xlpm.v,VALUE(TRIM(C18&amp;"")),_xlpm.alvo,(INT($X$6/100)*60+MOD($X$6,100)),_xlpm.real,(INT(_xlpm.v/100)*60+MOD(_xlpm.v,100)),_xlpm.dif,_xlpm.alvo-_xlpm.real,IF(ABS(_xlpm.dif)&lt;=5,0,_xlpm.dif))*-1),"ER"))</f>
        <v/>
      </c>
      <c r="F18" s="82"/>
      <c r="G18" s="277"/>
      <c r="H18" s="278"/>
      <c r="I18" s="278"/>
      <c r="J18" s="192" t="str">
        <f>IF($N$47&lt;&gt;"SIM","",IFERROR(IF(TRIM(H18&amp;"")="","",_xlfn.LET(_xlpm.v,VALUE(TRIM(H18&amp;"")),_xlpm.alvo,(INT($X$6/100)*60+MOD($X$6,100)),_xlpm.real,(INT(_xlpm.v/100)*60+MOD(_xlpm.v,100)),_xlpm.dif,_xlpm.alvo-_xlpm.real,IF(ABS(_xlpm.dif)&lt;=5,0,_xlpm.dif))*-1),"ER"))</f>
        <v/>
      </c>
      <c r="K18" s="82"/>
      <c r="L18" s="47"/>
      <c r="M18" s="48"/>
      <c r="N18" s="50" t="str">
        <f ca="1">_xlfn.LET(_xlpm.a,K15,_xlpm.c,M18,_xlpm.x,$X$6,_xlpm.limInf,$B$51,_xlpm.limSup,$C$51,_xlpm.linhaAnt,K16,IF(_xlpm.a="FÉRIAS","FRS",IF(_xlpm.a="FERIADO","FER",IF(_xlpm.a="NTRAB","NTB",IF(AND(_xlpm.a="ATESTADO",_xlpm.c=""),"ATD",IF(_xlpm.c&lt;&gt;"",IF(_xlpm.c&gt;=_xlpm.x,"OK","ANT"),IF(_xlpm.linhaAnt&lt;_xlpm.limInf,"FAL","")))))))</f>
        <v/>
      </c>
      <c r="O18" s="192" t="str">
        <f>IF($N$47&lt;&gt;"SIM","",IFERROR(IF(TRIM(M18&amp;"")="","",_xlfn.LET(_xlpm.v,VALUE(TRIM(M18&amp;"")),_xlpm.alvo,(INT($X$6/100)*60+MOD($X$6,100)),_xlpm.real,(INT(_xlpm.v/100)*60+MOD(_xlpm.v,100)),_xlpm.dif,_xlpm.alvo-_xlpm.real,IF(ABS(_xlpm.dif)&lt;=5,0,_xlpm.dif))*-1),"ER"))</f>
        <v/>
      </c>
      <c r="P18" s="231"/>
      <c r="Q18" s="232"/>
      <c r="R18" s="190"/>
      <c r="S18" s="240" t="str">
        <f t="shared" si="0"/>
        <v/>
      </c>
      <c r="T18" s="233" t="str">
        <f t="shared" si="1"/>
        <v/>
      </c>
      <c r="U18" s="5"/>
      <c r="V18" s="5"/>
      <c r="W18" s="5"/>
    </row>
    <row r="19" spans="1:23" ht="15" customHeight="1" x14ac:dyDescent="0.25">
      <c r="A19" s="11"/>
      <c r="B19" s="46"/>
      <c r="C19" s="7"/>
      <c r="D19" s="49" t="str">
        <f ca="1">_xlfn.LET(_xlpm.a,A19,_xlpm.c,C19,_xlpm.x,$X$3,_xlpm.y,$Y$3,_xlpm.limInf,$B$51,_xlpm.limSup,$C$51,_xlpm.linhaAnt,A20,IF(_xlpm.a="FÉRIAS","FRS",IF(_xlpm.a="FERIADO","FER",IF(_xlpm.a="NTRAB","NTB",IF(AND(_xlpm.a="ATESTADO",_xlpm.c=""),"ATD",IF(_xlpm.c&lt;&gt;"",IF(_xlpm.c&lt;=_xlpm.x,IF(_xlpm.c&gt;_xlpm.y,"DP","OK"),"ATR"),IF(_xlpm.linhaAnt&lt;_xlpm.limInf,"FAL","")))))))</f>
        <v>FAL</v>
      </c>
      <c r="E19" s="192" t="str">
        <f>IF($N$47&lt;&gt;"SIM","",IFERROR(IF(TRIM(C19&amp;"")="","",_xlfn.LET(_xlpm.v,VALUE(TRIM(C19&amp;"")),_xlpm.alvo,IF(A21="SÁBADO",(INT($Y$8/100)*60+MOD($Y$8,100)),(INT($Y$3/100)*60+MOD($Y$3,100))),_xlpm.real,(INT(_xlpm.v/100)*60+MOD(_xlpm.v,100)),_xlpm.dif,_xlpm.alvo-_xlpm.real,IF(ABS(_xlpm.dif)&lt;=5,0,_xlpm.dif))),"ER"))</f>
        <v/>
      </c>
      <c r="F19" s="11"/>
      <c r="G19" s="256" t="s">
        <v>10</v>
      </c>
      <c r="H19" s="257"/>
      <c r="I19" s="257"/>
      <c r="J19" s="192" t="str">
        <f>IF($N$47&lt;&gt;"SIM","",IFERROR(IF(TRIM(H19&amp;"")="","",_xlfn.LET(_xlpm.v,VALUE(TRIM(H19&amp;"")),_xlpm.alvo,IF(F21="SÁBADO",(INT($Y$8/100)*60+MOD($Y$8,100)),(INT($Y$3/100)*60+MOD($Y$3,100))),_xlpm.real,(INT(_xlpm.v/100)*60+MOD(_xlpm.v,100)),_xlpm.dif,_xlpm.alvo-_xlpm.real,IF(ABS(_xlpm.dif)&lt;=5,0,_xlpm.dif))),"ER"))</f>
        <v/>
      </c>
      <c r="K19" s="11"/>
      <c r="L19" s="46"/>
      <c r="M19" s="7"/>
      <c r="N19" s="49" t="str">
        <f ca="1">_xlfn.LET(_xlpm.a,K19,_xlpm.c,M19,_xlpm.x,$X$3,_xlpm.y,$Y$3,_xlpm.limInf,$B$51,_xlpm.limSup,$C$51,_xlpm.linhaAnt,K20,IF(_xlpm.a="FÉRIAS","FRS",IF(_xlpm.a="FERIADO","FER",IF(_xlpm.a="NTRAB","NTB",IF(AND(_xlpm.a="ATESTADO",_xlpm.c=""),"ATD",IF(_xlpm.c&lt;&gt;"",IF(_xlpm.c&lt;=_xlpm.x,IF(_xlpm.c&gt;_xlpm.y,"DP","OK"),"ATR"),IF(_xlpm.linhaAnt&lt;_xlpm.limInf,"FAL","")))))))</f>
        <v/>
      </c>
      <c r="O19" s="192" t="str">
        <f>IF($N$47&lt;&gt;"SIM","",IFERROR(IF(TRIM(M19&amp;"")="","",_xlfn.LET(_xlpm.v,VALUE(TRIM(M19&amp;"")),_xlpm.alvo,IF(K21="SÁBADO",(INT($Y$8/100)*60+MOD($Y$8,100)),(INT($Y$3/100)*60+MOD($Y$3,100))),_xlpm.real,(INT(_xlpm.v/100)*60+MOD(_xlpm.v,100)),_xlpm.dif,_xlpm.alvo-_xlpm.real,IF(ABS(_xlpm.dif)&lt;=5,0,_xlpm.dif))),"ER"))</f>
        <v/>
      </c>
      <c r="P19" s="231"/>
      <c r="Q19" s="232"/>
      <c r="R19" s="190"/>
      <c r="S19" s="240" t="str">
        <f t="shared" si="0"/>
        <v/>
      </c>
      <c r="T19" s="233" t="str">
        <f t="shared" si="1"/>
        <v/>
      </c>
      <c r="U19" s="5"/>
      <c r="V19" s="5"/>
      <c r="W19" s="5"/>
    </row>
    <row r="20" spans="1:23" x14ac:dyDescent="0.25">
      <c r="A20" s="41">
        <f ca="1">IF($B$51=5,"HOJE",5)</f>
        <v>5</v>
      </c>
      <c r="B20" s="46"/>
      <c r="C20" s="7"/>
      <c r="D20" s="49" t="str">
        <f ca="1">_xlfn.LET(_xlpm.a,A19,_xlpm.c,C20,_xlpm.x,$X$4,_xlpm.limInf,$B$51,_xlpm.limSup,$C$51,_xlpm.linhaAnt,A20,IF(_xlpm.a="FÉRIAS","FRS",IF(_xlpm.a="FERIADO","FER",IF(_xlpm.a="NTRAB","NTB",IF(AND(_xlpm.a="ATESTADO",_xlpm.c=""),"ATD",IF(_xlpm.c&lt;&gt;"",IF(_xlpm.c&gt;=_xlpm.x,"OK","ANT"),IF(_xlpm.linhaAnt&lt;_xlpm.limInf,"FAL","")))))))</f>
        <v>FAL</v>
      </c>
      <c r="E20" s="192" t="str">
        <f>IF($N$47&lt;&gt;"SIM","",IFERROR(IF(TRIM(C20&amp;"")="","",_xlfn.LET(_xlpm.v,VALUE(TRIM(C20&amp;"")),_xlpm.alvo,(INT($X$4/100)*60+MOD($X$4,100)),_xlpm.real,(INT(_xlpm.v/100)*60+MOD(_xlpm.v,100)),_xlpm.dif,_xlpm.alvo-_xlpm.real,IF(ABS(_xlpm.dif)&lt;=5,0,_xlpm.dif))*-1),"ER"))</f>
        <v/>
      </c>
      <c r="F20" s="41">
        <f ca="1">IF($B$51=15,"HOJE",15)</f>
        <v>15</v>
      </c>
      <c r="G20" s="256"/>
      <c r="H20" s="257"/>
      <c r="I20" s="257"/>
      <c r="J20" s="192" t="str">
        <f>IF($N$47&lt;&gt;"SIM","",IFERROR(IF(TRIM(H20&amp;"")="","",_xlfn.LET(_xlpm.v,VALUE(TRIM(H20&amp;"")),_xlpm.alvo,(INT($X$4/100)*60+MOD($X$4,100)),_xlpm.real,(INT(_xlpm.v/100)*60+MOD(_xlpm.v,100)),_xlpm.dif,_xlpm.alvo-_xlpm.real,IF(ABS(_xlpm.dif)&lt;=5,0,_xlpm.dif))*-1),"ER"))</f>
        <v/>
      </c>
      <c r="K20" s="41">
        <f ca="1">IF($B$51=25,"HOJE",25)</f>
        <v>25</v>
      </c>
      <c r="L20" s="46"/>
      <c r="M20" s="7"/>
      <c r="N20" s="49" t="str">
        <f ca="1">_xlfn.LET(_xlpm.a,K19,_xlpm.c,M20,_xlpm.x,$X$4,_xlpm.limInf,$B$51,_xlpm.limSup,$C$51,_xlpm.linhaAnt,K20,IF(_xlpm.a="FÉRIAS","FRS",IF(_xlpm.a="FERIADO","FER",IF(_xlpm.a="NTRAB","NTB",IF(AND(_xlpm.a="ATESTADO",_xlpm.c=""),"ATD",IF(_xlpm.c&lt;&gt;"",IF(_xlpm.c&gt;=_xlpm.x,"OK","ANT"),IF(_xlpm.linhaAnt&lt;_xlpm.limInf,"FAL","")))))))</f>
        <v/>
      </c>
      <c r="O20" s="192" t="str">
        <f>IF($N$47&lt;&gt;"SIM","",IFERROR(IF(TRIM(M20&amp;"")="","",_xlfn.LET(_xlpm.v,VALUE(TRIM(M20&amp;"")),_xlpm.alvo,(INT($X$4/100)*60+MOD($X$4,100)),_xlpm.real,(INT(_xlpm.v/100)*60+MOD(_xlpm.v,100)),_xlpm.dif,_xlpm.alvo-_xlpm.real,IF(ABS(_xlpm.dif)&lt;=5,0,_xlpm.dif))*-1),"ER"))</f>
        <v/>
      </c>
      <c r="P20" s="231"/>
      <c r="Q20" s="232"/>
      <c r="R20" s="190"/>
      <c r="S20" s="240" t="str">
        <f t="shared" si="0"/>
        <v/>
      </c>
      <c r="T20" s="233" t="str">
        <f t="shared" si="1"/>
        <v/>
      </c>
      <c r="U20" s="5"/>
      <c r="V20" s="5"/>
      <c r="W20" s="5"/>
    </row>
    <row r="21" spans="1:23" x14ac:dyDescent="0.25">
      <c r="A21" s="41" t="str">
        <f>IF(A17="SÁBADO","DOMINGO",IF(A17="DOMINGO","SEGUNDA",IF(A17="SEGUNDA","TERÇA",IF(A17="SEGUNDA","TERÇA",IF(A17="TERÇA","QUARTA",IF(A17="QUARTA","QUINTA",IF(A17="QUINTA","SEXTA",IF(A17="SEXTA","SÁBADO","ERRO"))))))))</f>
        <v>QUINTA</v>
      </c>
      <c r="B21" s="46"/>
      <c r="C21" s="7"/>
      <c r="D21" s="49" t="str">
        <f ca="1">_xlfn.LET(_xlpm.a,A19,_xlpm.c,C21,_xlpm.x,$X$5,_xlpm.y,$Y$5,_xlpm.limInf,$B$51,_xlpm.limSup,$C$51,_xlpm.linhaAnt,A20,IF(_xlpm.a="FÉRIAS","FRS",IF(_xlpm.a="FERIADO","FER",IF(_xlpm.a="NTRAB","NTB",IF(AND(_xlpm.a="ATESTADO",_xlpm.c=""),"ATD",IF(_xlpm.c&lt;&gt;"",IF(_xlpm.c&lt;=_xlpm.x,IF(_xlpm.c&gt;_xlpm.y,"DP","OK"),"ATR"),IF(_xlpm.linhaAnt&lt;_xlpm.limInf,"FAL","")))))))</f>
        <v>FAL</v>
      </c>
      <c r="E21" s="192" t="str">
        <f>IF($N$47&lt;&gt;"SIM","",IFERROR(IF(TRIM(C21&amp;"")="","",_xlfn.LET(_xlpm.v,VALUE(TRIM(C21&amp;"")),_xlpm.alvo,(INT($Y$5/100)*60+MOD($Y$5,100)),_xlpm.real,(INT(_xlpm.v/100)*60+MOD(_xlpm.v,100)),_xlpm.dif,_xlpm.alvo-_xlpm.real,IF(ABS(_xlpm.dif)&lt;=5,0,_xlpm.dif))),"ER"))</f>
        <v/>
      </c>
      <c r="F21" s="41" t="str">
        <f>IF(F17="SÁBADO","DOMINGO",IF(F17="DOMINGO","SEGUNDA",IF(F17="SEGUNDA","TERÇA",IF(F17="SEGUNDA","TERÇA",IF(F17="TERÇA","QUARTA",IF(F17="QUARTA","QUINTA",IF(F17="QUINTA","SEXTA",IF(F17="SEXTA","SÁBADO","ERRO"))))))))</f>
        <v>DOMINGO</v>
      </c>
      <c r="G21" s="256"/>
      <c r="H21" s="257"/>
      <c r="I21" s="257"/>
      <c r="J21" s="192" t="str">
        <f>IF($N$47&lt;&gt;"SIM","",IFERROR(IF(TRIM(H21&amp;"")="","",_xlfn.LET(_xlpm.v,VALUE(TRIM(H21&amp;"")),_xlpm.alvo,(INT($Y$5/100)*60+MOD($Y$5,100)),_xlpm.real,(INT(_xlpm.v/100)*60+MOD(_xlpm.v,100)),_xlpm.dif,_xlpm.alvo-_xlpm.real,IF(ABS(_xlpm.dif)&lt;=5,0,_xlpm.dif))),"ER"))</f>
        <v/>
      </c>
      <c r="K21" s="41" t="str">
        <f>IF(K17="SÁBADO","DOMINGO",IF(K17="DOMINGO","SEGUNDA",IF(K17="SEGUNDA","TERÇA",IF(K17="SEGUNDA","TERÇA",IF(K17="TERÇA","QUARTA",IF(K17="QUARTA","QUINTA",IF(K17="QUINTA","SEXTA",IF(K17="SEXTA","SÁBADO","ERRO"))))))))</f>
        <v>QUARTA</v>
      </c>
      <c r="L21" s="46"/>
      <c r="M21" s="7"/>
      <c r="N21" s="49" t="str">
        <f ca="1">_xlfn.LET(_xlpm.a,K19,_xlpm.c,M21,_xlpm.x,$X$5,_xlpm.y,$Y$5,_xlpm.limInf,$B$51,_xlpm.limSup,$C$51,_xlpm.linhaAnt,K20,IF(_xlpm.a="FÉRIAS","FRS",IF(_xlpm.a="FERIADO","FER",IF(_xlpm.a="NTRAB","NTB",IF(AND(_xlpm.a="ATESTADO",_xlpm.c=""),"ATD",IF(_xlpm.c&lt;&gt;"",IF(_xlpm.c&lt;=_xlpm.x,IF(_xlpm.c&gt;_xlpm.y,"DP","OK"),"ATR"),IF(_xlpm.linhaAnt&lt;_xlpm.limInf,"FAL","")))))))</f>
        <v/>
      </c>
      <c r="O21" s="192" t="str">
        <f>IF($N$47&lt;&gt;"SIM","",IFERROR(IF(TRIM(M21&amp;"")="","",_xlfn.LET(_xlpm.v,VALUE(TRIM(M21&amp;"")),_xlpm.alvo,(INT($Y$5/100)*60+MOD($Y$5,100)),_xlpm.real,(INT(_xlpm.v/100)*60+MOD(_xlpm.v,100)),_xlpm.dif,_xlpm.alvo-_xlpm.real,IF(ABS(_xlpm.dif)&lt;=5,0,_xlpm.dif))),"ER"))</f>
        <v/>
      </c>
      <c r="P21" s="231"/>
      <c r="Q21" s="232"/>
      <c r="R21" s="190"/>
      <c r="S21" s="240" t="str">
        <f t="shared" si="0"/>
        <v/>
      </c>
      <c r="T21" s="233" t="str">
        <f t="shared" si="1"/>
        <v/>
      </c>
      <c r="U21" s="5"/>
      <c r="V21" s="5"/>
      <c r="W21" s="5"/>
    </row>
    <row r="22" spans="1:23" x14ac:dyDescent="0.25">
      <c r="A22" s="38"/>
      <c r="B22" s="46"/>
      <c r="C22" s="7"/>
      <c r="D22" s="49" t="str">
        <f ca="1">_xlfn.LET(_xlpm.a,A19,_xlpm.c,C22,_xlpm.x,$X$6,_xlpm.limInf,$B$51,_xlpm.limSup,$C$51,_xlpm.linhaAnt,A20,IF(_xlpm.a="FÉRIAS","FRS",IF(_xlpm.a="FERIADO","FER",IF(_xlpm.a="NTRAB","NTB",IF(AND(_xlpm.a="ATESTADO",_xlpm.c=""),"ATD",IF(_xlpm.c&lt;&gt;"",IF(_xlpm.c&gt;=_xlpm.x,"OK","ANT"),IF(_xlpm.linhaAnt&lt;_xlpm.limInf,"FAL","")))))))</f>
        <v>FAL</v>
      </c>
      <c r="E22" s="192" t="str">
        <f>IF($N$47&lt;&gt;"SIM","",IFERROR(IF(TRIM(C22&amp;"")="","",_xlfn.LET(_xlpm.v,VALUE(TRIM(C22&amp;"")),_xlpm.alvo,(INT($X$6/100)*60+MOD($X$6,100)),_xlpm.real,(INT(_xlpm.v/100)*60+MOD(_xlpm.v,100)),_xlpm.dif,_xlpm.alvo-_xlpm.real,IF(ABS(_xlpm.dif)&lt;=5,0,_xlpm.dif))*-1),"ER"))</f>
        <v/>
      </c>
      <c r="F22" s="38"/>
      <c r="G22" s="256"/>
      <c r="H22" s="257"/>
      <c r="I22" s="257"/>
      <c r="J22" s="192" t="str">
        <f>IF($N$47&lt;&gt;"SIM","",IFERROR(IF(TRIM(H22&amp;"")="","",_xlfn.LET(_xlpm.v,VALUE(TRIM(H22&amp;"")),_xlpm.alvo,(INT($X$6/100)*60+MOD($X$6,100)),_xlpm.real,(INT(_xlpm.v/100)*60+MOD(_xlpm.v,100)),_xlpm.dif,_xlpm.alvo-_xlpm.real,IF(ABS(_xlpm.dif)&lt;=5,0,_xlpm.dif))*-1),"ER"))</f>
        <v/>
      </c>
      <c r="K22" s="38"/>
      <c r="L22" s="46"/>
      <c r="M22" s="7"/>
      <c r="N22" s="49" t="str">
        <f ca="1">_xlfn.LET(_xlpm.a,K19,_xlpm.c,M22,_xlpm.x,$X$6,_xlpm.limInf,$B$51,_xlpm.limSup,$C$51,_xlpm.linhaAnt,K20,IF(_xlpm.a="FÉRIAS","FRS",IF(_xlpm.a="FERIADO","FER",IF(_xlpm.a="NTRAB","NTB",IF(AND(_xlpm.a="ATESTADO",_xlpm.c=""),"ATD",IF(_xlpm.c&lt;&gt;"",IF(_xlpm.c&gt;=_xlpm.x,"OK","ANT"),IF(_xlpm.linhaAnt&lt;_xlpm.limInf,"FAL","")))))))</f>
        <v/>
      </c>
      <c r="O22" s="192" t="str">
        <f>IF($N$47&lt;&gt;"SIM","",IFERROR(IF(TRIM(M22&amp;"")="","",_xlfn.LET(_xlpm.v,VALUE(TRIM(M22&amp;"")),_xlpm.alvo,(INT($X$6/100)*60+MOD($X$6,100)),_xlpm.real,(INT(_xlpm.v/100)*60+MOD(_xlpm.v,100)),_xlpm.dif,_xlpm.alvo-_xlpm.real,IF(ABS(_xlpm.dif)&lt;=5,0,_xlpm.dif))*-1),"ER"))</f>
        <v/>
      </c>
      <c r="P22" s="231"/>
      <c r="Q22" s="232"/>
      <c r="R22" s="190"/>
      <c r="S22" s="240" t="str">
        <f t="shared" si="0"/>
        <v/>
      </c>
      <c r="T22" s="233" t="str">
        <f t="shared" si="1"/>
        <v/>
      </c>
      <c r="U22" s="5"/>
      <c r="V22" s="5"/>
      <c r="W22" s="5"/>
    </row>
    <row r="23" spans="1:23" ht="15" customHeight="1" x14ac:dyDescent="0.25">
      <c r="A23" s="12"/>
      <c r="B23" s="47"/>
      <c r="C23" s="48"/>
      <c r="D23" s="50" t="str">
        <f ca="1">_xlfn.LET(_xlpm.a,A23,_xlpm.c,C23,_xlpm.x,$X$3,_xlpm.y,$Y$3,_xlpm.limInf,$B$51,_xlpm.limSup,$C$51,_xlpm.linhaAnt,A24,IF(_xlpm.a="FÉRIAS","FRS",IF(_xlpm.a="FERIADO","FER",IF(_xlpm.a="NTRAB","NTB",IF(AND(_xlpm.a="ATESTADO",_xlpm.c=""),"ATD",IF(_xlpm.c&lt;&gt;"",IF(_xlpm.c&lt;=_xlpm.x,IF(_xlpm.c&gt;_xlpm.y,"DP","OK"),"ATR"),IF(_xlpm.linhaAnt&lt;_xlpm.limInf,"FAL","")))))))</f>
        <v>FAL</v>
      </c>
      <c r="E23" s="192" t="str">
        <f>IF($N$47&lt;&gt;"SIM","",IFERROR(IF(TRIM(C23&amp;"")="","",_xlfn.LET(_xlpm.v,VALUE(TRIM(C23&amp;"")),_xlpm.alvo,IF(A25="SÁBADO",(INT($Y$8/100)*60+MOD($Y$8,100)),(INT($Y$3/100)*60+MOD($Y$3,100))),_xlpm.real,(INT(_xlpm.v/100)*60+MOD(_xlpm.v,100)),_xlpm.dif,_xlpm.alvo-_xlpm.real,IF(ABS(_xlpm.dif)&lt;=5,0,_xlpm.dif))),"ER"))</f>
        <v/>
      </c>
      <c r="F23" s="12"/>
      <c r="G23" s="47"/>
      <c r="H23" s="48"/>
      <c r="I23" s="50" t="str">
        <f ca="1">_xlfn.LET(_xlpm.a,F23,_xlpm.c,H23,_xlpm.x,$X$3,_xlpm.y,$Y$3,_xlpm.limInf,$B$51,_xlpm.limSup,$C$51,_xlpm.linhaAnt,F24,IF(_xlpm.a="FÉRIAS","FRS",IF(_xlpm.a="FERIADO","FER",IF(_xlpm.a="NTRAB","NTB",IF(AND(_xlpm.a="ATESTADO",_xlpm.c=""),"ATD",IF(_xlpm.c&lt;&gt;"",IF(_xlpm.c&lt;=_xlpm.x,IF(_xlpm.c&gt;_xlpm.y,"DP","OK"),"ATR"),IF(_xlpm.linhaAnt&lt;_xlpm.limInf,"FAL","")))))))</f>
        <v/>
      </c>
      <c r="J23" s="192" t="str">
        <f>IF($N$47&lt;&gt;"SIM","",IFERROR(IF(TRIM(H23&amp;"")="","",_xlfn.LET(_xlpm.v,VALUE(TRIM(H23&amp;"")),_xlpm.alvo,IF(F25="SÁBADO",(INT($Y$8/100)*60+MOD($Y$8,100)),(INT($Y$3/100)*60+MOD($Y$3,100))),_xlpm.real,(INT(_xlpm.v/100)*60+MOD(_xlpm.v,100)),_xlpm.dif,_xlpm.alvo-_xlpm.real,IF(ABS(_xlpm.dif)&lt;=5,0,_xlpm.dif))),"ER"))</f>
        <v/>
      </c>
      <c r="K23" s="12"/>
      <c r="L23" s="47"/>
      <c r="M23" s="48"/>
      <c r="N23" s="50" t="str">
        <f ca="1">_xlfn.LET(_xlpm.a,K23,_xlpm.c,M23,_xlpm.x,$X$3,_xlpm.y,$Y$3,_xlpm.limInf,$B$51,_xlpm.limSup,$C$51,_xlpm.linhaAnt,K24,IF(_xlpm.a="FÉRIAS","FRS",IF(_xlpm.a="FERIADO","FER",IF(_xlpm.a="NTRAB","NTB",IF(AND(_xlpm.a="ATESTADO",_xlpm.c=""),"ATD",IF(_xlpm.c&lt;&gt;"",IF(_xlpm.c&lt;=_xlpm.x,IF(_xlpm.c&gt;_xlpm.y,"DP","OK"),"ATR"),IF(_xlpm.linhaAnt&lt;_xlpm.limInf,"FAL","")))))))</f>
        <v/>
      </c>
      <c r="O23" s="192" t="str">
        <f>IF($N$47&lt;&gt;"SIM","",IFERROR(IF(TRIM(M23&amp;"")="","",_xlfn.LET(_xlpm.v,VALUE(TRIM(M23&amp;"")),_xlpm.alvo,IF(K25="SÁBADO",(INT($Y$8/100)*60+MOD($Y$8,100)),(INT($Y$3/100)*60+MOD($Y$3,100))),_xlpm.real,(INT(_xlpm.v/100)*60+MOD(_xlpm.v,100)),_xlpm.dif,_xlpm.alvo-_xlpm.real,IF(ABS(_xlpm.dif)&lt;=5,0,_xlpm.dif))),"ER"))</f>
        <v/>
      </c>
      <c r="P23" s="231"/>
      <c r="Q23" s="232"/>
      <c r="R23" s="190"/>
      <c r="S23" s="240" t="str">
        <f t="shared" si="0"/>
        <v/>
      </c>
      <c r="T23" s="233" t="str">
        <f t="shared" si="1"/>
        <v/>
      </c>
      <c r="U23" s="5"/>
      <c r="V23" s="5"/>
      <c r="W23" s="5"/>
    </row>
    <row r="24" spans="1:23" x14ac:dyDescent="0.25">
      <c r="A24" s="42">
        <f ca="1">IF($B$51=6,"HOJE",6)</f>
        <v>6</v>
      </c>
      <c r="B24" s="47"/>
      <c r="C24" s="48"/>
      <c r="D24" s="50" t="str">
        <f ca="1">_xlfn.LET(_xlpm.a,A23,_xlpm.c,C24,_xlpm.x,$X$4,_xlpm.limInf,$B$51,_xlpm.limSup,$C$51,_xlpm.linhaAnt,A24,IF(_xlpm.a="FÉRIAS","FRS",IF(_xlpm.a="FERIADO","FER",IF(_xlpm.a="NTRAB","NTB",IF(AND(_xlpm.a="ATESTADO",_xlpm.c=""),"ATD",IF(_xlpm.c&lt;&gt;"",IF(_xlpm.c&gt;=_xlpm.x,"OK","ANT"),IF(_xlpm.linhaAnt&lt;_xlpm.limInf,"FAL","")))))))</f>
        <v>FAL</v>
      </c>
      <c r="E24" s="192" t="str">
        <f>IF($N$47&lt;&gt;"SIM","",IFERROR(IF(TRIM(C24&amp;"")="","",_xlfn.LET(_xlpm.v,VALUE(TRIM(C24&amp;"")),_xlpm.alvo,(INT($X$4/100)*60+MOD($X$4,100)),_xlpm.real,(INT(_xlpm.v/100)*60+MOD(_xlpm.v,100)),_xlpm.dif,_xlpm.alvo-_xlpm.real,IF(ABS(_xlpm.dif)&lt;=5,0,_xlpm.dif))*-1),"ER"))</f>
        <v/>
      </c>
      <c r="F24" s="42">
        <f ca="1">IF($B$51=16,"HOJE",16)</f>
        <v>16</v>
      </c>
      <c r="G24" s="47"/>
      <c r="H24" s="48"/>
      <c r="I24" s="50" t="str">
        <f ca="1">_xlfn.LET(_xlpm.a,F23,_xlpm.c,H24,_xlpm.x,$X$4,_xlpm.limInf,$B$51,_xlpm.limSup,$C$51,_xlpm.linhaAnt,F24,IF(_xlpm.a="FÉRIAS","FRS",IF(_xlpm.a="FERIADO","FER",IF(_xlpm.a="NTRAB","NTB",IF(AND(_xlpm.a="ATESTADO",_xlpm.c=""),"ATD",IF(_xlpm.c&lt;&gt;"",IF(_xlpm.c&gt;=_xlpm.x,"OK","ANT"),IF(_xlpm.linhaAnt&lt;_xlpm.limInf,"FAL","")))))))</f>
        <v/>
      </c>
      <c r="J24" s="192" t="str">
        <f>IF($N$47&lt;&gt;"SIM","",IFERROR(IF(TRIM(H24&amp;"")="","",_xlfn.LET(_xlpm.v,VALUE(TRIM(H24&amp;"")),_xlpm.alvo,(INT($X$4/100)*60+MOD($X$4,100)),_xlpm.real,(INT(_xlpm.v/100)*60+MOD(_xlpm.v,100)),_xlpm.dif,_xlpm.alvo-_xlpm.real,IF(ABS(_xlpm.dif)&lt;=5,0,_xlpm.dif))*-1),"ER"))</f>
        <v/>
      </c>
      <c r="K24" s="42">
        <f ca="1">IF($B$51=26,"HOJE",26)</f>
        <v>26</v>
      </c>
      <c r="L24" s="47"/>
      <c r="M24" s="48"/>
      <c r="N24" s="50" t="str">
        <f ca="1">_xlfn.LET(_xlpm.a,K23,_xlpm.c,M24,_xlpm.x,$X$4,_xlpm.limInf,$B$51,_xlpm.limSup,$C$51,_xlpm.linhaAnt,K24,IF(_xlpm.a="FÉRIAS","FRS",IF(_xlpm.a="FERIADO","FER",IF(_xlpm.a="NTRAB","NTB",IF(AND(_xlpm.a="ATESTADO",_xlpm.c=""),"ATD",IF(_xlpm.c&lt;&gt;"",IF(_xlpm.c&gt;=_xlpm.x,"OK","ANT"),IF(_xlpm.linhaAnt&lt;_xlpm.limInf,"FAL","")))))))</f>
        <v/>
      </c>
      <c r="O24" s="192" t="str">
        <f>IF($N$47&lt;&gt;"SIM","",IFERROR(IF(TRIM(M24&amp;"")="","",_xlfn.LET(_xlpm.v,VALUE(TRIM(M24&amp;"")),_xlpm.alvo,(INT($X$4/100)*60+MOD($X$4,100)),_xlpm.real,(INT(_xlpm.v/100)*60+MOD(_xlpm.v,100)),_xlpm.dif,_xlpm.alvo-_xlpm.real,IF(ABS(_xlpm.dif)&lt;=5,0,_xlpm.dif))*-1),"ER"))</f>
        <v/>
      </c>
      <c r="P24" s="231"/>
      <c r="Q24" s="232"/>
      <c r="R24" s="190"/>
      <c r="S24" s="240" t="str">
        <f t="shared" si="0"/>
        <v/>
      </c>
      <c r="T24" s="233" t="str">
        <f t="shared" si="1"/>
        <v/>
      </c>
      <c r="U24" s="5"/>
      <c r="V24" s="5"/>
      <c r="W24" s="5"/>
    </row>
    <row r="25" spans="1:23" x14ac:dyDescent="0.25">
      <c r="A25" s="42" t="str">
        <f>IF(A21="SÁBADO","DOMINGO",IF(A21="DOMINGO","SEGUNDA",IF(A21="SEGUNDA","TERÇA",IF(A21="SEGUNDA","TERÇA",IF(A21="TERÇA","QUARTA",IF(A21="QUARTA","QUINTA",IF(A21="QUINTA","SEXTA",IF(A21="SEXTA","SÁBADO","ERRO"))))))))</f>
        <v>SEXTA</v>
      </c>
      <c r="B25" s="47"/>
      <c r="C25" s="48"/>
      <c r="D25" s="50" t="str">
        <f ca="1">_xlfn.LET(_xlpm.a,A23,_xlpm.c,C25,_xlpm.x,$X$5,_xlpm.y,$Y$5,_xlpm.limInf,$B$51,_xlpm.limSup,$C$51,_xlpm.linhaAnt,A24,IF(_xlpm.a="FÉRIAS","FRS",IF(_xlpm.a="FERIADO","FER",IF(_xlpm.a="NTRAB","NTB",IF(AND(_xlpm.a="ATESTADO",_xlpm.c=""),"ATD",IF(_xlpm.c&lt;&gt;"",IF(_xlpm.c&lt;=_xlpm.x,IF(_xlpm.c&gt;_xlpm.y,"DP","OK"),"ATR"),IF(_xlpm.linhaAnt&lt;_xlpm.limInf,"FAL","")))))))</f>
        <v>FAL</v>
      </c>
      <c r="E25" s="192" t="str">
        <f>IF($N$47&lt;&gt;"SIM","",IFERROR(IF(TRIM(C25&amp;"")="","",_xlfn.LET(_xlpm.v,VALUE(TRIM(C25&amp;"")),_xlpm.alvo,(INT($Y$5/100)*60+MOD($Y$5,100)),_xlpm.real,(INT(_xlpm.v/100)*60+MOD(_xlpm.v,100)),_xlpm.dif,_xlpm.alvo-_xlpm.real,IF(ABS(_xlpm.dif)&lt;=5,0,_xlpm.dif))),"ER"))</f>
        <v/>
      </c>
      <c r="F25" s="42" t="str">
        <f>IF(F21="SÁBADO","DOMINGO",IF(F21="DOMINGO","SEGUNDA",IF(F21="SEGUNDA","TERÇA",IF(F21="SEGUNDA","TERÇA",IF(F21="TERÇA","QUARTA",IF(F21="QUARTA","QUINTA",IF(F21="QUINTA","SEXTA",IF(F21="SEXTA","SÁBADO","ERRO"))))))))</f>
        <v>SEGUNDA</v>
      </c>
      <c r="G25" s="47"/>
      <c r="H25" s="48"/>
      <c r="I25" s="50" t="str">
        <f ca="1">_xlfn.LET(_xlpm.a,F23,_xlpm.c,H25,_xlpm.x,$X$5,_xlpm.y,$Y$5,_xlpm.limInf,$B$51,_xlpm.limSup,$C$51,_xlpm.linhaAnt,F24,IF(_xlpm.a="FÉRIAS","FRS",IF(_xlpm.a="FERIADO","FER",IF(_xlpm.a="NTRAB","NTB",IF(AND(_xlpm.a="ATESTADO",_xlpm.c=""),"ATD",IF(_xlpm.c&lt;&gt;"",IF(_xlpm.c&lt;=_xlpm.x,IF(_xlpm.c&gt;_xlpm.y,"DP","OK"),"ATR"),IF(_xlpm.linhaAnt&lt;_xlpm.limInf,"FAL","")))))))</f>
        <v/>
      </c>
      <c r="J25" s="192" t="str">
        <f>IF($N$47&lt;&gt;"SIM","",IFERROR(IF(TRIM(H25&amp;"")="","",_xlfn.LET(_xlpm.v,VALUE(TRIM(H25&amp;"")),_xlpm.alvo,(INT($Y$5/100)*60+MOD($Y$5,100)),_xlpm.real,(INT(_xlpm.v/100)*60+MOD(_xlpm.v,100)),_xlpm.dif,_xlpm.alvo-_xlpm.real,IF(ABS(_xlpm.dif)&lt;=5,0,_xlpm.dif))),"ER"))</f>
        <v/>
      </c>
      <c r="K25" s="42" t="str">
        <f>IF(K21="SÁBADO","DOMINGO",IF(K21="DOMINGO","SEGUNDA",IF(K21="SEGUNDA","TERÇA",IF(K21="SEGUNDA","TERÇA",IF(K21="TERÇA","QUARTA",IF(K21="QUARTA","QUINTA",IF(K21="QUINTA","SEXTA",IF(K21="SEXTA","SÁBADO","ERRO"))))))))</f>
        <v>QUINTA</v>
      </c>
      <c r="L25" s="47"/>
      <c r="M25" s="48"/>
      <c r="N25" s="50" t="str">
        <f ca="1">_xlfn.LET(_xlpm.a,K23,_xlpm.c,M25,_xlpm.x,$X$5,_xlpm.y,$Y$5,_xlpm.limInf,$B$51,_xlpm.limSup,$C$51,_xlpm.linhaAnt,K24,IF(_xlpm.a="FÉRIAS","FRS",IF(_xlpm.a="FERIADO","FER",IF(_xlpm.a="NTRAB","NTB",IF(AND(_xlpm.a="ATESTADO",_xlpm.c=""),"ATD",IF(_xlpm.c&lt;&gt;"",IF(_xlpm.c&lt;=_xlpm.x,IF(_xlpm.c&gt;_xlpm.y,"DP","OK"),"ATR"),IF(_xlpm.linhaAnt&lt;_xlpm.limInf,"FAL","")))))))</f>
        <v/>
      </c>
      <c r="O25" s="192" t="str">
        <f>IF($N$47&lt;&gt;"SIM","",IFERROR(IF(TRIM(M25&amp;"")="","",_xlfn.LET(_xlpm.v,VALUE(TRIM(M25&amp;"")),_xlpm.alvo,(INT($Y$5/100)*60+MOD($Y$5,100)),_xlpm.real,(INT(_xlpm.v/100)*60+MOD(_xlpm.v,100)),_xlpm.dif,_xlpm.alvo-_xlpm.real,IF(ABS(_xlpm.dif)&lt;=5,0,_xlpm.dif))),"ER"))</f>
        <v/>
      </c>
      <c r="P25" s="231"/>
      <c r="Q25" s="232"/>
      <c r="R25" s="190"/>
      <c r="S25" s="240" t="str">
        <f t="shared" si="0"/>
        <v/>
      </c>
      <c r="T25" s="233" t="str">
        <f t="shared" si="1"/>
        <v/>
      </c>
      <c r="U25" s="5"/>
      <c r="V25" s="5"/>
      <c r="W25" s="5"/>
    </row>
    <row r="26" spans="1:23" x14ac:dyDescent="0.25">
      <c r="A26" s="82"/>
      <c r="B26" s="47"/>
      <c r="C26" s="48"/>
      <c r="D26" s="50" t="str">
        <f ca="1">_xlfn.LET(_xlpm.a,A23,_xlpm.c,C26,_xlpm.x,$X$6,_xlpm.limInf,$B$51,_xlpm.limSup,$C$51,_xlpm.linhaAnt,A24,IF(_xlpm.a="FÉRIAS","FRS",IF(_xlpm.a="FERIADO","FER",IF(_xlpm.a="NTRAB","NTB",IF(AND(_xlpm.a="ATESTADO",_xlpm.c=""),"ATD",IF(_xlpm.c&lt;&gt;"",IF(_xlpm.c&gt;=_xlpm.x,"OK","ANT"),IF(_xlpm.linhaAnt&lt;_xlpm.limInf,"FAL","")))))))</f>
        <v>FAL</v>
      </c>
      <c r="E26" s="192" t="str">
        <f>IF($N$47&lt;&gt;"SIM","",IFERROR(IF(TRIM(C26&amp;"")="","",_xlfn.LET(_xlpm.v,VALUE(TRIM(C26&amp;"")),_xlpm.alvo,(INT($X$6/100)*60+MOD($X$6,100)),_xlpm.real,(INT(_xlpm.v/100)*60+MOD(_xlpm.v,100)),_xlpm.dif,_xlpm.alvo-_xlpm.real,IF(ABS(_xlpm.dif)&lt;=5,0,_xlpm.dif))*-1),"ER"))</f>
        <v/>
      </c>
      <c r="F26" s="82"/>
      <c r="G26" s="47"/>
      <c r="H26" s="48"/>
      <c r="I26" s="50" t="str">
        <f ca="1">_xlfn.LET(_xlpm.a,F23,_xlpm.c,H26,_xlpm.x,$X$6,_xlpm.limInf,$B$51,_xlpm.limSup,$C$51,_xlpm.linhaAnt,F24,IF(_xlpm.a="FÉRIAS","FRS",IF(_xlpm.a="FERIADO","FER",IF(_xlpm.a="NTRAB","NTB",IF(AND(_xlpm.a="ATESTADO",_xlpm.c=""),"ATD",IF(_xlpm.c&lt;&gt;"",IF(_xlpm.c&gt;=_xlpm.x,"OK","ANT"),IF(_xlpm.linhaAnt&lt;_xlpm.limInf,"FAL","")))))))</f>
        <v/>
      </c>
      <c r="J26" s="192" t="str">
        <f>IF($N$47&lt;&gt;"SIM","",IFERROR(IF(TRIM(H26&amp;"")="","",_xlfn.LET(_xlpm.v,VALUE(TRIM(H26&amp;"")),_xlpm.alvo,(INT($X$6/100)*60+MOD($X$6,100)),_xlpm.real,(INT(_xlpm.v/100)*60+MOD(_xlpm.v,100)),_xlpm.dif,_xlpm.alvo-_xlpm.real,IF(ABS(_xlpm.dif)&lt;=5,0,_xlpm.dif))*-1),"ER"))</f>
        <v/>
      </c>
      <c r="K26" s="82"/>
      <c r="L26" s="47"/>
      <c r="M26" s="48"/>
      <c r="N26" s="50" t="str">
        <f ca="1">_xlfn.LET(_xlpm.a,K23,_xlpm.c,M26,_xlpm.x,$X$6,_xlpm.limInf,$B$51,_xlpm.limSup,$C$51,_xlpm.linhaAnt,K24,IF(_xlpm.a="FÉRIAS","FRS",IF(_xlpm.a="FERIADO","FER",IF(_xlpm.a="NTRAB","NTB",IF(AND(_xlpm.a="ATESTADO",_xlpm.c=""),"ATD",IF(_xlpm.c&lt;&gt;"",IF(_xlpm.c&gt;=_xlpm.x,"OK","ANT"),IF(_xlpm.linhaAnt&lt;_xlpm.limInf,"FAL","")))))))</f>
        <v/>
      </c>
      <c r="O26" s="192" t="str">
        <f>IF($N$47&lt;&gt;"SIM","",IFERROR(IF(TRIM(M26&amp;"")="","",_xlfn.LET(_xlpm.v,VALUE(TRIM(M26&amp;"")),_xlpm.alvo,(INT($X$6/100)*60+MOD($X$6,100)),_xlpm.real,(INT(_xlpm.v/100)*60+MOD(_xlpm.v,100)),_xlpm.dif,_xlpm.alvo-_xlpm.real,IF(ABS(_xlpm.dif)&lt;=5,0,_xlpm.dif))*-1),"ER"))</f>
        <v/>
      </c>
      <c r="P26" s="231"/>
      <c r="Q26" s="232"/>
      <c r="R26" s="190"/>
      <c r="S26" s="240" t="str">
        <f t="shared" si="0"/>
        <v/>
      </c>
      <c r="T26" s="233" t="str">
        <f t="shared" si="1"/>
        <v/>
      </c>
      <c r="U26" s="5"/>
      <c r="V26" s="5"/>
      <c r="W26" s="5"/>
    </row>
    <row r="27" spans="1:23" ht="15" customHeight="1" x14ac:dyDescent="0.25">
      <c r="A27" s="11"/>
      <c r="B27" s="46"/>
      <c r="C27" s="7"/>
      <c r="D27" s="49" t="str">
        <f ca="1">_xlfn.LET(_xlpm.a,A27,_xlpm.c,C27,_xlpm.x,$X$8,_xlpm.y,$Y$8,_xlpm.limInf,$B$51,_xlpm.limSup,$C$51,_xlpm.linhaAnt,A28,IF(_xlpm.a="FÉRIAS","FRS",IF(_xlpm.a="NTRAB","NT",IF(AND(_xlpm.a="ATESTADO",_xlpm.c=""),"ATD",IF(_xlpm.a="FERIADO","FER",IF(_xlpm.c&lt;&gt;"",IF(_xlpm.c&lt;=_xlpm.x,IF(_xlpm.c&gt;_xlpm.y,"DP","OK"),"ATR"),IF(_xlpm.linhaAnt&lt;_xlpm.limInf,"FAL","")))))))</f>
        <v>FAL</v>
      </c>
      <c r="E27" s="192" t="str">
        <f>IF($N$47&lt;&gt;"SIM","",IFERROR(IF(TRIM(C27&amp;"")="","",_xlfn.LET(_xlpm.v,VALUE(TRIM(C27&amp;"")),_xlpm.alvo,IF(A29="SÁBADO",(INT($Y$8/100)*60+MOD($Y$8,100)),(INT($Y$3/100)*60+MOD($Y$3,100))),_xlpm.real,(INT(_xlpm.v/100)*60+MOD(_xlpm.v,100)),_xlpm.dif,_xlpm.alvo-_xlpm.real,IF(ABS(_xlpm.dif)&lt;=5,0,_xlpm.dif))),"ER"))</f>
        <v/>
      </c>
      <c r="F27" s="11"/>
      <c r="G27" s="46"/>
      <c r="H27" s="7"/>
      <c r="I27" s="49" t="str">
        <f ca="1">_xlfn.LET(_xlpm.a,F27,_xlpm.c,H27,_xlpm.x,$X$3,_xlpm.y,$Y$3,_xlpm.limInf,$B$51,_xlpm.limSup,$C$51,_xlpm.linhaAnt,F28,IF(_xlpm.a="FÉRIAS","FRS",IF(_xlpm.a="FERIADO","FER",IF(_xlpm.a="NTRAB","NTB",IF(AND(_xlpm.a="ATESTADO",_xlpm.c=""),"ATD",IF(_xlpm.c&lt;&gt;"",IF(_xlpm.c&lt;=_xlpm.x,IF(_xlpm.c&gt;_xlpm.y,"DP","OK"),"ATR"),IF(_xlpm.linhaAnt&lt;_xlpm.limInf,"FAL","")))))))</f>
        <v/>
      </c>
      <c r="J27" s="192" t="str">
        <f>IF($N$47&lt;&gt;"SIM","",IFERROR(IF(TRIM(H27&amp;"")="","",_xlfn.LET(_xlpm.v,VALUE(TRIM(H27&amp;"")),_xlpm.alvo,IF(F29="SÁBADO",(INT($Y$8/100)*60+MOD($Y$8,100)),(INT($Y$3/100)*60+MOD($Y$3,100))),_xlpm.real,(INT(_xlpm.v/100)*60+MOD(_xlpm.v,100)),_xlpm.dif,_xlpm.alvo-_xlpm.real,IF(ABS(_xlpm.dif)&lt;=5,0,_xlpm.dif))),"ER"))</f>
        <v/>
      </c>
      <c r="K27" s="11"/>
      <c r="L27" s="46"/>
      <c r="M27" s="7"/>
      <c r="N27" s="49" t="str">
        <f ca="1">_xlfn.LET(_xlpm.a,K27,_xlpm.c,M27,_xlpm.x,$X$3,_xlpm.y,$Y$3,_xlpm.limInf,$B$51,_xlpm.limSup,$C$51,_xlpm.linhaAnt,K28,IF(_xlpm.a="FÉRIAS","FRS",IF(_xlpm.a="FERIADO","FER",IF(_xlpm.a="NTRAB","NTB",IF(AND(_xlpm.a="ATESTADO",_xlpm.c=""),"ATD",IF(_xlpm.c&lt;&gt;"",IF(_xlpm.c&lt;=_xlpm.x,IF(_xlpm.c&gt;_xlpm.y,"DP","OK"),"ATR"),IF(_xlpm.linhaAnt&lt;_xlpm.limInf,"FAL","")))))))</f>
        <v/>
      </c>
      <c r="O27" s="192" t="str">
        <f>IF($N$47&lt;&gt;"SIM","",IFERROR(IF(TRIM(M27&amp;"")="","",_xlfn.LET(_xlpm.v,VALUE(TRIM(M27&amp;"")),_xlpm.alvo,IF(K29="SÁBADO",(INT($Y$8/100)*60+MOD($Y$8,100)),(INT($Y$3/100)*60+MOD($Y$3,100))),_xlpm.real,(INT(_xlpm.v/100)*60+MOD(_xlpm.v,100)),_xlpm.dif,_xlpm.alvo-_xlpm.real,IF(ABS(_xlpm.dif)&lt;=5,0,_xlpm.dif))),"ER"))</f>
        <v/>
      </c>
      <c r="P27" s="231"/>
      <c r="Q27" s="232"/>
      <c r="R27" s="190"/>
      <c r="S27" s="240" t="str">
        <f t="shared" si="0"/>
        <v/>
      </c>
      <c r="T27" s="233" t="str">
        <f t="shared" si="1"/>
        <v/>
      </c>
      <c r="U27" s="5"/>
      <c r="V27" s="5"/>
      <c r="W27" s="5"/>
    </row>
    <row r="28" spans="1:23" x14ac:dyDescent="0.25">
      <c r="A28" s="41">
        <f ca="1">IF($B$51=7,"HOJE",7)</f>
        <v>7</v>
      </c>
      <c r="B28" s="46"/>
      <c r="C28" s="7"/>
      <c r="D28" s="49" t="str">
        <f ca="1">_xlfn.LET(_xlpm.a,A27,_xlpm.c,C28,_xlpm.x,$X$9,_xlpm.limInf,$B$51,_xlpm.limSup,$C$51,_xlpm.linhaAnt,A28,IF(_xlpm.a="FÉRIAS","FRS",IF(_xlpm.a="NTRAB","NT",IF(AND(_xlpm.a="ATESTADO",_xlpm.c=""),"ATD",IF(_xlpm.a="FERIADO","FER",IF(_xlpm.c&lt;&gt;"",IF(_xlpm.c&gt;=_xlpm.x,"OK","ANT"),IF(_xlpm.linhaAnt&lt;_xlpm.limInf,"FAL","")))))))</f>
        <v>FAL</v>
      </c>
      <c r="E28" s="192" t="str">
        <f>IF($N$47&lt;&gt;"SIM","",IFERROR(IF(TRIM(C28&amp;"")="","",_xlfn.LET(_xlpm.v,VALUE(TRIM(C28&amp;"")),_xlpm.alvo,(INT($X$4/100)*60+MOD($X$4,100)),_xlpm.real,(INT(_xlpm.v/100)*60+MOD(_xlpm.v,100)),_xlpm.dif,_xlpm.alvo-_xlpm.real,IF(ABS(_xlpm.dif)&lt;=5,0,_xlpm.dif))*-1),"ER"))</f>
        <v/>
      </c>
      <c r="F28" s="41">
        <f ca="1">IF($B$51=17,"HOJE",17)</f>
        <v>17</v>
      </c>
      <c r="G28" s="46"/>
      <c r="H28" s="7"/>
      <c r="I28" s="49" t="str">
        <f ca="1">_xlfn.LET(_xlpm.a,F27,_xlpm.c,H28,_xlpm.x,$X$4,_xlpm.limInf,$B$51,_xlpm.limSup,$C$51,_xlpm.linhaAnt,F28,IF(_xlpm.a="FÉRIAS","FRS",IF(_xlpm.a="FERIADO","FER",IF(_xlpm.a="NTRAB","NTB",IF(AND(_xlpm.a="ATESTADO",_xlpm.c=""),"ATD",IF(_xlpm.c&lt;&gt;"",IF(_xlpm.c&gt;=_xlpm.x,"OK","ANT"),IF(_xlpm.linhaAnt&lt;_xlpm.limInf,"FAL","")))))))</f>
        <v/>
      </c>
      <c r="J28" s="192" t="str">
        <f>IF($N$47&lt;&gt;"SIM","",IFERROR(IF(TRIM(H28&amp;"")="","",_xlfn.LET(_xlpm.v,VALUE(TRIM(H28&amp;"")),_xlpm.alvo,(INT($X$4/100)*60+MOD($X$4,100)),_xlpm.real,(INT(_xlpm.v/100)*60+MOD(_xlpm.v,100)),_xlpm.dif,_xlpm.alvo-_xlpm.real,IF(ABS(_xlpm.dif)&lt;=5,0,_xlpm.dif))*-1),"ER"))</f>
        <v/>
      </c>
      <c r="K28" s="41">
        <f ca="1">IF($B$51=27,"HOJE",27)</f>
        <v>27</v>
      </c>
      <c r="L28" s="46"/>
      <c r="M28" s="7"/>
      <c r="N28" s="49" t="str">
        <f ca="1">_xlfn.LET(_xlpm.a,K27,_xlpm.c,M28,_xlpm.x,$X$4,_xlpm.limInf,$B$51,_xlpm.limSup,$C$51,_xlpm.linhaAnt,K28,IF(_xlpm.a="FÉRIAS","FRS",IF(_xlpm.a="FERIADO","FER",IF(_xlpm.a="NTRAB","NTB",IF(AND(_xlpm.a="ATESTADO",_xlpm.c=""),"ATD",IF(_xlpm.c&lt;&gt;"",IF(_xlpm.c&gt;=_xlpm.x,"OK","ANT"),IF(_xlpm.linhaAnt&lt;_xlpm.limInf,"FAL","")))))))</f>
        <v/>
      </c>
      <c r="O28" s="192" t="str">
        <f>IF($N$47&lt;&gt;"SIM","",IFERROR(IF(TRIM(M28&amp;"")="","",_xlfn.LET(_xlpm.v,VALUE(TRIM(M28&amp;"")),_xlpm.alvo,(INT($X$4/100)*60+MOD($X$4,100)),_xlpm.real,(INT(_xlpm.v/100)*60+MOD(_xlpm.v,100)),_xlpm.dif,_xlpm.alvo-_xlpm.real,IF(ABS(_xlpm.dif)&lt;=5,0,_xlpm.dif))*-1),"ER"))</f>
        <v/>
      </c>
      <c r="P28" s="231"/>
      <c r="Q28" s="232"/>
      <c r="R28" s="190"/>
      <c r="S28" s="240" t="str">
        <f t="shared" si="0"/>
        <v/>
      </c>
      <c r="T28" s="233" t="str">
        <f t="shared" si="1"/>
        <v/>
      </c>
      <c r="U28" s="5"/>
      <c r="V28" s="5"/>
      <c r="W28" s="5"/>
    </row>
    <row r="29" spans="1:23" x14ac:dyDescent="0.25">
      <c r="A29" s="41" t="str">
        <f>IF(A25="SÁBADO","DOMINGO",IF(A25="DOMINGO","SEGUNDA",IF(A25="SEGUNDA","TERÇA",IF(A25="SEGUNDA","TERÇA",IF(A25="TERÇA","QUARTA",IF(A25="QUARTA","QUINTA",IF(A25="QUINTA","SEXTA",IF(A25="SEXTA","SÁBADO","ERRO"))))))))</f>
        <v>SÁBADO</v>
      </c>
      <c r="B29" s="258" t="s">
        <v>16</v>
      </c>
      <c r="C29" s="259"/>
      <c r="D29" s="259"/>
      <c r="E29" s="192" t="str">
        <f>IF($N$47&lt;&gt;"SIM","",IFERROR(IF(TRIM(C29&amp;"")="","",_xlfn.LET(_xlpm.v,VALUE(TRIM(C29&amp;"")),_xlpm.alvo,(INT($Y$5/100)*60+MOD($Y$5,100)),_xlpm.real,(INT(_xlpm.v/100)*60+MOD(_xlpm.v,100)),_xlpm.dif,_xlpm.alvo-_xlpm.real,IF(ABS(_xlpm.dif)&lt;=5,0,_xlpm.dif))),"ER"))</f>
        <v/>
      </c>
      <c r="F29" s="41" t="str">
        <f>IF(F25="SÁBADO","DOMINGO",IF(F25="DOMINGO","SEGUNDA",IF(F25="SEGUNDA","TERÇA",IF(F25="SEGUNDA","TERÇA",IF(F25="TERÇA","QUARTA",IF(F25="QUARTA","QUINTA",IF(F25="QUINTA","SEXTA",IF(F25="SEXTA","SÁBADO","ERRO"))))))))</f>
        <v>TERÇA</v>
      </c>
      <c r="G29" s="46"/>
      <c r="H29" s="7"/>
      <c r="I29" s="49" t="str">
        <f ca="1">_xlfn.LET(_xlpm.a,F27,_xlpm.c,H29,_xlpm.x,$X$5,_xlpm.y,$Y$5,_xlpm.limInf,$B$51,_xlpm.limSup,$C$51,_xlpm.linhaAnt,F28,IF(_xlpm.a="FÉRIAS","FRS",IF(_xlpm.a="FERIADO","FER",IF(_xlpm.a="NTRAB","NTB",IF(AND(_xlpm.a="ATESTADO",_xlpm.c=""),"ATD",IF(_xlpm.c&lt;&gt;"",IF(_xlpm.c&lt;=_xlpm.x,IF(_xlpm.c&gt;_xlpm.y,"DP","OK"),"ATR"),IF(_xlpm.linhaAnt&lt;_xlpm.limInf,"FAL","")))))))</f>
        <v/>
      </c>
      <c r="J29" s="192" t="str">
        <f>IF($N$47&lt;&gt;"SIM","",IFERROR(IF(TRIM(H29&amp;"")="","",_xlfn.LET(_xlpm.v,VALUE(TRIM(H29&amp;"")),_xlpm.alvo,(INT($Y$5/100)*60+MOD($Y$5,100)),_xlpm.real,(INT(_xlpm.v/100)*60+MOD(_xlpm.v,100)),_xlpm.dif,_xlpm.alvo-_xlpm.real,IF(ABS(_xlpm.dif)&lt;=5,0,_xlpm.dif))),"ER"))</f>
        <v/>
      </c>
      <c r="K29" s="41" t="str">
        <f>IF(K25="SÁBADO","DOMINGO",IF(K25="DOMINGO","SEGUNDA",IF(K25="SEGUNDA","TERÇA",IF(K25="SEGUNDA","TERÇA",IF(K25="TERÇA","QUARTA",IF(K25="QUARTA","QUINTA",IF(K25="QUINTA","SEXTA",IF(K25="SEXTA","SÁBADO","ERRO"))))))))</f>
        <v>SEXTA</v>
      </c>
      <c r="L29" s="46"/>
      <c r="M29" s="7"/>
      <c r="N29" s="49" t="str">
        <f ca="1">_xlfn.LET(_xlpm.a,K27,_xlpm.c,M29,_xlpm.x,$X$5,_xlpm.y,$Y$5,_xlpm.limInf,$B$51,_xlpm.limSup,$C$51,_xlpm.linhaAnt,K28,IF(_xlpm.a="FÉRIAS","FRS",IF(_xlpm.a="FERIADO","FER",IF(_xlpm.a="NTRAB","NTB",IF(AND(_xlpm.a="ATESTADO",_xlpm.c=""),"ATD",IF(_xlpm.c&lt;&gt;"",IF(_xlpm.c&lt;=_xlpm.x,IF(_xlpm.c&gt;_xlpm.y,"DP","OK"),"ATR"),IF(_xlpm.linhaAnt&lt;_xlpm.limInf,"FAL","")))))))</f>
        <v/>
      </c>
      <c r="O29" s="192" t="str">
        <f>IF($N$47&lt;&gt;"SIM","",IFERROR(IF(TRIM(M29&amp;"")="","",_xlfn.LET(_xlpm.v,VALUE(TRIM(M29&amp;"")),_xlpm.alvo,(INT($Y$5/100)*60+MOD($Y$5,100)),_xlpm.real,(INT(_xlpm.v/100)*60+MOD(_xlpm.v,100)),_xlpm.dif,_xlpm.alvo-_xlpm.real,IF(ABS(_xlpm.dif)&lt;=5,0,_xlpm.dif))),"ER"))</f>
        <v/>
      </c>
      <c r="P29" s="231"/>
      <c r="Q29" s="232"/>
      <c r="R29" s="190"/>
      <c r="S29" s="240" t="str">
        <f t="shared" si="0"/>
        <v/>
      </c>
      <c r="T29" s="233" t="str">
        <f t="shared" si="1"/>
        <v/>
      </c>
      <c r="U29" s="5"/>
      <c r="V29" s="5"/>
      <c r="W29" s="5"/>
    </row>
    <row r="30" spans="1:23" x14ac:dyDescent="0.25">
      <c r="A30" s="38"/>
      <c r="B30" s="258"/>
      <c r="C30" s="259"/>
      <c r="D30" s="259"/>
      <c r="E30" s="192" t="str">
        <f>IF($N$47&lt;&gt;"SIM","",IFERROR(IF(TRIM(C30&amp;"")="","",_xlfn.LET(_xlpm.v,VALUE(TRIM(C30&amp;"")),_xlpm.alvo,(INT($X$6/100)*60+MOD($X$6,100)),_xlpm.real,(INT(_xlpm.v/100)*60+MOD(_xlpm.v,100)),_xlpm.dif,_xlpm.alvo-_xlpm.real,IF(ABS(_xlpm.dif)&lt;=5,0,_xlpm.dif))*-1),"ER"))</f>
        <v/>
      </c>
      <c r="F30" s="38"/>
      <c r="G30" s="46"/>
      <c r="H30" s="7"/>
      <c r="I30" s="49" t="str">
        <f ca="1">_xlfn.LET(_xlpm.a,F27,_xlpm.c,H30,_xlpm.x,$X$6,_xlpm.limInf,$B$51,_xlpm.limSup,$C$51,_xlpm.linhaAnt,F28,IF(_xlpm.a="FÉRIAS","FRS",IF(_xlpm.a="FERIADO","FER",IF(_xlpm.a="NTRAB","NTB",IF(AND(_xlpm.a="ATESTADO",_xlpm.c=""),"ATD",IF(_xlpm.c&lt;&gt;"",IF(_xlpm.c&gt;=_xlpm.x,"OK","ANT"),IF(_xlpm.linhaAnt&lt;_xlpm.limInf,"FAL","")))))))</f>
        <v/>
      </c>
      <c r="J30" s="192" t="str">
        <f>IF($N$47&lt;&gt;"SIM","",IFERROR(IF(TRIM(H30&amp;"")="","",_xlfn.LET(_xlpm.v,VALUE(TRIM(H30&amp;"")),_xlpm.alvo,(INT($X$6/100)*60+MOD($X$6,100)),_xlpm.real,(INT(_xlpm.v/100)*60+MOD(_xlpm.v,100)),_xlpm.dif,_xlpm.alvo-_xlpm.real,IF(ABS(_xlpm.dif)&lt;=5,0,_xlpm.dif))*-1),"ER"))</f>
        <v/>
      </c>
      <c r="K30" s="38"/>
      <c r="L30" s="46"/>
      <c r="M30" s="7"/>
      <c r="N30" s="49" t="str">
        <f ca="1">_xlfn.LET(_xlpm.a,K27,_xlpm.c,M30,_xlpm.x,$X$6,_xlpm.limInf,$B$51,_xlpm.limSup,$C$51,_xlpm.linhaAnt,K28,IF(_xlpm.a="FÉRIAS","FRS",IF(_xlpm.a="FERIADO","FER",IF(_xlpm.a="NTRAB","NTB",IF(AND(_xlpm.a="ATESTADO",_xlpm.c=""),"ATD",IF(_xlpm.c&lt;&gt;"",IF(_xlpm.c&gt;=_xlpm.x,"OK","ANT"),IF(_xlpm.linhaAnt&lt;_xlpm.limInf,"FAL","")))))))</f>
        <v/>
      </c>
      <c r="O30" s="192" t="str">
        <f>IF($N$47&lt;&gt;"SIM","",IFERROR(IF(TRIM(M30&amp;"")="","",_xlfn.LET(_xlpm.v,VALUE(TRIM(M30&amp;"")),_xlpm.alvo,(INT($X$6/100)*60+MOD($X$6,100)),_xlpm.real,(INT(_xlpm.v/100)*60+MOD(_xlpm.v,100)),_xlpm.dif,_xlpm.alvo-_xlpm.real,IF(ABS(_xlpm.dif)&lt;=5,0,_xlpm.dif))*-1),"ER"))</f>
        <v/>
      </c>
      <c r="P30" s="231"/>
      <c r="Q30" s="232"/>
      <c r="R30" s="190"/>
      <c r="S30" s="240" t="str">
        <f t="shared" si="0"/>
        <v/>
      </c>
      <c r="T30" s="233" t="str">
        <f t="shared" si="1"/>
        <v/>
      </c>
      <c r="U30" s="5"/>
      <c r="V30" s="5"/>
      <c r="W30" s="5"/>
    </row>
    <row r="31" spans="1:23" ht="15" customHeight="1" x14ac:dyDescent="0.25">
      <c r="A31" s="12"/>
      <c r="B31" s="272" t="s">
        <v>10</v>
      </c>
      <c r="C31" s="273"/>
      <c r="D31" s="273"/>
      <c r="E31" s="192" t="str">
        <f>IF($N$47&lt;&gt;"SIM","",IFERROR(IF(TRIM(C31&amp;"")="","",_xlfn.LET(_xlpm.v,VALUE(TRIM(C31&amp;"")),_xlpm.alvo,IF(A33="SÁBADO",(INT($Y$8/100)*60+MOD($Y$8,100)),(INT($Y$3/100)*60+MOD($Y$3,100))),_xlpm.real,(INT(_xlpm.v/100)*60+MOD(_xlpm.v,100)),_xlpm.dif,_xlpm.alvo-_xlpm.real,IF(ABS(_xlpm.dif)&lt;=5,0,_xlpm.dif))),"ER"))</f>
        <v/>
      </c>
      <c r="F31" s="12"/>
      <c r="G31" s="47"/>
      <c r="H31" s="48"/>
      <c r="I31" s="50" t="str">
        <f ca="1">_xlfn.LET(_xlpm.a,F31,_xlpm.c,H31,_xlpm.x,$X$3,_xlpm.y,$Y$3,_xlpm.limInf,$B$51,_xlpm.limSup,$C$51,_xlpm.linhaAnt,F32,IF(_xlpm.a="FÉRIAS","FRS",IF(_xlpm.a="FERIADO","FER",IF(_xlpm.a="NTRAB","NTB",IF(AND(_xlpm.a="ATESTADO",_xlpm.c=""),"ATD",IF(_xlpm.c&lt;&gt;"",IF(_xlpm.c&lt;=_xlpm.x,IF(_xlpm.c&gt;_xlpm.y,"DP","OK"),"ATR"),IF(_xlpm.linhaAnt&lt;_xlpm.limInf,"FAL","")))))))</f>
        <v/>
      </c>
      <c r="J31" s="192" t="str">
        <f>IF($N$47&lt;&gt;"SIM","",IFERROR(IF(TRIM(H31&amp;"")="","",_xlfn.LET(_xlpm.v,VALUE(TRIM(H31&amp;"")),_xlpm.alvo,IF(F33="SÁBADO",(INT($Y$8/100)*60+MOD($Y$8,100)),(INT($Y$3/100)*60+MOD($Y$3,100))),_xlpm.real,(INT(_xlpm.v/100)*60+MOD(_xlpm.v,100)),_xlpm.dif,_xlpm.alvo-_xlpm.real,IF(ABS(_xlpm.dif)&lt;=5,0,_xlpm.dif))),"ER"))</f>
        <v/>
      </c>
      <c r="K31" s="12"/>
      <c r="L31" s="47"/>
      <c r="M31" s="48"/>
      <c r="N31" s="50" t="str">
        <f ca="1">_xlfn.LET(_xlpm.a,K31,_xlpm.c,M31,_xlpm.x,$X$8,_xlpm.y,$Y$8,_xlpm.limInf,$B$51,_xlpm.limSup,$C$51,_xlpm.linhaAnt,K32,IF(_xlpm.a="FÉRIAS","FRS",IF(_xlpm.a="NTRAB","NT",IF(AND(_xlpm.a="ATESTADO",_xlpm.c=""),"ATD",IF(_xlpm.a="FERIADO","FER",IF(_xlpm.c&lt;&gt;"",IF(_xlpm.c&lt;=_xlpm.x,IF(_xlpm.c&gt;_xlpm.y,"DP","OK"),"ATR"),IF(_xlpm.linhaAnt&lt;_xlpm.limInf,"FAL","")))))))</f>
        <v/>
      </c>
      <c r="O31" s="192" t="str">
        <f>IF($N$47&lt;&gt;"SIM","",IFERROR(IF(TRIM(M31&amp;"")="","",_xlfn.LET(_xlpm.v,VALUE(TRIM(M31&amp;"")),_xlpm.alvo,IF(K33="SÁBADO",(INT($Y$8/100)*60+MOD($Y$8,100)),(INT($Y$3/100)*60+MOD($Y$3,100))),_xlpm.real,(INT(_xlpm.v/100)*60+MOD(_xlpm.v,100)),_xlpm.dif,_xlpm.alvo-_xlpm.real,IF(ABS(_xlpm.dif)&lt;=5,0,_xlpm.dif))),"ER"))</f>
        <v/>
      </c>
      <c r="P31" s="231"/>
      <c r="Q31" s="232"/>
      <c r="R31" s="190"/>
      <c r="S31" s="240" t="str">
        <f t="shared" si="0"/>
        <v/>
      </c>
      <c r="T31" s="233" t="str">
        <f t="shared" si="1"/>
        <v/>
      </c>
      <c r="U31" s="5"/>
      <c r="V31" s="5"/>
      <c r="W31" s="5"/>
    </row>
    <row r="32" spans="1:23" x14ac:dyDescent="0.25">
      <c r="A32" s="42">
        <f ca="1">IF($B$51=8,"HOJE",8)</f>
        <v>8</v>
      </c>
      <c r="B32" s="272"/>
      <c r="C32" s="273"/>
      <c r="D32" s="273"/>
      <c r="E32" s="192" t="str">
        <f>IF($N$47&lt;&gt;"SIM","",IFERROR(IF(TRIM(C32&amp;"")="","",_xlfn.LET(_xlpm.v,VALUE(TRIM(C32&amp;"")),_xlpm.alvo,(INT($X$4/100)*60+MOD($X$4,100)),_xlpm.real,(INT(_xlpm.v/100)*60+MOD(_xlpm.v,100)),_xlpm.dif,_xlpm.alvo-_xlpm.real,IF(ABS(_xlpm.dif)&lt;=5,0,_xlpm.dif))*-1),"ER"))</f>
        <v/>
      </c>
      <c r="F32" s="42">
        <f ca="1">IF($B$51=18,"HOJE",18)</f>
        <v>18</v>
      </c>
      <c r="G32" s="47"/>
      <c r="H32" s="48"/>
      <c r="I32" s="50" t="str">
        <f ca="1">_xlfn.LET(_xlpm.a,F31,_xlpm.c,H32,_xlpm.x,$X$4,_xlpm.limInf,$B$51,_xlpm.limSup,$C$51,_xlpm.linhaAnt,F32,IF(_xlpm.a="FÉRIAS","FRS",IF(_xlpm.a="FERIADO","FER",IF(_xlpm.a="NTRAB","NTB",IF(AND(_xlpm.a="ATESTADO",_xlpm.c=""),"ATD",IF(_xlpm.c&lt;&gt;"",IF(_xlpm.c&gt;=_xlpm.x,"OK","ANT"),IF(_xlpm.linhaAnt&lt;_xlpm.limInf,"FAL","")))))))</f>
        <v/>
      </c>
      <c r="J32" s="192" t="str">
        <f>IF($N$47&lt;&gt;"SIM","",IFERROR(IF(TRIM(H32&amp;"")="","",_xlfn.LET(_xlpm.v,VALUE(TRIM(H32&amp;"")),_xlpm.alvo,(INT($X$4/100)*60+MOD($X$4,100)),_xlpm.real,(INT(_xlpm.v/100)*60+MOD(_xlpm.v,100)),_xlpm.dif,_xlpm.alvo-_xlpm.real,IF(ABS(_xlpm.dif)&lt;=5,0,_xlpm.dif))*-1),"ER"))</f>
        <v/>
      </c>
      <c r="K32" s="42">
        <f ca="1">IF($B$51=28,"HOJE",28)</f>
        <v>28</v>
      </c>
      <c r="L32" s="47"/>
      <c r="M32" s="48"/>
      <c r="N32" s="50" t="str">
        <f ca="1">_xlfn.LET(_xlpm.a,K31,_xlpm.c,M32,_xlpm.x,$X$9,_xlpm.limInf,$B$51,_xlpm.limSup,$C$51,_xlpm.linhaAnt,K32,IF(_xlpm.a="FÉRIAS","FRS",IF(_xlpm.a="NTRAB","NT",IF(AND(_xlpm.a="ATESTADO",_xlpm.c=""),"ATD",IF(_xlpm.a="FERIADO","FER",IF(_xlpm.c&lt;&gt;"",IF(_xlpm.c&gt;=_xlpm.x,"OK","ANT"),IF(_xlpm.linhaAnt&lt;_xlpm.limInf,"FAL","")))))))</f>
        <v/>
      </c>
      <c r="O32" s="192" t="str">
        <f>IF($N$47&lt;&gt;"SIM","",IFERROR(IF(TRIM(M32&amp;"")="","",_xlfn.LET(_xlpm.v,VALUE(TRIM(M32&amp;"")),_xlpm.alvo,(INT($X$4/100)*60+MOD($X$4,100)),_xlpm.real,(INT(_xlpm.v/100)*60+MOD(_xlpm.v,100)),_xlpm.dif,_xlpm.alvo-_xlpm.real,IF(ABS(_xlpm.dif)&lt;=5,0,_xlpm.dif))*-1),"ER"))</f>
        <v/>
      </c>
      <c r="P32" s="231"/>
      <c r="Q32" s="232"/>
      <c r="R32" s="190"/>
      <c r="S32" s="240" t="str">
        <f t="shared" si="0"/>
        <v/>
      </c>
      <c r="T32" s="233" t="str">
        <f t="shared" si="1"/>
        <v/>
      </c>
      <c r="U32" s="5"/>
      <c r="V32" s="5"/>
      <c r="W32" s="5"/>
    </row>
    <row r="33" spans="1:23" x14ac:dyDescent="0.25">
      <c r="A33" s="42" t="str">
        <f>IF(A29="SÁBADO","DOMINGO",IF(A29="DOMINGO","SEGUNDA",IF(A29="SEGUNDA","TERÇA",IF(A29="SEGUNDA","TERÇA",IF(A29="TERÇA","QUARTA",IF(A29="QUARTA","QUINTA",IF(A29="QUINTA","SEXTA",IF(A29="SEXTA","SÁBADO","ERRO"))))))))</f>
        <v>DOMINGO</v>
      </c>
      <c r="B33" s="272"/>
      <c r="C33" s="273"/>
      <c r="D33" s="273"/>
      <c r="E33" s="192" t="str">
        <f>IF($N$47&lt;&gt;"SIM","",IFERROR(IF(TRIM(C33&amp;"")="","",_xlfn.LET(_xlpm.v,VALUE(TRIM(C33&amp;"")),_xlpm.alvo,(INT($Y$5/100)*60+MOD($Y$5,100)),_xlpm.real,(INT(_xlpm.v/100)*60+MOD(_xlpm.v,100)),_xlpm.dif,_xlpm.alvo-_xlpm.real,IF(ABS(_xlpm.dif)&lt;=5,0,_xlpm.dif))),"ER"))</f>
        <v/>
      </c>
      <c r="F33" s="42" t="str">
        <f>IF(F29="SÁBADO","DOMINGO",IF(F29="DOMINGO","SEGUNDA",IF(F29="SEGUNDA","TERÇA",IF(F29="SEGUNDA","TERÇA",IF(F29="TERÇA","QUARTA",IF(F29="QUARTA","QUINTA",IF(F29="QUINTA","SEXTA",IF(F29="SEXTA","SÁBADO","ERRO"))))))))</f>
        <v>QUARTA</v>
      </c>
      <c r="G33" s="47"/>
      <c r="H33" s="48"/>
      <c r="I33" s="50" t="str">
        <f ca="1">_xlfn.LET(_xlpm.a,F31,_xlpm.c,H33,_xlpm.x,$X$5,_xlpm.y,$Y$5,_xlpm.limInf,$B$51,_xlpm.limSup,$C$51,_xlpm.linhaAnt,F32,IF(_xlpm.a="FÉRIAS","FRS",IF(_xlpm.a="FERIADO","FER",IF(_xlpm.a="NTRAB","NTB",IF(AND(_xlpm.a="ATESTADO",_xlpm.c=""),"ATD",IF(_xlpm.c&lt;&gt;"",IF(_xlpm.c&lt;=_xlpm.x,IF(_xlpm.c&gt;_xlpm.y,"DP","OK"),"ATR"),IF(_xlpm.linhaAnt&lt;_xlpm.limInf,"FAL","")))))))</f>
        <v/>
      </c>
      <c r="J33" s="192" t="str">
        <f>IF($N$47&lt;&gt;"SIM","",IFERROR(IF(TRIM(H33&amp;"")="","",_xlfn.LET(_xlpm.v,VALUE(TRIM(H33&amp;"")),_xlpm.alvo,(INT($Y$5/100)*60+MOD($Y$5,100)),_xlpm.real,(INT(_xlpm.v/100)*60+MOD(_xlpm.v,100)),_xlpm.dif,_xlpm.alvo-_xlpm.real,IF(ABS(_xlpm.dif)&lt;=5,0,_xlpm.dif))),"ER"))</f>
        <v/>
      </c>
      <c r="K33" s="42" t="str">
        <f>IF(K29="SÁBADO","DOMINGO",IF(K29="DOMINGO","SEGUNDA",IF(K29="SEGUNDA","TERÇA",IF(K29="SEGUNDA","TERÇA",IF(K29="TERÇA","QUARTA",IF(K29="QUARTA","QUINTA",IF(K29="QUINTA","SEXTA",IF(K29="SEXTA","SÁBADO","ERRO"))))))))</f>
        <v>SÁBADO</v>
      </c>
      <c r="L33" s="277" t="s">
        <v>16</v>
      </c>
      <c r="M33" s="278"/>
      <c r="N33" s="278"/>
      <c r="O33" s="192" t="str">
        <f>IF($N$47&lt;&gt;"SIM","",IFERROR(IF(TRIM(M33&amp;"")="","",_xlfn.LET(_xlpm.v,VALUE(TRIM(M33&amp;"")),_xlpm.alvo,(INT($Y$5/100)*60+MOD($Y$5,100)),_xlpm.real,(INT(_xlpm.v/100)*60+MOD(_xlpm.v,100)),_xlpm.dif,_xlpm.alvo-_xlpm.real,IF(ABS(_xlpm.dif)&lt;=5,0,_xlpm.dif))),"ER"))</f>
        <v/>
      </c>
      <c r="P33" s="231"/>
      <c r="Q33" s="232"/>
      <c r="R33" s="190"/>
      <c r="S33" s="240" t="str">
        <f t="shared" si="0"/>
        <v/>
      </c>
      <c r="T33" s="233" t="str">
        <f t="shared" si="1"/>
        <v/>
      </c>
      <c r="U33" s="5"/>
      <c r="V33" s="5"/>
      <c r="W33" s="5"/>
    </row>
    <row r="34" spans="1:23" x14ac:dyDescent="0.25">
      <c r="A34" s="82"/>
      <c r="B34" s="272"/>
      <c r="C34" s="273"/>
      <c r="D34" s="273"/>
      <c r="E34" s="192" t="str">
        <f>IF($N$47&lt;&gt;"SIM","",IFERROR(IF(TRIM(C34&amp;"")="","",_xlfn.LET(_xlpm.v,VALUE(TRIM(C34&amp;"")),_xlpm.alvo,(INT($X$6/100)*60+MOD($X$6,100)),_xlpm.real,(INT(_xlpm.v/100)*60+MOD(_xlpm.v,100)),_xlpm.dif,_xlpm.alvo-_xlpm.real,IF(ABS(_xlpm.dif)&lt;=5,0,_xlpm.dif))*-1),"ER"))</f>
        <v/>
      </c>
      <c r="F34" s="82"/>
      <c r="G34" s="47"/>
      <c r="H34" s="48"/>
      <c r="I34" s="50" t="str">
        <f ca="1">_xlfn.LET(_xlpm.a,F31,_xlpm.c,H34,_xlpm.x,$X$6,_xlpm.limInf,$B$51,_xlpm.limSup,$C$51,_xlpm.linhaAnt,F32,IF(_xlpm.a="FÉRIAS","FRS",IF(_xlpm.a="FERIADO","FER",IF(_xlpm.a="NTRAB","NTB",IF(AND(_xlpm.a="ATESTADO",_xlpm.c=""),"ATD",IF(_xlpm.c&lt;&gt;"",IF(_xlpm.c&gt;=_xlpm.x,"OK","ANT"),IF(_xlpm.linhaAnt&lt;_xlpm.limInf,"FAL","")))))))</f>
        <v/>
      </c>
      <c r="J34" s="192" t="str">
        <f>IF($N$47&lt;&gt;"SIM","",IFERROR(IF(TRIM(H34&amp;"")="","",_xlfn.LET(_xlpm.v,VALUE(TRIM(H34&amp;"")),_xlpm.alvo,(INT($X$6/100)*60+MOD($X$6,100)),_xlpm.real,(INT(_xlpm.v/100)*60+MOD(_xlpm.v,100)),_xlpm.dif,_xlpm.alvo-_xlpm.real,IF(ABS(_xlpm.dif)&lt;=5,0,_xlpm.dif))*-1),"ER"))</f>
        <v/>
      </c>
      <c r="K34" s="40" t="b">
        <v>1</v>
      </c>
      <c r="L34" s="277"/>
      <c r="M34" s="278"/>
      <c r="N34" s="278"/>
      <c r="O34" s="192" t="str">
        <f>IF($N$47&lt;&gt;"SIM","",IFERROR(IF(TRIM(M34&amp;"")="","",_xlfn.LET(_xlpm.v,VALUE(TRIM(M34&amp;"")),_xlpm.alvo,(INT($X$6/100)*60+MOD($X$6,100)),_xlpm.real,(INT(_xlpm.v/100)*60+MOD(_xlpm.v,100)),_xlpm.dif,_xlpm.alvo-_xlpm.real,IF(ABS(_xlpm.dif)&lt;=5,0,_xlpm.dif))*-1),"ER"))</f>
        <v/>
      </c>
      <c r="P34" s="231"/>
      <c r="Q34" s="232"/>
      <c r="R34" s="190"/>
      <c r="S34" s="240" t="str">
        <f t="shared" si="0"/>
        <v/>
      </c>
      <c r="T34" s="233" t="str">
        <f t="shared" si="1"/>
        <v/>
      </c>
      <c r="U34" s="5"/>
      <c r="V34" s="5"/>
      <c r="W34" s="5"/>
    </row>
    <row r="35" spans="1:23" ht="15" customHeight="1" x14ac:dyDescent="0.25">
      <c r="A35" s="11"/>
      <c r="B35" s="46"/>
      <c r="C35" s="7"/>
      <c r="D35" s="49" t="str">
        <f ca="1">_xlfn.LET(_xlpm.a,A35,_xlpm.c,C35,_xlpm.x,$X$3,_xlpm.y,$Y$3,_xlpm.limInf,$B$51,_xlpm.limSup,$C$51,_xlpm.linhaAnt,A36,IF(_xlpm.a="FÉRIAS","FRS",IF(_xlpm.a="FERIADO","FER",IF(_xlpm.a="NTRAB","NTB",IF(AND(_xlpm.a="ATESTADO",_xlpm.c=""),"ATD",IF(_xlpm.c&lt;&gt;"",IF(_xlpm.c&lt;=_xlpm.x,IF(_xlpm.c&gt;_xlpm.y,"DP","OK"),"ATR"),IF(_xlpm.linhaAnt&lt;_xlpm.limInf,"FAL","")))))))</f>
        <v>FAL</v>
      </c>
      <c r="E35" s="192" t="str">
        <f>IF($N$47&lt;&gt;"SIM","",IFERROR(IF(TRIM(C35&amp;"")="","",_xlfn.LET(_xlpm.v,VALUE(TRIM(C35&amp;"")),_xlpm.alvo,IF(A37="SÁBADO",(INT($Y$8/100)*60+MOD($Y$8,100)),(INT($Y$3/100)*60+MOD($Y$3,100))),_xlpm.real,(INT(_xlpm.v/100)*60+MOD(_xlpm.v,100)),_xlpm.dif,_xlpm.alvo-_xlpm.real,IF(ABS(_xlpm.dif)&lt;=5,0,_xlpm.dif))),"ER"))</f>
        <v/>
      </c>
      <c r="F35" s="11"/>
      <c r="G35" s="46"/>
      <c r="H35" s="7"/>
      <c r="I35" s="49" t="str">
        <f ca="1">_xlfn.LET(_xlpm.a,F35,_xlpm.c,H35,_xlpm.x,$X$3,_xlpm.y,$Y$3,_xlpm.limInf,$B$51,_xlpm.limSup,$C$51,_xlpm.linhaAnt,F36,IF(_xlpm.a="FÉRIAS","FRS",IF(_xlpm.a="FERIADO","FER",IF(_xlpm.a="NTRAB","NTB",IF(AND(_xlpm.a="ATESTADO",_xlpm.c=""),"ATD",IF(_xlpm.c&lt;&gt;"",IF(_xlpm.c&lt;=_xlpm.x,IF(_xlpm.c&gt;_xlpm.y,"DP","OK"),"ATR"),IF(_xlpm.linhaAnt&lt;_xlpm.limInf,"FAL","")))))))</f>
        <v/>
      </c>
      <c r="J35" s="192" t="str">
        <f>IF($N$47&lt;&gt;"SIM","",IFERROR(IF(TRIM(H35&amp;"")="","",_xlfn.LET(_xlpm.v,VALUE(TRIM(H35&amp;"")),_xlpm.alvo,IF(F37="SÁBADO",(INT($Y$8/100)*60+MOD($Y$8,100)),(INT($Y$3/100)*60+MOD($Y$3,100))),_xlpm.real,(INT(_xlpm.v/100)*60+MOD(_xlpm.v,100)),_xlpm.dif,_xlpm.alvo-_xlpm.real,IF(ABS(_xlpm.dif)&lt;=5,0,_xlpm.dif))),"ER"))</f>
        <v/>
      </c>
      <c r="K35" s="11"/>
      <c r="L35" s="256" t="s">
        <v>10</v>
      </c>
      <c r="M35" s="257"/>
      <c r="N35" s="257"/>
      <c r="O35" s="192" t="str">
        <f>IF($N$47&lt;&gt;"SIM","",IFERROR(IF(TRIM(M35&amp;"")="","",_xlfn.LET(_xlpm.v,VALUE(TRIM(M35&amp;"")),_xlpm.alvo,IF(K37="SÁBADO",(INT($Y$8/100)*60+MOD($Y$8,100)),(INT($Y$3/100)*60+MOD($Y$3,100))),_xlpm.real,(INT(_xlpm.v/100)*60+MOD(_xlpm.v,100)),_xlpm.dif,_xlpm.alvo-_xlpm.real,IF(ABS(_xlpm.dif)&lt;=5,0,_xlpm.dif))),"ER"))</f>
        <v/>
      </c>
      <c r="P35" s="231"/>
      <c r="Q35" s="232"/>
      <c r="R35" s="190"/>
      <c r="S35" s="240" t="str">
        <f t="shared" si="0"/>
        <v/>
      </c>
      <c r="T35" s="233" t="str">
        <f t="shared" si="1"/>
        <v/>
      </c>
      <c r="U35" s="5"/>
      <c r="V35" s="5"/>
      <c r="W35" s="5"/>
    </row>
    <row r="36" spans="1:23" x14ac:dyDescent="0.25">
      <c r="A36" s="41">
        <f ca="1">IF($B$51=9,"HOJE",9)</f>
        <v>9</v>
      </c>
      <c r="B36" s="46"/>
      <c r="C36" s="7"/>
      <c r="D36" s="49" t="str">
        <f ca="1">_xlfn.LET(_xlpm.a,A35,_xlpm.c,C36,_xlpm.x,$X$4,_xlpm.limInf,$B$51,_xlpm.limSup,$C$51,_xlpm.linhaAnt,A36,IF(_xlpm.a="FÉRIAS","FRS",IF(_xlpm.a="FERIADO","FER",IF(_xlpm.a="NTRAB","NTB",IF(AND(_xlpm.a="ATESTADO",_xlpm.c=""),"ATD",IF(_xlpm.c&lt;&gt;"",IF(_xlpm.c&gt;=_xlpm.x,"OK","ANT"),IF(_xlpm.linhaAnt&lt;_xlpm.limInf,"FAL","")))))))</f>
        <v>FAL</v>
      </c>
      <c r="E36" s="192" t="str">
        <f>IF($N$47&lt;&gt;"SIM","",IFERROR(IF(TRIM(C36&amp;"")="","",_xlfn.LET(_xlpm.v,VALUE(TRIM(C36&amp;"")),_xlpm.alvo,(INT($X$4/100)*60+MOD($X$4,100)),_xlpm.real,(INT(_xlpm.v/100)*60+MOD(_xlpm.v,100)),_xlpm.dif,_xlpm.alvo-_xlpm.real,IF(ABS(_xlpm.dif)&lt;=5,0,_xlpm.dif))*-1),"ER"))</f>
        <v/>
      </c>
      <c r="F36" s="41">
        <f ca="1">IF($B$51=19,"HOJE",19)</f>
        <v>19</v>
      </c>
      <c r="G36" s="46"/>
      <c r="H36" s="7"/>
      <c r="I36" s="49" t="str">
        <f ca="1">_xlfn.LET(_xlpm.a,F35,_xlpm.c,H36,_xlpm.x,$X$4,_xlpm.limInf,$B$51,_xlpm.limSup,$C$51,_xlpm.linhaAnt,F36,IF(_xlpm.a="FÉRIAS","FRS",IF(_xlpm.a="FERIADO","FER",IF(_xlpm.a="NTRAB","NTB",IF(AND(_xlpm.a="ATESTADO",_xlpm.c=""),"ATD",IF(_xlpm.c&lt;&gt;"",IF(_xlpm.c&gt;=_xlpm.x,"OK","ANT"),IF(_xlpm.linhaAnt&lt;_xlpm.limInf,"FAL","")))))))</f>
        <v/>
      </c>
      <c r="J36" s="192" t="str">
        <f>IF($N$47&lt;&gt;"SIM","",IFERROR(IF(TRIM(H36&amp;"")="","",_xlfn.LET(_xlpm.v,VALUE(TRIM(H36&amp;"")),_xlpm.alvo,(INT($X$4/100)*60+MOD($X$4,100)),_xlpm.real,(INT(_xlpm.v/100)*60+MOD(_xlpm.v,100)),_xlpm.dif,_xlpm.alvo-_xlpm.real,IF(ABS(_xlpm.dif)&lt;=5,0,_xlpm.dif))*-1),"ER"))</f>
        <v/>
      </c>
      <c r="K36" s="37">
        <f ca="1">IF($B$51=29,"HOJE",29)</f>
        <v>29</v>
      </c>
      <c r="L36" s="256"/>
      <c r="M36" s="257"/>
      <c r="N36" s="257"/>
      <c r="O36" s="192" t="str">
        <f>IF($N$47&lt;&gt;"SIM","",IFERROR(IF(TRIM(M36&amp;"")="","",_xlfn.LET(_xlpm.v,VALUE(TRIM(M36&amp;"")),_xlpm.alvo,(INT($X$4/100)*60+MOD($X$4,100)),_xlpm.real,(INT(_xlpm.v/100)*60+MOD(_xlpm.v,100)),_xlpm.dif,_xlpm.alvo-_xlpm.real,IF(ABS(_xlpm.dif)&lt;=5,0,_xlpm.dif))*-1),"ER"))</f>
        <v/>
      </c>
      <c r="P36" s="231"/>
      <c r="Q36" s="232"/>
      <c r="R36" s="190"/>
      <c r="S36" s="240" t="str">
        <f t="shared" si="0"/>
        <v/>
      </c>
      <c r="T36" s="233" t="str">
        <f t="shared" si="1"/>
        <v/>
      </c>
      <c r="U36" s="5"/>
      <c r="V36" s="5"/>
      <c r="W36" s="5"/>
    </row>
    <row r="37" spans="1:23" x14ac:dyDescent="0.25">
      <c r="A37" s="41" t="str">
        <f>IF(A33="SÁBADO","DOMINGO",IF(A33="DOMINGO","SEGUNDA",IF(A33="SEGUNDA","TERÇA",IF(A33="SEGUNDA","TERÇA",IF(A33="TERÇA","QUARTA",IF(A33="QUARTA","QUINTA",IF(A33="QUINTA","SEXTA",IF(A33="SEXTA","SÁBADO","ERRO"))))))))</f>
        <v>SEGUNDA</v>
      </c>
      <c r="B37" s="46"/>
      <c r="C37" s="7"/>
      <c r="D37" s="49" t="str">
        <f ca="1">_xlfn.LET(_xlpm.a,A35,_xlpm.c,C37,_xlpm.x,$X$5,_xlpm.y,$Y$5,_xlpm.limInf,$B$51,_xlpm.limSup,$C$51,_xlpm.linhaAnt,A36,IF(_xlpm.a="FÉRIAS","FRS",IF(_xlpm.a="FERIADO","FER",IF(_xlpm.a="NTRAB","NTB",IF(AND(_xlpm.a="ATESTADO",_xlpm.c=""),"ATD",IF(_xlpm.c&lt;&gt;"",IF(_xlpm.c&lt;=_xlpm.x,IF(_xlpm.c&gt;_xlpm.y,"DP","OK"),"ATR"),IF(_xlpm.linhaAnt&lt;_xlpm.limInf,"FAL","")))))))</f>
        <v>FAL</v>
      </c>
      <c r="E37" s="192" t="str">
        <f>IF($N$47&lt;&gt;"SIM","",IFERROR(IF(TRIM(C37&amp;"")="","",_xlfn.LET(_xlpm.v,VALUE(TRIM(C37&amp;"")),_xlpm.alvo,(INT($Y$5/100)*60+MOD($Y$5,100)),_xlpm.real,(INT(_xlpm.v/100)*60+MOD(_xlpm.v,100)),_xlpm.dif,_xlpm.alvo-_xlpm.real,IF(ABS(_xlpm.dif)&lt;=5,0,_xlpm.dif))),"ER"))</f>
        <v/>
      </c>
      <c r="F37" s="41" t="str">
        <f>IF(F33="SÁBADO","DOMINGO",IF(F33="DOMINGO","SEGUNDA",IF(F33="SEGUNDA","TERÇA",IF(F33="SEGUNDA","TERÇA",IF(F33="TERÇA","QUARTA",IF(F33="QUARTA","QUINTA",IF(F33="QUINTA","SEXTA",IF(F33="SEXTA","SÁBADO","ERRO"))))))))</f>
        <v>QUINTA</v>
      </c>
      <c r="G37" s="46"/>
      <c r="H37" s="7"/>
      <c r="I37" s="49" t="str">
        <f ca="1">_xlfn.LET(_xlpm.a,F35,_xlpm.c,H37,_xlpm.x,$X$5,_xlpm.y,$Y$5,_xlpm.limInf,$B$51,_xlpm.limSup,$C$51,_xlpm.linhaAnt,F36,IF(_xlpm.a="FÉRIAS","FRS",IF(_xlpm.a="FERIADO","FER",IF(_xlpm.a="NTRAB","NTB",IF(AND(_xlpm.a="ATESTADO",_xlpm.c=""),"ATD",IF(_xlpm.c&lt;&gt;"",IF(_xlpm.c&lt;=_xlpm.x,IF(_xlpm.c&gt;_xlpm.y,"DP","OK"),"ATR"),IF(_xlpm.linhaAnt&lt;_xlpm.limInf,"FAL","")))))))</f>
        <v/>
      </c>
      <c r="J37" s="192" t="str">
        <f>IF($N$47&lt;&gt;"SIM","",IFERROR(IF(TRIM(H37&amp;"")="","",_xlfn.LET(_xlpm.v,VALUE(TRIM(H37&amp;"")),_xlpm.alvo,(INT($Y$5/100)*60+MOD($Y$5,100)),_xlpm.real,(INT(_xlpm.v/100)*60+MOD(_xlpm.v,100)),_xlpm.dif,_xlpm.alvo-_xlpm.real,IF(ABS(_xlpm.dif)&lt;=5,0,_xlpm.dif))),"ER"))</f>
        <v/>
      </c>
      <c r="K37" s="37" t="str">
        <f ca="1">IF(K36&gt;C53,"",IF(K33="SÁBADO","DOMINGO",IF(K33="DOMINGO","SEGUNDA",IF(K33="SEGUNDA","TERÇA",IF(K33="SEGUNDA","TERÇA",IF(K33="TERÇA","QUARTA",IF(K33="QUARTA","QUINTA",IF(K33="QUINTA","SEXTA",IF(K33="SEXTA","SÁBADO","ERRO")))))))))</f>
        <v>DOMINGO</v>
      </c>
      <c r="L37" s="256"/>
      <c r="M37" s="257"/>
      <c r="N37" s="257"/>
      <c r="O37" s="192" t="str">
        <f>IF($N$47&lt;&gt;"SIM","",IFERROR(IF(TRIM(M37&amp;"")="","",_xlfn.LET(_xlpm.v,VALUE(TRIM(M37&amp;"")),_xlpm.alvo,(INT($Y$5/100)*60+MOD($Y$5,100)),_xlpm.real,(INT(_xlpm.v/100)*60+MOD(_xlpm.v,100)),_xlpm.dif,_xlpm.alvo-_xlpm.real,IF(ABS(_xlpm.dif)&lt;=5,0,_xlpm.dif))),"ER"))</f>
        <v/>
      </c>
      <c r="P37" s="231"/>
      <c r="Q37" s="232"/>
      <c r="R37" s="190"/>
      <c r="S37" s="240" t="str">
        <f t="shared" si="0"/>
        <v/>
      </c>
      <c r="T37" s="233" t="str">
        <f t="shared" si="1"/>
        <v/>
      </c>
      <c r="U37" s="5"/>
      <c r="V37" s="5"/>
    </row>
    <row r="38" spans="1:23" x14ac:dyDescent="0.25">
      <c r="A38" s="38"/>
      <c r="B38" s="46"/>
      <c r="C38" s="7"/>
      <c r="D38" s="49" t="str">
        <f ca="1">_xlfn.LET(_xlpm.a,A35,_xlpm.c,C38,_xlpm.x,$X$6,_xlpm.limInf,$B$51,_xlpm.limSup,$C$51,_xlpm.linhaAnt,A36,IF(_xlpm.a="FÉRIAS","FRS",IF(_xlpm.a="FERIADO","FER",IF(_xlpm.a="NTRAB","NTB",IF(AND(_xlpm.a="ATESTADO",_xlpm.c=""),"ATD",IF(_xlpm.c&lt;&gt;"",IF(_xlpm.c&gt;=_xlpm.x,"OK","ANT"),IF(_xlpm.linhaAnt&lt;_xlpm.limInf,"FAL","")))))))</f>
        <v>FAL</v>
      </c>
      <c r="E38" s="192" t="str">
        <f>IF($N$47&lt;&gt;"SIM","",IFERROR(IF(TRIM(C38&amp;"")="","",_xlfn.LET(_xlpm.v,VALUE(TRIM(C38&amp;"")),_xlpm.alvo,(INT($X$6/100)*60+MOD($X$6,100)),_xlpm.real,(INT(_xlpm.v/100)*60+MOD(_xlpm.v,100)),_xlpm.dif,_xlpm.alvo-_xlpm.real,IF(ABS(_xlpm.dif)&lt;=5,0,_xlpm.dif))*-1),"ER"))</f>
        <v/>
      </c>
      <c r="F38" s="38"/>
      <c r="G38" s="46"/>
      <c r="H38" s="7"/>
      <c r="I38" s="49" t="str">
        <f ca="1">_xlfn.LET(_xlpm.a,F35,_xlpm.c,H38,_xlpm.x,$X$6,_xlpm.limInf,$B$51,_xlpm.limSup,$C$51,_xlpm.linhaAnt,F36,IF(_xlpm.a="FÉRIAS","FRS",IF(_xlpm.a="FERIADO","FER",IF(_xlpm.a="NTRAB","NTB",IF(AND(_xlpm.a="ATESTADO",_xlpm.c=""),"ATD",IF(_xlpm.c&lt;&gt;"",IF(_xlpm.c&gt;=_xlpm.x,"OK","ANT"),IF(_xlpm.linhaAnt&lt;_xlpm.limInf,"FAL","")))))))</f>
        <v/>
      </c>
      <c r="J38" s="192" t="str">
        <f>IF($N$47&lt;&gt;"SIM","",IFERROR(IF(TRIM(H38&amp;"")="","",_xlfn.LET(_xlpm.v,VALUE(TRIM(H38&amp;"")),_xlpm.alvo,(INT($X$6/100)*60+MOD($X$6,100)),_xlpm.real,(INT(_xlpm.v/100)*60+MOD(_xlpm.v,100)),_xlpm.dif,_xlpm.alvo-_xlpm.real,IF(ABS(_xlpm.dif)&lt;=5,0,_xlpm.dif))*-1),"ER"))</f>
        <v/>
      </c>
      <c r="K38" s="38"/>
      <c r="L38" s="256"/>
      <c r="M38" s="257"/>
      <c r="N38" s="257"/>
      <c r="O38" s="192" t="str">
        <f>IF($N$47&lt;&gt;"SIM","",IFERROR(IF(TRIM(M38&amp;"")="","",_xlfn.LET(_xlpm.v,VALUE(TRIM(M38&amp;"")),_xlpm.alvo,(INT($X$6/100)*60+MOD($X$6,100)),_xlpm.real,(INT(_xlpm.v/100)*60+MOD(_xlpm.v,100)),_xlpm.dif,_xlpm.alvo-_xlpm.real,IF(ABS(_xlpm.dif)&lt;=5,0,_xlpm.dif))*-1),"ER"))</f>
        <v/>
      </c>
      <c r="P38" s="231"/>
      <c r="Q38" s="232"/>
      <c r="R38" s="190"/>
      <c r="S38" s="240" t="str">
        <f t="shared" si="0"/>
        <v/>
      </c>
      <c r="T38" s="233" t="str">
        <f t="shared" si="1"/>
        <v/>
      </c>
      <c r="U38" s="5"/>
      <c r="V38" s="5"/>
    </row>
    <row r="39" spans="1:23" ht="15" customHeight="1" x14ac:dyDescent="0.25">
      <c r="A39" s="12"/>
      <c r="B39" s="47"/>
      <c r="C39" s="48"/>
      <c r="D39" s="50" t="str">
        <f ca="1">_xlfn.LET(_xlpm.a,A39,_xlpm.c,C39,_xlpm.x,$X$3,_xlpm.y,$Y$3,_xlpm.limInf,$B$51,_xlpm.limSup,$C$51,_xlpm.linhaAnt,A40,IF(_xlpm.a="FÉRIAS","FRS",IF(_xlpm.a="FERIADO","FER",IF(_xlpm.a="NTRAB","NTB",IF(AND(_xlpm.a="ATESTADO",_xlpm.c=""),"ATD",IF(_xlpm.c&lt;&gt;"",IF(_xlpm.c&lt;=_xlpm.x,IF(_xlpm.c&gt;_xlpm.y,"DP","OK"),"ATR"),IF(_xlpm.linhaAnt&lt;_xlpm.limInf,"FAL","")))))))</f>
        <v/>
      </c>
      <c r="E39" s="192" t="str">
        <f>IF($N$47&lt;&gt;"SIM","",IFERROR(IF(TRIM(C39&amp;"")="","",_xlfn.LET(_xlpm.v,VALUE(TRIM(C39&amp;"")),_xlpm.alvo,IF(A41="SÁBADO",(INT($Y$8/100)*60+MOD($Y$8,100)),(INT($Y$3/100)*60+MOD($Y$3,100))),_xlpm.real,(INT(_xlpm.v/100)*60+MOD(_xlpm.v,100)),_xlpm.dif,_xlpm.alvo-_xlpm.real,IF(ABS(_xlpm.dif)&lt;=5,0,_xlpm.dif))),"ER"))</f>
        <v/>
      </c>
      <c r="F39" s="12"/>
      <c r="G39" s="47"/>
      <c r="H39" s="48"/>
      <c r="I39" s="50" t="str">
        <f ca="1">_xlfn.LET(_xlpm.a,F39,_xlpm.c,H39,_xlpm.x,$X$3,_xlpm.y,$Y$3,_xlpm.limInf,$B$51,_xlpm.limSup,$C$51,_xlpm.linhaAnt,F40,IF(_xlpm.a="FÉRIAS","FRS",IF(_xlpm.a="FERIADO","FER",IF(_xlpm.a="NTRAB","NTB",IF(AND(_xlpm.a="ATESTADO",_xlpm.c=""),"ATD",IF(_xlpm.c&lt;&gt;"",IF(_xlpm.c&lt;=_xlpm.x,IF(_xlpm.c&gt;_xlpm.y,"DP","OK"),"ATR"),IF(_xlpm.linhaAnt&lt;_xlpm.limInf,"FAL","")))))))</f>
        <v/>
      </c>
      <c r="J39" s="192" t="str">
        <f>IF($N$47&lt;&gt;"SIM","",IFERROR(IF(TRIM(H39&amp;"")="","",_xlfn.LET(_xlpm.v,VALUE(TRIM(H39&amp;"")),_xlpm.alvo,IF(F41="SÁBADO",(INT($Y$8/100)*60+MOD($Y$8,100)),(INT($Y$3/100)*60+MOD($Y$3,100))),_xlpm.real,(INT(_xlpm.v/100)*60+MOD(_xlpm.v,100)),_xlpm.dif,_xlpm.alvo-_xlpm.real,IF(ABS(_xlpm.dif)&lt;=5,0,_xlpm.dif))),"ER"))</f>
        <v/>
      </c>
      <c r="K39" s="12"/>
      <c r="L39" s="47"/>
      <c r="M39" s="48"/>
      <c r="N39" s="50" t="str">
        <f ca="1">_xlfn.LET(_xlpm.a,K39,_xlpm.c,M39,_xlpm.x,$X$3,_xlpm.y,$Y$3,_xlpm.limInf,$B$51,_xlpm.limSup,$C$51,_xlpm.linhaAnt,K40,IF(_xlpm.a="FÉRIAS","FRS",IF(_xlpm.a="FERIADO","FER",IF(_xlpm.a="NTRAB","NTB",IF(AND(_xlpm.a="ATESTADO",_xlpm.c=""),"ATD",IF(_xlpm.c&lt;&gt;"",IF(_xlpm.c&lt;=_xlpm.x,IF(_xlpm.c&gt;_xlpm.y,"DP","OK"),"ATR"),IF(_xlpm.linhaAnt&lt;_xlpm.limInf,"FAL","")))))))</f>
        <v/>
      </c>
      <c r="O39" s="192" t="str">
        <f>IF($N$47&lt;&gt;"SIM","",IFERROR(IF(TRIM(M39&amp;"")="","",_xlfn.LET(_xlpm.v,VALUE(TRIM(M39&amp;"")),_xlpm.alvo,IF(K41="SÁBADO",(INT($Y$8/100)*60+MOD($Y$8,100)),(INT($Y$3/100)*60+MOD($Y$3,100))),_xlpm.real,(INT(_xlpm.v/100)*60+MOD(_xlpm.v,100)),_xlpm.dif,_xlpm.alvo-_xlpm.real,IF(ABS(_xlpm.dif)&lt;=5,0,_xlpm.dif))),"ER"))</f>
        <v/>
      </c>
      <c r="P39" s="231"/>
      <c r="Q39" s="232"/>
      <c r="R39" s="190"/>
      <c r="S39" s="240" t="str">
        <f t="shared" si="0"/>
        <v/>
      </c>
      <c r="T39" s="233" t="str">
        <f t="shared" si="1"/>
        <v/>
      </c>
      <c r="U39" s="5"/>
      <c r="V39" s="5"/>
    </row>
    <row r="40" spans="1:23" x14ac:dyDescent="0.25">
      <c r="A40" s="42" t="str">
        <f ca="1">IF($B$51=10,"HOJE",10)</f>
        <v>HOJE</v>
      </c>
      <c r="B40" s="47"/>
      <c r="C40" s="48"/>
      <c r="D40" s="50" t="str">
        <f ca="1">_xlfn.LET(_xlpm.a,A39,_xlpm.c,C40,_xlpm.x,$X$4,_xlpm.limInf,$B$51,_xlpm.limSup,$C$51,_xlpm.linhaAnt,A40,IF(_xlpm.a="FÉRIAS","FRS",IF(_xlpm.a="FERIADO","FER",IF(_xlpm.a="NTRAB","NTB",IF(AND(_xlpm.a="ATESTADO",_xlpm.c=""),"ATD",IF(_xlpm.c&lt;&gt;"",IF(_xlpm.c&gt;=_xlpm.x,"OK","ANT"),IF(_xlpm.linhaAnt&lt;_xlpm.limInf,"FAL","")))))))</f>
        <v/>
      </c>
      <c r="E40" s="192" t="str">
        <f>IF($N$47&lt;&gt;"SIM","",IFERROR(IF(TRIM(C40&amp;"")="","",_xlfn.LET(_xlpm.v,VALUE(TRIM(C40&amp;"")),_xlpm.alvo,(INT($X$4/100)*60+MOD($X$4,100)),_xlpm.real,(INT(_xlpm.v/100)*60+MOD(_xlpm.v,100)),_xlpm.dif,_xlpm.alvo-_xlpm.real,IF(ABS(_xlpm.dif)&lt;=5,0,_xlpm.dif))*-1),"ER"))</f>
        <v/>
      </c>
      <c r="F40" s="42">
        <f ca="1">IF($B$51=20,"HOJE",20)</f>
        <v>20</v>
      </c>
      <c r="G40" s="47"/>
      <c r="H40" s="48"/>
      <c r="I40" s="50" t="str">
        <f ca="1">_xlfn.LET(_xlpm.a,F39,_xlpm.c,H40,_xlpm.x,$X$4,_xlpm.limInf,$B$51,_xlpm.limSup,$C$51,_xlpm.linhaAnt,F40,IF(_xlpm.a="FÉRIAS","FRS",IF(_xlpm.a="FERIADO","FER",IF(_xlpm.a="NTRAB","NTB",IF(AND(_xlpm.a="ATESTADO",_xlpm.c=""),"ATD",IF(_xlpm.c&lt;&gt;"",IF(_xlpm.c&gt;=_xlpm.x,"OK","ANT"),IF(_xlpm.linhaAnt&lt;_xlpm.limInf,"FAL","")))))))</f>
        <v/>
      </c>
      <c r="J40" s="192" t="str">
        <f>IF($N$47&lt;&gt;"SIM","",IFERROR(IF(TRIM(H40&amp;"")="","",_xlfn.LET(_xlpm.v,VALUE(TRIM(H40&amp;"")),_xlpm.alvo,(INT($X$4/100)*60+MOD($X$4,100)),_xlpm.real,(INT(_xlpm.v/100)*60+MOD(_xlpm.v,100)),_xlpm.dif,_xlpm.alvo-_xlpm.real,IF(ABS(_xlpm.dif)&lt;=5,0,_xlpm.dif))*-1),"ER"))</f>
        <v/>
      </c>
      <c r="K40" s="39">
        <f ca="1">IF($B$51=30,"HOJE",30)</f>
        <v>30</v>
      </c>
      <c r="L40" s="47"/>
      <c r="M40" s="48"/>
      <c r="N40" s="50" t="str">
        <f ca="1">_xlfn.LET(_xlpm.a,K39,_xlpm.c,M40,_xlpm.x,$X$4,_xlpm.limInf,$B$51,_xlpm.limSup,$C$51,_xlpm.linhaAnt,K40,IF(_xlpm.a="FÉRIAS","FRS",IF(_xlpm.a="FERIADO","FER",IF(_xlpm.a="NTRAB","NTB",IF(AND(_xlpm.a="ATESTADO",_xlpm.c=""),"ATD",IF(_xlpm.c&lt;&gt;"",IF(_xlpm.c&gt;=_xlpm.x,"OK","ANT"),IF(_xlpm.linhaAnt&lt;_xlpm.limInf,"FAL","")))))))</f>
        <v/>
      </c>
      <c r="O40" s="192" t="str">
        <f>IF($N$47&lt;&gt;"SIM","",IFERROR(IF(TRIM(M40&amp;"")="","",_xlfn.LET(_xlpm.v,VALUE(TRIM(M40&amp;"")),_xlpm.alvo,(INT($X$4/100)*60+MOD($X$4,100)),_xlpm.real,(INT(_xlpm.v/100)*60+MOD(_xlpm.v,100)),_xlpm.dif,_xlpm.alvo-_xlpm.real,IF(ABS(_xlpm.dif)&lt;=5,0,_xlpm.dif))*-1),"ER"))</f>
        <v/>
      </c>
      <c r="P40" s="231"/>
      <c r="Q40" s="232"/>
      <c r="R40" s="190"/>
      <c r="S40" s="240" t="str">
        <f t="shared" si="0"/>
        <v/>
      </c>
      <c r="T40" s="233" t="str">
        <f t="shared" si="1"/>
        <v/>
      </c>
      <c r="U40" s="5"/>
      <c r="V40" s="5"/>
    </row>
    <row r="41" spans="1:23" x14ac:dyDescent="0.25">
      <c r="A41" s="42" t="str">
        <f>IF(A37="SÁBADO","DOMINGO",IF(A37="DOMINGO","SEGUNDA",IF(A37="SEGUNDA","TERÇA",IF(A37="SEGUNDA","TERÇA",IF(A37="TERÇA","QUARTA",IF(A37="QUARTA","QUINTA",IF(A37="QUINTA","SEXTA",IF(A37="SEXTA","SÁBADO","ERRO"))))))))</f>
        <v>TERÇA</v>
      </c>
      <c r="B41" s="47"/>
      <c r="C41" s="48"/>
      <c r="D41" s="50" t="str">
        <f ca="1">_xlfn.LET(_xlpm.a,A39,_xlpm.c,C41,_xlpm.x,$X$5,_xlpm.y,$Y$5,_xlpm.limInf,$B$51,_xlpm.limSup,$C$51,_xlpm.linhaAnt,A40,IF(_xlpm.a="FÉRIAS","FRS",IF(_xlpm.a="FERIADO","FER",IF(_xlpm.a="NTRAB","NTB",IF(AND(_xlpm.a="ATESTADO",_xlpm.c=""),"ATD",IF(_xlpm.c&lt;&gt;"",IF(_xlpm.c&lt;=_xlpm.x,IF(_xlpm.c&gt;_xlpm.y,"DP","OK"),"ATR"),IF(_xlpm.linhaAnt&lt;_xlpm.limInf,"FAL","")))))))</f>
        <v/>
      </c>
      <c r="E41" s="192" t="str">
        <f>IF($N$47&lt;&gt;"SIM","",IFERROR(IF(TRIM(C41&amp;"")="","",_xlfn.LET(_xlpm.v,VALUE(TRIM(C41&amp;"")),_xlpm.alvo,(INT($Y$5/100)*60+MOD($Y$5,100)),_xlpm.real,(INT(_xlpm.v/100)*60+MOD(_xlpm.v,100)),_xlpm.dif,_xlpm.alvo-_xlpm.real,IF(ABS(_xlpm.dif)&lt;=5,0,_xlpm.dif))),"ER"))</f>
        <v/>
      </c>
      <c r="F41" s="42" t="str">
        <f>IF(F37="SÁBADO","DOMINGO",IF(F37="DOMINGO","SEGUNDA",IF(F37="SEGUNDA","TERÇA",IF(F37="SEGUNDA","TERÇA",IF(F37="TERÇA","QUARTA",IF(F37="QUARTA","QUINTA",IF(F37="QUINTA","SEXTA",IF(F37="SEXTA","SÁBADO","ERRO"))))))))</f>
        <v>SEXTA</v>
      </c>
      <c r="G41" s="47"/>
      <c r="H41" s="48"/>
      <c r="I41" s="50" t="str">
        <f ca="1">_xlfn.LET(_xlpm.a,F39,_xlpm.c,H41,_xlpm.x,$X$5,_xlpm.y,$Y$5,_xlpm.limInf,$B$51,_xlpm.limSup,$C$51,_xlpm.linhaAnt,F40,IF(_xlpm.a="FÉRIAS","FRS",IF(_xlpm.a="FERIADO","FER",IF(_xlpm.a="NTRAB","NTB",IF(AND(_xlpm.a="ATESTADO",_xlpm.c=""),"ATD",IF(_xlpm.c&lt;&gt;"",IF(_xlpm.c&lt;=_xlpm.x,IF(_xlpm.c&gt;_xlpm.y,"DP","OK"),"ATR"),IF(_xlpm.linhaAnt&lt;_xlpm.limInf,"FAL","")))))))</f>
        <v/>
      </c>
      <c r="J41" s="192" t="str">
        <f>IF($N$47&lt;&gt;"SIM","",IFERROR(IF(TRIM(H41&amp;"")="","",_xlfn.LET(_xlpm.v,VALUE(TRIM(H41&amp;"")),_xlpm.alvo,(INT($Y$5/100)*60+MOD($Y$5,100)),_xlpm.real,(INT(_xlpm.v/100)*60+MOD(_xlpm.v,100)),_xlpm.dif,_xlpm.alvo-_xlpm.real,IF(ABS(_xlpm.dif)&lt;=5,0,_xlpm.dif))),"ER"))</f>
        <v/>
      </c>
      <c r="K41" s="42" t="str">
        <f ca="1">IF(K40&gt;C53,"",IF(K37="SÁBADO","DOMINGO",IF(K37="DOMINGO","SEGUNDA",IF(K37="SEGUNDA","TERÇA",IF(K37="SEGUNDA","TERÇA",IF(K37="TERÇA","QUARTA",IF(K37="QUARTA","QUINTA",IF(K37="QUINTA","SEXTA",IF(K37="SEXTA","SÁBADO","ERRO")))))))))</f>
        <v>SEGUNDA</v>
      </c>
      <c r="L41" s="47"/>
      <c r="M41" s="48"/>
      <c r="N41" s="50" t="str">
        <f ca="1">_xlfn.LET(_xlpm.a,K39,_xlpm.c,M41,_xlpm.x,$X$5,_xlpm.y,$Y$5,_xlpm.limInf,$B$51,_xlpm.limSup,$C$51,_xlpm.linhaAnt,K40,IF(_xlpm.a="FÉRIAS","FRS",IF(_xlpm.a="FERIADO","FER",IF(_xlpm.a="NTRAB","NTB",IF(AND(_xlpm.a="ATESTADO",_xlpm.c=""),"ATD",IF(_xlpm.c&lt;&gt;"",IF(_xlpm.c&lt;=_xlpm.x,IF(_xlpm.c&gt;_xlpm.y,"DP","OK"),"ATR"),IF(_xlpm.linhaAnt&lt;_xlpm.limInf,"FAL","")))))))</f>
        <v/>
      </c>
      <c r="O41" s="192" t="str">
        <f>IF($N$47&lt;&gt;"SIM","",IFERROR(IF(TRIM(M41&amp;"")="","",_xlfn.LET(_xlpm.v,VALUE(TRIM(M41&amp;"")),_xlpm.alvo,(INT($Y$5/100)*60+MOD($Y$5,100)),_xlpm.real,(INT(_xlpm.v/100)*60+MOD(_xlpm.v,100)),_xlpm.dif,_xlpm.alvo-_xlpm.real,IF(ABS(_xlpm.dif)&lt;=5,0,_xlpm.dif))),"ER"))</f>
        <v/>
      </c>
      <c r="P41" s="231"/>
      <c r="Q41" s="232"/>
      <c r="R41" s="190"/>
      <c r="S41" s="240" t="str">
        <f t="shared" si="0"/>
        <v/>
      </c>
      <c r="T41" s="233" t="str">
        <f t="shared" si="1"/>
        <v/>
      </c>
      <c r="U41" s="5"/>
      <c r="V41" s="5"/>
      <c r="W41" s="5"/>
    </row>
    <row r="42" spans="1:23" x14ac:dyDescent="0.25">
      <c r="A42" s="82"/>
      <c r="B42" s="47"/>
      <c r="C42" s="48"/>
      <c r="D42" s="50" t="str">
        <f ca="1">_xlfn.LET(_xlpm.a,A39,_xlpm.c,C42,_xlpm.x,$X$6,_xlpm.limInf,$B$51,_xlpm.limSup,$C$51,_xlpm.linhaAnt,A40,IF(_xlpm.a="FÉRIAS","FRS",IF(_xlpm.a="FERIADO","FER",IF(_xlpm.a="NTRAB","NTB",IF(AND(_xlpm.a="ATESTADO",_xlpm.c=""),"ATD",IF(_xlpm.c&lt;&gt;"",IF(_xlpm.c&gt;=_xlpm.x,"OK","ANT"),IF(_xlpm.linhaAnt&lt;_xlpm.limInf,"FAL","")))))))</f>
        <v/>
      </c>
      <c r="E42" s="192" t="str">
        <f>IF($N$47&lt;&gt;"SIM","",IFERROR(IF(TRIM(C42&amp;"")="","",_xlfn.LET(_xlpm.v,VALUE(TRIM(C42&amp;"")),_xlpm.alvo,(INT($X$6/100)*60+MOD($X$6,100)),_xlpm.real,(INT(_xlpm.v/100)*60+MOD(_xlpm.v,100)),_xlpm.dif,_xlpm.alvo-_xlpm.real,IF(ABS(_xlpm.dif)&lt;=5,0,_xlpm.dif))*-1),"ER"))</f>
        <v/>
      </c>
      <c r="F42" s="82"/>
      <c r="G42" s="47"/>
      <c r="H42" s="48"/>
      <c r="I42" s="50" t="str">
        <f ca="1">_xlfn.LET(_xlpm.a,F39,_xlpm.c,H42,_xlpm.x,$X$6,_xlpm.limInf,$B$51,_xlpm.limSup,$C$51,_xlpm.linhaAnt,F40,IF(_xlpm.a="FÉRIAS","FRS",IF(_xlpm.a="FERIADO","FER",IF(_xlpm.a="NTRAB","NTB",IF(AND(_xlpm.a="ATESTADO",_xlpm.c=""),"ATD",IF(_xlpm.c&lt;&gt;"",IF(_xlpm.c&gt;=_xlpm.x,"OK","ANT"),IF(_xlpm.linhaAnt&lt;_xlpm.limInf,"FAL","")))))))</f>
        <v/>
      </c>
      <c r="J42" s="192" t="str">
        <f>IF($N$47&lt;&gt;"SIM","",IFERROR(IF(TRIM(H42&amp;"")="","",_xlfn.LET(_xlpm.v,VALUE(TRIM(H42&amp;"")),_xlpm.alvo,(INT($X$6/100)*60+MOD($X$6,100)),_xlpm.real,(INT(_xlpm.v/100)*60+MOD(_xlpm.v,100)),_xlpm.dif,_xlpm.alvo-_xlpm.real,IF(ABS(_xlpm.dif)&lt;=5,0,_xlpm.dif))*-1),"ER"))</f>
        <v/>
      </c>
      <c r="K42" s="40"/>
      <c r="L42" s="47"/>
      <c r="M42" s="48"/>
      <c r="N42" s="50" t="str">
        <f ca="1">_xlfn.LET(_xlpm.a,K39,_xlpm.c,M42,_xlpm.x,$X$6,_xlpm.limInf,$B$51,_xlpm.limSup,$C$51,_xlpm.linhaAnt,K40,IF(_xlpm.a="FÉRIAS","FRS",IF(_xlpm.a="FERIADO","FER",IF(_xlpm.a="NTRAB","NTB",IF(AND(_xlpm.a="ATESTADO",_xlpm.c=""),"ATD",IF(_xlpm.c&lt;&gt;"",IF(_xlpm.c&gt;=_xlpm.x,"OK","ANT"),IF(_xlpm.linhaAnt&lt;_xlpm.limInf,"FAL","")))))))</f>
        <v/>
      </c>
      <c r="O42" s="192" t="str">
        <f>IF($N$47&lt;&gt;"SIM","",IFERROR(IF(TRIM(M42&amp;"")="","",_xlfn.LET(_xlpm.v,VALUE(TRIM(M42&amp;"")),_xlpm.alvo,(INT($X$6/100)*60+MOD($X$6,100)),_xlpm.real,(INT(_xlpm.v/100)*60+MOD(_xlpm.v,100)),_xlpm.dif,_xlpm.alvo-_xlpm.real,IF(ABS(_xlpm.dif)&lt;=5,0,_xlpm.dif))*-1),"ER"))</f>
        <v/>
      </c>
      <c r="P42" s="231"/>
      <c r="Q42" s="232"/>
      <c r="R42" s="190"/>
      <c r="S42" s="240" t="str">
        <f t="shared" si="0"/>
        <v/>
      </c>
      <c r="T42" s="233" t="str">
        <f t="shared" si="1"/>
        <v/>
      </c>
      <c r="U42" s="5"/>
      <c r="V42" s="5"/>
    </row>
    <row r="43" spans="1:23" ht="15" customHeight="1" x14ac:dyDescent="0.25">
      <c r="A43" s="162" t="s">
        <v>1</v>
      </c>
      <c r="B43" s="274" t="s">
        <v>124</v>
      </c>
      <c r="C43" s="274"/>
      <c r="D43" s="274"/>
      <c r="E43" s="274"/>
      <c r="F43" s="274"/>
      <c r="G43" s="162" t="s">
        <v>126</v>
      </c>
      <c r="H43" s="162" t="s">
        <v>127</v>
      </c>
      <c r="I43" s="26"/>
      <c r="J43" s="193"/>
      <c r="K43" s="11"/>
      <c r="L43" s="46"/>
      <c r="M43" s="7"/>
      <c r="N43" s="49" t="str">
        <f ca="1">_xlfn.LET(_xlpm.a,K43,_xlpm.c,M43,_xlpm.x,$X$3,_xlpm.y,$Y$3,_xlpm.limInf,$B$51,_xlpm.limSup,$C$51,_xlpm.linhaAnt,K44,IF(_xlpm.a="FÉRIAS","FRS",IF(_xlpm.a="FERIADO","FER",IF(_xlpm.a="NTRAB","NTB",IF(AND(_xlpm.a="ATESTADO",_xlpm.c=""),"ATD",IF(_xlpm.c&lt;&gt;"",IF(_xlpm.c&lt;=_xlpm.x,IF(_xlpm.c&gt;_xlpm.y,"DP","OK"),"ATR"),IF(_xlpm.linhaAnt&lt;_xlpm.limInf,"FAL","")))))))</f>
        <v/>
      </c>
      <c r="O43" s="192" t="str">
        <f>IF($N$47&lt;&gt;"SIM","",IFERROR(IF(TRIM(M43&amp;"")="","",_xlfn.LET(_xlpm.v,VALUE(TRIM(M43&amp;"")),_xlpm.alvo,IF(K45="SÁBADO",(INT($Y$8/100)*60+MOD($Y$8,100)),(INT($Y$3/100)*60+MOD($Y$3,100))),_xlpm.real,(INT(_xlpm.v/100)*60+MOD(_xlpm.v,100)),_xlpm.dif,_xlpm.alvo-_xlpm.real,IF(ABS(_xlpm.dif)&lt;=5,0,_xlpm.dif))),"ER"))</f>
        <v/>
      </c>
      <c r="P43" s="231"/>
      <c r="Q43" s="232"/>
      <c r="R43" s="190"/>
      <c r="S43" s="240" t="str">
        <f t="shared" si="0"/>
        <v/>
      </c>
      <c r="T43" s="233" t="str">
        <f t="shared" si="1"/>
        <v/>
      </c>
      <c r="U43" s="5"/>
    </row>
    <row r="44" spans="1:23" x14ac:dyDescent="0.25">
      <c r="A44" s="60"/>
      <c r="B44" s="275"/>
      <c r="C44" s="275"/>
      <c r="D44" s="275"/>
      <c r="E44" s="275"/>
      <c r="F44" s="275"/>
      <c r="G44" s="161"/>
      <c r="H44" s="161"/>
      <c r="I44" s="159" t="str">
        <f>IFERROR(IF(H44="","0",SUM(H44-G44)),"")</f>
        <v>0</v>
      </c>
      <c r="J44" s="158">
        <f>SUM(I54*60+J54)</f>
        <v>0</v>
      </c>
      <c r="K44" s="37">
        <f ca="1">IF($B$51=31,"HOJE",31)</f>
        <v>31</v>
      </c>
      <c r="L44" s="46"/>
      <c r="M44" s="7"/>
      <c r="N44" s="49" t="str">
        <f ca="1">_xlfn.LET(_xlpm.a,K43,_xlpm.c,M44,_xlpm.x,$X$4,_xlpm.limInf,$B$51,_xlpm.limSup,$C$51,_xlpm.linhaAnt,K44,IF(_xlpm.a="FÉRIAS","FRS",IF(_xlpm.a="FERIADO","FER",IF(_xlpm.a="NTRAB","NTB",IF(AND(_xlpm.a="ATESTADO",_xlpm.c=""),"ATD",IF(_xlpm.c&lt;&gt;"",IF(_xlpm.c&gt;=_xlpm.x,"OK","ANT"),IF(_xlpm.linhaAnt&lt;_xlpm.limInf,"FAL","")))))))</f>
        <v/>
      </c>
      <c r="O44" s="192" t="str">
        <f>IF($N$47&lt;&gt;"SIM","",IFERROR(IF(TRIM(M44&amp;"")="","",_xlfn.LET(_xlpm.v,VALUE(TRIM(M44&amp;"")),_xlpm.alvo,(INT($X$4/100)*60+MOD($X$4,100)),_xlpm.real,(INT(_xlpm.v/100)*60+MOD(_xlpm.v,100)),_xlpm.dif,_xlpm.alvo-_xlpm.real,IF(ABS(_xlpm.dif)&lt;=5,0,_xlpm.dif))*-1),"ER"))</f>
        <v/>
      </c>
      <c r="P44" s="241"/>
      <c r="Q44" s="242"/>
      <c r="R44" s="190"/>
      <c r="S44" s="240" t="str">
        <f t="shared" si="0"/>
        <v/>
      </c>
      <c r="T44" s="233" t="str">
        <f t="shared" si="1"/>
        <v/>
      </c>
      <c r="U44" s="5"/>
      <c r="W44" s="5"/>
    </row>
    <row r="45" spans="1:23" x14ac:dyDescent="0.25">
      <c r="A45" s="60"/>
      <c r="B45" s="276"/>
      <c r="C45" s="276"/>
      <c r="D45" s="276"/>
      <c r="E45" s="276"/>
      <c r="F45" s="276"/>
      <c r="G45" s="161"/>
      <c r="H45" s="161"/>
      <c r="I45" s="159" t="str">
        <f t="shared" ref="I45:I47" si="2">IF(H45="","0",SUM(H45-G45))</f>
        <v>0</v>
      </c>
      <c r="J45" s="158">
        <f t="shared" ref="J45:J47" si="3">SUM(I55*60+J55)</f>
        <v>0</v>
      </c>
      <c r="K45" s="37" t="str">
        <f ca="1">IF(K44&gt;C53,"",IF(K41="SÁBADO","DOMINGO",IF(K41="DOMINGO","SEGUNDA",IF(K41="SEGUNDA","TERÇA",IF(K41="SEGUNDA","TERÇA",IF(K41="TERÇA","QUARTA",IF(K41="QUARTA","QUINTA",IF(K41="QUINTA","SEXTA",IF(K41="SEXTA","SÁBADO","ERRO")))))))))</f>
        <v>TERÇA</v>
      </c>
      <c r="L45" s="46"/>
      <c r="M45" s="7"/>
      <c r="N45" s="49" t="str">
        <f ca="1">_xlfn.LET(_xlpm.a,K43,_xlpm.c,M45,_xlpm.x,$X$5,_xlpm.y,$Y$5,_xlpm.limInf,$B$51,_xlpm.limSup,$C$51,_xlpm.linhaAnt,K44,IF(_xlpm.a="FÉRIAS","FRS",IF(_xlpm.a="FERIADO","FER",IF(_xlpm.a="NTRAB","NTB",IF(AND(_xlpm.a="ATESTADO",_xlpm.c=""),"ATD",IF(_xlpm.c&lt;&gt;"",IF(_xlpm.c&lt;=_xlpm.x,IF(_xlpm.c&gt;_xlpm.y,"DP","OK"),"ATR"),IF(_xlpm.linhaAnt&lt;_xlpm.limInf,"FAL","")))))))</f>
        <v/>
      </c>
      <c r="O45" s="192" t="str">
        <f>IF($N$47&lt;&gt;"SIM","",IFERROR(IF(TRIM(M45&amp;"")="","",_xlfn.LET(_xlpm.v,VALUE(TRIM(M45&amp;"")),_xlpm.alvo,(INT($Y$5/100)*60+MOD($Y$5,100)),_xlpm.real,(INT(_xlpm.v/100)*60+MOD(_xlpm.v,100)),_xlpm.dif,_xlpm.alvo-_xlpm.real,IF(ABS(_xlpm.dif)&lt;=5,0,_xlpm.dif))),"ER"))</f>
        <v/>
      </c>
      <c r="P45" s="231"/>
      <c r="Q45" s="232"/>
      <c r="R45" s="191"/>
      <c r="S45" s="240" t="str">
        <f t="shared" si="0"/>
        <v/>
      </c>
      <c r="T45" s="233" t="str">
        <f t="shared" si="1"/>
        <v/>
      </c>
      <c r="U45" s="5"/>
    </row>
    <row r="46" spans="1:23" x14ac:dyDescent="0.25">
      <c r="A46" s="60"/>
      <c r="B46" s="260"/>
      <c r="C46" s="260"/>
      <c r="D46" s="260"/>
      <c r="E46" s="260"/>
      <c r="F46" s="260"/>
      <c r="G46" s="161"/>
      <c r="H46" s="161"/>
      <c r="I46" s="159" t="str">
        <f t="shared" si="2"/>
        <v>0</v>
      </c>
      <c r="J46" s="158">
        <f t="shared" si="3"/>
        <v>0</v>
      </c>
      <c r="K46" s="38"/>
      <c r="L46" s="46"/>
      <c r="M46" s="7"/>
      <c r="N46" s="49" t="str">
        <f ca="1">_xlfn.LET(_xlpm.a,K43,_xlpm.c,M46,_xlpm.x,$X$6,_xlpm.limInf,$B$51,_xlpm.limSup,$C$51,_xlpm.linhaAnt,K44,IF(_xlpm.a="FÉRIAS","FRS",IF(_xlpm.a="FERIADO","FER",IF(_xlpm.a="NTRAB","NTB",IF(AND(_xlpm.a="ATESTADO",_xlpm.c=""),"ATD",IF(_xlpm.c&lt;&gt;"",IF(_xlpm.c&gt;=_xlpm.x,"OK","ANT"),IF(_xlpm.linhaAnt&lt;_xlpm.limInf,"FAL","")))))))</f>
        <v/>
      </c>
      <c r="O46" s="192" t="str">
        <f>IF($N$47&lt;&gt;"SIM","",IFERROR(IF(TRIM(M46&amp;"")="","",_xlfn.LET(_xlpm.v,VALUE(TRIM(M46&amp;"")),_xlpm.alvo,(INT($X$6/100)*60+MOD($X$6,100)),_xlpm.real,(INT(_xlpm.v/100)*60+MOD(_xlpm.v,100)),_xlpm.dif,_xlpm.alvo-_xlpm.real,IF(ABS(_xlpm.dif)&lt;=5,0,_xlpm.dif))*-1),"ER"))</f>
        <v/>
      </c>
      <c r="P46" s="231"/>
      <c r="Q46" s="232"/>
      <c r="R46" s="191"/>
      <c r="S46" s="240" t="str">
        <f t="shared" si="0"/>
        <v/>
      </c>
      <c r="T46" s="233" t="str">
        <f t="shared" si="1"/>
        <v/>
      </c>
      <c r="U46" s="5"/>
    </row>
    <row r="47" spans="1:23" x14ac:dyDescent="0.25">
      <c r="A47" s="60"/>
      <c r="B47" s="260"/>
      <c r="C47" s="260"/>
      <c r="D47" s="260"/>
      <c r="E47" s="260"/>
      <c r="F47" s="260"/>
      <c r="G47" s="161"/>
      <c r="H47" s="161"/>
      <c r="I47" s="159" t="str">
        <f t="shared" si="2"/>
        <v>0</v>
      </c>
      <c r="J47" s="158">
        <f t="shared" si="3"/>
        <v>0</v>
      </c>
      <c r="K47" s="261" t="s">
        <v>56</v>
      </c>
      <c r="L47" s="261"/>
      <c r="M47" s="261"/>
      <c r="N47" s="66" t="s">
        <v>51</v>
      </c>
      <c r="O47" s="62"/>
      <c r="P47" s="231"/>
      <c r="Q47" s="232"/>
      <c r="R47" s="191"/>
      <c r="S47" s="240" t="str">
        <f t="shared" si="0"/>
        <v/>
      </c>
      <c r="T47" s="233" t="str">
        <f t="shared" si="1"/>
        <v/>
      </c>
      <c r="U47" s="5"/>
      <c r="V47" s="5"/>
    </row>
    <row r="48" spans="1:23" x14ac:dyDescent="0.25">
      <c r="A48" s="60"/>
      <c r="B48" s="260"/>
      <c r="C48" s="260"/>
      <c r="D48" s="260"/>
      <c r="E48" s="260"/>
      <c r="F48" s="260"/>
      <c r="G48" s="65"/>
      <c r="H48" s="65"/>
      <c r="I48" s="159" t="str">
        <f t="shared" ref="I48:I50" si="4">IF(H48="","0",SUM(H48-G48))</f>
        <v>0</v>
      </c>
      <c r="J48" s="158">
        <f t="shared" ref="J48:J50" si="5">SUM(I58*60+J58)</f>
        <v>0</v>
      </c>
      <c r="K48" s="184" t="s">
        <v>59</v>
      </c>
      <c r="L48" s="262"/>
      <c r="M48" s="263"/>
      <c r="N48" s="177" t="s">
        <v>38</v>
      </c>
      <c r="O48" s="30"/>
      <c r="P48" s="231"/>
      <c r="Q48" s="232"/>
      <c r="R48" s="191"/>
      <c r="S48" s="240" t="str">
        <f t="shared" si="0"/>
        <v/>
      </c>
      <c r="T48" s="233" t="str">
        <f t="shared" si="1"/>
        <v/>
      </c>
      <c r="U48" s="5"/>
      <c r="W48" s="9" t="s">
        <v>50</v>
      </c>
    </row>
    <row r="49" spans="1:23" x14ac:dyDescent="0.25">
      <c r="A49" s="60"/>
      <c r="B49" s="260"/>
      <c r="C49" s="260"/>
      <c r="D49" s="260"/>
      <c r="E49" s="260"/>
      <c r="F49" s="260"/>
      <c r="G49" s="65"/>
      <c r="H49" s="65"/>
      <c r="I49" s="159" t="str">
        <f t="shared" si="4"/>
        <v>0</v>
      </c>
      <c r="J49" s="158">
        <f t="shared" si="5"/>
        <v>0</v>
      </c>
      <c r="K49" s="184" t="s">
        <v>39</v>
      </c>
      <c r="L49" s="264"/>
      <c r="M49" s="264"/>
      <c r="N49" s="185" t="s">
        <v>38</v>
      </c>
      <c r="O49" s="30"/>
      <c r="P49" s="231"/>
      <c r="Q49" s="232"/>
      <c r="R49" s="191"/>
      <c r="S49" s="240" t="str">
        <f t="shared" si="0"/>
        <v/>
      </c>
      <c r="T49" s="233" t="str">
        <f t="shared" si="1"/>
        <v/>
      </c>
      <c r="U49" s="5"/>
      <c r="W49" s="9" t="s">
        <v>51</v>
      </c>
    </row>
    <row r="50" spans="1:23" x14ac:dyDescent="0.25">
      <c r="A50" s="60"/>
      <c r="B50" s="260"/>
      <c r="C50" s="260"/>
      <c r="D50" s="260"/>
      <c r="E50" s="260"/>
      <c r="F50" s="260"/>
      <c r="G50" s="65"/>
      <c r="H50" s="65"/>
      <c r="I50" s="159" t="str">
        <f t="shared" si="4"/>
        <v>0</v>
      </c>
      <c r="J50" s="158">
        <f t="shared" si="5"/>
        <v>0</v>
      </c>
      <c r="K50" s="184" t="s">
        <v>40</v>
      </c>
      <c r="L50" s="265">
        <f>SUM(J44:J50)</f>
        <v>0</v>
      </c>
      <c r="M50" s="265"/>
      <c r="N50" s="177" t="s">
        <v>38</v>
      </c>
      <c r="O50" s="9"/>
      <c r="P50" s="231"/>
      <c r="Q50" s="232"/>
      <c r="R50" s="191"/>
      <c r="S50" s="240" t="str">
        <f t="shared" si="0"/>
        <v/>
      </c>
      <c r="T50" s="233" t="str">
        <f t="shared" si="1"/>
        <v/>
      </c>
      <c r="U50" s="5"/>
      <c r="V50" s="5"/>
    </row>
    <row r="51" spans="1:23" ht="15" customHeight="1" thickBot="1" x14ac:dyDescent="0.3">
      <c r="A51" s="77">
        <f ca="1">TODAY()</f>
        <v>46091</v>
      </c>
      <c r="B51" s="189">
        <f ca="1">IF(OR(A51&gt;CONFIG!E7,A53&gt;B53,C51&lt;C52),"32",B52)</f>
        <v>10</v>
      </c>
      <c r="C51" s="14">
        <f>CONFIG!G7</f>
        <v>2026</v>
      </c>
      <c r="F51" s="165" t="s">
        <v>123</v>
      </c>
      <c r="G51" s="164">
        <f>IFERROR(SUM(I44:I50),"ERRO")</f>
        <v>0</v>
      </c>
      <c r="H51" s="160" t="s">
        <v>125</v>
      </c>
      <c r="I51" s="9"/>
      <c r="J51" s="9"/>
      <c r="K51" s="183" t="s">
        <v>41</v>
      </c>
      <c r="L51" s="266">
        <f>SUM(E3:E42,J3:J42,O3:O46)</f>
        <v>0</v>
      </c>
      <c r="M51" s="266"/>
      <c r="N51" s="178" t="s">
        <v>38</v>
      </c>
      <c r="O51" s="9"/>
      <c r="P51" s="231"/>
      <c r="Q51" s="232"/>
      <c r="R51" s="191"/>
      <c r="S51" s="240" t="str">
        <f t="shared" si="0"/>
        <v/>
      </c>
      <c r="T51" s="233" t="str">
        <f t="shared" si="1"/>
        <v/>
      </c>
    </row>
    <row r="52" spans="1:23" ht="15.75" thickBot="1" x14ac:dyDescent="0.3">
      <c r="A52" s="13">
        <f ca="1">IF(B53&gt;A53,"01/01/2021",A51)</f>
        <v>46091</v>
      </c>
      <c r="B52" s="14">
        <f ca="1">DAY(A52)</f>
        <v>10</v>
      </c>
      <c r="C52" s="14">
        <f ca="1">YEAR(A51)</f>
        <v>2026</v>
      </c>
      <c r="F52" s="166"/>
      <c r="G52" s="36"/>
      <c r="H52" s="167"/>
      <c r="I52" s="17"/>
      <c r="J52" s="17"/>
      <c r="K52" s="179" t="str">
        <f>IF(L52&lt;0,"A PAGAR","SALDO")</f>
        <v>SALDO</v>
      </c>
      <c r="L52" s="267">
        <f>SUM((L48+L50-L49-L51)/60)*-1</f>
        <v>0</v>
      </c>
      <c r="M52" s="267"/>
      <c r="N52" s="180" t="s">
        <v>42</v>
      </c>
      <c r="O52" s="9"/>
      <c r="P52" s="231"/>
      <c r="Q52" s="232"/>
      <c r="R52" s="191"/>
      <c r="S52" s="240" t="str">
        <f t="shared" si="0"/>
        <v/>
      </c>
      <c r="T52" s="233" t="str">
        <f t="shared" si="1"/>
        <v/>
      </c>
    </row>
    <row r="53" spans="1:23" ht="15.75" thickBot="1" x14ac:dyDescent="0.3">
      <c r="A53" s="14" t="str">
        <f ca="1">TEXT(A51,"MM")</f>
        <v>03</v>
      </c>
      <c r="B53" s="14" t="str">
        <f>(CONFIG!D6)</f>
        <v>03</v>
      </c>
      <c r="C53" s="30">
        <f>(CONFIG!B8)</f>
        <v>31</v>
      </c>
      <c r="D53" s="286" t="str">
        <f>TEXT(VALUE(TEXT(X12, "00\:00")), "h:mm") &amp; " - " &amp; TEXT(VALUE(TEXT(X13, "00\:00")), "h:mm") &amp; " / " &amp; TEXT(VALUE(TEXT(X14, "00\:00")), "h:mm") &amp; " - " &amp; TEXT(VALUE(TEXT(X15, "00\:00")), "h:mm")</f>
        <v>8:15 - 12:00 / 13:45 - 18:00</v>
      </c>
      <c r="E53" s="287"/>
      <c r="F53" s="287"/>
      <c r="G53" s="287"/>
      <c r="H53" s="288"/>
      <c r="I53" s="17"/>
      <c r="J53" s="17"/>
      <c r="K53" s="181" t="str">
        <f>IF(L52&lt;0,"TEMPO","TEMPO")</f>
        <v>TEMPO</v>
      </c>
      <c r="L53" s="252" t="str">
        <f>IF(F55&lt;0,TEXT(ABS(F55),"00"),TEXT(F55,"00")) &amp; ":" &amp; IF(H55&lt;0,TEXT(ABS(H55),"00"),TEXT(H55,"00"))</f>
        <v>00:00</v>
      </c>
      <c r="M53" s="252"/>
      <c r="N53" s="182" t="s">
        <v>43</v>
      </c>
      <c r="O53" s="9"/>
      <c r="P53" s="231"/>
      <c r="Q53" s="232"/>
      <c r="R53" s="191"/>
      <c r="S53" s="240" t="str">
        <f t="shared" si="0"/>
        <v/>
      </c>
      <c r="T53" s="233" t="str">
        <f t="shared" si="1"/>
        <v/>
      </c>
    </row>
    <row r="54" spans="1:23" x14ac:dyDescent="0.25">
      <c r="A54" s="17"/>
      <c r="B54" s="17"/>
      <c r="C54" s="19"/>
      <c r="D54" s="19"/>
      <c r="E54" s="17"/>
      <c r="F54" s="17"/>
      <c r="G54" s="17"/>
      <c r="H54" s="17"/>
      <c r="I54" s="14">
        <f t="shared" ref="I54:I61" si="6">HOUR(I44)</f>
        <v>0</v>
      </c>
      <c r="J54" s="14">
        <f t="shared" ref="J54:J61" si="7">MINUTE(I44)</f>
        <v>0</v>
      </c>
      <c r="K54" s="18"/>
      <c r="L54" s="17"/>
      <c r="M54" s="17"/>
      <c r="N54" s="17"/>
      <c r="O54" s="17"/>
      <c r="P54" s="231"/>
      <c r="Q54" s="232"/>
      <c r="R54" s="191"/>
      <c r="S54" s="240" t="str">
        <f>IF(R54="","",TEXT(R54,"00""/""00""/""0000"))</f>
        <v/>
      </c>
      <c r="T54" s="233" t="str">
        <f>IF(R54="","",LEFT(S54&amp;"00",2))</f>
        <v/>
      </c>
      <c r="U54" s="9"/>
    </row>
    <row r="55" spans="1:23" x14ac:dyDescent="0.25">
      <c r="A55" s="17"/>
      <c r="B55" s="17"/>
      <c r="C55" s="19"/>
      <c r="D55" s="19"/>
      <c r="E55" s="17"/>
      <c r="F55" s="58">
        <f>TRUNC(L52)</f>
        <v>0</v>
      </c>
      <c r="G55" s="23">
        <f>SUM(L52-F55)</f>
        <v>0</v>
      </c>
      <c r="H55" s="58">
        <f>IF(G55*60&lt;10, ROUND(G55*60,0) + 0, ROUND(G55*60,0))</f>
        <v>0</v>
      </c>
      <c r="I55" s="14">
        <f t="shared" si="6"/>
        <v>0</v>
      </c>
      <c r="J55" s="14">
        <f t="shared" si="7"/>
        <v>0</v>
      </c>
      <c r="K55" s="18"/>
      <c r="L55" s="17"/>
      <c r="M55" s="17"/>
      <c r="N55" s="17"/>
      <c r="O55" s="17"/>
      <c r="P55" s="231"/>
      <c r="Q55" s="232"/>
      <c r="R55" s="191"/>
      <c r="S55" s="240" t="str">
        <f t="shared" ref="S55:S106" si="8">IF(R55="","",TEXT(R55,"00""/""00""/""0000"))</f>
        <v/>
      </c>
      <c r="T55" s="233" t="str">
        <f t="shared" ref="T55:T106" si="9">IF(R55="","",LEFT(S55&amp;"00",2))</f>
        <v/>
      </c>
      <c r="U55" s="9"/>
    </row>
    <row r="56" spans="1:23" x14ac:dyDescent="0.25">
      <c r="A56" s="17"/>
      <c r="B56" s="17"/>
      <c r="C56" s="19"/>
      <c r="D56" s="19"/>
      <c r="E56" s="17"/>
      <c r="F56" s="17"/>
      <c r="G56" s="17"/>
      <c r="H56" s="17"/>
      <c r="I56" s="14">
        <f t="shared" si="6"/>
        <v>0</v>
      </c>
      <c r="J56" s="14">
        <f t="shared" si="7"/>
        <v>0</v>
      </c>
      <c r="K56" s="18"/>
      <c r="L56" s="17"/>
      <c r="M56" s="17"/>
      <c r="N56" s="17"/>
      <c r="O56" s="17"/>
      <c r="P56" s="231"/>
      <c r="Q56" s="232"/>
      <c r="R56" s="191"/>
      <c r="S56" s="240" t="str">
        <f t="shared" si="8"/>
        <v/>
      </c>
      <c r="T56" s="233" t="str">
        <f t="shared" si="9"/>
        <v/>
      </c>
    </row>
    <row r="57" spans="1:23" x14ac:dyDescent="0.25">
      <c r="A57" s="17"/>
      <c r="B57" s="17"/>
      <c r="C57" s="19"/>
      <c r="D57" s="19"/>
      <c r="E57" s="17"/>
      <c r="F57" s="17"/>
      <c r="G57" s="17"/>
      <c r="H57" s="17"/>
      <c r="I57" s="14">
        <f t="shared" si="6"/>
        <v>0</v>
      </c>
      <c r="J57" s="14">
        <f t="shared" si="7"/>
        <v>0</v>
      </c>
      <c r="K57" s="18"/>
      <c r="L57" s="17"/>
      <c r="M57" s="17"/>
      <c r="N57" s="17"/>
      <c r="O57" s="17"/>
      <c r="P57" s="231"/>
      <c r="Q57" s="232"/>
      <c r="R57" s="191"/>
      <c r="S57" s="240" t="str">
        <f t="shared" si="8"/>
        <v/>
      </c>
      <c r="T57" s="233" t="str">
        <f t="shared" si="9"/>
        <v/>
      </c>
    </row>
    <row r="58" spans="1:23" x14ac:dyDescent="0.25">
      <c r="A58" s="17"/>
      <c r="B58" s="17"/>
      <c r="C58" s="19"/>
      <c r="D58" s="19"/>
      <c r="E58" s="17"/>
      <c r="F58" s="17"/>
      <c r="G58" s="17"/>
      <c r="H58" s="17"/>
      <c r="I58" s="14">
        <f t="shared" si="6"/>
        <v>0</v>
      </c>
      <c r="J58" s="14">
        <f t="shared" si="7"/>
        <v>0</v>
      </c>
      <c r="K58" s="18"/>
      <c r="L58" s="17"/>
      <c r="M58" s="17"/>
      <c r="N58" s="17"/>
      <c r="O58" s="17"/>
      <c r="P58" s="231"/>
      <c r="Q58" s="232"/>
      <c r="R58" s="191"/>
      <c r="S58" s="240" t="str">
        <f t="shared" si="8"/>
        <v/>
      </c>
      <c r="T58" s="233" t="str">
        <f t="shared" si="9"/>
        <v/>
      </c>
    </row>
    <row r="59" spans="1:23" x14ac:dyDescent="0.25">
      <c r="A59" s="17"/>
      <c r="B59" s="17"/>
      <c r="C59" s="19"/>
      <c r="D59" s="19"/>
      <c r="E59" s="17"/>
      <c r="F59" s="17"/>
      <c r="G59" s="17"/>
      <c r="H59" s="17"/>
      <c r="I59" s="14">
        <f t="shared" si="6"/>
        <v>0</v>
      </c>
      <c r="J59" s="14">
        <f t="shared" si="7"/>
        <v>0</v>
      </c>
      <c r="K59" s="18"/>
      <c r="L59" s="17"/>
      <c r="M59" s="17"/>
      <c r="N59" s="17"/>
      <c r="O59" s="17"/>
      <c r="P59" s="231"/>
      <c r="Q59" s="232"/>
      <c r="R59" s="191"/>
      <c r="S59" s="240" t="str">
        <f t="shared" si="8"/>
        <v/>
      </c>
      <c r="T59" s="233" t="str">
        <f t="shared" si="9"/>
        <v/>
      </c>
    </row>
    <row r="60" spans="1:23" x14ac:dyDescent="0.25">
      <c r="A60" s="17"/>
      <c r="B60" s="17"/>
      <c r="C60" s="19"/>
      <c r="D60" s="19"/>
      <c r="E60" s="17"/>
      <c r="F60" s="17"/>
      <c r="G60" s="17"/>
      <c r="H60" s="17"/>
      <c r="I60" s="14">
        <f t="shared" si="6"/>
        <v>0</v>
      </c>
      <c r="J60" s="14">
        <f t="shared" si="7"/>
        <v>0</v>
      </c>
      <c r="K60" s="18"/>
      <c r="L60" s="17"/>
      <c r="M60" s="17"/>
      <c r="N60" s="17"/>
      <c r="O60" s="17"/>
      <c r="P60" s="231"/>
      <c r="Q60" s="232"/>
      <c r="R60" s="191"/>
      <c r="S60" s="240" t="str">
        <f t="shared" si="8"/>
        <v/>
      </c>
      <c r="T60" s="233" t="str">
        <f t="shared" si="9"/>
        <v/>
      </c>
    </row>
    <row r="61" spans="1:23" x14ac:dyDescent="0.25">
      <c r="A61" s="17"/>
      <c r="B61" s="17"/>
      <c r="C61" s="19"/>
      <c r="D61" s="19"/>
      <c r="E61" s="17"/>
      <c r="F61" s="17"/>
      <c r="G61" s="17"/>
      <c r="H61" s="17"/>
      <c r="I61" s="14">
        <f t="shared" si="6"/>
        <v>0</v>
      </c>
      <c r="J61" s="14">
        <f t="shared" si="7"/>
        <v>0</v>
      </c>
      <c r="K61" s="18"/>
      <c r="L61" s="17"/>
      <c r="M61" s="17"/>
      <c r="N61" s="17"/>
      <c r="O61" s="17"/>
      <c r="P61" s="231"/>
      <c r="Q61" s="232"/>
      <c r="R61" s="191"/>
      <c r="S61" s="240" t="str">
        <f t="shared" si="8"/>
        <v/>
      </c>
      <c r="T61" s="233" t="str">
        <f t="shared" si="9"/>
        <v/>
      </c>
    </row>
    <row r="62" spans="1:23" x14ac:dyDescent="0.25">
      <c r="A62" s="17"/>
      <c r="B62" s="17"/>
      <c r="C62" s="19"/>
      <c r="D62" s="19"/>
      <c r="E62" s="17"/>
      <c r="F62" s="17"/>
      <c r="G62" s="17"/>
      <c r="H62" s="17"/>
      <c r="I62" s="17"/>
      <c r="J62" s="17"/>
      <c r="K62" s="17"/>
      <c r="L62" s="17"/>
      <c r="M62" s="17"/>
      <c r="N62" s="17"/>
      <c r="O62" s="17"/>
      <c r="P62" s="231"/>
      <c r="Q62" s="232"/>
      <c r="R62" s="191"/>
      <c r="S62" s="240" t="str">
        <f t="shared" si="8"/>
        <v/>
      </c>
      <c r="T62" s="233" t="str">
        <f t="shared" si="9"/>
        <v/>
      </c>
    </row>
    <row r="63" spans="1:23" x14ac:dyDescent="0.25">
      <c r="A63" s="17"/>
      <c r="B63" s="17"/>
      <c r="C63" s="19"/>
      <c r="D63" s="19"/>
      <c r="E63" s="17"/>
      <c r="F63" s="17"/>
      <c r="G63" s="17"/>
      <c r="H63" s="17"/>
      <c r="I63" s="17"/>
      <c r="J63" s="17"/>
      <c r="K63" s="17"/>
      <c r="L63" s="17"/>
      <c r="M63" s="17"/>
      <c r="N63" s="17"/>
      <c r="O63" s="17"/>
      <c r="P63" s="231"/>
      <c r="Q63" s="232"/>
      <c r="R63" s="191"/>
      <c r="S63" s="240" t="str">
        <f t="shared" si="8"/>
        <v/>
      </c>
      <c r="T63" s="233" t="str">
        <f t="shared" si="9"/>
        <v/>
      </c>
    </row>
    <row r="64" spans="1:23" x14ac:dyDescent="0.25">
      <c r="A64" s="17"/>
      <c r="B64" s="17"/>
      <c r="C64" s="19"/>
      <c r="D64" s="19"/>
      <c r="E64" s="17"/>
      <c r="F64" s="17"/>
      <c r="G64" s="17"/>
      <c r="H64" s="17"/>
      <c r="I64" s="17"/>
      <c r="J64" s="17"/>
      <c r="K64" s="17"/>
      <c r="L64" s="17"/>
      <c r="M64" s="17"/>
      <c r="N64" s="17"/>
      <c r="O64" s="17"/>
      <c r="P64" s="231"/>
      <c r="Q64" s="232"/>
      <c r="R64" s="191"/>
      <c r="S64" s="240" t="str">
        <f t="shared" si="8"/>
        <v/>
      </c>
      <c r="T64" s="233" t="str">
        <f t="shared" si="9"/>
        <v/>
      </c>
    </row>
    <row r="65" spans="1:20" x14ac:dyDescent="0.25">
      <c r="A65" s="17"/>
      <c r="B65" s="17"/>
      <c r="C65" s="19"/>
      <c r="D65" s="19"/>
      <c r="E65" s="17"/>
      <c r="F65" s="17"/>
      <c r="G65" s="17"/>
      <c r="H65" s="17"/>
      <c r="I65" s="17"/>
      <c r="J65" s="17"/>
      <c r="K65" s="17"/>
      <c r="P65" s="231"/>
      <c r="Q65" s="232"/>
      <c r="R65" s="191"/>
      <c r="S65" s="240" t="str">
        <f t="shared" si="8"/>
        <v/>
      </c>
      <c r="T65" s="233" t="str">
        <f t="shared" si="9"/>
        <v/>
      </c>
    </row>
    <row r="66" spans="1:20" x14ac:dyDescent="0.25">
      <c r="A66" s="17"/>
      <c r="B66" s="17"/>
      <c r="C66" s="19"/>
      <c r="D66" s="19"/>
      <c r="E66" s="17"/>
      <c r="F66" s="17"/>
      <c r="G66" s="17"/>
      <c r="H66" s="17"/>
      <c r="I66" s="17"/>
      <c r="J66" s="17"/>
      <c r="K66" s="17"/>
      <c r="P66" s="231"/>
      <c r="Q66" s="232"/>
      <c r="R66" s="191"/>
      <c r="S66" s="240" t="str">
        <f t="shared" si="8"/>
        <v/>
      </c>
      <c r="T66" s="233" t="str">
        <f t="shared" si="9"/>
        <v/>
      </c>
    </row>
    <row r="67" spans="1:20" x14ac:dyDescent="0.25">
      <c r="P67" s="231"/>
      <c r="Q67" s="232"/>
      <c r="R67" s="191"/>
      <c r="S67" s="240" t="str">
        <f t="shared" si="8"/>
        <v/>
      </c>
      <c r="T67" s="233" t="str">
        <f t="shared" si="9"/>
        <v/>
      </c>
    </row>
    <row r="68" spans="1:20" x14ac:dyDescent="0.25">
      <c r="P68" s="231"/>
      <c r="Q68" s="232"/>
      <c r="R68" s="191"/>
      <c r="S68" s="240" t="str">
        <f t="shared" si="8"/>
        <v/>
      </c>
      <c r="T68" s="233" t="str">
        <f t="shared" si="9"/>
        <v/>
      </c>
    </row>
    <row r="69" spans="1:20" x14ac:dyDescent="0.25">
      <c r="P69" s="231"/>
      <c r="Q69" s="232"/>
      <c r="R69" s="191"/>
      <c r="S69" s="240" t="str">
        <f t="shared" si="8"/>
        <v/>
      </c>
      <c r="T69" s="233" t="str">
        <f t="shared" si="9"/>
        <v/>
      </c>
    </row>
    <row r="70" spans="1:20" x14ac:dyDescent="0.25">
      <c r="P70" s="231"/>
      <c r="Q70" s="232"/>
      <c r="R70" s="191"/>
      <c r="S70" s="240" t="str">
        <f t="shared" si="8"/>
        <v/>
      </c>
      <c r="T70" s="233" t="str">
        <f t="shared" si="9"/>
        <v/>
      </c>
    </row>
    <row r="71" spans="1:20" x14ac:dyDescent="0.25">
      <c r="P71" s="231"/>
      <c r="Q71" s="232"/>
      <c r="R71" s="191"/>
      <c r="S71" s="240" t="str">
        <f t="shared" si="8"/>
        <v/>
      </c>
      <c r="T71" s="233" t="str">
        <f t="shared" si="9"/>
        <v/>
      </c>
    </row>
    <row r="72" spans="1:20" x14ac:dyDescent="0.25">
      <c r="P72" s="231"/>
      <c r="Q72" s="232"/>
      <c r="R72" s="191"/>
      <c r="S72" s="240" t="str">
        <f t="shared" si="8"/>
        <v/>
      </c>
      <c r="T72" s="233" t="str">
        <f t="shared" si="9"/>
        <v/>
      </c>
    </row>
    <row r="73" spans="1:20" x14ac:dyDescent="0.25">
      <c r="P73" s="231"/>
      <c r="Q73" s="232"/>
      <c r="R73" s="191"/>
      <c r="S73" s="240" t="str">
        <f t="shared" si="8"/>
        <v/>
      </c>
      <c r="T73" s="233" t="str">
        <f t="shared" si="9"/>
        <v/>
      </c>
    </row>
    <row r="74" spans="1:20" x14ac:dyDescent="0.25">
      <c r="P74" s="231"/>
      <c r="Q74" s="232"/>
      <c r="R74" s="191"/>
      <c r="S74" s="240" t="str">
        <f t="shared" si="8"/>
        <v/>
      </c>
      <c r="T74" s="233" t="str">
        <f t="shared" si="9"/>
        <v/>
      </c>
    </row>
    <row r="75" spans="1:20" x14ac:dyDescent="0.25">
      <c r="P75" s="231"/>
      <c r="Q75" s="232"/>
      <c r="R75" s="191"/>
      <c r="S75" s="240" t="str">
        <f t="shared" si="8"/>
        <v/>
      </c>
      <c r="T75" s="233" t="str">
        <f t="shared" si="9"/>
        <v/>
      </c>
    </row>
    <row r="76" spans="1:20" x14ac:dyDescent="0.25">
      <c r="P76" s="231"/>
      <c r="Q76" s="232"/>
      <c r="R76" s="191"/>
      <c r="S76" s="240" t="str">
        <f t="shared" si="8"/>
        <v/>
      </c>
      <c r="T76" s="233" t="str">
        <f t="shared" si="9"/>
        <v/>
      </c>
    </row>
    <row r="77" spans="1:20" x14ac:dyDescent="0.25">
      <c r="P77" s="231"/>
      <c r="Q77" s="232"/>
      <c r="R77" s="191"/>
      <c r="S77" s="240" t="str">
        <f t="shared" si="8"/>
        <v/>
      </c>
      <c r="T77" s="233" t="str">
        <f t="shared" si="9"/>
        <v/>
      </c>
    </row>
    <row r="78" spans="1:20" x14ac:dyDescent="0.25">
      <c r="P78" s="231"/>
      <c r="Q78" s="232"/>
      <c r="R78" s="191"/>
      <c r="S78" s="240" t="str">
        <f t="shared" si="8"/>
        <v/>
      </c>
      <c r="T78" s="233" t="str">
        <f t="shared" si="9"/>
        <v/>
      </c>
    </row>
    <row r="79" spans="1:20" x14ac:dyDescent="0.25">
      <c r="P79" s="231"/>
      <c r="Q79" s="232"/>
      <c r="R79" s="191"/>
      <c r="S79" s="240" t="str">
        <f t="shared" si="8"/>
        <v/>
      </c>
      <c r="T79" s="233" t="str">
        <f t="shared" si="9"/>
        <v/>
      </c>
    </row>
    <row r="80" spans="1:20" x14ac:dyDescent="0.25">
      <c r="P80" s="231"/>
      <c r="Q80" s="232"/>
      <c r="R80" s="191"/>
      <c r="S80" s="240" t="str">
        <f t="shared" si="8"/>
        <v/>
      </c>
      <c r="T80" s="233" t="str">
        <f t="shared" si="9"/>
        <v/>
      </c>
    </row>
    <row r="81" spans="16:20" x14ac:dyDescent="0.25">
      <c r="P81" s="231"/>
      <c r="Q81" s="232"/>
      <c r="R81" s="191"/>
      <c r="S81" s="240" t="str">
        <f t="shared" si="8"/>
        <v/>
      </c>
      <c r="T81" s="233" t="str">
        <f t="shared" si="9"/>
        <v/>
      </c>
    </row>
    <row r="82" spans="16:20" x14ac:dyDescent="0.25">
      <c r="P82" s="231"/>
      <c r="Q82" s="232"/>
      <c r="R82" s="191"/>
      <c r="S82" s="240" t="str">
        <f t="shared" si="8"/>
        <v/>
      </c>
      <c r="T82" s="233" t="str">
        <f t="shared" si="9"/>
        <v/>
      </c>
    </row>
    <row r="83" spans="16:20" x14ac:dyDescent="0.25">
      <c r="P83" s="231"/>
      <c r="Q83" s="232"/>
      <c r="R83" s="191"/>
      <c r="S83" s="240" t="str">
        <f t="shared" si="8"/>
        <v/>
      </c>
      <c r="T83" s="233" t="str">
        <f t="shared" si="9"/>
        <v/>
      </c>
    </row>
    <row r="84" spans="16:20" x14ac:dyDescent="0.25">
      <c r="P84" s="231"/>
      <c r="Q84" s="232"/>
      <c r="R84" s="191"/>
      <c r="S84" s="240" t="str">
        <f t="shared" si="8"/>
        <v/>
      </c>
      <c r="T84" s="233" t="str">
        <f t="shared" si="9"/>
        <v/>
      </c>
    </row>
    <row r="85" spans="16:20" x14ac:dyDescent="0.25">
      <c r="P85" s="231"/>
      <c r="Q85" s="232"/>
      <c r="R85" s="191"/>
      <c r="S85" s="240" t="str">
        <f t="shared" si="8"/>
        <v/>
      </c>
      <c r="T85" s="233" t="str">
        <f t="shared" si="9"/>
        <v/>
      </c>
    </row>
    <row r="86" spans="16:20" x14ac:dyDescent="0.25">
      <c r="P86" s="231"/>
      <c r="Q86" s="242"/>
      <c r="R86" s="191"/>
      <c r="S86" s="240" t="str">
        <f t="shared" si="8"/>
        <v/>
      </c>
      <c r="T86" s="233" t="str">
        <f t="shared" si="9"/>
        <v/>
      </c>
    </row>
    <row r="87" spans="16:20" x14ac:dyDescent="0.25">
      <c r="P87" s="231"/>
      <c r="Q87" s="232"/>
      <c r="R87" s="191"/>
      <c r="S87" s="240" t="str">
        <f t="shared" si="8"/>
        <v/>
      </c>
      <c r="T87" s="233" t="str">
        <f t="shared" si="9"/>
        <v/>
      </c>
    </row>
    <row r="88" spans="16:20" x14ac:dyDescent="0.25">
      <c r="P88" s="231"/>
      <c r="Q88" s="232"/>
      <c r="R88" s="191"/>
      <c r="S88" s="240" t="str">
        <f t="shared" si="8"/>
        <v/>
      </c>
      <c r="T88" s="233" t="str">
        <f t="shared" si="9"/>
        <v/>
      </c>
    </row>
    <row r="89" spans="16:20" x14ac:dyDescent="0.25">
      <c r="P89" s="231"/>
      <c r="Q89" s="232"/>
      <c r="R89" s="191"/>
      <c r="S89" s="240" t="str">
        <f t="shared" si="8"/>
        <v/>
      </c>
      <c r="T89" s="233" t="str">
        <f t="shared" si="9"/>
        <v/>
      </c>
    </row>
    <row r="90" spans="16:20" x14ac:dyDescent="0.25">
      <c r="P90" s="231"/>
      <c r="Q90" s="232"/>
      <c r="R90" s="191"/>
      <c r="S90" s="240" t="str">
        <f t="shared" si="8"/>
        <v/>
      </c>
      <c r="T90" s="233" t="str">
        <f t="shared" si="9"/>
        <v/>
      </c>
    </row>
    <row r="91" spans="16:20" x14ac:dyDescent="0.25">
      <c r="P91" s="231"/>
      <c r="Q91" s="232"/>
      <c r="R91" s="191"/>
      <c r="S91" s="240" t="str">
        <f t="shared" si="8"/>
        <v/>
      </c>
      <c r="T91" s="233" t="str">
        <f t="shared" si="9"/>
        <v/>
      </c>
    </row>
    <row r="92" spans="16:20" x14ac:dyDescent="0.25">
      <c r="P92" s="231"/>
      <c r="Q92" s="232"/>
      <c r="R92" s="191"/>
      <c r="S92" s="240" t="str">
        <f t="shared" si="8"/>
        <v/>
      </c>
      <c r="T92" s="233" t="str">
        <f t="shared" si="9"/>
        <v/>
      </c>
    </row>
    <row r="93" spans="16:20" x14ac:dyDescent="0.25">
      <c r="P93" s="231"/>
      <c r="Q93" s="232"/>
      <c r="R93" s="191"/>
      <c r="S93" s="240" t="str">
        <f t="shared" si="8"/>
        <v/>
      </c>
      <c r="T93" s="233" t="str">
        <f t="shared" si="9"/>
        <v/>
      </c>
    </row>
    <row r="94" spans="16:20" x14ac:dyDescent="0.25">
      <c r="P94" s="231"/>
      <c r="Q94" s="232"/>
      <c r="R94" s="191"/>
      <c r="S94" s="240" t="str">
        <f t="shared" si="8"/>
        <v/>
      </c>
      <c r="T94" s="233" t="str">
        <f t="shared" si="9"/>
        <v/>
      </c>
    </row>
    <row r="95" spans="16:20" x14ac:dyDescent="0.25">
      <c r="P95" s="231"/>
      <c r="Q95" s="232"/>
      <c r="R95" s="191"/>
      <c r="S95" s="240" t="str">
        <f t="shared" si="8"/>
        <v/>
      </c>
      <c r="T95" s="233" t="str">
        <f t="shared" si="9"/>
        <v/>
      </c>
    </row>
    <row r="96" spans="16:20" x14ac:dyDescent="0.25">
      <c r="P96" s="231"/>
      <c r="Q96" s="232"/>
      <c r="R96" s="191"/>
      <c r="S96" s="240" t="str">
        <f t="shared" si="8"/>
        <v/>
      </c>
      <c r="T96" s="233" t="str">
        <f t="shared" si="9"/>
        <v/>
      </c>
    </row>
    <row r="97" spans="6:20" x14ac:dyDescent="0.25">
      <c r="F97" s="5"/>
      <c r="P97" s="231"/>
      <c r="Q97" s="232"/>
      <c r="R97" s="191"/>
      <c r="S97" s="240" t="str">
        <f t="shared" si="8"/>
        <v/>
      </c>
      <c r="T97" s="233" t="str">
        <f t="shared" si="9"/>
        <v/>
      </c>
    </row>
    <row r="98" spans="6:20" x14ac:dyDescent="0.25">
      <c r="P98" s="231"/>
      <c r="Q98" s="232"/>
      <c r="R98" s="191"/>
      <c r="S98" s="240" t="str">
        <f t="shared" si="8"/>
        <v/>
      </c>
      <c r="T98" s="233" t="str">
        <f t="shared" si="9"/>
        <v/>
      </c>
    </row>
    <row r="99" spans="6:20" x14ac:dyDescent="0.25">
      <c r="P99" s="231"/>
      <c r="Q99" s="232"/>
      <c r="R99" s="191"/>
      <c r="S99" s="240" t="str">
        <f t="shared" si="8"/>
        <v/>
      </c>
      <c r="T99" s="233" t="str">
        <f t="shared" si="9"/>
        <v/>
      </c>
    </row>
    <row r="100" spans="6:20" x14ac:dyDescent="0.25">
      <c r="P100" s="231"/>
      <c r="Q100" s="232"/>
      <c r="R100" s="191"/>
      <c r="S100" s="240" t="str">
        <f t="shared" si="8"/>
        <v/>
      </c>
      <c r="T100" s="233" t="str">
        <f t="shared" si="9"/>
        <v/>
      </c>
    </row>
    <row r="101" spans="6:20" ht="15" customHeight="1" x14ac:dyDescent="0.25">
      <c r="K101" s="63"/>
      <c r="P101" s="231"/>
      <c r="Q101" s="232"/>
      <c r="R101" s="191"/>
      <c r="S101" s="240" t="str">
        <f t="shared" si="8"/>
        <v/>
      </c>
      <c r="T101" s="233" t="str">
        <f t="shared" si="9"/>
        <v/>
      </c>
    </row>
    <row r="102" spans="6:20" x14ac:dyDescent="0.25">
      <c r="K102" s="9" t="s">
        <v>53</v>
      </c>
      <c r="P102" s="231"/>
      <c r="Q102" s="232"/>
      <c r="R102" s="191"/>
      <c r="S102" s="240" t="str">
        <f t="shared" si="8"/>
        <v/>
      </c>
      <c r="T102" s="233" t="str">
        <f t="shared" si="9"/>
        <v/>
      </c>
    </row>
    <row r="103" spans="6:20" ht="15" customHeight="1" x14ac:dyDescent="0.25">
      <c r="K103" s="9" t="s">
        <v>33</v>
      </c>
      <c r="P103" s="231"/>
      <c r="Q103" s="232"/>
      <c r="R103" s="191"/>
      <c r="S103" s="240" t="str">
        <f t="shared" si="8"/>
        <v/>
      </c>
      <c r="T103" s="233" t="str">
        <f t="shared" si="9"/>
        <v/>
      </c>
    </row>
    <row r="104" spans="6:20" x14ac:dyDescent="0.25">
      <c r="K104" s="9" t="s">
        <v>17</v>
      </c>
      <c r="P104" s="231"/>
      <c r="Q104" s="232"/>
      <c r="R104" s="191"/>
      <c r="S104" s="240" t="str">
        <f t="shared" si="8"/>
        <v/>
      </c>
      <c r="T104" s="233" t="str">
        <f t="shared" si="9"/>
        <v/>
      </c>
    </row>
    <row r="105" spans="6:20" x14ac:dyDescent="0.25">
      <c r="K105" s="9" t="s">
        <v>34</v>
      </c>
      <c r="P105" s="231"/>
      <c r="Q105" s="232"/>
      <c r="R105" s="191"/>
      <c r="S105" s="240" t="str">
        <f t="shared" si="8"/>
        <v/>
      </c>
      <c r="T105" s="233" t="str">
        <f t="shared" si="9"/>
        <v/>
      </c>
    </row>
    <row r="106" spans="6:20" x14ac:dyDescent="0.25">
      <c r="P106" s="231"/>
      <c r="Q106" s="232"/>
      <c r="R106" s="191"/>
      <c r="S106" s="240" t="str">
        <f t="shared" si="8"/>
        <v/>
      </c>
      <c r="T106" s="233" t="str">
        <f t="shared" si="9"/>
        <v/>
      </c>
    </row>
    <row r="107" spans="6:20" x14ac:dyDescent="0.25">
      <c r="Q107" s="64"/>
    </row>
    <row r="108" spans="6:20" x14ac:dyDescent="0.25">
      <c r="Q108" s="64"/>
    </row>
    <row r="109" spans="6:20" x14ac:dyDescent="0.25">
      <c r="Q109" s="64"/>
    </row>
    <row r="110" spans="6:20" x14ac:dyDescent="0.25">
      <c r="Q110" s="64"/>
    </row>
    <row r="111" spans="6:20" x14ac:dyDescent="0.25">
      <c r="Q111" s="64"/>
    </row>
    <row r="151" ht="26.25" customHeight="1" x14ac:dyDescent="0.25"/>
    <row r="201" ht="26.25" customHeight="1" x14ac:dyDescent="0.25"/>
    <row r="251" ht="26.25" customHeight="1" x14ac:dyDescent="0.25"/>
    <row r="301" ht="27" customHeight="1" x14ac:dyDescent="0.25"/>
    <row r="351" ht="26.25" customHeight="1" x14ac:dyDescent="0.25"/>
    <row r="401" ht="26.25" customHeight="1" x14ac:dyDescent="0.25"/>
    <row r="451" ht="27" customHeight="1" x14ac:dyDescent="0.25"/>
    <row r="501" ht="27" customHeight="1" x14ac:dyDescent="0.25"/>
    <row r="551" ht="27" customHeight="1" x14ac:dyDescent="0.25"/>
    <row r="601" ht="27" customHeight="1" x14ac:dyDescent="0.25"/>
    <row r="651" ht="27" customHeight="1" x14ac:dyDescent="0.25"/>
  </sheetData>
  <sheetProtection algorithmName="SHA-512" hashValue="JGpimg5uU25xtqyKIFPy//BC/FXDRULPbMXxr7ZmM/tm9bIb84NrUP3pLiBrlx0V5V/Qeuoel7HIY5lkDZPgpQ==" saltValue="e2KkqKjae1QSQi80ah83Fg==" spinCount="100000" sheet="1" objects="1" scenarios="1"/>
  <sortState xmlns:xlrd2="http://schemas.microsoft.com/office/spreadsheetml/2017/richdata2" ref="P3:R6">
    <sortCondition ref="P3:P6"/>
  </sortState>
  <mergeCells count="34">
    <mergeCell ref="B44:F44"/>
    <mergeCell ref="B3:D6"/>
    <mergeCell ref="L5:N6"/>
    <mergeCell ref="L7:N10"/>
    <mergeCell ref="G17:I18"/>
    <mergeCell ref="G19:I22"/>
    <mergeCell ref="B29:D30"/>
    <mergeCell ref="B31:D34"/>
    <mergeCell ref="L33:N34"/>
    <mergeCell ref="K1:L1"/>
    <mergeCell ref="A1:I1"/>
    <mergeCell ref="B43:F43"/>
    <mergeCell ref="W10:X10"/>
    <mergeCell ref="W7:X7"/>
    <mergeCell ref="S1:T1"/>
    <mergeCell ref="W1:X1"/>
    <mergeCell ref="M1:N1"/>
    <mergeCell ref="P1:Q1"/>
    <mergeCell ref="P2:S2"/>
    <mergeCell ref="L35:N38"/>
    <mergeCell ref="B45:F45"/>
    <mergeCell ref="B46:F46"/>
    <mergeCell ref="B47:F47"/>
    <mergeCell ref="L53:M53"/>
    <mergeCell ref="L48:M48"/>
    <mergeCell ref="B49:F49"/>
    <mergeCell ref="L49:M49"/>
    <mergeCell ref="B50:F50"/>
    <mergeCell ref="L50:M50"/>
    <mergeCell ref="L52:M52"/>
    <mergeCell ref="D53:H53"/>
    <mergeCell ref="L51:M51"/>
    <mergeCell ref="B48:F48"/>
    <mergeCell ref="K47:M47"/>
  </mergeCells>
  <conditionalFormatting sqref="A1:N1">
    <cfRule type="containsText" dxfId="28261" priority="471518" operator="containsText" text="NTRAB">
      <formula>NOT(ISERROR(SEARCH("NTRAB",A1)))</formula>
    </cfRule>
    <cfRule type="containsText" dxfId="28260" priority="471519" operator="containsText" text="FERIADO">
      <formula>NOT(ISERROR(SEARCH("FERIADO",A1)))</formula>
    </cfRule>
  </conditionalFormatting>
  <conditionalFormatting sqref="P2:T2">
    <cfRule type="expression" dxfId="28259" priority="417999">
      <formula>$P$3=""</formula>
    </cfRule>
  </conditionalFormatting>
  <conditionalFormatting sqref="A2:D2 F2:I2">
    <cfRule type="containsText" dxfId="28258" priority="384352" operator="containsText" text="NTRAB">
      <formula>NOT(ISERROR(SEARCH("NTRAB",A2)))</formula>
    </cfRule>
    <cfRule type="containsText" dxfId="28257" priority="384353" operator="containsText" text="FERIADO">
      <formula>NOT(ISERROR(SEARCH("FERIADO",A2)))</formula>
    </cfRule>
  </conditionalFormatting>
  <conditionalFormatting sqref="A2:D2 F2:I2">
    <cfRule type="beginsWith" dxfId="28256" priority="384349" operator="beginsWith" text="FER">
      <formula>LEFT(A2,LEN("FER"))="FER"</formula>
    </cfRule>
    <cfRule type="beginsWith" dxfId="28255" priority="384350" operator="beginsWith" text="FRS">
      <formula>LEFT(A2,LEN("FRS"))="FRS"</formula>
    </cfRule>
    <cfRule type="containsText" dxfId="28254" priority="384351" operator="containsText" text="FÉRIAS">
      <formula>NOT(ISERROR(SEARCH("FÉRIAS",A2)))</formula>
    </cfRule>
  </conditionalFormatting>
  <conditionalFormatting sqref="A2:D2 F2:I2">
    <cfRule type="beginsWith" dxfId="28253" priority="384346" operator="beginsWith" text="ANT">
      <formula>LEFT(A2,LEN("ANT"))="ANT"</formula>
    </cfRule>
    <cfRule type="beginsWith" dxfId="28252" priority="384347" operator="beginsWith" text="FAL">
      <formula>LEFT(A2,LEN("FAL"))="FAL"</formula>
    </cfRule>
    <cfRule type="beginsWith" dxfId="28251" priority="384348" operator="beginsWith" text="ok">
      <formula>LEFT(A2,LEN("ok"))="ok"</formula>
    </cfRule>
  </conditionalFormatting>
  <conditionalFormatting sqref="A2:D2 F2:I2">
    <cfRule type="beginsWith" dxfId="28250" priority="384345" operator="beginsWith" text="ATR">
      <formula>LEFT(A2,LEN("ATR"))="ATR"</formula>
    </cfRule>
  </conditionalFormatting>
  <conditionalFormatting sqref="K2:N2">
    <cfRule type="containsText" dxfId="28249" priority="384343" operator="containsText" text="NTRAB">
      <formula>NOT(ISERROR(SEARCH("NTRAB",K2)))</formula>
    </cfRule>
    <cfRule type="containsText" dxfId="28248" priority="384344" operator="containsText" text="FERIADO">
      <formula>NOT(ISERROR(SEARCH("FERIADO",K2)))</formula>
    </cfRule>
  </conditionalFormatting>
  <conditionalFormatting sqref="K2:N2">
    <cfRule type="beginsWith" dxfId="28247" priority="384340" operator="beginsWith" text="FER">
      <formula>LEFT(K2,LEN("FER"))="FER"</formula>
    </cfRule>
    <cfRule type="beginsWith" dxfId="28246" priority="384341" operator="beginsWith" text="FRS">
      <formula>LEFT(K2,LEN("FRS"))="FRS"</formula>
    </cfRule>
    <cfRule type="containsText" dxfId="28245" priority="384342" operator="containsText" text="FÉRIAS">
      <formula>NOT(ISERROR(SEARCH("FÉRIAS",K2)))</formula>
    </cfRule>
  </conditionalFormatting>
  <conditionalFormatting sqref="K2:N2">
    <cfRule type="beginsWith" dxfId="28244" priority="384337" operator="beginsWith" text="ANT">
      <formula>LEFT(K2,LEN("ANT"))="ANT"</formula>
    </cfRule>
    <cfRule type="beginsWith" dxfId="28243" priority="384338" operator="beginsWith" text="FAL">
      <formula>LEFT(K2,LEN("FAL"))="FAL"</formula>
    </cfRule>
    <cfRule type="beginsWith" dxfId="28242" priority="384339" operator="beginsWith" text="ok">
      <formula>LEFT(K2,LEN("ok"))="ok"</formula>
    </cfRule>
  </conditionalFormatting>
  <conditionalFormatting sqref="K2:N2">
    <cfRule type="beginsWith" dxfId="28241" priority="384336" operator="beginsWith" text="ATR">
      <formula>LEFT(K2,LEN("ATR"))="ATR"</formula>
    </cfRule>
  </conditionalFormatting>
  <conditionalFormatting sqref="P59:P106 R59:R106">
    <cfRule type="expression" dxfId="28240" priority="382098">
      <formula>$U$54=$U$55</formula>
    </cfRule>
  </conditionalFormatting>
  <conditionalFormatting sqref="P54:P58 R54:T54 R55:R58 S55:T106">
    <cfRule type="expression" dxfId="28239" priority="382097">
      <formula>$U$54=$U$55</formula>
    </cfRule>
  </conditionalFormatting>
  <conditionalFormatting sqref="Q59:Q106">
    <cfRule type="expression" dxfId="28238" priority="382096">
      <formula>$U$54=$U$55</formula>
    </cfRule>
  </conditionalFormatting>
  <conditionalFormatting sqref="Q54:Q58">
    <cfRule type="expression" dxfId="28237" priority="382095">
      <formula>$U$54=$U$55</formula>
    </cfRule>
  </conditionalFormatting>
  <conditionalFormatting sqref="R53:T53">
    <cfRule type="expression" dxfId="28236" priority="382094">
      <formula>$X$56=$Y$56</formula>
    </cfRule>
  </conditionalFormatting>
  <conditionalFormatting sqref="P53">
    <cfRule type="expression" dxfId="28235" priority="382093">
      <formula>$X$56=$Y$56</formula>
    </cfRule>
  </conditionalFormatting>
  <conditionalFormatting sqref="Q53">
    <cfRule type="expression" dxfId="28234" priority="382092">
      <formula>$X$56=$Y$56</formula>
    </cfRule>
  </conditionalFormatting>
  <conditionalFormatting sqref="P3:T53">
    <cfRule type="expression" dxfId="28233" priority="382091">
      <formula>$P$3=""</formula>
    </cfRule>
  </conditionalFormatting>
  <conditionalFormatting sqref="I48">
    <cfRule type="expression" dxfId="28232" priority="192873">
      <formula>$H$48=""</formula>
    </cfRule>
  </conditionalFormatting>
  <conditionalFormatting sqref="I49">
    <cfRule type="expression" dxfId="28231" priority="192872">
      <formula>$H$49=""</formula>
    </cfRule>
  </conditionalFormatting>
  <conditionalFormatting sqref="I50">
    <cfRule type="expression" dxfId="28230" priority="192871">
      <formula>$H$50=""</formula>
    </cfRule>
  </conditionalFormatting>
  <conditionalFormatting sqref="G51">
    <cfRule type="cellIs" dxfId="28229" priority="192868" operator="equal">
      <formula>0</formula>
    </cfRule>
  </conditionalFormatting>
  <conditionalFormatting sqref="H51:H52">
    <cfRule type="expression" dxfId="28228" priority="192867">
      <formula>$G$51=$I$51</formula>
    </cfRule>
  </conditionalFormatting>
  <conditionalFormatting sqref="G52">
    <cfRule type="expression" dxfId="28227" priority="192866">
      <formula>$G$52=0</formula>
    </cfRule>
  </conditionalFormatting>
  <conditionalFormatting sqref="F52">
    <cfRule type="expression" dxfId="28226" priority="192865">
      <formula>$G$52=0</formula>
    </cfRule>
  </conditionalFormatting>
  <conditionalFormatting sqref="F51">
    <cfRule type="expression" dxfId="28225" priority="192864">
      <formula>$G$52=0</formula>
    </cfRule>
  </conditionalFormatting>
  <conditionalFormatting sqref="L52:M52">
    <cfRule type="cellIs" dxfId="28224" priority="134947" operator="lessThan">
      <formula>0</formula>
    </cfRule>
    <cfRule type="cellIs" dxfId="28223" priority="134948" operator="greaterThan">
      <formula>0</formula>
    </cfRule>
  </conditionalFormatting>
  <conditionalFormatting sqref="K52">
    <cfRule type="cellIs" dxfId="28222" priority="134944" operator="equal">
      <formula>"A PAGAR"</formula>
    </cfRule>
    <cfRule type="containsText" dxfId="28221" priority="134945" operator="containsText" text="SALDO">
      <formula>NOT(ISERROR(SEARCH("SALDO",K52)))</formula>
    </cfRule>
    <cfRule type="containsText" dxfId="28220" priority="134946" operator="containsText" text="FALTA">
      <formula>NOT(ISERROR(SEARCH("FALTA",K52)))</formula>
    </cfRule>
  </conditionalFormatting>
  <conditionalFormatting sqref="K52:M53 L51:M51">
    <cfRule type="expression" dxfId="28219" priority="134943">
      <formula>$N$47=$O$47</formula>
    </cfRule>
  </conditionalFormatting>
  <conditionalFormatting sqref="K52:M53 L51:M51">
    <cfRule type="expression" dxfId="28218" priority="134942">
      <formula>$N$47=$W$49</formula>
    </cfRule>
  </conditionalFormatting>
  <conditionalFormatting sqref="N52">
    <cfRule type="expression" dxfId="28217" priority="134940">
      <formula>$L$52&lt;0</formula>
    </cfRule>
    <cfRule type="expression" dxfId="28216" priority="134941">
      <formula>$L$52&gt;0</formula>
    </cfRule>
  </conditionalFormatting>
  <conditionalFormatting sqref="N51:N53">
    <cfRule type="expression" dxfId="28215" priority="134939">
      <formula>$N$47=$W$49</formula>
    </cfRule>
  </conditionalFormatting>
  <conditionalFormatting sqref="L53:M53">
    <cfRule type="expression" dxfId="28214" priority="134938">
      <formula>OR(F55&lt;0,H55&lt;0)</formula>
    </cfRule>
  </conditionalFormatting>
  <conditionalFormatting sqref="K53 N53">
    <cfRule type="expression" dxfId="28213" priority="134937">
      <formula>OR(C55&lt;0,E55&lt;0)</formula>
    </cfRule>
  </conditionalFormatting>
  <conditionalFormatting sqref="K53">
    <cfRule type="expression" dxfId="28212" priority="134936">
      <formula>OR(F55&lt;0,H55&lt;0)</formula>
    </cfRule>
  </conditionalFormatting>
  <conditionalFormatting sqref="K53">
    <cfRule type="containsText" dxfId="28211" priority="134934" operator="containsText" text="SALDO">
      <formula>NOT(ISERROR(SEARCH("SALDO",K53)))</formula>
    </cfRule>
    <cfRule type="containsText" dxfId="28210" priority="134935" operator="containsText" text="FALTA">
      <formula>NOT(ISERROR(SEARCH("FALTA",K53)))</formula>
    </cfRule>
  </conditionalFormatting>
  <conditionalFormatting sqref="K52:K53 L53:N53">
    <cfRule type="expression" dxfId="28209" priority="134933">
      <formula>$N$47="NÃO"</formula>
    </cfRule>
  </conditionalFormatting>
  <conditionalFormatting sqref="L49:M49">
    <cfRule type="cellIs" dxfId="28208" priority="134923" operator="equal">
      <formula>0</formula>
    </cfRule>
    <cfRule type="expression" dxfId="28207" priority="134932">
      <formula>$L$49&lt;0</formula>
    </cfRule>
  </conditionalFormatting>
  <conditionalFormatting sqref="K48:M50">
    <cfRule type="expression" dxfId="28206" priority="134931">
      <formula>$N$47=$O$47</formula>
    </cfRule>
  </conditionalFormatting>
  <conditionalFormatting sqref="K48:M50">
    <cfRule type="expression" dxfId="28205" priority="134930">
      <formula>$N$47=$W$49</formula>
    </cfRule>
  </conditionalFormatting>
  <conditionalFormatting sqref="N48:N50">
    <cfRule type="expression" dxfId="28204" priority="134929">
      <formula>$N$47=$W$49</formula>
    </cfRule>
  </conditionalFormatting>
  <conditionalFormatting sqref="K51">
    <cfRule type="expression" dxfId="28203" priority="134928">
      <formula>$N$47=$O$47</formula>
    </cfRule>
  </conditionalFormatting>
  <conditionalFormatting sqref="K51">
    <cfRule type="expression" dxfId="28202" priority="134927">
      <formula>$N$47=$W$49</formula>
    </cfRule>
  </conditionalFormatting>
  <conditionalFormatting sqref="L50:M50">
    <cfRule type="cellIs" dxfId="28201" priority="134926" operator="equal">
      <formula>0</formula>
    </cfRule>
  </conditionalFormatting>
  <conditionalFormatting sqref="L48:M48">
    <cfRule type="cellIs" dxfId="28200" priority="134924" operator="equal">
      <formula>0</formula>
    </cfRule>
    <cfRule type="cellIs" dxfId="28199" priority="134925" operator="lessThan">
      <formula>0</formula>
    </cfRule>
  </conditionalFormatting>
  <conditionalFormatting sqref="L51:M51">
    <cfRule type="expression" dxfId="28198" priority="134921">
      <formula>AND($L$51=0, $N$47="SIM")</formula>
    </cfRule>
    <cfRule type="expression" dxfId="28197" priority="134922">
      <formula>AND($L$51&lt;0, $N$47="SIM")</formula>
    </cfRule>
  </conditionalFormatting>
  <conditionalFormatting sqref="E2">
    <cfRule type="cellIs" dxfId="28196" priority="41194" operator="equal">
      <formula>"ER"</formula>
    </cfRule>
  </conditionalFormatting>
  <conditionalFormatting sqref="J2">
    <cfRule type="cellIs" dxfId="28195" priority="41153" operator="equal">
      <formula>"ER"</formula>
    </cfRule>
  </conditionalFormatting>
  <conditionalFormatting sqref="O3">
    <cfRule type="cellIs" dxfId="28194" priority="41111" operator="equal">
      <formula>0</formula>
    </cfRule>
    <cfRule type="expression" dxfId="28193" priority="41112">
      <formula>O3&lt;0</formula>
    </cfRule>
  </conditionalFormatting>
  <conditionalFormatting sqref="O4:O6">
    <cfRule type="expression" dxfId="28192" priority="41109">
      <formula>O4&lt;0</formula>
    </cfRule>
    <cfRule type="cellIs" dxfId="28191" priority="41110" operator="equal">
      <formula>0</formula>
    </cfRule>
  </conditionalFormatting>
  <conditionalFormatting sqref="O7">
    <cfRule type="cellIs" dxfId="28190" priority="41107" operator="equal">
      <formula>0</formula>
    </cfRule>
    <cfRule type="expression" dxfId="28189" priority="41108">
      <formula>O7&lt;0</formula>
    </cfRule>
  </conditionalFormatting>
  <conditionalFormatting sqref="O8:O10">
    <cfRule type="expression" dxfId="28188" priority="41105">
      <formula>O8&lt;0</formula>
    </cfRule>
    <cfRule type="cellIs" dxfId="28187" priority="41106" operator="equal">
      <formula>0</formula>
    </cfRule>
  </conditionalFormatting>
  <conditionalFormatting sqref="O11">
    <cfRule type="cellIs" dxfId="28186" priority="41103" operator="equal">
      <formula>0</formula>
    </cfRule>
    <cfRule type="expression" dxfId="28185" priority="41104">
      <formula>O11&lt;0</formula>
    </cfRule>
  </conditionalFormatting>
  <conditionalFormatting sqref="O12:O14">
    <cfRule type="expression" dxfId="28184" priority="41101">
      <formula>O12&lt;0</formula>
    </cfRule>
    <cfRule type="cellIs" dxfId="28183" priority="41102" operator="equal">
      <formula>0</formula>
    </cfRule>
  </conditionalFormatting>
  <conditionalFormatting sqref="O15">
    <cfRule type="cellIs" dxfId="28182" priority="41099" operator="equal">
      <formula>0</formula>
    </cfRule>
    <cfRule type="expression" dxfId="28181" priority="41100">
      <formula>O15&lt;0</formula>
    </cfRule>
  </conditionalFormatting>
  <conditionalFormatting sqref="O16:O18">
    <cfRule type="expression" dxfId="28180" priority="41097">
      <formula>O16&lt;0</formula>
    </cfRule>
    <cfRule type="cellIs" dxfId="28179" priority="41098" operator="equal">
      <formula>0</formula>
    </cfRule>
  </conditionalFormatting>
  <conditionalFormatting sqref="O19">
    <cfRule type="cellIs" dxfId="28178" priority="41095" operator="equal">
      <formula>0</formula>
    </cfRule>
    <cfRule type="expression" dxfId="28177" priority="41096">
      <formula>O19&lt;0</formula>
    </cfRule>
  </conditionalFormatting>
  <conditionalFormatting sqref="O20:O22">
    <cfRule type="expression" dxfId="28176" priority="41093">
      <formula>O20&lt;0</formula>
    </cfRule>
    <cfRule type="cellIs" dxfId="28175" priority="41094" operator="equal">
      <formula>0</formula>
    </cfRule>
  </conditionalFormatting>
  <conditionalFormatting sqref="O23">
    <cfRule type="cellIs" dxfId="28174" priority="41091" operator="equal">
      <formula>0</formula>
    </cfRule>
    <cfRule type="expression" dxfId="28173" priority="41092">
      <formula>O23&lt;0</formula>
    </cfRule>
  </conditionalFormatting>
  <conditionalFormatting sqref="O24:O26">
    <cfRule type="expression" dxfId="28172" priority="41089">
      <formula>O24&lt;0</formula>
    </cfRule>
    <cfRule type="cellIs" dxfId="28171" priority="41090" operator="equal">
      <formula>0</formula>
    </cfRule>
  </conditionalFormatting>
  <conditionalFormatting sqref="O27">
    <cfRule type="cellIs" dxfId="28170" priority="41087" operator="equal">
      <formula>0</formula>
    </cfRule>
    <cfRule type="expression" dxfId="28169" priority="41088">
      <formula>O27&lt;0</formula>
    </cfRule>
  </conditionalFormatting>
  <conditionalFormatting sqref="O28:O30">
    <cfRule type="expression" dxfId="28168" priority="41085">
      <formula>O28&lt;0</formula>
    </cfRule>
    <cfRule type="cellIs" dxfId="28167" priority="41086" operator="equal">
      <formula>0</formula>
    </cfRule>
  </conditionalFormatting>
  <conditionalFormatting sqref="O31">
    <cfRule type="cellIs" dxfId="28166" priority="41083" operator="equal">
      <formula>0</formula>
    </cfRule>
    <cfRule type="expression" dxfId="28165" priority="41084">
      <formula>O31&lt;0</formula>
    </cfRule>
  </conditionalFormatting>
  <conditionalFormatting sqref="O32:O34">
    <cfRule type="expression" dxfId="28164" priority="41081">
      <formula>O32&lt;0</formula>
    </cfRule>
    <cfRule type="cellIs" dxfId="28163" priority="41082" operator="equal">
      <formula>0</formula>
    </cfRule>
  </conditionalFormatting>
  <conditionalFormatting sqref="O35">
    <cfRule type="cellIs" dxfId="28162" priority="41079" operator="equal">
      <formula>0</formula>
    </cfRule>
    <cfRule type="expression" dxfId="28161" priority="41080">
      <formula>O35&lt;0</formula>
    </cfRule>
  </conditionalFormatting>
  <conditionalFormatting sqref="O36:O38">
    <cfRule type="expression" dxfId="28160" priority="41077">
      <formula>O36&lt;0</formula>
    </cfRule>
    <cfRule type="cellIs" dxfId="28159" priority="41078" operator="equal">
      <formula>0</formula>
    </cfRule>
  </conditionalFormatting>
  <conditionalFormatting sqref="O39">
    <cfRule type="cellIs" dxfId="28158" priority="41075" operator="equal">
      <formula>0</formula>
    </cfRule>
    <cfRule type="expression" dxfId="28157" priority="41076">
      <formula>O39&lt;0</formula>
    </cfRule>
  </conditionalFormatting>
  <conditionalFormatting sqref="O40:O42">
    <cfRule type="expression" dxfId="28156" priority="41073">
      <formula>O40&lt;0</formula>
    </cfRule>
    <cfRule type="cellIs" dxfId="28155" priority="41074" operator="equal">
      <formula>0</formula>
    </cfRule>
  </conditionalFormatting>
  <conditionalFormatting sqref="O43">
    <cfRule type="cellIs" dxfId="28154" priority="41071" operator="equal">
      <formula>0</formula>
    </cfRule>
    <cfRule type="expression" dxfId="28153" priority="41072">
      <formula>O43&lt;0</formula>
    </cfRule>
  </conditionalFormatting>
  <conditionalFormatting sqref="O44:O46">
    <cfRule type="expression" dxfId="28152" priority="41069">
      <formula>O44&lt;0</formula>
    </cfRule>
    <cfRule type="cellIs" dxfId="28151" priority="41070" operator="equal">
      <formula>0</formula>
    </cfRule>
  </conditionalFormatting>
  <conditionalFormatting sqref="O2:O46">
    <cfRule type="cellIs" dxfId="28150" priority="41068" operator="equal">
      <formula>"ER"</formula>
    </cfRule>
  </conditionalFormatting>
  <conditionalFormatting sqref="O3">
    <cfRule type="cellIs" dxfId="28149" priority="41066" operator="equal">
      <formula>0</formula>
    </cfRule>
    <cfRule type="expression" dxfId="28148" priority="41067">
      <formula>O3&lt;0</formula>
    </cfRule>
  </conditionalFormatting>
  <conditionalFormatting sqref="O4:O5">
    <cfRule type="expression" dxfId="28147" priority="41064">
      <formula>O4&lt;0</formula>
    </cfRule>
    <cfRule type="cellIs" dxfId="28146" priority="41065" operator="equal">
      <formula>0</formula>
    </cfRule>
  </conditionalFormatting>
  <conditionalFormatting sqref="O19">
    <cfRule type="cellIs" dxfId="28145" priority="41062" operator="equal">
      <formula>0</formula>
    </cfRule>
    <cfRule type="expression" dxfId="28144" priority="41063">
      <formula>O19&lt;0</formula>
    </cfRule>
  </conditionalFormatting>
  <conditionalFormatting sqref="O20:O22">
    <cfRule type="expression" dxfId="28143" priority="41060">
      <formula>O20&lt;0</formula>
    </cfRule>
    <cfRule type="cellIs" dxfId="28142" priority="41061" operator="equal">
      <formula>0</formula>
    </cfRule>
  </conditionalFormatting>
  <conditionalFormatting sqref="O23">
    <cfRule type="cellIs" dxfId="28141" priority="41058" operator="equal">
      <formula>0</formula>
    </cfRule>
    <cfRule type="expression" dxfId="28140" priority="41059">
      <formula>O23&lt;0</formula>
    </cfRule>
  </conditionalFormatting>
  <conditionalFormatting sqref="O24:O26">
    <cfRule type="expression" dxfId="28139" priority="41056">
      <formula>O24&lt;0</formula>
    </cfRule>
    <cfRule type="cellIs" dxfId="28138" priority="41057" operator="equal">
      <formula>0</formula>
    </cfRule>
  </conditionalFormatting>
  <conditionalFormatting sqref="O27">
    <cfRule type="cellIs" dxfId="28137" priority="41054" operator="equal">
      <formula>0</formula>
    </cfRule>
    <cfRule type="expression" dxfId="28136" priority="41055">
      <formula>O27&lt;0</formula>
    </cfRule>
  </conditionalFormatting>
  <conditionalFormatting sqref="O28:O30">
    <cfRule type="expression" dxfId="28135" priority="41052">
      <formula>O28&lt;0</formula>
    </cfRule>
    <cfRule type="cellIs" dxfId="28134" priority="41053" operator="equal">
      <formula>0</formula>
    </cfRule>
  </conditionalFormatting>
  <conditionalFormatting sqref="O31">
    <cfRule type="cellIs" dxfId="28133" priority="41050" operator="equal">
      <formula>0</formula>
    </cfRule>
    <cfRule type="expression" dxfId="28132" priority="41051">
      <formula>O31&lt;0</formula>
    </cfRule>
  </conditionalFormatting>
  <conditionalFormatting sqref="O32:O34">
    <cfRule type="expression" dxfId="28131" priority="41048">
      <formula>O32&lt;0</formula>
    </cfRule>
    <cfRule type="cellIs" dxfId="28130" priority="41049" operator="equal">
      <formula>0</formula>
    </cfRule>
  </conditionalFormatting>
  <conditionalFormatting sqref="O35">
    <cfRule type="cellIs" dxfId="28129" priority="41046" operator="equal">
      <formula>0</formula>
    </cfRule>
    <cfRule type="expression" dxfId="28128" priority="41047">
      <formula>O35&lt;0</formula>
    </cfRule>
  </conditionalFormatting>
  <conditionalFormatting sqref="O36:O38">
    <cfRule type="expression" dxfId="28127" priority="41044">
      <formula>O36&lt;0</formula>
    </cfRule>
    <cfRule type="cellIs" dxfId="28126" priority="41045" operator="equal">
      <formula>0</formula>
    </cfRule>
  </conditionalFormatting>
  <conditionalFormatting sqref="O39">
    <cfRule type="cellIs" dxfId="28125" priority="41042" operator="equal">
      <formula>0</formula>
    </cfRule>
    <cfRule type="expression" dxfId="28124" priority="41043">
      <formula>O39&lt;0</formula>
    </cfRule>
  </conditionalFormatting>
  <conditionalFormatting sqref="O40:O42">
    <cfRule type="expression" dxfId="28123" priority="41040">
      <formula>O40&lt;0</formula>
    </cfRule>
    <cfRule type="cellIs" dxfId="28122" priority="41041" operator="equal">
      <formula>0</formula>
    </cfRule>
  </conditionalFormatting>
  <conditionalFormatting sqref="O6">
    <cfRule type="expression" dxfId="28121" priority="41038">
      <formula>O6&lt;0</formula>
    </cfRule>
    <cfRule type="cellIs" dxfId="28120" priority="41039" operator="equal">
      <formula>0</formula>
    </cfRule>
  </conditionalFormatting>
  <conditionalFormatting sqref="O11">
    <cfRule type="cellIs" dxfId="28119" priority="41036" operator="equal">
      <formula>0</formula>
    </cfRule>
    <cfRule type="expression" dxfId="28118" priority="41037">
      <formula>O11&lt;0</formula>
    </cfRule>
  </conditionalFormatting>
  <conditionalFormatting sqref="O12:O13">
    <cfRule type="expression" dxfId="28117" priority="41034">
      <formula>O12&lt;0</formula>
    </cfRule>
    <cfRule type="cellIs" dxfId="28116" priority="41035" operator="equal">
      <formula>0</formula>
    </cfRule>
  </conditionalFormatting>
  <conditionalFormatting sqref="O14">
    <cfRule type="expression" dxfId="28115" priority="41032">
      <formula>O14&lt;0</formula>
    </cfRule>
    <cfRule type="cellIs" dxfId="28114" priority="41033" operator="equal">
      <formula>0</formula>
    </cfRule>
  </conditionalFormatting>
  <conditionalFormatting sqref="O15">
    <cfRule type="cellIs" dxfId="28113" priority="41030" operator="equal">
      <formula>0</formula>
    </cfRule>
    <cfRule type="expression" dxfId="28112" priority="41031">
      <formula>O15&lt;0</formula>
    </cfRule>
  </conditionalFormatting>
  <conditionalFormatting sqref="O16:O17">
    <cfRule type="expression" dxfId="28111" priority="41028">
      <formula>O16&lt;0</formula>
    </cfRule>
    <cfRule type="cellIs" dxfId="28110" priority="41029" operator="equal">
      <formula>0</formula>
    </cfRule>
  </conditionalFormatting>
  <conditionalFormatting sqref="O18">
    <cfRule type="expression" dxfId="28109" priority="41026">
      <formula>O18&lt;0</formula>
    </cfRule>
    <cfRule type="cellIs" dxfId="28108" priority="41027" operator="equal">
      <formula>0</formula>
    </cfRule>
  </conditionalFormatting>
  <conditionalFormatting sqref="O7">
    <cfRule type="cellIs" dxfId="28107" priority="41024" operator="equal">
      <formula>0</formula>
    </cfRule>
    <cfRule type="expression" dxfId="28106" priority="41025">
      <formula>O7&lt;0</formula>
    </cfRule>
  </conditionalFormatting>
  <conditionalFormatting sqref="O8:O9">
    <cfRule type="expression" dxfId="28105" priority="41022">
      <formula>O8&lt;0</formula>
    </cfRule>
    <cfRule type="cellIs" dxfId="28104" priority="41023" operator="equal">
      <formula>0</formula>
    </cfRule>
  </conditionalFormatting>
  <conditionalFormatting sqref="O10">
    <cfRule type="expression" dxfId="28103" priority="41020">
      <formula>O10&lt;0</formula>
    </cfRule>
    <cfRule type="cellIs" dxfId="28102" priority="41021" operator="equal">
      <formula>0</formula>
    </cfRule>
  </conditionalFormatting>
  <conditionalFormatting sqref="O7">
    <cfRule type="cellIs" dxfId="28101" priority="41018" operator="equal">
      <formula>0</formula>
    </cfRule>
    <cfRule type="expression" dxfId="28100" priority="41019">
      <formula>O7&lt;0</formula>
    </cfRule>
  </conditionalFormatting>
  <conditionalFormatting sqref="O8:O9">
    <cfRule type="expression" dxfId="28099" priority="41016">
      <formula>O8&lt;0</formula>
    </cfRule>
    <cfRule type="cellIs" dxfId="28098" priority="41017" operator="equal">
      <formula>0</formula>
    </cfRule>
  </conditionalFormatting>
  <conditionalFormatting sqref="O10">
    <cfRule type="expression" dxfId="28097" priority="41014">
      <formula>O10&lt;0</formula>
    </cfRule>
    <cfRule type="cellIs" dxfId="28096" priority="41015" operator="equal">
      <formula>0</formula>
    </cfRule>
  </conditionalFormatting>
  <conditionalFormatting sqref="O11">
    <cfRule type="cellIs" dxfId="28095" priority="41012" operator="equal">
      <formula>0</formula>
    </cfRule>
    <cfRule type="expression" dxfId="28094" priority="41013">
      <formula>O11&lt;0</formula>
    </cfRule>
  </conditionalFormatting>
  <conditionalFormatting sqref="O12:O13">
    <cfRule type="expression" dxfId="28093" priority="41010">
      <formula>O12&lt;0</formula>
    </cfRule>
    <cfRule type="cellIs" dxfId="28092" priority="41011" operator="equal">
      <formula>0</formula>
    </cfRule>
  </conditionalFormatting>
  <conditionalFormatting sqref="O14">
    <cfRule type="expression" dxfId="28091" priority="41008">
      <formula>O14&lt;0</formula>
    </cfRule>
    <cfRule type="cellIs" dxfId="28090" priority="41009" operator="equal">
      <formula>0</formula>
    </cfRule>
  </conditionalFormatting>
  <conditionalFormatting sqref="O15">
    <cfRule type="cellIs" dxfId="28089" priority="41006" operator="equal">
      <formula>0</formula>
    </cfRule>
    <cfRule type="expression" dxfId="28088" priority="41007">
      <formula>O15&lt;0</formula>
    </cfRule>
  </conditionalFormatting>
  <conditionalFormatting sqref="O16:O17">
    <cfRule type="expression" dxfId="28087" priority="41004">
      <formula>O16&lt;0</formula>
    </cfRule>
    <cfRule type="cellIs" dxfId="28086" priority="41005" operator="equal">
      <formula>0</formula>
    </cfRule>
  </conditionalFormatting>
  <conditionalFormatting sqref="O18">
    <cfRule type="expression" dxfId="28085" priority="41002">
      <formula>O18&lt;0</formula>
    </cfRule>
    <cfRule type="cellIs" dxfId="28084" priority="41003" operator="equal">
      <formula>0</formula>
    </cfRule>
  </conditionalFormatting>
  <conditionalFormatting sqref="O19">
    <cfRule type="cellIs" dxfId="28083" priority="41000" operator="equal">
      <formula>0</formula>
    </cfRule>
    <cfRule type="expression" dxfId="28082" priority="41001">
      <formula>O19&lt;0</formula>
    </cfRule>
  </conditionalFormatting>
  <conditionalFormatting sqref="O20:O21">
    <cfRule type="expression" dxfId="28081" priority="40998">
      <formula>O20&lt;0</formula>
    </cfRule>
    <cfRule type="cellIs" dxfId="28080" priority="40999" operator="equal">
      <formula>0</formula>
    </cfRule>
  </conditionalFormatting>
  <conditionalFormatting sqref="O22">
    <cfRule type="expression" dxfId="28079" priority="40996">
      <formula>O22&lt;0</formula>
    </cfRule>
    <cfRule type="cellIs" dxfId="28078" priority="40997" operator="equal">
      <formula>0</formula>
    </cfRule>
  </conditionalFormatting>
  <conditionalFormatting sqref="O23">
    <cfRule type="cellIs" dxfId="28077" priority="40994" operator="equal">
      <formula>0</formula>
    </cfRule>
    <cfRule type="expression" dxfId="28076" priority="40995">
      <formula>O23&lt;0</formula>
    </cfRule>
  </conditionalFormatting>
  <conditionalFormatting sqref="O24:O25">
    <cfRule type="expression" dxfId="28075" priority="40992">
      <formula>O24&lt;0</formula>
    </cfRule>
    <cfRule type="cellIs" dxfId="28074" priority="40993" operator="equal">
      <formula>0</formula>
    </cfRule>
  </conditionalFormatting>
  <conditionalFormatting sqref="O26">
    <cfRule type="expression" dxfId="28073" priority="40990">
      <formula>O26&lt;0</formula>
    </cfRule>
    <cfRule type="cellIs" dxfId="28072" priority="40991" operator="equal">
      <formula>0</formula>
    </cfRule>
  </conditionalFormatting>
  <conditionalFormatting sqref="O27">
    <cfRule type="cellIs" dxfId="28071" priority="40988" operator="equal">
      <formula>0</formula>
    </cfRule>
    <cfRule type="expression" dxfId="28070" priority="40989">
      <formula>O27&lt;0</formula>
    </cfRule>
  </conditionalFormatting>
  <conditionalFormatting sqref="O28:O29">
    <cfRule type="expression" dxfId="28069" priority="40986">
      <formula>O28&lt;0</formula>
    </cfRule>
    <cfRule type="cellIs" dxfId="28068" priority="40987" operator="equal">
      <formula>0</formula>
    </cfRule>
  </conditionalFormatting>
  <conditionalFormatting sqref="O30">
    <cfRule type="expression" dxfId="28067" priority="40984">
      <formula>O30&lt;0</formula>
    </cfRule>
    <cfRule type="cellIs" dxfId="28066" priority="40985" operator="equal">
      <formula>0</formula>
    </cfRule>
  </conditionalFormatting>
  <conditionalFormatting sqref="O31">
    <cfRule type="cellIs" dxfId="28065" priority="40982" operator="equal">
      <formula>0</formula>
    </cfRule>
    <cfRule type="expression" dxfId="28064" priority="40983">
      <formula>O31&lt;0</formula>
    </cfRule>
  </conditionalFormatting>
  <conditionalFormatting sqref="O32:O33">
    <cfRule type="expression" dxfId="28063" priority="40980">
      <formula>O32&lt;0</formula>
    </cfRule>
    <cfRule type="cellIs" dxfId="28062" priority="40981" operator="equal">
      <formula>0</formula>
    </cfRule>
  </conditionalFormatting>
  <conditionalFormatting sqref="O34">
    <cfRule type="expression" dxfId="28061" priority="40978">
      <formula>O34&lt;0</formula>
    </cfRule>
    <cfRule type="cellIs" dxfId="28060" priority="40979" operator="equal">
      <formula>0</formula>
    </cfRule>
  </conditionalFormatting>
  <conditionalFormatting sqref="O35">
    <cfRule type="cellIs" dxfId="28059" priority="40976" operator="equal">
      <formula>0</formula>
    </cfRule>
    <cfRule type="expression" dxfId="28058" priority="40977">
      <formula>O35&lt;0</formula>
    </cfRule>
  </conditionalFormatting>
  <conditionalFormatting sqref="O36:O37">
    <cfRule type="expression" dxfId="28057" priority="40974">
      <formula>O36&lt;0</formula>
    </cfRule>
    <cfRule type="cellIs" dxfId="28056" priority="40975" operator="equal">
      <formula>0</formula>
    </cfRule>
  </conditionalFormatting>
  <conditionalFormatting sqref="O38">
    <cfRule type="expression" dxfId="28055" priority="40972">
      <formula>O38&lt;0</formula>
    </cfRule>
    <cfRule type="cellIs" dxfId="28054" priority="40973" operator="equal">
      <formula>0</formula>
    </cfRule>
  </conditionalFormatting>
  <conditionalFormatting sqref="O39">
    <cfRule type="cellIs" dxfId="28053" priority="40970" operator="equal">
      <formula>0</formula>
    </cfRule>
    <cfRule type="expression" dxfId="28052" priority="40971">
      <formula>O39&lt;0</formula>
    </cfRule>
  </conditionalFormatting>
  <conditionalFormatting sqref="O40:O41">
    <cfRule type="expression" dxfId="28051" priority="40968">
      <formula>O40&lt;0</formula>
    </cfRule>
    <cfRule type="cellIs" dxfId="28050" priority="40969" operator="equal">
      <formula>0</formula>
    </cfRule>
  </conditionalFormatting>
  <conditionalFormatting sqref="O42">
    <cfRule type="expression" dxfId="28049" priority="40966">
      <formula>O42&lt;0</formula>
    </cfRule>
    <cfRule type="cellIs" dxfId="28048" priority="40967" operator="equal">
      <formula>0</formula>
    </cfRule>
  </conditionalFormatting>
  <conditionalFormatting sqref="O43">
    <cfRule type="cellIs" dxfId="28047" priority="40964" operator="equal">
      <formula>0</formula>
    </cfRule>
    <cfRule type="expression" dxfId="28046" priority="40965">
      <formula>O43&lt;0</formula>
    </cfRule>
  </conditionalFormatting>
  <conditionalFormatting sqref="O44:O46">
    <cfRule type="expression" dxfId="28045" priority="40962">
      <formula>O44&lt;0</formula>
    </cfRule>
    <cfRule type="cellIs" dxfId="28044" priority="40963" operator="equal">
      <formula>0</formula>
    </cfRule>
  </conditionalFormatting>
  <conditionalFormatting sqref="O43">
    <cfRule type="cellIs" dxfId="28043" priority="40960" operator="equal">
      <formula>0</formula>
    </cfRule>
    <cfRule type="expression" dxfId="28042" priority="40961">
      <formula>O43&lt;0</formula>
    </cfRule>
  </conditionalFormatting>
  <conditionalFormatting sqref="O44:O46">
    <cfRule type="expression" dxfId="28041" priority="40958">
      <formula>O44&lt;0</formula>
    </cfRule>
    <cfRule type="cellIs" dxfId="28040" priority="40959" operator="equal">
      <formula>0</formula>
    </cfRule>
  </conditionalFormatting>
  <conditionalFormatting sqref="O43">
    <cfRule type="cellIs" dxfId="28039" priority="40956" operator="equal">
      <formula>0</formula>
    </cfRule>
    <cfRule type="expression" dxfId="28038" priority="40957">
      <formula>O43&lt;0</formula>
    </cfRule>
  </conditionalFormatting>
  <conditionalFormatting sqref="O44:O45">
    <cfRule type="expression" dxfId="28037" priority="40954">
      <formula>O44&lt;0</formula>
    </cfRule>
    <cfRule type="cellIs" dxfId="28036" priority="40955" operator="equal">
      <formula>0</formula>
    </cfRule>
  </conditionalFormatting>
  <conditionalFormatting sqref="O46">
    <cfRule type="expression" dxfId="28035" priority="40952">
      <formula>O46&lt;0</formula>
    </cfRule>
    <cfRule type="cellIs" dxfId="28034" priority="40953" operator="equal">
      <formula>0</formula>
    </cfRule>
  </conditionalFormatting>
  <conditionalFormatting sqref="Y2:Y7">
    <cfRule type="beginsWith" dxfId="28033" priority="20829" operator="beginsWith" text="DP">
      <formula>LEFT(Y2,LEN("DP"))="DP"</formula>
    </cfRule>
  </conditionalFormatting>
  <conditionalFormatting sqref="A6">
    <cfRule type="containsText" dxfId="28032" priority="2082" operator="containsText" text="NTRAB">
      <formula>NOT(ISERROR(SEARCH("NTRAB",A6)))</formula>
    </cfRule>
    <cfRule type="containsText" dxfId="28031" priority="2083" operator="containsText" text="FERIADO">
      <formula>NOT(ISERROR(SEARCH("FERIADO",A6)))</formula>
    </cfRule>
  </conditionalFormatting>
  <conditionalFormatting sqref="A6">
    <cfRule type="containsText" dxfId="28030" priority="2081" operator="containsText" text="FÉRIAS">
      <formula>NOT(ISERROR(SEARCH("FÉRIAS",A6)))</formula>
    </cfRule>
  </conditionalFormatting>
  <conditionalFormatting sqref="A3">
    <cfRule type="containsText" dxfId="28029" priority="2079" operator="containsText" text="NTRAB">
      <formula>NOT(ISERROR(SEARCH("NTRAB",A3)))</formula>
    </cfRule>
    <cfRule type="containsText" dxfId="28028" priority="2080" operator="containsText" text="FERIADO">
      <formula>NOT(ISERROR(SEARCH("FERIADO",A3)))</formula>
    </cfRule>
  </conditionalFormatting>
  <conditionalFormatting sqref="A3">
    <cfRule type="containsText" dxfId="28027" priority="2078" operator="containsText" text="FÉRIAS">
      <formula>NOT(ISERROR(SEARCH("FÉRIAS",A3)))</formula>
    </cfRule>
  </conditionalFormatting>
  <conditionalFormatting sqref="A3 A6">
    <cfRule type="containsText" dxfId="28026" priority="2077" operator="containsText" text="ATESTADO">
      <formula>NOT(ISERROR(SEARCH("ATESTADO",A3)))</formula>
    </cfRule>
  </conditionalFormatting>
  <conditionalFormatting sqref="A4">
    <cfRule type="containsText" dxfId="28025" priority="2075" operator="containsText" text="NTRAB">
      <formula>NOT(ISERROR(SEARCH("NTRAB",A4)))</formula>
    </cfRule>
    <cfRule type="containsText" dxfId="28024" priority="2076" operator="containsText" text="FERIADO">
      <formula>NOT(ISERROR(SEARCH("FERIADO",A4)))</formula>
    </cfRule>
  </conditionalFormatting>
  <conditionalFormatting sqref="A4">
    <cfRule type="containsText" dxfId="28023" priority="2074" operator="containsText" text="FÉRIAS">
      <formula>NOT(ISERROR(SEARCH("FÉRIAS",A4)))</formula>
    </cfRule>
  </conditionalFormatting>
  <conditionalFormatting sqref="A4">
    <cfRule type="expression" dxfId="28022" priority="2070">
      <formula>A3="FERIADO"</formula>
    </cfRule>
    <cfRule type="expression" dxfId="28021" priority="2071">
      <formula>A3="NTRAB"</formula>
    </cfRule>
    <cfRule type="expression" dxfId="28020" priority="2072">
      <formula>A3="FÉRIAS"</formula>
    </cfRule>
    <cfRule type="expression" dxfId="28019" priority="2073">
      <formula>A3="ATESTADO"</formula>
    </cfRule>
  </conditionalFormatting>
  <conditionalFormatting sqref="A4">
    <cfRule type="containsText" dxfId="28018" priority="2069" operator="containsText" text="ATESTADO">
      <formula>NOT(ISERROR(SEARCH("ATESTADO",A4)))</formula>
    </cfRule>
  </conditionalFormatting>
  <conditionalFormatting sqref="A5">
    <cfRule type="containsText" dxfId="28017" priority="2067" operator="containsText" text="NTRAB">
      <formula>NOT(ISERROR(SEARCH("NTRAB",A5)))</formula>
    </cfRule>
    <cfRule type="containsText" dxfId="28016" priority="2068" operator="containsText" text="FERIADO">
      <formula>NOT(ISERROR(SEARCH("FERIADO",A5)))</formula>
    </cfRule>
  </conditionalFormatting>
  <conditionalFormatting sqref="A5">
    <cfRule type="containsText" dxfId="28015" priority="2066" operator="containsText" text="FÉRIAS">
      <formula>NOT(ISERROR(SEARCH("FÉRIAS",A5)))</formula>
    </cfRule>
  </conditionalFormatting>
  <conditionalFormatting sqref="A5">
    <cfRule type="expression" dxfId="28014" priority="2062">
      <formula>A4="FERIADO"</formula>
    </cfRule>
    <cfRule type="expression" dxfId="28013" priority="2063">
      <formula>A4="NTRAB"</formula>
    </cfRule>
    <cfRule type="expression" dxfId="28012" priority="2064">
      <formula>A4="FÉRIAS"</formula>
    </cfRule>
    <cfRule type="expression" dxfId="28011" priority="2065">
      <formula>A4="ATESTADO"</formula>
    </cfRule>
  </conditionalFormatting>
  <conditionalFormatting sqref="A5">
    <cfRule type="containsText" dxfId="28010" priority="2061" operator="containsText" text="ATESTADO">
      <formula>NOT(ISERROR(SEARCH("ATESTADO",A5)))</formula>
    </cfRule>
  </conditionalFormatting>
  <conditionalFormatting sqref="A5">
    <cfRule type="expression" dxfId="28009" priority="2057">
      <formula>A3="ATESTADO"</formula>
    </cfRule>
    <cfRule type="expression" dxfId="28008" priority="2058">
      <formula>A3="FÉRIAS"</formula>
    </cfRule>
    <cfRule type="expression" dxfId="28007" priority="2059">
      <formula>A3="NTRAB"</formula>
    </cfRule>
    <cfRule type="expression" dxfId="28006" priority="2060">
      <formula>A3="FERIADO"</formula>
    </cfRule>
  </conditionalFormatting>
  <conditionalFormatting sqref="A3:A6">
    <cfRule type="containsText" dxfId="28005" priority="2056" operator="containsText" text="HOJE">
      <formula>NOT(ISERROR(SEARCH("HOJE",A3)))</formula>
    </cfRule>
  </conditionalFormatting>
  <conditionalFormatting sqref="A10">
    <cfRule type="containsText" dxfId="28004" priority="2054" operator="containsText" text="NTRAB">
      <formula>NOT(ISERROR(SEARCH("NTRAB",A10)))</formula>
    </cfRule>
    <cfRule type="containsText" dxfId="28003" priority="2055" operator="containsText" text="FERIADO">
      <formula>NOT(ISERROR(SEARCH("FERIADO",A10)))</formula>
    </cfRule>
  </conditionalFormatting>
  <conditionalFormatting sqref="A10">
    <cfRule type="containsText" dxfId="28002" priority="2053" operator="containsText" text="FÉRIAS">
      <formula>NOT(ISERROR(SEARCH("FÉRIAS",A10)))</formula>
    </cfRule>
  </conditionalFormatting>
  <conditionalFormatting sqref="A7">
    <cfRule type="containsText" dxfId="28001" priority="2051" operator="containsText" text="NTRAB">
      <formula>NOT(ISERROR(SEARCH("NTRAB",A7)))</formula>
    </cfRule>
    <cfRule type="containsText" dxfId="28000" priority="2052" operator="containsText" text="FERIADO">
      <formula>NOT(ISERROR(SEARCH("FERIADO",A7)))</formula>
    </cfRule>
  </conditionalFormatting>
  <conditionalFormatting sqref="A7">
    <cfRule type="containsText" dxfId="27999" priority="2050" operator="containsText" text="FÉRIAS">
      <formula>NOT(ISERROR(SEARCH("FÉRIAS",A7)))</formula>
    </cfRule>
  </conditionalFormatting>
  <conditionalFormatting sqref="A7 A10">
    <cfRule type="containsText" dxfId="27998" priority="2049" operator="containsText" text="ATESTADO">
      <formula>NOT(ISERROR(SEARCH("ATESTADO",A7)))</formula>
    </cfRule>
  </conditionalFormatting>
  <conditionalFormatting sqref="A8">
    <cfRule type="containsText" dxfId="27997" priority="2047" operator="containsText" text="NTRAB">
      <formula>NOT(ISERROR(SEARCH("NTRAB",A8)))</formula>
    </cfRule>
    <cfRule type="containsText" dxfId="27996" priority="2048" operator="containsText" text="FERIADO">
      <formula>NOT(ISERROR(SEARCH("FERIADO",A8)))</formula>
    </cfRule>
  </conditionalFormatting>
  <conditionalFormatting sqref="A8">
    <cfRule type="containsText" dxfId="27995" priority="2046" operator="containsText" text="FÉRIAS">
      <formula>NOT(ISERROR(SEARCH("FÉRIAS",A8)))</formula>
    </cfRule>
  </conditionalFormatting>
  <conditionalFormatting sqref="A8">
    <cfRule type="expression" dxfId="27994" priority="2042">
      <formula>A7="FERIADO"</formula>
    </cfRule>
    <cfRule type="expression" dxfId="27993" priority="2043">
      <formula>A7="NTRAB"</formula>
    </cfRule>
    <cfRule type="expression" dxfId="27992" priority="2044">
      <formula>A7="FÉRIAS"</formula>
    </cfRule>
    <cfRule type="expression" dxfId="27991" priority="2045">
      <formula>A7="ATESTADO"</formula>
    </cfRule>
  </conditionalFormatting>
  <conditionalFormatting sqref="A8">
    <cfRule type="containsText" dxfId="27990" priority="2041" operator="containsText" text="ATESTADO">
      <formula>NOT(ISERROR(SEARCH("ATESTADO",A8)))</formula>
    </cfRule>
  </conditionalFormatting>
  <conditionalFormatting sqref="A9">
    <cfRule type="containsText" dxfId="27989" priority="2039" operator="containsText" text="NTRAB">
      <formula>NOT(ISERROR(SEARCH("NTRAB",A9)))</formula>
    </cfRule>
    <cfRule type="containsText" dxfId="27988" priority="2040" operator="containsText" text="FERIADO">
      <formula>NOT(ISERROR(SEARCH("FERIADO",A9)))</formula>
    </cfRule>
  </conditionalFormatting>
  <conditionalFormatting sqref="A9">
    <cfRule type="containsText" dxfId="27987" priority="2038" operator="containsText" text="FÉRIAS">
      <formula>NOT(ISERROR(SEARCH("FÉRIAS",A9)))</formula>
    </cfRule>
  </conditionalFormatting>
  <conditionalFormatting sqref="A9">
    <cfRule type="expression" dxfId="27986" priority="2034">
      <formula>A8="FERIADO"</formula>
    </cfRule>
    <cfRule type="expression" dxfId="27985" priority="2035">
      <formula>A8="NTRAB"</formula>
    </cfRule>
    <cfRule type="expression" dxfId="27984" priority="2036">
      <formula>A8="FÉRIAS"</formula>
    </cfRule>
    <cfRule type="expression" dxfId="27983" priority="2037">
      <formula>A8="ATESTADO"</formula>
    </cfRule>
  </conditionalFormatting>
  <conditionalFormatting sqref="A9">
    <cfRule type="containsText" dxfId="27982" priority="2033" operator="containsText" text="ATESTADO">
      <formula>NOT(ISERROR(SEARCH("ATESTADO",A9)))</formula>
    </cfRule>
  </conditionalFormatting>
  <conditionalFormatting sqref="A9">
    <cfRule type="expression" dxfId="27981" priority="2029">
      <formula>A7="ATESTADO"</formula>
    </cfRule>
    <cfRule type="expression" dxfId="27980" priority="2030">
      <formula>A7="FÉRIAS"</formula>
    </cfRule>
    <cfRule type="expression" dxfId="27979" priority="2031">
      <formula>A7="NTRAB"</formula>
    </cfRule>
    <cfRule type="expression" dxfId="27978" priority="2032">
      <formula>A7="FERIADO"</formula>
    </cfRule>
  </conditionalFormatting>
  <conditionalFormatting sqref="A7:A10">
    <cfRule type="containsText" dxfId="27977" priority="2028" operator="containsText" text="HOJE">
      <formula>NOT(ISERROR(SEARCH("HOJE",A7)))</formula>
    </cfRule>
  </conditionalFormatting>
  <conditionalFormatting sqref="A14">
    <cfRule type="containsText" dxfId="27976" priority="2026" operator="containsText" text="NTRAB">
      <formula>NOT(ISERROR(SEARCH("NTRAB",A14)))</formula>
    </cfRule>
    <cfRule type="containsText" dxfId="27975" priority="2027" operator="containsText" text="FERIADO">
      <formula>NOT(ISERROR(SEARCH("FERIADO",A14)))</formula>
    </cfRule>
  </conditionalFormatting>
  <conditionalFormatting sqref="A14">
    <cfRule type="containsText" dxfId="27974" priority="2025" operator="containsText" text="FÉRIAS">
      <formula>NOT(ISERROR(SEARCH("FÉRIAS",A14)))</formula>
    </cfRule>
  </conditionalFormatting>
  <conditionalFormatting sqref="A11">
    <cfRule type="containsText" dxfId="27973" priority="2023" operator="containsText" text="NTRAB">
      <formula>NOT(ISERROR(SEARCH("NTRAB",A11)))</formula>
    </cfRule>
    <cfRule type="containsText" dxfId="27972" priority="2024" operator="containsText" text="FERIADO">
      <formula>NOT(ISERROR(SEARCH("FERIADO",A11)))</formula>
    </cfRule>
  </conditionalFormatting>
  <conditionalFormatting sqref="A11">
    <cfRule type="containsText" dxfId="27971" priority="2022" operator="containsText" text="FÉRIAS">
      <formula>NOT(ISERROR(SEARCH("FÉRIAS",A11)))</formula>
    </cfRule>
  </conditionalFormatting>
  <conditionalFormatting sqref="A11 A14">
    <cfRule type="containsText" dxfId="27970" priority="2021" operator="containsText" text="ATESTADO">
      <formula>NOT(ISERROR(SEARCH("ATESTADO",A11)))</formula>
    </cfRule>
  </conditionalFormatting>
  <conditionalFormatting sqref="A12">
    <cfRule type="containsText" dxfId="27969" priority="2019" operator="containsText" text="NTRAB">
      <formula>NOT(ISERROR(SEARCH("NTRAB",A12)))</formula>
    </cfRule>
    <cfRule type="containsText" dxfId="27968" priority="2020" operator="containsText" text="FERIADO">
      <formula>NOT(ISERROR(SEARCH("FERIADO",A12)))</formula>
    </cfRule>
  </conditionalFormatting>
  <conditionalFormatting sqref="A12">
    <cfRule type="containsText" dxfId="27967" priority="2018" operator="containsText" text="FÉRIAS">
      <formula>NOT(ISERROR(SEARCH("FÉRIAS",A12)))</formula>
    </cfRule>
  </conditionalFormatting>
  <conditionalFormatting sqref="A12">
    <cfRule type="expression" dxfId="27966" priority="2014">
      <formula>A11="FERIADO"</formula>
    </cfRule>
    <cfRule type="expression" dxfId="27965" priority="2015">
      <formula>A11="NTRAB"</formula>
    </cfRule>
    <cfRule type="expression" dxfId="27964" priority="2016">
      <formula>A11="FÉRIAS"</formula>
    </cfRule>
    <cfRule type="expression" dxfId="27963" priority="2017">
      <formula>A11="ATESTADO"</formula>
    </cfRule>
  </conditionalFormatting>
  <conditionalFormatting sqref="A12">
    <cfRule type="containsText" dxfId="27962" priority="2013" operator="containsText" text="ATESTADO">
      <formula>NOT(ISERROR(SEARCH("ATESTADO",A12)))</formula>
    </cfRule>
  </conditionalFormatting>
  <conditionalFormatting sqref="A11:A12 A14">
    <cfRule type="containsText" dxfId="27961" priority="2012" operator="containsText" text="HOJE">
      <formula>NOT(ISERROR(SEARCH("HOJE",A11)))</formula>
    </cfRule>
  </conditionalFormatting>
  <conditionalFormatting sqref="A18">
    <cfRule type="containsText" dxfId="27960" priority="2010" operator="containsText" text="NTRAB">
      <formula>NOT(ISERROR(SEARCH("NTRAB",A18)))</formula>
    </cfRule>
    <cfRule type="containsText" dxfId="27959" priority="2011" operator="containsText" text="FERIADO">
      <formula>NOT(ISERROR(SEARCH("FERIADO",A18)))</formula>
    </cfRule>
  </conditionalFormatting>
  <conditionalFormatting sqref="A18">
    <cfRule type="containsText" dxfId="27958" priority="2009" operator="containsText" text="FÉRIAS">
      <formula>NOT(ISERROR(SEARCH("FÉRIAS",A18)))</formula>
    </cfRule>
  </conditionalFormatting>
  <conditionalFormatting sqref="A15">
    <cfRule type="containsText" dxfId="27957" priority="2007" operator="containsText" text="NTRAB">
      <formula>NOT(ISERROR(SEARCH("NTRAB",A15)))</formula>
    </cfRule>
    <cfRule type="containsText" dxfId="27956" priority="2008" operator="containsText" text="FERIADO">
      <formula>NOT(ISERROR(SEARCH("FERIADO",A15)))</formula>
    </cfRule>
  </conditionalFormatting>
  <conditionalFormatting sqref="A15">
    <cfRule type="containsText" dxfId="27955" priority="2006" operator="containsText" text="FÉRIAS">
      <formula>NOT(ISERROR(SEARCH("FÉRIAS",A15)))</formula>
    </cfRule>
  </conditionalFormatting>
  <conditionalFormatting sqref="A15 A18">
    <cfRule type="containsText" dxfId="27954" priority="2005" operator="containsText" text="ATESTADO">
      <formula>NOT(ISERROR(SEARCH("ATESTADO",A15)))</formula>
    </cfRule>
  </conditionalFormatting>
  <conditionalFormatting sqref="A16">
    <cfRule type="containsText" dxfId="27953" priority="2003" operator="containsText" text="NTRAB">
      <formula>NOT(ISERROR(SEARCH("NTRAB",A16)))</formula>
    </cfRule>
    <cfRule type="containsText" dxfId="27952" priority="2004" operator="containsText" text="FERIADO">
      <formula>NOT(ISERROR(SEARCH("FERIADO",A16)))</formula>
    </cfRule>
  </conditionalFormatting>
  <conditionalFormatting sqref="A16">
    <cfRule type="containsText" dxfId="27951" priority="2002" operator="containsText" text="FÉRIAS">
      <formula>NOT(ISERROR(SEARCH("FÉRIAS",A16)))</formula>
    </cfRule>
  </conditionalFormatting>
  <conditionalFormatting sqref="A16">
    <cfRule type="expression" dxfId="27950" priority="1998">
      <formula>A15="FERIADO"</formula>
    </cfRule>
    <cfRule type="expression" dxfId="27949" priority="1999">
      <formula>A15="NTRAB"</formula>
    </cfRule>
    <cfRule type="expression" dxfId="27948" priority="2000">
      <formula>A15="FÉRIAS"</formula>
    </cfRule>
    <cfRule type="expression" dxfId="27947" priority="2001">
      <formula>A15="ATESTADO"</formula>
    </cfRule>
  </conditionalFormatting>
  <conditionalFormatting sqref="A16">
    <cfRule type="containsText" dxfId="27946" priority="1997" operator="containsText" text="ATESTADO">
      <formula>NOT(ISERROR(SEARCH("ATESTADO",A16)))</formula>
    </cfRule>
  </conditionalFormatting>
  <conditionalFormatting sqref="A15:A16 A18">
    <cfRule type="containsText" dxfId="27945" priority="1996" operator="containsText" text="HOJE">
      <formula>NOT(ISERROR(SEARCH("HOJE",A15)))</formula>
    </cfRule>
  </conditionalFormatting>
  <conditionalFormatting sqref="A22">
    <cfRule type="containsText" dxfId="27944" priority="1994" operator="containsText" text="NTRAB">
      <formula>NOT(ISERROR(SEARCH("NTRAB",A22)))</formula>
    </cfRule>
    <cfRule type="containsText" dxfId="27943" priority="1995" operator="containsText" text="FERIADO">
      <formula>NOT(ISERROR(SEARCH("FERIADO",A22)))</formula>
    </cfRule>
  </conditionalFormatting>
  <conditionalFormatting sqref="A22">
    <cfRule type="containsText" dxfId="27942" priority="1993" operator="containsText" text="FÉRIAS">
      <formula>NOT(ISERROR(SEARCH("FÉRIAS",A22)))</formula>
    </cfRule>
  </conditionalFormatting>
  <conditionalFormatting sqref="A19">
    <cfRule type="containsText" dxfId="27941" priority="1991" operator="containsText" text="NTRAB">
      <formula>NOT(ISERROR(SEARCH("NTRAB",A19)))</formula>
    </cfRule>
    <cfRule type="containsText" dxfId="27940" priority="1992" operator="containsText" text="FERIADO">
      <formula>NOT(ISERROR(SEARCH("FERIADO",A19)))</formula>
    </cfRule>
  </conditionalFormatting>
  <conditionalFormatting sqref="A19">
    <cfRule type="containsText" dxfId="27939" priority="1990" operator="containsText" text="FÉRIAS">
      <formula>NOT(ISERROR(SEARCH("FÉRIAS",A19)))</formula>
    </cfRule>
  </conditionalFormatting>
  <conditionalFormatting sqref="A19 A22">
    <cfRule type="containsText" dxfId="27938" priority="1989" operator="containsText" text="ATESTADO">
      <formula>NOT(ISERROR(SEARCH("ATESTADO",A19)))</formula>
    </cfRule>
  </conditionalFormatting>
  <conditionalFormatting sqref="A20">
    <cfRule type="containsText" dxfId="27937" priority="1987" operator="containsText" text="NTRAB">
      <formula>NOT(ISERROR(SEARCH("NTRAB",A20)))</formula>
    </cfRule>
    <cfRule type="containsText" dxfId="27936" priority="1988" operator="containsText" text="FERIADO">
      <formula>NOT(ISERROR(SEARCH("FERIADO",A20)))</formula>
    </cfRule>
  </conditionalFormatting>
  <conditionalFormatting sqref="A20">
    <cfRule type="containsText" dxfId="27935" priority="1986" operator="containsText" text="FÉRIAS">
      <formula>NOT(ISERROR(SEARCH("FÉRIAS",A20)))</formula>
    </cfRule>
  </conditionalFormatting>
  <conditionalFormatting sqref="A20">
    <cfRule type="expression" dxfId="27934" priority="1982">
      <formula>A19="FERIADO"</formula>
    </cfRule>
    <cfRule type="expression" dxfId="27933" priority="1983">
      <formula>A19="NTRAB"</formula>
    </cfRule>
    <cfRule type="expression" dxfId="27932" priority="1984">
      <formula>A19="FÉRIAS"</formula>
    </cfRule>
    <cfRule type="expression" dxfId="27931" priority="1985">
      <formula>A19="ATESTADO"</formula>
    </cfRule>
  </conditionalFormatting>
  <conditionalFormatting sqref="A20">
    <cfRule type="containsText" dxfId="27930" priority="1981" operator="containsText" text="ATESTADO">
      <formula>NOT(ISERROR(SEARCH("ATESTADO",A20)))</formula>
    </cfRule>
  </conditionalFormatting>
  <conditionalFormatting sqref="A19:A20 A22">
    <cfRule type="containsText" dxfId="27929" priority="1980" operator="containsText" text="HOJE">
      <formula>NOT(ISERROR(SEARCH("HOJE",A19)))</formula>
    </cfRule>
  </conditionalFormatting>
  <conditionalFormatting sqref="A26">
    <cfRule type="containsText" dxfId="27928" priority="1978" operator="containsText" text="NTRAB">
      <formula>NOT(ISERROR(SEARCH("NTRAB",A26)))</formula>
    </cfRule>
    <cfRule type="containsText" dxfId="27927" priority="1979" operator="containsText" text="FERIADO">
      <formula>NOT(ISERROR(SEARCH("FERIADO",A26)))</formula>
    </cfRule>
  </conditionalFormatting>
  <conditionalFormatting sqref="A26">
    <cfRule type="containsText" dxfId="27926" priority="1977" operator="containsText" text="FÉRIAS">
      <formula>NOT(ISERROR(SEARCH("FÉRIAS",A26)))</formula>
    </cfRule>
  </conditionalFormatting>
  <conditionalFormatting sqref="A23">
    <cfRule type="containsText" dxfId="27925" priority="1975" operator="containsText" text="NTRAB">
      <formula>NOT(ISERROR(SEARCH("NTRAB",A23)))</formula>
    </cfRule>
    <cfRule type="containsText" dxfId="27924" priority="1976" operator="containsText" text="FERIADO">
      <formula>NOT(ISERROR(SEARCH("FERIADO",A23)))</formula>
    </cfRule>
  </conditionalFormatting>
  <conditionalFormatting sqref="A23">
    <cfRule type="containsText" dxfId="27923" priority="1974" operator="containsText" text="FÉRIAS">
      <formula>NOT(ISERROR(SEARCH("FÉRIAS",A23)))</formula>
    </cfRule>
  </conditionalFormatting>
  <conditionalFormatting sqref="A23 A26">
    <cfRule type="containsText" dxfId="27922" priority="1973" operator="containsText" text="ATESTADO">
      <formula>NOT(ISERROR(SEARCH("ATESTADO",A23)))</formula>
    </cfRule>
  </conditionalFormatting>
  <conditionalFormatting sqref="A24">
    <cfRule type="containsText" dxfId="27921" priority="1971" operator="containsText" text="NTRAB">
      <formula>NOT(ISERROR(SEARCH("NTRAB",A24)))</formula>
    </cfRule>
    <cfRule type="containsText" dxfId="27920" priority="1972" operator="containsText" text="FERIADO">
      <formula>NOT(ISERROR(SEARCH("FERIADO",A24)))</formula>
    </cfRule>
  </conditionalFormatting>
  <conditionalFormatting sqref="A24">
    <cfRule type="containsText" dxfId="27919" priority="1970" operator="containsText" text="FÉRIAS">
      <formula>NOT(ISERROR(SEARCH("FÉRIAS",A24)))</formula>
    </cfRule>
  </conditionalFormatting>
  <conditionalFormatting sqref="A24">
    <cfRule type="expression" dxfId="27918" priority="1966">
      <formula>A23="FERIADO"</formula>
    </cfRule>
    <cfRule type="expression" dxfId="27917" priority="1967">
      <formula>A23="NTRAB"</formula>
    </cfRule>
    <cfRule type="expression" dxfId="27916" priority="1968">
      <formula>A23="FÉRIAS"</formula>
    </cfRule>
    <cfRule type="expression" dxfId="27915" priority="1969">
      <formula>A23="ATESTADO"</formula>
    </cfRule>
  </conditionalFormatting>
  <conditionalFormatting sqref="A24">
    <cfRule type="containsText" dxfId="27914" priority="1965" operator="containsText" text="ATESTADO">
      <formula>NOT(ISERROR(SEARCH("ATESTADO",A24)))</formula>
    </cfRule>
  </conditionalFormatting>
  <conditionalFormatting sqref="A23:A24 A26">
    <cfRule type="containsText" dxfId="27913" priority="1964" operator="containsText" text="HOJE">
      <formula>NOT(ISERROR(SEARCH("HOJE",A23)))</formula>
    </cfRule>
  </conditionalFormatting>
  <conditionalFormatting sqref="A30">
    <cfRule type="containsText" dxfId="27912" priority="1962" operator="containsText" text="NTRAB">
      <formula>NOT(ISERROR(SEARCH("NTRAB",A30)))</formula>
    </cfRule>
    <cfRule type="containsText" dxfId="27911" priority="1963" operator="containsText" text="FERIADO">
      <formula>NOT(ISERROR(SEARCH("FERIADO",A30)))</formula>
    </cfRule>
  </conditionalFormatting>
  <conditionalFormatting sqref="A30">
    <cfRule type="containsText" dxfId="27910" priority="1961" operator="containsText" text="FÉRIAS">
      <formula>NOT(ISERROR(SEARCH("FÉRIAS",A30)))</formula>
    </cfRule>
  </conditionalFormatting>
  <conditionalFormatting sqref="A27">
    <cfRule type="containsText" dxfId="27909" priority="1959" operator="containsText" text="NTRAB">
      <formula>NOT(ISERROR(SEARCH("NTRAB",A27)))</formula>
    </cfRule>
    <cfRule type="containsText" dxfId="27908" priority="1960" operator="containsText" text="FERIADO">
      <formula>NOT(ISERROR(SEARCH("FERIADO",A27)))</formula>
    </cfRule>
  </conditionalFormatting>
  <conditionalFormatting sqref="A27">
    <cfRule type="containsText" dxfId="27907" priority="1958" operator="containsText" text="FÉRIAS">
      <formula>NOT(ISERROR(SEARCH("FÉRIAS",A27)))</formula>
    </cfRule>
  </conditionalFormatting>
  <conditionalFormatting sqref="A27 A30">
    <cfRule type="containsText" dxfId="27906" priority="1957" operator="containsText" text="ATESTADO">
      <formula>NOT(ISERROR(SEARCH("ATESTADO",A27)))</formula>
    </cfRule>
  </conditionalFormatting>
  <conditionalFormatting sqref="A28">
    <cfRule type="containsText" dxfId="27905" priority="1955" operator="containsText" text="NTRAB">
      <formula>NOT(ISERROR(SEARCH("NTRAB",A28)))</formula>
    </cfRule>
    <cfRule type="containsText" dxfId="27904" priority="1956" operator="containsText" text="FERIADO">
      <formula>NOT(ISERROR(SEARCH("FERIADO",A28)))</formula>
    </cfRule>
  </conditionalFormatting>
  <conditionalFormatting sqref="A28">
    <cfRule type="containsText" dxfId="27903" priority="1954" operator="containsText" text="FÉRIAS">
      <formula>NOT(ISERROR(SEARCH("FÉRIAS",A28)))</formula>
    </cfRule>
  </conditionalFormatting>
  <conditionalFormatting sqref="A28">
    <cfRule type="expression" dxfId="27902" priority="1950">
      <formula>A27="FERIADO"</formula>
    </cfRule>
    <cfRule type="expression" dxfId="27901" priority="1951">
      <formula>A27="NTRAB"</formula>
    </cfRule>
    <cfRule type="expression" dxfId="27900" priority="1952">
      <formula>A27="FÉRIAS"</formula>
    </cfRule>
    <cfRule type="expression" dxfId="27899" priority="1953">
      <formula>A27="ATESTADO"</formula>
    </cfRule>
  </conditionalFormatting>
  <conditionalFormatting sqref="A28">
    <cfRule type="containsText" dxfId="27898" priority="1949" operator="containsText" text="ATESTADO">
      <formula>NOT(ISERROR(SEARCH("ATESTADO",A28)))</formula>
    </cfRule>
  </conditionalFormatting>
  <conditionalFormatting sqref="A27:A28 A30">
    <cfRule type="containsText" dxfId="27897" priority="1948" operator="containsText" text="HOJE">
      <formula>NOT(ISERROR(SEARCH("HOJE",A27)))</formula>
    </cfRule>
  </conditionalFormatting>
  <conditionalFormatting sqref="A34">
    <cfRule type="containsText" dxfId="27896" priority="1946" operator="containsText" text="NTRAB">
      <formula>NOT(ISERROR(SEARCH("NTRAB",A34)))</formula>
    </cfRule>
    <cfRule type="containsText" dxfId="27895" priority="1947" operator="containsText" text="FERIADO">
      <formula>NOT(ISERROR(SEARCH("FERIADO",A34)))</formula>
    </cfRule>
  </conditionalFormatting>
  <conditionalFormatting sqref="A34">
    <cfRule type="containsText" dxfId="27894" priority="1945" operator="containsText" text="FÉRIAS">
      <formula>NOT(ISERROR(SEARCH("FÉRIAS",A34)))</formula>
    </cfRule>
  </conditionalFormatting>
  <conditionalFormatting sqref="A31">
    <cfRule type="containsText" dxfId="27893" priority="1943" operator="containsText" text="NTRAB">
      <formula>NOT(ISERROR(SEARCH("NTRAB",A31)))</formula>
    </cfRule>
    <cfRule type="containsText" dxfId="27892" priority="1944" operator="containsText" text="FERIADO">
      <formula>NOT(ISERROR(SEARCH("FERIADO",A31)))</formula>
    </cfRule>
  </conditionalFormatting>
  <conditionalFormatting sqref="A31">
    <cfRule type="containsText" dxfId="27891" priority="1942" operator="containsText" text="FÉRIAS">
      <formula>NOT(ISERROR(SEARCH("FÉRIAS",A31)))</formula>
    </cfRule>
  </conditionalFormatting>
  <conditionalFormatting sqref="A31 A34">
    <cfRule type="containsText" dxfId="27890" priority="1941" operator="containsText" text="ATESTADO">
      <formula>NOT(ISERROR(SEARCH("ATESTADO",A31)))</formula>
    </cfRule>
  </conditionalFormatting>
  <conditionalFormatting sqref="A32">
    <cfRule type="containsText" dxfId="27889" priority="1939" operator="containsText" text="NTRAB">
      <formula>NOT(ISERROR(SEARCH("NTRAB",A32)))</formula>
    </cfRule>
    <cfRule type="containsText" dxfId="27888" priority="1940" operator="containsText" text="FERIADO">
      <formula>NOT(ISERROR(SEARCH("FERIADO",A32)))</formula>
    </cfRule>
  </conditionalFormatting>
  <conditionalFormatting sqref="A32">
    <cfRule type="containsText" dxfId="27887" priority="1938" operator="containsText" text="FÉRIAS">
      <formula>NOT(ISERROR(SEARCH("FÉRIAS",A32)))</formula>
    </cfRule>
  </conditionalFormatting>
  <conditionalFormatting sqref="A32">
    <cfRule type="expression" dxfId="27886" priority="1934">
      <formula>A31="FERIADO"</formula>
    </cfRule>
    <cfRule type="expression" dxfId="27885" priority="1935">
      <formula>A31="NTRAB"</formula>
    </cfRule>
    <cfRule type="expression" dxfId="27884" priority="1936">
      <formula>A31="FÉRIAS"</formula>
    </cfRule>
    <cfRule type="expression" dxfId="27883" priority="1937">
      <formula>A31="ATESTADO"</formula>
    </cfRule>
  </conditionalFormatting>
  <conditionalFormatting sqref="A32">
    <cfRule type="containsText" dxfId="27882" priority="1933" operator="containsText" text="ATESTADO">
      <formula>NOT(ISERROR(SEARCH("ATESTADO",A32)))</formula>
    </cfRule>
  </conditionalFormatting>
  <conditionalFormatting sqref="A31:A32 A34">
    <cfRule type="containsText" dxfId="27881" priority="1932" operator="containsText" text="HOJE">
      <formula>NOT(ISERROR(SEARCH("HOJE",A31)))</formula>
    </cfRule>
  </conditionalFormatting>
  <conditionalFormatting sqref="A38">
    <cfRule type="containsText" dxfId="27880" priority="1930" operator="containsText" text="NTRAB">
      <formula>NOT(ISERROR(SEARCH("NTRAB",A38)))</formula>
    </cfRule>
    <cfRule type="containsText" dxfId="27879" priority="1931" operator="containsText" text="FERIADO">
      <formula>NOT(ISERROR(SEARCH("FERIADO",A38)))</formula>
    </cfRule>
  </conditionalFormatting>
  <conditionalFormatting sqref="A38">
    <cfRule type="containsText" dxfId="27878" priority="1929" operator="containsText" text="FÉRIAS">
      <formula>NOT(ISERROR(SEARCH("FÉRIAS",A38)))</formula>
    </cfRule>
  </conditionalFormatting>
  <conditionalFormatting sqref="A35">
    <cfRule type="containsText" dxfId="27877" priority="1927" operator="containsText" text="NTRAB">
      <formula>NOT(ISERROR(SEARCH("NTRAB",A35)))</formula>
    </cfRule>
    <cfRule type="containsText" dxfId="27876" priority="1928" operator="containsText" text="FERIADO">
      <formula>NOT(ISERROR(SEARCH("FERIADO",A35)))</formula>
    </cfRule>
  </conditionalFormatting>
  <conditionalFormatting sqref="A35">
    <cfRule type="containsText" dxfId="27875" priority="1926" operator="containsText" text="FÉRIAS">
      <formula>NOT(ISERROR(SEARCH("FÉRIAS",A35)))</formula>
    </cfRule>
  </conditionalFormatting>
  <conditionalFormatting sqref="A35 A38">
    <cfRule type="containsText" dxfId="27874" priority="1925" operator="containsText" text="ATESTADO">
      <formula>NOT(ISERROR(SEARCH("ATESTADO",A35)))</formula>
    </cfRule>
  </conditionalFormatting>
  <conditionalFormatting sqref="A36">
    <cfRule type="containsText" dxfId="27873" priority="1923" operator="containsText" text="NTRAB">
      <formula>NOT(ISERROR(SEARCH("NTRAB",A36)))</formula>
    </cfRule>
    <cfRule type="containsText" dxfId="27872" priority="1924" operator="containsText" text="FERIADO">
      <formula>NOT(ISERROR(SEARCH("FERIADO",A36)))</formula>
    </cfRule>
  </conditionalFormatting>
  <conditionalFormatting sqref="A36">
    <cfRule type="containsText" dxfId="27871" priority="1922" operator="containsText" text="FÉRIAS">
      <formula>NOT(ISERROR(SEARCH("FÉRIAS",A36)))</formula>
    </cfRule>
  </conditionalFormatting>
  <conditionalFormatting sqref="A36">
    <cfRule type="expression" dxfId="27870" priority="1918">
      <formula>A35="FERIADO"</formula>
    </cfRule>
    <cfRule type="expression" dxfId="27869" priority="1919">
      <formula>A35="NTRAB"</formula>
    </cfRule>
    <cfRule type="expression" dxfId="27868" priority="1920">
      <formula>A35="FÉRIAS"</formula>
    </cfRule>
    <cfRule type="expression" dxfId="27867" priority="1921">
      <formula>A35="ATESTADO"</formula>
    </cfRule>
  </conditionalFormatting>
  <conditionalFormatting sqref="A36">
    <cfRule type="containsText" dxfId="27866" priority="1917" operator="containsText" text="ATESTADO">
      <formula>NOT(ISERROR(SEARCH("ATESTADO",A36)))</formula>
    </cfRule>
  </conditionalFormatting>
  <conditionalFormatting sqref="A35:A36 A38">
    <cfRule type="containsText" dxfId="27865" priority="1916" operator="containsText" text="HOJE">
      <formula>NOT(ISERROR(SEARCH("HOJE",A35)))</formula>
    </cfRule>
  </conditionalFormatting>
  <conditionalFormatting sqref="A42">
    <cfRule type="containsText" dxfId="27864" priority="1914" operator="containsText" text="NTRAB">
      <formula>NOT(ISERROR(SEARCH("NTRAB",A42)))</formula>
    </cfRule>
    <cfRule type="containsText" dxfId="27863" priority="1915" operator="containsText" text="FERIADO">
      <formula>NOT(ISERROR(SEARCH("FERIADO",A42)))</formula>
    </cfRule>
  </conditionalFormatting>
  <conditionalFormatting sqref="A42">
    <cfRule type="containsText" dxfId="27862" priority="1913" operator="containsText" text="FÉRIAS">
      <formula>NOT(ISERROR(SEARCH("FÉRIAS",A42)))</formula>
    </cfRule>
  </conditionalFormatting>
  <conditionalFormatting sqref="A39">
    <cfRule type="containsText" dxfId="27861" priority="1911" operator="containsText" text="NTRAB">
      <formula>NOT(ISERROR(SEARCH("NTRAB",A39)))</formula>
    </cfRule>
    <cfRule type="containsText" dxfId="27860" priority="1912" operator="containsText" text="FERIADO">
      <formula>NOT(ISERROR(SEARCH("FERIADO",A39)))</formula>
    </cfRule>
  </conditionalFormatting>
  <conditionalFormatting sqref="A39">
    <cfRule type="containsText" dxfId="27859" priority="1910" operator="containsText" text="FÉRIAS">
      <formula>NOT(ISERROR(SEARCH("FÉRIAS",A39)))</formula>
    </cfRule>
  </conditionalFormatting>
  <conditionalFormatting sqref="A39 A42">
    <cfRule type="containsText" dxfId="27858" priority="1909" operator="containsText" text="ATESTADO">
      <formula>NOT(ISERROR(SEARCH("ATESTADO",A39)))</formula>
    </cfRule>
  </conditionalFormatting>
  <conditionalFormatting sqref="A40">
    <cfRule type="containsText" dxfId="27857" priority="1907" operator="containsText" text="NTRAB">
      <formula>NOT(ISERROR(SEARCH("NTRAB",A40)))</formula>
    </cfRule>
    <cfRule type="containsText" dxfId="27856" priority="1908" operator="containsText" text="FERIADO">
      <formula>NOT(ISERROR(SEARCH("FERIADO",A40)))</formula>
    </cfRule>
  </conditionalFormatting>
  <conditionalFormatting sqref="A40">
    <cfRule type="containsText" dxfId="27855" priority="1906" operator="containsText" text="FÉRIAS">
      <formula>NOT(ISERROR(SEARCH("FÉRIAS",A40)))</formula>
    </cfRule>
  </conditionalFormatting>
  <conditionalFormatting sqref="A40">
    <cfRule type="expression" dxfId="27854" priority="1902">
      <formula>A39="FERIADO"</formula>
    </cfRule>
    <cfRule type="expression" dxfId="27853" priority="1903">
      <formula>A39="NTRAB"</formula>
    </cfRule>
    <cfRule type="expression" dxfId="27852" priority="1904">
      <formula>A39="FÉRIAS"</formula>
    </cfRule>
    <cfRule type="expression" dxfId="27851" priority="1905">
      <formula>A39="ATESTADO"</formula>
    </cfRule>
  </conditionalFormatting>
  <conditionalFormatting sqref="A40">
    <cfRule type="containsText" dxfId="27850" priority="1901" operator="containsText" text="ATESTADO">
      <formula>NOT(ISERROR(SEARCH("ATESTADO",A40)))</formula>
    </cfRule>
  </conditionalFormatting>
  <conditionalFormatting sqref="A39:A40 A42">
    <cfRule type="containsText" dxfId="27849" priority="1900" operator="containsText" text="HOJE">
      <formula>NOT(ISERROR(SEARCH("HOJE",A39)))</formula>
    </cfRule>
  </conditionalFormatting>
  <conditionalFormatting sqref="A13">
    <cfRule type="containsText" dxfId="27848" priority="1898" operator="containsText" text="NTRAB">
      <formula>NOT(ISERROR(SEARCH("NTRAB",A13)))</formula>
    </cfRule>
    <cfRule type="containsText" dxfId="27847" priority="1899" operator="containsText" text="FERIADO">
      <formula>NOT(ISERROR(SEARCH("FERIADO",A13)))</formula>
    </cfRule>
  </conditionalFormatting>
  <conditionalFormatting sqref="A13">
    <cfRule type="containsText" dxfId="27846" priority="1897" operator="containsText" text="FÉRIAS">
      <formula>NOT(ISERROR(SEARCH("FÉRIAS",A13)))</formula>
    </cfRule>
  </conditionalFormatting>
  <conditionalFormatting sqref="A13">
    <cfRule type="expression" dxfId="27845" priority="1893">
      <formula>A12="FERIADO"</formula>
    </cfRule>
    <cfRule type="expression" dxfId="27844" priority="1894">
      <formula>A12="NTRAB"</formula>
    </cfRule>
    <cfRule type="expression" dxfId="27843" priority="1895">
      <formula>A12="FÉRIAS"</formula>
    </cfRule>
    <cfRule type="expression" dxfId="27842" priority="1896">
      <formula>A12="ATESTADO"</formula>
    </cfRule>
  </conditionalFormatting>
  <conditionalFormatting sqref="A13">
    <cfRule type="containsText" dxfId="27841" priority="1892" operator="containsText" text="ATESTADO">
      <formula>NOT(ISERROR(SEARCH("ATESTADO",A13)))</formula>
    </cfRule>
  </conditionalFormatting>
  <conditionalFormatting sqref="A13">
    <cfRule type="expression" dxfId="27840" priority="1888">
      <formula>A11="ATESTADO"</formula>
    </cfRule>
    <cfRule type="expression" dxfId="27839" priority="1889">
      <formula>A11="FÉRIAS"</formula>
    </cfRule>
    <cfRule type="expression" dxfId="27838" priority="1890">
      <formula>A11="NTRAB"</formula>
    </cfRule>
    <cfRule type="expression" dxfId="27837" priority="1891">
      <formula>A11="FERIADO"</formula>
    </cfRule>
  </conditionalFormatting>
  <conditionalFormatting sqref="A13">
    <cfRule type="containsText" dxfId="27836" priority="1887" operator="containsText" text="HOJE">
      <formula>NOT(ISERROR(SEARCH("HOJE",A13)))</formula>
    </cfRule>
  </conditionalFormatting>
  <conditionalFormatting sqref="A17">
    <cfRule type="containsText" dxfId="27835" priority="1885" operator="containsText" text="NTRAB">
      <formula>NOT(ISERROR(SEARCH("NTRAB",A17)))</formula>
    </cfRule>
    <cfRule type="containsText" dxfId="27834" priority="1886" operator="containsText" text="FERIADO">
      <formula>NOT(ISERROR(SEARCH("FERIADO",A17)))</formula>
    </cfRule>
  </conditionalFormatting>
  <conditionalFormatting sqref="A17">
    <cfRule type="containsText" dxfId="27833" priority="1884" operator="containsText" text="FÉRIAS">
      <formula>NOT(ISERROR(SEARCH("FÉRIAS",A17)))</formula>
    </cfRule>
  </conditionalFormatting>
  <conditionalFormatting sqref="A17">
    <cfRule type="expression" dxfId="27832" priority="1880">
      <formula>A16="FERIADO"</formula>
    </cfRule>
    <cfRule type="expression" dxfId="27831" priority="1881">
      <formula>A16="NTRAB"</formula>
    </cfRule>
    <cfRule type="expression" dxfId="27830" priority="1882">
      <formula>A16="FÉRIAS"</formula>
    </cfRule>
    <cfRule type="expression" dxfId="27829" priority="1883">
      <formula>A16="ATESTADO"</formula>
    </cfRule>
  </conditionalFormatting>
  <conditionalFormatting sqref="A17">
    <cfRule type="containsText" dxfId="27828" priority="1879" operator="containsText" text="ATESTADO">
      <formula>NOT(ISERROR(SEARCH("ATESTADO",A17)))</formula>
    </cfRule>
  </conditionalFormatting>
  <conditionalFormatting sqref="A17">
    <cfRule type="expression" dxfId="27827" priority="1875">
      <formula>A15="ATESTADO"</formula>
    </cfRule>
    <cfRule type="expression" dxfId="27826" priority="1876">
      <formula>A15="FÉRIAS"</formula>
    </cfRule>
    <cfRule type="expression" dxfId="27825" priority="1877">
      <formula>A15="NTRAB"</formula>
    </cfRule>
    <cfRule type="expression" dxfId="27824" priority="1878">
      <formula>A15="FERIADO"</formula>
    </cfRule>
  </conditionalFormatting>
  <conditionalFormatting sqref="A17">
    <cfRule type="containsText" dxfId="27823" priority="1874" operator="containsText" text="HOJE">
      <formula>NOT(ISERROR(SEARCH("HOJE",A17)))</formula>
    </cfRule>
  </conditionalFormatting>
  <conditionalFormatting sqref="A21">
    <cfRule type="containsText" dxfId="27822" priority="1872" operator="containsText" text="NTRAB">
      <formula>NOT(ISERROR(SEARCH("NTRAB",A21)))</formula>
    </cfRule>
    <cfRule type="containsText" dxfId="27821" priority="1873" operator="containsText" text="FERIADO">
      <formula>NOT(ISERROR(SEARCH("FERIADO",A21)))</formula>
    </cfRule>
  </conditionalFormatting>
  <conditionalFormatting sqref="A21">
    <cfRule type="containsText" dxfId="27820" priority="1871" operator="containsText" text="FÉRIAS">
      <formula>NOT(ISERROR(SEARCH("FÉRIAS",A21)))</formula>
    </cfRule>
  </conditionalFormatting>
  <conditionalFormatting sqref="A21">
    <cfRule type="expression" dxfId="27819" priority="1867">
      <formula>A20="FERIADO"</formula>
    </cfRule>
    <cfRule type="expression" dxfId="27818" priority="1868">
      <formula>A20="NTRAB"</formula>
    </cfRule>
    <cfRule type="expression" dxfId="27817" priority="1869">
      <formula>A20="FÉRIAS"</formula>
    </cfRule>
    <cfRule type="expression" dxfId="27816" priority="1870">
      <formula>A20="ATESTADO"</formula>
    </cfRule>
  </conditionalFormatting>
  <conditionalFormatting sqref="A21">
    <cfRule type="containsText" dxfId="27815" priority="1866" operator="containsText" text="ATESTADO">
      <formula>NOT(ISERROR(SEARCH("ATESTADO",A21)))</formula>
    </cfRule>
  </conditionalFormatting>
  <conditionalFormatting sqref="A21">
    <cfRule type="expression" dxfId="27814" priority="1862">
      <formula>A19="ATESTADO"</formula>
    </cfRule>
    <cfRule type="expression" dxfId="27813" priority="1863">
      <formula>A19="FÉRIAS"</formula>
    </cfRule>
    <cfRule type="expression" dxfId="27812" priority="1864">
      <formula>A19="NTRAB"</formula>
    </cfRule>
    <cfRule type="expression" dxfId="27811" priority="1865">
      <formula>A19="FERIADO"</formula>
    </cfRule>
  </conditionalFormatting>
  <conditionalFormatting sqref="A21">
    <cfRule type="containsText" dxfId="27810" priority="1861" operator="containsText" text="HOJE">
      <formula>NOT(ISERROR(SEARCH("HOJE",A21)))</formula>
    </cfRule>
  </conditionalFormatting>
  <conditionalFormatting sqref="A25">
    <cfRule type="containsText" dxfId="27809" priority="1859" operator="containsText" text="NTRAB">
      <formula>NOT(ISERROR(SEARCH("NTRAB",A25)))</formula>
    </cfRule>
    <cfRule type="containsText" dxfId="27808" priority="1860" operator="containsText" text="FERIADO">
      <formula>NOT(ISERROR(SEARCH("FERIADO",A25)))</formula>
    </cfRule>
  </conditionalFormatting>
  <conditionalFormatting sqref="A25">
    <cfRule type="containsText" dxfId="27807" priority="1858" operator="containsText" text="FÉRIAS">
      <formula>NOT(ISERROR(SEARCH("FÉRIAS",A25)))</formula>
    </cfRule>
  </conditionalFormatting>
  <conditionalFormatting sqref="A25">
    <cfRule type="expression" dxfId="27806" priority="1854">
      <formula>A24="FERIADO"</formula>
    </cfRule>
    <cfRule type="expression" dxfId="27805" priority="1855">
      <formula>A24="NTRAB"</formula>
    </cfRule>
    <cfRule type="expression" dxfId="27804" priority="1856">
      <formula>A24="FÉRIAS"</formula>
    </cfRule>
    <cfRule type="expression" dxfId="27803" priority="1857">
      <formula>A24="ATESTADO"</formula>
    </cfRule>
  </conditionalFormatting>
  <conditionalFormatting sqref="A25">
    <cfRule type="containsText" dxfId="27802" priority="1853" operator="containsText" text="ATESTADO">
      <formula>NOT(ISERROR(SEARCH("ATESTADO",A25)))</formula>
    </cfRule>
  </conditionalFormatting>
  <conditionalFormatting sqref="A25">
    <cfRule type="expression" dxfId="27801" priority="1849">
      <formula>A23="ATESTADO"</formula>
    </cfRule>
    <cfRule type="expression" dxfId="27800" priority="1850">
      <formula>A23="FÉRIAS"</formula>
    </cfRule>
    <cfRule type="expression" dxfId="27799" priority="1851">
      <formula>A23="NTRAB"</formula>
    </cfRule>
    <cfRule type="expression" dxfId="27798" priority="1852">
      <formula>A23="FERIADO"</formula>
    </cfRule>
  </conditionalFormatting>
  <conditionalFormatting sqref="A25">
    <cfRule type="containsText" dxfId="27797" priority="1848" operator="containsText" text="HOJE">
      <formula>NOT(ISERROR(SEARCH("HOJE",A25)))</formula>
    </cfRule>
  </conditionalFormatting>
  <conditionalFormatting sqref="A29">
    <cfRule type="containsText" dxfId="27796" priority="1846" operator="containsText" text="NTRAB">
      <formula>NOT(ISERROR(SEARCH("NTRAB",A29)))</formula>
    </cfRule>
    <cfRule type="containsText" dxfId="27795" priority="1847" operator="containsText" text="FERIADO">
      <formula>NOT(ISERROR(SEARCH("FERIADO",A29)))</formula>
    </cfRule>
  </conditionalFormatting>
  <conditionalFormatting sqref="A29">
    <cfRule type="containsText" dxfId="27794" priority="1845" operator="containsText" text="FÉRIAS">
      <formula>NOT(ISERROR(SEARCH("FÉRIAS",A29)))</formula>
    </cfRule>
  </conditionalFormatting>
  <conditionalFormatting sqref="A29">
    <cfRule type="expression" dxfId="27793" priority="1841">
      <formula>A28="FERIADO"</formula>
    </cfRule>
    <cfRule type="expression" dxfId="27792" priority="1842">
      <formula>A28="NTRAB"</formula>
    </cfRule>
    <cfRule type="expression" dxfId="27791" priority="1843">
      <formula>A28="FÉRIAS"</formula>
    </cfRule>
    <cfRule type="expression" dxfId="27790" priority="1844">
      <formula>A28="ATESTADO"</formula>
    </cfRule>
  </conditionalFormatting>
  <conditionalFormatting sqref="A29">
    <cfRule type="containsText" dxfId="27789" priority="1840" operator="containsText" text="ATESTADO">
      <formula>NOT(ISERROR(SEARCH("ATESTADO",A29)))</formula>
    </cfRule>
  </conditionalFormatting>
  <conditionalFormatting sqref="A29">
    <cfRule type="expression" dxfId="27788" priority="1836">
      <formula>A27="ATESTADO"</formula>
    </cfRule>
    <cfRule type="expression" dxfId="27787" priority="1837">
      <formula>A27="FÉRIAS"</formula>
    </cfRule>
    <cfRule type="expression" dxfId="27786" priority="1838">
      <formula>A27="NTRAB"</formula>
    </cfRule>
    <cfRule type="expression" dxfId="27785" priority="1839">
      <formula>A27="FERIADO"</formula>
    </cfRule>
  </conditionalFormatting>
  <conditionalFormatting sqref="A29">
    <cfRule type="containsText" dxfId="27784" priority="1835" operator="containsText" text="HOJE">
      <formula>NOT(ISERROR(SEARCH("HOJE",A29)))</formula>
    </cfRule>
  </conditionalFormatting>
  <conditionalFormatting sqref="A33">
    <cfRule type="containsText" dxfId="27783" priority="1833" operator="containsText" text="NTRAB">
      <formula>NOT(ISERROR(SEARCH("NTRAB",A33)))</formula>
    </cfRule>
    <cfRule type="containsText" dxfId="27782" priority="1834" operator="containsText" text="FERIADO">
      <formula>NOT(ISERROR(SEARCH("FERIADO",A33)))</formula>
    </cfRule>
  </conditionalFormatting>
  <conditionalFormatting sqref="A33">
    <cfRule type="containsText" dxfId="27781" priority="1832" operator="containsText" text="FÉRIAS">
      <formula>NOT(ISERROR(SEARCH("FÉRIAS",A33)))</formula>
    </cfRule>
  </conditionalFormatting>
  <conditionalFormatting sqref="A33">
    <cfRule type="expression" dxfId="27780" priority="1828">
      <formula>A32="FERIADO"</formula>
    </cfRule>
    <cfRule type="expression" dxfId="27779" priority="1829">
      <formula>A32="NTRAB"</formula>
    </cfRule>
    <cfRule type="expression" dxfId="27778" priority="1830">
      <formula>A32="FÉRIAS"</formula>
    </cfRule>
    <cfRule type="expression" dxfId="27777" priority="1831">
      <formula>A32="ATESTADO"</formula>
    </cfRule>
  </conditionalFormatting>
  <conditionalFormatting sqref="A33">
    <cfRule type="containsText" dxfId="27776" priority="1827" operator="containsText" text="ATESTADO">
      <formula>NOT(ISERROR(SEARCH("ATESTADO",A33)))</formula>
    </cfRule>
  </conditionalFormatting>
  <conditionalFormatting sqref="A33">
    <cfRule type="expression" dxfId="27775" priority="1823">
      <formula>A31="ATESTADO"</formula>
    </cfRule>
    <cfRule type="expression" dxfId="27774" priority="1824">
      <formula>A31="FÉRIAS"</formula>
    </cfRule>
    <cfRule type="expression" dxfId="27773" priority="1825">
      <formula>A31="NTRAB"</formula>
    </cfRule>
    <cfRule type="expression" dxfId="27772" priority="1826">
      <formula>A31="FERIADO"</formula>
    </cfRule>
  </conditionalFormatting>
  <conditionalFormatting sqref="A33">
    <cfRule type="containsText" dxfId="27771" priority="1822" operator="containsText" text="HOJE">
      <formula>NOT(ISERROR(SEARCH("HOJE",A33)))</formula>
    </cfRule>
  </conditionalFormatting>
  <conditionalFormatting sqref="A37">
    <cfRule type="containsText" dxfId="27770" priority="1820" operator="containsText" text="NTRAB">
      <formula>NOT(ISERROR(SEARCH("NTRAB",A37)))</formula>
    </cfRule>
    <cfRule type="containsText" dxfId="27769" priority="1821" operator="containsText" text="FERIADO">
      <formula>NOT(ISERROR(SEARCH("FERIADO",A37)))</formula>
    </cfRule>
  </conditionalFormatting>
  <conditionalFormatting sqref="A37">
    <cfRule type="containsText" dxfId="27768" priority="1819" operator="containsText" text="FÉRIAS">
      <formula>NOT(ISERROR(SEARCH("FÉRIAS",A37)))</formula>
    </cfRule>
  </conditionalFormatting>
  <conditionalFormatting sqref="A37">
    <cfRule type="expression" dxfId="27767" priority="1815">
      <formula>A36="FERIADO"</formula>
    </cfRule>
    <cfRule type="expression" dxfId="27766" priority="1816">
      <formula>A36="NTRAB"</formula>
    </cfRule>
    <cfRule type="expression" dxfId="27765" priority="1817">
      <formula>A36="FÉRIAS"</formula>
    </cfRule>
    <cfRule type="expression" dxfId="27764" priority="1818">
      <formula>A36="ATESTADO"</formula>
    </cfRule>
  </conditionalFormatting>
  <conditionalFormatting sqref="A37">
    <cfRule type="containsText" dxfId="27763" priority="1814" operator="containsText" text="ATESTADO">
      <formula>NOT(ISERROR(SEARCH("ATESTADO",A37)))</formula>
    </cfRule>
  </conditionalFormatting>
  <conditionalFormatting sqref="A37">
    <cfRule type="expression" dxfId="27762" priority="1810">
      <formula>A35="ATESTADO"</formula>
    </cfRule>
    <cfRule type="expression" dxfId="27761" priority="1811">
      <formula>A35="FÉRIAS"</formula>
    </cfRule>
    <cfRule type="expression" dxfId="27760" priority="1812">
      <formula>A35="NTRAB"</formula>
    </cfRule>
    <cfRule type="expression" dxfId="27759" priority="1813">
      <formula>A35="FERIADO"</formula>
    </cfRule>
  </conditionalFormatting>
  <conditionalFormatting sqref="A37">
    <cfRule type="containsText" dxfId="27758" priority="1809" operator="containsText" text="HOJE">
      <formula>NOT(ISERROR(SEARCH("HOJE",A37)))</formula>
    </cfRule>
  </conditionalFormatting>
  <conditionalFormatting sqref="A41">
    <cfRule type="containsText" dxfId="27757" priority="1807" operator="containsText" text="NTRAB">
      <formula>NOT(ISERROR(SEARCH("NTRAB",A41)))</formula>
    </cfRule>
    <cfRule type="containsText" dxfId="27756" priority="1808" operator="containsText" text="FERIADO">
      <formula>NOT(ISERROR(SEARCH("FERIADO",A41)))</formula>
    </cfRule>
  </conditionalFormatting>
  <conditionalFormatting sqref="A41">
    <cfRule type="containsText" dxfId="27755" priority="1806" operator="containsText" text="FÉRIAS">
      <formula>NOT(ISERROR(SEARCH("FÉRIAS",A41)))</formula>
    </cfRule>
  </conditionalFormatting>
  <conditionalFormatting sqref="A41">
    <cfRule type="expression" dxfId="27754" priority="1802">
      <formula>A40="FERIADO"</formula>
    </cfRule>
    <cfRule type="expression" dxfId="27753" priority="1803">
      <formula>A40="NTRAB"</formula>
    </cfRule>
    <cfRule type="expression" dxfId="27752" priority="1804">
      <formula>A40="FÉRIAS"</formula>
    </cfRule>
    <cfRule type="expression" dxfId="27751" priority="1805">
      <formula>A40="ATESTADO"</formula>
    </cfRule>
  </conditionalFormatting>
  <conditionalFormatting sqref="A41">
    <cfRule type="containsText" dxfId="27750" priority="1801" operator="containsText" text="ATESTADO">
      <formula>NOT(ISERROR(SEARCH("ATESTADO",A41)))</formula>
    </cfRule>
  </conditionalFormatting>
  <conditionalFormatting sqref="A41">
    <cfRule type="expression" dxfId="27749" priority="1797">
      <formula>A39="ATESTADO"</formula>
    </cfRule>
    <cfRule type="expression" dxfId="27748" priority="1798">
      <formula>A39="FÉRIAS"</formula>
    </cfRule>
    <cfRule type="expression" dxfId="27747" priority="1799">
      <formula>A39="NTRAB"</formula>
    </cfRule>
    <cfRule type="expression" dxfId="27746" priority="1800">
      <formula>A39="FERIADO"</formula>
    </cfRule>
  </conditionalFormatting>
  <conditionalFormatting sqref="A41">
    <cfRule type="containsText" dxfId="27745" priority="1796" operator="containsText" text="HOJE">
      <formula>NOT(ISERROR(SEARCH("HOJE",A41)))</formula>
    </cfRule>
  </conditionalFormatting>
  <conditionalFormatting sqref="F6">
    <cfRule type="containsText" dxfId="27744" priority="1794" operator="containsText" text="NTRAB">
      <formula>NOT(ISERROR(SEARCH("NTRAB",F6)))</formula>
    </cfRule>
    <cfRule type="containsText" dxfId="27743" priority="1795" operator="containsText" text="FERIADO">
      <formula>NOT(ISERROR(SEARCH("FERIADO",F6)))</formula>
    </cfRule>
  </conditionalFormatting>
  <conditionalFormatting sqref="F6">
    <cfRule type="containsText" dxfId="27742" priority="1793" operator="containsText" text="FÉRIAS">
      <formula>NOT(ISERROR(SEARCH("FÉRIAS",F6)))</formula>
    </cfRule>
  </conditionalFormatting>
  <conditionalFormatting sqref="F3">
    <cfRule type="containsText" dxfId="27741" priority="1791" operator="containsText" text="NTRAB">
      <formula>NOT(ISERROR(SEARCH("NTRAB",F3)))</formula>
    </cfRule>
    <cfRule type="containsText" dxfId="27740" priority="1792" operator="containsText" text="FERIADO">
      <formula>NOT(ISERROR(SEARCH("FERIADO",F3)))</formula>
    </cfRule>
  </conditionalFormatting>
  <conditionalFormatting sqref="F3">
    <cfRule type="containsText" dxfId="27739" priority="1790" operator="containsText" text="FÉRIAS">
      <formula>NOT(ISERROR(SEARCH("FÉRIAS",F3)))</formula>
    </cfRule>
  </conditionalFormatting>
  <conditionalFormatting sqref="F3 F6">
    <cfRule type="containsText" dxfId="27738" priority="1789" operator="containsText" text="ATESTADO">
      <formula>NOT(ISERROR(SEARCH("ATESTADO",F3)))</formula>
    </cfRule>
  </conditionalFormatting>
  <conditionalFormatting sqref="F3 F6">
    <cfRule type="containsText" dxfId="27737" priority="1788" operator="containsText" text="HOJE">
      <formula>NOT(ISERROR(SEARCH("HOJE",F3)))</formula>
    </cfRule>
  </conditionalFormatting>
  <conditionalFormatting sqref="F10">
    <cfRule type="containsText" dxfId="27736" priority="1786" operator="containsText" text="NTRAB">
      <formula>NOT(ISERROR(SEARCH("NTRAB",F10)))</formula>
    </cfRule>
    <cfRule type="containsText" dxfId="27735" priority="1787" operator="containsText" text="FERIADO">
      <formula>NOT(ISERROR(SEARCH("FERIADO",F10)))</formula>
    </cfRule>
  </conditionalFormatting>
  <conditionalFormatting sqref="F10">
    <cfRule type="containsText" dxfId="27734" priority="1785" operator="containsText" text="FÉRIAS">
      <formula>NOT(ISERROR(SEARCH("FÉRIAS",F10)))</formula>
    </cfRule>
  </conditionalFormatting>
  <conditionalFormatting sqref="F7">
    <cfRule type="containsText" dxfId="27733" priority="1783" operator="containsText" text="NTRAB">
      <formula>NOT(ISERROR(SEARCH("NTRAB",F7)))</formula>
    </cfRule>
    <cfRule type="containsText" dxfId="27732" priority="1784" operator="containsText" text="FERIADO">
      <formula>NOT(ISERROR(SEARCH("FERIADO",F7)))</formula>
    </cfRule>
  </conditionalFormatting>
  <conditionalFormatting sqref="F7">
    <cfRule type="containsText" dxfId="27731" priority="1782" operator="containsText" text="FÉRIAS">
      <formula>NOT(ISERROR(SEARCH("FÉRIAS",F7)))</formula>
    </cfRule>
  </conditionalFormatting>
  <conditionalFormatting sqref="F7 F10">
    <cfRule type="containsText" dxfId="27730" priority="1781" operator="containsText" text="ATESTADO">
      <formula>NOT(ISERROR(SEARCH("ATESTADO",F7)))</formula>
    </cfRule>
  </conditionalFormatting>
  <conditionalFormatting sqref="F8">
    <cfRule type="containsText" dxfId="27729" priority="1779" operator="containsText" text="NTRAB">
      <formula>NOT(ISERROR(SEARCH("NTRAB",F8)))</formula>
    </cfRule>
    <cfRule type="containsText" dxfId="27728" priority="1780" operator="containsText" text="FERIADO">
      <formula>NOT(ISERROR(SEARCH("FERIADO",F8)))</formula>
    </cfRule>
  </conditionalFormatting>
  <conditionalFormatting sqref="F8">
    <cfRule type="containsText" dxfId="27727" priority="1778" operator="containsText" text="FÉRIAS">
      <formula>NOT(ISERROR(SEARCH("FÉRIAS",F8)))</formula>
    </cfRule>
  </conditionalFormatting>
  <conditionalFormatting sqref="F8">
    <cfRule type="expression" dxfId="27726" priority="1774">
      <formula>F7="FERIADO"</formula>
    </cfRule>
    <cfRule type="expression" dxfId="27725" priority="1775">
      <formula>F7="NTRAB"</formula>
    </cfRule>
    <cfRule type="expression" dxfId="27724" priority="1776">
      <formula>F7="FÉRIAS"</formula>
    </cfRule>
    <cfRule type="expression" dxfId="27723" priority="1777">
      <formula>F7="ATESTADO"</formula>
    </cfRule>
  </conditionalFormatting>
  <conditionalFormatting sqref="F8">
    <cfRule type="containsText" dxfId="27722" priority="1773" operator="containsText" text="ATESTADO">
      <formula>NOT(ISERROR(SEARCH("ATESTADO",F8)))</formula>
    </cfRule>
  </conditionalFormatting>
  <conditionalFormatting sqref="F9">
    <cfRule type="containsText" dxfId="27721" priority="1771" operator="containsText" text="NTRAB">
      <formula>NOT(ISERROR(SEARCH("NTRAB",F9)))</formula>
    </cfRule>
    <cfRule type="containsText" dxfId="27720" priority="1772" operator="containsText" text="FERIADO">
      <formula>NOT(ISERROR(SEARCH("FERIADO",F9)))</formula>
    </cfRule>
  </conditionalFormatting>
  <conditionalFormatting sqref="F9">
    <cfRule type="containsText" dxfId="27719" priority="1770" operator="containsText" text="FÉRIAS">
      <formula>NOT(ISERROR(SEARCH("FÉRIAS",F9)))</formula>
    </cfRule>
  </conditionalFormatting>
  <conditionalFormatting sqref="F9">
    <cfRule type="expression" dxfId="27718" priority="1766">
      <formula>F8="FERIADO"</formula>
    </cfRule>
    <cfRule type="expression" dxfId="27717" priority="1767">
      <formula>F8="NTRAB"</formula>
    </cfRule>
    <cfRule type="expression" dxfId="27716" priority="1768">
      <formula>F8="FÉRIAS"</formula>
    </cfRule>
    <cfRule type="expression" dxfId="27715" priority="1769">
      <formula>F8="ATESTADO"</formula>
    </cfRule>
  </conditionalFormatting>
  <conditionalFormatting sqref="F9">
    <cfRule type="containsText" dxfId="27714" priority="1765" operator="containsText" text="ATESTADO">
      <formula>NOT(ISERROR(SEARCH("ATESTADO",F9)))</formula>
    </cfRule>
  </conditionalFormatting>
  <conditionalFormatting sqref="F9">
    <cfRule type="expression" dxfId="27713" priority="1761">
      <formula>F7="ATESTADO"</formula>
    </cfRule>
    <cfRule type="expression" dxfId="27712" priority="1762">
      <formula>F7="FÉRIAS"</formula>
    </cfRule>
    <cfRule type="expression" dxfId="27711" priority="1763">
      <formula>F7="NTRAB"</formula>
    </cfRule>
    <cfRule type="expression" dxfId="27710" priority="1764">
      <formula>F7="FERIADO"</formula>
    </cfRule>
  </conditionalFormatting>
  <conditionalFormatting sqref="F7:F10">
    <cfRule type="containsText" dxfId="27709" priority="1760" operator="containsText" text="HOJE">
      <formula>NOT(ISERROR(SEARCH("HOJE",F7)))</formula>
    </cfRule>
  </conditionalFormatting>
  <conditionalFormatting sqref="F14">
    <cfRule type="containsText" dxfId="27708" priority="1758" operator="containsText" text="NTRAB">
      <formula>NOT(ISERROR(SEARCH("NTRAB",F14)))</formula>
    </cfRule>
    <cfRule type="containsText" dxfId="27707" priority="1759" operator="containsText" text="FERIADO">
      <formula>NOT(ISERROR(SEARCH("FERIADO",F14)))</formula>
    </cfRule>
  </conditionalFormatting>
  <conditionalFormatting sqref="F14">
    <cfRule type="containsText" dxfId="27706" priority="1757" operator="containsText" text="FÉRIAS">
      <formula>NOT(ISERROR(SEARCH("FÉRIAS",F14)))</formula>
    </cfRule>
  </conditionalFormatting>
  <conditionalFormatting sqref="F11">
    <cfRule type="containsText" dxfId="27705" priority="1755" operator="containsText" text="NTRAB">
      <formula>NOT(ISERROR(SEARCH("NTRAB",F11)))</formula>
    </cfRule>
    <cfRule type="containsText" dxfId="27704" priority="1756" operator="containsText" text="FERIADO">
      <formula>NOT(ISERROR(SEARCH("FERIADO",F11)))</formula>
    </cfRule>
  </conditionalFormatting>
  <conditionalFormatting sqref="F11">
    <cfRule type="containsText" dxfId="27703" priority="1754" operator="containsText" text="FÉRIAS">
      <formula>NOT(ISERROR(SEARCH("FÉRIAS",F11)))</formula>
    </cfRule>
  </conditionalFormatting>
  <conditionalFormatting sqref="F11 F14">
    <cfRule type="containsText" dxfId="27702" priority="1753" operator="containsText" text="ATESTADO">
      <formula>NOT(ISERROR(SEARCH("ATESTADO",F11)))</formula>
    </cfRule>
  </conditionalFormatting>
  <conditionalFormatting sqref="F12">
    <cfRule type="containsText" dxfId="27701" priority="1751" operator="containsText" text="NTRAB">
      <formula>NOT(ISERROR(SEARCH("NTRAB",F12)))</formula>
    </cfRule>
    <cfRule type="containsText" dxfId="27700" priority="1752" operator="containsText" text="FERIADO">
      <formula>NOT(ISERROR(SEARCH("FERIADO",F12)))</formula>
    </cfRule>
  </conditionalFormatting>
  <conditionalFormatting sqref="F12">
    <cfRule type="containsText" dxfId="27699" priority="1750" operator="containsText" text="FÉRIAS">
      <formula>NOT(ISERROR(SEARCH("FÉRIAS",F12)))</formula>
    </cfRule>
  </conditionalFormatting>
  <conditionalFormatting sqref="F12">
    <cfRule type="expression" dxfId="27698" priority="1746">
      <formula>F11="FERIADO"</formula>
    </cfRule>
    <cfRule type="expression" dxfId="27697" priority="1747">
      <formula>F11="NTRAB"</formula>
    </cfRule>
    <cfRule type="expression" dxfId="27696" priority="1748">
      <formula>F11="FÉRIAS"</formula>
    </cfRule>
    <cfRule type="expression" dxfId="27695" priority="1749">
      <formula>F11="ATESTADO"</formula>
    </cfRule>
  </conditionalFormatting>
  <conditionalFormatting sqref="F12">
    <cfRule type="containsText" dxfId="27694" priority="1745" operator="containsText" text="ATESTADO">
      <formula>NOT(ISERROR(SEARCH("ATESTADO",F12)))</formula>
    </cfRule>
  </conditionalFormatting>
  <conditionalFormatting sqref="F11:F12 F14">
    <cfRule type="containsText" dxfId="27693" priority="1744" operator="containsText" text="HOJE">
      <formula>NOT(ISERROR(SEARCH("HOJE",F11)))</formula>
    </cfRule>
  </conditionalFormatting>
  <conditionalFormatting sqref="F18">
    <cfRule type="containsText" dxfId="27692" priority="1742" operator="containsText" text="NTRAB">
      <formula>NOT(ISERROR(SEARCH("NTRAB",F18)))</formula>
    </cfRule>
    <cfRule type="containsText" dxfId="27691" priority="1743" operator="containsText" text="FERIADO">
      <formula>NOT(ISERROR(SEARCH("FERIADO",F18)))</formula>
    </cfRule>
  </conditionalFormatting>
  <conditionalFormatting sqref="F18">
    <cfRule type="containsText" dxfId="27690" priority="1741" operator="containsText" text="FÉRIAS">
      <formula>NOT(ISERROR(SEARCH("FÉRIAS",F18)))</formula>
    </cfRule>
  </conditionalFormatting>
  <conditionalFormatting sqref="F15">
    <cfRule type="containsText" dxfId="27689" priority="1739" operator="containsText" text="NTRAB">
      <formula>NOT(ISERROR(SEARCH("NTRAB",F15)))</formula>
    </cfRule>
    <cfRule type="containsText" dxfId="27688" priority="1740" operator="containsText" text="FERIADO">
      <formula>NOT(ISERROR(SEARCH("FERIADO",F15)))</formula>
    </cfRule>
  </conditionalFormatting>
  <conditionalFormatting sqref="F15">
    <cfRule type="containsText" dxfId="27687" priority="1738" operator="containsText" text="FÉRIAS">
      <formula>NOT(ISERROR(SEARCH("FÉRIAS",F15)))</formula>
    </cfRule>
  </conditionalFormatting>
  <conditionalFormatting sqref="F15 F18">
    <cfRule type="containsText" dxfId="27686" priority="1737" operator="containsText" text="ATESTADO">
      <formula>NOT(ISERROR(SEARCH("ATESTADO",F15)))</formula>
    </cfRule>
  </conditionalFormatting>
  <conditionalFormatting sqref="F16">
    <cfRule type="containsText" dxfId="27685" priority="1735" operator="containsText" text="NTRAB">
      <formula>NOT(ISERROR(SEARCH("NTRAB",F16)))</formula>
    </cfRule>
    <cfRule type="containsText" dxfId="27684" priority="1736" operator="containsText" text="FERIADO">
      <formula>NOT(ISERROR(SEARCH("FERIADO",F16)))</formula>
    </cfRule>
  </conditionalFormatting>
  <conditionalFormatting sqref="F16">
    <cfRule type="containsText" dxfId="27683" priority="1734" operator="containsText" text="FÉRIAS">
      <formula>NOT(ISERROR(SEARCH("FÉRIAS",F16)))</formula>
    </cfRule>
  </conditionalFormatting>
  <conditionalFormatting sqref="F16">
    <cfRule type="expression" dxfId="27682" priority="1730">
      <formula>F15="FERIADO"</formula>
    </cfRule>
    <cfRule type="expression" dxfId="27681" priority="1731">
      <formula>F15="NTRAB"</formula>
    </cfRule>
    <cfRule type="expression" dxfId="27680" priority="1732">
      <formula>F15="FÉRIAS"</formula>
    </cfRule>
    <cfRule type="expression" dxfId="27679" priority="1733">
      <formula>F15="ATESTADO"</formula>
    </cfRule>
  </conditionalFormatting>
  <conditionalFormatting sqref="F16">
    <cfRule type="containsText" dxfId="27678" priority="1729" operator="containsText" text="ATESTADO">
      <formula>NOT(ISERROR(SEARCH("ATESTADO",F16)))</formula>
    </cfRule>
  </conditionalFormatting>
  <conditionalFormatting sqref="F15:F16 F18">
    <cfRule type="containsText" dxfId="27677" priority="1728" operator="containsText" text="HOJE">
      <formula>NOT(ISERROR(SEARCH("HOJE",F15)))</formula>
    </cfRule>
  </conditionalFormatting>
  <conditionalFormatting sqref="F22">
    <cfRule type="containsText" dxfId="27676" priority="1726" operator="containsText" text="NTRAB">
      <formula>NOT(ISERROR(SEARCH("NTRAB",F22)))</formula>
    </cfRule>
    <cfRule type="containsText" dxfId="27675" priority="1727" operator="containsText" text="FERIADO">
      <formula>NOT(ISERROR(SEARCH("FERIADO",F22)))</formula>
    </cfRule>
  </conditionalFormatting>
  <conditionalFormatting sqref="F22">
    <cfRule type="containsText" dxfId="27674" priority="1725" operator="containsText" text="FÉRIAS">
      <formula>NOT(ISERROR(SEARCH("FÉRIAS",F22)))</formula>
    </cfRule>
  </conditionalFormatting>
  <conditionalFormatting sqref="F19">
    <cfRule type="containsText" dxfId="27673" priority="1723" operator="containsText" text="NTRAB">
      <formula>NOT(ISERROR(SEARCH("NTRAB",F19)))</formula>
    </cfRule>
    <cfRule type="containsText" dxfId="27672" priority="1724" operator="containsText" text="FERIADO">
      <formula>NOT(ISERROR(SEARCH("FERIADO",F19)))</formula>
    </cfRule>
  </conditionalFormatting>
  <conditionalFormatting sqref="F19">
    <cfRule type="containsText" dxfId="27671" priority="1722" operator="containsText" text="FÉRIAS">
      <formula>NOT(ISERROR(SEARCH("FÉRIAS",F19)))</formula>
    </cfRule>
  </conditionalFormatting>
  <conditionalFormatting sqref="F19 F22">
    <cfRule type="containsText" dxfId="27670" priority="1721" operator="containsText" text="ATESTADO">
      <formula>NOT(ISERROR(SEARCH("ATESTADO",F19)))</formula>
    </cfRule>
  </conditionalFormatting>
  <conditionalFormatting sqref="F20">
    <cfRule type="containsText" dxfId="27669" priority="1719" operator="containsText" text="NTRAB">
      <formula>NOT(ISERROR(SEARCH("NTRAB",F20)))</formula>
    </cfRule>
    <cfRule type="containsText" dxfId="27668" priority="1720" operator="containsText" text="FERIADO">
      <formula>NOT(ISERROR(SEARCH("FERIADO",F20)))</formula>
    </cfRule>
  </conditionalFormatting>
  <conditionalFormatting sqref="F20">
    <cfRule type="containsText" dxfId="27667" priority="1718" operator="containsText" text="FÉRIAS">
      <formula>NOT(ISERROR(SEARCH("FÉRIAS",F20)))</formula>
    </cfRule>
  </conditionalFormatting>
  <conditionalFormatting sqref="F20">
    <cfRule type="expression" dxfId="27666" priority="1714">
      <formula>F19="FERIADO"</formula>
    </cfRule>
    <cfRule type="expression" dxfId="27665" priority="1715">
      <formula>F19="NTRAB"</formula>
    </cfRule>
    <cfRule type="expression" dxfId="27664" priority="1716">
      <formula>F19="FÉRIAS"</formula>
    </cfRule>
    <cfRule type="expression" dxfId="27663" priority="1717">
      <formula>F19="ATESTADO"</formula>
    </cfRule>
  </conditionalFormatting>
  <conditionalFormatting sqref="F20">
    <cfRule type="containsText" dxfId="27662" priority="1713" operator="containsText" text="ATESTADO">
      <formula>NOT(ISERROR(SEARCH("ATESTADO",F20)))</formula>
    </cfRule>
  </conditionalFormatting>
  <conditionalFormatting sqref="F19:F20 F22">
    <cfRule type="containsText" dxfId="27661" priority="1712" operator="containsText" text="HOJE">
      <formula>NOT(ISERROR(SEARCH("HOJE",F19)))</formula>
    </cfRule>
  </conditionalFormatting>
  <conditionalFormatting sqref="F26">
    <cfRule type="containsText" dxfId="27660" priority="1710" operator="containsText" text="NTRAB">
      <formula>NOT(ISERROR(SEARCH("NTRAB",F26)))</formula>
    </cfRule>
    <cfRule type="containsText" dxfId="27659" priority="1711" operator="containsText" text="FERIADO">
      <formula>NOT(ISERROR(SEARCH("FERIADO",F26)))</formula>
    </cfRule>
  </conditionalFormatting>
  <conditionalFormatting sqref="F26">
    <cfRule type="containsText" dxfId="27658" priority="1709" operator="containsText" text="FÉRIAS">
      <formula>NOT(ISERROR(SEARCH("FÉRIAS",F26)))</formula>
    </cfRule>
  </conditionalFormatting>
  <conditionalFormatting sqref="F23">
    <cfRule type="containsText" dxfId="27657" priority="1707" operator="containsText" text="NTRAB">
      <formula>NOT(ISERROR(SEARCH("NTRAB",F23)))</formula>
    </cfRule>
    <cfRule type="containsText" dxfId="27656" priority="1708" operator="containsText" text="FERIADO">
      <formula>NOT(ISERROR(SEARCH("FERIADO",F23)))</formula>
    </cfRule>
  </conditionalFormatting>
  <conditionalFormatting sqref="F23">
    <cfRule type="containsText" dxfId="27655" priority="1706" operator="containsText" text="FÉRIAS">
      <formula>NOT(ISERROR(SEARCH("FÉRIAS",F23)))</formula>
    </cfRule>
  </conditionalFormatting>
  <conditionalFormatting sqref="F23 F26">
    <cfRule type="containsText" dxfId="27654" priority="1705" operator="containsText" text="ATESTADO">
      <formula>NOT(ISERROR(SEARCH("ATESTADO",F23)))</formula>
    </cfRule>
  </conditionalFormatting>
  <conditionalFormatting sqref="F24">
    <cfRule type="containsText" dxfId="27653" priority="1703" operator="containsText" text="NTRAB">
      <formula>NOT(ISERROR(SEARCH("NTRAB",F24)))</formula>
    </cfRule>
    <cfRule type="containsText" dxfId="27652" priority="1704" operator="containsText" text="FERIADO">
      <formula>NOT(ISERROR(SEARCH("FERIADO",F24)))</formula>
    </cfRule>
  </conditionalFormatting>
  <conditionalFormatting sqref="F24">
    <cfRule type="containsText" dxfId="27651" priority="1702" operator="containsText" text="FÉRIAS">
      <formula>NOT(ISERROR(SEARCH("FÉRIAS",F24)))</formula>
    </cfRule>
  </conditionalFormatting>
  <conditionalFormatting sqref="F24">
    <cfRule type="expression" dxfId="27650" priority="1698">
      <formula>F23="FERIADO"</formula>
    </cfRule>
    <cfRule type="expression" dxfId="27649" priority="1699">
      <formula>F23="NTRAB"</formula>
    </cfRule>
    <cfRule type="expression" dxfId="27648" priority="1700">
      <formula>F23="FÉRIAS"</formula>
    </cfRule>
    <cfRule type="expression" dxfId="27647" priority="1701">
      <formula>F23="ATESTADO"</formula>
    </cfRule>
  </conditionalFormatting>
  <conditionalFormatting sqref="F24">
    <cfRule type="containsText" dxfId="27646" priority="1697" operator="containsText" text="ATESTADO">
      <formula>NOT(ISERROR(SEARCH("ATESTADO",F24)))</formula>
    </cfRule>
  </conditionalFormatting>
  <conditionalFormatting sqref="F23:F24 F26">
    <cfRule type="containsText" dxfId="27645" priority="1696" operator="containsText" text="HOJE">
      <formula>NOT(ISERROR(SEARCH("HOJE",F23)))</formula>
    </cfRule>
  </conditionalFormatting>
  <conditionalFormatting sqref="F30">
    <cfRule type="containsText" dxfId="27644" priority="1694" operator="containsText" text="NTRAB">
      <formula>NOT(ISERROR(SEARCH("NTRAB",F30)))</formula>
    </cfRule>
    <cfRule type="containsText" dxfId="27643" priority="1695" operator="containsText" text="FERIADO">
      <formula>NOT(ISERROR(SEARCH("FERIADO",F30)))</formula>
    </cfRule>
  </conditionalFormatting>
  <conditionalFormatting sqref="F30">
    <cfRule type="containsText" dxfId="27642" priority="1693" operator="containsText" text="FÉRIAS">
      <formula>NOT(ISERROR(SEARCH("FÉRIAS",F30)))</formula>
    </cfRule>
  </conditionalFormatting>
  <conditionalFormatting sqref="F27">
    <cfRule type="containsText" dxfId="27641" priority="1691" operator="containsText" text="NTRAB">
      <formula>NOT(ISERROR(SEARCH("NTRAB",F27)))</formula>
    </cfRule>
    <cfRule type="containsText" dxfId="27640" priority="1692" operator="containsText" text="FERIADO">
      <formula>NOT(ISERROR(SEARCH("FERIADO",F27)))</formula>
    </cfRule>
  </conditionalFormatting>
  <conditionalFormatting sqref="F27">
    <cfRule type="containsText" dxfId="27639" priority="1690" operator="containsText" text="FÉRIAS">
      <formula>NOT(ISERROR(SEARCH("FÉRIAS",F27)))</formula>
    </cfRule>
  </conditionalFormatting>
  <conditionalFormatting sqref="F27 F30">
    <cfRule type="containsText" dxfId="27638" priority="1689" operator="containsText" text="ATESTADO">
      <formula>NOT(ISERROR(SEARCH("ATESTADO",F27)))</formula>
    </cfRule>
  </conditionalFormatting>
  <conditionalFormatting sqref="F28">
    <cfRule type="containsText" dxfId="27637" priority="1687" operator="containsText" text="NTRAB">
      <formula>NOT(ISERROR(SEARCH("NTRAB",F28)))</formula>
    </cfRule>
    <cfRule type="containsText" dxfId="27636" priority="1688" operator="containsText" text="FERIADO">
      <formula>NOT(ISERROR(SEARCH("FERIADO",F28)))</formula>
    </cfRule>
  </conditionalFormatting>
  <conditionalFormatting sqref="F28">
    <cfRule type="containsText" dxfId="27635" priority="1686" operator="containsText" text="FÉRIAS">
      <formula>NOT(ISERROR(SEARCH("FÉRIAS",F28)))</formula>
    </cfRule>
  </conditionalFormatting>
  <conditionalFormatting sqref="F28">
    <cfRule type="expression" dxfId="27634" priority="1682">
      <formula>F27="FERIADO"</formula>
    </cfRule>
    <cfRule type="expression" dxfId="27633" priority="1683">
      <formula>F27="NTRAB"</formula>
    </cfRule>
    <cfRule type="expression" dxfId="27632" priority="1684">
      <formula>F27="FÉRIAS"</formula>
    </cfRule>
    <cfRule type="expression" dxfId="27631" priority="1685">
      <formula>F27="ATESTADO"</formula>
    </cfRule>
  </conditionalFormatting>
  <conditionalFormatting sqref="F28">
    <cfRule type="containsText" dxfId="27630" priority="1681" operator="containsText" text="ATESTADO">
      <formula>NOT(ISERROR(SEARCH("ATESTADO",F28)))</formula>
    </cfRule>
  </conditionalFormatting>
  <conditionalFormatting sqref="F27:F28 F30">
    <cfRule type="containsText" dxfId="27629" priority="1680" operator="containsText" text="HOJE">
      <formula>NOT(ISERROR(SEARCH("HOJE",F27)))</formula>
    </cfRule>
  </conditionalFormatting>
  <conditionalFormatting sqref="F34">
    <cfRule type="containsText" dxfId="27628" priority="1678" operator="containsText" text="NTRAB">
      <formula>NOT(ISERROR(SEARCH("NTRAB",F34)))</formula>
    </cfRule>
    <cfRule type="containsText" dxfId="27627" priority="1679" operator="containsText" text="FERIADO">
      <formula>NOT(ISERROR(SEARCH("FERIADO",F34)))</formula>
    </cfRule>
  </conditionalFormatting>
  <conditionalFormatting sqref="F34">
    <cfRule type="containsText" dxfId="27626" priority="1677" operator="containsText" text="FÉRIAS">
      <formula>NOT(ISERROR(SEARCH("FÉRIAS",F34)))</formula>
    </cfRule>
  </conditionalFormatting>
  <conditionalFormatting sqref="F31">
    <cfRule type="containsText" dxfId="27625" priority="1675" operator="containsText" text="NTRAB">
      <formula>NOT(ISERROR(SEARCH("NTRAB",F31)))</formula>
    </cfRule>
    <cfRule type="containsText" dxfId="27624" priority="1676" operator="containsText" text="FERIADO">
      <formula>NOT(ISERROR(SEARCH("FERIADO",F31)))</formula>
    </cfRule>
  </conditionalFormatting>
  <conditionalFormatting sqref="F31">
    <cfRule type="containsText" dxfId="27623" priority="1674" operator="containsText" text="FÉRIAS">
      <formula>NOT(ISERROR(SEARCH("FÉRIAS",F31)))</formula>
    </cfRule>
  </conditionalFormatting>
  <conditionalFormatting sqref="F31 F34">
    <cfRule type="containsText" dxfId="27622" priority="1673" operator="containsText" text="ATESTADO">
      <formula>NOT(ISERROR(SEARCH("ATESTADO",F31)))</formula>
    </cfRule>
  </conditionalFormatting>
  <conditionalFormatting sqref="F32">
    <cfRule type="containsText" dxfId="27621" priority="1671" operator="containsText" text="NTRAB">
      <formula>NOT(ISERROR(SEARCH("NTRAB",F32)))</formula>
    </cfRule>
    <cfRule type="containsText" dxfId="27620" priority="1672" operator="containsText" text="FERIADO">
      <formula>NOT(ISERROR(SEARCH("FERIADO",F32)))</formula>
    </cfRule>
  </conditionalFormatting>
  <conditionalFormatting sqref="F32">
    <cfRule type="containsText" dxfId="27619" priority="1670" operator="containsText" text="FÉRIAS">
      <formula>NOT(ISERROR(SEARCH("FÉRIAS",F32)))</formula>
    </cfRule>
  </conditionalFormatting>
  <conditionalFormatting sqref="F32">
    <cfRule type="expression" dxfId="27618" priority="1666">
      <formula>F31="FERIADO"</formula>
    </cfRule>
    <cfRule type="expression" dxfId="27617" priority="1667">
      <formula>F31="NTRAB"</formula>
    </cfRule>
    <cfRule type="expression" dxfId="27616" priority="1668">
      <formula>F31="FÉRIAS"</formula>
    </cfRule>
    <cfRule type="expression" dxfId="27615" priority="1669">
      <formula>F31="ATESTADO"</formula>
    </cfRule>
  </conditionalFormatting>
  <conditionalFormatting sqref="F32">
    <cfRule type="containsText" dxfId="27614" priority="1665" operator="containsText" text="ATESTADO">
      <formula>NOT(ISERROR(SEARCH("ATESTADO",F32)))</formula>
    </cfRule>
  </conditionalFormatting>
  <conditionalFormatting sqref="F31:F32 F34">
    <cfRule type="containsText" dxfId="27613" priority="1664" operator="containsText" text="HOJE">
      <formula>NOT(ISERROR(SEARCH("HOJE",F31)))</formula>
    </cfRule>
  </conditionalFormatting>
  <conditionalFormatting sqref="F38">
    <cfRule type="containsText" dxfId="27612" priority="1662" operator="containsText" text="NTRAB">
      <formula>NOT(ISERROR(SEARCH("NTRAB",F38)))</formula>
    </cfRule>
    <cfRule type="containsText" dxfId="27611" priority="1663" operator="containsText" text="FERIADO">
      <formula>NOT(ISERROR(SEARCH("FERIADO",F38)))</formula>
    </cfRule>
  </conditionalFormatting>
  <conditionalFormatting sqref="F38">
    <cfRule type="containsText" dxfId="27610" priority="1661" operator="containsText" text="FÉRIAS">
      <formula>NOT(ISERROR(SEARCH("FÉRIAS",F38)))</formula>
    </cfRule>
  </conditionalFormatting>
  <conditionalFormatting sqref="F35">
    <cfRule type="containsText" dxfId="27609" priority="1659" operator="containsText" text="NTRAB">
      <formula>NOT(ISERROR(SEARCH("NTRAB",F35)))</formula>
    </cfRule>
    <cfRule type="containsText" dxfId="27608" priority="1660" operator="containsText" text="FERIADO">
      <formula>NOT(ISERROR(SEARCH("FERIADO",F35)))</formula>
    </cfRule>
  </conditionalFormatting>
  <conditionalFormatting sqref="F35">
    <cfRule type="containsText" dxfId="27607" priority="1658" operator="containsText" text="FÉRIAS">
      <formula>NOT(ISERROR(SEARCH("FÉRIAS",F35)))</formula>
    </cfRule>
  </conditionalFormatting>
  <conditionalFormatting sqref="F35 F38">
    <cfRule type="containsText" dxfId="27606" priority="1657" operator="containsText" text="ATESTADO">
      <formula>NOT(ISERROR(SEARCH("ATESTADO",F35)))</formula>
    </cfRule>
  </conditionalFormatting>
  <conditionalFormatting sqref="F36">
    <cfRule type="containsText" dxfId="27605" priority="1655" operator="containsText" text="NTRAB">
      <formula>NOT(ISERROR(SEARCH("NTRAB",F36)))</formula>
    </cfRule>
    <cfRule type="containsText" dxfId="27604" priority="1656" operator="containsText" text="FERIADO">
      <formula>NOT(ISERROR(SEARCH("FERIADO",F36)))</formula>
    </cfRule>
  </conditionalFormatting>
  <conditionalFormatting sqref="F36">
    <cfRule type="containsText" dxfId="27603" priority="1654" operator="containsText" text="FÉRIAS">
      <formula>NOT(ISERROR(SEARCH("FÉRIAS",F36)))</formula>
    </cfRule>
  </conditionalFormatting>
  <conditionalFormatting sqref="F36">
    <cfRule type="expression" dxfId="27602" priority="1650">
      <formula>F35="FERIADO"</formula>
    </cfRule>
    <cfRule type="expression" dxfId="27601" priority="1651">
      <formula>F35="NTRAB"</formula>
    </cfRule>
    <cfRule type="expression" dxfId="27600" priority="1652">
      <formula>F35="FÉRIAS"</formula>
    </cfRule>
    <cfRule type="expression" dxfId="27599" priority="1653">
      <formula>F35="ATESTADO"</formula>
    </cfRule>
  </conditionalFormatting>
  <conditionalFormatting sqref="F36">
    <cfRule type="containsText" dxfId="27598" priority="1649" operator="containsText" text="ATESTADO">
      <formula>NOT(ISERROR(SEARCH("ATESTADO",F36)))</formula>
    </cfRule>
  </conditionalFormatting>
  <conditionalFormatting sqref="F35:F36 F38">
    <cfRule type="containsText" dxfId="27597" priority="1648" operator="containsText" text="HOJE">
      <formula>NOT(ISERROR(SEARCH("HOJE",F35)))</formula>
    </cfRule>
  </conditionalFormatting>
  <conditionalFormatting sqref="F42">
    <cfRule type="containsText" dxfId="27596" priority="1646" operator="containsText" text="NTRAB">
      <formula>NOT(ISERROR(SEARCH("NTRAB",F42)))</formula>
    </cfRule>
    <cfRule type="containsText" dxfId="27595" priority="1647" operator="containsText" text="FERIADO">
      <formula>NOT(ISERROR(SEARCH("FERIADO",F42)))</formula>
    </cfRule>
  </conditionalFormatting>
  <conditionalFormatting sqref="F42">
    <cfRule type="containsText" dxfId="27594" priority="1645" operator="containsText" text="FÉRIAS">
      <formula>NOT(ISERROR(SEARCH("FÉRIAS",F42)))</formula>
    </cfRule>
  </conditionalFormatting>
  <conditionalFormatting sqref="F39">
    <cfRule type="containsText" dxfId="27593" priority="1643" operator="containsText" text="NTRAB">
      <formula>NOT(ISERROR(SEARCH("NTRAB",F39)))</formula>
    </cfRule>
    <cfRule type="containsText" dxfId="27592" priority="1644" operator="containsText" text="FERIADO">
      <formula>NOT(ISERROR(SEARCH("FERIADO",F39)))</formula>
    </cfRule>
  </conditionalFormatting>
  <conditionalFormatting sqref="F39">
    <cfRule type="containsText" dxfId="27591" priority="1642" operator="containsText" text="FÉRIAS">
      <formula>NOT(ISERROR(SEARCH("FÉRIAS",F39)))</formula>
    </cfRule>
  </conditionalFormatting>
  <conditionalFormatting sqref="F39 F42">
    <cfRule type="containsText" dxfId="27590" priority="1641" operator="containsText" text="ATESTADO">
      <formula>NOT(ISERROR(SEARCH("ATESTADO",F39)))</formula>
    </cfRule>
  </conditionalFormatting>
  <conditionalFormatting sqref="F40">
    <cfRule type="containsText" dxfId="27589" priority="1639" operator="containsText" text="NTRAB">
      <formula>NOT(ISERROR(SEARCH("NTRAB",F40)))</formula>
    </cfRule>
    <cfRule type="containsText" dxfId="27588" priority="1640" operator="containsText" text="FERIADO">
      <formula>NOT(ISERROR(SEARCH("FERIADO",F40)))</formula>
    </cfRule>
  </conditionalFormatting>
  <conditionalFormatting sqref="F40">
    <cfRule type="containsText" dxfId="27587" priority="1638" operator="containsText" text="FÉRIAS">
      <formula>NOT(ISERROR(SEARCH("FÉRIAS",F40)))</formula>
    </cfRule>
  </conditionalFormatting>
  <conditionalFormatting sqref="F40">
    <cfRule type="expression" dxfId="27586" priority="1634">
      <formula>F39="FERIADO"</formula>
    </cfRule>
    <cfRule type="expression" dxfId="27585" priority="1635">
      <formula>F39="NTRAB"</formula>
    </cfRule>
    <cfRule type="expression" dxfId="27584" priority="1636">
      <formula>F39="FÉRIAS"</formula>
    </cfRule>
    <cfRule type="expression" dxfId="27583" priority="1637">
      <formula>F39="ATESTADO"</formula>
    </cfRule>
  </conditionalFormatting>
  <conditionalFormatting sqref="F40">
    <cfRule type="containsText" dxfId="27582" priority="1633" operator="containsText" text="ATESTADO">
      <formula>NOT(ISERROR(SEARCH("ATESTADO",F40)))</formula>
    </cfRule>
  </conditionalFormatting>
  <conditionalFormatting sqref="F39:F40 F42">
    <cfRule type="containsText" dxfId="27581" priority="1632" operator="containsText" text="HOJE">
      <formula>NOT(ISERROR(SEARCH("HOJE",F39)))</formula>
    </cfRule>
  </conditionalFormatting>
  <conditionalFormatting sqref="F13">
    <cfRule type="containsText" dxfId="27580" priority="1630" operator="containsText" text="NTRAB">
      <formula>NOT(ISERROR(SEARCH("NTRAB",F13)))</formula>
    </cfRule>
    <cfRule type="containsText" dxfId="27579" priority="1631" operator="containsText" text="FERIADO">
      <formula>NOT(ISERROR(SEARCH("FERIADO",F13)))</formula>
    </cfRule>
  </conditionalFormatting>
  <conditionalFormatting sqref="F13">
    <cfRule type="containsText" dxfId="27578" priority="1629" operator="containsText" text="FÉRIAS">
      <formula>NOT(ISERROR(SEARCH("FÉRIAS",F13)))</formula>
    </cfRule>
  </conditionalFormatting>
  <conditionalFormatting sqref="F13">
    <cfRule type="expression" dxfId="27577" priority="1625">
      <formula>F12="FERIADO"</formula>
    </cfRule>
    <cfRule type="expression" dxfId="27576" priority="1626">
      <formula>F12="NTRAB"</formula>
    </cfRule>
    <cfRule type="expression" dxfId="27575" priority="1627">
      <formula>F12="FÉRIAS"</formula>
    </cfRule>
    <cfRule type="expression" dxfId="27574" priority="1628">
      <formula>F12="ATESTADO"</formula>
    </cfRule>
  </conditionalFormatting>
  <conditionalFormatting sqref="F13">
    <cfRule type="containsText" dxfId="27573" priority="1624" operator="containsText" text="ATESTADO">
      <formula>NOT(ISERROR(SEARCH("ATESTADO",F13)))</formula>
    </cfRule>
  </conditionalFormatting>
  <conditionalFormatting sqref="F13">
    <cfRule type="expression" dxfId="27572" priority="1620">
      <formula>F11="ATESTADO"</formula>
    </cfRule>
    <cfRule type="expression" dxfId="27571" priority="1621">
      <formula>F11="FÉRIAS"</formula>
    </cfRule>
    <cfRule type="expression" dxfId="27570" priority="1622">
      <formula>F11="NTRAB"</formula>
    </cfRule>
    <cfRule type="expression" dxfId="27569" priority="1623">
      <formula>F11="FERIADO"</formula>
    </cfRule>
  </conditionalFormatting>
  <conditionalFormatting sqref="F13">
    <cfRule type="containsText" dxfId="27568" priority="1619" operator="containsText" text="HOJE">
      <formula>NOT(ISERROR(SEARCH("HOJE",F13)))</formula>
    </cfRule>
  </conditionalFormatting>
  <conditionalFormatting sqref="F17">
    <cfRule type="containsText" dxfId="27567" priority="1617" operator="containsText" text="NTRAB">
      <formula>NOT(ISERROR(SEARCH("NTRAB",F17)))</formula>
    </cfRule>
    <cfRule type="containsText" dxfId="27566" priority="1618" operator="containsText" text="FERIADO">
      <formula>NOT(ISERROR(SEARCH("FERIADO",F17)))</formula>
    </cfRule>
  </conditionalFormatting>
  <conditionalFormatting sqref="F17">
    <cfRule type="containsText" dxfId="27565" priority="1616" operator="containsText" text="FÉRIAS">
      <formula>NOT(ISERROR(SEARCH("FÉRIAS",F17)))</formula>
    </cfRule>
  </conditionalFormatting>
  <conditionalFormatting sqref="F17">
    <cfRule type="expression" dxfId="27564" priority="1612">
      <formula>F16="FERIADO"</formula>
    </cfRule>
    <cfRule type="expression" dxfId="27563" priority="1613">
      <formula>F16="NTRAB"</formula>
    </cfRule>
    <cfRule type="expression" dxfId="27562" priority="1614">
      <formula>F16="FÉRIAS"</formula>
    </cfRule>
    <cfRule type="expression" dxfId="27561" priority="1615">
      <formula>F16="ATESTADO"</formula>
    </cfRule>
  </conditionalFormatting>
  <conditionalFormatting sqref="F17">
    <cfRule type="containsText" dxfId="27560" priority="1611" operator="containsText" text="ATESTADO">
      <formula>NOT(ISERROR(SEARCH("ATESTADO",F17)))</formula>
    </cfRule>
  </conditionalFormatting>
  <conditionalFormatting sqref="F17">
    <cfRule type="expression" dxfId="27559" priority="1607">
      <formula>F15="ATESTADO"</formula>
    </cfRule>
    <cfRule type="expression" dxfId="27558" priority="1608">
      <formula>F15="FÉRIAS"</formula>
    </cfRule>
    <cfRule type="expression" dxfId="27557" priority="1609">
      <formula>F15="NTRAB"</formula>
    </cfRule>
    <cfRule type="expression" dxfId="27556" priority="1610">
      <formula>F15="FERIADO"</formula>
    </cfRule>
  </conditionalFormatting>
  <conditionalFormatting sqref="F17">
    <cfRule type="containsText" dxfId="27555" priority="1606" operator="containsText" text="HOJE">
      <formula>NOT(ISERROR(SEARCH("HOJE",F17)))</formula>
    </cfRule>
  </conditionalFormatting>
  <conditionalFormatting sqref="F21">
    <cfRule type="containsText" dxfId="27554" priority="1604" operator="containsText" text="NTRAB">
      <formula>NOT(ISERROR(SEARCH("NTRAB",F21)))</formula>
    </cfRule>
    <cfRule type="containsText" dxfId="27553" priority="1605" operator="containsText" text="FERIADO">
      <formula>NOT(ISERROR(SEARCH("FERIADO",F21)))</formula>
    </cfRule>
  </conditionalFormatting>
  <conditionalFormatting sqref="F21">
    <cfRule type="containsText" dxfId="27552" priority="1603" operator="containsText" text="FÉRIAS">
      <formula>NOT(ISERROR(SEARCH("FÉRIAS",F21)))</formula>
    </cfRule>
  </conditionalFormatting>
  <conditionalFormatting sqref="F21">
    <cfRule type="expression" dxfId="27551" priority="1599">
      <formula>F20="FERIADO"</formula>
    </cfRule>
    <cfRule type="expression" dxfId="27550" priority="1600">
      <formula>F20="NTRAB"</formula>
    </cfRule>
    <cfRule type="expression" dxfId="27549" priority="1601">
      <formula>F20="FÉRIAS"</formula>
    </cfRule>
    <cfRule type="expression" dxfId="27548" priority="1602">
      <formula>F20="ATESTADO"</formula>
    </cfRule>
  </conditionalFormatting>
  <conditionalFormatting sqref="F21">
    <cfRule type="containsText" dxfId="27547" priority="1598" operator="containsText" text="ATESTADO">
      <formula>NOT(ISERROR(SEARCH("ATESTADO",F21)))</formula>
    </cfRule>
  </conditionalFormatting>
  <conditionalFormatting sqref="F21">
    <cfRule type="expression" dxfId="27546" priority="1594">
      <formula>F19="ATESTADO"</formula>
    </cfRule>
    <cfRule type="expression" dxfId="27545" priority="1595">
      <formula>F19="FÉRIAS"</formula>
    </cfRule>
    <cfRule type="expression" dxfId="27544" priority="1596">
      <formula>F19="NTRAB"</formula>
    </cfRule>
    <cfRule type="expression" dxfId="27543" priority="1597">
      <formula>F19="FERIADO"</formula>
    </cfRule>
  </conditionalFormatting>
  <conditionalFormatting sqref="F21">
    <cfRule type="containsText" dxfId="27542" priority="1593" operator="containsText" text="HOJE">
      <formula>NOT(ISERROR(SEARCH("HOJE",F21)))</formula>
    </cfRule>
  </conditionalFormatting>
  <conditionalFormatting sqref="F25">
    <cfRule type="containsText" dxfId="27541" priority="1591" operator="containsText" text="NTRAB">
      <formula>NOT(ISERROR(SEARCH("NTRAB",F25)))</formula>
    </cfRule>
    <cfRule type="containsText" dxfId="27540" priority="1592" operator="containsText" text="FERIADO">
      <formula>NOT(ISERROR(SEARCH("FERIADO",F25)))</formula>
    </cfRule>
  </conditionalFormatting>
  <conditionalFormatting sqref="F25">
    <cfRule type="containsText" dxfId="27539" priority="1590" operator="containsText" text="FÉRIAS">
      <formula>NOT(ISERROR(SEARCH("FÉRIAS",F25)))</formula>
    </cfRule>
  </conditionalFormatting>
  <conditionalFormatting sqref="F25">
    <cfRule type="expression" dxfId="27538" priority="1586">
      <formula>F24="FERIADO"</formula>
    </cfRule>
    <cfRule type="expression" dxfId="27537" priority="1587">
      <formula>F24="NTRAB"</formula>
    </cfRule>
    <cfRule type="expression" dxfId="27536" priority="1588">
      <formula>F24="FÉRIAS"</formula>
    </cfRule>
    <cfRule type="expression" dxfId="27535" priority="1589">
      <formula>F24="ATESTADO"</formula>
    </cfRule>
  </conditionalFormatting>
  <conditionalFormatting sqref="F25">
    <cfRule type="containsText" dxfId="27534" priority="1585" operator="containsText" text="ATESTADO">
      <formula>NOT(ISERROR(SEARCH("ATESTADO",F25)))</formula>
    </cfRule>
  </conditionalFormatting>
  <conditionalFormatting sqref="F25">
    <cfRule type="expression" dxfId="27533" priority="1581">
      <formula>F23="ATESTADO"</formula>
    </cfRule>
    <cfRule type="expression" dxfId="27532" priority="1582">
      <formula>F23="FÉRIAS"</formula>
    </cfRule>
    <cfRule type="expression" dxfId="27531" priority="1583">
      <formula>F23="NTRAB"</formula>
    </cfRule>
    <cfRule type="expression" dxfId="27530" priority="1584">
      <formula>F23="FERIADO"</formula>
    </cfRule>
  </conditionalFormatting>
  <conditionalFormatting sqref="F25">
    <cfRule type="containsText" dxfId="27529" priority="1580" operator="containsText" text="HOJE">
      <formula>NOT(ISERROR(SEARCH("HOJE",F25)))</formula>
    </cfRule>
  </conditionalFormatting>
  <conditionalFormatting sqref="F29">
    <cfRule type="containsText" dxfId="27528" priority="1578" operator="containsText" text="NTRAB">
      <formula>NOT(ISERROR(SEARCH("NTRAB",F29)))</formula>
    </cfRule>
    <cfRule type="containsText" dxfId="27527" priority="1579" operator="containsText" text="FERIADO">
      <formula>NOT(ISERROR(SEARCH("FERIADO",F29)))</formula>
    </cfRule>
  </conditionalFormatting>
  <conditionalFormatting sqref="F29">
    <cfRule type="containsText" dxfId="27526" priority="1577" operator="containsText" text="FÉRIAS">
      <formula>NOT(ISERROR(SEARCH("FÉRIAS",F29)))</formula>
    </cfRule>
  </conditionalFormatting>
  <conditionalFormatting sqref="F29">
    <cfRule type="expression" dxfId="27525" priority="1573">
      <formula>F28="FERIADO"</formula>
    </cfRule>
    <cfRule type="expression" dxfId="27524" priority="1574">
      <formula>F28="NTRAB"</formula>
    </cfRule>
    <cfRule type="expression" dxfId="27523" priority="1575">
      <formula>F28="FÉRIAS"</formula>
    </cfRule>
    <cfRule type="expression" dxfId="27522" priority="1576">
      <formula>F28="ATESTADO"</formula>
    </cfRule>
  </conditionalFormatting>
  <conditionalFormatting sqref="F29">
    <cfRule type="containsText" dxfId="27521" priority="1572" operator="containsText" text="ATESTADO">
      <formula>NOT(ISERROR(SEARCH("ATESTADO",F29)))</formula>
    </cfRule>
  </conditionalFormatting>
  <conditionalFormatting sqref="F29">
    <cfRule type="expression" dxfId="27520" priority="1568">
      <formula>F27="ATESTADO"</formula>
    </cfRule>
    <cfRule type="expression" dxfId="27519" priority="1569">
      <formula>F27="FÉRIAS"</formula>
    </cfRule>
    <cfRule type="expression" dxfId="27518" priority="1570">
      <formula>F27="NTRAB"</formula>
    </cfRule>
    <cfRule type="expression" dxfId="27517" priority="1571">
      <formula>F27="FERIADO"</formula>
    </cfRule>
  </conditionalFormatting>
  <conditionalFormatting sqref="F29">
    <cfRule type="containsText" dxfId="27516" priority="1567" operator="containsText" text="HOJE">
      <formula>NOT(ISERROR(SEARCH("HOJE",F29)))</formula>
    </cfRule>
  </conditionalFormatting>
  <conditionalFormatting sqref="F33">
    <cfRule type="containsText" dxfId="27515" priority="1565" operator="containsText" text="NTRAB">
      <formula>NOT(ISERROR(SEARCH("NTRAB",F33)))</formula>
    </cfRule>
    <cfRule type="containsText" dxfId="27514" priority="1566" operator="containsText" text="FERIADO">
      <formula>NOT(ISERROR(SEARCH("FERIADO",F33)))</formula>
    </cfRule>
  </conditionalFormatting>
  <conditionalFormatting sqref="F33">
    <cfRule type="containsText" dxfId="27513" priority="1564" operator="containsText" text="FÉRIAS">
      <formula>NOT(ISERROR(SEARCH("FÉRIAS",F33)))</formula>
    </cfRule>
  </conditionalFormatting>
  <conditionalFormatting sqref="F33">
    <cfRule type="expression" dxfId="27512" priority="1560">
      <formula>F32="FERIADO"</formula>
    </cfRule>
    <cfRule type="expression" dxfId="27511" priority="1561">
      <formula>F32="NTRAB"</formula>
    </cfRule>
    <cfRule type="expression" dxfId="27510" priority="1562">
      <formula>F32="FÉRIAS"</formula>
    </cfRule>
    <cfRule type="expression" dxfId="27509" priority="1563">
      <formula>F32="ATESTADO"</formula>
    </cfRule>
  </conditionalFormatting>
  <conditionalFormatting sqref="F33">
    <cfRule type="containsText" dxfId="27508" priority="1559" operator="containsText" text="ATESTADO">
      <formula>NOT(ISERROR(SEARCH("ATESTADO",F33)))</formula>
    </cfRule>
  </conditionalFormatting>
  <conditionalFormatting sqref="F33">
    <cfRule type="expression" dxfId="27507" priority="1555">
      <formula>F31="ATESTADO"</formula>
    </cfRule>
    <cfRule type="expression" dxfId="27506" priority="1556">
      <formula>F31="FÉRIAS"</formula>
    </cfRule>
    <cfRule type="expression" dxfId="27505" priority="1557">
      <formula>F31="NTRAB"</formula>
    </cfRule>
    <cfRule type="expression" dxfId="27504" priority="1558">
      <formula>F31="FERIADO"</formula>
    </cfRule>
  </conditionalFormatting>
  <conditionalFormatting sqref="F33">
    <cfRule type="containsText" dxfId="27503" priority="1554" operator="containsText" text="HOJE">
      <formula>NOT(ISERROR(SEARCH("HOJE",F33)))</formula>
    </cfRule>
  </conditionalFormatting>
  <conditionalFormatting sqref="F37">
    <cfRule type="containsText" dxfId="27502" priority="1552" operator="containsText" text="NTRAB">
      <formula>NOT(ISERROR(SEARCH("NTRAB",F37)))</formula>
    </cfRule>
    <cfRule type="containsText" dxfId="27501" priority="1553" operator="containsText" text="FERIADO">
      <formula>NOT(ISERROR(SEARCH("FERIADO",F37)))</formula>
    </cfRule>
  </conditionalFormatting>
  <conditionalFormatting sqref="F37">
    <cfRule type="containsText" dxfId="27500" priority="1551" operator="containsText" text="FÉRIAS">
      <formula>NOT(ISERROR(SEARCH("FÉRIAS",F37)))</formula>
    </cfRule>
  </conditionalFormatting>
  <conditionalFormatting sqref="F37">
    <cfRule type="expression" dxfId="27499" priority="1547">
      <formula>F36="FERIADO"</formula>
    </cfRule>
    <cfRule type="expression" dxfId="27498" priority="1548">
      <formula>F36="NTRAB"</formula>
    </cfRule>
    <cfRule type="expression" dxfId="27497" priority="1549">
      <formula>F36="FÉRIAS"</formula>
    </cfRule>
    <cfRule type="expression" dxfId="27496" priority="1550">
      <formula>F36="ATESTADO"</formula>
    </cfRule>
  </conditionalFormatting>
  <conditionalFormatting sqref="F37">
    <cfRule type="containsText" dxfId="27495" priority="1546" operator="containsText" text="ATESTADO">
      <formula>NOT(ISERROR(SEARCH("ATESTADO",F37)))</formula>
    </cfRule>
  </conditionalFormatting>
  <conditionalFormatting sqref="F37">
    <cfRule type="expression" dxfId="27494" priority="1542">
      <formula>F35="ATESTADO"</formula>
    </cfRule>
    <cfRule type="expression" dxfId="27493" priority="1543">
      <formula>F35="FÉRIAS"</formula>
    </cfRule>
    <cfRule type="expression" dxfId="27492" priority="1544">
      <formula>F35="NTRAB"</formula>
    </cfRule>
    <cfRule type="expression" dxfId="27491" priority="1545">
      <formula>F35="FERIADO"</formula>
    </cfRule>
  </conditionalFormatting>
  <conditionalFormatting sqref="F37">
    <cfRule type="containsText" dxfId="27490" priority="1541" operator="containsText" text="HOJE">
      <formula>NOT(ISERROR(SEARCH("HOJE",F37)))</formula>
    </cfRule>
  </conditionalFormatting>
  <conditionalFormatting sqref="F41">
    <cfRule type="containsText" dxfId="27489" priority="1539" operator="containsText" text="NTRAB">
      <formula>NOT(ISERROR(SEARCH("NTRAB",F41)))</formula>
    </cfRule>
    <cfRule type="containsText" dxfId="27488" priority="1540" operator="containsText" text="FERIADO">
      <formula>NOT(ISERROR(SEARCH("FERIADO",F41)))</formula>
    </cfRule>
  </conditionalFormatting>
  <conditionalFormatting sqref="F41">
    <cfRule type="containsText" dxfId="27487" priority="1538" operator="containsText" text="FÉRIAS">
      <formula>NOT(ISERROR(SEARCH("FÉRIAS",F41)))</formula>
    </cfRule>
  </conditionalFormatting>
  <conditionalFormatting sqref="F41">
    <cfRule type="expression" dxfId="27486" priority="1534">
      <formula>F40="FERIADO"</formula>
    </cfRule>
    <cfRule type="expression" dxfId="27485" priority="1535">
      <formula>F40="NTRAB"</formula>
    </cfRule>
    <cfRule type="expression" dxfId="27484" priority="1536">
      <formula>F40="FÉRIAS"</formula>
    </cfRule>
    <cfRule type="expression" dxfId="27483" priority="1537">
      <formula>F40="ATESTADO"</formula>
    </cfRule>
  </conditionalFormatting>
  <conditionalFormatting sqref="F41">
    <cfRule type="containsText" dxfId="27482" priority="1533" operator="containsText" text="ATESTADO">
      <formula>NOT(ISERROR(SEARCH("ATESTADO",F41)))</formula>
    </cfRule>
  </conditionalFormatting>
  <conditionalFormatting sqref="F41">
    <cfRule type="expression" dxfId="27481" priority="1529">
      <formula>F39="ATESTADO"</formula>
    </cfRule>
    <cfRule type="expression" dxfId="27480" priority="1530">
      <formula>F39="FÉRIAS"</formula>
    </cfRule>
    <cfRule type="expression" dxfId="27479" priority="1531">
      <formula>F39="NTRAB"</formula>
    </cfRule>
    <cfRule type="expression" dxfId="27478" priority="1532">
      <formula>F39="FERIADO"</formula>
    </cfRule>
  </conditionalFormatting>
  <conditionalFormatting sqref="F41">
    <cfRule type="containsText" dxfId="27477" priority="1528" operator="containsText" text="HOJE">
      <formula>NOT(ISERROR(SEARCH("HOJE",F41)))</formula>
    </cfRule>
  </conditionalFormatting>
  <conditionalFormatting sqref="F5">
    <cfRule type="containsText" dxfId="27476" priority="1526" operator="containsText" text="NTRAB">
      <formula>NOT(ISERROR(SEARCH("NTRAB",F5)))</formula>
    </cfRule>
    <cfRule type="containsText" dxfId="27475" priority="1527" operator="containsText" text="FERIADO">
      <formula>NOT(ISERROR(SEARCH("FERIADO",F5)))</formula>
    </cfRule>
  </conditionalFormatting>
  <conditionalFormatting sqref="F5">
    <cfRule type="containsText" dxfId="27474" priority="1525" operator="containsText" text="FÉRIAS">
      <formula>NOT(ISERROR(SEARCH("FÉRIAS",F5)))</formula>
    </cfRule>
  </conditionalFormatting>
  <conditionalFormatting sqref="F5">
    <cfRule type="expression" dxfId="27473" priority="1521">
      <formula>F4="FERIADO"</formula>
    </cfRule>
    <cfRule type="expression" dxfId="27472" priority="1522">
      <formula>F4="NTRAB"</formula>
    </cfRule>
    <cfRule type="expression" dxfId="27471" priority="1523">
      <formula>F4="FÉRIAS"</formula>
    </cfRule>
    <cfRule type="expression" dxfId="27470" priority="1524">
      <formula>F4="ATESTADO"</formula>
    </cfRule>
  </conditionalFormatting>
  <conditionalFormatting sqref="F5">
    <cfRule type="containsText" dxfId="27469" priority="1520" operator="containsText" text="ATESTADO">
      <formula>NOT(ISERROR(SEARCH("ATESTADO",F5)))</formula>
    </cfRule>
  </conditionalFormatting>
  <conditionalFormatting sqref="F5">
    <cfRule type="expression" dxfId="27468" priority="1516">
      <formula>F3="ATESTADO"</formula>
    </cfRule>
    <cfRule type="expression" dxfId="27467" priority="1517">
      <formula>F3="FÉRIAS"</formula>
    </cfRule>
    <cfRule type="expression" dxfId="27466" priority="1518">
      <formula>F3="NTRAB"</formula>
    </cfRule>
    <cfRule type="expression" dxfId="27465" priority="1519">
      <formula>F3="FERIADO"</formula>
    </cfRule>
  </conditionalFormatting>
  <conditionalFormatting sqref="F5">
    <cfRule type="containsText" dxfId="27464" priority="1515" operator="containsText" text="HOJE">
      <formula>NOT(ISERROR(SEARCH("HOJE",F5)))</formula>
    </cfRule>
  </conditionalFormatting>
  <conditionalFormatting sqref="F4">
    <cfRule type="containsText" dxfId="27463" priority="1513" operator="containsText" text="NTRAB">
      <formula>NOT(ISERROR(SEARCH("NTRAB",F4)))</formula>
    </cfRule>
    <cfRule type="containsText" dxfId="27462" priority="1514" operator="containsText" text="FERIADO">
      <formula>NOT(ISERROR(SEARCH("FERIADO",F4)))</formula>
    </cfRule>
  </conditionalFormatting>
  <conditionalFormatting sqref="F4">
    <cfRule type="containsText" dxfId="27461" priority="1512" operator="containsText" text="FÉRIAS">
      <formula>NOT(ISERROR(SEARCH("FÉRIAS",F4)))</formula>
    </cfRule>
  </conditionalFormatting>
  <conditionalFormatting sqref="F4">
    <cfRule type="expression" dxfId="27460" priority="1508">
      <formula>F3="FERIADO"</formula>
    </cfRule>
    <cfRule type="expression" dxfId="27459" priority="1509">
      <formula>F3="NTRAB"</formula>
    </cfRule>
    <cfRule type="expression" dxfId="27458" priority="1510">
      <formula>F3="FÉRIAS"</formula>
    </cfRule>
    <cfRule type="expression" dxfId="27457" priority="1511">
      <formula>F3="ATESTADO"</formula>
    </cfRule>
  </conditionalFormatting>
  <conditionalFormatting sqref="F4">
    <cfRule type="containsText" dxfId="27456" priority="1507" operator="containsText" text="ATESTADO">
      <formula>NOT(ISERROR(SEARCH("ATESTADO",F4)))</formula>
    </cfRule>
  </conditionalFormatting>
  <conditionalFormatting sqref="F4">
    <cfRule type="containsText" dxfId="27455" priority="1506" operator="containsText" text="HOJE">
      <formula>NOT(ISERROR(SEARCH("HOJE",F4)))</formula>
    </cfRule>
  </conditionalFormatting>
  <conditionalFormatting sqref="K6">
    <cfRule type="containsText" dxfId="27454" priority="1504" operator="containsText" text="NTRAB">
      <formula>NOT(ISERROR(SEARCH("NTRAB",K6)))</formula>
    </cfRule>
    <cfRule type="containsText" dxfId="27453" priority="1505" operator="containsText" text="FERIADO">
      <formula>NOT(ISERROR(SEARCH("FERIADO",K6)))</formula>
    </cfRule>
  </conditionalFormatting>
  <conditionalFormatting sqref="K6">
    <cfRule type="containsText" dxfId="27452" priority="1503" operator="containsText" text="FÉRIAS">
      <formula>NOT(ISERROR(SEARCH("FÉRIAS",K6)))</formula>
    </cfRule>
  </conditionalFormatting>
  <conditionalFormatting sqref="K3">
    <cfRule type="containsText" dxfId="27451" priority="1501" operator="containsText" text="NTRAB">
      <formula>NOT(ISERROR(SEARCH("NTRAB",K3)))</formula>
    </cfRule>
    <cfRule type="containsText" dxfId="27450" priority="1502" operator="containsText" text="FERIADO">
      <formula>NOT(ISERROR(SEARCH("FERIADO",K3)))</formula>
    </cfRule>
  </conditionalFormatting>
  <conditionalFormatting sqref="K3">
    <cfRule type="containsText" dxfId="27449" priority="1500" operator="containsText" text="FÉRIAS">
      <formula>NOT(ISERROR(SEARCH("FÉRIAS",K3)))</formula>
    </cfRule>
  </conditionalFormatting>
  <conditionalFormatting sqref="K3 K6">
    <cfRule type="containsText" dxfId="27448" priority="1499" operator="containsText" text="ATESTADO">
      <formula>NOT(ISERROR(SEARCH("ATESTADO",K3)))</formula>
    </cfRule>
  </conditionalFormatting>
  <conditionalFormatting sqref="K3 K6">
    <cfRule type="containsText" dxfId="27447" priority="1498" operator="containsText" text="HOJE">
      <formula>NOT(ISERROR(SEARCH("HOJE",K3)))</formula>
    </cfRule>
  </conditionalFormatting>
  <conditionalFormatting sqref="K10">
    <cfRule type="containsText" dxfId="27446" priority="1496" operator="containsText" text="NTRAB">
      <formula>NOT(ISERROR(SEARCH("NTRAB",K10)))</formula>
    </cfRule>
    <cfRule type="containsText" dxfId="27445" priority="1497" operator="containsText" text="FERIADO">
      <formula>NOT(ISERROR(SEARCH("FERIADO",K10)))</formula>
    </cfRule>
  </conditionalFormatting>
  <conditionalFormatting sqref="K10">
    <cfRule type="containsText" dxfId="27444" priority="1495" operator="containsText" text="FÉRIAS">
      <formula>NOT(ISERROR(SEARCH("FÉRIAS",K10)))</formula>
    </cfRule>
  </conditionalFormatting>
  <conditionalFormatting sqref="K7">
    <cfRule type="containsText" dxfId="27443" priority="1493" operator="containsText" text="NTRAB">
      <formula>NOT(ISERROR(SEARCH("NTRAB",K7)))</formula>
    </cfRule>
    <cfRule type="containsText" dxfId="27442" priority="1494" operator="containsText" text="FERIADO">
      <formula>NOT(ISERROR(SEARCH("FERIADO",K7)))</formula>
    </cfRule>
  </conditionalFormatting>
  <conditionalFormatting sqref="K7">
    <cfRule type="containsText" dxfId="27441" priority="1492" operator="containsText" text="FÉRIAS">
      <formula>NOT(ISERROR(SEARCH("FÉRIAS",K7)))</formula>
    </cfRule>
  </conditionalFormatting>
  <conditionalFormatting sqref="K7 K10">
    <cfRule type="containsText" dxfId="27440" priority="1491" operator="containsText" text="ATESTADO">
      <formula>NOT(ISERROR(SEARCH("ATESTADO",K7)))</formula>
    </cfRule>
  </conditionalFormatting>
  <conditionalFormatting sqref="K8">
    <cfRule type="containsText" dxfId="27439" priority="1489" operator="containsText" text="NTRAB">
      <formula>NOT(ISERROR(SEARCH("NTRAB",K8)))</formula>
    </cfRule>
    <cfRule type="containsText" dxfId="27438" priority="1490" operator="containsText" text="FERIADO">
      <formula>NOT(ISERROR(SEARCH("FERIADO",K8)))</formula>
    </cfRule>
  </conditionalFormatting>
  <conditionalFormatting sqref="K8">
    <cfRule type="containsText" dxfId="27437" priority="1488" operator="containsText" text="FÉRIAS">
      <formula>NOT(ISERROR(SEARCH("FÉRIAS",K8)))</formula>
    </cfRule>
  </conditionalFormatting>
  <conditionalFormatting sqref="K8">
    <cfRule type="expression" dxfId="27436" priority="1484">
      <formula>K7="FERIADO"</formula>
    </cfRule>
    <cfRule type="expression" dxfId="27435" priority="1485">
      <formula>K7="NTRAB"</formula>
    </cfRule>
    <cfRule type="expression" dxfId="27434" priority="1486">
      <formula>K7="FÉRIAS"</formula>
    </cfRule>
    <cfRule type="expression" dxfId="27433" priority="1487">
      <formula>K7="ATESTADO"</formula>
    </cfRule>
  </conditionalFormatting>
  <conditionalFormatting sqref="K8">
    <cfRule type="containsText" dxfId="27432" priority="1483" operator="containsText" text="ATESTADO">
      <formula>NOT(ISERROR(SEARCH("ATESTADO",K8)))</formula>
    </cfRule>
  </conditionalFormatting>
  <conditionalFormatting sqref="K9">
    <cfRule type="containsText" dxfId="27431" priority="1481" operator="containsText" text="NTRAB">
      <formula>NOT(ISERROR(SEARCH("NTRAB",K9)))</formula>
    </cfRule>
    <cfRule type="containsText" dxfId="27430" priority="1482" operator="containsText" text="FERIADO">
      <formula>NOT(ISERROR(SEARCH("FERIADO",K9)))</formula>
    </cfRule>
  </conditionalFormatting>
  <conditionalFormatting sqref="K9">
    <cfRule type="containsText" dxfId="27429" priority="1480" operator="containsText" text="FÉRIAS">
      <formula>NOT(ISERROR(SEARCH("FÉRIAS",K9)))</formula>
    </cfRule>
  </conditionalFormatting>
  <conditionalFormatting sqref="K9">
    <cfRule type="expression" dxfId="27428" priority="1476">
      <formula>K8="FERIADO"</formula>
    </cfRule>
    <cfRule type="expression" dxfId="27427" priority="1477">
      <formula>K8="NTRAB"</formula>
    </cfRule>
    <cfRule type="expression" dxfId="27426" priority="1478">
      <formula>K8="FÉRIAS"</formula>
    </cfRule>
    <cfRule type="expression" dxfId="27425" priority="1479">
      <formula>K8="ATESTADO"</formula>
    </cfRule>
  </conditionalFormatting>
  <conditionalFormatting sqref="K9">
    <cfRule type="containsText" dxfId="27424" priority="1475" operator="containsText" text="ATESTADO">
      <formula>NOT(ISERROR(SEARCH("ATESTADO",K9)))</formula>
    </cfRule>
  </conditionalFormatting>
  <conditionalFormatting sqref="K9">
    <cfRule type="expression" dxfId="27423" priority="1471">
      <formula>K7="ATESTADO"</formula>
    </cfRule>
    <cfRule type="expression" dxfId="27422" priority="1472">
      <formula>K7="FÉRIAS"</formula>
    </cfRule>
    <cfRule type="expression" dxfId="27421" priority="1473">
      <formula>K7="NTRAB"</formula>
    </cfRule>
    <cfRule type="expression" dxfId="27420" priority="1474">
      <formula>K7="FERIADO"</formula>
    </cfRule>
  </conditionalFormatting>
  <conditionalFormatting sqref="K7:K10">
    <cfRule type="containsText" dxfId="27419" priority="1470" operator="containsText" text="HOJE">
      <formula>NOT(ISERROR(SEARCH("HOJE",K7)))</formula>
    </cfRule>
  </conditionalFormatting>
  <conditionalFormatting sqref="K14">
    <cfRule type="containsText" dxfId="27418" priority="1468" operator="containsText" text="NTRAB">
      <formula>NOT(ISERROR(SEARCH("NTRAB",K14)))</formula>
    </cfRule>
    <cfRule type="containsText" dxfId="27417" priority="1469" operator="containsText" text="FERIADO">
      <formula>NOT(ISERROR(SEARCH("FERIADO",K14)))</formula>
    </cfRule>
  </conditionalFormatting>
  <conditionalFormatting sqref="K14">
    <cfRule type="containsText" dxfId="27416" priority="1467" operator="containsText" text="FÉRIAS">
      <formula>NOT(ISERROR(SEARCH("FÉRIAS",K14)))</formula>
    </cfRule>
  </conditionalFormatting>
  <conditionalFormatting sqref="K11">
    <cfRule type="containsText" dxfId="27415" priority="1465" operator="containsText" text="NTRAB">
      <formula>NOT(ISERROR(SEARCH("NTRAB",K11)))</formula>
    </cfRule>
    <cfRule type="containsText" dxfId="27414" priority="1466" operator="containsText" text="FERIADO">
      <formula>NOT(ISERROR(SEARCH("FERIADO",K11)))</formula>
    </cfRule>
  </conditionalFormatting>
  <conditionalFormatting sqref="K11">
    <cfRule type="containsText" dxfId="27413" priority="1464" operator="containsText" text="FÉRIAS">
      <formula>NOT(ISERROR(SEARCH("FÉRIAS",K11)))</formula>
    </cfRule>
  </conditionalFormatting>
  <conditionalFormatting sqref="K11 K14">
    <cfRule type="containsText" dxfId="27412" priority="1463" operator="containsText" text="ATESTADO">
      <formula>NOT(ISERROR(SEARCH("ATESTADO",K11)))</formula>
    </cfRule>
  </conditionalFormatting>
  <conditionalFormatting sqref="K12">
    <cfRule type="containsText" dxfId="27411" priority="1461" operator="containsText" text="NTRAB">
      <formula>NOT(ISERROR(SEARCH("NTRAB",K12)))</formula>
    </cfRule>
    <cfRule type="containsText" dxfId="27410" priority="1462" operator="containsText" text="FERIADO">
      <formula>NOT(ISERROR(SEARCH("FERIADO",K12)))</formula>
    </cfRule>
  </conditionalFormatting>
  <conditionalFormatting sqref="K12">
    <cfRule type="containsText" dxfId="27409" priority="1460" operator="containsText" text="FÉRIAS">
      <formula>NOT(ISERROR(SEARCH("FÉRIAS",K12)))</formula>
    </cfRule>
  </conditionalFormatting>
  <conditionalFormatting sqref="K12">
    <cfRule type="expression" dxfId="27408" priority="1456">
      <formula>K11="FERIADO"</formula>
    </cfRule>
    <cfRule type="expression" dxfId="27407" priority="1457">
      <formula>K11="NTRAB"</formula>
    </cfRule>
    <cfRule type="expression" dxfId="27406" priority="1458">
      <formula>K11="FÉRIAS"</formula>
    </cfRule>
    <cfRule type="expression" dxfId="27405" priority="1459">
      <formula>K11="ATESTADO"</formula>
    </cfRule>
  </conditionalFormatting>
  <conditionalFormatting sqref="K12">
    <cfRule type="containsText" dxfId="27404" priority="1455" operator="containsText" text="ATESTADO">
      <formula>NOT(ISERROR(SEARCH("ATESTADO",K12)))</formula>
    </cfRule>
  </conditionalFormatting>
  <conditionalFormatting sqref="K11:K12 K14">
    <cfRule type="containsText" dxfId="27403" priority="1454" operator="containsText" text="HOJE">
      <formula>NOT(ISERROR(SEARCH("HOJE",K11)))</formula>
    </cfRule>
  </conditionalFormatting>
  <conditionalFormatting sqref="K18">
    <cfRule type="containsText" dxfId="27402" priority="1452" operator="containsText" text="NTRAB">
      <formula>NOT(ISERROR(SEARCH("NTRAB",K18)))</formula>
    </cfRule>
    <cfRule type="containsText" dxfId="27401" priority="1453" operator="containsText" text="FERIADO">
      <formula>NOT(ISERROR(SEARCH("FERIADO",K18)))</formula>
    </cfRule>
  </conditionalFormatting>
  <conditionalFormatting sqref="K18">
    <cfRule type="containsText" dxfId="27400" priority="1451" operator="containsText" text="FÉRIAS">
      <formula>NOT(ISERROR(SEARCH("FÉRIAS",K18)))</formula>
    </cfRule>
  </conditionalFormatting>
  <conditionalFormatting sqref="K15">
    <cfRule type="containsText" dxfId="27399" priority="1449" operator="containsText" text="NTRAB">
      <formula>NOT(ISERROR(SEARCH("NTRAB",K15)))</formula>
    </cfRule>
    <cfRule type="containsText" dxfId="27398" priority="1450" operator="containsText" text="FERIADO">
      <formula>NOT(ISERROR(SEARCH("FERIADO",K15)))</formula>
    </cfRule>
  </conditionalFormatting>
  <conditionalFormatting sqref="K15">
    <cfRule type="containsText" dxfId="27397" priority="1448" operator="containsText" text="FÉRIAS">
      <formula>NOT(ISERROR(SEARCH("FÉRIAS",K15)))</formula>
    </cfRule>
  </conditionalFormatting>
  <conditionalFormatting sqref="K15 K18">
    <cfRule type="containsText" dxfId="27396" priority="1447" operator="containsText" text="ATESTADO">
      <formula>NOT(ISERROR(SEARCH("ATESTADO",K15)))</formula>
    </cfRule>
  </conditionalFormatting>
  <conditionalFormatting sqref="K16">
    <cfRule type="containsText" dxfId="27395" priority="1445" operator="containsText" text="NTRAB">
      <formula>NOT(ISERROR(SEARCH("NTRAB",K16)))</formula>
    </cfRule>
    <cfRule type="containsText" dxfId="27394" priority="1446" operator="containsText" text="FERIADO">
      <formula>NOT(ISERROR(SEARCH("FERIADO",K16)))</formula>
    </cfRule>
  </conditionalFormatting>
  <conditionalFormatting sqref="K16">
    <cfRule type="containsText" dxfId="27393" priority="1444" operator="containsText" text="FÉRIAS">
      <formula>NOT(ISERROR(SEARCH("FÉRIAS",K16)))</formula>
    </cfRule>
  </conditionalFormatting>
  <conditionalFormatting sqref="K16">
    <cfRule type="expression" dxfId="27392" priority="1440">
      <formula>K15="FERIADO"</formula>
    </cfRule>
    <cfRule type="expression" dxfId="27391" priority="1441">
      <formula>K15="NTRAB"</formula>
    </cfRule>
    <cfRule type="expression" dxfId="27390" priority="1442">
      <formula>K15="FÉRIAS"</formula>
    </cfRule>
    <cfRule type="expression" dxfId="27389" priority="1443">
      <formula>K15="ATESTADO"</formula>
    </cfRule>
  </conditionalFormatting>
  <conditionalFormatting sqref="K16">
    <cfRule type="containsText" dxfId="27388" priority="1439" operator="containsText" text="ATESTADO">
      <formula>NOT(ISERROR(SEARCH("ATESTADO",K16)))</formula>
    </cfRule>
  </conditionalFormatting>
  <conditionalFormatting sqref="K15:K16 K18">
    <cfRule type="containsText" dxfId="27387" priority="1438" operator="containsText" text="HOJE">
      <formula>NOT(ISERROR(SEARCH("HOJE",K15)))</formula>
    </cfRule>
  </conditionalFormatting>
  <conditionalFormatting sqref="K22">
    <cfRule type="containsText" dxfId="27386" priority="1436" operator="containsText" text="NTRAB">
      <formula>NOT(ISERROR(SEARCH("NTRAB",K22)))</formula>
    </cfRule>
    <cfRule type="containsText" dxfId="27385" priority="1437" operator="containsText" text="FERIADO">
      <formula>NOT(ISERROR(SEARCH("FERIADO",K22)))</formula>
    </cfRule>
  </conditionalFormatting>
  <conditionalFormatting sqref="K22">
    <cfRule type="containsText" dxfId="27384" priority="1435" operator="containsText" text="FÉRIAS">
      <formula>NOT(ISERROR(SEARCH("FÉRIAS",K22)))</formula>
    </cfRule>
  </conditionalFormatting>
  <conditionalFormatting sqref="K19">
    <cfRule type="containsText" dxfId="27383" priority="1433" operator="containsText" text="NTRAB">
      <formula>NOT(ISERROR(SEARCH("NTRAB",K19)))</formula>
    </cfRule>
    <cfRule type="containsText" dxfId="27382" priority="1434" operator="containsText" text="FERIADO">
      <formula>NOT(ISERROR(SEARCH("FERIADO",K19)))</formula>
    </cfRule>
  </conditionalFormatting>
  <conditionalFormatting sqref="K19">
    <cfRule type="containsText" dxfId="27381" priority="1432" operator="containsText" text="FÉRIAS">
      <formula>NOT(ISERROR(SEARCH("FÉRIAS",K19)))</formula>
    </cfRule>
  </conditionalFormatting>
  <conditionalFormatting sqref="K19 K22">
    <cfRule type="containsText" dxfId="27380" priority="1431" operator="containsText" text="ATESTADO">
      <formula>NOT(ISERROR(SEARCH("ATESTADO",K19)))</formula>
    </cfRule>
  </conditionalFormatting>
  <conditionalFormatting sqref="K20">
    <cfRule type="containsText" dxfId="27379" priority="1429" operator="containsText" text="NTRAB">
      <formula>NOT(ISERROR(SEARCH("NTRAB",K20)))</formula>
    </cfRule>
    <cfRule type="containsText" dxfId="27378" priority="1430" operator="containsText" text="FERIADO">
      <formula>NOT(ISERROR(SEARCH("FERIADO",K20)))</formula>
    </cfRule>
  </conditionalFormatting>
  <conditionalFormatting sqref="K20">
    <cfRule type="containsText" dxfId="27377" priority="1428" operator="containsText" text="FÉRIAS">
      <formula>NOT(ISERROR(SEARCH("FÉRIAS",K20)))</formula>
    </cfRule>
  </conditionalFormatting>
  <conditionalFormatting sqref="K20">
    <cfRule type="expression" dxfId="27376" priority="1424">
      <formula>K19="FERIADO"</formula>
    </cfRule>
    <cfRule type="expression" dxfId="27375" priority="1425">
      <formula>K19="NTRAB"</formula>
    </cfRule>
    <cfRule type="expression" dxfId="27374" priority="1426">
      <formula>K19="FÉRIAS"</formula>
    </cfRule>
    <cfRule type="expression" dxfId="27373" priority="1427">
      <formula>K19="ATESTADO"</formula>
    </cfRule>
  </conditionalFormatting>
  <conditionalFormatting sqref="K20">
    <cfRule type="containsText" dxfId="27372" priority="1423" operator="containsText" text="ATESTADO">
      <formula>NOT(ISERROR(SEARCH("ATESTADO",K20)))</formula>
    </cfRule>
  </conditionalFormatting>
  <conditionalFormatting sqref="K19:K20 K22">
    <cfRule type="containsText" dxfId="27371" priority="1422" operator="containsText" text="HOJE">
      <formula>NOT(ISERROR(SEARCH("HOJE",K19)))</formula>
    </cfRule>
  </conditionalFormatting>
  <conditionalFormatting sqref="K26">
    <cfRule type="containsText" dxfId="27370" priority="1420" operator="containsText" text="NTRAB">
      <formula>NOT(ISERROR(SEARCH("NTRAB",K26)))</formula>
    </cfRule>
    <cfRule type="containsText" dxfId="27369" priority="1421" operator="containsText" text="FERIADO">
      <formula>NOT(ISERROR(SEARCH("FERIADO",K26)))</formula>
    </cfRule>
  </conditionalFormatting>
  <conditionalFormatting sqref="K26">
    <cfRule type="containsText" dxfId="27368" priority="1419" operator="containsText" text="FÉRIAS">
      <formula>NOT(ISERROR(SEARCH("FÉRIAS",K26)))</formula>
    </cfRule>
  </conditionalFormatting>
  <conditionalFormatting sqref="K23">
    <cfRule type="containsText" dxfId="27367" priority="1417" operator="containsText" text="NTRAB">
      <formula>NOT(ISERROR(SEARCH("NTRAB",K23)))</formula>
    </cfRule>
    <cfRule type="containsText" dxfId="27366" priority="1418" operator="containsText" text="FERIADO">
      <formula>NOT(ISERROR(SEARCH("FERIADO",K23)))</formula>
    </cfRule>
  </conditionalFormatting>
  <conditionalFormatting sqref="K23">
    <cfRule type="containsText" dxfId="27365" priority="1416" operator="containsText" text="FÉRIAS">
      <formula>NOT(ISERROR(SEARCH("FÉRIAS",K23)))</formula>
    </cfRule>
  </conditionalFormatting>
  <conditionalFormatting sqref="K23 K26">
    <cfRule type="containsText" dxfId="27364" priority="1415" operator="containsText" text="ATESTADO">
      <formula>NOT(ISERROR(SEARCH("ATESTADO",K23)))</formula>
    </cfRule>
  </conditionalFormatting>
  <conditionalFormatting sqref="K24">
    <cfRule type="containsText" dxfId="27363" priority="1413" operator="containsText" text="NTRAB">
      <formula>NOT(ISERROR(SEARCH("NTRAB",K24)))</formula>
    </cfRule>
    <cfRule type="containsText" dxfId="27362" priority="1414" operator="containsText" text="FERIADO">
      <formula>NOT(ISERROR(SEARCH("FERIADO",K24)))</formula>
    </cfRule>
  </conditionalFormatting>
  <conditionalFormatting sqref="K24">
    <cfRule type="containsText" dxfId="27361" priority="1412" operator="containsText" text="FÉRIAS">
      <formula>NOT(ISERROR(SEARCH("FÉRIAS",K24)))</formula>
    </cfRule>
  </conditionalFormatting>
  <conditionalFormatting sqref="K24">
    <cfRule type="expression" dxfId="27360" priority="1408">
      <formula>K23="FERIADO"</formula>
    </cfRule>
    <cfRule type="expression" dxfId="27359" priority="1409">
      <formula>K23="NTRAB"</formula>
    </cfRule>
    <cfRule type="expression" dxfId="27358" priority="1410">
      <formula>K23="FÉRIAS"</formula>
    </cfRule>
    <cfRule type="expression" dxfId="27357" priority="1411">
      <formula>K23="ATESTADO"</formula>
    </cfRule>
  </conditionalFormatting>
  <conditionalFormatting sqref="K24">
    <cfRule type="containsText" dxfId="27356" priority="1407" operator="containsText" text="ATESTADO">
      <formula>NOT(ISERROR(SEARCH("ATESTADO",K24)))</formula>
    </cfRule>
  </conditionalFormatting>
  <conditionalFormatting sqref="K23:K24 K26">
    <cfRule type="containsText" dxfId="27355" priority="1406" operator="containsText" text="HOJE">
      <formula>NOT(ISERROR(SEARCH("HOJE",K23)))</formula>
    </cfRule>
  </conditionalFormatting>
  <conditionalFormatting sqref="K30">
    <cfRule type="containsText" dxfId="27354" priority="1404" operator="containsText" text="NTRAB">
      <formula>NOT(ISERROR(SEARCH("NTRAB",K30)))</formula>
    </cfRule>
    <cfRule type="containsText" dxfId="27353" priority="1405" operator="containsText" text="FERIADO">
      <formula>NOT(ISERROR(SEARCH("FERIADO",K30)))</formula>
    </cfRule>
  </conditionalFormatting>
  <conditionalFormatting sqref="K30">
    <cfRule type="containsText" dxfId="27352" priority="1403" operator="containsText" text="FÉRIAS">
      <formula>NOT(ISERROR(SEARCH("FÉRIAS",K30)))</formula>
    </cfRule>
  </conditionalFormatting>
  <conditionalFormatting sqref="K27">
    <cfRule type="containsText" dxfId="27351" priority="1401" operator="containsText" text="NTRAB">
      <formula>NOT(ISERROR(SEARCH("NTRAB",K27)))</formula>
    </cfRule>
    <cfRule type="containsText" dxfId="27350" priority="1402" operator="containsText" text="FERIADO">
      <formula>NOT(ISERROR(SEARCH("FERIADO",K27)))</formula>
    </cfRule>
  </conditionalFormatting>
  <conditionalFormatting sqref="K27">
    <cfRule type="containsText" dxfId="27349" priority="1400" operator="containsText" text="FÉRIAS">
      <formula>NOT(ISERROR(SEARCH("FÉRIAS",K27)))</formula>
    </cfRule>
  </conditionalFormatting>
  <conditionalFormatting sqref="K27 K30">
    <cfRule type="containsText" dxfId="27348" priority="1399" operator="containsText" text="ATESTADO">
      <formula>NOT(ISERROR(SEARCH("ATESTADO",K27)))</formula>
    </cfRule>
  </conditionalFormatting>
  <conditionalFormatting sqref="K28">
    <cfRule type="containsText" dxfId="27347" priority="1397" operator="containsText" text="NTRAB">
      <formula>NOT(ISERROR(SEARCH("NTRAB",K28)))</formula>
    </cfRule>
    <cfRule type="containsText" dxfId="27346" priority="1398" operator="containsText" text="FERIADO">
      <formula>NOT(ISERROR(SEARCH("FERIADO",K28)))</formula>
    </cfRule>
  </conditionalFormatting>
  <conditionalFormatting sqref="K28">
    <cfRule type="containsText" dxfId="27345" priority="1396" operator="containsText" text="FÉRIAS">
      <formula>NOT(ISERROR(SEARCH("FÉRIAS",K28)))</formula>
    </cfRule>
  </conditionalFormatting>
  <conditionalFormatting sqref="K28">
    <cfRule type="expression" dxfId="27344" priority="1392">
      <formula>K27="FERIADO"</formula>
    </cfRule>
    <cfRule type="expression" dxfId="27343" priority="1393">
      <formula>K27="NTRAB"</formula>
    </cfRule>
    <cfRule type="expression" dxfId="27342" priority="1394">
      <formula>K27="FÉRIAS"</formula>
    </cfRule>
    <cfRule type="expression" dxfId="27341" priority="1395">
      <formula>K27="ATESTADO"</formula>
    </cfRule>
  </conditionalFormatting>
  <conditionalFormatting sqref="K28">
    <cfRule type="containsText" dxfId="27340" priority="1391" operator="containsText" text="ATESTADO">
      <formula>NOT(ISERROR(SEARCH("ATESTADO",K28)))</formula>
    </cfRule>
  </conditionalFormatting>
  <conditionalFormatting sqref="K27:K28 K30">
    <cfRule type="containsText" dxfId="27339" priority="1390" operator="containsText" text="HOJE">
      <formula>NOT(ISERROR(SEARCH("HOJE",K27)))</formula>
    </cfRule>
  </conditionalFormatting>
  <conditionalFormatting sqref="K31">
    <cfRule type="containsText" dxfId="27338" priority="1388" operator="containsText" text="NTRAB">
      <formula>NOT(ISERROR(SEARCH("NTRAB",K31)))</formula>
    </cfRule>
    <cfRule type="containsText" dxfId="27337" priority="1389" operator="containsText" text="FERIADO">
      <formula>NOT(ISERROR(SEARCH("FERIADO",K31)))</formula>
    </cfRule>
  </conditionalFormatting>
  <conditionalFormatting sqref="K31">
    <cfRule type="containsText" dxfId="27336" priority="1387" operator="containsText" text="FÉRIAS">
      <formula>NOT(ISERROR(SEARCH("FÉRIAS",K31)))</formula>
    </cfRule>
  </conditionalFormatting>
  <conditionalFormatting sqref="K31">
    <cfRule type="containsText" dxfId="27335" priority="1386" operator="containsText" text="ATESTADO">
      <formula>NOT(ISERROR(SEARCH("ATESTADO",K31)))</formula>
    </cfRule>
  </conditionalFormatting>
  <conditionalFormatting sqref="K32">
    <cfRule type="containsText" dxfId="27334" priority="1384" operator="containsText" text="NTRAB">
      <formula>NOT(ISERROR(SEARCH("NTRAB",K32)))</formula>
    </cfRule>
    <cfRule type="containsText" dxfId="27333" priority="1385" operator="containsText" text="FERIADO">
      <formula>NOT(ISERROR(SEARCH("FERIADO",K32)))</formula>
    </cfRule>
  </conditionalFormatting>
  <conditionalFormatting sqref="K32">
    <cfRule type="containsText" dxfId="27332" priority="1383" operator="containsText" text="FÉRIAS">
      <formula>NOT(ISERROR(SEARCH("FÉRIAS",K32)))</formula>
    </cfRule>
  </conditionalFormatting>
  <conditionalFormatting sqref="K32">
    <cfRule type="expression" dxfId="27331" priority="1379">
      <formula>K31="FERIADO"</formula>
    </cfRule>
    <cfRule type="expression" dxfId="27330" priority="1380">
      <formula>K31="NTRAB"</formula>
    </cfRule>
    <cfRule type="expression" dxfId="27329" priority="1381">
      <formula>K31="FÉRIAS"</formula>
    </cfRule>
    <cfRule type="expression" dxfId="27328" priority="1382">
      <formula>K31="ATESTADO"</formula>
    </cfRule>
  </conditionalFormatting>
  <conditionalFormatting sqref="K32">
    <cfRule type="containsText" dxfId="27327" priority="1378" operator="containsText" text="ATESTADO">
      <formula>NOT(ISERROR(SEARCH("ATESTADO",K32)))</formula>
    </cfRule>
  </conditionalFormatting>
  <conditionalFormatting sqref="K31:K32">
    <cfRule type="containsText" dxfId="27326" priority="1377" operator="containsText" text="HOJE">
      <formula>NOT(ISERROR(SEARCH("HOJE",K31)))</formula>
    </cfRule>
  </conditionalFormatting>
  <conditionalFormatting sqref="K13">
    <cfRule type="containsText" dxfId="27325" priority="1375" operator="containsText" text="NTRAB">
      <formula>NOT(ISERROR(SEARCH("NTRAB",K13)))</formula>
    </cfRule>
    <cfRule type="containsText" dxfId="27324" priority="1376" operator="containsText" text="FERIADO">
      <formula>NOT(ISERROR(SEARCH("FERIADO",K13)))</formula>
    </cfRule>
  </conditionalFormatting>
  <conditionalFormatting sqref="K13">
    <cfRule type="containsText" dxfId="27323" priority="1374" operator="containsText" text="FÉRIAS">
      <formula>NOT(ISERROR(SEARCH("FÉRIAS",K13)))</formula>
    </cfRule>
  </conditionalFormatting>
  <conditionalFormatting sqref="K13">
    <cfRule type="expression" dxfId="27322" priority="1370">
      <formula>K12="FERIADO"</formula>
    </cfRule>
    <cfRule type="expression" dxfId="27321" priority="1371">
      <formula>K12="NTRAB"</formula>
    </cfRule>
    <cfRule type="expression" dxfId="27320" priority="1372">
      <formula>K12="FÉRIAS"</formula>
    </cfRule>
    <cfRule type="expression" dxfId="27319" priority="1373">
      <formula>K12="ATESTADO"</formula>
    </cfRule>
  </conditionalFormatting>
  <conditionalFormatting sqref="K13">
    <cfRule type="containsText" dxfId="27318" priority="1369" operator="containsText" text="ATESTADO">
      <formula>NOT(ISERROR(SEARCH("ATESTADO",K13)))</formula>
    </cfRule>
  </conditionalFormatting>
  <conditionalFormatting sqref="K13">
    <cfRule type="expression" dxfId="27317" priority="1365">
      <formula>K11="ATESTADO"</formula>
    </cfRule>
    <cfRule type="expression" dxfId="27316" priority="1366">
      <formula>K11="FÉRIAS"</formula>
    </cfRule>
    <cfRule type="expression" dxfId="27315" priority="1367">
      <formula>K11="NTRAB"</formula>
    </cfRule>
    <cfRule type="expression" dxfId="27314" priority="1368">
      <formula>K11="FERIADO"</formula>
    </cfRule>
  </conditionalFormatting>
  <conditionalFormatting sqref="K13">
    <cfRule type="containsText" dxfId="27313" priority="1364" operator="containsText" text="HOJE">
      <formula>NOT(ISERROR(SEARCH("HOJE",K13)))</formula>
    </cfRule>
  </conditionalFormatting>
  <conditionalFormatting sqref="K17">
    <cfRule type="containsText" dxfId="27312" priority="1362" operator="containsText" text="NTRAB">
      <formula>NOT(ISERROR(SEARCH("NTRAB",K17)))</formula>
    </cfRule>
    <cfRule type="containsText" dxfId="27311" priority="1363" operator="containsText" text="FERIADO">
      <formula>NOT(ISERROR(SEARCH("FERIADO",K17)))</formula>
    </cfRule>
  </conditionalFormatting>
  <conditionalFormatting sqref="K17">
    <cfRule type="containsText" dxfId="27310" priority="1361" operator="containsText" text="FÉRIAS">
      <formula>NOT(ISERROR(SEARCH("FÉRIAS",K17)))</formula>
    </cfRule>
  </conditionalFormatting>
  <conditionalFormatting sqref="K17">
    <cfRule type="expression" dxfId="27309" priority="1357">
      <formula>K16="FERIADO"</formula>
    </cfRule>
    <cfRule type="expression" dxfId="27308" priority="1358">
      <formula>K16="NTRAB"</formula>
    </cfRule>
    <cfRule type="expression" dxfId="27307" priority="1359">
      <formula>K16="FÉRIAS"</formula>
    </cfRule>
    <cfRule type="expression" dxfId="27306" priority="1360">
      <formula>K16="ATESTADO"</formula>
    </cfRule>
  </conditionalFormatting>
  <conditionalFormatting sqref="K17">
    <cfRule type="containsText" dxfId="27305" priority="1356" operator="containsText" text="ATESTADO">
      <formula>NOT(ISERROR(SEARCH("ATESTADO",K17)))</formula>
    </cfRule>
  </conditionalFormatting>
  <conditionalFormatting sqref="K17">
    <cfRule type="expression" dxfId="27304" priority="1352">
      <formula>K15="ATESTADO"</formula>
    </cfRule>
    <cfRule type="expression" dxfId="27303" priority="1353">
      <formula>K15="FÉRIAS"</formula>
    </cfRule>
    <cfRule type="expression" dxfId="27302" priority="1354">
      <formula>K15="NTRAB"</formula>
    </cfRule>
    <cfRule type="expression" dxfId="27301" priority="1355">
      <formula>K15="FERIADO"</formula>
    </cfRule>
  </conditionalFormatting>
  <conditionalFormatting sqref="K17">
    <cfRule type="containsText" dxfId="27300" priority="1351" operator="containsText" text="HOJE">
      <formula>NOT(ISERROR(SEARCH("HOJE",K17)))</formula>
    </cfRule>
  </conditionalFormatting>
  <conditionalFormatting sqref="K21">
    <cfRule type="containsText" dxfId="27299" priority="1349" operator="containsText" text="NTRAB">
      <formula>NOT(ISERROR(SEARCH("NTRAB",K21)))</formula>
    </cfRule>
    <cfRule type="containsText" dxfId="27298" priority="1350" operator="containsText" text="FERIADO">
      <formula>NOT(ISERROR(SEARCH("FERIADO",K21)))</formula>
    </cfRule>
  </conditionalFormatting>
  <conditionalFormatting sqref="K21">
    <cfRule type="containsText" dxfId="27297" priority="1348" operator="containsText" text="FÉRIAS">
      <formula>NOT(ISERROR(SEARCH("FÉRIAS",K21)))</formula>
    </cfRule>
  </conditionalFormatting>
  <conditionalFormatting sqref="K21">
    <cfRule type="expression" dxfId="27296" priority="1344">
      <formula>K20="FERIADO"</formula>
    </cfRule>
    <cfRule type="expression" dxfId="27295" priority="1345">
      <formula>K20="NTRAB"</formula>
    </cfRule>
    <cfRule type="expression" dxfId="27294" priority="1346">
      <formula>K20="FÉRIAS"</formula>
    </cfRule>
    <cfRule type="expression" dxfId="27293" priority="1347">
      <formula>K20="ATESTADO"</formula>
    </cfRule>
  </conditionalFormatting>
  <conditionalFormatting sqref="K21">
    <cfRule type="containsText" dxfId="27292" priority="1343" operator="containsText" text="ATESTADO">
      <formula>NOT(ISERROR(SEARCH("ATESTADO",K21)))</formula>
    </cfRule>
  </conditionalFormatting>
  <conditionalFormatting sqref="K21">
    <cfRule type="expression" dxfId="27291" priority="1339">
      <formula>K19="ATESTADO"</formula>
    </cfRule>
    <cfRule type="expression" dxfId="27290" priority="1340">
      <formula>K19="FÉRIAS"</formula>
    </cfRule>
    <cfRule type="expression" dxfId="27289" priority="1341">
      <formula>K19="NTRAB"</formula>
    </cfRule>
    <cfRule type="expression" dxfId="27288" priority="1342">
      <formula>K19="FERIADO"</formula>
    </cfRule>
  </conditionalFormatting>
  <conditionalFormatting sqref="K21">
    <cfRule type="containsText" dxfId="27287" priority="1338" operator="containsText" text="HOJE">
      <formula>NOT(ISERROR(SEARCH("HOJE",K21)))</formula>
    </cfRule>
  </conditionalFormatting>
  <conditionalFormatting sqref="K25">
    <cfRule type="containsText" dxfId="27286" priority="1336" operator="containsText" text="NTRAB">
      <formula>NOT(ISERROR(SEARCH("NTRAB",K25)))</formula>
    </cfRule>
    <cfRule type="containsText" dxfId="27285" priority="1337" operator="containsText" text="FERIADO">
      <formula>NOT(ISERROR(SEARCH("FERIADO",K25)))</formula>
    </cfRule>
  </conditionalFormatting>
  <conditionalFormatting sqref="K25">
    <cfRule type="containsText" dxfId="27284" priority="1335" operator="containsText" text="FÉRIAS">
      <formula>NOT(ISERROR(SEARCH("FÉRIAS",K25)))</formula>
    </cfRule>
  </conditionalFormatting>
  <conditionalFormatting sqref="K25">
    <cfRule type="expression" dxfId="27283" priority="1331">
      <formula>K24="FERIADO"</formula>
    </cfRule>
    <cfRule type="expression" dxfId="27282" priority="1332">
      <formula>K24="NTRAB"</formula>
    </cfRule>
    <cfRule type="expression" dxfId="27281" priority="1333">
      <formula>K24="FÉRIAS"</formula>
    </cfRule>
    <cfRule type="expression" dxfId="27280" priority="1334">
      <formula>K24="ATESTADO"</formula>
    </cfRule>
  </conditionalFormatting>
  <conditionalFormatting sqref="K25">
    <cfRule type="containsText" dxfId="27279" priority="1330" operator="containsText" text="ATESTADO">
      <formula>NOT(ISERROR(SEARCH("ATESTADO",K25)))</formula>
    </cfRule>
  </conditionalFormatting>
  <conditionalFormatting sqref="K25">
    <cfRule type="expression" dxfId="27278" priority="1326">
      <formula>K23="ATESTADO"</formula>
    </cfRule>
    <cfRule type="expression" dxfId="27277" priority="1327">
      <formula>K23="FÉRIAS"</formula>
    </cfRule>
    <cfRule type="expression" dxfId="27276" priority="1328">
      <formula>K23="NTRAB"</formula>
    </cfRule>
    <cfRule type="expression" dxfId="27275" priority="1329">
      <formula>K23="FERIADO"</formula>
    </cfRule>
  </conditionalFormatting>
  <conditionalFormatting sqref="K25">
    <cfRule type="containsText" dxfId="27274" priority="1325" operator="containsText" text="HOJE">
      <formula>NOT(ISERROR(SEARCH("HOJE",K25)))</formula>
    </cfRule>
  </conditionalFormatting>
  <conditionalFormatting sqref="K29">
    <cfRule type="containsText" dxfId="27273" priority="1323" operator="containsText" text="NTRAB">
      <formula>NOT(ISERROR(SEARCH("NTRAB",K29)))</formula>
    </cfRule>
    <cfRule type="containsText" dxfId="27272" priority="1324" operator="containsText" text="FERIADO">
      <formula>NOT(ISERROR(SEARCH("FERIADO",K29)))</formula>
    </cfRule>
  </conditionalFormatting>
  <conditionalFormatting sqref="K29">
    <cfRule type="containsText" dxfId="27271" priority="1322" operator="containsText" text="FÉRIAS">
      <formula>NOT(ISERROR(SEARCH("FÉRIAS",K29)))</formula>
    </cfRule>
  </conditionalFormatting>
  <conditionalFormatting sqref="K29">
    <cfRule type="expression" dxfId="27270" priority="1318">
      <formula>K28="FERIADO"</formula>
    </cfRule>
    <cfRule type="expression" dxfId="27269" priority="1319">
      <formula>K28="NTRAB"</formula>
    </cfRule>
    <cfRule type="expression" dxfId="27268" priority="1320">
      <formula>K28="FÉRIAS"</formula>
    </cfRule>
    <cfRule type="expression" dxfId="27267" priority="1321">
      <formula>K28="ATESTADO"</formula>
    </cfRule>
  </conditionalFormatting>
  <conditionalFormatting sqref="K29">
    <cfRule type="containsText" dxfId="27266" priority="1317" operator="containsText" text="ATESTADO">
      <formula>NOT(ISERROR(SEARCH("ATESTADO",K29)))</formula>
    </cfRule>
  </conditionalFormatting>
  <conditionalFormatting sqref="K29">
    <cfRule type="expression" dxfId="27265" priority="1313">
      <formula>K27="ATESTADO"</formula>
    </cfRule>
    <cfRule type="expression" dxfId="27264" priority="1314">
      <formula>K27="FÉRIAS"</formula>
    </cfRule>
    <cfRule type="expression" dxfId="27263" priority="1315">
      <formula>K27="NTRAB"</formula>
    </cfRule>
    <cfRule type="expression" dxfId="27262" priority="1316">
      <formula>K27="FERIADO"</formula>
    </cfRule>
  </conditionalFormatting>
  <conditionalFormatting sqref="K29">
    <cfRule type="containsText" dxfId="27261" priority="1312" operator="containsText" text="HOJE">
      <formula>NOT(ISERROR(SEARCH("HOJE",K29)))</formula>
    </cfRule>
  </conditionalFormatting>
  <conditionalFormatting sqref="K33">
    <cfRule type="containsText" dxfId="27260" priority="1310" operator="containsText" text="NTRAB">
      <formula>NOT(ISERROR(SEARCH("NTRAB",K33)))</formula>
    </cfRule>
    <cfRule type="containsText" dxfId="27259" priority="1311" operator="containsText" text="FERIADO">
      <formula>NOT(ISERROR(SEARCH("FERIADO",K33)))</formula>
    </cfRule>
  </conditionalFormatting>
  <conditionalFormatting sqref="K33">
    <cfRule type="containsText" dxfId="27258" priority="1309" operator="containsText" text="FÉRIAS">
      <formula>NOT(ISERROR(SEARCH("FÉRIAS",K33)))</formula>
    </cfRule>
  </conditionalFormatting>
  <conditionalFormatting sqref="K33">
    <cfRule type="expression" dxfId="27257" priority="1305">
      <formula>K32="FERIADO"</formula>
    </cfRule>
    <cfRule type="expression" dxfId="27256" priority="1306">
      <formula>K32="NTRAB"</formula>
    </cfRule>
    <cfRule type="expression" dxfId="27255" priority="1307">
      <formula>K32="FÉRIAS"</formula>
    </cfRule>
    <cfRule type="expression" dxfId="27254" priority="1308">
      <formula>K32="ATESTADO"</formula>
    </cfRule>
  </conditionalFormatting>
  <conditionalFormatting sqref="K33">
    <cfRule type="containsText" dxfId="27253" priority="1304" operator="containsText" text="ATESTADO">
      <formula>NOT(ISERROR(SEARCH("ATESTADO",K33)))</formula>
    </cfRule>
  </conditionalFormatting>
  <conditionalFormatting sqref="K33">
    <cfRule type="expression" dxfId="27252" priority="1300">
      <formula>K31="ATESTADO"</formula>
    </cfRule>
    <cfRule type="expression" dxfId="27251" priority="1301">
      <formula>K31="FÉRIAS"</formula>
    </cfRule>
    <cfRule type="expression" dxfId="27250" priority="1302">
      <formula>K31="NTRAB"</formula>
    </cfRule>
    <cfRule type="expression" dxfId="27249" priority="1303">
      <formula>K31="FERIADO"</formula>
    </cfRule>
  </conditionalFormatting>
  <conditionalFormatting sqref="K33">
    <cfRule type="containsText" dxfId="27248" priority="1299" operator="containsText" text="HOJE">
      <formula>NOT(ISERROR(SEARCH("HOJE",K33)))</formula>
    </cfRule>
  </conditionalFormatting>
  <conditionalFormatting sqref="K5">
    <cfRule type="containsText" dxfId="27247" priority="1297" operator="containsText" text="NTRAB">
      <formula>NOT(ISERROR(SEARCH("NTRAB",K5)))</formula>
    </cfRule>
    <cfRule type="containsText" dxfId="27246" priority="1298" operator="containsText" text="FERIADO">
      <formula>NOT(ISERROR(SEARCH("FERIADO",K5)))</formula>
    </cfRule>
  </conditionalFormatting>
  <conditionalFormatting sqref="K5">
    <cfRule type="containsText" dxfId="27245" priority="1296" operator="containsText" text="FÉRIAS">
      <formula>NOT(ISERROR(SEARCH("FÉRIAS",K5)))</formula>
    </cfRule>
  </conditionalFormatting>
  <conditionalFormatting sqref="K5">
    <cfRule type="expression" dxfId="27244" priority="1292">
      <formula>K4="FERIADO"</formula>
    </cfRule>
    <cfRule type="expression" dxfId="27243" priority="1293">
      <formula>K4="NTRAB"</formula>
    </cfRule>
    <cfRule type="expression" dxfId="27242" priority="1294">
      <formula>K4="FÉRIAS"</formula>
    </cfRule>
    <cfRule type="expression" dxfId="27241" priority="1295">
      <formula>K4="ATESTADO"</formula>
    </cfRule>
  </conditionalFormatting>
  <conditionalFormatting sqref="K5">
    <cfRule type="containsText" dxfId="27240" priority="1291" operator="containsText" text="ATESTADO">
      <formula>NOT(ISERROR(SEARCH("ATESTADO",K5)))</formula>
    </cfRule>
  </conditionalFormatting>
  <conditionalFormatting sqref="K5">
    <cfRule type="expression" dxfId="27239" priority="1287">
      <formula>K3="ATESTADO"</formula>
    </cfRule>
    <cfRule type="expression" dxfId="27238" priority="1288">
      <formula>K3="FÉRIAS"</formula>
    </cfRule>
    <cfRule type="expression" dxfId="27237" priority="1289">
      <formula>K3="NTRAB"</formula>
    </cfRule>
    <cfRule type="expression" dxfId="27236" priority="1290">
      <formula>K3="FERIADO"</formula>
    </cfRule>
  </conditionalFormatting>
  <conditionalFormatting sqref="K5">
    <cfRule type="containsText" dxfId="27235" priority="1286" operator="containsText" text="HOJE">
      <formula>NOT(ISERROR(SEARCH("HOJE",K5)))</formula>
    </cfRule>
  </conditionalFormatting>
  <conditionalFormatting sqref="K4">
    <cfRule type="containsText" dxfId="27234" priority="1284" operator="containsText" text="NTRAB">
      <formula>NOT(ISERROR(SEARCH("NTRAB",K4)))</formula>
    </cfRule>
    <cfRule type="containsText" dxfId="27233" priority="1285" operator="containsText" text="FERIADO">
      <formula>NOT(ISERROR(SEARCH("FERIADO",K4)))</formula>
    </cfRule>
  </conditionalFormatting>
  <conditionalFormatting sqref="K4">
    <cfRule type="containsText" dxfId="27232" priority="1283" operator="containsText" text="FÉRIAS">
      <formula>NOT(ISERROR(SEARCH("FÉRIAS",K4)))</formula>
    </cfRule>
  </conditionalFormatting>
  <conditionalFormatting sqref="K4">
    <cfRule type="expression" dxfId="27231" priority="1279">
      <formula>K3="FERIADO"</formula>
    </cfRule>
    <cfRule type="expression" dxfId="27230" priority="1280">
      <formula>K3="NTRAB"</formula>
    </cfRule>
    <cfRule type="expression" dxfId="27229" priority="1281">
      <formula>K3="FÉRIAS"</formula>
    </cfRule>
    <cfRule type="expression" dxfId="27228" priority="1282">
      <formula>K3="ATESTADO"</formula>
    </cfRule>
  </conditionalFormatting>
  <conditionalFormatting sqref="K4">
    <cfRule type="containsText" dxfId="27227" priority="1278" operator="containsText" text="ATESTADO">
      <formula>NOT(ISERROR(SEARCH("ATESTADO",K4)))</formula>
    </cfRule>
  </conditionalFormatting>
  <conditionalFormatting sqref="K4">
    <cfRule type="containsText" dxfId="27226" priority="1277" operator="containsText" text="HOJE">
      <formula>NOT(ISERROR(SEARCH("HOJE",K4)))</formula>
    </cfRule>
  </conditionalFormatting>
  <conditionalFormatting sqref="K34">
    <cfRule type="expression" dxfId="27225" priority="1276">
      <formula>$C$53&gt;=$K$32</formula>
    </cfRule>
  </conditionalFormatting>
  <conditionalFormatting sqref="B44">
    <cfRule type="cellIs" dxfId="27224" priority="1275" operator="equal">
      <formula>$B$51</formula>
    </cfRule>
  </conditionalFormatting>
  <conditionalFormatting sqref="I44">
    <cfRule type="expression" dxfId="27223" priority="1274">
      <formula>$H$44=""</formula>
    </cfRule>
  </conditionalFormatting>
  <conditionalFormatting sqref="I45">
    <cfRule type="expression" dxfId="27222" priority="1273">
      <formula>$H$45=""</formula>
    </cfRule>
  </conditionalFormatting>
  <conditionalFormatting sqref="I46">
    <cfRule type="expression" dxfId="27221" priority="1272">
      <formula>$H$46=""</formula>
    </cfRule>
  </conditionalFormatting>
  <conditionalFormatting sqref="I47">
    <cfRule type="expression" dxfId="27220" priority="1271">
      <formula>$H$47=""</formula>
    </cfRule>
  </conditionalFormatting>
  <conditionalFormatting sqref="K40">
    <cfRule type="containsText" dxfId="27219" priority="1269" operator="containsText" text="NTRAB">
      <formula>NOT(ISERROR(SEARCH("NTRAB",K40)))</formula>
    </cfRule>
    <cfRule type="containsText" dxfId="27218" priority="1270" operator="containsText" text="FERIADO">
      <formula>NOT(ISERROR(SEARCH("FERIADO",K40)))</formula>
    </cfRule>
  </conditionalFormatting>
  <conditionalFormatting sqref="K40">
    <cfRule type="containsText" dxfId="27217" priority="1268" operator="containsText" text="FÉRIAS">
      <formula>NOT(ISERROR(SEARCH("FÉRIAS",K40)))</formula>
    </cfRule>
  </conditionalFormatting>
  <conditionalFormatting sqref="K36 K38">
    <cfRule type="containsText" dxfId="27216" priority="1266" operator="containsText" text="NTRAB">
      <formula>NOT(ISERROR(SEARCH("NTRAB",K36)))</formula>
    </cfRule>
    <cfRule type="containsText" dxfId="27215" priority="1267" operator="containsText" text="FERIADO">
      <formula>NOT(ISERROR(SEARCH("FERIADO",K36)))</formula>
    </cfRule>
  </conditionalFormatting>
  <conditionalFormatting sqref="K36 K38">
    <cfRule type="containsText" dxfId="27214" priority="1265" operator="containsText" text="FÉRIAS">
      <formula>NOT(ISERROR(SEARCH("FÉRIAS",K36)))</formula>
    </cfRule>
  </conditionalFormatting>
  <conditionalFormatting sqref="K37">
    <cfRule type="containsText" dxfId="27213" priority="1263" operator="containsText" text="NTRAB">
      <formula>NOT(ISERROR(SEARCH("NTRAB",K37)))</formula>
    </cfRule>
    <cfRule type="containsText" dxfId="27212" priority="1264" operator="containsText" text="FERIADO">
      <formula>NOT(ISERROR(SEARCH("FERIADO",K37)))</formula>
    </cfRule>
  </conditionalFormatting>
  <conditionalFormatting sqref="K37">
    <cfRule type="containsText" dxfId="27211" priority="1262" operator="containsText" text="FÉRIAS">
      <formula>NOT(ISERROR(SEARCH("FÉRIAS",K37)))</formula>
    </cfRule>
  </conditionalFormatting>
  <conditionalFormatting sqref="K41">
    <cfRule type="containsText" dxfId="27210" priority="1260" operator="containsText" text="NTRAB">
      <formula>NOT(ISERROR(SEARCH("NTRAB",K41)))</formula>
    </cfRule>
    <cfRule type="containsText" dxfId="27209" priority="1261" operator="containsText" text="FERIADO">
      <formula>NOT(ISERROR(SEARCH("FERIADO",K41)))</formula>
    </cfRule>
  </conditionalFormatting>
  <conditionalFormatting sqref="K41">
    <cfRule type="containsText" dxfId="27208" priority="1259" operator="containsText" text="FÉRIAS">
      <formula>NOT(ISERROR(SEARCH("FÉRIAS",K41)))</formula>
    </cfRule>
  </conditionalFormatting>
  <conditionalFormatting sqref="K40:K41">
    <cfRule type="expression" dxfId="27207" priority="1254">
      <formula>$K$41=""</formula>
    </cfRule>
    <cfRule type="expression" dxfId="27206" priority="1255">
      <formula>$K$39="NTRAB"</formula>
    </cfRule>
    <cfRule type="expression" dxfId="27205" priority="1256">
      <formula>$K$39="ATESTADO"</formula>
    </cfRule>
    <cfRule type="expression" dxfId="27204" priority="1257">
      <formula>$K$39="FÉRIAS"</formula>
    </cfRule>
    <cfRule type="expression" dxfId="27203" priority="1258">
      <formula>$K$39="FERIADO"</formula>
    </cfRule>
  </conditionalFormatting>
  <conditionalFormatting sqref="K42">
    <cfRule type="expression" dxfId="27202" priority="1250">
      <formula>$C$53&gt;=$K$40</formula>
    </cfRule>
    <cfRule type="expression" dxfId="27201" priority="1251">
      <formula>$K$41=""</formula>
    </cfRule>
    <cfRule type="containsText" dxfId="27200" priority="1252" operator="containsText" text="NTRAB">
      <formula>NOT(ISERROR(SEARCH("NTRAB",K42)))</formula>
    </cfRule>
    <cfRule type="containsText" dxfId="27199" priority="1253" operator="containsText" text="FERIADO">
      <formula>NOT(ISERROR(SEARCH("FERIADO",K42)))</formula>
    </cfRule>
  </conditionalFormatting>
  <conditionalFormatting sqref="K42">
    <cfRule type="containsText" dxfId="27198" priority="1249" operator="containsText" text="FÉRIAS">
      <formula>NOT(ISERROR(SEARCH("FÉRIAS",K42)))</formula>
    </cfRule>
  </conditionalFormatting>
  <conditionalFormatting sqref="K36:K38">
    <cfRule type="expression" dxfId="27197" priority="1248">
      <formula>$K$37=""</formula>
    </cfRule>
  </conditionalFormatting>
  <conditionalFormatting sqref="K35">
    <cfRule type="expression" dxfId="27196" priority="1245">
      <formula>$K$37=""</formula>
    </cfRule>
    <cfRule type="containsText" dxfId="27195" priority="1246" operator="containsText" text="NTRAB">
      <formula>NOT(ISERROR(SEARCH("NTRAB",K35)))</formula>
    </cfRule>
    <cfRule type="containsText" dxfId="27194" priority="1247" operator="containsText" text="FERIADO">
      <formula>NOT(ISERROR(SEARCH("FERIADO",K35)))</formula>
    </cfRule>
  </conditionalFormatting>
  <conditionalFormatting sqref="K35">
    <cfRule type="containsText" dxfId="27193" priority="1244" operator="containsText" text="FÉRIAS">
      <formula>NOT(ISERROR(SEARCH("FÉRIAS",K35)))</formula>
    </cfRule>
  </conditionalFormatting>
  <conditionalFormatting sqref="K39">
    <cfRule type="expression" dxfId="27192" priority="1241">
      <formula>$K$41=""</formula>
    </cfRule>
    <cfRule type="containsText" dxfId="27191" priority="1242" operator="containsText" text="NTRAB">
      <formula>NOT(ISERROR(SEARCH("NTRAB",K39)))</formula>
    </cfRule>
    <cfRule type="containsText" dxfId="27190" priority="1243" operator="containsText" text="FERIADO">
      <formula>NOT(ISERROR(SEARCH("FERIADO",K39)))</formula>
    </cfRule>
  </conditionalFormatting>
  <conditionalFormatting sqref="K39">
    <cfRule type="containsText" dxfId="27189" priority="1240" operator="containsText" text="FÉRIAS">
      <formula>NOT(ISERROR(SEARCH("FÉRIAS",K39)))</formula>
    </cfRule>
  </conditionalFormatting>
  <conditionalFormatting sqref="K36:K37">
    <cfRule type="expression" dxfId="27188" priority="1236">
      <formula>$K$35="NTRAB"</formula>
    </cfRule>
    <cfRule type="expression" dxfId="27187" priority="1237">
      <formula>$K$35="ATESTADO"</formula>
    </cfRule>
    <cfRule type="expression" dxfId="27186" priority="1238">
      <formula>$K$35="FÉRIAS"</formula>
    </cfRule>
    <cfRule type="expression" dxfId="27185" priority="1239">
      <formula>$K$35="FERIADO"</formula>
    </cfRule>
  </conditionalFormatting>
  <conditionalFormatting sqref="K35:K42">
    <cfRule type="containsText" dxfId="27184" priority="1235" operator="containsText" text="ATESTADO">
      <formula>NOT(ISERROR(SEARCH("ATESTADO",K35)))</formula>
    </cfRule>
  </conditionalFormatting>
  <conditionalFormatting sqref="K35">
    <cfRule type="containsText" dxfId="27183" priority="1233" operator="containsText" text="NTRAB">
      <formula>NOT(ISERROR(SEARCH("NTRAB",K35)))</formula>
    </cfRule>
    <cfRule type="containsText" dxfId="27182" priority="1234" operator="containsText" text="FERIADO">
      <formula>NOT(ISERROR(SEARCH("FERIADO",K35)))</formula>
    </cfRule>
  </conditionalFormatting>
  <conditionalFormatting sqref="K35">
    <cfRule type="containsText" dxfId="27181" priority="1232" operator="containsText" text="FÉRIAS">
      <formula>NOT(ISERROR(SEARCH("FÉRIAS",K35)))</formula>
    </cfRule>
  </conditionalFormatting>
  <conditionalFormatting sqref="K35">
    <cfRule type="containsText" dxfId="27180" priority="1230" operator="containsText" text="NTRAB">
      <formula>NOT(ISERROR(SEARCH("NTRAB",K35)))</formula>
    </cfRule>
    <cfRule type="containsText" dxfId="27179" priority="1231" operator="containsText" text="FERIADO">
      <formula>NOT(ISERROR(SEARCH("FERIADO",K35)))</formula>
    </cfRule>
  </conditionalFormatting>
  <conditionalFormatting sqref="K35">
    <cfRule type="containsText" dxfId="27178" priority="1229" operator="containsText" text="FÉRIAS">
      <formula>NOT(ISERROR(SEARCH("FÉRIAS",K35)))</formula>
    </cfRule>
  </conditionalFormatting>
  <conditionalFormatting sqref="K39">
    <cfRule type="containsText" dxfId="27177" priority="1227" operator="containsText" text="NTRAB">
      <formula>NOT(ISERROR(SEARCH("NTRAB",K39)))</formula>
    </cfRule>
    <cfRule type="containsText" dxfId="27176" priority="1228" operator="containsText" text="FERIADO">
      <formula>NOT(ISERROR(SEARCH("FERIADO",K39)))</formula>
    </cfRule>
  </conditionalFormatting>
  <conditionalFormatting sqref="K39">
    <cfRule type="containsText" dxfId="27175" priority="1226" operator="containsText" text="FÉRIAS">
      <formula>NOT(ISERROR(SEARCH("FÉRIAS",K39)))</formula>
    </cfRule>
  </conditionalFormatting>
  <conditionalFormatting sqref="K39">
    <cfRule type="containsText" dxfId="27174" priority="1224" operator="containsText" text="NTRAB">
      <formula>NOT(ISERROR(SEARCH("NTRAB",K39)))</formula>
    </cfRule>
    <cfRule type="containsText" dxfId="27173" priority="1225" operator="containsText" text="FERIADO">
      <formula>NOT(ISERROR(SEARCH("FERIADO",K39)))</formula>
    </cfRule>
  </conditionalFormatting>
  <conditionalFormatting sqref="K39">
    <cfRule type="containsText" dxfId="27172" priority="1223" operator="containsText" text="FÉRIAS">
      <formula>NOT(ISERROR(SEARCH("FÉRIAS",K39)))</formula>
    </cfRule>
  </conditionalFormatting>
  <conditionalFormatting sqref="K39">
    <cfRule type="containsText" dxfId="27171" priority="1221" operator="containsText" text="NTRAB">
      <formula>NOT(ISERROR(SEARCH("NTRAB",K39)))</formula>
    </cfRule>
    <cfRule type="containsText" dxfId="27170" priority="1222" operator="containsText" text="FERIADO">
      <formula>NOT(ISERROR(SEARCH("FERIADO",K39)))</formula>
    </cfRule>
  </conditionalFormatting>
  <conditionalFormatting sqref="K39">
    <cfRule type="containsText" dxfId="27169" priority="1220" operator="containsText" text="FÉRIAS">
      <formula>NOT(ISERROR(SEARCH("FÉRIAS",K39)))</formula>
    </cfRule>
  </conditionalFormatting>
  <conditionalFormatting sqref="K35:K42">
    <cfRule type="containsText" dxfId="27168" priority="1219" operator="containsText" text="HOJE">
      <formula>NOT(ISERROR(SEARCH("HOJE",K35)))</formula>
    </cfRule>
  </conditionalFormatting>
  <conditionalFormatting sqref="K44 K46">
    <cfRule type="containsText" dxfId="27167" priority="1217" operator="containsText" text="NTRAB">
      <formula>NOT(ISERROR(SEARCH("NTRAB",K44)))</formula>
    </cfRule>
    <cfRule type="containsText" dxfId="27166" priority="1218" operator="containsText" text="FERIADO">
      <formula>NOT(ISERROR(SEARCH("FERIADO",K44)))</formula>
    </cfRule>
  </conditionalFormatting>
  <conditionalFormatting sqref="K44 K46">
    <cfRule type="containsText" dxfId="27165" priority="1216" operator="containsText" text="FÉRIAS">
      <formula>NOT(ISERROR(SEARCH("FÉRIAS",K44)))</formula>
    </cfRule>
  </conditionalFormatting>
  <conditionalFormatting sqref="K45">
    <cfRule type="containsText" dxfId="27164" priority="1214" operator="containsText" text="NTRAB">
      <formula>NOT(ISERROR(SEARCH("NTRAB",K45)))</formula>
    </cfRule>
    <cfRule type="containsText" dxfId="27163" priority="1215" operator="containsText" text="FERIADO">
      <formula>NOT(ISERROR(SEARCH("FERIADO",K45)))</formula>
    </cfRule>
  </conditionalFormatting>
  <conditionalFormatting sqref="K45">
    <cfRule type="containsText" dxfId="27162" priority="1213" operator="containsText" text="FÉRIAS">
      <formula>NOT(ISERROR(SEARCH("FÉRIAS",K45)))</formula>
    </cfRule>
  </conditionalFormatting>
  <conditionalFormatting sqref="K44:K46">
    <cfRule type="expression" dxfId="27161" priority="1212">
      <formula>$C$53&lt;$K$44</formula>
    </cfRule>
  </conditionalFormatting>
  <conditionalFormatting sqref="K46">
    <cfRule type="expression" dxfId="27160" priority="1211">
      <formula>$C$53&gt;=$K$44</formula>
    </cfRule>
  </conditionalFormatting>
  <conditionalFormatting sqref="K44:K45">
    <cfRule type="expression" dxfId="27159" priority="1207">
      <formula>$K$43="ATESTADO"</formula>
    </cfRule>
    <cfRule type="expression" dxfId="27158" priority="1208">
      <formula>$K$43="NTRAB"</formula>
    </cfRule>
    <cfRule type="expression" dxfId="27157" priority="1209">
      <formula>$K$43="FÉRIAS"</formula>
    </cfRule>
    <cfRule type="expression" dxfId="27156" priority="1210">
      <formula>$K$43="FERIADO"</formula>
    </cfRule>
  </conditionalFormatting>
  <conditionalFormatting sqref="K43">
    <cfRule type="containsText" dxfId="27155" priority="1204" operator="containsText" text="ATESTADO">
      <formula>NOT(ISERROR(SEARCH("ATESTADO",K43)))</formula>
    </cfRule>
    <cfRule type="containsText" dxfId="27154" priority="1205" operator="containsText" text="NTRAB">
      <formula>NOT(ISERROR(SEARCH("NTRAB",K43)))</formula>
    </cfRule>
    <cfRule type="containsText" dxfId="27153" priority="1206" operator="containsText" text="FERIADO">
      <formula>NOT(ISERROR(SEARCH("FERIADO",K43)))</formula>
    </cfRule>
  </conditionalFormatting>
  <conditionalFormatting sqref="K43">
    <cfRule type="containsText" dxfId="27152" priority="1203" operator="containsText" text="FÉRIAS">
      <formula>NOT(ISERROR(SEARCH("FÉRIAS",K43)))</formula>
    </cfRule>
  </conditionalFormatting>
  <conditionalFormatting sqref="K43">
    <cfRule type="expression" dxfId="27151" priority="1202">
      <formula>$C$53&lt;$K$44</formula>
    </cfRule>
  </conditionalFormatting>
  <conditionalFormatting sqref="K43:K46">
    <cfRule type="containsText" dxfId="27150" priority="1201" operator="containsText" text="HOJE">
      <formula>NOT(ISERROR(SEARCH("HOJE",K43)))</formula>
    </cfRule>
  </conditionalFormatting>
  <conditionalFormatting sqref="K47:M47">
    <cfRule type="expression" dxfId="27149" priority="1200">
      <formula>$N$47="NÃO"</formula>
    </cfRule>
  </conditionalFormatting>
  <conditionalFormatting sqref="K38">
    <cfRule type="expression" dxfId="27148" priority="1199">
      <formula>$C$53&gt;=$K$36</formula>
    </cfRule>
  </conditionalFormatting>
  <conditionalFormatting sqref="E3">
    <cfRule type="cellIs" dxfId="27147" priority="1197" operator="equal">
      <formula>0</formula>
    </cfRule>
    <cfRule type="expression" dxfId="27146" priority="1198">
      <formula>E3&lt;0</formula>
    </cfRule>
  </conditionalFormatting>
  <conditionalFormatting sqref="E4:E5">
    <cfRule type="expression" dxfId="27145" priority="1195">
      <formula>E4&lt;0</formula>
    </cfRule>
    <cfRule type="cellIs" dxfId="27144" priority="1196" operator="equal">
      <formula>0</formula>
    </cfRule>
  </conditionalFormatting>
  <conditionalFormatting sqref="E19">
    <cfRule type="cellIs" dxfId="27143" priority="1193" operator="equal">
      <formula>0</formula>
    </cfRule>
    <cfRule type="expression" dxfId="27142" priority="1194">
      <formula>E19&lt;0</formula>
    </cfRule>
  </conditionalFormatting>
  <conditionalFormatting sqref="E20:E22">
    <cfRule type="expression" dxfId="27141" priority="1191">
      <formula>E20&lt;0</formula>
    </cfRule>
    <cfRule type="cellIs" dxfId="27140" priority="1192" operator="equal">
      <formula>0</formula>
    </cfRule>
  </conditionalFormatting>
  <conditionalFormatting sqref="E23">
    <cfRule type="cellIs" dxfId="27139" priority="1189" operator="equal">
      <formula>0</formula>
    </cfRule>
    <cfRule type="expression" dxfId="27138" priority="1190">
      <formula>E23&lt;0</formula>
    </cfRule>
  </conditionalFormatting>
  <conditionalFormatting sqref="E24:E26">
    <cfRule type="expression" dxfId="27137" priority="1187">
      <formula>E24&lt;0</formula>
    </cfRule>
    <cfRule type="cellIs" dxfId="27136" priority="1188" operator="equal">
      <formula>0</formula>
    </cfRule>
  </conditionalFormatting>
  <conditionalFormatting sqref="E27">
    <cfRule type="cellIs" dxfId="27135" priority="1185" operator="equal">
      <formula>0</formula>
    </cfRule>
    <cfRule type="expression" dxfId="27134" priority="1186">
      <formula>E27&lt;0</formula>
    </cfRule>
  </conditionalFormatting>
  <conditionalFormatting sqref="E28:E30">
    <cfRule type="expression" dxfId="27133" priority="1183">
      <formula>E28&lt;0</formula>
    </cfRule>
    <cfRule type="cellIs" dxfId="27132" priority="1184" operator="equal">
      <formula>0</formula>
    </cfRule>
  </conditionalFormatting>
  <conditionalFormatting sqref="E31">
    <cfRule type="cellIs" dxfId="27131" priority="1181" operator="equal">
      <formula>0</formula>
    </cfRule>
    <cfRule type="expression" dxfId="27130" priority="1182">
      <formula>E31&lt;0</formula>
    </cfRule>
  </conditionalFormatting>
  <conditionalFormatting sqref="E32:E34">
    <cfRule type="expression" dxfId="27129" priority="1179">
      <formula>E32&lt;0</formula>
    </cfRule>
    <cfRule type="cellIs" dxfId="27128" priority="1180" operator="equal">
      <formula>0</formula>
    </cfRule>
  </conditionalFormatting>
  <conditionalFormatting sqref="E35">
    <cfRule type="cellIs" dxfId="27127" priority="1177" operator="equal">
      <formula>0</formula>
    </cfRule>
    <cfRule type="expression" dxfId="27126" priority="1178">
      <formula>E35&lt;0</formula>
    </cfRule>
  </conditionalFormatting>
  <conditionalFormatting sqref="E36:E38">
    <cfRule type="expression" dxfId="27125" priority="1175">
      <formula>E36&lt;0</formula>
    </cfRule>
    <cfRule type="cellIs" dxfId="27124" priority="1176" operator="equal">
      <formula>0</formula>
    </cfRule>
  </conditionalFormatting>
  <conditionalFormatting sqref="E39">
    <cfRule type="cellIs" dxfId="27123" priority="1173" operator="equal">
      <formula>0</formula>
    </cfRule>
    <cfRule type="expression" dxfId="27122" priority="1174">
      <formula>E39&lt;0</formula>
    </cfRule>
  </conditionalFormatting>
  <conditionalFormatting sqref="E40:E42">
    <cfRule type="expression" dxfId="27121" priority="1171">
      <formula>E40&lt;0</formula>
    </cfRule>
    <cfRule type="cellIs" dxfId="27120" priority="1172" operator="equal">
      <formula>0</formula>
    </cfRule>
  </conditionalFormatting>
  <conditionalFormatting sqref="E6">
    <cfRule type="expression" dxfId="27119" priority="1169">
      <formula>E6&lt;0</formula>
    </cfRule>
    <cfRule type="cellIs" dxfId="27118" priority="1170" operator="equal">
      <formula>0</formula>
    </cfRule>
  </conditionalFormatting>
  <conditionalFormatting sqref="E11">
    <cfRule type="cellIs" dxfId="27117" priority="1167" operator="equal">
      <formula>0</formula>
    </cfRule>
    <cfRule type="expression" dxfId="27116" priority="1168">
      <formula>E11&lt;0</formula>
    </cfRule>
  </conditionalFormatting>
  <conditionalFormatting sqref="E12:E13">
    <cfRule type="expression" dxfId="27115" priority="1165">
      <formula>E12&lt;0</formula>
    </cfRule>
    <cfRule type="cellIs" dxfId="27114" priority="1166" operator="equal">
      <formula>0</formula>
    </cfRule>
  </conditionalFormatting>
  <conditionalFormatting sqref="E14">
    <cfRule type="expression" dxfId="27113" priority="1163">
      <formula>E14&lt;0</formula>
    </cfRule>
    <cfRule type="cellIs" dxfId="27112" priority="1164" operator="equal">
      <formula>0</formula>
    </cfRule>
  </conditionalFormatting>
  <conditionalFormatting sqref="E15">
    <cfRule type="cellIs" dxfId="27111" priority="1161" operator="equal">
      <formula>0</formula>
    </cfRule>
    <cfRule type="expression" dxfId="27110" priority="1162">
      <formula>E15&lt;0</formula>
    </cfRule>
  </conditionalFormatting>
  <conditionalFormatting sqref="E16:E17">
    <cfRule type="expression" dxfId="27109" priority="1159">
      <formula>E16&lt;0</formula>
    </cfRule>
    <cfRule type="cellIs" dxfId="27108" priority="1160" operator="equal">
      <formula>0</formula>
    </cfRule>
  </conditionalFormatting>
  <conditionalFormatting sqref="E18">
    <cfRule type="expression" dxfId="27107" priority="1157">
      <formula>E18&lt;0</formula>
    </cfRule>
    <cfRule type="cellIs" dxfId="27106" priority="1158" operator="equal">
      <formula>0</formula>
    </cfRule>
  </conditionalFormatting>
  <conditionalFormatting sqref="E7">
    <cfRule type="cellIs" dxfId="27105" priority="1155" operator="equal">
      <formula>0</formula>
    </cfRule>
    <cfRule type="expression" dxfId="27104" priority="1156">
      <formula>E7&lt;0</formula>
    </cfRule>
  </conditionalFormatting>
  <conditionalFormatting sqref="E8:E9">
    <cfRule type="expression" dxfId="27103" priority="1153">
      <formula>E8&lt;0</formula>
    </cfRule>
    <cfRule type="cellIs" dxfId="27102" priority="1154" operator="equal">
      <formula>0</formula>
    </cfRule>
  </conditionalFormatting>
  <conditionalFormatting sqref="E10">
    <cfRule type="expression" dxfId="27101" priority="1151">
      <formula>E10&lt;0</formula>
    </cfRule>
    <cfRule type="cellIs" dxfId="27100" priority="1152" operator="equal">
      <formula>0</formula>
    </cfRule>
  </conditionalFormatting>
  <conditionalFormatting sqref="E3:E42">
    <cfRule type="cellIs" dxfId="27099" priority="1150" operator="equal">
      <formula>"ER"</formula>
    </cfRule>
  </conditionalFormatting>
  <conditionalFormatting sqref="E7">
    <cfRule type="cellIs" dxfId="27098" priority="1148" operator="equal">
      <formula>0</formula>
    </cfRule>
    <cfRule type="expression" dxfId="27097" priority="1149">
      <formula>E7&lt;0</formula>
    </cfRule>
  </conditionalFormatting>
  <conditionalFormatting sqref="E8:E9">
    <cfRule type="expression" dxfId="27096" priority="1146">
      <formula>E8&lt;0</formula>
    </cfRule>
    <cfRule type="cellIs" dxfId="27095" priority="1147" operator="equal">
      <formula>0</formula>
    </cfRule>
  </conditionalFormatting>
  <conditionalFormatting sqref="E10">
    <cfRule type="expression" dxfId="27094" priority="1144">
      <formula>E10&lt;0</formula>
    </cfRule>
    <cfRule type="cellIs" dxfId="27093" priority="1145" operator="equal">
      <formula>0</formula>
    </cfRule>
  </conditionalFormatting>
  <conditionalFormatting sqref="E11">
    <cfRule type="cellIs" dxfId="27092" priority="1142" operator="equal">
      <formula>0</formula>
    </cfRule>
    <cfRule type="expression" dxfId="27091" priority="1143">
      <formula>E11&lt;0</formula>
    </cfRule>
  </conditionalFormatting>
  <conditionalFormatting sqref="E12:E13">
    <cfRule type="expression" dxfId="27090" priority="1140">
      <formula>E12&lt;0</formula>
    </cfRule>
    <cfRule type="cellIs" dxfId="27089" priority="1141" operator="equal">
      <formula>0</formula>
    </cfRule>
  </conditionalFormatting>
  <conditionalFormatting sqref="E14">
    <cfRule type="expression" dxfId="27088" priority="1138">
      <formula>E14&lt;0</formula>
    </cfRule>
    <cfRule type="cellIs" dxfId="27087" priority="1139" operator="equal">
      <formula>0</formula>
    </cfRule>
  </conditionalFormatting>
  <conditionalFormatting sqref="E15">
    <cfRule type="cellIs" dxfId="27086" priority="1136" operator="equal">
      <formula>0</formula>
    </cfRule>
    <cfRule type="expression" dxfId="27085" priority="1137">
      <formula>E15&lt;0</formula>
    </cfRule>
  </conditionalFormatting>
  <conditionalFormatting sqref="E16:E17">
    <cfRule type="expression" dxfId="27084" priority="1134">
      <formula>E16&lt;0</formula>
    </cfRule>
    <cfRule type="cellIs" dxfId="27083" priority="1135" operator="equal">
      <formula>0</formula>
    </cfRule>
  </conditionalFormatting>
  <conditionalFormatting sqref="E18">
    <cfRule type="expression" dxfId="27082" priority="1132">
      <formula>E18&lt;0</formula>
    </cfRule>
    <cfRule type="cellIs" dxfId="27081" priority="1133" operator="equal">
      <formula>0</formula>
    </cfRule>
  </conditionalFormatting>
  <conditionalFormatting sqref="E19">
    <cfRule type="cellIs" dxfId="27080" priority="1130" operator="equal">
      <formula>0</formula>
    </cfRule>
    <cfRule type="expression" dxfId="27079" priority="1131">
      <formula>E19&lt;0</formula>
    </cfRule>
  </conditionalFormatting>
  <conditionalFormatting sqref="E20:E21">
    <cfRule type="expression" dxfId="27078" priority="1128">
      <formula>E20&lt;0</formula>
    </cfRule>
    <cfRule type="cellIs" dxfId="27077" priority="1129" operator="equal">
      <formula>0</formula>
    </cfRule>
  </conditionalFormatting>
  <conditionalFormatting sqref="E22">
    <cfRule type="expression" dxfId="27076" priority="1126">
      <formula>E22&lt;0</formula>
    </cfRule>
    <cfRule type="cellIs" dxfId="27075" priority="1127" operator="equal">
      <formula>0</formula>
    </cfRule>
  </conditionalFormatting>
  <conditionalFormatting sqref="E23">
    <cfRule type="cellIs" dxfId="27074" priority="1124" operator="equal">
      <formula>0</formula>
    </cfRule>
    <cfRule type="expression" dxfId="27073" priority="1125">
      <formula>E23&lt;0</formula>
    </cfRule>
  </conditionalFormatting>
  <conditionalFormatting sqref="E24:E25">
    <cfRule type="expression" dxfId="27072" priority="1122">
      <formula>E24&lt;0</formula>
    </cfRule>
    <cfRule type="cellIs" dxfId="27071" priority="1123" operator="equal">
      <formula>0</formula>
    </cfRule>
  </conditionalFormatting>
  <conditionalFormatting sqref="E26">
    <cfRule type="expression" dxfId="27070" priority="1120">
      <formula>E26&lt;0</formula>
    </cfRule>
    <cfRule type="cellIs" dxfId="27069" priority="1121" operator="equal">
      <formula>0</formula>
    </cfRule>
  </conditionalFormatting>
  <conditionalFormatting sqref="E27">
    <cfRule type="cellIs" dxfId="27068" priority="1118" operator="equal">
      <formula>0</formula>
    </cfRule>
    <cfRule type="expression" dxfId="27067" priority="1119">
      <formula>E27&lt;0</formula>
    </cfRule>
  </conditionalFormatting>
  <conditionalFormatting sqref="E28:E29">
    <cfRule type="expression" dxfId="27066" priority="1116">
      <formula>E28&lt;0</formula>
    </cfRule>
    <cfRule type="cellIs" dxfId="27065" priority="1117" operator="equal">
      <formula>0</formula>
    </cfRule>
  </conditionalFormatting>
  <conditionalFormatting sqref="E30">
    <cfRule type="expression" dxfId="27064" priority="1114">
      <formula>E30&lt;0</formula>
    </cfRule>
    <cfRule type="cellIs" dxfId="27063" priority="1115" operator="equal">
      <formula>0</formula>
    </cfRule>
  </conditionalFormatting>
  <conditionalFormatting sqref="E31">
    <cfRule type="cellIs" dxfId="27062" priority="1112" operator="equal">
      <formula>0</formula>
    </cfRule>
    <cfRule type="expression" dxfId="27061" priority="1113">
      <formula>E31&lt;0</formula>
    </cfRule>
  </conditionalFormatting>
  <conditionalFormatting sqref="E32:E33">
    <cfRule type="expression" dxfId="27060" priority="1110">
      <formula>E32&lt;0</formula>
    </cfRule>
    <cfRule type="cellIs" dxfId="27059" priority="1111" operator="equal">
      <formula>0</formula>
    </cfRule>
  </conditionalFormatting>
  <conditionalFormatting sqref="E34">
    <cfRule type="expression" dxfId="27058" priority="1108">
      <formula>E34&lt;0</formula>
    </cfRule>
    <cfRule type="cellIs" dxfId="27057" priority="1109" operator="equal">
      <formula>0</formula>
    </cfRule>
  </conditionalFormatting>
  <conditionalFormatting sqref="E35">
    <cfRule type="cellIs" dxfId="27056" priority="1106" operator="equal">
      <formula>0</formula>
    </cfRule>
    <cfRule type="expression" dxfId="27055" priority="1107">
      <formula>E35&lt;0</formula>
    </cfRule>
  </conditionalFormatting>
  <conditionalFormatting sqref="E36:E37">
    <cfRule type="expression" dxfId="27054" priority="1104">
      <formula>E36&lt;0</formula>
    </cfRule>
    <cfRule type="cellIs" dxfId="27053" priority="1105" operator="equal">
      <formula>0</formula>
    </cfRule>
  </conditionalFormatting>
  <conditionalFormatting sqref="E38">
    <cfRule type="expression" dxfId="27052" priority="1102">
      <formula>E38&lt;0</formula>
    </cfRule>
    <cfRule type="cellIs" dxfId="27051" priority="1103" operator="equal">
      <formula>0</formula>
    </cfRule>
  </conditionalFormatting>
  <conditionalFormatting sqref="E39">
    <cfRule type="cellIs" dxfId="27050" priority="1100" operator="equal">
      <formula>0</formula>
    </cfRule>
    <cfRule type="expression" dxfId="27049" priority="1101">
      <formula>E39&lt;0</formula>
    </cfRule>
  </conditionalFormatting>
  <conditionalFormatting sqref="E40:E41">
    <cfRule type="expression" dxfId="27048" priority="1098">
      <formula>E40&lt;0</formula>
    </cfRule>
    <cfRule type="cellIs" dxfId="27047" priority="1099" operator="equal">
      <formula>0</formula>
    </cfRule>
  </conditionalFormatting>
  <conditionalFormatting sqref="E42">
    <cfRule type="expression" dxfId="27046" priority="1096">
      <formula>E42&lt;0</formula>
    </cfRule>
    <cfRule type="cellIs" dxfId="27045" priority="1097" operator="equal">
      <formula>0</formula>
    </cfRule>
  </conditionalFormatting>
  <conditionalFormatting sqref="J3">
    <cfRule type="cellIs" dxfId="27044" priority="1094" operator="equal">
      <formula>0</formula>
    </cfRule>
    <cfRule type="expression" dxfId="27043" priority="1095">
      <formula>J3&lt;0</formula>
    </cfRule>
  </conditionalFormatting>
  <conditionalFormatting sqref="J4:J6">
    <cfRule type="expression" dxfId="27042" priority="1092">
      <formula>J4&lt;0</formula>
    </cfRule>
    <cfRule type="cellIs" dxfId="27041" priority="1093" operator="equal">
      <formula>0</formula>
    </cfRule>
  </conditionalFormatting>
  <conditionalFormatting sqref="J7">
    <cfRule type="cellIs" dxfId="27040" priority="1090" operator="equal">
      <formula>0</formula>
    </cfRule>
    <cfRule type="expression" dxfId="27039" priority="1091">
      <formula>J7&lt;0</formula>
    </cfRule>
  </conditionalFormatting>
  <conditionalFormatting sqref="J8:J10">
    <cfRule type="expression" dxfId="27038" priority="1088">
      <formula>J8&lt;0</formula>
    </cfRule>
    <cfRule type="cellIs" dxfId="27037" priority="1089" operator="equal">
      <formula>0</formula>
    </cfRule>
  </conditionalFormatting>
  <conditionalFormatting sqref="J11">
    <cfRule type="cellIs" dxfId="27036" priority="1086" operator="equal">
      <formula>0</formula>
    </cfRule>
    <cfRule type="expression" dxfId="27035" priority="1087">
      <formula>J11&lt;0</formula>
    </cfRule>
  </conditionalFormatting>
  <conditionalFormatting sqref="J12:J14">
    <cfRule type="expression" dxfId="27034" priority="1084">
      <formula>J12&lt;0</formula>
    </cfRule>
    <cfRule type="cellIs" dxfId="27033" priority="1085" operator="equal">
      <formula>0</formula>
    </cfRule>
  </conditionalFormatting>
  <conditionalFormatting sqref="J15">
    <cfRule type="cellIs" dxfId="27032" priority="1082" operator="equal">
      <formula>0</formula>
    </cfRule>
    <cfRule type="expression" dxfId="27031" priority="1083">
      <formula>J15&lt;0</formula>
    </cfRule>
  </conditionalFormatting>
  <conditionalFormatting sqref="J16:J18">
    <cfRule type="expression" dxfId="27030" priority="1080">
      <formula>J16&lt;0</formula>
    </cfRule>
    <cfRule type="cellIs" dxfId="27029" priority="1081" operator="equal">
      <formula>0</formula>
    </cfRule>
  </conditionalFormatting>
  <conditionalFormatting sqref="J19">
    <cfRule type="cellIs" dxfId="27028" priority="1078" operator="equal">
      <formula>0</formula>
    </cfRule>
    <cfRule type="expression" dxfId="27027" priority="1079">
      <formula>J19&lt;0</formula>
    </cfRule>
  </conditionalFormatting>
  <conditionalFormatting sqref="J20:J22">
    <cfRule type="expression" dxfId="27026" priority="1076">
      <formula>J20&lt;0</formula>
    </cfRule>
    <cfRule type="cellIs" dxfId="27025" priority="1077" operator="equal">
      <formula>0</formula>
    </cfRule>
  </conditionalFormatting>
  <conditionalFormatting sqref="J23">
    <cfRule type="cellIs" dxfId="27024" priority="1074" operator="equal">
      <formula>0</formula>
    </cfRule>
    <cfRule type="expression" dxfId="27023" priority="1075">
      <formula>J23&lt;0</formula>
    </cfRule>
  </conditionalFormatting>
  <conditionalFormatting sqref="J24:J26">
    <cfRule type="expression" dxfId="27022" priority="1072">
      <formula>J24&lt;0</formula>
    </cfRule>
    <cfRule type="cellIs" dxfId="27021" priority="1073" operator="equal">
      <formula>0</formula>
    </cfRule>
  </conditionalFormatting>
  <conditionalFormatting sqref="J27">
    <cfRule type="cellIs" dxfId="27020" priority="1070" operator="equal">
      <formula>0</formula>
    </cfRule>
    <cfRule type="expression" dxfId="27019" priority="1071">
      <formula>J27&lt;0</formula>
    </cfRule>
  </conditionalFormatting>
  <conditionalFormatting sqref="J28:J30">
    <cfRule type="expression" dxfId="27018" priority="1068">
      <formula>J28&lt;0</formula>
    </cfRule>
    <cfRule type="cellIs" dxfId="27017" priority="1069" operator="equal">
      <formula>0</formula>
    </cfRule>
  </conditionalFormatting>
  <conditionalFormatting sqref="J31">
    <cfRule type="cellIs" dxfId="27016" priority="1066" operator="equal">
      <formula>0</formula>
    </cfRule>
    <cfRule type="expression" dxfId="27015" priority="1067">
      <formula>J31&lt;0</formula>
    </cfRule>
  </conditionalFormatting>
  <conditionalFormatting sqref="J32:J34">
    <cfRule type="expression" dxfId="27014" priority="1064">
      <formula>J32&lt;0</formula>
    </cfRule>
    <cfRule type="cellIs" dxfId="27013" priority="1065" operator="equal">
      <formula>0</formula>
    </cfRule>
  </conditionalFormatting>
  <conditionalFormatting sqref="J35">
    <cfRule type="cellIs" dxfId="27012" priority="1062" operator="equal">
      <formula>0</formula>
    </cfRule>
    <cfRule type="expression" dxfId="27011" priority="1063">
      <formula>J35&lt;0</formula>
    </cfRule>
  </conditionalFormatting>
  <conditionalFormatting sqref="J36:J38">
    <cfRule type="expression" dxfId="27010" priority="1060">
      <formula>J36&lt;0</formula>
    </cfRule>
    <cfRule type="cellIs" dxfId="27009" priority="1061" operator="equal">
      <formula>0</formula>
    </cfRule>
  </conditionalFormatting>
  <conditionalFormatting sqref="J39">
    <cfRule type="cellIs" dxfId="27008" priority="1058" operator="equal">
      <formula>0</formula>
    </cfRule>
    <cfRule type="expression" dxfId="27007" priority="1059">
      <formula>J39&lt;0</formula>
    </cfRule>
  </conditionalFormatting>
  <conditionalFormatting sqref="J40:J42">
    <cfRule type="expression" dxfId="27006" priority="1056">
      <formula>J40&lt;0</formula>
    </cfRule>
    <cfRule type="cellIs" dxfId="27005" priority="1057" operator="equal">
      <formula>0</formula>
    </cfRule>
  </conditionalFormatting>
  <conditionalFormatting sqref="J3:J42">
    <cfRule type="cellIs" dxfId="27004" priority="1055" operator="equal">
      <formula>"ER"</formula>
    </cfRule>
  </conditionalFormatting>
  <conditionalFormatting sqref="J3">
    <cfRule type="cellIs" dxfId="27003" priority="1053" operator="equal">
      <formula>0</formula>
    </cfRule>
    <cfRule type="expression" dxfId="27002" priority="1054">
      <formula>J3&lt;0</formula>
    </cfRule>
  </conditionalFormatting>
  <conditionalFormatting sqref="J4:J5">
    <cfRule type="expression" dxfId="27001" priority="1051">
      <formula>J4&lt;0</formula>
    </cfRule>
    <cfRule type="cellIs" dxfId="27000" priority="1052" operator="equal">
      <formula>0</formula>
    </cfRule>
  </conditionalFormatting>
  <conditionalFormatting sqref="J19">
    <cfRule type="cellIs" dxfId="26999" priority="1049" operator="equal">
      <formula>0</formula>
    </cfRule>
    <cfRule type="expression" dxfId="26998" priority="1050">
      <formula>J19&lt;0</formula>
    </cfRule>
  </conditionalFormatting>
  <conditionalFormatting sqref="J20:J22">
    <cfRule type="expression" dxfId="26997" priority="1047">
      <formula>J20&lt;0</formula>
    </cfRule>
    <cfRule type="cellIs" dxfId="26996" priority="1048" operator="equal">
      <formula>0</formula>
    </cfRule>
  </conditionalFormatting>
  <conditionalFormatting sqref="J23">
    <cfRule type="cellIs" dxfId="26995" priority="1045" operator="equal">
      <formula>0</formula>
    </cfRule>
    <cfRule type="expression" dxfId="26994" priority="1046">
      <formula>J23&lt;0</formula>
    </cfRule>
  </conditionalFormatting>
  <conditionalFormatting sqref="J24:J26">
    <cfRule type="expression" dxfId="26993" priority="1043">
      <formula>J24&lt;0</formula>
    </cfRule>
    <cfRule type="cellIs" dxfId="26992" priority="1044" operator="equal">
      <formula>0</formula>
    </cfRule>
  </conditionalFormatting>
  <conditionalFormatting sqref="J27">
    <cfRule type="cellIs" dxfId="26991" priority="1041" operator="equal">
      <formula>0</formula>
    </cfRule>
    <cfRule type="expression" dxfId="26990" priority="1042">
      <formula>J27&lt;0</formula>
    </cfRule>
  </conditionalFormatting>
  <conditionalFormatting sqref="J28:J30">
    <cfRule type="expression" dxfId="26989" priority="1039">
      <formula>J28&lt;0</formula>
    </cfRule>
    <cfRule type="cellIs" dxfId="26988" priority="1040" operator="equal">
      <formula>0</formula>
    </cfRule>
  </conditionalFormatting>
  <conditionalFormatting sqref="J31">
    <cfRule type="cellIs" dxfId="26987" priority="1037" operator="equal">
      <formula>0</formula>
    </cfRule>
    <cfRule type="expression" dxfId="26986" priority="1038">
      <formula>J31&lt;0</formula>
    </cfRule>
  </conditionalFormatting>
  <conditionalFormatting sqref="J32:J34">
    <cfRule type="expression" dxfId="26985" priority="1035">
      <formula>J32&lt;0</formula>
    </cfRule>
    <cfRule type="cellIs" dxfId="26984" priority="1036" operator="equal">
      <formula>0</formula>
    </cfRule>
  </conditionalFormatting>
  <conditionalFormatting sqref="J35">
    <cfRule type="cellIs" dxfId="26983" priority="1033" operator="equal">
      <formula>0</formula>
    </cfRule>
    <cfRule type="expression" dxfId="26982" priority="1034">
      <formula>J35&lt;0</formula>
    </cfRule>
  </conditionalFormatting>
  <conditionalFormatting sqref="J36:J38">
    <cfRule type="expression" dxfId="26981" priority="1031">
      <formula>J36&lt;0</formula>
    </cfRule>
    <cfRule type="cellIs" dxfId="26980" priority="1032" operator="equal">
      <formula>0</formula>
    </cfRule>
  </conditionalFormatting>
  <conditionalFormatting sqref="J39">
    <cfRule type="cellIs" dxfId="26979" priority="1029" operator="equal">
      <formula>0</formula>
    </cfRule>
    <cfRule type="expression" dxfId="26978" priority="1030">
      <formula>J39&lt;0</formula>
    </cfRule>
  </conditionalFormatting>
  <conditionalFormatting sqref="J40:J42">
    <cfRule type="expression" dxfId="26977" priority="1027">
      <formula>J40&lt;0</formula>
    </cfRule>
    <cfRule type="cellIs" dxfId="26976" priority="1028" operator="equal">
      <formula>0</formula>
    </cfRule>
  </conditionalFormatting>
  <conditionalFormatting sqref="J6">
    <cfRule type="expression" dxfId="26975" priority="1025">
      <formula>J6&lt;0</formula>
    </cfRule>
    <cfRule type="cellIs" dxfId="26974" priority="1026" operator="equal">
      <formula>0</formula>
    </cfRule>
  </conditionalFormatting>
  <conditionalFormatting sqref="J11">
    <cfRule type="cellIs" dxfId="26973" priority="1023" operator="equal">
      <formula>0</formula>
    </cfRule>
    <cfRule type="expression" dxfId="26972" priority="1024">
      <formula>J11&lt;0</formula>
    </cfRule>
  </conditionalFormatting>
  <conditionalFormatting sqref="J12:J13">
    <cfRule type="expression" dxfId="26971" priority="1021">
      <formula>J12&lt;0</formula>
    </cfRule>
    <cfRule type="cellIs" dxfId="26970" priority="1022" operator="equal">
      <formula>0</formula>
    </cfRule>
  </conditionalFormatting>
  <conditionalFormatting sqref="J14">
    <cfRule type="expression" dxfId="26969" priority="1019">
      <formula>J14&lt;0</formula>
    </cfRule>
    <cfRule type="cellIs" dxfId="26968" priority="1020" operator="equal">
      <formula>0</formula>
    </cfRule>
  </conditionalFormatting>
  <conditionalFormatting sqref="J15">
    <cfRule type="cellIs" dxfId="26967" priority="1017" operator="equal">
      <formula>0</formula>
    </cfRule>
    <cfRule type="expression" dxfId="26966" priority="1018">
      <formula>J15&lt;0</formula>
    </cfRule>
  </conditionalFormatting>
  <conditionalFormatting sqref="J16:J17">
    <cfRule type="expression" dxfId="26965" priority="1015">
      <formula>J16&lt;0</formula>
    </cfRule>
    <cfRule type="cellIs" dxfId="26964" priority="1016" operator="equal">
      <formula>0</formula>
    </cfRule>
  </conditionalFormatting>
  <conditionalFormatting sqref="J18">
    <cfRule type="expression" dxfId="26963" priority="1013">
      <formula>J18&lt;0</formula>
    </cfRule>
    <cfRule type="cellIs" dxfId="26962" priority="1014" operator="equal">
      <formula>0</formula>
    </cfRule>
  </conditionalFormatting>
  <conditionalFormatting sqref="J7">
    <cfRule type="cellIs" dxfId="26961" priority="1011" operator="equal">
      <formula>0</formula>
    </cfRule>
    <cfRule type="expression" dxfId="26960" priority="1012">
      <formula>J7&lt;0</formula>
    </cfRule>
  </conditionalFormatting>
  <conditionalFormatting sqref="J8:J9">
    <cfRule type="expression" dxfId="26959" priority="1009">
      <formula>J8&lt;0</formula>
    </cfRule>
    <cfRule type="cellIs" dxfId="26958" priority="1010" operator="equal">
      <formula>0</formula>
    </cfRule>
  </conditionalFormatting>
  <conditionalFormatting sqref="J10">
    <cfRule type="expression" dxfId="26957" priority="1007">
      <formula>J10&lt;0</formula>
    </cfRule>
    <cfRule type="cellIs" dxfId="26956" priority="1008" operator="equal">
      <formula>0</formula>
    </cfRule>
  </conditionalFormatting>
  <conditionalFormatting sqref="J7">
    <cfRule type="cellIs" dxfId="26955" priority="1005" operator="equal">
      <formula>0</formula>
    </cfRule>
    <cfRule type="expression" dxfId="26954" priority="1006">
      <formula>J7&lt;0</formula>
    </cfRule>
  </conditionalFormatting>
  <conditionalFormatting sqref="J8:J9">
    <cfRule type="expression" dxfId="26953" priority="1003">
      <formula>J8&lt;0</formula>
    </cfRule>
    <cfRule type="cellIs" dxfId="26952" priority="1004" operator="equal">
      <formula>0</formula>
    </cfRule>
  </conditionalFormatting>
  <conditionalFormatting sqref="J10">
    <cfRule type="expression" dxfId="26951" priority="1001">
      <formula>J10&lt;0</formula>
    </cfRule>
    <cfRule type="cellIs" dxfId="26950" priority="1002" operator="equal">
      <formula>0</formula>
    </cfRule>
  </conditionalFormatting>
  <conditionalFormatting sqref="J11">
    <cfRule type="cellIs" dxfId="26949" priority="999" operator="equal">
      <formula>0</formula>
    </cfRule>
    <cfRule type="expression" dxfId="26948" priority="1000">
      <formula>J11&lt;0</formula>
    </cfRule>
  </conditionalFormatting>
  <conditionalFormatting sqref="J12:J13">
    <cfRule type="expression" dxfId="26947" priority="997">
      <formula>J12&lt;0</formula>
    </cfRule>
    <cfRule type="cellIs" dxfId="26946" priority="998" operator="equal">
      <formula>0</formula>
    </cfRule>
  </conditionalFormatting>
  <conditionalFormatting sqref="J14">
    <cfRule type="expression" dxfId="26945" priority="995">
      <formula>J14&lt;0</formula>
    </cfRule>
    <cfRule type="cellIs" dxfId="26944" priority="996" operator="equal">
      <formula>0</formula>
    </cfRule>
  </conditionalFormatting>
  <conditionalFormatting sqref="J15">
    <cfRule type="cellIs" dxfId="26943" priority="993" operator="equal">
      <formula>0</formula>
    </cfRule>
    <cfRule type="expression" dxfId="26942" priority="994">
      <formula>J15&lt;0</formula>
    </cfRule>
  </conditionalFormatting>
  <conditionalFormatting sqref="J16:J17">
    <cfRule type="expression" dxfId="26941" priority="991">
      <formula>J16&lt;0</formula>
    </cfRule>
    <cfRule type="cellIs" dxfId="26940" priority="992" operator="equal">
      <formula>0</formula>
    </cfRule>
  </conditionalFormatting>
  <conditionalFormatting sqref="J18">
    <cfRule type="expression" dxfId="26939" priority="989">
      <formula>J18&lt;0</formula>
    </cfRule>
    <cfRule type="cellIs" dxfId="26938" priority="990" operator="equal">
      <formula>0</formula>
    </cfRule>
  </conditionalFormatting>
  <conditionalFormatting sqref="J19">
    <cfRule type="cellIs" dxfId="26937" priority="987" operator="equal">
      <formula>0</formula>
    </cfRule>
    <cfRule type="expression" dxfId="26936" priority="988">
      <formula>J19&lt;0</formula>
    </cfRule>
  </conditionalFormatting>
  <conditionalFormatting sqref="J20:J21">
    <cfRule type="expression" dxfId="26935" priority="985">
      <formula>J20&lt;0</formula>
    </cfRule>
    <cfRule type="cellIs" dxfId="26934" priority="986" operator="equal">
      <formula>0</formula>
    </cfRule>
  </conditionalFormatting>
  <conditionalFormatting sqref="J22">
    <cfRule type="expression" dxfId="26933" priority="983">
      <formula>J22&lt;0</formula>
    </cfRule>
    <cfRule type="cellIs" dxfId="26932" priority="984" operator="equal">
      <formula>0</formula>
    </cfRule>
  </conditionalFormatting>
  <conditionalFormatting sqref="J23">
    <cfRule type="cellIs" dxfId="26931" priority="981" operator="equal">
      <formula>0</formula>
    </cfRule>
    <cfRule type="expression" dxfId="26930" priority="982">
      <formula>J23&lt;0</formula>
    </cfRule>
  </conditionalFormatting>
  <conditionalFormatting sqref="J24:J25">
    <cfRule type="expression" dxfId="26929" priority="979">
      <formula>J24&lt;0</formula>
    </cfRule>
    <cfRule type="cellIs" dxfId="26928" priority="980" operator="equal">
      <formula>0</formula>
    </cfRule>
  </conditionalFormatting>
  <conditionalFormatting sqref="J26">
    <cfRule type="expression" dxfId="26927" priority="977">
      <formula>J26&lt;0</formula>
    </cfRule>
    <cfRule type="cellIs" dxfId="26926" priority="978" operator="equal">
      <formula>0</formula>
    </cfRule>
  </conditionalFormatting>
  <conditionalFormatting sqref="J27">
    <cfRule type="cellIs" dxfId="26925" priority="975" operator="equal">
      <formula>0</formula>
    </cfRule>
    <cfRule type="expression" dxfId="26924" priority="976">
      <formula>J27&lt;0</formula>
    </cfRule>
  </conditionalFormatting>
  <conditionalFormatting sqref="J28:J29">
    <cfRule type="expression" dxfId="26923" priority="973">
      <formula>J28&lt;0</formula>
    </cfRule>
    <cfRule type="cellIs" dxfId="26922" priority="974" operator="equal">
      <formula>0</formula>
    </cfRule>
  </conditionalFormatting>
  <conditionalFormatting sqref="J30">
    <cfRule type="expression" dxfId="26921" priority="971">
      <formula>J30&lt;0</formula>
    </cfRule>
    <cfRule type="cellIs" dxfId="26920" priority="972" operator="equal">
      <formula>0</formula>
    </cfRule>
  </conditionalFormatting>
  <conditionalFormatting sqref="J31">
    <cfRule type="cellIs" dxfId="26919" priority="969" operator="equal">
      <formula>0</formula>
    </cfRule>
    <cfRule type="expression" dxfId="26918" priority="970">
      <formula>J31&lt;0</formula>
    </cfRule>
  </conditionalFormatting>
  <conditionalFormatting sqref="J32:J33">
    <cfRule type="expression" dxfId="26917" priority="967">
      <formula>J32&lt;0</formula>
    </cfRule>
    <cfRule type="cellIs" dxfId="26916" priority="968" operator="equal">
      <formula>0</formula>
    </cfRule>
  </conditionalFormatting>
  <conditionalFormatting sqref="J34">
    <cfRule type="expression" dxfId="26915" priority="965">
      <formula>J34&lt;0</formula>
    </cfRule>
    <cfRule type="cellIs" dxfId="26914" priority="966" operator="equal">
      <formula>0</formula>
    </cfRule>
  </conditionalFormatting>
  <conditionalFormatting sqref="J35">
    <cfRule type="cellIs" dxfId="26913" priority="963" operator="equal">
      <formula>0</formula>
    </cfRule>
    <cfRule type="expression" dxfId="26912" priority="964">
      <formula>J35&lt;0</formula>
    </cfRule>
  </conditionalFormatting>
  <conditionalFormatting sqref="J36:J37">
    <cfRule type="expression" dxfId="26911" priority="961">
      <formula>J36&lt;0</formula>
    </cfRule>
    <cfRule type="cellIs" dxfId="26910" priority="962" operator="equal">
      <formula>0</formula>
    </cfRule>
  </conditionalFormatting>
  <conditionalFormatting sqref="J38">
    <cfRule type="expression" dxfId="26909" priority="959">
      <formula>J38&lt;0</formula>
    </cfRule>
    <cfRule type="cellIs" dxfId="26908" priority="960" operator="equal">
      <formula>0</formula>
    </cfRule>
  </conditionalFormatting>
  <conditionalFormatting sqref="J39">
    <cfRule type="cellIs" dxfId="26907" priority="957" operator="equal">
      <formula>0</formula>
    </cfRule>
    <cfRule type="expression" dxfId="26906" priority="958">
      <formula>J39&lt;0</formula>
    </cfRule>
  </conditionalFormatting>
  <conditionalFormatting sqref="J40:J41">
    <cfRule type="expression" dxfId="26905" priority="955">
      <formula>J40&lt;0</formula>
    </cfRule>
    <cfRule type="cellIs" dxfId="26904" priority="956" operator="equal">
      <formula>0</formula>
    </cfRule>
  </conditionalFormatting>
  <conditionalFormatting sqref="J42">
    <cfRule type="expression" dxfId="26903" priority="953">
      <formula>J42&lt;0</formula>
    </cfRule>
    <cfRule type="cellIs" dxfId="26902" priority="954" operator="equal">
      <formula>0</formula>
    </cfRule>
  </conditionalFormatting>
  <conditionalFormatting sqref="B3:D6">
    <cfRule type="expression" dxfId="26901" priority="949">
      <formula>A3="FÉRIAS"</formula>
    </cfRule>
    <cfRule type="expression" dxfId="26900" priority="950">
      <formula>A3="FERIADO"</formula>
    </cfRule>
    <cfRule type="expression" dxfId="26899" priority="951">
      <formula>A3="ATESTADO"</formula>
    </cfRule>
    <cfRule type="expression" dxfId="26898" priority="952">
      <formula>A3="NTRAB"</formula>
    </cfRule>
  </conditionalFormatting>
  <conditionalFormatting sqref="D8">
    <cfRule type="beginsWith" dxfId="26897" priority="947" operator="beginsWith" text="FER">
      <formula>LEFT(D8,LEN("FER"))="FER"</formula>
    </cfRule>
    <cfRule type="beginsWith" dxfId="26896" priority="948" operator="beginsWith" text="FRS">
      <formula>LEFT(D8,LEN("FRS"))="FRS"</formula>
    </cfRule>
  </conditionalFormatting>
  <conditionalFormatting sqref="D8">
    <cfRule type="beginsWith" dxfId="26895" priority="946" operator="beginsWith" text="NT">
      <formula>LEFT(D8,LEN("NT"))="NT"</formula>
    </cfRule>
  </conditionalFormatting>
  <conditionalFormatting sqref="D8">
    <cfRule type="beginsWith" dxfId="26894" priority="943" operator="beginsWith" text="ANT">
      <formula>LEFT(D8,LEN("ANT"))="ANT"</formula>
    </cfRule>
    <cfRule type="beginsWith" dxfId="26893" priority="944" operator="beginsWith" text="FAL">
      <formula>LEFT(D8,LEN("FAL"))="FAL"</formula>
    </cfRule>
    <cfRule type="beginsWith" dxfId="26892" priority="945" operator="beginsWith" text="OK">
      <formula>LEFT(D8,LEN("OK"))="OK"</formula>
    </cfRule>
  </conditionalFormatting>
  <conditionalFormatting sqref="D8">
    <cfRule type="beginsWith" dxfId="26891" priority="942" operator="beginsWith" text="ATR">
      <formula>LEFT(D8,LEN("ATR"))="ATR"</formula>
    </cfRule>
  </conditionalFormatting>
  <conditionalFormatting sqref="D8">
    <cfRule type="beginsWith" dxfId="26890" priority="941" operator="beginsWith" text="ATD">
      <formula>LEFT(D8,LEN("ATD"))="ATD"</formula>
    </cfRule>
  </conditionalFormatting>
  <conditionalFormatting sqref="D8">
    <cfRule type="beginsWith" dxfId="26889" priority="940" operator="beginsWith" text="DP">
      <formula>LEFT(D8,LEN("DP"))="DP"</formula>
    </cfRule>
  </conditionalFormatting>
  <conditionalFormatting sqref="D7">
    <cfRule type="beginsWith" dxfId="26888" priority="938" operator="beginsWith" text="FER">
      <formula>LEFT(D7,LEN("FER"))="FER"</formula>
    </cfRule>
    <cfRule type="beginsWith" dxfId="26887" priority="939" operator="beginsWith" text="FRS">
      <formula>LEFT(D7,LEN("FRS"))="FRS"</formula>
    </cfRule>
  </conditionalFormatting>
  <conditionalFormatting sqref="D7">
    <cfRule type="beginsWith" dxfId="26886" priority="937" operator="beginsWith" text="NT">
      <formula>LEFT(D7,LEN("NT"))="NT"</formula>
    </cfRule>
  </conditionalFormatting>
  <conditionalFormatting sqref="D7">
    <cfRule type="beginsWith" dxfId="26885" priority="934" operator="beginsWith" text="ANT">
      <formula>LEFT(D7,LEN("ANT"))="ANT"</formula>
    </cfRule>
    <cfRule type="beginsWith" dxfId="26884" priority="935" operator="beginsWith" text="FAL">
      <formula>LEFT(D7,LEN("FAL"))="FAL"</formula>
    </cfRule>
    <cfRule type="beginsWith" dxfId="26883" priority="936" operator="beginsWith" text="OK">
      <formula>LEFT(D7,LEN("OK"))="OK"</formula>
    </cfRule>
  </conditionalFormatting>
  <conditionalFormatting sqref="D7">
    <cfRule type="beginsWith" dxfId="26882" priority="933" operator="beginsWith" text="ATR">
      <formula>LEFT(D7,LEN("ATR"))="ATR"</formula>
    </cfRule>
  </conditionalFormatting>
  <conditionalFormatting sqref="D7">
    <cfRule type="beginsWith" dxfId="26881" priority="932" operator="beginsWith" text="ATD">
      <formula>LEFT(D7,LEN("ATD"))="ATD"</formula>
    </cfRule>
  </conditionalFormatting>
  <conditionalFormatting sqref="D7">
    <cfRule type="beginsWith" dxfId="26880" priority="931" operator="beginsWith" text="DP">
      <formula>LEFT(D7,LEN("DP"))="DP"</formula>
    </cfRule>
  </conditionalFormatting>
  <conditionalFormatting sqref="D10">
    <cfRule type="beginsWith" dxfId="26879" priority="929" operator="beginsWith" text="FER">
      <formula>LEFT(D10,LEN("FER"))="FER"</formula>
    </cfRule>
    <cfRule type="beginsWith" dxfId="26878" priority="930" operator="beginsWith" text="FRS">
      <formula>LEFT(D10,LEN("FRS"))="FRS"</formula>
    </cfRule>
  </conditionalFormatting>
  <conditionalFormatting sqref="D10">
    <cfRule type="beginsWith" dxfId="26877" priority="928" operator="beginsWith" text="NT">
      <formula>LEFT(D10,LEN("NT"))="NT"</formula>
    </cfRule>
  </conditionalFormatting>
  <conditionalFormatting sqref="D10">
    <cfRule type="beginsWith" dxfId="26876" priority="925" operator="beginsWith" text="ANT">
      <formula>LEFT(D10,LEN("ANT"))="ANT"</formula>
    </cfRule>
    <cfRule type="beginsWith" dxfId="26875" priority="926" operator="beginsWith" text="FAL">
      <formula>LEFT(D10,LEN("FAL"))="FAL"</formula>
    </cfRule>
    <cfRule type="beginsWith" dxfId="26874" priority="927" operator="beginsWith" text="OK">
      <formula>LEFT(D10,LEN("OK"))="OK"</formula>
    </cfRule>
  </conditionalFormatting>
  <conditionalFormatting sqref="D10">
    <cfRule type="beginsWith" dxfId="26873" priority="924" operator="beginsWith" text="ATR">
      <formula>LEFT(D10,LEN("ATR"))="ATR"</formula>
    </cfRule>
  </conditionalFormatting>
  <conditionalFormatting sqref="D10">
    <cfRule type="beginsWith" dxfId="26872" priority="923" operator="beginsWith" text="ATD">
      <formula>LEFT(D10,LEN("ATD"))="ATD"</formula>
    </cfRule>
  </conditionalFormatting>
  <conditionalFormatting sqref="D10">
    <cfRule type="beginsWith" dxfId="26871" priority="922" stopIfTrue="1" operator="beginsWith" text="DP">
      <formula>LEFT(D10,LEN("DP"))="DP"</formula>
    </cfRule>
  </conditionalFormatting>
  <conditionalFormatting sqref="D9">
    <cfRule type="beginsWith" dxfId="26870" priority="920" operator="beginsWith" text="FER">
      <formula>LEFT(D9,LEN("FER"))="FER"</formula>
    </cfRule>
    <cfRule type="beginsWith" dxfId="26869" priority="921" operator="beginsWith" text="FRS">
      <formula>LEFT(D9,LEN("FRS"))="FRS"</formula>
    </cfRule>
  </conditionalFormatting>
  <conditionalFormatting sqref="D9">
    <cfRule type="beginsWith" dxfId="26868" priority="919" operator="beginsWith" text="NT">
      <formula>LEFT(D9,LEN("NT"))="NT"</formula>
    </cfRule>
  </conditionalFormatting>
  <conditionalFormatting sqref="D9">
    <cfRule type="beginsWith" dxfId="26867" priority="916" operator="beginsWith" text="ANT">
      <formula>LEFT(D9,LEN("ANT"))="ANT"</formula>
    </cfRule>
    <cfRule type="beginsWith" dxfId="26866" priority="917" operator="beginsWith" text="FAL">
      <formula>LEFT(D9,LEN("FAL"))="FAL"</formula>
    </cfRule>
    <cfRule type="beginsWith" dxfId="26865" priority="918" operator="beginsWith" text="OK">
      <formula>LEFT(D9,LEN("OK"))="OK"</formula>
    </cfRule>
  </conditionalFormatting>
  <conditionalFormatting sqref="D9">
    <cfRule type="beginsWith" dxfId="26864" priority="915" operator="beginsWith" text="ATR">
      <formula>LEFT(D9,LEN("ATR"))="ATR"</formula>
    </cfRule>
  </conditionalFormatting>
  <conditionalFormatting sqref="D9">
    <cfRule type="beginsWith" dxfId="26863" priority="914" operator="beginsWith" text="ATD">
      <formula>LEFT(D9,LEN("ATD"))="ATD"</formula>
    </cfRule>
  </conditionalFormatting>
  <conditionalFormatting sqref="D9">
    <cfRule type="beginsWith" dxfId="26862" priority="913" operator="beginsWith" text="DP">
      <formula>LEFT(D9,LEN("DP"))="DP"</formula>
    </cfRule>
  </conditionalFormatting>
  <conditionalFormatting sqref="C7:C10">
    <cfRule type="expression" dxfId="26861" priority="912">
      <formula>B7="0"</formula>
    </cfRule>
  </conditionalFormatting>
  <conditionalFormatting sqref="B7:B10">
    <cfRule type="beginsWith" dxfId="26860" priority="911" operator="beginsWith" text="0">
      <formula>LEFT(B7,LEN("0"))="0"</formula>
    </cfRule>
  </conditionalFormatting>
  <conditionalFormatting sqref="D12">
    <cfRule type="beginsWith" dxfId="26859" priority="909" operator="beginsWith" text="FER">
      <formula>LEFT(D12,LEN("FER"))="FER"</formula>
    </cfRule>
    <cfRule type="beginsWith" dxfId="26858" priority="910" operator="beginsWith" text="FRS">
      <formula>LEFT(D12,LEN("FRS"))="FRS"</formula>
    </cfRule>
  </conditionalFormatting>
  <conditionalFormatting sqref="D12">
    <cfRule type="beginsWith" dxfId="26857" priority="908" operator="beginsWith" text="NT">
      <formula>LEFT(D12,LEN("NT"))="NT"</formula>
    </cfRule>
  </conditionalFormatting>
  <conditionalFormatting sqref="D12">
    <cfRule type="beginsWith" dxfId="26856" priority="905" operator="beginsWith" text="ANT">
      <formula>LEFT(D12,LEN("ANT"))="ANT"</formula>
    </cfRule>
    <cfRule type="beginsWith" dxfId="26855" priority="906" operator="beginsWith" text="FAL">
      <formula>LEFT(D12,LEN("FAL"))="FAL"</formula>
    </cfRule>
    <cfRule type="beginsWith" dxfId="26854" priority="907" operator="beginsWith" text="OK">
      <formula>LEFT(D12,LEN("OK"))="OK"</formula>
    </cfRule>
  </conditionalFormatting>
  <conditionalFormatting sqref="D12">
    <cfRule type="beginsWith" dxfId="26853" priority="904" operator="beginsWith" text="ATR">
      <formula>LEFT(D12,LEN("ATR"))="ATR"</formula>
    </cfRule>
  </conditionalFormatting>
  <conditionalFormatting sqref="D12">
    <cfRule type="beginsWith" dxfId="26852" priority="903" operator="beginsWith" text="ATD">
      <formula>LEFT(D12,LEN("ATD"))="ATD"</formula>
    </cfRule>
  </conditionalFormatting>
  <conditionalFormatting sqref="D12">
    <cfRule type="beginsWith" dxfId="26851" priority="902" operator="beginsWith" text="DP">
      <formula>LEFT(D12,LEN("DP"))="DP"</formula>
    </cfRule>
  </conditionalFormatting>
  <conditionalFormatting sqref="D11">
    <cfRule type="beginsWith" dxfId="26850" priority="900" operator="beginsWith" text="FER">
      <formula>LEFT(D11,LEN("FER"))="FER"</formula>
    </cfRule>
    <cfRule type="beginsWith" dxfId="26849" priority="901" operator="beginsWith" text="FRS">
      <formula>LEFT(D11,LEN("FRS"))="FRS"</formula>
    </cfRule>
  </conditionalFormatting>
  <conditionalFormatting sqref="D11">
    <cfRule type="beginsWith" dxfId="26848" priority="899" operator="beginsWith" text="NT">
      <formula>LEFT(D11,LEN("NT"))="NT"</formula>
    </cfRule>
  </conditionalFormatting>
  <conditionalFormatting sqref="D11">
    <cfRule type="beginsWith" dxfId="26847" priority="896" operator="beginsWith" text="ANT">
      <formula>LEFT(D11,LEN("ANT"))="ANT"</formula>
    </cfRule>
    <cfRule type="beginsWith" dxfId="26846" priority="897" operator="beginsWith" text="FAL">
      <formula>LEFT(D11,LEN("FAL"))="FAL"</formula>
    </cfRule>
    <cfRule type="beginsWith" dxfId="26845" priority="898" operator="beginsWith" text="OK">
      <formula>LEFT(D11,LEN("OK"))="OK"</formula>
    </cfRule>
  </conditionalFormatting>
  <conditionalFormatting sqref="D11">
    <cfRule type="beginsWith" dxfId="26844" priority="895" operator="beginsWith" text="ATR">
      <formula>LEFT(D11,LEN("ATR"))="ATR"</formula>
    </cfRule>
  </conditionalFormatting>
  <conditionalFormatting sqref="D11">
    <cfRule type="beginsWith" dxfId="26843" priority="894" operator="beginsWith" text="ATD">
      <formula>LEFT(D11,LEN("ATD"))="ATD"</formula>
    </cfRule>
  </conditionalFormatting>
  <conditionalFormatting sqref="D11">
    <cfRule type="beginsWith" dxfId="26842" priority="893" operator="beginsWith" text="DP">
      <formula>LEFT(D11,LEN("DP"))="DP"</formula>
    </cfRule>
  </conditionalFormatting>
  <conditionalFormatting sqref="D14">
    <cfRule type="beginsWith" dxfId="26841" priority="891" operator="beginsWith" text="FER">
      <formula>LEFT(D14,LEN("FER"))="FER"</formula>
    </cfRule>
    <cfRule type="beginsWith" dxfId="26840" priority="892" operator="beginsWith" text="FRS">
      <formula>LEFT(D14,LEN("FRS"))="FRS"</formula>
    </cfRule>
  </conditionalFormatting>
  <conditionalFormatting sqref="D14">
    <cfRule type="beginsWith" dxfId="26839" priority="890" operator="beginsWith" text="NT">
      <formula>LEFT(D14,LEN("NT"))="NT"</formula>
    </cfRule>
  </conditionalFormatting>
  <conditionalFormatting sqref="D14">
    <cfRule type="beginsWith" dxfId="26838" priority="887" operator="beginsWith" text="ANT">
      <formula>LEFT(D14,LEN("ANT"))="ANT"</formula>
    </cfRule>
    <cfRule type="beginsWith" dxfId="26837" priority="888" operator="beginsWith" text="FAL">
      <formula>LEFT(D14,LEN("FAL"))="FAL"</formula>
    </cfRule>
    <cfRule type="beginsWith" dxfId="26836" priority="889" operator="beginsWith" text="OK">
      <formula>LEFT(D14,LEN("OK"))="OK"</formula>
    </cfRule>
  </conditionalFormatting>
  <conditionalFormatting sqref="D14">
    <cfRule type="beginsWith" dxfId="26835" priority="886" operator="beginsWith" text="ATR">
      <formula>LEFT(D14,LEN("ATR"))="ATR"</formula>
    </cfRule>
  </conditionalFormatting>
  <conditionalFormatting sqref="D14">
    <cfRule type="beginsWith" dxfId="26834" priority="885" operator="beginsWith" text="ATD">
      <formula>LEFT(D14,LEN("ATD"))="ATD"</formula>
    </cfRule>
  </conditionalFormatting>
  <conditionalFormatting sqref="D14">
    <cfRule type="beginsWith" dxfId="26833" priority="884" stopIfTrue="1" operator="beginsWith" text="DP">
      <formula>LEFT(D14,LEN("DP"))="DP"</formula>
    </cfRule>
  </conditionalFormatting>
  <conditionalFormatting sqref="D13">
    <cfRule type="beginsWith" dxfId="26832" priority="882" operator="beginsWith" text="FER">
      <formula>LEFT(D13,LEN("FER"))="FER"</formula>
    </cfRule>
    <cfRule type="beginsWith" dxfId="26831" priority="883" operator="beginsWith" text="FRS">
      <formula>LEFT(D13,LEN("FRS"))="FRS"</formula>
    </cfRule>
  </conditionalFormatting>
  <conditionalFormatting sqref="D13">
    <cfRule type="beginsWith" dxfId="26830" priority="881" operator="beginsWith" text="NT">
      <formula>LEFT(D13,LEN("NT"))="NT"</formula>
    </cfRule>
  </conditionalFormatting>
  <conditionalFormatting sqref="D13">
    <cfRule type="beginsWith" dxfId="26829" priority="878" operator="beginsWith" text="ANT">
      <formula>LEFT(D13,LEN("ANT"))="ANT"</formula>
    </cfRule>
    <cfRule type="beginsWith" dxfId="26828" priority="879" operator="beginsWith" text="FAL">
      <formula>LEFT(D13,LEN("FAL"))="FAL"</formula>
    </cfRule>
    <cfRule type="beginsWith" dxfId="26827" priority="880" operator="beginsWith" text="OK">
      <formula>LEFT(D13,LEN("OK"))="OK"</formula>
    </cfRule>
  </conditionalFormatting>
  <conditionalFormatting sqref="D13">
    <cfRule type="beginsWith" dxfId="26826" priority="877" operator="beginsWith" text="ATR">
      <formula>LEFT(D13,LEN("ATR"))="ATR"</formula>
    </cfRule>
  </conditionalFormatting>
  <conditionalFormatting sqref="D13">
    <cfRule type="beginsWith" dxfId="26825" priority="876" operator="beginsWith" text="ATD">
      <formula>LEFT(D13,LEN("ATD"))="ATD"</formula>
    </cfRule>
  </conditionalFormatting>
  <conditionalFormatting sqref="D13">
    <cfRule type="beginsWith" dxfId="26824" priority="875" operator="beginsWith" text="DP">
      <formula>LEFT(D13,LEN("DP"))="DP"</formula>
    </cfRule>
  </conditionalFormatting>
  <conditionalFormatting sqref="C11:C14">
    <cfRule type="expression" dxfId="26823" priority="874">
      <formula>B11="0"</formula>
    </cfRule>
  </conditionalFormatting>
  <conditionalFormatting sqref="B11:B14">
    <cfRule type="beginsWith" dxfId="26822" priority="873" operator="beginsWith" text="0">
      <formula>LEFT(B11,LEN("0"))="0"</formula>
    </cfRule>
  </conditionalFormatting>
  <conditionalFormatting sqref="D16">
    <cfRule type="beginsWith" dxfId="26821" priority="871" operator="beginsWith" text="FER">
      <formula>LEFT(D16,LEN("FER"))="FER"</formula>
    </cfRule>
    <cfRule type="beginsWith" dxfId="26820" priority="872" operator="beginsWith" text="FRS">
      <formula>LEFT(D16,LEN("FRS"))="FRS"</formula>
    </cfRule>
  </conditionalFormatting>
  <conditionalFormatting sqref="D16">
    <cfRule type="beginsWith" dxfId="26819" priority="870" operator="beginsWith" text="NT">
      <formula>LEFT(D16,LEN("NT"))="NT"</formula>
    </cfRule>
  </conditionalFormatting>
  <conditionalFormatting sqref="D16">
    <cfRule type="beginsWith" dxfId="26818" priority="867" operator="beginsWith" text="ANT">
      <formula>LEFT(D16,LEN("ANT"))="ANT"</formula>
    </cfRule>
    <cfRule type="beginsWith" dxfId="26817" priority="868" operator="beginsWith" text="FAL">
      <formula>LEFT(D16,LEN("FAL"))="FAL"</formula>
    </cfRule>
    <cfRule type="beginsWith" dxfId="26816" priority="869" operator="beginsWith" text="OK">
      <formula>LEFT(D16,LEN("OK"))="OK"</formula>
    </cfRule>
  </conditionalFormatting>
  <conditionalFormatting sqref="D16">
    <cfRule type="beginsWith" dxfId="26815" priority="866" operator="beginsWith" text="ATR">
      <formula>LEFT(D16,LEN("ATR"))="ATR"</formula>
    </cfRule>
  </conditionalFormatting>
  <conditionalFormatting sqref="D16">
    <cfRule type="beginsWith" dxfId="26814" priority="865" operator="beginsWith" text="ATD">
      <formula>LEFT(D16,LEN("ATD"))="ATD"</formula>
    </cfRule>
  </conditionalFormatting>
  <conditionalFormatting sqref="D16">
    <cfRule type="beginsWith" dxfId="26813" priority="864" operator="beginsWith" text="DP">
      <formula>LEFT(D16,LEN("DP"))="DP"</formula>
    </cfRule>
  </conditionalFormatting>
  <conditionalFormatting sqref="D15">
    <cfRule type="beginsWith" dxfId="26812" priority="862" operator="beginsWith" text="FER">
      <formula>LEFT(D15,LEN("FER"))="FER"</formula>
    </cfRule>
    <cfRule type="beginsWith" dxfId="26811" priority="863" operator="beginsWith" text="FRS">
      <formula>LEFT(D15,LEN("FRS"))="FRS"</formula>
    </cfRule>
  </conditionalFormatting>
  <conditionalFormatting sqref="D15">
    <cfRule type="beginsWith" dxfId="26810" priority="861" operator="beginsWith" text="NT">
      <formula>LEFT(D15,LEN("NT"))="NT"</formula>
    </cfRule>
  </conditionalFormatting>
  <conditionalFormatting sqref="D15">
    <cfRule type="beginsWith" dxfId="26809" priority="858" operator="beginsWith" text="ANT">
      <formula>LEFT(D15,LEN("ANT"))="ANT"</formula>
    </cfRule>
    <cfRule type="beginsWith" dxfId="26808" priority="859" operator="beginsWith" text="FAL">
      <formula>LEFT(D15,LEN("FAL"))="FAL"</formula>
    </cfRule>
    <cfRule type="beginsWith" dxfId="26807" priority="860" operator="beginsWith" text="OK">
      <formula>LEFT(D15,LEN("OK"))="OK"</formula>
    </cfRule>
  </conditionalFormatting>
  <conditionalFormatting sqref="D15">
    <cfRule type="beginsWith" dxfId="26806" priority="857" operator="beginsWith" text="ATR">
      <formula>LEFT(D15,LEN("ATR"))="ATR"</formula>
    </cfRule>
  </conditionalFormatting>
  <conditionalFormatting sqref="D15">
    <cfRule type="beginsWith" dxfId="26805" priority="856" operator="beginsWith" text="ATD">
      <formula>LEFT(D15,LEN("ATD"))="ATD"</formula>
    </cfRule>
  </conditionalFormatting>
  <conditionalFormatting sqref="D15">
    <cfRule type="beginsWith" dxfId="26804" priority="855" operator="beginsWith" text="DP">
      <formula>LEFT(D15,LEN("DP"))="DP"</formula>
    </cfRule>
  </conditionalFormatting>
  <conditionalFormatting sqref="D18">
    <cfRule type="beginsWith" dxfId="26803" priority="853" operator="beginsWith" text="FER">
      <formula>LEFT(D18,LEN("FER"))="FER"</formula>
    </cfRule>
    <cfRule type="beginsWith" dxfId="26802" priority="854" operator="beginsWith" text="FRS">
      <formula>LEFT(D18,LEN("FRS"))="FRS"</formula>
    </cfRule>
  </conditionalFormatting>
  <conditionalFormatting sqref="D18">
    <cfRule type="beginsWith" dxfId="26801" priority="852" operator="beginsWith" text="NT">
      <formula>LEFT(D18,LEN("NT"))="NT"</formula>
    </cfRule>
  </conditionalFormatting>
  <conditionalFormatting sqref="D18">
    <cfRule type="beginsWith" dxfId="26800" priority="849" operator="beginsWith" text="ANT">
      <formula>LEFT(D18,LEN("ANT"))="ANT"</formula>
    </cfRule>
    <cfRule type="beginsWith" dxfId="26799" priority="850" operator="beginsWith" text="FAL">
      <formula>LEFT(D18,LEN("FAL"))="FAL"</formula>
    </cfRule>
    <cfRule type="beginsWith" dxfId="26798" priority="851" operator="beginsWith" text="OK">
      <formula>LEFT(D18,LEN("OK"))="OK"</formula>
    </cfRule>
  </conditionalFormatting>
  <conditionalFormatting sqref="D18">
    <cfRule type="beginsWith" dxfId="26797" priority="848" operator="beginsWith" text="ATR">
      <formula>LEFT(D18,LEN("ATR"))="ATR"</formula>
    </cfRule>
  </conditionalFormatting>
  <conditionalFormatting sqref="D18">
    <cfRule type="beginsWith" dxfId="26796" priority="847" operator="beginsWith" text="ATD">
      <formula>LEFT(D18,LEN("ATD"))="ATD"</formula>
    </cfRule>
  </conditionalFormatting>
  <conditionalFormatting sqref="D18">
    <cfRule type="beginsWith" dxfId="26795" priority="846" stopIfTrue="1" operator="beginsWith" text="DP">
      <formula>LEFT(D18,LEN("DP"))="DP"</formula>
    </cfRule>
  </conditionalFormatting>
  <conditionalFormatting sqref="D17">
    <cfRule type="beginsWith" dxfId="26794" priority="844" operator="beginsWith" text="FER">
      <formula>LEFT(D17,LEN("FER"))="FER"</formula>
    </cfRule>
    <cfRule type="beginsWith" dxfId="26793" priority="845" operator="beginsWith" text="FRS">
      <formula>LEFT(D17,LEN("FRS"))="FRS"</formula>
    </cfRule>
  </conditionalFormatting>
  <conditionalFormatting sqref="D17">
    <cfRule type="beginsWith" dxfId="26792" priority="843" operator="beginsWith" text="NT">
      <formula>LEFT(D17,LEN("NT"))="NT"</formula>
    </cfRule>
  </conditionalFormatting>
  <conditionalFormatting sqref="D17">
    <cfRule type="beginsWith" dxfId="26791" priority="840" operator="beginsWith" text="ANT">
      <formula>LEFT(D17,LEN("ANT"))="ANT"</formula>
    </cfRule>
    <cfRule type="beginsWith" dxfId="26790" priority="841" operator="beginsWith" text="FAL">
      <formula>LEFT(D17,LEN("FAL"))="FAL"</formula>
    </cfRule>
    <cfRule type="beginsWith" dxfId="26789" priority="842" operator="beginsWith" text="OK">
      <formula>LEFT(D17,LEN("OK"))="OK"</formula>
    </cfRule>
  </conditionalFormatting>
  <conditionalFormatting sqref="D17">
    <cfRule type="beginsWith" dxfId="26788" priority="839" operator="beginsWith" text="ATR">
      <formula>LEFT(D17,LEN("ATR"))="ATR"</formula>
    </cfRule>
  </conditionalFormatting>
  <conditionalFormatting sqref="D17">
    <cfRule type="beginsWith" dxfId="26787" priority="838" operator="beginsWith" text="ATD">
      <formula>LEFT(D17,LEN("ATD"))="ATD"</formula>
    </cfRule>
  </conditionalFormatting>
  <conditionalFormatting sqref="D17">
    <cfRule type="beginsWith" dxfId="26786" priority="837" operator="beginsWith" text="DP">
      <formula>LEFT(D17,LEN("DP"))="DP"</formula>
    </cfRule>
  </conditionalFormatting>
  <conditionalFormatting sqref="C15:C18">
    <cfRule type="expression" dxfId="26785" priority="836">
      <formula>B15="0"</formula>
    </cfRule>
  </conditionalFormatting>
  <conditionalFormatting sqref="B15:B18">
    <cfRule type="beginsWith" dxfId="26784" priority="835" operator="beginsWith" text="0">
      <formula>LEFT(B15,LEN("0"))="0"</formula>
    </cfRule>
  </conditionalFormatting>
  <conditionalFormatting sqref="D20">
    <cfRule type="beginsWith" dxfId="26783" priority="833" operator="beginsWith" text="FER">
      <formula>LEFT(D20,LEN("FER"))="FER"</formula>
    </cfRule>
    <cfRule type="beginsWith" dxfId="26782" priority="834" operator="beginsWith" text="FRS">
      <formula>LEFT(D20,LEN("FRS"))="FRS"</formula>
    </cfRule>
  </conditionalFormatting>
  <conditionalFormatting sqref="D20">
    <cfRule type="beginsWith" dxfId="26781" priority="832" operator="beginsWith" text="NT">
      <formula>LEFT(D20,LEN("NT"))="NT"</formula>
    </cfRule>
  </conditionalFormatting>
  <conditionalFormatting sqref="D20">
    <cfRule type="beginsWith" dxfId="26780" priority="829" operator="beginsWith" text="ANT">
      <formula>LEFT(D20,LEN("ANT"))="ANT"</formula>
    </cfRule>
    <cfRule type="beginsWith" dxfId="26779" priority="830" operator="beginsWith" text="FAL">
      <formula>LEFT(D20,LEN("FAL"))="FAL"</formula>
    </cfRule>
    <cfRule type="beginsWith" dxfId="26778" priority="831" operator="beginsWith" text="OK">
      <formula>LEFT(D20,LEN("OK"))="OK"</formula>
    </cfRule>
  </conditionalFormatting>
  <conditionalFormatting sqref="D20">
    <cfRule type="beginsWith" dxfId="26777" priority="828" operator="beginsWith" text="ATR">
      <formula>LEFT(D20,LEN("ATR"))="ATR"</formula>
    </cfRule>
  </conditionalFormatting>
  <conditionalFormatting sqref="D20">
    <cfRule type="beginsWith" dxfId="26776" priority="827" operator="beginsWith" text="ATD">
      <formula>LEFT(D20,LEN("ATD"))="ATD"</formula>
    </cfRule>
  </conditionalFormatting>
  <conditionalFormatting sqref="D20">
    <cfRule type="beginsWith" dxfId="26775" priority="826" operator="beginsWith" text="DP">
      <formula>LEFT(D20,LEN("DP"))="DP"</formula>
    </cfRule>
  </conditionalFormatting>
  <conditionalFormatting sqref="D19">
    <cfRule type="beginsWith" dxfId="26774" priority="824" operator="beginsWith" text="FER">
      <formula>LEFT(D19,LEN("FER"))="FER"</formula>
    </cfRule>
    <cfRule type="beginsWith" dxfId="26773" priority="825" operator="beginsWith" text="FRS">
      <formula>LEFT(D19,LEN("FRS"))="FRS"</formula>
    </cfRule>
  </conditionalFormatting>
  <conditionalFormatting sqref="D19">
    <cfRule type="beginsWith" dxfId="26772" priority="823" operator="beginsWith" text="NT">
      <formula>LEFT(D19,LEN("NT"))="NT"</formula>
    </cfRule>
  </conditionalFormatting>
  <conditionalFormatting sqref="D19">
    <cfRule type="beginsWith" dxfId="26771" priority="820" operator="beginsWith" text="ANT">
      <formula>LEFT(D19,LEN("ANT"))="ANT"</formula>
    </cfRule>
    <cfRule type="beginsWith" dxfId="26770" priority="821" operator="beginsWith" text="FAL">
      <formula>LEFT(D19,LEN("FAL"))="FAL"</formula>
    </cfRule>
    <cfRule type="beginsWith" dxfId="26769" priority="822" operator="beginsWith" text="OK">
      <formula>LEFT(D19,LEN("OK"))="OK"</formula>
    </cfRule>
  </conditionalFormatting>
  <conditionalFormatting sqref="D19">
    <cfRule type="beginsWith" dxfId="26768" priority="819" operator="beginsWith" text="ATR">
      <formula>LEFT(D19,LEN("ATR"))="ATR"</formula>
    </cfRule>
  </conditionalFormatting>
  <conditionalFormatting sqref="D19">
    <cfRule type="beginsWith" dxfId="26767" priority="818" operator="beginsWith" text="ATD">
      <formula>LEFT(D19,LEN("ATD"))="ATD"</formula>
    </cfRule>
  </conditionalFormatting>
  <conditionalFormatting sqref="D19">
    <cfRule type="beginsWith" dxfId="26766" priority="817" operator="beginsWith" text="DP">
      <formula>LEFT(D19,LEN("DP"))="DP"</formula>
    </cfRule>
  </conditionalFormatting>
  <conditionalFormatting sqref="D22">
    <cfRule type="beginsWith" dxfId="26765" priority="815" operator="beginsWith" text="FER">
      <formula>LEFT(D22,LEN("FER"))="FER"</formula>
    </cfRule>
    <cfRule type="beginsWith" dxfId="26764" priority="816" operator="beginsWith" text="FRS">
      <formula>LEFT(D22,LEN("FRS"))="FRS"</formula>
    </cfRule>
  </conditionalFormatting>
  <conditionalFormatting sqref="D22">
    <cfRule type="beginsWith" dxfId="26763" priority="814" operator="beginsWith" text="NT">
      <formula>LEFT(D22,LEN("NT"))="NT"</formula>
    </cfRule>
  </conditionalFormatting>
  <conditionalFormatting sqref="D22">
    <cfRule type="beginsWith" dxfId="26762" priority="811" operator="beginsWith" text="ANT">
      <formula>LEFT(D22,LEN("ANT"))="ANT"</formula>
    </cfRule>
    <cfRule type="beginsWith" dxfId="26761" priority="812" operator="beginsWith" text="FAL">
      <formula>LEFT(D22,LEN("FAL"))="FAL"</formula>
    </cfRule>
    <cfRule type="beginsWith" dxfId="26760" priority="813" operator="beginsWith" text="OK">
      <formula>LEFT(D22,LEN("OK"))="OK"</formula>
    </cfRule>
  </conditionalFormatting>
  <conditionalFormatting sqref="D22">
    <cfRule type="beginsWith" dxfId="26759" priority="810" operator="beginsWith" text="ATR">
      <formula>LEFT(D22,LEN("ATR"))="ATR"</formula>
    </cfRule>
  </conditionalFormatting>
  <conditionalFormatting sqref="D22">
    <cfRule type="beginsWith" dxfId="26758" priority="809" operator="beginsWith" text="ATD">
      <formula>LEFT(D22,LEN("ATD"))="ATD"</formula>
    </cfRule>
  </conditionalFormatting>
  <conditionalFormatting sqref="D22">
    <cfRule type="beginsWith" dxfId="26757" priority="808" stopIfTrue="1" operator="beginsWith" text="DP">
      <formula>LEFT(D22,LEN("DP"))="DP"</formula>
    </cfRule>
  </conditionalFormatting>
  <conditionalFormatting sqref="D21">
    <cfRule type="beginsWith" dxfId="26756" priority="806" operator="beginsWith" text="FER">
      <formula>LEFT(D21,LEN("FER"))="FER"</formula>
    </cfRule>
    <cfRule type="beginsWith" dxfId="26755" priority="807" operator="beginsWith" text="FRS">
      <formula>LEFT(D21,LEN("FRS"))="FRS"</formula>
    </cfRule>
  </conditionalFormatting>
  <conditionalFormatting sqref="D21">
    <cfRule type="beginsWith" dxfId="26754" priority="805" operator="beginsWith" text="NT">
      <formula>LEFT(D21,LEN("NT"))="NT"</formula>
    </cfRule>
  </conditionalFormatting>
  <conditionalFormatting sqref="D21">
    <cfRule type="beginsWith" dxfId="26753" priority="802" operator="beginsWith" text="ANT">
      <formula>LEFT(D21,LEN("ANT"))="ANT"</formula>
    </cfRule>
    <cfRule type="beginsWith" dxfId="26752" priority="803" operator="beginsWith" text="FAL">
      <formula>LEFT(D21,LEN("FAL"))="FAL"</formula>
    </cfRule>
    <cfRule type="beginsWith" dxfId="26751" priority="804" operator="beginsWith" text="OK">
      <formula>LEFT(D21,LEN("OK"))="OK"</formula>
    </cfRule>
  </conditionalFormatting>
  <conditionalFormatting sqref="D21">
    <cfRule type="beginsWith" dxfId="26750" priority="801" operator="beginsWith" text="ATR">
      <formula>LEFT(D21,LEN("ATR"))="ATR"</formula>
    </cfRule>
  </conditionalFormatting>
  <conditionalFormatting sqref="D21">
    <cfRule type="beginsWith" dxfId="26749" priority="800" operator="beginsWith" text="ATD">
      <formula>LEFT(D21,LEN("ATD"))="ATD"</formula>
    </cfRule>
  </conditionalFormatting>
  <conditionalFormatting sqref="D21">
    <cfRule type="beginsWith" dxfId="26748" priority="799" operator="beginsWith" text="DP">
      <formula>LEFT(D21,LEN("DP"))="DP"</formula>
    </cfRule>
  </conditionalFormatting>
  <conditionalFormatting sqref="C19:C22">
    <cfRule type="expression" dxfId="26747" priority="798">
      <formula>B19="0"</formula>
    </cfRule>
  </conditionalFormatting>
  <conditionalFormatting sqref="B19:B22">
    <cfRule type="beginsWith" dxfId="26746" priority="797" operator="beginsWith" text="0">
      <formula>LEFT(B19,LEN("0"))="0"</formula>
    </cfRule>
  </conditionalFormatting>
  <conditionalFormatting sqref="D24">
    <cfRule type="beginsWith" dxfId="26745" priority="795" operator="beginsWith" text="FER">
      <formula>LEFT(D24,LEN("FER"))="FER"</formula>
    </cfRule>
    <cfRule type="beginsWith" dxfId="26744" priority="796" operator="beginsWith" text="FRS">
      <formula>LEFT(D24,LEN("FRS"))="FRS"</formula>
    </cfRule>
  </conditionalFormatting>
  <conditionalFormatting sqref="D24">
    <cfRule type="beginsWith" dxfId="26743" priority="794" operator="beginsWith" text="NT">
      <formula>LEFT(D24,LEN("NT"))="NT"</formula>
    </cfRule>
  </conditionalFormatting>
  <conditionalFormatting sqref="D24">
    <cfRule type="beginsWith" dxfId="26742" priority="791" operator="beginsWith" text="ANT">
      <formula>LEFT(D24,LEN("ANT"))="ANT"</formula>
    </cfRule>
    <cfRule type="beginsWith" dxfId="26741" priority="792" operator="beginsWith" text="FAL">
      <formula>LEFT(D24,LEN("FAL"))="FAL"</formula>
    </cfRule>
    <cfRule type="beginsWith" dxfId="26740" priority="793" operator="beginsWith" text="OK">
      <formula>LEFT(D24,LEN("OK"))="OK"</formula>
    </cfRule>
  </conditionalFormatting>
  <conditionalFormatting sqref="D24">
    <cfRule type="beginsWith" dxfId="26739" priority="790" operator="beginsWith" text="ATR">
      <formula>LEFT(D24,LEN("ATR"))="ATR"</formula>
    </cfRule>
  </conditionalFormatting>
  <conditionalFormatting sqref="D24">
    <cfRule type="beginsWith" dxfId="26738" priority="789" operator="beginsWith" text="ATD">
      <formula>LEFT(D24,LEN("ATD"))="ATD"</formula>
    </cfRule>
  </conditionalFormatting>
  <conditionalFormatting sqref="D24">
    <cfRule type="beginsWith" dxfId="26737" priority="788" operator="beginsWith" text="DP">
      <formula>LEFT(D24,LEN("DP"))="DP"</formula>
    </cfRule>
  </conditionalFormatting>
  <conditionalFormatting sqref="D23">
    <cfRule type="beginsWith" dxfId="26736" priority="786" operator="beginsWith" text="FER">
      <formula>LEFT(D23,LEN("FER"))="FER"</formula>
    </cfRule>
    <cfRule type="beginsWith" dxfId="26735" priority="787" operator="beginsWith" text="FRS">
      <formula>LEFT(D23,LEN("FRS"))="FRS"</formula>
    </cfRule>
  </conditionalFormatting>
  <conditionalFormatting sqref="D23">
    <cfRule type="beginsWith" dxfId="26734" priority="785" operator="beginsWith" text="NT">
      <formula>LEFT(D23,LEN("NT"))="NT"</formula>
    </cfRule>
  </conditionalFormatting>
  <conditionalFormatting sqref="D23">
    <cfRule type="beginsWith" dxfId="26733" priority="782" operator="beginsWith" text="ANT">
      <formula>LEFT(D23,LEN("ANT"))="ANT"</formula>
    </cfRule>
    <cfRule type="beginsWith" dxfId="26732" priority="783" operator="beginsWith" text="FAL">
      <formula>LEFT(D23,LEN("FAL"))="FAL"</formula>
    </cfRule>
    <cfRule type="beginsWith" dxfId="26731" priority="784" operator="beginsWith" text="OK">
      <formula>LEFT(D23,LEN("OK"))="OK"</formula>
    </cfRule>
  </conditionalFormatting>
  <conditionalFormatting sqref="D23">
    <cfRule type="beginsWith" dxfId="26730" priority="781" operator="beginsWith" text="ATR">
      <formula>LEFT(D23,LEN("ATR"))="ATR"</formula>
    </cfRule>
  </conditionalFormatting>
  <conditionalFormatting sqref="D23">
    <cfRule type="beginsWith" dxfId="26729" priority="780" operator="beginsWith" text="ATD">
      <formula>LEFT(D23,LEN("ATD"))="ATD"</formula>
    </cfRule>
  </conditionalFormatting>
  <conditionalFormatting sqref="D23">
    <cfRule type="beginsWith" dxfId="26728" priority="779" operator="beginsWith" text="DP">
      <formula>LEFT(D23,LEN("DP"))="DP"</formula>
    </cfRule>
  </conditionalFormatting>
  <conditionalFormatting sqref="D26">
    <cfRule type="beginsWith" dxfId="26727" priority="777" operator="beginsWith" text="FER">
      <formula>LEFT(D26,LEN("FER"))="FER"</formula>
    </cfRule>
    <cfRule type="beginsWith" dxfId="26726" priority="778" operator="beginsWith" text="FRS">
      <formula>LEFT(D26,LEN("FRS"))="FRS"</formula>
    </cfRule>
  </conditionalFormatting>
  <conditionalFormatting sqref="D26">
    <cfRule type="beginsWith" dxfId="26725" priority="776" operator="beginsWith" text="NT">
      <formula>LEFT(D26,LEN("NT"))="NT"</formula>
    </cfRule>
  </conditionalFormatting>
  <conditionalFormatting sqref="D26">
    <cfRule type="beginsWith" dxfId="26724" priority="773" operator="beginsWith" text="ANT">
      <formula>LEFT(D26,LEN("ANT"))="ANT"</formula>
    </cfRule>
    <cfRule type="beginsWith" dxfId="26723" priority="774" operator="beginsWith" text="FAL">
      <formula>LEFT(D26,LEN("FAL"))="FAL"</formula>
    </cfRule>
    <cfRule type="beginsWith" dxfId="26722" priority="775" operator="beginsWith" text="OK">
      <formula>LEFT(D26,LEN("OK"))="OK"</formula>
    </cfRule>
  </conditionalFormatting>
  <conditionalFormatting sqref="D26">
    <cfRule type="beginsWith" dxfId="26721" priority="772" operator="beginsWith" text="ATR">
      <formula>LEFT(D26,LEN("ATR"))="ATR"</formula>
    </cfRule>
  </conditionalFormatting>
  <conditionalFormatting sqref="D26">
    <cfRule type="beginsWith" dxfId="26720" priority="771" operator="beginsWith" text="ATD">
      <formula>LEFT(D26,LEN("ATD"))="ATD"</formula>
    </cfRule>
  </conditionalFormatting>
  <conditionalFormatting sqref="D26">
    <cfRule type="beginsWith" dxfId="26719" priority="770" stopIfTrue="1" operator="beginsWith" text="DP">
      <formula>LEFT(D26,LEN("DP"))="DP"</formula>
    </cfRule>
  </conditionalFormatting>
  <conditionalFormatting sqref="D25">
    <cfRule type="beginsWith" dxfId="26718" priority="768" operator="beginsWith" text="FER">
      <formula>LEFT(D25,LEN("FER"))="FER"</formula>
    </cfRule>
    <cfRule type="beginsWith" dxfId="26717" priority="769" operator="beginsWith" text="FRS">
      <formula>LEFT(D25,LEN("FRS"))="FRS"</formula>
    </cfRule>
  </conditionalFormatting>
  <conditionalFormatting sqref="D25">
    <cfRule type="beginsWith" dxfId="26716" priority="767" operator="beginsWith" text="NT">
      <formula>LEFT(D25,LEN("NT"))="NT"</formula>
    </cfRule>
  </conditionalFormatting>
  <conditionalFormatting sqref="D25">
    <cfRule type="beginsWith" dxfId="26715" priority="764" operator="beginsWith" text="ANT">
      <formula>LEFT(D25,LEN("ANT"))="ANT"</formula>
    </cfRule>
    <cfRule type="beginsWith" dxfId="26714" priority="765" operator="beginsWith" text="FAL">
      <formula>LEFT(D25,LEN("FAL"))="FAL"</formula>
    </cfRule>
    <cfRule type="beginsWith" dxfId="26713" priority="766" operator="beginsWith" text="OK">
      <formula>LEFT(D25,LEN("OK"))="OK"</formula>
    </cfRule>
  </conditionalFormatting>
  <conditionalFormatting sqref="D25">
    <cfRule type="beginsWith" dxfId="26712" priority="763" operator="beginsWith" text="ATR">
      <formula>LEFT(D25,LEN("ATR"))="ATR"</formula>
    </cfRule>
  </conditionalFormatting>
  <conditionalFormatting sqref="D25">
    <cfRule type="beginsWith" dxfId="26711" priority="762" operator="beginsWith" text="ATD">
      <formula>LEFT(D25,LEN("ATD"))="ATD"</formula>
    </cfRule>
  </conditionalFormatting>
  <conditionalFormatting sqref="D25">
    <cfRule type="beginsWith" dxfId="26710" priority="761" operator="beginsWith" text="DP">
      <formula>LEFT(D25,LEN("DP"))="DP"</formula>
    </cfRule>
  </conditionalFormatting>
  <conditionalFormatting sqref="C23:C26">
    <cfRule type="expression" dxfId="26709" priority="760">
      <formula>B23="0"</formula>
    </cfRule>
  </conditionalFormatting>
  <conditionalFormatting sqref="B23:B26">
    <cfRule type="beginsWith" dxfId="26708" priority="759" operator="beginsWith" text="0">
      <formula>LEFT(B23,LEN("0"))="0"</formula>
    </cfRule>
  </conditionalFormatting>
  <conditionalFormatting sqref="B29:D30">
    <cfRule type="expression" dxfId="26707" priority="755">
      <formula>A27="FERIADO"</formula>
    </cfRule>
    <cfRule type="expression" dxfId="26706" priority="756">
      <formula>A27="FÉRIAS"</formula>
    </cfRule>
    <cfRule type="expression" dxfId="26705" priority="757">
      <formula>A27="ATESTADO"</formula>
    </cfRule>
    <cfRule type="expression" dxfId="26704" priority="758">
      <formula>A27="NTRAB"</formula>
    </cfRule>
  </conditionalFormatting>
  <conditionalFormatting sqref="D27">
    <cfRule type="beginsWith" dxfId="26703" priority="752" operator="beginsWith" text="DP">
      <formula>LEFT(D27,LEN("DP"))="DP"</formula>
    </cfRule>
    <cfRule type="beginsWith" dxfId="26702" priority="753" operator="beginsWith" text="FER">
      <formula>LEFT(D27,LEN("FER"))="FER"</formula>
    </cfRule>
    <cfRule type="beginsWith" dxfId="26701" priority="754" operator="beginsWith" text="FRS">
      <formula>LEFT(D27,LEN("FRS"))="FRS"</formula>
    </cfRule>
  </conditionalFormatting>
  <conditionalFormatting sqref="D27">
    <cfRule type="beginsWith" dxfId="26700" priority="751" operator="beginsWith" text="NT">
      <formula>LEFT(D27,LEN("NT"))="NT"</formula>
    </cfRule>
  </conditionalFormatting>
  <conditionalFormatting sqref="D27">
    <cfRule type="beginsWith" dxfId="26699" priority="748" operator="beginsWith" text="ANT">
      <formula>LEFT(D27,LEN("ANT"))="ANT"</formula>
    </cfRule>
    <cfRule type="beginsWith" dxfId="26698" priority="749" operator="beginsWith" text="FAL">
      <formula>LEFT(D27,LEN("FAL"))="FAL"</formula>
    </cfRule>
    <cfRule type="beginsWith" dxfId="26697" priority="750" operator="beginsWith" text="OK">
      <formula>LEFT(D27,LEN("OK"))="OK"</formula>
    </cfRule>
  </conditionalFormatting>
  <conditionalFormatting sqref="D27">
    <cfRule type="beginsWith" dxfId="26696" priority="747" operator="beginsWith" text="ATR">
      <formula>LEFT(D27,LEN("ATR"))="ATR"</formula>
    </cfRule>
  </conditionalFormatting>
  <conditionalFormatting sqref="D27">
    <cfRule type="beginsWith" dxfId="26695" priority="746" operator="beginsWith" text="ATD">
      <formula>LEFT(D27,LEN("ATD"))="ATD"</formula>
    </cfRule>
  </conditionalFormatting>
  <conditionalFormatting sqref="D28">
    <cfRule type="beginsWith" dxfId="26694" priority="744" operator="beginsWith" text="FER">
      <formula>LEFT(D28,LEN("FER"))="FER"</formula>
    </cfRule>
    <cfRule type="beginsWith" dxfId="26693" priority="745" operator="beginsWith" text="FRS">
      <formula>LEFT(D28,LEN("FRS"))="FRS"</formula>
    </cfRule>
  </conditionalFormatting>
  <conditionalFormatting sqref="D28">
    <cfRule type="beginsWith" dxfId="26692" priority="743" operator="beginsWith" text="NT">
      <formula>LEFT(D28,LEN("NT"))="NT"</formula>
    </cfRule>
  </conditionalFormatting>
  <conditionalFormatting sqref="D28">
    <cfRule type="beginsWith" dxfId="26691" priority="740" operator="beginsWith" text="ANT">
      <formula>LEFT(D28,LEN("ANT"))="ANT"</formula>
    </cfRule>
    <cfRule type="beginsWith" dxfId="26690" priority="741" operator="beginsWith" text="FAL">
      <formula>LEFT(D28,LEN("FAL"))="FAL"</formula>
    </cfRule>
    <cfRule type="beginsWith" dxfId="26689" priority="742" operator="beginsWith" text="OK">
      <formula>LEFT(D28,LEN("OK"))="OK"</formula>
    </cfRule>
  </conditionalFormatting>
  <conditionalFormatting sqref="D28">
    <cfRule type="beginsWith" dxfId="26688" priority="739" operator="beginsWith" text="ATR">
      <formula>LEFT(D28,LEN("ATR"))="ATR"</formula>
    </cfRule>
  </conditionalFormatting>
  <conditionalFormatting sqref="D28">
    <cfRule type="beginsWith" dxfId="26687" priority="738" operator="beginsWith" text="ATD">
      <formula>LEFT(D28,LEN("ATD"))="ATD"</formula>
    </cfRule>
  </conditionalFormatting>
  <conditionalFormatting sqref="D28">
    <cfRule type="beginsWith" dxfId="26686" priority="737" stopIfTrue="1" operator="beginsWith" text="DP">
      <formula>LEFT(D28,LEN("DP"))="DP"</formula>
    </cfRule>
  </conditionalFormatting>
  <conditionalFormatting sqref="C27:C28">
    <cfRule type="expression" dxfId="26685" priority="736">
      <formula>B27="0"</formula>
    </cfRule>
  </conditionalFormatting>
  <conditionalFormatting sqref="B27:B28">
    <cfRule type="beginsWith" dxfId="26684" priority="735" operator="beginsWith" text="0">
      <formula>LEFT(B27,LEN("0"))="0"</formula>
    </cfRule>
  </conditionalFormatting>
  <conditionalFormatting sqref="B31:D34">
    <cfRule type="expression" dxfId="26683" priority="731">
      <formula>A31="FÉRIAS"</formula>
    </cfRule>
    <cfRule type="expression" dxfId="26682" priority="732">
      <formula>A31="FERIADO"</formula>
    </cfRule>
    <cfRule type="expression" dxfId="26681" priority="733">
      <formula>A31="ATESTADO"</formula>
    </cfRule>
    <cfRule type="expression" dxfId="26680" priority="734">
      <formula>A31="NTRAB"</formula>
    </cfRule>
  </conditionalFormatting>
  <conditionalFormatting sqref="D36">
    <cfRule type="beginsWith" dxfId="26679" priority="729" operator="beginsWith" text="FER">
      <formula>LEFT(D36,LEN("FER"))="FER"</formula>
    </cfRule>
    <cfRule type="beginsWith" dxfId="26678" priority="730" operator="beginsWith" text="FRS">
      <formula>LEFT(D36,LEN("FRS"))="FRS"</formula>
    </cfRule>
  </conditionalFormatting>
  <conditionalFormatting sqref="D36">
    <cfRule type="beginsWith" dxfId="26677" priority="728" operator="beginsWith" text="NT">
      <formula>LEFT(D36,LEN("NT"))="NT"</formula>
    </cfRule>
  </conditionalFormatting>
  <conditionalFormatting sqref="D36">
    <cfRule type="beginsWith" dxfId="26676" priority="725" operator="beginsWith" text="ANT">
      <formula>LEFT(D36,LEN("ANT"))="ANT"</formula>
    </cfRule>
    <cfRule type="beginsWith" dxfId="26675" priority="726" operator="beginsWith" text="FAL">
      <formula>LEFT(D36,LEN("FAL"))="FAL"</formula>
    </cfRule>
    <cfRule type="beginsWith" dxfId="26674" priority="727" operator="beginsWith" text="OK">
      <formula>LEFT(D36,LEN("OK"))="OK"</formula>
    </cfRule>
  </conditionalFormatting>
  <conditionalFormatting sqref="D36">
    <cfRule type="beginsWith" dxfId="26673" priority="724" operator="beginsWith" text="ATR">
      <formula>LEFT(D36,LEN("ATR"))="ATR"</formula>
    </cfRule>
  </conditionalFormatting>
  <conditionalFormatting sqref="D36">
    <cfRule type="beginsWith" dxfId="26672" priority="723" operator="beginsWith" text="ATD">
      <formula>LEFT(D36,LEN("ATD"))="ATD"</formula>
    </cfRule>
  </conditionalFormatting>
  <conditionalFormatting sqref="D36">
    <cfRule type="beginsWith" dxfId="26671" priority="722" operator="beginsWith" text="DP">
      <formula>LEFT(D36,LEN("DP"))="DP"</formula>
    </cfRule>
  </conditionalFormatting>
  <conditionalFormatting sqref="D35">
    <cfRule type="beginsWith" dxfId="26670" priority="720" operator="beginsWith" text="FER">
      <formula>LEFT(D35,LEN("FER"))="FER"</formula>
    </cfRule>
    <cfRule type="beginsWith" dxfId="26669" priority="721" operator="beginsWith" text="FRS">
      <formula>LEFT(D35,LEN("FRS"))="FRS"</formula>
    </cfRule>
  </conditionalFormatting>
  <conditionalFormatting sqref="D35">
    <cfRule type="beginsWith" dxfId="26668" priority="719" operator="beginsWith" text="NT">
      <formula>LEFT(D35,LEN("NT"))="NT"</formula>
    </cfRule>
  </conditionalFormatting>
  <conditionalFormatting sqref="D35">
    <cfRule type="beginsWith" dxfId="26667" priority="716" operator="beginsWith" text="ANT">
      <formula>LEFT(D35,LEN("ANT"))="ANT"</formula>
    </cfRule>
    <cfRule type="beginsWith" dxfId="26666" priority="717" operator="beginsWith" text="FAL">
      <formula>LEFT(D35,LEN("FAL"))="FAL"</formula>
    </cfRule>
    <cfRule type="beginsWith" dxfId="26665" priority="718" operator="beginsWith" text="OK">
      <formula>LEFT(D35,LEN("OK"))="OK"</formula>
    </cfRule>
  </conditionalFormatting>
  <conditionalFormatting sqref="D35">
    <cfRule type="beginsWith" dxfId="26664" priority="715" operator="beginsWith" text="ATR">
      <formula>LEFT(D35,LEN("ATR"))="ATR"</formula>
    </cfRule>
  </conditionalFormatting>
  <conditionalFormatting sqref="D35">
    <cfRule type="beginsWith" dxfId="26663" priority="714" operator="beginsWith" text="ATD">
      <formula>LEFT(D35,LEN("ATD"))="ATD"</formula>
    </cfRule>
  </conditionalFormatting>
  <conditionalFormatting sqref="D35">
    <cfRule type="beginsWith" dxfId="26662" priority="713" operator="beginsWith" text="DP">
      <formula>LEFT(D35,LEN("DP"))="DP"</formula>
    </cfRule>
  </conditionalFormatting>
  <conditionalFormatting sqref="D38">
    <cfRule type="beginsWith" dxfId="26661" priority="711" operator="beginsWith" text="FER">
      <formula>LEFT(D38,LEN("FER"))="FER"</formula>
    </cfRule>
    <cfRule type="beginsWith" dxfId="26660" priority="712" operator="beginsWith" text="FRS">
      <formula>LEFT(D38,LEN("FRS"))="FRS"</formula>
    </cfRule>
  </conditionalFormatting>
  <conditionalFormatting sqref="D38">
    <cfRule type="beginsWith" dxfId="26659" priority="710" operator="beginsWith" text="NT">
      <formula>LEFT(D38,LEN("NT"))="NT"</formula>
    </cfRule>
  </conditionalFormatting>
  <conditionalFormatting sqref="D38">
    <cfRule type="beginsWith" dxfId="26658" priority="707" operator="beginsWith" text="ANT">
      <formula>LEFT(D38,LEN("ANT"))="ANT"</formula>
    </cfRule>
    <cfRule type="beginsWith" dxfId="26657" priority="708" operator="beginsWith" text="FAL">
      <formula>LEFT(D38,LEN("FAL"))="FAL"</formula>
    </cfRule>
    <cfRule type="beginsWith" dxfId="26656" priority="709" operator="beginsWith" text="OK">
      <formula>LEFT(D38,LEN("OK"))="OK"</formula>
    </cfRule>
  </conditionalFormatting>
  <conditionalFormatting sqref="D38">
    <cfRule type="beginsWith" dxfId="26655" priority="706" operator="beginsWith" text="ATR">
      <formula>LEFT(D38,LEN("ATR"))="ATR"</formula>
    </cfRule>
  </conditionalFormatting>
  <conditionalFormatting sqref="D38">
    <cfRule type="beginsWith" dxfId="26654" priority="705" operator="beginsWith" text="ATD">
      <formula>LEFT(D38,LEN("ATD"))="ATD"</formula>
    </cfRule>
  </conditionalFormatting>
  <conditionalFormatting sqref="D38">
    <cfRule type="beginsWith" dxfId="26653" priority="704" stopIfTrue="1" operator="beginsWith" text="DP">
      <formula>LEFT(D38,LEN("DP"))="DP"</formula>
    </cfRule>
  </conditionalFormatting>
  <conditionalFormatting sqref="D37">
    <cfRule type="beginsWith" dxfId="26652" priority="702" operator="beginsWith" text="FER">
      <formula>LEFT(D37,LEN("FER"))="FER"</formula>
    </cfRule>
    <cfRule type="beginsWith" dxfId="26651" priority="703" operator="beginsWith" text="FRS">
      <formula>LEFT(D37,LEN("FRS"))="FRS"</formula>
    </cfRule>
  </conditionalFormatting>
  <conditionalFormatting sqref="D37">
    <cfRule type="beginsWith" dxfId="26650" priority="701" operator="beginsWith" text="NT">
      <formula>LEFT(D37,LEN("NT"))="NT"</formula>
    </cfRule>
  </conditionalFormatting>
  <conditionalFormatting sqref="D37">
    <cfRule type="beginsWith" dxfId="26649" priority="698" operator="beginsWith" text="ANT">
      <formula>LEFT(D37,LEN("ANT"))="ANT"</formula>
    </cfRule>
    <cfRule type="beginsWith" dxfId="26648" priority="699" operator="beginsWith" text="FAL">
      <formula>LEFT(D37,LEN("FAL"))="FAL"</formula>
    </cfRule>
    <cfRule type="beginsWith" dxfId="26647" priority="700" operator="beginsWith" text="OK">
      <formula>LEFT(D37,LEN("OK"))="OK"</formula>
    </cfRule>
  </conditionalFormatting>
  <conditionalFormatting sqref="D37">
    <cfRule type="beginsWith" dxfId="26646" priority="697" operator="beginsWith" text="ATR">
      <formula>LEFT(D37,LEN("ATR"))="ATR"</formula>
    </cfRule>
  </conditionalFormatting>
  <conditionalFormatting sqref="D37">
    <cfRule type="beginsWith" dxfId="26645" priority="696" operator="beginsWith" text="ATD">
      <formula>LEFT(D37,LEN("ATD"))="ATD"</formula>
    </cfRule>
  </conditionalFormatting>
  <conditionalFormatting sqref="D37">
    <cfRule type="beginsWith" dxfId="26644" priority="695" operator="beginsWith" text="DP">
      <formula>LEFT(D37,LEN("DP"))="DP"</formula>
    </cfRule>
  </conditionalFormatting>
  <conditionalFormatting sqref="C35:C38">
    <cfRule type="expression" dxfId="26643" priority="694">
      <formula>B35="0"</formula>
    </cfRule>
  </conditionalFormatting>
  <conditionalFormatting sqref="B35:B38">
    <cfRule type="beginsWith" dxfId="26642" priority="693" operator="beginsWith" text="0">
      <formula>LEFT(B35,LEN("0"))="0"</formula>
    </cfRule>
  </conditionalFormatting>
  <conditionalFormatting sqref="D40">
    <cfRule type="beginsWith" dxfId="26641" priority="691" operator="beginsWith" text="FER">
      <formula>LEFT(D40,LEN("FER"))="FER"</formula>
    </cfRule>
    <cfRule type="beginsWith" dxfId="26640" priority="692" operator="beginsWith" text="FRS">
      <formula>LEFT(D40,LEN("FRS"))="FRS"</formula>
    </cfRule>
  </conditionalFormatting>
  <conditionalFormatting sqref="D40">
    <cfRule type="beginsWith" dxfId="26639" priority="690" operator="beginsWith" text="NT">
      <formula>LEFT(D40,LEN("NT"))="NT"</formula>
    </cfRule>
  </conditionalFormatting>
  <conditionalFormatting sqref="D40">
    <cfRule type="beginsWith" dxfId="26638" priority="687" operator="beginsWith" text="ANT">
      <formula>LEFT(D40,LEN("ANT"))="ANT"</formula>
    </cfRule>
    <cfRule type="beginsWith" dxfId="26637" priority="688" operator="beginsWith" text="FAL">
      <formula>LEFT(D40,LEN("FAL"))="FAL"</formula>
    </cfRule>
    <cfRule type="beginsWith" dxfId="26636" priority="689" operator="beginsWith" text="OK">
      <formula>LEFT(D40,LEN("OK"))="OK"</formula>
    </cfRule>
  </conditionalFormatting>
  <conditionalFormatting sqref="D40">
    <cfRule type="beginsWith" dxfId="26635" priority="686" operator="beginsWith" text="ATR">
      <formula>LEFT(D40,LEN("ATR"))="ATR"</formula>
    </cfRule>
  </conditionalFormatting>
  <conditionalFormatting sqref="D40">
    <cfRule type="beginsWith" dxfId="26634" priority="685" operator="beginsWith" text="ATD">
      <formula>LEFT(D40,LEN("ATD"))="ATD"</formula>
    </cfRule>
  </conditionalFormatting>
  <conditionalFormatting sqref="D40">
    <cfRule type="beginsWith" dxfId="26633" priority="684" operator="beginsWith" text="DP">
      <formula>LEFT(D40,LEN("DP"))="DP"</formula>
    </cfRule>
  </conditionalFormatting>
  <conditionalFormatting sqref="D39">
    <cfRule type="beginsWith" dxfId="26632" priority="682" operator="beginsWith" text="FER">
      <formula>LEFT(D39,LEN("FER"))="FER"</formula>
    </cfRule>
    <cfRule type="beginsWith" dxfId="26631" priority="683" operator="beginsWith" text="FRS">
      <formula>LEFT(D39,LEN("FRS"))="FRS"</formula>
    </cfRule>
  </conditionalFormatting>
  <conditionalFormatting sqref="D39">
    <cfRule type="beginsWith" dxfId="26630" priority="681" operator="beginsWith" text="NT">
      <formula>LEFT(D39,LEN("NT"))="NT"</formula>
    </cfRule>
  </conditionalFormatting>
  <conditionalFormatting sqref="D39">
    <cfRule type="beginsWith" dxfId="26629" priority="678" operator="beginsWith" text="ANT">
      <formula>LEFT(D39,LEN("ANT"))="ANT"</formula>
    </cfRule>
    <cfRule type="beginsWith" dxfId="26628" priority="679" operator="beginsWith" text="FAL">
      <formula>LEFT(D39,LEN("FAL"))="FAL"</formula>
    </cfRule>
    <cfRule type="beginsWith" dxfId="26627" priority="680" operator="beginsWith" text="OK">
      <formula>LEFT(D39,LEN("OK"))="OK"</formula>
    </cfRule>
  </conditionalFormatting>
  <conditionalFormatting sqref="D39">
    <cfRule type="beginsWith" dxfId="26626" priority="677" operator="beginsWith" text="ATR">
      <formula>LEFT(D39,LEN("ATR"))="ATR"</formula>
    </cfRule>
  </conditionalFormatting>
  <conditionalFormatting sqref="D39">
    <cfRule type="beginsWith" dxfId="26625" priority="676" operator="beginsWith" text="ATD">
      <formula>LEFT(D39,LEN("ATD"))="ATD"</formula>
    </cfRule>
  </conditionalFormatting>
  <conditionalFormatting sqref="D39">
    <cfRule type="beginsWith" dxfId="26624" priority="675" operator="beginsWith" text="DP">
      <formula>LEFT(D39,LEN("DP"))="DP"</formula>
    </cfRule>
  </conditionalFormatting>
  <conditionalFormatting sqref="D42">
    <cfRule type="beginsWith" dxfId="26623" priority="673" operator="beginsWith" text="FER">
      <formula>LEFT(D42,LEN("FER"))="FER"</formula>
    </cfRule>
    <cfRule type="beginsWith" dxfId="26622" priority="674" operator="beginsWith" text="FRS">
      <formula>LEFT(D42,LEN("FRS"))="FRS"</formula>
    </cfRule>
  </conditionalFormatting>
  <conditionalFormatting sqref="D42">
    <cfRule type="beginsWith" dxfId="26621" priority="672" operator="beginsWith" text="NT">
      <formula>LEFT(D42,LEN("NT"))="NT"</formula>
    </cfRule>
  </conditionalFormatting>
  <conditionalFormatting sqref="D42">
    <cfRule type="beginsWith" dxfId="26620" priority="669" operator="beginsWith" text="ANT">
      <formula>LEFT(D42,LEN("ANT"))="ANT"</formula>
    </cfRule>
    <cfRule type="beginsWith" dxfId="26619" priority="670" operator="beginsWith" text="FAL">
      <formula>LEFT(D42,LEN("FAL"))="FAL"</formula>
    </cfRule>
    <cfRule type="beginsWith" dxfId="26618" priority="671" operator="beginsWith" text="OK">
      <formula>LEFT(D42,LEN("OK"))="OK"</formula>
    </cfRule>
  </conditionalFormatting>
  <conditionalFormatting sqref="D42">
    <cfRule type="beginsWith" dxfId="26617" priority="668" operator="beginsWith" text="ATR">
      <formula>LEFT(D42,LEN("ATR"))="ATR"</formula>
    </cfRule>
  </conditionalFormatting>
  <conditionalFormatting sqref="D42">
    <cfRule type="beginsWith" dxfId="26616" priority="667" operator="beginsWith" text="ATD">
      <formula>LEFT(D42,LEN("ATD"))="ATD"</formula>
    </cfRule>
  </conditionalFormatting>
  <conditionalFormatting sqref="D42">
    <cfRule type="beginsWith" dxfId="26615" priority="666" stopIfTrue="1" operator="beginsWith" text="DP">
      <formula>LEFT(D42,LEN("DP"))="DP"</formula>
    </cfRule>
  </conditionalFormatting>
  <conditionalFormatting sqref="D41">
    <cfRule type="beginsWith" dxfId="26614" priority="664" operator="beginsWith" text="FER">
      <formula>LEFT(D41,LEN("FER"))="FER"</formula>
    </cfRule>
    <cfRule type="beginsWith" dxfId="26613" priority="665" operator="beginsWith" text="FRS">
      <formula>LEFT(D41,LEN("FRS"))="FRS"</formula>
    </cfRule>
  </conditionalFormatting>
  <conditionalFormatting sqref="D41">
    <cfRule type="beginsWith" dxfId="26612" priority="663" operator="beginsWith" text="NT">
      <formula>LEFT(D41,LEN("NT"))="NT"</formula>
    </cfRule>
  </conditionalFormatting>
  <conditionalFormatting sqref="D41">
    <cfRule type="beginsWith" dxfId="26611" priority="660" operator="beginsWith" text="ANT">
      <formula>LEFT(D41,LEN("ANT"))="ANT"</formula>
    </cfRule>
    <cfRule type="beginsWith" dxfId="26610" priority="661" operator="beginsWith" text="FAL">
      <formula>LEFT(D41,LEN("FAL"))="FAL"</formula>
    </cfRule>
    <cfRule type="beginsWith" dxfId="26609" priority="662" operator="beginsWith" text="OK">
      <formula>LEFT(D41,LEN("OK"))="OK"</formula>
    </cfRule>
  </conditionalFormatting>
  <conditionalFormatting sqref="D41">
    <cfRule type="beginsWith" dxfId="26608" priority="659" operator="beginsWith" text="ATR">
      <formula>LEFT(D41,LEN("ATR"))="ATR"</formula>
    </cfRule>
  </conditionalFormatting>
  <conditionalFormatting sqref="D41">
    <cfRule type="beginsWith" dxfId="26607" priority="658" operator="beginsWith" text="ATD">
      <formula>LEFT(D41,LEN("ATD"))="ATD"</formula>
    </cfRule>
  </conditionalFormatting>
  <conditionalFormatting sqref="D41">
    <cfRule type="beginsWith" dxfId="26606" priority="657" operator="beginsWith" text="DP">
      <formula>LEFT(D41,LEN("DP"))="DP"</formula>
    </cfRule>
  </conditionalFormatting>
  <conditionalFormatting sqref="C39:C42">
    <cfRule type="expression" dxfId="26605" priority="656">
      <formula>B39="0"</formula>
    </cfRule>
  </conditionalFormatting>
  <conditionalFormatting sqref="B39:B42">
    <cfRule type="beginsWith" dxfId="26604" priority="655" operator="beginsWith" text="0">
      <formula>LEFT(B39,LEN("0"))="0"</formula>
    </cfRule>
  </conditionalFormatting>
  <conditionalFormatting sqref="I4">
    <cfRule type="beginsWith" dxfId="26603" priority="653" operator="beginsWith" text="FER">
      <formula>LEFT(I4,LEN("FER"))="FER"</formula>
    </cfRule>
    <cfRule type="beginsWith" dxfId="26602" priority="654" operator="beginsWith" text="FRS">
      <formula>LEFT(I4,LEN("FRS"))="FRS"</formula>
    </cfRule>
  </conditionalFormatting>
  <conditionalFormatting sqref="I4">
    <cfRule type="beginsWith" dxfId="26601" priority="652" operator="beginsWith" text="NT">
      <formula>LEFT(I4,LEN("NT"))="NT"</formula>
    </cfRule>
  </conditionalFormatting>
  <conditionalFormatting sqref="I4">
    <cfRule type="beginsWith" dxfId="26600" priority="649" operator="beginsWith" text="ANT">
      <formula>LEFT(I4,LEN("ANT"))="ANT"</formula>
    </cfRule>
    <cfRule type="beginsWith" dxfId="26599" priority="650" operator="beginsWith" text="FAL">
      <formula>LEFT(I4,LEN("FAL"))="FAL"</formula>
    </cfRule>
    <cfRule type="beginsWith" dxfId="26598" priority="651" operator="beginsWith" text="OK">
      <formula>LEFT(I4,LEN("OK"))="OK"</formula>
    </cfRule>
  </conditionalFormatting>
  <conditionalFormatting sqref="I4">
    <cfRule type="beginsWith" dxfId="26597" priority="648" operator="beginsWith" text="ATR">
      <formula>LEFT(I4,LEN("ATR"))="ATR"</formula>
    </cfRule>
  </conditionalFormatting>
  <conditionalFormatting sqref="I4">
    <cfRule type="beginsWith" dxfId="26596" priority="647" operator="beginsWith" text="ATD">
      <formula>LEFT(I4,LEN("ATD"))="ATD"</formula>
    </cfRule>
  </conditionalFormatting>
  <conditionalFormatting sqref="I4">
    <cfRule type="beginsWith" dxfId="26595" priority="646" operator="beginsWith" text="DP">
      <formula>LEFT(I4,LEN("DP"))="DP"</formula>
    </cfRule>
  </conditionalFormatting>
  <conditionalFormatting sqref="I3">
    <cfRule type="beginsWith" dxfId="26594" priority="644" operator="beginsWith" text="FER">
      <formula>LEFT(I3,LEN("FER"))="FER"</formula>
    </cfRule>
    <cfRule type="beginsWith" dxfId="26593" priority="645" operator="beginsWith" text="FRS">
      <formula>LEFT(I3,LEN("FRS"))="FRS"</formula>
    </cfRule>
  </conditionalFormatting>
  <conditionalFormatting sqref="I3">
    <cfRule type="beginsWith" dxfId="26592" priority="643" operator="beginsWith" text="NT">
      <formula>LEFT(I3,LEN("NT"))="NT"</formula>
    </cfRule>
  </conditionalFormatting>
  <conditionalFormatting sqref="I3">
    <cfRule type="beginsWith" dxfId="26591" priority="640" operator="beginsWith" text="ANT">
      <formula>LEFT(I3,LEN("ANT"))="ANT"</formula>
    </cfRule>
    <cfRule type="beginsWith" dxfId="26590" priority="641" operator="beginsWith" text="FAL">
      <formula>LEFT(I3,LEN("FAL"))="FAL"</formula>
    </cfRule>
    <cfRule type="beginsWith" dxfId="26589" priority="642" operator="beginsWith" text="OK">
      <formula>LEFT(I3,LEN("OK"))="OK"</formula>
    </cfRule>
  </conditionalFormatting>
  <conditionalFormatting sqref="I3">
    <cfRule type="beginsWith" dxfId="26588" priority="639" operator="beginsWith" text="ATR">
      <formula>LEFT(I3,LEN("ATR"))="ATR"</formula>
    </cfRule>
  </conditionalFormatting>
  <conditionalFormatting sqref="I3">
    <cfRule type="beginsWith" dxfId="26587" priority="638" operator="beginsWith" text="ATD">
      <formula>LEFT(I3,LEN("ATD"))="ATD"</formula>
    </cfRule>
  </conditionalFormatting>
  <conditionalFormatting sqref="I3">
    <cfRule type="beginsWith" dxfId="26586" priority="637" operator="beginsWith" text="DP">
      <formula>LEFT(I3,LEN("DP"))="DP"</formula>
    </cfRule>
  </conditionalFormatting>
  <conditionalFormatting sqref="I6">
    <cfRule type="beginsWith" dxfId="26585" priority="635" operator="beginsWith" text="FER">
      <formula>LEFT(I6,LEN("FER"))="FER"</formula>
    </cfRule>
    <cfRule type="beginsWith" dxfId="26584" priority="636" operator="beginsWith" text="FRS">
      <formula>LEFT(I6,LEN("FRS"))="FRS"</formula>
    </cfRule>
  </conditionalFormatting>
  <conditionalFormatting sqref="I6">
    <cfRule type="beginsWith" dxfId="26583" priority="634" operator="beginsWith" text="NT">
      <formula>LEFT(I6,LEN("NT"))="NT"</formula>
    </cfRule>
  </conditionalFormatting>
  <conditionalFormatting sqref="I6">
    <cfRule type="beginsWith" dxfId="26582" priority="631" operator="beginsWith" text="ANT">
      <formula>LEFT(I6,LEN("ANT"))="ANT"</formula>
    </cfRule>
    <cfRule type="beginsWith" dxfId="26581" priority="632" operator="beginsWith" text="FAL">
      <formula>LEFT(I6,LEN("FAL"))="FAL"</formula>
    </cfRule>
    <cfRule type="beginsWith" dxfId="26580" priority="633" operator="beginsWith" text="OK">
      <formula>LEFT(I6,LEN("OK"))="OK"</formula>
    </cfRule>
  </conditionalFormatting>
  <conditionalFormatting sqref="I6">
    <cfRule type="beginsWith" dxfId="26579" priority="630" operator="beginsWith" text="ATR">
      <formula>LEFT(I6,LEN("ATR"))="ATR"</formula>
    </cfRule>
  </conditionalFormatting>
  <conditionalFormatting sqref="I6">
    <cfRule type="beginsWith" dxfId="26578" priority="629" operator="beginsWith" text="ATD">
      <formula>LEFT(I6,LEN("ATD"))="ATD"</formula>
    </cfRule>
  </conditionalFormatting>
  <conditionalFormatting sqref="I6">
    <cfRule type="beginsWith" dxfId="26577" priority="628" stopIfTrue="1" operator="beginsWith" text="DP">
      <formula>LEFT(I6,LEN("DP"))="DP"</formula>
    </cfRule>
  </conditionalFormatting>
  <conditionalFormatting sqref="I5">
    <cfRule type="beginsWith" dxfId="26576" priority="626" operator="beginsWith" text="FER">
      <formula>LEFT(I5,LEN("FER"))="FER"</formula>
    </cfRule>
    <cfRule type="beginsWith" dxfId="26575" priority="627" operator="beginsWith" text="FRS">
      <formula>LEFT(I5,LEN("FRS"))="FRS"</formula>
    </cfRule>
  </conditionalFormatting>
  <conditionalFormatting sqref="I5">
    <cfRule type="beginsWith" dxfId="26574" priority="625" operator="beginsWith" text="NT">
      <formula>LEFT(I5,LEN("NT"))="NT"</formula>
    </cfRule>
  </conditionalFormatting>
  <conditionalFormatting sqref="I5">
    <cfRule type="beginsWith" dxfId="26573" priority="622" operator="beginsWith" text="ANT">
      <formula>LEFT(I5,LEN("ANT"))="ANT"</formula>
    </cfRule>
    <cfRule type="beginsWith" dxfId="26572" priority="623" operator="beginsWith" text="FAL">
      <formula>LEFT(I5,LEN("FAL"))="FAL"</formula>
    </cfRule>
    <cfRule type="beginsWith" dxfId="26571" priority="624" operator="beginsWith" text="OK">
      <formula>LEFT(I5,LEN("OK"))="OK"</formula>
    </cfRule>
  </conditionalFormatting>
  <conditionalFormatting sqref="I5">
    <cfRule type="beginsWith" dxfId="26570" priority="621" operator="beginsWith" text="ATR">
      <formula>LEFT(I5,LEN("ATR"))="ATR"</formula>
    </cfRule>
  </conditionalFormatting>
  <conditionalFormatting sqref="I5">
    <cfRule type="beginsWith" dxfId="26569" priority="620" operator="beginsWith" text="ATD">
      <formula>LEFT(I5,LEN("ATD"))="ATD"</formula>
    </cfRule>
  </conditionalFormatting>
  <conditionalFormatting sqref="I5">
    <cfRule type="beginsWith" dxfId="26568" priority="619" operator="beginsWith" text="DP">
      <formula>LEFT(I5,LEN("DP"))="DP"</formula>
    </cfRule>
  </conditionalFormatting>
  <conditionalFormatting sqref="H3:H6">
    <cfRule type="expression" dxfId="26567" priority="618">
      <formula>G3="0"</formula>
    </cfRule>
  </conditionalFormatting>
  <conditionalFormatting sqref="G3:G6">
    <cfRule type="beginsWith" dxfId="26566" priority="617" operator="beginsWith" text="0">
      <formula>LEFT(G3,LEN("0"))="0"</formula>
    </cfRule>
  </conditionalFormatting>
  <conditionalFormatting sqref="I8">
    <cfRule type="beginsWith" dxfId="26565" priority="615" operator="beginsWith" text="FER">
      <formula>LEFT(I8,LEN("FER"))="FER"</formula>
    </cfRule>
    <cfRule type="beginsWith" dxfId="26564" priority="616" operator="beginsWith" text="FRS">
      <formula>LEFT(I8,LEN("FRS"))="FRS"</formula>
    </cfRule>
  </conditionalFormatting>
  <conditionalFormatting sqref="I8">
    <cfRule type="beginsWith" dxfId="26563" priority="614" operator="beginsWith" text="NT">
      <formula>LEFT(I8,LEN("NT"))="NT"</formula>
    </cfRule>
  </conditionalFormatting>
  <conditionalFormatting sqref="I8">
    <cfRule type="beginsWith" dxfId="26562" priority="611" operator="beginsWith" text="ANT">
      <formula>LEFT(I8,LEN("ANT"))="ANT"</formula>
    </cfRule>
    <cfRule type="beginsWith" dxfId="26561" priority="612" operator="beginsWith" text="FAL">
      <formula>LEFT(I8,LEN("FAL"))="FAL"</formula>
    </cfRule>
    <cfRule type="beginsWith" dxfId="26560" priority="613" operator="beginsWith" text="OK">
      <formula>LEFT(I8,LEN("OK"))="OK"</formula>
    </cfRule>
  </conditionalFormatting>
  <conditionalFormatting sqref="I8">
    <cfRule type="beginsWith" dxfId="26559" priority="610" operator="beginsWith" text="ATR">
      <formula>LEFT(I8,LEN("ATR"))="ATR"</formula>
    </cfRule>
  </conditionalFormatting>
  <conditionalFormatting sqref="I8">
    <cfRule type="beginsWith" dxfId="26558" priority="609" operator="beginsWith" text="ATD">
      <formula>LEFT(I8,LEN("ATD"))="ATD"</formula>
    </cfRule>
  </conditionalFormatting>
  <conditionalFormatting sqref="I8">
    <cfRule type="beginsWith" dxfId="26557" priority="608" operator="beginsWith" text="DP">
      <formula>LEFT(I8,LEN("DP"))="DP"</formula>
    </cfRule>
  </conditionalFormatting>
  <conditionalFormatting sqref="I7">
    <cfRule type="beginsWith" dxfId="26556" priority="606" operator="beginsWith" text="FER">
      <formula>LEFT(I7,LEN("FER"))="FER"</formula>
    </cfRule>
    <cfRule type="beginsWith" dxfId="26555" priority="607" operator="beginsWith" text="FRS">
      <formula>LEFT(I7,LEN("FRS"))="FRS"</formula>
    </cfRule>
  </conditionalFormatting>
  <conditionalFormatting sqref="I7">
    <cfRule type="beginsWith" dxfId="26554" priority="605" operator="beginsWith" text="NT">
      <formula>LEFT(I7,LEN("NT"))="NT"</formula>
    </cfRule>
  </conditionalFormatting>
  <conditionalFormatting sqref="I7">
    <cfRule type="beginsWith" dxfId="26553" priority="602" operator="beginsWith" text="ANT">
      <formula>LEFT(I7,LEN("ANT"))="ANT"</formula>
    </cfRule>
    <cfRule type="beginsWith" dxfId="26552" priority="603" operator="beginsWith" text="FAL">
      <formula>LEFT(I7,LEN("FAL"))="FAL"</formula>
    </cfRule>
    <cfRule type="beginsWith" dxfId="26551" priority="604" operator="beginsWith" text="OK">
      <formula>LEFT(I7,LEN("OK"))="OK"</formula>
    </cfRule>
  </conditionalFormatting>
  <conditionalFormatting sqref="I7">
    <cfRule type="beginsWith" dxfId="26550" priority="601" operator="beginsWith" text="ATR">
      <formula>LEFT(I7,LEN("ATR"))="ATR"</formula>
    </cfRule>
  </conditionalFormatting>
  <conditionalFormatting sqref="I7">
    <cfRule type="beginsWith" dxfId="26549" priority="600" operator="beginsWith" text="ATD">
      <formula>LEFT(I7,LEN("ATD"))="ATD"</formula>
    </cfRule>
  </conditionalFormatting>
  <conditionalFormatting sqref="I7">
    <cfRule type="beginsWith" dxfId="26548" priority="599" operator="beginsWith" text="DP">
      <formula>LEFT(I7,LEN("DP"))="DP"</formula>
    </cfRule>
  </conditionalFormatting>
  <conditionalFormatting sqref="I10">
    <cfRule type="beginsWith" dxfId="26547" priority="597" operator="beginsWith" text="FER">
      <formula>LEFT(I10,LEN("FER"))="FER"</formula>
    </cfRule>
    <cfRule type="beginsWith" dxfId="26546" priority="598" operator="beginsWith" text="FRS">
      <formula>LEFT(I10,LEN("FRS"))="FRS"</formula>
    </cfRule>
  </conditionalFormatting>
  <conditionalFormatting sqref="I10">
    <cfRule type="beginsWith" dxfId="26545" priority="596" operator="beginsWith" text="NT">
      <formula>LEFT(I10,LEN("NT"))="NT"</formula>
    </cfRule>
  </conditionalFormatting>
  <conditionalFormatting sqref="I10">
    <cfRule type="beginsWith" dxfId="26544" priority="593" operator="beginsWith" text="ANT">
      <formula>LEFT(I10,LEN("ANT"))="ANT"</formula>
    </cfRule>
    <cfRule type="beginsWith" dxfId="26543" priority="594" operator="beginsWith" text="FAL">
      <formula>LEFT(I10,LEN("FAL"))="FAL"</formula>
    </cfRule>
    <cfRule type="beginsWith" dxfId="26542" priority="595" operator="beginsWith" text="OK">
      <formula>LEFT(I10,LEN("OK"))="OK"</formula>
    </cfRule>
  </conditionalFormatting>
  <conditionalFormatting sqref="I10">
    <cfRule type="beginsWith" dxfId="26541" priority="592" operator="beginsWith" text="ATR">
      <formula>LEFT(I10,LEN("ATR"))="ATR"</formula>
    </cfRule>
  </conditionalFormatting>
  <conditionalFormatting sqref="I10">
    <cfRule type="beginsWith" dxfId="26540" priority="591" operator="beginsWith" text="ATD">
      <formula>LEFT(I10,LEN("ATD"))="ATD"</formula>
    </cfRule>
  </conditionalFormatting>
  <conditionalFormatting sqref="I10">
    <cfRule type="beginsWith" dxfId="26539" priority="590" stopIfTrue="1" operator="beginsWith" text="DP">
      <formula>LEFT(I10,LEN("DP"))="DP"</formula>
    </cfRule>
  </conditionalFormatting>
  <conditionalFormatting sqref="I9">
    <cfRule type="beginsWith" dxfId="26538" priority="588" operator="beginsWith" text="FER">
      <formula>LEFT(I9,LEN("FER"))="FER"</formula>
    </cfRule>
    <cfRule type="beginsWith" dxfId="26537" priority="589" operator="beginsWith" text="FRS">
      <formula>LEFT(I9,LEN("FRS"))="FRS"</formula>
    </cfRule>
  </conditionalFormatting>
  <conditionalFormatting sqref="I9">
    <cfRule type="beginsWith" dxfId="26536" priority="587" operator="beginsWith" text="NT">
      <formula>LEFT(I9,LEN("NT"))="NT"</formula>
    </cfRule>
  </conditionalFormatting>
  <conditionalFormatting sqref="I9">
    <cfRule type="beginsWith" dxfId="26535" priority="584" operator="beginsWith" text="ANT">
      <formula>LEFT(I9,LEN("ANT"))="ANT"</formula>
    </cfRule>
    <cfRule type="beginsWith" dxfId="26534" priority="585" operator="beginsWith" text="FAL">
      <formula>LEFT(I9,LEN("FAL"))="FAL"</formula>
    </cfRule>
    <cfRule type="beginsWith" dxfId="26533" priority="586" operator="beginsWith" text="OK">
      <formula>LEFT(I9,LEN("OK"))="OK"</formula>
    </cfRule>
  </conditionalFormatting>
  <conditionalFormatting sqref="I9">
    <cfRule type="beginsWith" dxfId="26532" priority="583" operator="beginsWith" text="ATR">
      <formula>LEFT(I9,LEN("ATR"))="ATR"</formula>
    </cfRule>
  </conditionalFormatting>
  <conditionalFormatting sqref="I9">
    <cfRule type="beginsWith" dxfId="26531" priority="582" operator="beginsWith" text="ATD">
      <formula>LEFT(I9,LEN("ATD"))="ATD"</formula>
    </cfRule>
  </conditionalFormatting>
  <conditionalFormatting sqref="I9">
    <cfRule type="beginsWith" dxfId="26530" priority="581" operator="beginsWith" text="DP">
      <formula>LEFT(I9,LEN("DP"))="DP"</formula>
    </cfRule>
  </conditionalFormatting>
  <conditionalFormatting sqref="H7:H10">
    <cfRule type="expression" dxfId="26529" priority="580">
      <formula>G7="0"</formula>
    </cfRule>
  </conditionalFormatting>
  <conditionalFormatting sqref="G7:G10">
    <cfRule type="beginsWith" dxfId="26528" priority="579" operator="beginsWith" text="0">
      <formula>LEFT(G7,LEN("0"))="0"</formula>
    </cfRule>
  </conditionalFormatting>
  <conditionalFormatting sqref="I12">
    <cfRule type="beginsWith" dxfId="26527" priority="577" operator="beginsWith" text="FER">
      <formula>LEFT(I12,LEN("FER"))="FER"</formula>
    </cfRule>
    <cfRule type="beginsWith" dxfId="26526" priority="578" operator="beginsWith" text="FRS">
      <formula>LEFT(I12,LEN("FRS"))="FRS"</formula>
    </cfRule>
  </conditionalFormatting>
  <conditionalFormatting sqref="I12">
    <cfRule type="beginsWith" dxfId="26525" priority="576" operator="beginsWith" text="NT">
      <formula>LEFT(I12,LEN("NT"))="NT"</formula>
    </cfRule>
  </conditionalFormatting>
  <conditionalFormatting sqref="I12">
    <cfRule type="beginsWith" dxfId="26524" priority="573" operator="beginsWith" text="ANT">
      <formula>LEFT(I12,LEN("ANT"))="ANT"</formula>
    </cfRule>
    <cfRule type="beginsWith" dxfId="26523" priority="574" operator="beginsWith" text="FAL">
      <formula>LEFT(I12,LEN("FAL"))="FAL"</formula>
    </cfRule>
    <cfRule type="beginsWith" dxfId="26522" priority="575" operator="beginsWith" text="OK">
      <formula>LEFT(I12,LEN("OK"))="OK"</formula>
    </cfRule>
  </conditionalFormatting>
  <conditionalFormatting sqref="I12">
    <cfRule type="beginsWith" dxfId="26521" priority="572" operator="beginsWith" text="ATR">
      <formula>LEFT(I12,LEN("ATR"))="ATR"</formula>
    </cfRule>
  </conditionalFormatting>
  <conditionalFormatting sqref="I12">
    <cfRule type="beginsWith" dxfId="26520" priority="571" operator="beginsWith" text="ATD">
      <formula>LEFT(I12,LEN("ATD"))="ATD"</formula>
    </cfRule>
  </conditionalFormatting>
  <conditionalFormatting sqref="I12">
    <cfRule type="beginsWith" dxfId="26519" priority="570" operator="beginsWith" text="DP">
      <formula>LEFT(I12,LEN("DP"))="DP"</formula>
    </cfRule>
  </conditionalFormatting>
  <conditionalFormatting sqref="I11">
    <cfRule type="beginsWith" dxfId="26518" priority="568" operator="beginsWith" text="FER">
      <formula>LEFT(I11,LEN("FER"))="FER"</formula>
    </cfRule>
    <cfRule type="beginsWith" dxfId="26517" priority="569" operator="beginsWith" text="FRS">
      <formula>LEFT(I11,LEN("FRS"))="FRS"</formula>
    </cfRule>
  </conditionalFormatting>
  <conditionalFormatting sqref="I11">
    <cfRule type="beginsWith" dxfId="26516" priority="567" operator="beginsWith" text="NT">
      <formula>LEFT(I11,LEN("NT"))="NT"</formula>
    </cfRule>
  </conditionalFormatting>
  <conditionalFormatting sqref="I11">
    <cfRule type="beginsWith" dxfId="26515" priority="564" operator="beginsWith" text="ANT">
      <formula>LEFT(I11,LEN("ANT"))="ANT"</formula>
    </cfRule>
    <cfRule type="beginsWith" dxfId="26514" priority="565" operator="beginsWith" text="FAL">
      <formula>LEFT(I11,LEN("FAL"))="FAL"</formula>
    </cfRule>
    <cfRule type="beginsWith" dxfId="26513" priority="566" operator="beginsWith" text="OK">
      <formula>LEFT(I11,LEN("OK"))="OK"</formula>
    </cfRule>
  </conditionalFormatting>
  <conditionalFormatting sqref="I11">
    <cfRule type="beginsWith" dxfId="26512" priority="563" operator="beginsWith" text="ATR">
      <formula>LEFT(I11,LEN("ATR"))="ATR"</formula>
    </cfRule>
  </conditionalFormatting>
  <conditionalFormatting sqref="I11">
    <cfRule type="beginsWith" dxfId="26511" priority="562" operator="beginsWith" text="ATD">
      <formula>LEFT(I11,LEN("ATD"))="ATD"</formula>
    </cfRule>
  </conditionalFormatting>
  <conditionalFormatting sqref="I11">
    <cfRule type="beginsWith" dxfId="26510" priority="561" operator="beginsWith" text="DP">
      <formula>LEFT(I11,LEN("DP"))="DP"</formula>
    </cfRule>
  </conditionalFormatting>
  <conditionalFormatting sqref="I14">
    <cfRule type="beginsWith" dxfId="26509" priority="559" operator="beginsWith" text="FER">
      <formula>LEFT(I14,LEN("FER"))="FER"</formula>
    </cfRule>
    <cfRule type="beginsWith" dxfId="26508" priority="560" operator="beginsWith" text="FRS">
      <formula>LEFT(I14,LEN("FRS"))="FRS"</formula>
    </cfRule>
  </conditionalFormatting>
  <conditionalFormatting sqref="I14">
    <cfRule type="beginsWith" dxfId="26507" priority="558" operator="beginsWith" text="NT">
      <formula>LEFT(I14,LEN("NT"))="NT"</formula>
    </cfRule>
  </conditionalFormatting>
  <conditionalFormatting sqref="I14">
    <cfRule type="beginsWith" dxfId="26506" priority="555" operator="beginsWith" text="ANT">
      <formula>LEFT(I14,LEN("ANT"))="ANT"</formula>
    </cfRule>
    <cfRule type="beginsWith" dxfId="26505" priority="556" operator="beginsWith" text="FAL">
      <formula>LEFT(I14,LEN("FAL"))="FAL"</formula>
    </cfRule>
    <cfRule type="beginsWith" dxfId="26504" priority="557" operator="beginsWith" text="OK">
      <formula>LEFT(I14,LEN("OK"))="OK"</formula>
    </cfRule>
  </conditionalFormatting>
  <conditionalFormatting sqref="I14">
    <cfRule type="beginsWith" dxfId="26503" priority="554" operator="beginsWith" text="ATR">
      <formula>LEFT(I14,LEN("ATR"))="ATR"</formula>
    </cfRule>
  </conditionalFormatting>
  <conditionalFormatting sqref="I14">
    <cfRule type="beginsWith" dxfId="26502" priority="553" operator="beginsWith" text="ATD">
      <formula>LEFT(I14,LEN("ATD"))="ATD"</formula>
    </cfRule>
  </conditionalFormatting>
  <conditionalFormatting sqref="I14">
    <cfRule type="beginsWith" dxfId="26501" priority="552" stopIfTrue="1" operator="beginsWith" text="DP">
      <formula>LEFT(I14,LEN("DP"))="DP"</formula>
    </cfRule>
  </conditionalFormatting>
  <conditionalFormatting sqref="I13">
    <cfRule type="beginsWith" dxfId="26500" priority="550" operator="beginsWith" text="FER">
      <formula>LEFT(I13,LEN("FER"))="FER"</formula>
    </cfRule>
    <cfRule type="beginsWith" dxfId="26499" priority="551" operator="beginsWith" text="FRS">
      <formula>LEFT(I13,LEN("FRS"))="FRS"</formula>
    </cfRule>
  </conditionalFormatting>
  <conditionalFormatting sqref="I13">
    <cfRule type="beginsWith" dxfId="26498" priority="549" operator="beginsWith" text="NT">
      <formula>LEFT(I13,LEN("NT"))="NT"</formula>
    </cfRule>
  </conditionalFormatting>
  <conditionalFormatting sqref="I13">
    <cfRule type="beginsWith" dxfId="26497" priority="546" operator="beginsWith" text="ANT">
      <formula>LEFT(I13,LEN("ANT"))="ANT"</formula>
    </cfRule>
    <cfRule type="beginsWith" dxfId="26496" priority="547" operator="beginsWith" text="FAL">
      <formula>LEFT(I13,LEN("FAL"))="FAL"</formula>
    </cfRule>
    <cfRule type="beginsWith" dxfId="26495" priority="548" operator="beginsWith" text="OK">
      <formula>LEFT(I13,LEN("OK"))="OK"</formula>
    </cfRule>
  </conditionalFormatting>
  <conditionalFormatting sqref="I13">
    <cfRule type="beginsWith" dxfId="26494" priority="545" operator="beginsWith" text="ATR">
      <formula>LEFT(I13,LEN("ATR"))="ATR"</formula>
    </cfRule>
  </conditionalFormatting>
  <conditionalFormatting sqref="I13">
    <cfRule type="beginsWith" dxfId="26493" priority="544" operator="beginsWith" text="ATD">
      <formula>LEFT(I13,LEN("ATD"))="ATD"</formula>
    </cfRule>
  </conditionalFormatting>
  <conditionalFormatting sqref="I13">
    <cfRule type="beginsWith" dxfId="26492" priority="543" operator="beginsWith" text="DP">
      <formula>LEFT(I13,LEN("DP"))="DP"</formula>
    </cfRule>
  </conditionalFormatting>
  <conditionalFormatting sqref="H11:H14">
    <cfRule type="expression" dxfId="26491" priority="542">
      <formula>G11="0"</formula>
    </cfRule>
  </conditionalFormatting>
  <conditionalFormatting sqref="G11:G14">
    <cfRule type="beginsWith" dxfId="26490" priority="541" operator="beginsWith" text="0">
      <formula>LEFT(G11,LEN("0"))="0"</formula>
    </cfRule>
  </conditionalFormatting>
  <conditionalFormatting sqref="G17:I18">
    <cfRule type="expression" dxfId="26489" priority="537">
      <formula>F15="FERIADO"</formula>
    </cfRule>
    <cfRule type="expression" dxfId="26488" priority="538">
      <formula>F15="FÉRIAS"</formula>
    </cfRule>
    <cfRule type="expression" dxfId="26487" priority="539">
      <formula>F15="ATESTADO"</formula>
    </cfRule>
    <cfRule type="expression" dxfId="26486" priority="540">
      <formula>F15="NTRAB"</formula>
    </cfRule>
  </conditionalFormatting>
  <conditionalFormatting sqref="I15">
    <cfRule type="beginsWith" dxfId="26485" priority="534" operator="beginsWith" text="DP">
      <formula>LEFT(I15,LEN("DP"))="DP"</formula>
    </cfRule>
    <cfRule type="beginsWith" dxfId="26484" priority="535" operator="beginsWith" text="FER">
      <formula>LEFT(I15,LEN("FER"))="FER"</formula>
    </cfRule>
    <cfRule type="beginsWith" dxfId="26483" priority="536" operator="beginsWith" text="FRS">
      <formula>LEFT(I15,LEN("FRS"))="FRS"</formula>
    </cfRule>
  </conditionalFormatting>
  <conditionalFormatting sqref="I15">
    <cfRule type="beginsWith" dxfId="26482" priority="533" operator="beginsWith" text="NT">
      <formula>LEFT(I15,LEN("NT"))="NT"</formula>
    </cfRule>
  </conditionalFormatting>
  <conditionalFormatting sqref="I15">
    <cfRule type="beginsWith" dxfId="26481" priority="530" operator="beginsWith" text="ANT">
      <formula>LEFT(I15,LEN("ANT"))="ANT"</formula>
    </cfRule>
    <cfRule type="beginsWith" dxfId="26480" priority="531" operator="beginsWith" text="FAL">
      <formula>LEFT(I15,LEN("FAL"))="FAL"</formula>
    </cfRule>
    <cfRule type="beginsWith" dxfId="26479" priority="532" operator="beginsWith" text="OK">
      <formula>LEFT(I15,LEN("OK"))="OK"</formula>
    </cfRule>
  </conditionalFormatting>
  <conditionalFormatting sqref="I15">
    <cfRule type="beginsWith" dxfId="26478" priority="529" operator="beginsWith" text="ATR">
      <formula>LEFT(I15,LEN("ATR"))="ATR"</formula>
    </cfRule>
  </conditionalFormatting>
  <conditionalFormatting sqref="I15">
    <cfRule type="beginsWith" dxfId="26477" priority="528" operator="beginsWith" text="ATD">
      <formula>LEFT(I15,LEN("ATD"))="ATD"</formula>
    </cfRule>
  </conditionalFormatting>
  <conditionalFormatting sqref="I16">
    <cfRule type="beginsWith" dxfId="26476" priority="526" operator="beginsWith" text="FER">
      <formula>LEFT(I16,LEN("FER"))="FER"</formula>
    </cfRule>
    <cfRule type="beginsWith" dxfId="26475" priority="527" operator="beginsWith" text="FRS">
      <formula>LEFT(I16,LEN("FRS"))="FRS"</formula>
    </cfRule>
  </conditionalFormatting>
  <conditionalFormatting sqref="I16">
    <cfRule type="beginsWith" dxfId="26474" priority="525" operator="beginsWith" text="NT">
      <formula>LEFT(I16,LEN("NT"))="NT"</formula>
    </cfRule>
  </conditionalFormatting>
  <conditionalFormatting sqref="I16">
    <cfRule type="beginsWith" dxfId="26473" priority="522" operator="beginsWith" text="ANT">
      <formula>LEFT(I16,LEN("ANT"))="ANT"</formula>
    </cfRule>
    <cfRule type="beginsWith" dxfId="26472" priority="523" operator="beginsWith" text="FAL">
      <formula>LEFT(I16,LEN("FAL"))="FAL"</formula>
    </cfRule>
    <cfRule type="beginsWith" dxfId="26471" priority="524" operator="beginsWith" text="OK">
      <formula>LEFT(I16,LEN("OK"))="OK"</formula>
    </cfRule>
  </conditionalFormatting>
  <conditionalFormatting sqref="I16">
    <cfRule type="beginsWith" dxfId="26470" priority="521" operator="beginsWith" text="ATR">
      <formula>LEFT(I16,LEN("ATR"))="ATR"</formula>
    </cfRule>
  </conditionalFormatting>
  <conditionalFormatting sqref="I16">
    <cfRule type="beginsWith" dxfId="26469" priority="520" operator="beginsWith" text="ATD">
      <formula>LEFT(I16,LEN("ATD"))="ATD"</formula>
    </cfRule>
  </conditionalFormatting>
  <conditionalFormatting sqref="I16">
    <cfRule type="beginsWith" dxfId="26468" priority="519" stopIfTrue="1" operator="beginsWith" text="DP">
      <formula>LEFT(I16,LEN("DP"))="DP"</formula>
    </cfRule>
  </conditionalFormatting>
  <conditionalFormatting sqref="H15:H16">
    <cfRule type="expression" dxfId="26467" priority="518">
      <formula>G15="0"</formula>
    </cfRule>
  </conditionalFormatting>
  <conditionalFormatting sqref="G15:G16">
    <cfRule type="beginsWith" dxfId="26466" priority="517" operator="beginsWith" text="0">
      <formula>LEFT(G15,LEN("0"))="0"</formula>
    </cfRule>
  </conditionalFormatting>
  <conditionalFormatting sqref="G19:I22">
    <cfRule type="expression" dxfId="26465" priority="513">
      <formula>F19="FÉRIAS"</formula>
    </cfRule>
    <cfRule type="expression" dxfId="26464" priority="514">
      <formula>F19="FERIADO"</formula>
    </cfRule>
    <cfRule type="expression" dxfId="26463" priority="515">
      <formula>F19="ATESTADO"</formula>
    </cfRule>
    <cfRule type="expression" dxfId="26462" priority="516">
      <formula>F19="NTRAB"</formula>
    </cfRule>
  </conditionalFormatting>
  <conditionalFormatting sqref="I24">
    <cfRule type="beginsWith" dxfId="26461" priority="511" operator="beginsWith" text="FER">
      <formula>LEFT(I24,LEN("FER"))="FER"</formula>
    </cfRule>
    <cfRule type="beginsWith" dxfId="26460" priority="512" operator="beginsWith" text="FRS">
      <formula>LEFT(I24,LEN("FRS"))="FRS"</formula>
    </cfRule>
  </conditionalFormatting>
  <conditionalFormatting sqref="I24">
    <cfRule type="beginsWith" dxfId="26459" priority="510" operator="beginsWith" text="NT">
      <formula>LEFT(I24,LEN("NT"))="NT"</formula>
    </cfRule>
  </conditionalFormatting>
  <conditionalFormatting sqref="I24">
    <cfRule type="beginsWith" dxfId="26458" priority="507" operator="beginsWith" text="ANT">
      <formula>LEFT(I24,LEN("ANT"))="ANT"</formula>
    </cfRule>
    <cfRule type="beginsWith" dxfId="26457" priority="508" operator="beginsWith" text="FAL">
      <formula>LEFT(I24,LEN("FAL"))="FAL"</formula>
    </cfRule>
    <cfRule type="beginsWith" dxfId="26456" priority="509" operator="beginsWith" text="OK">
      <formula>LEFT(I24,LEN("OK"))="OK"</formula>
    </cfRule>
  </conditionalFormatting>
  <conditionalFormatting sqref="I24">
    <cfRule type="beginsWith" dxfId="26455" priority="506" operator="beginsWith" text="ATR">
      <formula>LEFT(I24,LEN("ATR"))="ATR"</formula>
    </cfRule>
  </conditionalFormatting>
  <conditionalFormatting sqref="I24">
    <cfRule type="beginsWith" dxfId="26454" priority="505" operator="beginsWith" text="ATD">
      <formula>LEFT(I24,LEN("ATD"))="ATD"</formula>
    </cfRule>
  </conditionalFormatting>
  <conditionalFormatting sqref="I24">
    <cfRule type="beginsWith" dxfId="26453" priority="504" operator="beginsWith" text="DP">
      <formula>LEFT(I24,LEN("DP"))="DP"</formula>
    </cfRule>
  </conditionalFormatting>
  <conditionalFormatting sqref="I23">
    <cfRule type="beginsWith" dxfId="26452" priority="502" operator="beginsWith" text="FER">
      <formula>LEFT(I23,LEN("FER"))="FER"</formula>
    </cfRule>
    <cfRule type="beginsWith" dxfId="26451" priority="503" operator="beginsWith" text="FRS">
      <formula>LEFT(I23,LEN("FRS"))="FRS"</formula>
    </cfRule>
  </conditionalFormatting>
  <conditionalFormatting sqref="I23">
    <cfRule type="beginsWith" dxfId="26450" priority="501" operator="beginsWith" text="NT">
      <formula>LEFT(I23,LEN("NT"))="NT"</formula>
    </cfRule>
  </conditionalFormatting>
  <conditionalFormatting sqref="I23">
    <cfRule type="beginsWith" dxfId="26449" priority="498" operator="beginsWith" text="ANT">
      <formula>LEFT(I23,LEN("ANT"))="ANT"</formula>
    </cfRule>
    <cfRule type="beginsWith" dxfId="26448" priority="499" operator="beginsWith" text="FAL">
      <formula>LEFT(I23,LEN("FAL"))="FAL"</formula>
    </cfRule>
    <cfRule type="beginsWith" dxfId="26447" priority="500" operator="beginsWith" text="OK">
      <formula>LEFT(I23,LEN("OK"))="OK"</formula>
    </cfRule>
  </conditionalFormatting>
  <conditionalFormatting sqref="I23">
    <cfRule type="beginsWith" dxfId="26446" priority="497" operator="beginsWith" text="ATR">
      <formula>LEFT(I23,LEN("ATR"))="ATR"</formula>
    </cfRule>
  </conditionalFormatting>
  <conditionalFormatting sqref="I23">
    <cfRule type="beginsWith" dxfId="26445" priority="496" operator="beginsWith" text="ATD">
      <formula>LEFT(I23,LEN("ATD"))="ATD"</formula>
    </cfRule>
  </conditionalFormatting>
  <conditionalFormatting sqref="I23">
    <cfRule type="beginsWith" dxfId="26444" priority="495" operator="beginsWith" text="DP">
      <formula>LEFT(I23,LEN("DP"))="DP"</formula>
    </cfRule>
  </conditionalFormatting>
  <conditionalFormatting sqref="I26">
    <cfRule type="beginsWith" dxfId="26443" priority="493" operator="beginsWith" text="FER">
      <formula>LEFT(I26,LEN("FER"))="FER"</formula>
    </cfRule>
    <cfRule type="beginsWith" dxfId="26442" priority="494" operator="beginsWith" text="FRS">
      <formula>LEFT(I26,LEN("FRS"))="FRS"</formula>
    </cfRule>
  </conditionalFormatting>
  <conditionalFormatting sqref="I26">
    <cfRule type="beginsWith" dxfId="26441" priority="492" operator="beginsWith" text="NT">
      <formula>LEFT(I26,LEN("NT"))="NT"</formula>
    </cfRule>
  </conditionalFormatting>
  <conditionalFormatting sqref="I26">
    <cfRule type="beginsWith" dxfId="26440" priority="489" operator="beginsWith" text="ANT">
      <formula>LEFT(I26,LEN("ANT"))="ANT"</formula>
    </cfRule>
    <cfRule type="beginsWith" dxfId="26439" priority="490" operator="beginsWith" text="FAL">
      <formula>LEFT(I26,LEN("FAL"))="FAL"</formula>
    </cfRule>
    <cfRule type="beginsWith" dxfId="26438" priority="491" operator="beginsWith" text="OK">
      <formula>LEFT(I26,LEN("OK"))="OK"</formula>
    </cfRule>
  </conditionalFormatting>
  <conditionalFormatting sqref="I26">
    <cfRule type="beginsWith" dxfId="26437" priority="488" operator="beginsWith" text="ATR">
      <formula>LEFT(I26,LEN("ATR"))="ATR"</formula>
    </cfRule>
  </conditionalFormatting>
  <conditionalFormatting sqref="I26">
    <cfRule type="beginsWith" dxfId="26436" priority="487" operator="beginsWith" text="ATD">
      <formula>LEFT(I26,LEN("ATD"))="ATD"</formula>
    </cfRule>
  </conditionalFormatting>
  <conditionalFormatting sqref="I26">
    <cfRule type="beginsWith" dxfId="26435" priority="486" stopIfTrue="1" operator="beginsWith" text="DP">
      <formula>LEFT(I26,LEN("DP"))="DP"</formula>
    </cfRule>
  </conditionalFormatting>
  <conditionalFormatting sqref="I25">
    <cfRule type="beginsWith" dxfId="26434" priority="484" operator="beginsWith" text="FER">
      <formula>LEFT(I25,LEN("FER"))="FER"</formula>
    </cfRule>
    <cfRule type="beginsWith" dxfId="26433" priority="485" operator="beginsWith" text="FRS">
      <formula>LEFT(I25,LEN("FRS"))="FRS"</formula>
    </cfRule>
  </conditionalFormatting>
  <conditionalFormatting sqref="I25">
    <cfRule type="beginsWith" dxfId="26432" priority="483" operator="beginsWith" text="NT">
      <formula>LEFT(I25,LEN("NT"))="NT"</formula>
    </cfRule>
  </conditionalFormatting>
  <conditionalFormatting sqref="I25">
    <cfRule type="beginsWith" dxfId="26431" priority="480" operator="beginsWith" text="ANT">
      <formula>LEFT(I25,LEN("ANT"))="ANT"</formula>
    </cfRule>
    <cfRule type="beginsWith" dxfId="26430" priority="481" operator="beginsWith" text="FAL">
      <formula>LEFT(I25,LEN("FAL"))="FAL"</formula>
    </cfRule>
    <cfRule type="beginsWith" dxfId="26429" priority="482" operator="beginsWith" text="OK">
      <formula>LEFT(I25,LEN("OK"))="OK"</formula>
    </cfRule>
  </conditionalFormatting>
  <conditionalFormatting sqref="I25">
    <cfRule type="beginsWith" dxfId="26428" priority="479" operator="beginsWith" text="ATR">
      <formula>LEFT(I25,LEN("ATR"))="ATR"</formula>
    </cfRule>
  </conditionalFormatting>
  <conditionalFormatting sqref="I25">
    <cfRule type="beginsWith" dxfId="26427" priority="478" operator="beginsWith" text="ATD">
      <formula>LEFT(I25,LEN("ATD"))="ATD"</formula>
    </cfRule>
  </conditionalFormatting>
  <conditionalFormatting sqref="I25">
    <cfRule type="beginsWith" dxfId="26426" priority="477" operator="beginsWith" text="DP">
      <formula>LEFT(I25,LEN("DP"))="DP"</formula>
    </cfRule>
  </conditionalFormatting>
  <conditionalFormatting sqref="H23:H26">
    <cfRule type="expression" dxfId="26425" priority="476">
      <formula>G23="0"</formula>
    </cfRule>
  </conditionalFormatting>
  <conditionalFormatting sqref="G23:G26">
    <cfRule type="beginsWith" dxfId="26424" priority="475" operator="beginsWith" text="0">
      <formula>LEFT(G23,LEN("0"))="0"</formula>
    </cfRule>
  </conditionalFormatting>
  <conditionalFormatting sqref="I28">
    <cfRule type="beginsWith" dxfId="26423" priority="473" operator="beginsWith" text="FER">
      <formula>LEFT(I28,LEN("FER"))="FER"</formula>
    </cfRule>
    <cfRule type="beginsWith" dxfId="26422" priority="474" operator="beginsWith" text="FRS">
      <formula>LEFT(I28,LEN("FRS"))="FRS"</formula>
    </cfRule>
  </conditionalFormatting>
  <conditionalFormatting sqref="I28">
    <cfRule type="beginsWith" dxfId="26421" priority="472" operator="beginsWith" text="NT">
      <formula>LEFT(I28,LEN("NT"))="NT"</formula>
    </cfRule>
  </conditionalFormatting>
  <conditionalFormatting sqref="I28">
    <cfRule type="beginsWith" dxfId="26420" priority="469" operator="beginsWith" text="ANT">
      <formula>LEFT(I28,LEN("ANT"))="ANT"</formula>
    </cfRule>
    <cfRule type="beginsWith" dxfId="26419" priority="470" operator="beginsWith" text="FAL">
      <formula>LEFT(I28,LEN("FAL"))="FAL"</formula>
    </cfRule>
    <cfRule type="beginsWith" dxfId="26418" priority="471" operator="beginsWith" text="OK">
      <formula>LEFT(I28,LEN("OK"))="OK"</formula>
    </cfRule>
  </conditionalFormatting>
  <conditionalFormatting sqref="I28">
    <cfRule type="beginsWith" dxfId="26417" priority="468" operator="beginsWith" text="ATR">
      <formula>LEFT(I28,LEN("ATR"))="ATR"</formula>
    </cfRule>
  </conditionalFormatting>
  <conditionalFormatting sqref="I28">
    <cfRule type="beginsWith" dxfId="26416" priority="467" operator="beginsWith" text="ATD">
      <formula>LEFT(I28,LEN("ATD"))="ATD"</formula>
    </cfRule>
  </conditionalFormatting>
  <conditionalFormatting sqref="I28">
    <cfRule type="beginsWith" dxfId="26415" priority="466" operator="beginsWith" text="DP">
      <formula>LEFT(I28,LEN("DP"))="DP"</formula>
    </cfRule>
  </conditionalFormatting>
  <conditionalFormatting sqref="I27">
    <cfRule type="beginsWith" dxfId="26414" priority="464" operator="beginsWith" text="FER">
      <formula>LEFT(I27,LEN("FER"))="FER"</formula>
    </cfRule>
    <cfRule type="beginsWith" dxfId="26413" priority="465" operator="beginsWith" text="FRS">
      <formula>LEFT(I27,LEN("FRS"))="FRS"</formula>
    </cfRule>
  </conditionalFormatting>
  <conditionalFormatting sqref="I27">
    <cfRule type="beginsWith" dxfId="26412" priority="463" operator="beginsWith" text="NT">
      <formula>LEFT(I27,LEN("NT"))="NT"</formula>
    </cfRule>
  </conditionalFormatting>
  <conditionalFormatting sqref="I27">
    <cfRule type="beginsWith" dxfId="26411" priority="460" operator="beginsWith" text="ANT">
      <formula>LEFT(I27,LEN("ANT"))="ANT"</formula>
    </cfRule>
    <cfRule type="beginsWith" dxfId="26410" priority="461" operator="beginsWith" text="FAL">
      <formula>LEFT(I27,LEN("FAL"))="FAL"</formula>
    </cfRule>
    <cfRule type="beginsWith" dxfId="26409" priority="462" operator="beginsWith" text="OK">
      <formula>LEFT(I27,LEN("OK"))="OK"</formula>
    </cfRule>
  </conditionalFormatting>
  <conditionalFormatting sqref="I27">
    <cfRule type="beginsWith" dxfId="26408" priority="459" operator="beginsWith" text="ATR">
      <formula>LEFT(I27,LEN("ATR"))="ATR"</formula>
    </cfRule>
  </conditionalFormatting>
  <conditionalFormatting sqref="I27">
    <cfRule type="beginsWith" dxfId="26407" priority="458" operator="beginsWith" text="ATD">
      <formula>LEFT(I27,LEN("ATD"))="ATD"</formula>
    </cfRule>
  </conditionalFormatting>
  <conditionalFormatting sqref="I27">
    <cfRule type="beginsWith" dxfId="26406" priority="457" operator="beginsWith" text="DP">
      <formula>LEFT(I27,LEN("DP"))="DP"</formula>
    </cfRule>
  </conditionalFormatting>
  <conditionalFormatting sqref="I30">
    <cfRule type="beginsWith" dxfId="26405" priority="455" operator="beginsWith" text="FER">
      <formula>LEFT(I30,LEN("FER"))="FER"</formula>
    </cfRule>
    <cfRule type="beginsWith" dxfId="26404" priority="456" operator="beginsWith" text="FRS">
      <formula>LEFT(I30,LEN("FRS"))="FRS"</formula>
    </cfRule>
  </conditionalFormatting>
  <conditionalFormatting sqref="I30">
    <cfRule type="beginsWith" dxfId="26403" priority="454" operator="beginsWith" text="NT">
      <formula>LEFT(I30,LEN("NT"))="NT"</formula>
    </cfRule>
  </conditionalFormatting>
  <conditionalFormatting sqref="I30">
    <cfRule type="beginsWith" dxfId="26402" priority="451" operator="beginsWith" text="ANT">
      <formula>LEFT(I30,LEN("ANT"))="ANT"</formula>
    </cfRule>
    <cfRule type="beginsWith" dxfId="26401" priority="452" operator="beginsWith" text="FAL">
      <formula>LEFT(I30,LEN("FAL"))="FAL"</formula>
    </cfRule>
    <cfRule type="beginsWith" dxfId="26400" priority="453" operator="beginsWith" text="OK">
      <formula>LEFT(I30,LEN("OK"))="OK"</formula>
    </cfRule>
  </conditionalFormatting>
  <conditionalFormatting sqref="I30">
    <cfRule type="beginsWith" dxfId="26399" priority="450" operator="beginsWith" text="ATR">
      <formula>LEFT(I30,LEN("ATR"))="ATR"</formula>
    </cfRule>
  </conditionalFormatting>
  <conditionalFormatting sqref="I30">
    <cfRule type="beginsWith" dxfId="26398" priority="449" operator="beginsWith" text="ATD">
      <formula>LEFT(I30,LEN("ATD"))="ATD"</formula>
    </cfRule>
  </conditionalFormatting>
  <conditionalFormatting sqref="I30">
    <cfRule type="beginsWith" dxfId="26397" priority="448" stopIfTrue="1" operator="beginsWith" text="DP">
      <formula>LEFT(I30,LEN("DP"))="DP"</formula>
    </cfRule>
  </conditionalFormatting>
  <conditionalFormatting sqref="I29">
    <cfRule type="beginsWith" dxfId="26396" priority="446" operator="beginsWith" text="FER">
      <formula>LEFT(I29,LEN("FER"))="FER"</formula>
    </cfRule>
    <cfRule type="beginsWith" dxfId="26395" priority="447" operator="beginsWith" text="FRS">
      <formula>LEFT(I29,LEN("FRS"))="FRS"</formula>
    </cfRule>
  </conditionalFormatting>
  <conditionalFormatting sqref="I29">
    <cfRule type="beginsWith" dxfId="26394" priority="445" operator="beginsWith" text="NT">
      <formula>LEFT(I29,LEN("NT"))="NT"</formula>
    </cfRule>
  </conditionalFormatting>
  <conditionalFormatting sqref="I29">
    <cfRule type="beginsWith" dxfId="26393" priority="442" operator="beginsWith" text="ANT">
      <formula>LEFT(I29,LEN("ANT"))="ANT"</formula>
    </cfRule>
    <cfRule type="beginsWith" dxfId="26392" priority="443" operator="beginsWith" text="FAL">
      <formula>LEFT(I29,LEN("FAL"))="FAL"</formula>
    </cfRule>
    <cfRule type="beginsWith" dxfId="26391" priority="444" operator="beginsWith" text="OK">
      <formula>LEFT(I29,LEN("OK"))="OK"</formula>
    </cfRule>
  </conditionalFormatting>
  <conditionalFormatting sqref="I29">
    <cfRule type="beginsWith" dxfId="26390" priority="441" operator="beginsWith" text="ATR">
      <formula>LEFT(I29,LEN("ATR"))="ATR"</formula>
    </cfRule>
  </conditionalFormatting>
  <conditionalFormatting sqref="I29">
    <cfRule type="beginsWith" dxfId="26389" priority="440" operator="beginsWith" text="ATD">
      <formula>LEFT(I29,LEN("ATD"))="ATD"</formula>
    </cfRule>
  </conditionalFormatting>
  <conditionalFormatting sqref="I29">
    <cfRule type="beginsWith" dxfId="26388" priority="439" operator="beginsWith" text="DP">
      <formula>LEFT(I29,LEN("DP"))="DP"</formula>
    </cfRule>
  </conditionalFormatting>
  <conditionalFormatting sqref="H27:H30">
    <cfRule type="expression" dxfId="26387" priority="438">
      <formula>G27="0"</formula>
    </cfRule>
  </conditionalFormatting>
  <conditionalFormatting sqref="G27:G30">
    <cfRule type="beginsWith" dxfId="26386" priority="437" operator="beginsWith" text="0">
      <formula>LEFT(G27,LEN("0"))="0"</formula>
    </cfRule>
  </conditionalFormatting>
  <conditionalFormatting sqref="I32">
    <cfRule type="beginsWith" dxfId="26385" priority="435" operator="beginsWith" text="FER">
      <formula>LEFT(I32,LEN("FER"))="FER"</formula>
    </cfRule>
    <cfRule type="beginsWith" dxfId="26384" priority="436" operator="beginsWith" text="FRS">
      <formula>LEFT(I32,LEN("FRS"))="FRS"</formula>
    </cfRule>
  </conditionalFormatting>
  <conditionalFormatting sqref="I32">
    <cfRule type="beginsWith" dxfId="26383" priority="434" operator="beginsWith" text="NT">
      <formula>LEFT(I32,LEN("NT"))="NT"</formula>
    </cfRule>
  </conditionalFormatting>
  <conditionalFormatting sqref="I32">
    <cfRule type="beginsWith" dxfId="26382" priority="431" operator="beginsWith" text="ANT">
      <formula>LEFT(I32,LEN("ANT"))="ANT"</formula>
    </cfRule>
    <cfRule type="beginsWith" dxfId="26381" priority="432" operator="beginsWith" text="FAL">
      <formula>LEFT(I32,LEN("FAL"))="FAL"</formula>
    </cfRule>
    <cfRule type="beginsWith" dxfId="26380" priority="433" operator="beginsWith" text="OK">
      <formula>LEFT(I32,LEN("OK"))="OK"</formula>
    </cfRule>
  </conditionalFormatting>
  <conditionalFormatting sqref="I32">
    <cfRule type="beginsWith" dxfId="26379" priority="430" operator="beginsWith" text="ATR">
      <formula>LEFT(I32,LEN("ATR"))="ATR"</formula>
    </cfRule>
  </conditionalFormatting>
  <conditionalFormatting sqref="I32">
    <cfRule type="beginsWith" dxfId="26378" priority="429" operator="beginsWith" text="ATD">
      <formula>LEFT(I32,LEN("ATD"))="ATD"</formula>
    </cfRule>
  </conditionalFormatting>
  <conditionalFormatting sqref="I32">
    <cfRule type="beginsWith" dxfId="26377" priority="428" operator="beginsWith" text="DP">
      <formula>LEFT(I32,LEN("DP"))="DP"</formula>
    </cfRule>
  </conditionalFormatting>
  <conditionalFormatting sqref="I31">
    <cfRule type="beginsWith" dxfId="26376" priority="426" operator="beginsWith" text="FER">
      <formula>LEFT(I31,LEN("FER"))="FER"</formula>
    </cfRule>
    <cfRule type="beginsWith" dxfId="26375" priority="427" operator="beginsWith" text="FRS">
      <formula>LEFT(I31,LEN("FRS"))="FRS"</formula>
    </cfRule>
  </conditionalFormatting>
  <conditionalFormatting sqref="I31">
    <cfRule type="beginsWith" dxfId="26374" priority="425" operator="beginsWith" text="NT">
      <formula>LEFT(I31,LEN("NT"))="NT"</formula>
    </cfRule>
  </conditionalFormatting>
  <conditionalFormatting sqref="I31">
    <cfRule type="beginsWith" dxfId="26373" priority="422" operator="beginsWith" text="ANT">
      <formula>LEFT(I31,LEN("ANT"))="ANT"</formula>
    </cfRule>
    <cfRule type="beginsWith" dxfId="26372" priority="423" operator="beginsWith" text="FAL">
      <formula>LEFT(I31,LEN("FAL"))="FAL"</formula>
    </cfRule>
    <cfRule type="beginsWith" dxfId="26371" priority="424" operator="beginsWith" text="OK">
      <formula>LEFT(I31,LEN("OK"))="OK"</formula>
    </cfRule>
  </conditionalFormatting>
  <conditionalFormatting sqref="I31">
    <cfRule type="beginsWith" dxfId="26370" priority="421" operator="beginsWith" text="ATR">
      <formula>LEFT(I31,LEN("ATR"))="ATR"</formula>
    </cfRule>
  </conditionalFormatting>
  <conditionalFormatting sqref="I31">
    <cfRule type="beginsWith" dxfId="26369" priority="420" operator="beginsWith" text="ATD">
      <formula>LEFT(I31,LEN("ATD"))="ATD"</formula>
    </cfRule>
  </conditionalFormatting>
  <conditionalFormatting sqref="I31">
    <cfRule type="beginsWith" dxfId="26368" priority="419" operator="beginsWith" text="DP">
      <formula>LEFT(I31,LEN("DP"))="DP"</formula>
    </cfRule>
  </conditionalFormatting>
  <conditionalFormatting sqref="I34">
    <cfRule type="beginsWith" dxfId="26367" priority="417" operator="beginsWith" text="FER">
      <formula>LEFT(I34,LEN("FER"))="FER"</formula>
    </cfRule>
    <cfRule type="beginsWith" dxfId="26366" priority="418" operator="beginsWith" text="FRS">
      <formula>LEFT(I34,LEN("FRS"))="FRS"</formula>
    </cfRule>
  </conditionalFormatting>
  <conditionalFormatting sqref="I34">
    <cfRule type="beginsWith" dxfId="26365" priority="416" operator="beginsWith" text="NT">
      <formula>LEFT(I34,LEN("NT"))="NT"</formula>
    </cfRule>
  </conditionalFormatting>
  <conditionalFormatting sqref="I34">
    <cfRule type="beginsWith" dxfId="26364" priority="413" operator="beginsWith" text="ANT">
      <formula>LEFT(I34,LEN("ANT"))="ANT"</formula>
    </cfRule>
    <cfRule type="beginsWith" dxfId="26363" priority="414" operator="beginsWith" text="FAL">
      <formula>LEFT(I34,LEN("FAL"))="FAL"</formula>
    </cfRule>
    <cfRule type="beginsWith" dxfId="26362" priority="415" operator="beginsWith" text="OK">
      <formula>LEFT(I34,LEN("OK"))="OK"</formula>
    </cfRule>
  </conditionalFormatting>
  <conditionalFormatting sqref="I34">
    <cfRule type="beginsWith" dxfId="26361" priority="412" operator="beginsWith" text="ATR">
      <formula>LEFT(I34,LEN("ATR"))="ATR"</formula>
    </cfRule>
  </conditionalFormatting>
  <conditionalFormatting sqref="I34">
    <cfRule type="beginsWith" dxfId="26360" priority="411" operator="beginsWith" text="ATD">
      <formula>LEFT(I34,LEN("ATD"))="ATD"</formula>
    </cfRule>
  </conditionalFormatting>
  <conditionalFormatting sqref="I34">
    <cfRule type="beginsWith" dxfId="26359" priority="410" stopIfTrue="1" operator="beginsWith" text="DP">
      <formula>LEFT(I34,LEN("DP"))="DP"</formula>
    </cfRule>
  </conditionalFormatting>
  <conditionalFormatting sqref="I33">
    <cfRule type="beginsWith" dxfId="26358" priority="408" operator="beginsWith" text="FER">
      <formula>LEFT(I33,LEN("FER"))="FER"</formula>
    </cfRule>
    <cfRule type="beginsWith" dxfId="26357" priority="409" operator="beginsWith" text="FRS">
      <formula>LEFT(I33,LEN("FRS"))="FRS"</formula>
    </cfRule>
  </conditionalFormatting>
  <conditionalFormatting sqref="I33">
    <cfRule type="beginsWith" dxfId="26356" priority="407" operator="beginsWith" text="NT">
      <formula>LEFT(I33,LEN("NT"))="NT"</formula>
    </cfRule>
  </conditionalFormatting>
  <conditionalFormatting sqref="I33">
    <cfRule type="beginsWith" dxfId="26355" priority="404" operator="beginsWith" text="ANT">
      <formula>LEFT(I33,LEN("ANT"))="ANT"</formula>
    </cfRule>
    <cfRule type="beginsWith" dxfId="26354" priority="405" operator="beginsWith" text="FAL">
      <formula>LEFT(I33,LEN("FAL"))="FAL"</formula>
    </cfRule>
    <cfRule type="beginsWith" dxfId="26353" priority="406" operator="beginsWith" text="OK">
      <formula>LEFT(I33,LEN("OK"))="OK"</formula>
    </cfRule>
  </conditionalFormatting>
  <conditionalFormatting sqref="I33">
    <cfRule type="beginsWith" dxfId="26352" priority="403" operator="beginsWith" text="ATR">
      <formula>LEFT(I33,LEN("ATR"))="ATR"</formula>
    </cfRule>
  </conditionalFormatting>
  <conditionalFormatting sqref="I33">
    <cfRule type="beginsWith" dxfId="26351" priority="402" operator="beginsWith" text="ATD">
      <formula>LEFT(I33,LEN("ATD"))="ATD"</formula>
    </cfRule>
  </conditionalFormatting>
  <conditionalFormatting sqref="I33">
    <cfRule type="beginsWith" dxfId="26350" priority="401" operator="beginsWith" text="DP">
      <formula>LEFT(I33,LEN("DP"))="DP"</formula>
    </cfRule>
  </conditionalFormatting>
  <conditionalFormatting sqref="H31:H34">
    <cfRule type="expression" dxfId="26349" priority="400">
      <formula>G31="0"</formula>
    </cfRule>
  </conditionalFormatting>
  <conditionalFormatting sqref="G31:G34">
    <cfRule type="beginsWith" dxfId="26348" priority="399" operator="beginsWith" text="0">
      <formula>LEFT(G31,LEN("0"))="0"</formula>
    </cfRule>
  </conditionalFormatting>
  <conditionalFormatting sqref="I36">
    <cfRule type="beginsWith" dxfId="26347" priority="397" operator="beginsWith" text="FER">
      <formula>LEFT(I36,LEN("FER"))="FER"</formula>
    </cfRule>
    <cfRule type="beginsWith" dxfId="26346" priority="398" operator="beginsWith" text="FRS">
      <formula>LEFT(I36,LEN("FRS"))="FRS"</formula>
    </cfRule>
  </conditionalFormatting>
  <conditionalFormatting sqref="I36">
    <cfRule type="beginsWith" dxfId="26345" priority="396" operator="beginsWith" text="NT">
      <formula>LEFT(I36,LEN("NT"))="NT"</formula>
    </cfRule>
  </conditionalFormatting>
  <conditionalFormatting sqref="I36">
    <cfRule type="beginsWith" dxfId="26344" priority="393" operator="beginsWith" text="ANT">
      <formula>LEFT(I36,LEN("ANT"))="ANT"</formula>
    </cfRule>
    <cfRule type="beginsWith" dxfId="26343" priority="394" operator="beginsWith" text="FAL">
      <formula>LEFT(I36,LEN("FAL"))="FAL"</formula>
    </cfRule>
    <cfRule type="beginsWith" dxfId="26342" priority="395" operator="beginsWith" text="OK">
      <formula>LEFT(I36,LEN("OK"))="OK"</formula>
    </cfRule>
  </conditionalFormatting>
  <conditionalFormatting sqref="I36">
    <cfRule type="beginsWith" dxfId="26341" priority="392" operator="beginsWith" text="ATR">
      <formula>LEFT(I36,LEN("ATR"))="ATR"</formula>
    </cfRule>
  </conditionalFormatting>
  <conditionalFormatting sqref="I36">
    <cfRule type="beginsWith" dxfId="26340" priority="391" operator="beginsWith" text="ATD">
      <formula>LEFT(I36,LEN("ATD"))="ATD"</formula>
    </cfRule>
  </conditionalFormatting>
  <conditionalFormatting sqref="I36">
    <cfRule type="beginsWith" dxfId="26339" priority="390" operator="beginsWith" text="DP">
      <formula>LEFT(I36,LEN("DP"))="DP"</formula>
    </cfRule>
  </conditionalFormatting>
  <conditionalFormatting sqref="I35">
    <cfRule type="beginsWith" dxfId="26338" priority="388" operator="beginsWith" text="FER">
      <formula>LEFT(I35,LEN("FER"))="FER"</formula>
    </cfRule>
    <cfRule type="beginsWith" dxfId="26337" priority="389" operator="beginsWith" text="FRS">
      <formula>LEFT(I35,LEN("FRS"))="FRS"</formula>
    </cfRule>
  </conditionalFormatting>
  <conditionalFormatting sqref="I35">
    <cfRule type="beginsWith" dxfId="26336" priority="387" operator="beginsWith" text="NT">
      <formula>LEFT(I35,LEN("NT"))="NT"</formula>
    </cfRule>
  </conditionalFormatting>
  <conditionalFormatting sqref="I35">
    <cfRule type="beginsWith" dxfId="26335" priority="384" operator="beginsWith" text="ANT">
      <formula>LEFT(I35,LEN("ANT"))="ANT"</formula>
    </cfRule>
    <cfRule type="beginsWith" dxfId="26334" priority="385" operator="beginsWith" text="FAL">
      <formula>LEFT(I35,LEN("FAL"))="FAL"</formula>
    </cfRule>
    <cfRule type="beginsWith" dxfId="26333" priority="386" operator="beginsWith" text="OK">
      <formula>LEFT(I35,LEN("OK"))="OK"</formula>
    </cfRule>
  </conditionalFormatting>
  <conditionalFormatting sqref="I35">
    <cfRule type="beginsWith" dxfId="26332" priority="383" operator="beginsWith" text="ATR">
      <formula>LEFT(I35,LEN("ATR"))="ATR"</formula>
    </cfRule>
  </conditionalFormatting>
  <conditionalFormatting sqref="I35">
    <cfRule type="beginsWith" dxfId="26331" priority="382" operator="beginsWith" text="ATD">
      <formula>LEFT(I35,LEN("ATD"))="ATD"</formula>
    </cfRule>
  </conditionalFormatting>
  <conditionalFormatting sqref="I35">
    <cfRule type="beginsWith" dxfId="26330" priority="381" operator="beginsWith" text="DP">
      <formula>LEFT(I35,LEN("DP"))="DP"</formula>
    </cfRule>
  </conditionalFormatting>
  <conditionalFormatting sqref="I38">
    <cfRule type="beginsWith" dxfId="26329" priority="379" operator="beginsWith" text="FER">
      <formula>LEFT(I38,LEN("FER"))="FER"</formula>
    </cfRule>
    <cfRule type="beginsWith" dxfId="26328" priority="380" operator="beginsWith" text="FRS">
      <formula>LEFT(I38,LEN("FRS"))="FRS"</formula>
    </cfRule>
  </conditionalFormatting>
  <conditionalFormatting sqref="I38">
    <cfRule type="beginsWith" dxfId="26327" priority="378" operator="beginsWith" text="NT">
      <formula>LEFT(I38,LEN("NT"))="NT"</formula>
    </cfRule>
  </conditionalFormatting>
  <conditionalFormatting sqref="I38">
    <cfRule type="beginsWith" dxfId="26326" priority="375" operator="beginsWith" text="ANT">
      <formula>LEFT(I38,LEN("ANT"))="ANT"</formula>
    </cfRule>
    <cfRule type="beginsWith" dxfId="26325" priority="376" operator="beginsWith" text="FAL">
      <formula>LEFT(I38,LEN("FAL"))="FAL"</formula>
    </cfRule>
    <cfRule type="beginsWith" dxfId="26324" priority="377" operator="beginsWith" text="OK">
      <formula>LEFT(I38,LEN("OK"))="OK"</formula>
    </cfRule>
  </conditionalFormatting>
  <conditionalFormatting sqref="I38">
    <cfRule type="beginsWith" dxfId="26323" priority="374" operator="beginsWith" text="ATR">
      <formula>LEFT(I38,LEN("ATR"))="ATR"</formula>
    </cfRule>
  </conditionalFormatting>
  <conditionalFormatting sqref="I38">
    <cfRule type="beginsWith" dxfId="26322" priority="373" operator="beginsWith" text="ATD">
      <formula>LEFT(I38,LEN("ATD"))="ATD"</formula>
    </cfRule>
  </conditionalFormatting>
  <conditionalFormatting sqref="I38">
    <cfRule type="beginsWith" dxfId="26321" priority="372" stopIfTrue="1" operator="beginsWith" text="DP">
      <formula>LEFT(I38,LEN("DP"))="DP"</formula>
    </cfRule>
  </conditionalFormatting>
  <conditionalFormatting sqref="I37">
    <cfRule type="beginsWith" dxfId="26320" priority="370" operator="beginsWith" text="FER">
      <formula>LEFT(I37,LEN("FER"))="FER"</formula>
    </cfRule>
    <cfRule type="beginsWith" dxfId="26319" priority="371" operator="beginsWith" text="FRS">
      <formula>LEFT(I37,LEN("FRS"))="FRS"</formula>
    </cfRule>
  </conditionalFormatting>
  <conditionalFormatting sqref="I37">
    <cfRule type="beginsWith" dxfId="26318" priority="369" operator="beginsWith" text="NT">
      <formula>LEFT(I37,LEN("NT"))="NT"</formula>
    </cfRule>
  </conditionalFormatting>
  <conditionalFormatting sqref="I37">
    <cfRule type="beginsWith" dxfId="26317" priority="366" operator="beginsWith" text="ANT">
      <formula>LEFT(I37,LEN("ANT"))="ANT"</formula>
    </cfRule>
    <cfRule type="beginsWith" dxfId="26316" priority="367" operator="beginsWith" text="FAL">
      <formula>LEFT(I37,LEN("FAL"))="FAL"</formula>
    </cfRule>
    <cfRule type="beginsWith" dxfId="26315" priority="368" operator="beginsWith" text="OK">
      <formula>LEFT(I37,LEN("OK"))="OK"</formula>
    </cfRule>
  </conditionalFormatting>
  <conditionalFormatting sqref="I37">
    <cfRule type="beginsWith" dxfId="26314" priority="365" operator="beginsWith" text="ATR">
      <formula>LEFT(I37,LEN("ATR"))="ATR"</formula>
    </cfRule>
  </conditionalFormatting>
  <conditionalFormatting sqref="I37">
    <cfRule type="beginsWith" dxfId="26313" priority="364" operator="beginsWith" text="ATD">
      <formula>LEFT(I37,LEN("ATD"))="ATD"</formula>
    </cfRule>
  </conditionalFormatting>
  <conditionalFormatting sqref="I37">
    <cfRule type="beginsWith" dxfId="26312" priority="363" operator="beginsWith" text="DP">
      <formula>LEFT(I37,LEN("DP"))="DP"</formula>
    </cfRule>
  </conditionalFormatting>
  <conditionalFormatting sqref="H35:H38">
    <cfRule type="expression" dxfId="26311" priority="362">
      <formula>G35="0"</formula>
    </cfRule>
  </conditionalFormatting>
  <conditionalFormatting sqref="G35:G38">
    <cfRule type="beginsWith" dxfId="26310" priority="361" operator="beginsWith" text="0">
      <formula>LEFT(G35,LEN("0"))="0"</formula>
    </cfRule>
  </conditionalFormatting>
  <conditionalFormatting sqref="I40">
    <cfRule type="beginsWith" dxfId="26309" priority="359" operator="beginsWith" text="FER">
      <formula>LEFT(I40,LEN("FER"))="FER"</formula>
    </cfRule>
    <cfRule type="beginsWith" dxfId="26308" priority="360" operator="beginsWith" text="FRS">
      <formula>LEFT(I40,LEN("FRS"))="FRS"</formula>
    </cfRule>
  </conditionalFormatting>
  <conditionalFormatting sqref="I40">
    <cfRule type="beginsWith" dxfId="26307" priority="358" operator="beginsWith" text="NT">
      <formula>LEFT(I40,LEN("NT"))="NT"</formula>
    </cfRule>
  </conditionalFormatting>
  <conditionalFormatting sqref="I40">
    <cfRule type="beginsWith" dxfId="26306" priority="355" operator="beginsWith" text="ANT">
      <formula>LEFT(I40,LEN("ANT"))="ANT"</formula>
    </cfRule>
    <cfRule type="beginsWith" dxfId="26305" priority="356" operator="beginsWith" text="FAL">
      <formula>LEFT(I40,LEN("FAL"))="FAL"</formula>
    </cfRule>
    <cfRule type="beginsWith" dxfId="26304" priority="357" operator="beginsWith" text="OK">
      <formula>LEFT(I40,LEN("OK"))="OK"</formula>
    </cfRule>
  </conditionalFormatting>
  <conditionalFormatting sqref="I40">
    <cfRule type="beginsWith" dxfId="26303" priority="354" operator="beginsWith" text="ATR">
      <formula>LEFT(I40,LEN("ATR"))="ATR"</formula>
    </cfRule>
  </conditionalFormatting>
  <conditionalFormatting sqref="I40">
    <cfRule type="beginsWith" dxfId="26302" priority="353" operator="beginsWith" text="ATD">
      <formula>LEFT(I40,LEN("ATD"))="ATD"</formula>
    </cfRule>
  </conditionalFormatting>
  <conditionalFormatting sqref="I40">
    <cfRule type="beginsWith" dxfId="26301" priority="352" operator="beginsWith" text="DP">
      <formula>LEFT(I40,LEN("DP"))="DP"</formula>
    </cfRule>
  </conditionalFormatting>
  <conditionalFormatting sqref="I39">
    <cfRule type="beginsWith" dxfId="26300" priority="350" operator="beginsWith" text="FER">
      <formula>LEFT(I39,LEN("FER"))="FER"</formula>
    </cfRule>
    <cfRule type="beginsWith" dxfId="26299" priority="351" operator="beginsWith" text="FRS">
      <formula>LEFT(I39,LEN("FRS"))="FRS"</formula>
    </cfRule>
  </conditionalFormatting>
  <conditionalFormatting sqref="I39">
    <cfRule type="beginsWith" dxfId="26298" priority="349" operator="beginsWith" text="NT">
      <formula>LEFT(I39,LEN("NT"))="NT"</formula>
    </cfRule>
  </conditionalFormatting>
  <conditionalFormatting sqref="I39">
    <cfRule type="beginsWith" dxfId="26297" priority="346" operator="beginsWith" text="ANT">
      <formula>LEFT(I39,LEN("ANT"))="ANT"</formula>
    </cfRule>
    <cfRule type="beginsWith" dxfId="26296" priority="347" operator="beginsWith" text="FAL">
      <formula>LEFT(I39,LEN("FAL"))="FAL"</formula>
    </cfRule>
    <cfRule type="beginsWith" dxfId="26295" priority="348" operator="beginsWith" text="OK">
      <formula>LEFT(I39,LEN("OK"))="OK"</formula>
    </cfRule>
  </conditionalFormatting>
  <conditionalFormatting sqref="I39">
    <cfRule type="beginsWith" dxfId="26294" priority="345" operator="beginsWith" text="ATR">
      <formula>LEFT(I39,LEN("ATR"))="ATR"</formula>
    </cfRule>
  </conditionalFormatting>
  <conditionalFormatting sqref="I39">
    <cfRule type="beginsWith" dxfId="26293" priority="344" operator="beginsWith" text="ATD">
      <formula>LEFT(I39,LEN("ATD"))="ATD"</formula>
    </cfRule>
  </conditionalFormatting>
  <conditionalFormatting sqref="I39">
    <cfRule type="beginsWith" dxfId="26292" priority="343" operator="beginsWith" text="DP">
      <formula>LEFT(I39,LEN("DP"))="DP"</formula>
    </cfRule>
  </conditionalFormatting>
  <conditionalFormatting sqref="I42">
    <cfRule type="beginsWith" dxfId="26291" priority="341" operator="beginsWith" text="FER">
      <formula>LEFT(I42,LEN("FER"))="FER"</formula>
    </cfRule>
    <cfRule type="beginsWith" dxfId="26290" priority="342" operator="beginsWith" text="FRS">
      <formula>LEFT(I42,LEN("FRS"))="FRS"</formula>
    </cfRule>
  </conditionalFormatting>
  <conditionalFormatting sqref="I42">
    <cfRule type="beginsWith" dxfId="26289" priority="340" operator="beginsWith" text="NT">
      <formula>LEFT(I42,LEN("NT"))="NT"</formula>
    </cfRule>
  </conditionalFormatting>
  <conditionalFormatting sqref="I42">
    <cfRule type="beginsWith" dxfId="26288" priority="337" operator="beginsWith" text="ANT">
      <formula>LEFT(I42,LEN("ANT"))="ANT"</formula>
    </cfRule>
    <cfRule type="beginsWith" dxfId="26287" priority="338" operator="beginsWith" text="FAL">
      <formula>LEFT(I42,LEN("FAL"))="FAL"</formula>
    </cfRule>
    <cfRule type="beginsWith" dxfId="26286" priority="339" operator="beginsWith" text="OK">
      <formula>LEFT(I42,LEN("OK"))="OK"</formula>
    </cfRule>
  </conditionalFormatting>
  <conditionalFormatting sqref="I42">
    <cfRule type="beginsWith" dxfId="26285" priority="336" operator="beginsWith" text="ATR">
      <formula>LEFT(I42,LEN("ATR"))="ATR"</formula>
    </cfRule>
  </conditionalFormatting>
  <conditionalFormatting sqref="I42">
    <cfRule type="beginsWith" dxfId="26284" priority="335" operator="beginsWith" text="ATD">
      <formula>LEFT(I42,LEN("ATD"))="ATD"</formula>
    </cfRule>
  </conditionalFormatting>
  <conditionalFormatting sqref="I42">
    <cfRule type="beginsWith" dxfId="26283" priority="334" stopIfTrue="1" operator="beginsWith" text="DP">
      <formula>LEFT(I42,LEN("DP"))="DP"</formula>
    </cfRule>
  </conditionalFormatting>
  <conditionalFormatting sqref="I41">
    <cfRule type="beginsWith" dxfId="26282" priority="332" operator="beginsWith" text="FER">
      <formula>LEFT(I41,LEN("FER"))="FER"</formula>
    </cfRule>
    <cfRule type="beginsWith" dxfId="26281" priority="333" operator="beginsWith" text="FRS">
      <formula>LEFT(I41,LEN("FRS"))="FRS"</formula>
    </cfRule>
  </conditionalFormatting>
  <conditionalFormatting sqref="I41">
    <cfRule type="beginsWith" dxfId="26280" priority="331" operator="beginsWith" text="NT">
      <formula>LEFT(I41,LEN("NT"))="NT"</formula>
    </cfRule>
  </conditionalFormatting>
  <conditionalFormatting sqref="I41">
    <cfRule type="beginsWith" dxfId="26279" priority="328" operator="beginsWith" text="ANT">
      <formula>LEFT(I41,LEN("ANT"))="ANT"</formula>
    </cfRule>
    <cfRule type="beginsWith" dxfId="26278" priority="329" operator="beginsWith" text="FAL">
      <formula>LEFT(I41,LEN("FAL"))="FAL"</formula>
    </cfRule>
    <cfRule type="beginsWith" dxfId="26277" priority="330" operator="beginsWith" text="OK">
      <formula>LEFT(I41,LEN("OK"))="OK"</formula>
    </cfRule>
  </conditionalFormatting>
  <conditionalFormatting sqref="I41">
    <cfRule type="beginsWith" dxfId="26276" priority="327" operator="beginsWith" text="ATR">
      <formula>LEFT(I41,LEN("ATR"))="ATR"</formula>
    </cfRule>
  </conditionalFormatting>
  <conditionalFormatting sqref="I41">
    <cfRule type="beginsWith" dxfId="26275" priority="326" operator="beginsWith" text="ATD">
      <formula>LEFT(I41,LEN("ATD"))="ATD"</formula>
    </cfRule>
  </conditionalFormatting>
  <conditionalFormatting sqref="I41">
    <cfRule type="beginsWith" dxfId="26274" priority="325" operator="beginsWith" text="DP">
      <formula>LEFT(I41,LEN("DP"))="DP"</formula>
    </cfRule>
  </conditionalFormatting>
  <conditionalFormatting sqref="H39:H42">
    <cfRule type="expression" dxfId="26273" priority="324">
      <formula>G39="0"</formula>
    </cfRule>
  </conditionalFormatting>
  <conditionalFormatting sqref="G39:G42">
    <cfRule type="beginsWith" dxfId="26272" priority="323" operator="beginsWith" text="0">
      <formula>LEFT(G39,LEN("0"))="0"</formula>
    </cfRule>
  </conditionalFormatting>
  <conditionalFormatting sqref="L5:N6">
    <cfRule type="expression" dxfId="26271" priority="319">
      <formula>K3="FERIADO"</formula>
    </cfRule>
    <cfRule type="expression" dxfId="26270" priority="320">
      <formula>K3="FÉRIAS"</formula>
    </cfRule>
    <cfRule type="expression" dxfId="26269" priority="321">
      <formula>K3="ATESTADO"</formula>
    </cfRule>
    <cfRule type="expression" dxfId="26268" priority="322">
      <formula>K3="NTRAB"</formula>
    </cfRule>
  </conditionalFormatting>
  <conditionalFormatting sqref="N3">
    <cfRule type="beginsWith" dxfId="26267" priority="316" operator="beginsWith" text="DP">
      <formula>LEFT(N3,LEN("DP"))="DP"</formula>
    </cfRule>
    <cfRule type="beginsWith" dxfId="26266" priority="317" operator="beginsWith" text="FER">
      <formula>LEFT(N3,LEN("FER"))="FER"</formula>
    </cfRule>
    <cfRule type="beginsWith" dxfId="26265" priority="318" operator="beginsWith" text="FRS">
      <formula>LEFT(N3,LEN("FRS"))="FRS"</formula>
    </cfRule>
  </conditionalFormatting>
  <conditionalFormatting sqref="N3">
    <cfRule type="beginsWith" dxfId="26264" priority="315" operator="beginsWith" text="NT">
      <formula>LEFT(N3,LEN("NT"))="NT"</formula>
    </cfRule>
  </conditionalFormatting>
  <conditionalFormatting sqref="N3">
    <cfRule type="beginsWith" dxfId="26263" priority="312" operator="beginsWith" text="ANT">
      <formula>LEFT(N3,LEN("ANT"))="ANT"</formula>
    </cfRule>
    <cfRule type="beginsWith" dxfId="26262" priority="313" operator="beginsWith" text="FAL">
      <formula>LEFT(N3,LEN("FAL"))="FAL"</formula>
    </cfRule>
    <cfRule type="beginsWith" dxfId="26261" priority="314" operator="beginsWith" text="OK">
      <formula>LEFT(N3,LEN("OK"))="OK"</formula>
    </cfRule>
  </conditionalFormatting>
  <conditionalFormatting sqref="N3">
    <cfRule type="beginsWith" dxfId="26260" priority="311" operator="beginsWith" text="ATR">
      <formula>LEFT(N3,LEN("ATR"))="ATR"</formula>
    </cfRule>
  </conditionalFormatting>
  <conditionalFormatting sqref="N3">
    <cfRule type="beginsWith" dxfId="26259" priority="310" operator="beginsWith" text="ATD">
      <formula>LEFT(N3,LEN("ATD"))="ATD"</formula>
    </cfRule>
  </conditionalFormatting>
  <conditionalFormatting sqref="N4">
    <cfRule type="beginsWith" dxfId="26258" priority="308" operator="beginsWith" text="FER">
      <formula>LEFT(N4,LEN("FER"))="FER"</formula>
    </cfRule>
    <cfRule type="beginsWith" dxfId="26257" priority="309" operator="beginsWith" text="FRS">
      <formula>LEFT(N4,LEN("FRS"))="FRS"</formula>
    </cfRule>
  </conditionalFormatting>
  <conditionalFormatting sqref="N4">
    <cfRule type="beginsWith" dxfId="26256" priority="307" operator="beginsWith" text="NT">
      <formula>LEFT(N4,LEN("NT"))="NT"</formula>
    </cfRule>
  </conditionalFormatting>
  <conditionalFormatting sqref="N4">
    <cfRule type="beginsWith" dxfId="26255" priority="304" operator="beginsWith" text="ANT">
      <formula>LEFT(N4,LEN("ANT"))="ANT"</formula>
    </cfRule>
    <cfRule type="beginsWith" dxfId="26254" priority="305" operator="beginsWith" text="FAL">
      <formula>LEFT(N4,LEN("FAL"))="FAL"</formula>
    </cfRule>
    <cfRule type="beginsWith" dxfId="26253" priority="306" operator="beginsWith" text="OK">
      <formula>LEFT(N4,LEN("OK"))="OK"</formula>
    </cfRule>
  </conditionalFormatting>
  <conditionalFormatting sqref="N4">
    <cfRule type="beginsWith" dxfId="26252" priority="303" operator="beginsWith" text="ATR">
      <formula>LEFT(N4,LEN("ATR"))="ATR"</formula>
    </cfRule>
  </conditionalFormatting>
  <conditionalFormatting sqref="N4">
    <cfRule type="beginsWith" dxfId="26251" priority="302" operator="beginsWith" text="ATD">
      <formula>LEFT(N4,LEN("ATD"))="ATD"</formula>
    </cfRule>
  </conditionalFormatting>
  <conditionalFormatting sqref="N4">
    <cfRule type="beginsWith" dxfId="26250" priority="301" stopIfTrue="1" operator="beginsWith" text="DP">
      <formula>LEFT(N4,LEN("DP"))="DP"</formula>
    </cfRule>
  </conditionalFormatting>
  <conditionalFormatting sqref="M3:M4">
    <cfRule type="expression" dxfId="26249" priority="300">
      <formula>L3="0"</formula>
    </cfRule>
  </conditionalFormatting>
  <conditionalFormatting sqref="L3:L4">
    <cfRule type="beginsWith" dxfId="26248" priority="299" operator="beginsWith" text="0">
      <formula>LEFT(L3,LEN("0"))="0"</formula>
    </cfRule>
  </conditionalFormatting>
  <conditionalFormatting sqref="L7:N10">
    <cfRule type="expression" dxfId="26247" priority="295">
      <formula>K7="FÉRIAS"</formula>
    </cfRule>
    <cfRule type="expression" dxfId="26246" priority="296">
      <formula>K7="FERIADO"</formula>
    </cfRule>
    <cfRule type="expression" dxfId="26245" priority="297">
      <formula>K7="ATESTADO"</formula>
    </cfRule>
    <cfRule type="expression" dxfId="26244" priority="298">
      <formula>K7="NTRAB"</formula>
    </cfRule>
  </conditionalFormatting>
  <conditionalFormatting sqref="N12">
    <cfRule type="beginsWith" dxfId="26243" priority="293" operator="beginsWith" text="FER">
      <formula>LEFT(N12,LEN("FER"))="FER"</formula>
    </cfRule>
    <cfRule type="beginsWith" dxfId="26242" priority="294" operator="beginsWith" text="FRS">
      <formula>LEFT(N12,LEN("FRS"))="FRS"</formula>
    </cfRule>
  </conditionalFormatting>
  <conditionalFormatting sqref="N12">
    <cfRule type="beginsWith" dxfId="26241" priority="292" operator="beginsWith" text="NT">
      <formula>LEFT(N12,LEN("NT"))="NT"</formula>
    </cfRule>
  </conditionalFormatting>
  <conditionalFormatting sqref="N12">
    <cfRule type="beginsWith" dxfId="26240" priority="289" operator="beginsWith" text="ANT">
      <formula>LEFT(N12,LEN("ANT"))="ANT"</formula>
    </cfRule>
    <cfRule type="beginsWith" dxfId="26239" priority="290" operator="beginsWith" text="FAL">
      <formula>LEFT(N12,LEN("FAL"))="FAL"</formula>
    </cfRule>
    <cfRule type="beginsWith" dxfId="26238" priority="291" operator="beginsWith" text="OK">
      <formula>LEFT(N12,LEN("OK"))="OK"</formula>
    </cfRule>
  </conditionalFormatting>
  <conditionalFormatting sqref="N12">
    <cfRule type="beginsWith" dxfId="26237" priority="288" operator="beginsWith" text="ATR">
      <formula>LEFT(N12,LEN("ATR"))="ATR"</formula>
    </cfRule>
  </conditionalFormatting>
  <conditionalFormatting sqref="N12">
    <cfRule type="beginsWith" dxfId="26236" priority="287" operator="beginsWith" text="ATD">
      <formula>LEFT(N12,LEN("ATD"))="ATD"</formula>
    </cfRule>
  </conditionalFormatting>
  <conditionalFormatting sqref="N12">
    <cfRule type="beginsWith" dxfId="26235" priority="286" operator="beginsWith" text="DP">
      <formula>LEFT(N12,LEN("DP"))="DP"</formula>
    </cfRule>
  </conditionalFormatting>
  <conditionalFormatting sqref="N11">
    <cfRule type="beginsWith" dxfId="26234" priority="284" operator="beginsWith" text="FER">
      <formula>LEFT(N11,LEN("FER"))="FER"</formula>
    </cfRule>
    <cfRule type="beginsWith" dxfId="26233" priority="285" operator="beginsWith" text="FRS">
      <formula>LEFT(N11,LEN("FRS"))="FRS"</formula>
    </cfRule>
  </conditionalFormatting>
  <conditionalFormatting sqref="N11">
    <cfRule type="beginsWith" dxfId="26232" priority="283" operator="beginsWith" text="NT">
      <formula>LEFT(N11,LEN("NT"))="NT"</formula>
    </cfRule>
  </conditionalFormatting>
  <conditionalFormatting sqref="N11">
    <cfRule type="beginsWith" dxfId="26231" priority="280" operator="beginsWith" text="ANT">
      <formula>LEFT(N11,LEN("ANT"))="ANT"</formula>
    </cfRule>
    <cfRule type="beginsWith" dxfId="26230" priority="281" operator="beginsWith" text="FAL">
      <formula>LEFT(N11,LEN("FAL"))="FAL"</formula>
    </cfRule>
    <cfRule type="beginsWith" dxfId="26229" priority="282" operator="beginsWith" text="OK">
      <formula>LEFT(N11,LEN("OK"))="OK"</formula>
    </cfRule>
  </conditionalFormatting>
  <conditionalFormatting sqref="N11">
    <cfRule type="beginsWith" dxfId="26228" priority="279" operator="beginsWith" text="ATR">
      <formula>LEFT(N11,LEN("ATR"))="ATR"</formula>
    </cfRule>
  </conditionalFormatting>
  <conditionalFormatting sqref="N11">
    <cfRule type="beginsWith" dxfId="26227" priority="278" operator="beginsWith" text="ATD">
      <formula>LEFT(N11,LEN("ATD"))="ATD"</formula>
    </cfRule>
  </conditionalFormatting>
  <conditionalFormatting sqref="N11">
    <cfRule type="beginsWith" dxfId="26226" priority="277" operator="beginsWith" text="DP">
      <formula>LEFT(N11,LEN("DP"))="DP"</formula>
    </cfRule>
  </conditionalFormatting>
  <conditionalFormatting sqref="N14">
    <cfRule type="beginsWith" dxfId="26225" priority="275" operator="beginsWith" text="FER">
      <formula>LEFT(N14,LEN("FER"))="FER"</formula>
    </cfRule>
    <cfRule type="beginsWith" dxfId="26224" priority="276" operator="beginsWith" text="FRS">
      <formula>LEFT(N14,LEN("FRS"))="FRS"</formula>
    </cfRule>
  </conditionalFormatting>
  <conditionalFormatting sqref="N14">
    <cfRule type="beginsWith" dxfId="26223" priority="274" operator="beginsWith" text="NT">
      <formula>LEFT(N14,LEN("NT"))="NT"</formula>
    </cfRule>
  </conditionalFormatting>
  <conditionalFormatting sqref="N14">
    <cfRule type="beginsWith" dxfId="26222" priority="271" operator="beginsWith" text="ANT">
      <formula>LEFT(N14,LEN("ANT"))="ANT"</formula>
    </cfRule>
    <cfRule type="beginsWith" dxfId="26221" priority="272" operator="beginsWith" text="FAL">
      <formula>LEFT(N14,LEN("FAL"))="FAL"</formula>
    </cfRule>
    <cfRule type="beginsWith" dxfId="26220" priority="273" operator="beginsWith" text="OK">
      <formula>LEFT(N14,LEN("OK"))="OK"</formula>
    </cfRule>
  </conditionalFormatting>
  <conditionalFormatting sqref="N14">
    <cfRule type="beginsWith" dxfId="26219" priority="270" operator="beginsWith" text="ATR">
      <formula>LEFT(N14,LEN("ATR"))="ATR"</formula>
    </cfRule>
  </conditionalFormatting>
  <conditionalFormatting sqref="N14">
    <cfRule type="beginsWith" dxfId="26218" priority="269" operator="beginsWith" text="ATD">
      <formula>LEFT(N14,LEN("ATD"))="ATD"</formula>
    </cfRule>
  </conditionalFormatting>
  <conditionalFormatting sqref="N14">
    <cfRule type="beginsWith" dxfId="26217" priority="268" stopIfTrue="1" operator="beginsWith" text="DP">
      <formula>LEFT(N14,LEN("DP"))="DP"</formula>
    </cfRule>
  </conditionalFormatting>
  <conditionalFormatting sqref="N13">
    <cfRule type="beginsWith" dxfId="26216" priority="266" operator="beginsWith" text="FER">
      <formula>LEFT(N13,LEN("FER"))="FER"</formula>
    </cfRule>
    <cfRule type="beginsWith" dxfId="26215" priority="267" operator="beginsWith" text="FRS">
      <formula>LEFT(N13,LEN("FRS"))="FRS"</formula>
    </cfRule>
  </conditionalFormatting>
  <conditionalFormatting sqref="N13">
    <cfRule type="beginsWith" dxfId="26214" priority="265" operator="beginsWith" text="NT">
      <formula>LEFT(N13,LEN("NT"))="NT"</formula>
    </cfRule>
  </conditionalFormatting>
  <conditionalFormatting sqref="N13">
    <cfRule type="beginsWith" dxfId="26213" priority="262" operator="beginsWith" text="ANT">
      <formula>LEFT(N13,LEN("ANT"))="ANT"</formula>
    </cfRule>
    <cfRule type="beginsWith" dxfId="26212" priority="263" operator="beginsWith" text="FAL">
      <formula>LEFT(N13,LEN("FAL"))="FAL"</formula>
    </cfRule>
    <cfRule type="beginsWith" dxfId="26211" priority="264" operator="beginsWith" text="OK">
      <formula>LEFT(N13,LEN("OK"))="OK"</formula>
    </cfRule>
  </conditionalFormatting>
  <conditionalFormatting sqref="N13">
    <cfRule type="beginsWith" dxfId="26210" priority="261" operator="beginsWith" text="ATR">
      <formula>LEFT(N13,LEN("ATR"))="ATR"</formula>
    </cfRule>
  </conditionalFormatting>
  <conditionalFormatting sqref="N13">
    <cfRule type="beginsWith" dxfId="26209" priority="260" operator="beginsWith" text="ATD">
      <formula>LEFT(N13,LEN("ATD"))="ATD"</formula>
    </cfRule>
  </conditionalFormatting>
  <conditionalFormatting sqref="N13">
    <cfRule type="beginsWith" dxfId="26208" priority="259" operator="beginsWith" text="DP">
      <formula>LEFT(N13,LEN("DP"))="DP"</formula>
    </cfRule>
  </conditionalFormatting>
  <conditionalFormatting sqref="M11:M14">
    <cfRule type="expression" dxfId="26207" priority="258">
      <formula>L11="0"</formula>
    </cfRule>
  </conditionalFormatting>
  <conditionalFormatting sqref="L11:L14">
    <cfRule type="beginsWith" dxfId="26206" priority="257" operator="beginsWith" text="0">
      <formula>LEFT(L11,LEN("0"))="0"</formula>
    </cfRule>
  </conditionalFormatting>
  <conditionalFormatting sqref="N16">
    <cfRule type="beginsWith" dxfId="26205" priority="255" operator="beginsWith" text="FER">
      <formula>LEFT(N16,LEN("FER"))="FER"</formula>
    </cfRule>
    <cfRule type="beginsWith" dxfId="26204" priority="256" operator="beginsWith" text="FRS">
      <formula>LEFT(N16,LEN("FRS"))="FRS"</formula>
    </cfRule>
  </conditionalFormatting>
  <conditionalFormatting sqref="N16">
    <cfRule type="beginsWith" dxfId="26203" priority="254" operator="beginsWith" text="NT">
      <formula>LEFT(N16,LEN("NT"))="NT"</formula>
    </cfRule>
  </conditionalFormatting>
  <conditionalFormatting sqref="N16">
    <cfRule type="beginsWith" dxfId="26202" priority="251" operator="beginsWith" text="ANT">
      <formula>LEFT(N16,LEN("ANT"))="ANT"</formula>
    </cfRule>
    <cfRule type="beginsWith" dxfId="26201" priority="252" operator="beginsWith" text="FAL">
      <formula>LEFT(N16,LEN("FAL"))="FAL"</formula>
    </cfRule>
    <cfRule type="beginsWith" dxfId="26200" priority="253" operator="beginsWith" text="OK">
      <formula>LEFT(N16,LEN("OK"))="OK"</formula>
    </cfRule>
  </conditionalFormatting>
  <conditionalFormatting sqref="N16">
    <cfRule type="beginsWith" dxfId="26199" priority="250" operator="beginsWith" text="ATR">
      <formula>LEFT(N16,LEN("ATR"))="ATR"</formula>
    </cfRule>
  </conditionalFormatting>
  <conditionalFormatting sqref="N16">
    <cfRule type="beginsWith" dxfId="26198" priority="249" operator="beginsWith" text="ATD">
      <formula>LEFT(N16,LEN("ATD"))="ATD"</formula>
    </cfRule>
  </conditionalFormatting>
  <conditionalFormatting sqref="N16">
    <cfRule type="beginsWith" dxfId="26197" priority="248" operator="beginsWith" text="DP">
      <formula>LEFT(N16,LEN("DP"))="DP"</formula>
    </cfRule>
  </conditionalFormatting>
  <conditionalFormatting sqref="N15">
    <cfRule type="beginsWith" dxfId="26196" priority="246" operator="beginsWith" text="FER">
      <formula>LEFT(N15,LEN("FER"))="FER"</formula>
    </cfRule>
    <cfRule type="beginsWith" dxfId="26195" priority="247" operator="beginsWith" text="FRS">
      <formula>LEFT(N15,LEN("FRS"))="FRS"</formula>
    </cfRule>
  </conditionalFormatting>
  <conditionalFormatting sqref="N15">
    <cfRule type="beginsWith" dxfId="26194" priority="245" operator="beginsWith" text="NT">
      <formula>LEFT(N15,LEN("NT"))="NT"</formula>
    </cfRule>
  </conditionalFormatting>
  <conditionalFormatting sqref="N15">
    <cfRule type="beginsWith" dxfId="26193" priority="242" operator="beginsWith" text="ANT">
      <formula>LEFT(N15,LEN("ANT"))="ANT"</formula>
    </cfRule>
    <cfRule type="beginsWith" dxfId="26192" priority="243" operator="beginsWith" text="FAL">
      <formula>LEFT(N15,LEN("FAL"))="FAL"</formula>
    </cfRule>
    <cfRule type="beginsWith" dxfId="26191" priority="244" operator="beginsWith" text="OK">
      <formula>LEFT(N15,LEN("OK"))="OK"</formula>
    </cfRule>
  </conditionalFormatting>
  <conditionalFormatting sqref="N15">
    <cfRule type="beginsWith" dxfId="26190" priority="241" operator="beginsWith" text="ATR">
      <formula>LEFT(N15,LEN("ATR"))="ATR"</formula>
    </cfRule>
  </conditionalFormatting>
  <conditionalFormatting sqref="N15">
    <cfRule type="beginsWith" dxfId="26189" priority="240" operator="beginsWith" text="ATD">
      <formula>LEFT(N15,LEN("ATD"))="ATD"</formula>
    </cfRule>
  </conditionalFormatting>
  <conditionalFormatting sqref="N15">
    <cfRule type="beginsWith" dxfId="26188" priority="239" operator="beginsWith" text="DP">
      <formula>LEFT(N15,LEN("DP"))="DP"</formula>
    </cfRule>
  </conditionalFormatting>
  <conditionalFormatting sqref="N18">
    <cfRule type="beginsWith" dxfId="26187" priority="237" operator="beginsWith" text="FER">
      <formula>LEFT(N18,LEN("FER"))="FER"</formula>
    </cfRule>
    <cfRule type="beginsWith" dxfId="26186" priority="238" operator="beginsWith" text="FRS">
      <formula>LEFT(N18,LEN("FRS"))="FRS"</formula>
    </cfRule>
  </conditionalFormatting>
  <conditionalFormatting sqref="N18">
    <cfRule type="beginsWith" dxfId="26185" priority="236" operator="beginsWith" text="NT">
      <formula>LEFT(N18,LEN("NT"))="NT"</formula>
    </cfRule>
  </conditionalFormatting>
  <conditionalFormatting sqref="N18">
    <cfRule type="beginsWith" dxfId="26184" priority="233" operator="beginsWith" text="ANT">
      <formula>LEFT(N18,LEN("ANT"))="ANT"</formula>
    </cfRule>
    <cfRule type="beginsWith" dxfId="26183" priority="234" operator="beginsWith" text="FAL">
      <formula>LEFT(N18,LEN("FAL"))="FAL"</formula>
    </cfRule>
    <cfRule type="beginsWith" dxfId="26182" priority="235" operator="beginsWith" text="OK">
      <formula>LEFT(N18,LEN("OK"))="OK"</formula>
    </cfRule>
  </conditionalFormatting>
  <conditionalFormatting sqref="N18">
    <cfRule type="beginsWith" dxfId="26181" priority="232" operator="beginsWith" text="ATR">
      <formula>LEFT(N18,LEN("ATR"))="ATR"</formula>
    </cfRule>
  </conditionalFormatting>
  <conditionalFormatting sqref="N18">
    <cfRule type="beginsWith" dxfId="26180" priority="231" operator="beginsWith" text="ATD">
      <formula>LEFT(N18,LEN("ATD"))="ATD"</formula>
    </cfRule>
  </conditionalFormatting>
  <conditionalFormatting sqref="N18">
    <cfRule type="beginsWith" dxfId="26179" priority="230" stopIfTrue="1" operator="beginsWith" text="DP">
      <formula>LEFT(N18,LEN("DP"))="DP"</formula>
    </cfRule>
  </conditionalFormatting>
  <conditionalFormatting sqref="N17">
    <cfRule type="beginsWith" dxfId="26178" priority="228" operator="beginsWith" text="FER">
      <formula>LEFT(N17,LEN("FER"))="FER"</formula>
    </cfRule>
    <cfRule type="beginsWith" dxfId="26177" priority="229" operator="beginsWith" text="FRS">
      <formula>LEFT(N17,LEN("FRS"))="FRS"</formula>
    </cfRule>
  </conditionalFormatting>
  <conditionalFormatting sqref="N17">
    <cfRule type="beginsWith" dxfId="26176" priority="227" operator="beginsWith" text="NT">
      <formula>LEFT(N17,LEN("NT"))="NT"</formula>
    </cfRule>
  </conditionalFormatting>
  <conditionalFormatting sqref="N17">
    <cfRule type="beginsWith" dxfId="26175" priority="224" operator="beginsWith" text="ANT">
      <formula>LEFT(N17,LEN("ANT"))="ANT"</formula>
    </cfRule>
    <cfRule type="beginsWith" dxfId="26174" priority="225" operator="beginsWith" text="FAL">
      <formula>LEFT(N17,LEN("FAL"))="FAL"</formula>
    </cfRule>
    <cfRule type="beginsWith" dxfId="26173" priority="226" operator="beginsWith" text="OK">
      <formula>LEFT(N17,LEN("OK"))="OK"</formula>
    </cfRule>
  </conditionalFormatting>
  <conditionalFormatting sqref="N17">
    <cfRule type="beginsWith" dxfId="26172" priority="223" operator="beginsWith" text="ATR">
      <formula>LEFT(N17,LEN("ATR"))="ATR"</formula>
    </cfRule>
  </conditionalFormatting>
  <conditionalFormatting sqref="N17">
    <cfRule type="beginsWith" dxfId="26171" priority="222" operator="beginsWith" text="ATD">
      <formula>LEFT(N17,LEN("ATD"))="ATD"</formula>
    </cfRule>
  </conditionalFormatting>
  <conditionalFormatting sqref="N17">
    <cfRule type="beginsWith" dxfId="26170" priority="221" operator="beginsWith" text="DP">
      <formula>LEFT(N17,LEN("DP"))="DP"</formula>
    </cfRule>
  </conditionalFormatting>
  <conditionalFormatting sqref="M15:M18">
    <cfRule type="expression" dxfId="26169" priority="220">
      <formula>L15="0"</formula>
    </cfRule>
  </conditionalFormatting>
  <conditionalFormatting sqref="L15:L18">
    <cfRule type="beginsWith" dxfId="26168" priority="219" operator="beginsWith" text="0">
      <formula>LEFT(L15,LEN("0"))="0"</formula>
    </cfRule>
  </conditionalFormatting>
  <conditionalFormatting sqref="N20">
    <cfRule type="beginsWith" dxfId="26167" priority="217" operator="beginsWith" text="FER">
      <formula>LEFT(N20,LEN("FER"))="FER"</formula>
    </cfRule>
    <cfRule type="beginsWith" dxfId="26166" priority="218" operator="beginsWith" text="FRS">
      <formula>LEFT(N20,LEN("FRS"))="FRS"</formula>
    </cfRule>
  </conditionalFormatting>
  <conditionalFormatting sqref="N20">
    <cfRule type="beginsWith" dxfId="26165" priority="216" operator="beginsWith" text="NT">
      <formula>LEFT(N20,LEN("NT"))="NT"</formula>
    </cfRule>
  </conditionalFormatting>
  <conditionalFormatting sqref="N20">
    <cfRule type="beginsWith" dxfId="26164" priority="213" operator="beginsWith" text="ANT">
      <formula>LEFT(N20,LEN("ANT"))="ANT"</formula>
    </cfRule>
    <cfRule type="beginsWith" dxfId="26163" priority="214" operator="beginsWith" text="FAL">
      <formula>LEFT(N20,LEN("FAL"))="FAL"</formula>
    </cfRule>
    <cfRule type="beginsWith" dxfId="26162" priority="215" operator="beginsWith" text="OK">
      <formula>LEFT(N20,LEN("OK"))="OK"</formula>
    </cfRule>
  </conditionalFormatting>
  <conditionalFormatting sqref="N20">
    <cfRule type="beginsWith" dxfId="26161" priority="212" operator="beginsWith" text="ATR">
      <formula>LEFT(N20,LEN("ATR"))="ATR"</formula>
    </cfRule>
  </conditionalFormatting>
  <conditionalFormatting sqref="N20">
    <cfRule type="beginsWith" dxfId="26160" priority="211" operator="beginsWith" text="ATD">
      <formula>LEFT(N20,LEN("ATD"))="ATD"</formula>
    </cfRule>
  </conditionalFormatting>
  <conditionalFormatting sqref="N20">
    <cfRule type="beginsWith" dxfId="26159" priority="210" operator="beginsWith" text="DP">
      <formula>LEFT(N20,LEN("DP"))="DP"</formula>
    </cfRule>
  </conditionalFormatting>
  <conditionalFormatting sqref="N19">
    <cfRule type="beginsWith" dxfId="26158" priority="208" operator="beginsWith" text="FER">
      <formula>LEFT(N19,LEN("FER"))="FER"</formula>
    </cfRule>
    <cfRule type="beginsWith" dxfId="26157" priority="209" operator="beginsWith" text="FRS">
      <formula>LEFT(N19,LEN("FRS"))="FRS"</formula>
    </cfRule>
  </conditionalFormatting>
  <conditionalFormatting sqref="N19">
    <cfRule type="beginsWith" dxfId="26156" priority="207" operator="beginsWith" text="NT">
      <formula>LEFT(N19,LEN("NT"))="NT"</formula>
    </cfRule>
  </conditionalFormatting>
  <conditionalFormatting sqref="N19">
    <cfRule type="beginsWith" dxfId="26155" priority="204" operator="beginsWith" text="ANT">
      <formula>LEFT(N19,LEN("ANT"))="ANT"</formula>
    </cfRule>
    <cfRule type="beginsWith" dxfId="26154" priority="205" operator="beginsWith" text="FAL">
      <formula>LEFT(N19,LEN("FAL"))="FAL"</formula>
    </cfRule>
    <cfRule type="beginsWith" dxfId="26153" priority="206" operator="beginsWith" text="OK">
      <formula>LEFT(N19,LEN("OK"))="OK"</formula>
    </cfRule>
  </conditionalFormatting>
  <conditionalFormatting sqref="N19">
    <cfRule type="beginsWith" dxfId="26152" priority="203" operator="beginsWith" text="ATR">
      <formula>LEFT(N19,LEN("ATR"))="ATR"</formula>
    </cfRule>
  </conditionalFormatting>
  <conditionalFormatting sqref="N19">
    <cfRule type="beginsWith" dxfId="26151" priority="202" operator="beginsWith" text="ATD">
      <formula>LEFT(N19,LEN("ATD"))="ATD"</formula>
    </cfRule>
  </conditionalFormatting>
  <conditionalFormatting sqref="N19">
    <cfRule type="beginsWith" dxfId="26150" priority="201" operator="beginsWith" text="DP">
      <formula>LEFT(N19,LEN("DP"))="DP"</formula>
    </cfRule>
  </conditionalFormatting>
  <conditionalFormatting sqref="N22">
    <cfRule type="beginsWith" dxfId="26149" priority="199" operator="beginsWith" text="FER">
      <formula>LEFT(N22,LEN("FER"))="FER"</formula>
    </cfRule>
    <cfRule type="beginsWith" dxfId="26148" priority="200" operator="beginsWith" text="FRS">
      <formula>LEFT(N22,LEN("FRS"))="FRS"</formula>
    </cfRule>
  </conditionalFormatting>
  <conditionalFormatting sqref="N22">
    <cfRule type="beginsWith" dxfId="26147" priority="198" operator="beginsWith" text="NT">
      <formula>LEFT(N22,LEN("NT"))="NT"</formula>
    </cfRule>
  </conditionalFormatting>
  <conditionalFormatting sqref="N22">
    <cfRule type="beginsWith" dxfId="26146" priority="195" operator="beginsWith" text="ANT">
      <formula>LEFT(N22,LEN("ANT"))="ANT"</formula>
    </cfRule>
    <cfRule type="beginsWith" dxfId="26145" priority="196" operator="beginsWith" text="FAL">
      <formula>LEFT(N22,LEN("FAL"))="FAL"</formula>
    </cfRule>
    <cfRule type="beginsWith" dxfId="26144" priority="197" operator="beginsWith" text="OK">
      <formula>LEFT(N22,LEN("OK"))="OK"</formula>
    </cfRule>
  </conditionalFormatting>
  <conditionalFormatting sqref="N22">
    <cfRule type="beginsWith" dxfId="26143" priority="194" operator="beginsWith" text="ATR">
      <formula>LEFT(N22,LEN("ATR"))="ATR"</formula>
    </cfRule>
  </conditionalFormatting>
  <conditionalFormatting sqref="N22">
    <cfRule type="beginsWith" dxfId="26142" priority="193" operator="beginsWith" text="ATD">
      <formula>LEFT(N22,LEN("ATD"))="ATD"</formula>
    </cfRule>
  </conditionalFormatting>
  <conditionalFormatting sqref="N22">
    <cfRule type="beginsWith" dxfId="26141" priority="192" stopIfTrue="1" operator="beginsWith" text="DP">
      <formula>LEFT(N22,LEN("DP"))="DP"</formula>
    </cfRule>
  </conditionalFormatting>
  <conditionalFormatting sqref="N21">
    <cfRule type="beginsWith" dxfId="26140" priority="190" operator="beginsWith" text="FER">
      <formula>LEFT(N21,LEN("FER"))="FER"</formula>
    </cfRule>
    <cfRule type="beginsWith" dxfId="26139" priority="191" operator="beginsWith" text="FRS">
      <formula>LEFT(N21,LEN("FRS"))="FRS"</formula>
    </cfRule>
  </conditionalFormatting>
  <conditionalFormatting sqref="N21">
    <cfRule type="beginsWith" dxfId="26138" priority="189" operator="beginsWith" text="NT">
      <formula>LEFT(N21,LEN("NT"))="NT"</formula>
    </cfRule>
  </conditionalFormatting>
  <conditionalFormatting sqref="N21">
    <cfRule type="beginsWith" dxfId="26137" priority="186" operator="beginsWith" text="ANT">
      <formula>LEFT(N21,LEN("ANT"))="ANT"</formula>
    </cfRule>
    <cfRule type="beginsWith" dxfId="26136" priority="187" operator="beginsWith" text="FAL">
      <formula>LEFT(N21,LEN("FAL"))="FAL"</formula>
    </cfRule>
    <cfRule type="beginsWith" dxfId="26135" priority="188" operator="beginsWith" text="OK">
      <formula>LEFT(N21,LEN("OK"))="OK"</formula>
    </cfRule>
  </conditionalFormatting>
  <conditionalFormatting sqref="N21">
    <cfRule type="beginsWith" dxfId="26134" priority="185" operator="beginsWith" text="ATR">
      <formula>LEFT(N21,LEN("ATR"))="ATR"</formula>
    </cfRule>
  </conditionalFormatting>
  <conditionalFormatting sqref="N21">
    <cfRule type="beginsWith" dxfId="26133" priority="184" operator="beginsWith" text="ATD">
      <formula>LEFT(N21,LEN("ATD"))="ATD"</formula>
    </cfRule>
  </conditionalFormatting>
  <conditionalFormatting sqref="N21">
    <cfRule type="beginsWith" dxfId="26132" priority="183" operator="beginsWith" text="DP">
      <formula>LEFT(N21,LEN("DP"))="DP"</formula>
    </cfRule>
  </conditionalFormatting>
  <conditionalFormatting sqref="M19:M22">
    <cfRule type="expression" dxfId="26131" priority="182">
      <formula>L19="0"</formula>
    </cfRule>
  </conditionalFormatting>
  <conditionalFormatting sqref="L19:L22">
    <cfRule type="beginsWith" dxfId="26130" priority="181" operator="beginsWith" text="0">
      <formula>LEFT(L19,LEN("0"))="0"</formula>
    </cfRule>
  </conditionalFormatting>
  <conditionalFormatting sqref="N24">
    <cfRule type="beginsWith" dxfId="26129" priority="179" operator="beginsWith" text="FER">
      <formula>LEFT(N24,LEN("FER"))="FER"</formula>
    </cfRule>
    <cfRule type="beginsWith" dxfId="26128" priority="180" operator="beginsWith" text="FRS">
      <formula>LEFT(N24,LEN("FRS"))="FRS"</formula>
    </cfRule>
  </conditionalFormatting>
  <conditionalFormatting sqref="N24">
    <cfRule type="beginsWith" dxfId="26127" priority="178" operator="beginsWith" text="NT">
      <formula>LEFT(N24,LEN("NT"))="NT"</formula>
    </cfRule>
  </conditionalFormatting>
  <conditionalFormatting sqref="N24">
    <cfRule type="beginsWith" dxfId="26126" priority="175" operator="beginsWith" text="ANT">
      <formula>LEFT(N24,LEN("ANT"))="ANT"</formula>
    </cfRule>
    <cfRule type="beginsWith" dxfId="26125" priority="176" operator="beginsWith" text="FAL">
      <formula>LEFT(N24,LEN("FAL"))="FAL"</formula>
    </cfRule>
    <cfRule type="beginsWith" dxfId="26124" priority="177" operator="beginsWith" text="OK">
      <formula>LEFT(N24,LEN("OK"))="OK"</formula>
    </cfRule>
  </conditionalFormatting>
  <conditionalFormatting sqref="N24">
    <cfRule type="beginsWith" dxfId="26123" priority="174" operator="beginsWith" text="ATR">
      <formula>LEFT(N24,LEN("ATR"))="ATR"</formula>
    </cfRule>
  </conditionalFormatting>
  <conditionalFormatting sqref="N24">
    <cfRule type="beginsWith" dxfId="26122" priority="173" operator="beginsWith" text="ATD">
      <formula>LEFT(N24,LEN("ATD"))="ATD"</formula>
    </cfRule>
  </conditionalFormatting>
  <conditionalFormatting sqref="N24">
    <cfRule type="beginsWith" dxfId="26121" priority="172" operator="beginsWith" text="DP">
      <formula>LEFT(N24,LEN("DP"))="DP"</formula>
    </cfRule>
  </conditionalFormatting>
  <conditionalFormatting sqref="N23">
    <cfRule type="beginsWith" dxfId="26120" priority="170" operator="beginsWith" text="FER">
      <formula>LEFT(N23,LEN("FER"))="FER"</formula>
    </cfRule>
    <cfRule type="beginsWith" dxfId="26119" priority="171" operator="beginsWith" text="FRS">
      <formula>LEFT(N23,LEN("FRS"))="FRS"</formula>
    </cfRule>
  </conditionalFormatting>
  <conditionalFormatting sqref="N23">
    <cfRule type="beginsWith" dxfId="26118" priority="169" operator="beginsWith" text="NT">
      <formula>LEFT(N23,LEN("NT"))="NT"</formula>
    </cfRule>
  </conditionalFormatting>
  <conditionalFormatting sqref="N23">
    <cfRule type="beginsWith" dxfId="26117" priority="166" operator="beginsWith" text="ANT">
      <formula>LEFT(N23,LEN("ANT"))="ANT"</formula>
    </cfRule>
    <cfRule type="beginsWith" dxfId="26116" priority="167" operator="beginsWith" text="FAL">
      <formula>LEFT(N23,LEN("FAL"))="FAL"</formula>
    </cfRule>
    <cfRule type="beginsWith" dxfId="26115" priority="168" operator="beginsWith" text="OK">
      <formula>LEFT(N23,LEN("OK"))="OK"</formula>
    </cfRule>
  </conditionalFormatting>
  <conditionalFormatting sqref="N23">
    <cfRule type="beginsWith" dxfId="26114" priority="165" operator="beginsWith" text="ATR">
      <formula>LEFT(N23,LEN("ATR"))="ATR"</formula>
    </cfRule>
  </conditionalFormatting>
  <conditionalFormatting sqref="N23">
    <cfRule type="beginsWith" dxfId="26113" priority="164" operator="beginsWith" text="ATD">
      <formula>LEFT(N23,LEN("ATD"))="ATD"</formula>
    </cfRule>
  </conditionalFormatting>
  <conditionalFormatting sqref="N23">
    <cfRule type="beginsWith" dxfId="26112" priority="163" operator="beginsWith" text="DP">
      <formula>LEFT(N23,LEN("DP"))="DP"</formula>
    </cfRule>
  </conditionalFormatting>
  <conditionalFormatting sqref="N26">
    <cfRule type="beginsWith" dxfId="26111" priority="161" operator="beginsWith" text="FER">
      <formula>LEFT(N26,LEN("FER"))="FER"</formula>
    </cfRule>
    <cfRule type="beginsWith" dxfId="26110" priority="162" operator="beginsWith" text="FRS">
      <formula>LEFT(N26,LEN("FRS"))="FRS"</formula>
    </cfRule>
  </conditionalFormatting>
  <conditionalFormatting sqref="N26">
    <cfRule type="beginsWith" dxfId="26109" priority="160" operator="beginsWith" text="NT">
      <formula>LEFT(N26,LEN("NT"))="NT"</formula>
    </cfRule>
  </conditionalFormatting>
  <conditionalFormatting sqref="N26">
    <cfRule type="beginsWith" dxfId="26108" priority="157" operator="beginsWith" text="ANT">
      <formula>LEFT(N26,LEN("ANT"))="ANT"</formula>
    </cfRule>
    <cfRule type="beginsWith" dxfId="26107" priority="158" operator="beginsWith" text="FAL">
      <formula>LEFT(N26,LEN("FAL"))="FAL"</formula>
    </cfRule>
    <cfRule type="beginsWith" dxfId="26106" priority="159" operator="beginsWith" text="OK">
      <formula>LEFT(N26,LEN("OK"))="OK"</formula>
    </cfRule>
  </conditionalFormatting>
  <conditionalFormatting sqref="N26">
    <cfRule type="beginsWith" dxfId="26105" priority="156" operator="beginsWith" text="ATR">
      <formula>LEFT(N26,LEN("ATR"))="ATR"</formula>
    </cfRule>
  </conditionalFormatting>
  <conditionalFormatting sqref="N26">
    <cfRule type="beginsWith" dxfId="26104" priority="155" operator="beginsWith" text="ATD">
      <formula>LEFT(N26,LEN("ATD"))="ATD"</formula>
    </cfRule>
  </conditionalFormatting>
  <conditionalFormatting sqref="N26">
    <cfRule type="beginsWith" dxfId="26103" priority="154" stopIfTrue="1" operator="beginsWith" text="DP">
      <formula>LEFT(N26,LEN("DP"))="DP"</formula>
    </cfRule>
  </conditionalFormatting>
  <conditionalFormatting sqref="N25">
    <cfRule type="beginsWith" dxfId="26102" priority="152" operator="beginsWith" text="FER">
      <formula>LEFT(N25,LEN("FER"))="FER"</formula>
    </cfRule>
    <cfRule type="beginsWith" dxfId="26101" priority="153" operator="beginsWith" text="FRS">
      <formula>LEFT(N25,LEN("FRS"))="FRS"</formula>
    </cfRule>
  </conditionalFormatting>
  <conditionalFormatting sqref="N25">
    <cfRule type="beginsWith" dxfId="26100" priority="151" operator="beginsWith" text="NT">
      <formula>LEFT(N25,LEN("NT"))="NT"</formula>
    </cfRule>
  </conditionalFormatting>
  <conditionalFormatting sqref="N25">
    <cfRule type="beginsWith" dxfId="26099" priority="148" operator="beginsWith" text="ANT">
      <formula>LEFT(N25,LEN("ANT"))="ANT"</formula>
    </cfRule>
    <cfRule type="beginsWith" dxfId="26098" priority="149" operator="beginsWith" text="FAL">
      <formula>LEFT(N25,LEN("FAL"))="FAL"</formula>
    </cfRule>
    <cfRule type="beginsWith" dxfId="26097" priority="150" operator="beginsWith" text="OK">
      <formula>LEFT(N25,LEN("OK"))="OK"</formula>
    </cfRule>
  </conditionalFormatting>
  <conditionalFormatting sqref="N25">
    <cfRule type="beginsWith" dxfId="26096" priority="147" operator="beginsWith" text="ATR">
      <formula>LEFT(N25,LEN("ATR"))="ATR"</formula>
    </cfRule>
  </conditionalFormatting>
  <conditionalFormatting sqref="N25">
    <cfRule type="beginsWith" dxfId="26095" priority="146" operator="beginsWith" text="ATD">
      <formula>LEFT(N25,LEN("ATD"))="ATD"</formula>
    </cfRule>
  </conditionalFormatting>
  <conditionalFormatting sqref="N25">
    <cfRule type="beginsWith" dxfId="26094" priority="145" operator="beginsWith" text="DP">
      <formula>LEFT(N25,LEN("DP"))="DP"</formula>
    </cfRule>
  </conditionalFormatting>
  <conditionalFormatting sqref="M23:M26">
    <cfRule type="expression" dxfId="26093" priority="144">
      <formula>L23="0"</formula>
    </cfRule>
  </conditionalFormatting>
  <conditionalFormatting sqref="L23:L26">
    <cfRule type="beginsWith" dxfId="26092" priority="143" operator="beginsWith" text="0">
      <formula>LEFT(L23,LEN("0"))="0"</formula>
    </cfRule>
  </conditionalFormatting>
  <conditionalFormatting sqref="N28">
    <cfRule type="beginsWith" dxfId="26091" priority="141" operator="beginsWith" text="FER">
      <formula>LEFT(N28,LEN("FER"))="FER"</formula>
    </cfRule>
    <cfRule type="beginsWith" dxfId="26090" priority="142" operator="beginsWith" text="FRS">
      <formula>LEFT(N28,LEN("FRS"))="FRS"</formula>
    </cfRule>
  </conditionalFormatting>
  <conditionalFormatting sqref="N28">
    <cfRule type="beginsWith" dxfId="26089" priority="140" operator="beginsWith" text="NT">
      <formula>LEFT(N28,LEN("NT"))="NT"</formula>
    </cfRule>
  </conditionalFormatting>
  <conditionalFormatting sqref="N28">
    <cfRule type="beginsWith" dxfId="26088" priority="137" operator="beginsWith" text="ANT">
      <formula>LEFT(N28,LEN("ANT"))="ANT"</formula>
    </cfRule>
    <cfRule type="beginsWith" dxfId="26087" priority="138" operator="beginsWith" text="FAL">
      <formula>LEFT(N28,LEN("FAL"))="FAL"</formula>
    </cfRule>
    <cfRule type="beginsWith" dxfId="26086" priority="139" operator="beginsWith" text="OK">
      <formula>LEFT(N28,LEN("OK"))="OK"</formula>
    </cfRule>
  </conditionalFormatting>
  <conditionalFormatting sqref="N28">
    <cfRule type="beginsWith" dxfId="26085" priority="136" operator="beginsWith" text="ATR">
      <formula>LEFT(N28,LEN("ATR"))="ATR"</formula>
    </cfRule>
  </conditionalFormatting>
  <conditionalFormatting sqref="N28">
    <cfRule type="beginsWith" dxfId="26084" priority="135" operator="beginsWith" text="ATD">
      <formula>LEFT(N28,LEN("ATD"))="ATD"</formula>
    </cfRule>
  </conditionalFormatting>
  <conditionalFormatting sqref="N28">
    <cfRule type="beginsWith" dxfId="26083" priority="134" operator="beginsWith" text="DP">
      <formula>LEFT(N28,LEN("DP"))="DP"</formula>
    </cfRule>
  </conditionalFormatting>
  <conditionalFormatting sqref="N27">
    <cfRule type="beginsWith" dxfId="26082" priority="132" operator="beginsWith" text="FER">
      <formula>LEFT(N27,LEN("FER"))="FER"</formula>
    </cfRule>
    <cfRule type="beginsWith" dxfId="26081" priority="133" operator="beginsWith" text="FRS">
      <formula>LEFT(N27,LEN("FRS"))="FRS"</formula>
    </cfRule>
  </conditionalFormatting>
  <conditionalFormatting sqref="N27">
    <cfRule type="beginsWith" dxfId="26080" priority="131" operator="beginsWith" text="NT">
      <formula>LEFT(N27,LEN("NT"))="NT"</formula>
    </cfRule>
  </conditionalFormatting>
  <conditionalFormatting sqref="N27">
    <cfRule type="beginsWith" dxfId="26079" priority="128" operator="beginsWith" text="ANT">
      <formula>LEFT(N27,LEN("ANT"))="ANT"</formula>
    </cfRule>
    <cfRule type="beginsWith" dxfId="26078" priority="129" operator="beginsWith" text="FAL">
      <formula>LEFT(N27,LEN("FAL"))="FAL"</formula>
    </cfRule>
    <cfRule type="beginsWith" dxfId="26077" priority="130" operator="beginsWith" text="OK">
      <formula>LEFT(N27,LEN("OK"))="OK"</formula>
    </cfRule>
  </conditionalFormatting>
  <conditionalFormatting sqref="N27">
    <cfRule type="beginsWith" dxfId="26076" priority="127" operator="beginsWith" text="ATR">
      <formula>LEFT(N27,LEN("ATR"))="ATR"</formula>
    </cfRule>
  </conditionalFormatting>
  <conditionalFormatting sqref="N27">
    <cfRule type="beginsWith" dxfId="26075" priority="126" operator="beginsWith" text="ATD">
      <formula>LEFT(N27,LEN("ATD"))="ATD"</formula>
    </cfRule>
  </conditionalFormatting>
  <conditionalFormatting sqref="N27">
    <cfRule type="beginsWith" dxfId="26074" priority="125" operator="beginsWith" text="DP">
      <formula>LEFT(N27,LEN("DP"))="DP"</formula>
    </cfRule>
  </conditionalFormatting>
  <conditionalFormatting sqref="N30">
    <cfRule type="beginsWith" dxfId="26073" priority="123" operator="beginsWith" text="FER">
      <formula>LEFT(N30,LEN("FER"))="FER"</formula>
    </cfRule>
    <cfRule type="beginsWith" dxfId="26072" priority="124" operator="beginsWith" text="FRS">
      <formula>LEFT(N30,LEN("FRS"))="FRS"</formula>
    </cfRule>
  </conditionalFormatting>
  <conditionalFormatting sqref="N30">
    <cfRule type="beginsWith" dxfId="26071" priority="122" operator="beginsWith" text="NT">
      <formula>LEFT(N30,LEN("NT"))="NT"</formula>
    </cfRule>
  </conditionalFormatting>
  <conditionalFormatting sqref="N30">
    <cfRule type="beginsWith" dxfId="26070" priority="119" operator="beginsWith" text="ANT">
      <formula>LEFT(N30,LEN("ANT"))="ANT"</formula>
    </cfRule>
    <cfRule type="beginsWith" dxfId="26069" priority="120" operator="beginsWith" text="FAL">
      <formula>LEFT(N30,LEN("FAL"))="FAL"</formula>
    </cfRule>
    <cfRule type="beginsWith" dxfId="26068" priority="121" operator="beginsWith" text="OK">
      <formula>LEFT(N30,LEN("OK"))="OK"</formula>
    </cfRule>
  </conditionalFormatting>
  <conditionalFormatting sqref="N30">
    <cfRule type="beginsWith" dxfId="26067" priority="118" operator="beginsWith" text="ATR">
      <formula>LEFT(N30,LEN("ATR"))="ATR"</formula>
    </cfRule>
  </conditionalFormatting>
  <conditionalFormatting sqref="N30">
    <cfRule type="beginsWith" dxfId="26066" priority="117" operator="beginsWith" text="ATD">
      <formula>LEFT(N30,LEN("ATD"))="ATD"</formula>
    </cfRule>
  </conditionalFormatting>
  <conditionalFormatting sqref="N30">
    <cfRule type="beginsWith" dxfId="26065" priority="116" stopIfTrue="1" operator="beginsWith" text="DP">
      <formula>LEFT(N30,LEN("DP"))="DP"</formula>
    </cfRule>
  </conditionalFormatting>
  <conditionalFormatting sqref="N29">
    <cfRule type="beginsWith" dxfId="26064" priority="114" operator="beginsWith" text="FER">
      <formula>LEFT(N29,LEN("FER"))="FER"</formula>
    </cfRule>
    <cfRule type="beginsWith" dxfId="26063" priority="115" operator="beginsWith" text="FRS">
      <formula>LEFT(N29,LEN("FRS"))="FRS"</formula>
    </cfRule>
  </conditionalFormatting>
  <conditionalFormatting sqref="N29">
    <cfRule type="beginsWith" dxfId="26062" priority="113" operator="beginsWith" text="NT">
      <formula>LEFT(N29,LEN("NT"))="NT"</formula>
    </cfRule>
  </conditionalFormatting>
  <conditionalFormatting sqref="N29">
    <cfRule type="beginsWith" dxfId="26061" priority="110" operator="beginsWith" text="ANT">
      <formula>LEFT(N29,LEN("ANT"))="ANT"</formula>
    </cfRule>
    <cfRule type="beginsWith" dxfId="26060" priority="111" operator="beginsWith" text="FAL">
      <formula>LEFT(N29,LEN("FAL"))="FAL"</formula>
    </cfRule>
    <cfRule type="beginsWith" dxfId="26059" priority="112" operator="beginsWith" text="OK">
      <formula>LEFT(N29,LEN("OK"))="OK"</formula>
    </cfRule>
  </conditionalFormatting>
  <conditionalFormatting sqref="N29">
    <cfRule type="beginsWith" dxfId="26058" priority="109" operator="beginsWith" text="ATR">
      <formula>LEFT(N29,LEN("ATR"))="ATR"</formula>
    </cfRule>
  </conditionalFormatting>
  <conditionalFormatting sqref="N29">
    <cfRule type="beginsWith" dxfId="26057" priority="108" operator="beginsWith" text="ATD">
      <formula>LEFT(N29,LEN("ATD"))="ATD"</formula>
    </cfRule>
  </conditionalFormatting>
  <conditionalFormatting sqref="N29">
    <cfRule type="beginsWith" dxfId="26056" priority="107" operator="beginsWith" text="DP">
      <formula>LEFT(N29,LEN("DP"))="DP"</formula>
    </cfRule>
  </conditionalFormatting>
  <conditionalFormatting sqref="M27:M30">
    <cfRule type="expression" dxfId="26055" priority="106">
      <formula>L27="0"</formula>
    </cfRule>
  </conditionalFormatting>
  <conditionalFormatting sqref="L27:L30">
    <cfRule type="beginsWith" dxfId="26054" priority="105" operator="beginsWith" text="0">
      <formula>LEFT(L27,LEN("0"))="0"</formula>
    </cfRule>
  </conditionalFormatting>
  <conditionalFormatting sqref="L33:N34">
    <cfRule type="expression" dxfId="26053" priority="101">
      <formula>K31="FERIADO"</formula>
    </cfRule>
    <cfRule type="expression" dxfId="26052" priority="102">
      <formula>K31="FÉRIAS"</formula>
    </cfRule>
    <cfRule type="expression" dxfId="26051" priority="103">
      <formula>K31="ATESTADO"</formula>
    </cfRule>
    <cfRule type="expression" dxfId="26050" priority="104">
      <formula>K31="NTRAB"</formula>
    </cfRule>
  </conditionalFormatting>
  <conditionalFormatting sqref="N31">
    <cfRule type="beginsWith" dxfId="26049" priority="98" operator="beginsWith" text="DP">
      <formula>LEFT(N31,LEN("DP"))="DP"</formula>
    </cfRule>
    <cfRule type="beginsWith" dxfId="26048" priority="99" operator="beginsWith" text="FER">
      <formula>LEFT(N31,LEN("FER"))="FER"</formula>
    </cfRule>
    <cfRule type="beginsWith" dxfId="26047" priority="100" operator="beginsWith" text="FRS">
      <formula>LEFT(N31,LEN("FRS"))="FRS"</formula>
    </cfRule>
  </conditionalFormatting>
  <conditionalFormatting sqref="N31">
    <cfRule type="beginsWith" dxfId="26046" priority="97" operator="beginsWith" text="NT">
      <formula>LEFT(N31,LEN("NT"))="NT"</formula>
    </cfRule>
  </conditionalFormatting>
  <conditionalFormatting sqref="N31">
    <cfRule type="beginsWith" dxfId="26045" priority="94" operator="beginsWith" text="ANT">
      <formula>LEFT(N31,LEN("ANT"))="ANT"</formula>
    </cfRule>
    <cfRule type="beginsWith" dxfId="26044" priority="95" operator="beginsWith" text="FAL">
      <formula>LEFT(N31,LEN("FAL"))="FAL"</formula>
    </cfRule>
    <cfRule type="beginsWith" dxfId="26043" priority="96" operator="beginsWith" text="OK">
      <formula>LEFT(N31,LEN("OK"))="OK"</formula>
    </cfRule>
  </conditionalFormatting>
  <conditionalFormatting sqref="N31">
    <cfRule type="beginsWith" dxfId="26042" priority="93" operator="beginsWith" text="ATR">
      <formula>LEFT(N31,LEN("ATR"))="ATR"</formula>
    </cfRule>
  </conditionalFormatting>
  <conditionalFormatting sqref="N31">
    <cfRule type="beginsWith" dxfId="26041" priority="92" operator="beginsWith" text="ATD">
      <formula>LEFT(N31,LEN("ATD"))="ATD"</formula>
    </cfRule>
  </conditionalFormatting>
  <conditionalFormatting sqref="N32">
    <cfRule type="beginsWith" dxfId="26040" priority="90" operator="beginsWith" text="FER">
      <formula>LEFT(N32,LEN("FER"))="FER"</formula>
    </cfRule>
    <cfRule type="beginsWith" dxfId="26039" priority="91" operator="beginsWith" text="FRS">
      <formula>LEFT(N32,LEN("FRS"))="FRS"</formula>
    </cfRule>
  </conditionalFormatting>
  <conditionalFormatting sqref="N32">
    <cfRule type="beginsWith" dxfId="26038" priority="89" operator="beginsWith" text="NT">
      <formula>LEFT(N32,LEN("NT"))="NT"</formula>
    </cfRule>
  </conditionalFormatting>
  <conditionalFormatting sqref="N32">
    <cfRule type="beginsWith" dxfId="26037" priority="86" operator="beginsWith" text="ANT">
      <formula>LEFT(N32,LEN("ANT"))="ANT"</formula>
    </cfRule>
    <cfRule type="beginsWith" dxfId="26036" priority="87" operator="beginsWith" text="FAL">
      <formula>LEFT(N32,LEN("FAL"))="FAL"</formula>
    </cfRule>
    <cfRule type="beginsWith" dxfId="26035" priority="88" operator="beginsWith" text="OK">
      <formula>LEFT(N32,LEN("OK"))="OK"</formula>
    </cfRule>
  </conditionalFormatting>
  <conditionalFormatting sqref="N32">
    <cfRule type="beginsWith" dxfId="26034" priority="85" operator="beginsWith" text="ATR">
      <formula>LEFT(N32,LEN("ATR"))="ATR"</formula>
    </cfRule>
  </conditionalFormatting>
  <conditionalFormatting sqref="N32">
    <cfRule type="beginsWith" dxfId="26033" priority="84" operator="beginsWith" text="ATD">
      <formula>LEFT(N32,LEN("ATD"))="ATD"</formula>
    </cfRule>
  </conditionalFormatting>
  <conditionalFormatting sqref="N32">
    <cfRule type="beginsWith" dxfId="26032" priority="83" stopIfTrue="1" operator="beginsWith" text="DP">
      <formula>LEFT(N32,LEN("DP"))="DP"</formula>
    </cfRule>
  </conditionalFormatting>
  <conditionalFormatting sqref="M31:M32">
    <cfRule type="expression" dxfId="26031" priority="82">
      <formula>L31="0"</formula>
    </cfRule>
  </conditionalFormatting>
  <conditionalFormatting sqref="L31:L32">
    <cfRule type="beginsWith" dxfId="26030" priority="81" operator="beginsWith" text="0">
      <formula>LEFT(L31,LEN("0"))="0"</formula>
    </cfRule>
  </conditionalFormatting>
  <conditionalFormatting sqref="L35:N38">
    <cfRule type="expression" dxfId="26029" priority="77">
      <formula>K35="FÉRIAS"</formula>
    </cfRule>
    <cfRule type="expression" dxfId="26028" priority="78">
      <formula>K35="FERIADO"</formula>
    </cfRule>
    <cfRule type="expression" dxfId="26027" priority="79">
      <formula>K35="ATESTADO"</formula>
    </cfRule>
    <cfRule type="expression" dxfId="26026" priority="80">
      <formula>K35="NTRAB"</formula>
    </cfRule>
  </conditionalFormatting>
  <conditionalFormatting sqref="N40">
    <cfRule type="beginsWith" dxfId="26025" priority="75" operator="beginsWith" text="FER">
      <formula>LEFT(N40,LEN("FER"))="FER"</formula>
    </cfRule>
    <cfRule type="beginsWith" dxfId="26024" priority="76" operator="beginsWith" text="FRS">
      <formula>LEFT(N40,LEN("FRS"))="FRS"</formula>
    </cfRule>
  </conditionalFormatting>
  <conditionalFormatting sqref="N40">
    <cfRule type="beginsWith" dxfId="26023" priority="74" operator="beginsWith" text="NT">
      <formula>LEFT(N40,LEN("NT"))="NT"</formula>
    </cfRule>
  </conditionalFormatting>
  <conditionalFormatting sqref="N40">
    <cfRule type="beginsWith" dxfId="26022" priority="71" operator="beginsWith" text="ANT">
      <formula>LEFT(N40,LEN("ANT"))="ANT"</formula>
    </cfRule>
    <cfRule type="beginsWith" dxfId="26021" priority="72" operator="beginsWith" text="FAL">
      <formula>LEFT(N40,LEN("FAL"))="FAL"</formula>
    </cfRule>
    <cfRule type="beginsWith" dxfId="26020" priority="73" operator="beginsWith" text="OK">
      <formula>LEFT(N40,LEN("OK"))="OK"</formula>
    </cfRule>
  </conditionalFormatting>
  <conditionalFormatting sqref="N40">
    <cfRule type="beginsWith" dxfId="26019" priority="70" operator="beginsWith" text="ATR">
      <formula>LEFT(N40,LEN("ATR"))="ATR"</formula>
    </cfRule>
  </conditionalFormatting>
  <conditionalFormatting sqref="N40">
    <cfRule type="beginsWith" dxfId="26018" priority="69" operator="beginsWith" text="ATD">
      <formula>LEFT(N40,LEN("ATD"))="ATD"</formula>
    </cfRule>
  </conditionalFormatting>
  <conditionalFormatting sqref="N40">
    <cfRule type="beginsWith" dxfId="26017" priority="68" operator="beginsWith" text="DP">
      <formula>LEFT(N40,LEN("DP"))="DP"</formula>
    </cfRule>
  </conditionalFormatting>
  <conditionalFormatting sqref="N39">
    <cfRule type="beginsWith" dxfId="26016" priority="66" operator="beginsWith" text="FER">
      <formula>LEFT(N39,LEN("FER"))="FER"</formula>
    </cfRule>
    <cfRule type="beginsWith" dxfId="26015" priority="67" operator="beginsWith" text="FRS">
      <formula>LEFT(N39,LEN("FRS"))="FRS"</formula>
    </cfRule>
  </conditionalFormatting>
  <conditionalFormatting sqref="N39">
    <cfRule type="beginsWith" dxfId="26014" priority="65" operator="beginsWith" text="NT">
      <formula>LEFT(N39,LEN("NT"))="NT"</formula>
    </cfRule>
  </conditionalFormatting>
  <conditionalFormatting sqref="N39">
    <cfRule type="beginsWith" dxfId="26013" priority="62" operator="beginsWith" text="ANT">
      <formula>LEFT(N39,LEN("ANT"))="ANT"</formula>
    </cfRule>
    <cfRule type="beginsWith" dxfId="26012" priority="63" operator="beginsWith" text="FAL">
      <formula>LEFT(N39,LEN("FAL"))="FAL"</formula>
    </cfRule>
    <cfRule type="beginsWith" dxfId="26011" priority="64" operator="beginsWith" text="OK">
      <formula>LEFT(N39,LEN("OK"))="OK"</formula>
    </cfRule>
  </conditionalFormatting>
  <conditionalFormatting sqref="N39">
    <cfRule type="beginsWith" dxfId="26010" priority="61" operator="beginsWith" text="ATR">
      <formula>LEFT(N39,LEN("ATR"))="ATR"</formula>
    </cfRule>
  </conditionalFormatting>
  <conditionalFormatting sqref="N39">
    <cfRule type="beginsWith" dxfId="26009" priority="60" operator="beginsWith" text="ATD">
      <formula>LEFT(N39,LEN("ATD"))="ATD"</formula>
    </cfRule>
  </conditionalFormatting>
  <conditionalFormatting sqref="N39">
    <cfRule type="beginsWith" dxfId="26008" priority="59" operator="beginsWith" text="DP">
      <formula>LEFT(N39,LEN("DP"))="DP"</formula>
    </cfRule>
  </conditionalFormatting>
  <conditionalFormatting sqref="N42">
    <cfRule type="beginsWith" dxfId="26007" priority="57" operator="beginsWith" text="FER">
      <formula>LEFT(N42,LEN("FER"))="FER"</formula>
    </cfRule>
    <cfRule type="beginsWith" dxfId="26006" priority="58" operator="beginsWith" text="FRS">
      <formula>LEFT(N42,LEN("FRS"))="FRS"</formula>
    </cfRule>
  </conditionalFormatting>
  <conditionalFormatting sqref="N42">
    <cfRule type="beginsWith" dxfId="26005" priority="56" operator="beginsWith" text="NT">
      <formula>LEFT(N42,LEN("NT"))="NT"</formula>
    </cfRule>
  </conditionalFormatting>
  <conditionalFormatting sqref="N42">
    <cfRule type="beginsWith" dxfId="26004" priority="53" operator="beginsWith" text="ANT">
      <formula>LEFT(N42,LEN("ANT"))="ANT"</formula>
    </cfRule>
    <cfRule type="beginsWith" dxfId="26003" priority="54" operator="beginsWith" text="FAL">
      <formula>LEFT(N42,LEN("FAL"))="FAL"</formula>
    </cfRule>
    <cfRule type="beginsWith" dxfId="26002" priority="55" operator="beginsWith" text="OK">
      <formula>LEFT(N42,LEN("OK"))="OK"</formula>
    </cfRule>
  </conditionalFormatting>
  <conditionalFormatting sqref="N42">
    <cfRule type="beginsWith" dxfId="26001" priority="52" operator="beginsWith" text="ATR">
      <formula>LEFT(N42,LEN("ATR"))="ATR"</formula>
    </cfRule>
  </conditionalFormatting>
  <conditionalFormatting sqref="N42">
    <cfRule type="beginsWith" dxfId="26000" priority="51" operator="beginsWith" text="ATD">
      <formula>LEFT(N42,LEN("ATD"))="ATD"</formula>
    </cfRule>
  </conditionalFormatting>
  <conditionalFormatting sqref="N42">
    <cfRule type="beginsWith" dxfId="25999" priority="50" stopIfTrue="1" operator="beginsWith" text="DP">
      <formula>LEFT(N42,LEN("DP"))="DP"</formula>
    </cfRule>
  </conditionalFormatting>
  <conditionalFormatting sqref="N41">
    <cfRule type="beginsWith" dxfId="25998" priority="48" operator="beginsWith" text="FER">
      <formula>LEFT(N41,LEN("FER"))="FER"</formula>
    </cfRule>
    <cfRule type="beginsWith" dxfId="25997" priority="49" operator="beginsWith" text="FRS">
      <formula>LEFT(N41,LEN("FRS"))="FRS"</formula>
    </cfRule>
  </conditionalFormatting>
  <conditionalFormatting sqref="N41">
    <cfRule type="beginsWith" dxfId="25996" priority="47" operator="beginsWith" text="NT">
      <formula>LEFT(N41,LEN("NT"))="NT"</formula>
    </cfRule>
  </conditionalFormatting>
  <conditionalFormatting sqref="N41">
    <cfRule type="beginsWith" dxfId="25995" priority="44" operator="beginsWith" text="ANT">
      <formula>LEFT(N41,LEN("ANT"))="ANT"</formula>
    </cfRule>
    <cfRule type="beginsWith" dxfId="25994" priority="45" operator="beginsWith" text="FAL">
      <formula>LEFT(N41,LEN("FAL"))="FAL"</formula>
    </cfRule>
    <cfRule type="beginsWith" dxfId="25993" priority="46" operator="beginsWith" text="OK">
      <formula>LEFT(N41,LEN("OK"))="OK"</formula>
    </cfRule>
  </conditionalFormatting>
  <conditionalFormatting sqref="N41">
    <cfRule type="beginsWith" dxfId="25992" priority="43" operator="beginsWith" text="ATR">
      <formula>LEFT(N41,LEN("ATR"))="ATR"</formula>
    </cfRule>
  </conditionalFormatting>
  <conditionalFormatting sqref="N41">
    <cfRule type="beginsWith" dxfId="25991" priority="42" operator="beginsWith" text="ATD">
      <formula>LEFT(N41,LEN("ATD"))="ATD"</formula>
    </cfRule>
  </conditionalFormatting>
  <conditionalFormatting sqref="N41">
    <cfRule type="beginsWith" dxfId="25990" priority="41" operator="beginsWith" text="DP">
      <formula>LEFT(N41,LEN("DP"))="DP"</formula>
    </cfRule>
  </conditionalFormatting>
  <conditionalFormatting sqref="M39:M42">
    <cfRule type="expression" dxfId="25989" priority="40">
      <formula>L39="0"</formula>
    </cfRule>
  </conditionalFormatting>
  <conditionalFormatting sqref="L39:L42">
    <cfRule type="beginsWith" dxfId="25988" priority="39" operator="beginsWith" text="0">
      <formula>LEFT(L39,LEN("0"))="0"</formula>
    </cfRule>
  </conditionalFormatting>
  <conditionalFormatting sqref="N44">
    <cfRule type="beginsWith" dxfId="25987" priority="37" operator="beginsWith" text="FER">
      <formula>LEFT(N44,LEN("FER"))="FER"</formula>
    </cfRule>
    <cfRule type="beginsWith" dxfId="25986" priority="38" operator="beginsWith" text="FRS">
      <formula>LEFT(N44,LEN("FRS"))="FRS"</formula>
    </cfRule>
  </conditionalFormatting>
  <conditionalFormatting sqref="N44">
    <cfRule type="beginsWith" dxfId="25985" priority="36" operator="beginsWith" text="NT">
      <formula>LEFT(N44,LEN("NT"))="NT"</formula>
    </cfRule>
  </conditionalFormatting>
  <conditionalFormatting sqref="N44">
    <cfRule type="beginsWith" dxfId="25984" priority="33" operator="beginsWith" text="ANT">
      <formula>LEFT(N44,LEN("ANT"))="ANT"</formula>
    </cfRule>
    <cfRule type="beginsWith" dxfId="25983" priority="34" operator="beginsWith" text="FAL">
      <formula>LEFT(N44,LEN("FAL"))="FAL"</formula>
    </cfRule>
    <cfRule type="beginsWith" dxfId="25982" priority="35" operator="beginsWith" text="OK">
      <formula>LEFT(N44,LEN("OK"))="OK"</formula>
    </cfRule>
  </conditionalFormatting>
  <conditionalFormatting sqref="N44">
    <cfRule type="beginsWith" dxfId="25981" priority="32" operator="beginsWith" text="ATR">
      <formula>LEFT(N44,LEN("ATR"))="ATR"</formula>
    </cfRule>
  </conditionalFormatting>
  <conditionalFormatting sqref="N44">
    <cfRule type="beginsWith" dxfId="25980" priority="31" operator="beginsWith" text="ATD">
      <formula>LEFT(N44,LEN("ATD"))="ATD"</formula>
    </cfRule>
  </conditionalFormatting>
  <conditionalFormatting sqref="N44">
    <cfRule type="beginsWith" dxfId="25979" priority="30" operator="beginsWith" text="DP">
      <formula>LEFT(N44,LEN("DP"))="DP"</formula>
    </cfRule>
  </conditionalFormatting>
  <conditionalFormatting sqref="N43">
    <cfRule type="beginsWith" dxfId="25978" priority="28" operator="beginsWith" text="FER">
      <formula>LEFT(N43,LEN("FER"))="FER"</formula>
    </cfRule>
    <cfRule type="beginsWith" dxfId="25977" priority="29" operator="beginsWith" text="FRS">
      <formula>LEFT(N43,LEN("FRS"))="FRS"</formula>
    </cfRule>
  </conditionalFormatting>
  <conditionalFormatting sqref="N43">
    <cfRule type="beginsWith" dxfId="25976" priority="27" operator="beginsWith" text="NT">
      <formula>LEFT(N43,LEN("NT"))="NT"</formula>
    </cfRule>
  </conditionalFormatting>
  <conditionalFormatting sqref="N43">
    <cfRule type="beginsWith" dxfId="25975" priority="24" operator="beginsWith" text="ANT">
      <formula>LEFT(N43,LEN("ANT"))="ANT"</formula>
    </cfRule>
    <cfRule type="beginsWith" dxfId="25974" priority="25" operator="beginsWith" text="FAL">
      <formula>LEFT(N43,LEN("FAL"))="FAL"</formula>
    </cfRule>
    <cfRule type="beginsWith" dxfId="25973" priority="26" operator="beginsWith" text="OK">
      <formula>LEFT(N43,LEN("OK"))="OK"</formula>
    </cfRule>
  </conditionalFormatting>
  <conditionalFormatting sqref="N43">
    <cfRule type="beginsWith" dxfId="25972" priority="23" operator="beginsWith" text="ATR">
      <formula>LEFT(N43,LEN("ATR"))="ATR"</formula>
    </cfRule>
  </conditionalFormatting>
  <conditionalFormatting sqref="N43">
    <cfRule type="beginsWith" dxfId="25971" priority="22" operator="beginsWith" text="ATD">
      <formula>LEFT(N43,LEN("ATD"))="ATD"</formula>
    </cfRule>
  </conditionalFormatting>
  <conditionalFormatting sqref="N43">
    <cfRule type="beginsWith" dxfId="25970" priority="21" operator="beginsWith" text="DP">
      <formula>LEFT(N43,LEN("DP"))="DP"</formula>
    </cfRule>
  </conditionalFormatting>
  <conditionalFormatting sqref="N46">
    <cfRule type="beginsWith" dxfId="25969" priority="19" operator="beginsWith" text="FER">
      <formula>LEFT(N46,LEN("FER"))="FER"</formula>
    </cfRule>
    <cfRule type="beginsWith" dxfId="25968" priority="20" operator="beginsWith" text="FRS">
      <formula>LEFT(N46,LEN("FRS"))="FRS"</formula>
    </cfRule>
  </conditionalFormatting>
  <conditionalFormatting sqref="N46">
    <cfRule type="beginsWith" dxfId="25967" priority="18" operator="beginsWith" text="NT">
      <formula>LEFT(N46,LEN("NT"))="NT"</formula>
    </cfRule>
  </conditionalFormatting>
  <conditionalFormatting sqref="N46">
    <cfRule type="beginsWith" dxfId="25966" priority="15" operator="beginsWith" text="ANT">
      <formula>LEFT(N46,LEN("ANT"))="ANT"</formula>
    </cfRule>
    <cfRule type="beginsWith" dxfId="25965" priority="16" operator="beginsWith" text="FAL">
      <formula>LEFT(N46,LEN("FAL"))="FAL"</formula>
    </cfRule>
    <cfRule type="beginsWith" dxfId="25964" priority="17" operator="beginsWith" text="OK">
      <formula>LEFT(N46,LEN("OK"))="OK"</formula>
    </cfRule>
  </conditionalFormatting>
  <conditionalFormatting sqref="N46">
    <cfRule type="beginsWith" dxfId="25963" priority="14" operator="beginsWith" text="ATR">
      <formula>LEFT(N46,LEN("ATR"))="ATR"</formula>
    </cfRule>
  </conditionalFormatting>
  <conditionalFormatting sqref="N46">
    <cfRule type="beginsWith" dxfId="25962" priority="13" operator="beginsWith" text="ATD">
      <formula>LEFT(N46,LEN("ATD"))="ATD"</formula>
    </cfRule>
  </conditionalFormatting>
  <conditionalFormatting sqref="N46">
    <cfRule type="beginsWith" dxfId="25961" priority="12" stopIfTrue="1" operator="beginsWith" text="DP">
      <formula>LEFT(N46,LEN("DP"))="DP"</formula>
    </cfRule>
  </conditionalFormatting>
  <conditionalFormatting sqref="N45">
    <cfRule type="beginsWith" dxfId="25960" priority="10" operator="beginsWith" text="FER">
      <formula>LEFT(N45,LEN("FER"))="FER"</formula>
    </cfRule>
    <cfRule type="beginsWith" dxfId="25959" priority="11" operator="beginsWith" text="FRS">
      <formula>LEFT(N45,LEN("FRS"))="FRS"</formula>
    </cfRule>
  </conditionalFormatting>
  <conditionalFormatting sqref="N45">
    <cfRule type="beginsWith" dxfId="25958" priority="9" operator="beginsWith" text="NT">
      <formula>LEFT(N45,LEN("NT"))="NT"</formula>
    </cfRule>
  </conditionalFormatting>
  <conditionalFormatting sqref="N45">
    <cfRule type="beginsWith" dxfId="25957" priority="6" operator="beginsWith" text="ANT">
      <formula>LEFT(N45,LEN("ANT"))="ANT"</formula>
    </cfRule>
    <cfRule type="beginsWith" dxfId="25956" priority="7" operator="beginsWith" text="FAL">
      <formula>LEFT(N45,LEN("FAL"))="FAL"</formula>
    </cfRule>
    <cfRule type="beginsWith" dxfId="25955" priority="8" operator="beginsWith" text="OK">
      <formula>LEFT(N45,LEN("OK"))="OK"</formula>
    </cfRule>
  </conditionalFormatting>
  <conditionalFormatting sqref="N45">
    <cfRule type="beginsWith" dxfId="25954" priority="5" operator="beginsWith" text="ATR">
      <formula>LEFT(N45,LEN("ATR"))="ATR"</formula>
    </cfRule>
  </conditionalFormatting>
  <conditionalFormatting sqref="N45">
    <cfRule type="beginsWith" dxfId="25953" priority="4" operator="beginsWith" text="ATD">
      <formula>LEFT(N45,LEN("ATD"))="ATD"</formula>
    </cfRule>
  </conditionalFormatting>
  <conditionalFormatting sqref="N45">
    <cfRule type="beginsWith" dxfId="25952" priority="3" operator="beginsWith" text="DP">
      <formula>LEFT(N45,LEN("DP"))="DP"</formula>
    </cfRule>
  </conditionalFormatting>
  <conditionalFormatting sqref="M43:M46">
    <cfRule type="expression" dxfId="25951" priority="2">
      <formula>L43="0"</formula>
    </cfRule>
  </conditionalFormatting>
  <conditionalFormatting sqref="L43:L46">
    <cfRule type="beginsWith" dxfId="25950" priority="1" operator="beginsWith" text="0">
      <formula>LEFT(L43,LEN("0"))="0"</formula>
    </cfRule>
  </conditionalFormatting>
  <dataValidations count="2">
    <dataValidation type="list" allowBlank="1" showInputMessage="1" showErrorMessage="1" sqref="N47" xr:uid="{BDF52FD6-7F4F-4498-A86B-D6AA5C0D0E9F}">
      <formula1>$W$48:$W$49</formula1>
    </dataValidation>
    <dataValidation type="list" allowBlank="1" showInputMessage="1" showErrorMessage="1" sqref="K3 A39 F19 F31 F7 F15 F23 F3 F11 F27 A35 A19 A31 K27 A7 A15 A23 A3 A11 A27 K11 F39 F35 K19 K31 K7 K15 K23 K39 K35 K43" xr:uid="{E1D78AE0-2973-4C58-9FD5-FA72C7A881F6}">
      <formula1>$K$101:$K$105</formula1>
    </dataValidation>
  </dataValidations>
  <pageMargins left="0.43307086614173229" right="3.937007874015748E-2" top="0.35433070866141736" bottom="0.35433070866141736" header="0.31496062992125984" footer="0.31496062992125984"/>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7">
    <tabColor rgb="FF00FF00"/>
  </sheetPr>
  <dimension ref="A1:BN651"/>
  <sheetViews>
    <sheetView showGridLines="0" showRuler="0" showWhiteSpace="0" zoomScale="115" zoomScaleNormal="115" workbookViewId="0">
      <pane ySplit="1" topLeftCell="A2" activePane="bottomLeft" state="frozen"/>
      <selection pane="bottomLeft" sqref="A1:I1"/>
    </sheetView>
  </sheetViews>
  <sheetFormatPr defaultRowHeight="15" x14ac:dyDescent="0.25"/>
  <cols>
    <col min="1" max="1" width="10.85546875" style="1" customWidth="1"/>
    <col min="2" max="2" width="8" style="1" bestFit="1" customWidth="1"/>
    <col min="3" max="3" width="6.140625" style="6" bestFit="1" customWidth="1"/>
    <col min="4" max="4" width="4.7109375" style="6" customWidth="1"/>
    <col min="5" max="5" width="2.5703125" style="1" customWidth="1"/>
    <col min="6" max="6" width="10.85546875" style="1" customWidth="1"/>
    <col min="7" max="7" width="8" style="1" bestFit="1" customWidth="1"/>
    <col min="8" max="8" width="6.140625" style="1" bestFit="1" customWidth="1"/>
    <col min="9" max="9" width="4.7109375" style="1" bestFit="1" customWidth="1"/>
    <col min="10" max="10" width="2.5703125" style="1" customWidth="1"/>
    <col min="11" max="11" width="10.85546875" style="1" customWidth="1"/>
    <col min="12" max="12" width="8" style="1" bestFit="1" customWidth="1"/>
    <col min="13" max="13" width="6.140625" style="1" bestFit="1" customWidth="1"/>
    <col min="14" max="14" width="4.7109375" style="1" customWidth="1"/>
    <col min="15" max="15" width="2.5703125" style="1" customWidth="1"/>
    <col min="16" max="16" width="10.7109375" style="1" bestFit="1" customWidth="1"/>
    <col min="17" max="17" width="5.5703125" style="1" bestFit="1" customWidth="1"/>
    <col min="18" max="18" width="1" style="1" customWidth="1"/>
    <col min="19" max="19" width="10.7109375" style="1" bestFit="1" customWidth="1"/>
    <col min="20" max="20" width="3" style="1" bestFit="1" customWidth="1"/>
    <col min="21" max="21" width="3.42578125" style="1" customWidth="1"/>
    <col min="22" max="22" width="32.28515625" style="1" customWidth="1"/>
    <col min="23" max="23" width="8" style="1" bestFit="1" customWidth="1"/>
    <col min="24" max="24" width="6.140625" style="1" bestFit="1" customWidth="1"/>
    <col min="25" max="25" width="9.140625" style="9"/>
    <col min="26" max="27" width="9.140625" style="1"/>
    <col min="28" max="28" width="13.42578125" style="1" customWidth="1"/>
    <col min="29" max="29" width="16.140625" style="1" customWidth="1"/>
    <col min="30" max="30" width="12.7109375" style="1" bestFit="1" customWidth="1"/>
    <col min="31" max="16384" width="9.140625" style="1"/>
  </cols>
  <sheetData>
    <row r="1" spans="1:66" ht="30.75" customHeight="1" x14ac:dyDescent="0.25">
      <c r="A1" s="280" t="str">
        <f>IF(DADOS!H19=0, "", DADOS!H19)</f>
        <v>RENE LUIS MILLANI</v>
      </c>
      <c r="B1" s="280"/>
      <c r="C1" s="280"/>
      <c r="D1" s="280"/>
      <c r="E1" s="280"/>
      <c r="F1" s="280"/>
      <c r="G1" s="280"/>
      <c r="H1" s="280"/>
      <c r="I1" s="280"/>
      <c r="J1" s="15" t="s">
        <v>121</v>
      </c>
      <c r="K1" s="281" t="str">
        <f>CONFIG!G5</f>
        <v>MARÇO</v>
      </c>
      <c r="L1" s="281"/>
      <c r="M1" s="281">
        <f>CONFIG!G7</f>
        <v>2026</v>
      </c>
      <c r="N1" s="281"/>
      <c r="O1" s="10"/>
      <c r="P1" s="283"/>
      <c r="Q1" s="283"/>
      <c r="R1" s="22"/>
      <c r="S1" s="283"/>
      <c r="T1" s="283"/>
      <c r="W1" s="282" t="s">
        <v>9</v>
      </c>
      <c r="X1" s="282"/>
    </row>
    <row r="2" spans="1:66" s="6" customFormat="1" x14ac:dyDescent="0.25">
      <c r="A2" s="2" t="s">
        <v>1</v>
      </c>
      <c r="B2" s="2" t="s">
        <v>0</v>
      </c>
      <c r="C2" s="2" t="s">
        <v>4</v>
      </c>
      <c r="D2" s="2" t="s">
        <v>5</v>
      </c>
      <c r="E2" s="188"/>
      <c r="F2" s="3" t="s">
        <v>1</v>
      </c>
      <c r="G2" s="3" t="s">
        <v>0</v>
      </c>
      <c r="H2" s="3" t="s">
        <v>4</v>
      </c>
      <c r="I2" s="3" t="s">
        <v>5</v>
      </c>
      <c r="J2" s="187"/>
      <c r="K2" s="3" t="s">
        <v>1</v>
      </c>
      <c r="L2" s="2" t="s">
        <v>0</v>
      </c>
      <c r="M2" s="3" t="s">
        <v>4</v>
      </c>
      <c r="N2" s="3" t="s">
        <v>5</v>
      </c>
      <c r="O2" s="4"/>
      <c r="P2" s="285" t="s">
        <v>57</v>
      </c>
      <c r="Q2" s="285"/>
      <c r="R2" s="285"/>
      <c r="S2" s="285"/>
      <c r="T2" s="199" t="s">
        <v>32</v>
      </c>
      <c r="U2" s="1"/>
      <c r="V2" s="1"/>
      <c r="W2" s="9" t="s">
        <v>6</v>
      </c>
      <c r="X2" s="9" t="s">
        <v>4</v>
      </c>
      <c r="Y2" s="9" t="s">
        <v>122</v>
      </c>
      <c r="Z2" s="1"/>
      <c r="AA2" s="1"/>
      <c r="AB2" s="1"/>
      <c r="AC2" s="1"/>
      <c r="AD2" s="1"/>
      <c r="AE2" s="1"/>
      <c r="AF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row>
    <row r="3" spans="1:66" ht="15" customHeight="1" x14ac:dyDescent="0.25">
      <c r="A3" s="11"/>
      <c r="B3" s="256" t="s">
        <v>10</v>
      </c>
      <c r="C3" s="257"/>
      <c r="D3" s="257"/>
      <c r="E3" s="192" t="str">
        <f>IF($N$47&lt;&gt;"SIM","",IFERROR(IF(TRIM(C3&amp;"")="","",_xlfn.LET(_xlpm.v,VALUE(TRIM(C3&amp;"")),_xlpm.alvo,IF(A5="SÁBADO",(INT($Y$8/100)*60+MOD($Y$8,100)),(INT($Y$3/100)*60+MOD($Y$3,100))),_xlpm.real,(INT(_xlpm.v/100)*60+MOD(_xlpm.v,100)),_xlpm.dif,_xlpm.alvo-_xlpm.real,IF(ABS(_xlpm.dif)&lt;=5,0,_xlpm.dif))),"ER"))</f>
        <v/>
      </c>
      <c r="F3" s="11"/>
      <c r="G3" s="46"/>
      <c r="H3" s="7"/>
      <c r="I3" s="49" t="str">
        <f ca="1">_xlfn.LET(_xlpm.a,F3,_xlpm.c,H3,_xlpm.x,$X$3,_xlpm.y,$Y$3,_xlpm.limInf,$B$51,_xlpm.limSup,$C$51,_xlpm.linhaAnt,F4,IF(_xlpm.a="FÉRIAS","FRS",IF(_xlpm.a="FERIADO","FER",IF(_xlpm.a="NTRAB","NTB",IF(AND(_xlpm.a="ATESTADO",_xlpm.c=""),"ATD",IF(_xlpm.c&lt;&gt;"",IF(_xlpm.c&lt;=_xlpm.x,IF(_xlpm.c&gt;_xlpm.y,"DP","OK"),"ATR"),IF(_xlpm.linhaAnt&lt;_xlpm.limInf,"FAL","")))))))</f>
        <v/>
      </c>
      <c r="J3" s="192" t="str">
        <f>IF($N$47&lt;&gt;"SIM","",IFERROR(IF(TRIM(H3&amp;"")="","",_xlfn.LET(_xlpm.v,VALUE(TRIM(H3&amp;"")),_xlpm.alvo,IF(F5="SÁBADO",(INT($Y$8/100)*60+MOD($Y$8,100)),(INT($Y$3/100)*60+MOD($Y$3,100))),_xlpm.real,(INT(_xlpm.v/100)*60+MOD(_xlpm.v,100)),_xlpm.dif,_xlpm.alvo-_xlpm.real,IF(ABS(_xlpm.dif)&lt;=5,0,_xlpm.dif))),"ER"))</f>
        <v/>
      </c>
      <c r="K3" s="11"/>
      <c r="L3" s="46"/>
      <c r="M3" s="7"/>
      <c r="N3" s="49" t="str">
        <f ca="1">_xlfn.LET(_xlpm.a,K3,_xlpm.c,M3,_xlpm.x,$X$8,_xlpm.y,$Y$8,_xlpm.limInf,$B$51,_xlpm.limSup,$C$51,_xlpm.linhaAnt,K4,IF(_xlpm.a="FÉRIAS","FRS",IF(_xlpm.a="NTRAB","NT",IF(AND(_xlpm.a="ATESTADO",_xlpm.c=""),"ATD",IF(_xlpm.a="FERIADO","FER",IF(_xlpm.c&lt;&gt;"",IF(_xlpm.c&lt;=_xlpm.x,IF(_xlpm.c&gt;_xlpm.y,"DP","OK"),"ATR"),IF(_xlpm.linhaAnt&lt;_xlpm.limInf,"FAL","")))))))</f>
        <v/>
      </c>
      <c r="O3" s="192" t="str">
        <f>IF($N$47&lt;&gt;"SIM","",IFERROR(IF(TRIM(M3&amp;"")="","",_xlfn.LET(_xlpm.v,VALUE(TRIM(M3&amp;"")),_xlpm.alvo,IF(K5="SÁBADO",(INT($Y$8/100)*60+MOD($Y$8,100)),(INT($Y$3/100)*60+MOD($Y$3,100))),_xlpm.real,(INT(_xlpm.v/100)*60+MOD(_xlpm.v,100)),_xlpm.dif,_xlpm.alvo-_xlpm.real,IF(ABS(_xlpm.dif)&lt;=5,0,_xlpm.dif))),"ER"))</f>
        <v/>
      </c>
      <c r="P3" s="231"/>
      <c r="Q3" s="232"/>
      <c r="R3" s="190"/>
      <c r="S3" s="240" t="str">
        <f>IF(R3="","",TEXT(R3,"00""/""00""/""0000"))</f>
        <v/>
      </c>
      <c r="T3" s="233" t="str">
        <f>IF(R3="","",LEFT(S3&amp;"00",2))</f>
        <v/>
      </c>
      <c r="W3" s="9" t="s">
        <v>7</v>
      </c>
      <c r="X3" s="35">
        <f>DADOS!K19+5</f>
        <v>805</v>
      </c>
      <c r="Y3" s="35">
        <f>X3-5</f>
        <v>800</v>
      </c>
    </row>
    <row r="4" spans="1:66" x14ac:dyDescent="0.25">
      <c r="A4" s="41">
        <f ca="1">IF(AND($B$51=1,$A$52&lt;&gt;"01/01/2021"),"HOJE",1)</f>
        <v>1</v>
      </c>
      <c r="B4" s="256"/>
      <c r="C4" s="257"/>
      <c r="D4" s="257"/>
      <c r="E4" s="192" t="str">
        <f>IF($N$47&lt;&gt;"SIM","",IFERROR(IF(TRIM(C4&amp;"")="","",_xlfn.LET(_xlpm.v,VALUE(TRIM(C4&amp;"")),_xlpm.alvo,(INT($X$4/100)*60+MOD($X$4,100)),_xlpm.real,(INT(_xlpm.v/100)*60+MOD(_xlpm.v,100)),_xlpm.dif,_xlpm.alvo-_xlpm.real,IF(ABS(_xlpm.dif)&lt;=5,0,_xlpm.dif))*-1),"ER"))</f>
        <v/>
      </c>
      <c r="F4" s="41">
        <f ca="1">IF($B$51=11,"HOJE",11)</f>
        <v>11</v>
      </c>
      <c r="G4" s="46"/>
      <c r="H4" s="7"/>
      <c r="I4" s="49" t="str">
        <f ca="1">_xlfn.LET(_xlpm.a,F3,_xlpm.c,H4,_xlpm.x,$X$4,_xlpm.limInf,$B$51,_xlpm.limSup,$C$51,_xlpm.linhaAnt,F4,IF(_xlpm.a="FÉRIAS","FRS",IF(_xlpm.a="FERIADO","FER",IF(_xlpm.a="NTRAB","NTB",IF(AND(_xlpm.a="ATESTADO",_xlpm.c=""),"ATD",IF(_xlpm.c&lt;&gt;"",IF(_xlpm.c&gt;=_xlpm.x,"OK","ANT"),IF(_xlpm.linhaAnt&lt;_xlpm.limInf,"FAL","")))))))</f>
        <v/>
      </c>
      <c r="J4" s="192" t="str">
        <f>IF($N$47&lt;&gt;"SIM","",IFERROR(IF(TRIM(H4&amp;"")="","",_xlfn.LET(_xlpm.v,VALUE(TRIM(H4&amp;"")),_xlpm.alvo,(INT($X$4/100)*60+MOD($X$4,100)),_xlpm.real,(INT(_xlpm.v/100)*60+MOD(_xlpm.v,100)),_xlpm.dif,_xlpm.alvo-_xlpm.real,IF(ABS(_xlpm.dif)&lt;=5,0,_xlpm.dif))*-1),"ER"))</f>
        <v/>
      </c>
      <c r="K4" s="41">
        <f ca="1">IF($B$51=21,"HOJE",21)</f>
        <v>21</v>
      </c>
      <c r="L4" s="46"/>
      <c r="M4" s="7"/>
      <c r="N4" s="49" t="str">
        <f ca="1">_xlfn.LET(_xlpm.a,K3,_xlpm.c,M4,_xlpm.x,$X$9,_xlpm.limInf,$B$51,_xlpm.limSup,$C$51,_xlpm.linhaAnt,K4,IF(_xlpm.a="FÉRIAS","FRS",IF(_xlpm.a="NTRAB","NT",IF(AND(_xlpm.a="ATESTADO",_xlpm.c=""),"ATD",IF(_xlpm.a="FERIADO","FER",IF(_xlpm.c&lt;&gt;"",IF(_xlpm.c&gt;=_xlpm.x,"OK","ANT"),IF(_xlpm.linhaAnt&lt;_xlpm.limInf,"FAL","")))))))</f>
        <v/>
      </c>
      <c r="O4" s="192" t="str">
        <f>IF($N$47&lt;&gt;"SIM","",IFERROR(IF(TRIM(M4&amp;"")="","",_xlfn.LET(_xlpm.v,VALUE(TRIM(M4&amp;"")),_xlpm.alvo,(INT($X$4/100)*60+MOD($X$4,100)),_xlpm.real,(INT(_xlpm.v/100)*60+MOD(_xlpm.v,100)),_xlpm.dif,_xlpm.alvo-_xlpm.real,IF(ABS(_xlpm.dif)&lt;=5,0,_xlpm.dif))*-1),"ER"))</f>
        <v/>
      </c>
      <c r="P4" s="231"/>
      <c r="Q4" s="232"/>
      <c r="R4" s="190"/>
      <c r="S4" s="240" t="str">
        <f t="shared" ref="S4:S53" si="0">IF(R4="","",TEXT(R4,"00""/""00""/""0000"))</f>
        <v/>
      </c>
      <c r="T4" s="233" t="str">
        <f t="shared" ref="T4:T53" si="1">IF(R4="","",LEFT(S4&amp;"00",2))</f>
        <v/>
      </c>
      <c r="U4" s="5"/>
      <c r="V4" s="5"/>
      <c r="W4" s="9" t="s">
        <v>2</v>
      </c>
      <c r="X4" s="35">
        <f>DADOS!L19</f>
        <v>1200</v>
      </c>
      <c r="Y4" s="35">
        <f>X4</f>
        <v>1200</v>
      </c>
    </row>
    <row r="5" spans="1:66" x14ac:dyDescent="0.25">
      <c r="A5" s="41" t="str">
        <f>CONFIG!G3</f>
        <v>DOMINGO</v>
      </c>
      <c r="B5" s="256"/>
      <c r="C5" s="257"/>
      <c r="D5" s="257"/>
      <c r="E5" s="192" t="str">
        <f>IF($N$47&lt;&gt;"SIM","",IFERROR(IF(TRIM(C5&amp;"")="","",_xlfn.LET(_xlpm.v,VALUE(TRIM(C5&amp;"")),_xlpm.alvo,(INT($Y$5/100)*60+MOD($Y$5,100)),_xlpm.real,(INT(_xlpm.v/100)*60+MOD(_xlpm.v,100)),_xlpm.dif,_xlpm.alvo-_xlpm.real,IF(ABS(_xlpm.dif)&lt;=5,0,_xlpm.dif))),"ER"))</f>
        <v/>
      </c>
      <c r="F5" s="41" t="str">
        <f>IF(A41="SÁBADO","DOMINGO",IF(A41="DOMINGO","SEGUNDA",IF(A41="SEGUNDA","TERÇA",IF(A41="SEGUNDA","TERÇA",IF(A41="TERÇA","QUARTA",IF(A41="QUARTA","QUINTA",IF(A41="QUINTA","SEXTA",IF(A41="SEXTA","SÁBADO","ERRO"))))))))</f>
        <v>QUARTA</v>
      </c>
      <c r="G5" s="46"/>
      <c r="H5" s="7"/>
      <c r="I5" s="49" t="str">
        <f ca="1">_xlfn.LET(_xlpm.a,F3,_xlpm.c,H5,_xlpm.x,$X$5,_xlpm.y,$Y$5,_xlpm.limInf,$B$51,_xlpm.limSup,$C$51,_xlpm.linhaAnt,F4,IF(_xlpm.a="FÉRIAS","FRS",IF(_xlpm.a="FERIADO","FER",IF(_xlpm.a="NTRAB","NTB",IF(AND(_xlpm.a="ATESTADO",_xlpm.c=""),"ATD",IF(_xlpm.c&lt;&gt;"",IF(_xlpm.c&lt;=_xlpm.x,IF(_xlpm.c&gt;_xlpm.y,"DP","OK"),"ATR"),IF(_xlpm.linhaAnt&lt;_xlpm.limInf,"FAL","")))))))</f>
        <v/>
      </c>
      <c r="J5" s="192" t="str">
        <f>IF($N$47&lt;&gt;"SIM","",IFERROR(IF(TRIM(H5&amp;"")="","",_xlfn.LET(_xlpm.v,VALUE(TRIM(H5&amp;"")),_xlpm.alvo,(INT($Y$5/100)*60+MOD($Y$5,100)),_xlpm.real,(INT(_xlpm.v/100)*60+MOD(_xlpm.v,100)),_xlpm.dif,_xlpm.alvo-_xlpm.real,IF(ABS(_xlpm.dif)&lt;=5,0,_xlpm.dif))),"ER"))</f>
        <v/>
      </c>
      <c r="K5" s="41" t="str">
        <f>IF(F41="SÁBADO","DOMINGO",IF(F41="DOMINGO","SEGUNDA",IF(F41="SEGUNDA","TERÇA",IF(F41="SEGUNDA","TERÇA",IF(F41="TERÇA","QUARTA",IF(F41="QUARTA","QUINTA",IF(F41="QUINTA","SEXTA",IF(F41="SEXTA","SÁBADO","ERRO"))))))))</f>
        <v>SÁBADO</v>
      </c>
      <c r="L5" s="258" t="s">
        <v>16</v>
      </c>
      <c r="M5" s="259"/>
      <c r="N5" s="259"/>
      <c r="O5" s="192" t="str">
        <f>IF($N$47&lt;&gt;"SIM","",IFERROR(IF(TRIM(M5&amp;"")="","",_xlfn.LET(_xlpm.v,VALUE(TRIM(M5&amp;"")),_xlpm.alvo,(INT($Y$5/100)*60+MOD($Y$5,100)),_xlpm.real,(INT(_xlpm.v/100)*60+MOD(_xlpm.v,100)),_xlpm.dif,_xlpm.alvo-_xlpm.real,IF(ABS(_xlpm.dif)&lt;=5,0,_xlpm.dif))),"ER"))</f>
        <v/>
      </c>
      <c r="P5" s="231"/>
      <c r="Q5" s="232"/>
      <c r="R5" s="190"/>
      <c r="S5" s="240" t="str">
        <f t="shared" si="0"/>
        <v/>
      </c>
      <c r="T5" s="233" t="str">
        <f t="shared" si="1"/>
        <v/>
      </c>
      <c r="U5" s="5"/>
      <c r="V5" s="5"/>
      <c r="W5" s="9" t="s">
        <v>8</v>
      </c>
      <c r="X5" s="35">
        <f>DADOS!M19+5</f>
        <v>1405</v>
      </c>
      <c r="Y5" s="35">
        <f>X5-5</f>
        <v>1400</v>
      </c>
    </row>
    <row r="6" spans="1:66" x14ac:dyDescent="0.25">
      <c r="A6" s="38"/>
      <c r="B6" s="256"/>
      <c r="C6" s="257"/>
      <c r="D6" s="257"/>
      <c r="E6" s="192" t="str">
        <f>IF($N$47&lt;&gt;"SIM","",IFERROR(IF(TRIM(C6&amp;"")="","",_xlfn.LET(_xlpm.v,VALUE(TRIM(C6&amp;"")),_xlpm.alvo,(INT($X$6/100)*60+MOD($X$6,100)),_xlpm.real,(INT(_xlpm.v/100)*60+MOD(_xlpm.v,100)),_xlpm.dif,_xlpm.alvo-_xlpm.real,IF(ABS(_xlpm.dif)&lt;=5,0,_xlpm.dif))*-1),"ER"))</f>
        <v/>
      </c>
      <c r="F6" s="38"/>
      <c r="G6" s="46"/>
      <c r="H6" s="7"/>
      <c r="I6" s="49" t="str">
        <f ca="1">_xlfn.LET(_xlpm.a,F3,_xlpm.c,H6,_xlpm.x,$X$6,_xlpm.limInf,$B$51,_xlpm.limSup,$C$51,_xlpm.linhaAnt,F4,IF(_xlpm.a="FÉRIAS","FRS",IF(_xlpm.a="FERIADO","FER",IF(_xlpm.a="NTRAB","NTB",IF(AND(_xlpm.a="ATESTADO",_xlpm.c=""),"ATD",IF(_xlpm.c&lt;&gt;"",IF(_xlpm.c&gt;=_xlpm.x,"OK","ANT"),IF(_xlpm.linhaAnt&lt;_xlpm.limInf,"FAL","")))))))</f>
        <v/>
      </c>
      <c r="J6" s="192" t="str">
        <f>IF($N$47&lt;&gt;"SIM","",IFERROR(IF(TRIM(H6&amp;"")="","",_xlfn.LET(_xlpm.v,VALUE(TRIM(H6&amp;"")),_xlpm.alvo,(INT($X$6/100)*60+MOD($X$6,100)),_xlpm.real,(INT(_xlpm.v/100)*60+MOD(_xlpm.v,100)),_xlpm.dif,_xlpm.alvo-_xlpm.real,IF(ABS(_xlpm.dif)&lt;=5,0,_xlpm.dif))*-1),"ER"))</f>
        <v/>
      </c>
      <c r="K6" s="38"/>
      <c r="L6" s="258"/>
      <c r="M6" s="259"/>
      <c r="N6" s="259"/>
      <c r="O6" s="192" t="str">
        <f>IF($N$47&lt;&gt;"SIM","",IFERROR(IF(TRIM(M6&amp;"")="","",_xlfn.LET(_xlpm.v,VALUE(TRIM(M6&amp;"")),_xlpm.alvo,(INT($X$6/100)*60+MOD($X$6,100)),_xlpm.real,(INT(_xlpm.v/100)*60+MOD(_xlpm.v,100)),_xlpm.dif,_xlpm.alvo-_xlpm.real,IF(ABS(_xlpm.dif)&lt;=5,0,_xlpm.dif))*-1),"ER"))</f>
        <v/>
      </c>
      <c r="P6" s="231"/>
      <c r="Q6" s="232"/>
      <c r="R6" s="190"/>
      <c r="S6" s="240" t="str">
        <f t="shared" si="0"/>
        <v/>
      </c>
      <c r="T6" s="233" t="str">
        <f t="shared" si="1"/>
        <v/>
      </c>
      <c r="U6" s="5"/>
      <c r="V6" s="5"/>
      <c r="W6" s="9" t="s">
        <v>3</v>
      </c>
      <c r="X6" s="35">
        <f>DADOS!N19</f>
        <v>1800</v>
      </c>
      <c r="Y6" s="35">
        <f>X6</f>
        <v>1800</v>
      </c>
    </row>
    <row r="7" spans="1:66" ht="15" customHeight="1" x14ac:dyDescent="0.25">
      <c r="A7" s="12"/>
      <c r="B7" s="47"/>
      <c r="C7" s="48"/>
      <c r="D7" s="50" t="str">
        <f ca="1">_xlfn.LET(_xlpm.a,A7,_xlpm.c,C7,_xlpm.x,$X$3,_xlpm.y,$Y$3,_xlpm.limInf,$B$51,_xlpm.limSup,$C$51,_xlpm.linhaAnt,A8,IF(_xlpm.a="FÉRIAS","FRS",IF(_xlpm.a="FERIADO","FER",IF(_xlpm.a="NTRAB","NTB",IF(AND(_xlpm.a="ATESTADO",_xlpm.c=""),"ATD",IF(_xlpm.c&lt;&gt;"",IF(_xlpm.c&lt;=_xlpm.x,IF(_xlpm.c&gt;_xlpm.y,"DP","OK"),"ATR"),IF(_xlpm.linhaAnt&lt;_xlpm.limInf,"FAL","")))))))</f>
        <v>FAL</v>
      </c>
      <c r="E7" s="192" t="str">
        <f>IF($N$47&lt;&gt;"SIM","",IFERROR(IF(TRIM(C7&amp;"")="","",_xlfn.LET(_xlpm.v,VALUE(TRIM(C7&amp;"")),_xlpm.alvo,IF(A9="SÁBADO",(INT($Y$8/100)*60+MOD($Y$8,100)),(INT($Y$3/100)*60+MOD($Y$3,100))),_xlpm.real,(INT(_xlpm.v/100)*60+MOD(_xlpm.v,100)),_xlpm.dif,_xlpm.alvo-_xlpm.real,IF(ABS(_xlpm.dif)&lt;=5,0,_xlpm.dif))),"ER"))</f>
        <v/>
      </c>
      <c r="F7" s="12"/>
      <c r="G7" s="47"/>
      <c r="H7" s="48"/>
      <c r="I7" s="50" t="str">
        <f ca="1">_xlfn.LET(_xlpm.a,F7,_xlpm.c,H7,_xlpm.x,$X$3,_xlpm.y,$Y$3,_xlpm.limInf,$B$51,_xlpm.limSup,$C$51,_xlpm.linhaAnt,F8,IF(_xlpm.a="FÉRIAS","FRS",IF(_xlpm.a="FERIADO","FER",IF(_xlpm.a="NTRAB","NTB",IF(AND(_xlpm.a="ATESTADO",_xlpm.c=""),"ATD",IF(_xlpm.c&lt;&gt;"",IF(_xlpm.c&lt;=_xlpm.x,IF(_xlpm.c&gt;_xlpm.y,"DP","OK"),"ATR"),IF(_xlpm.linhaAnt&lt;_xlpm.limInf,"FAL","")))))))</f>
        <v/>
      </c>
      <c r="J7" s="192" t="str">
        <f>IF($N$47&lt;&gt;"SIM","",IFERROR(IF(TRIM(H7&amp;"")="","",_xlfn.LET(_xlpm.v,VALUE(TRIM(H7&amp;"")),_xlpm.alvo,IF(F9="SÁBADO",(INT($Y$8/100)*60+MOD($Y$8,100)),(INT($Y$3/100)*60+MOD($Y$3,100))),_xlpm.real,(INT(_xlpm.v/100)*60+MOD(_xlpm.v,100)),_xlpm.dif,_xlpm.alvo-_xlpm.real,IF(ABS(_xlpm.dif)&lt;=5,0,_xlpm.dif))),"ER"))</f>
        <v/>
      </c>
      <c r="K7" s="12"/>
      <c r="L7" s="272" t="s">
        <v>10</v>
      </c>
      <c r="M7" s="273"/>
      <c r="N7" s="273"/>
      <c r="O7" s="192" t="str">
        <f>IF($N$47&lt;&gt;"SIM","",IFERROR(IF(TRIM(M7&amp;"")="","",_xlfn.LET(_xlpm.v,VALUE(TRIM(M7&amp;"")),_xlpm.alvo,IF(K9="SÁBADO",(INT($Y$8/100)*60+MOD($Y$8,100)),(INT($Y$3/100)*60+MOD($Y$3,100))),_xlpm.real,(INT(_xlpm.v/100)*60+MOD(_xlpm.v,100)),_xlpm.dif,_xlpm.alvo-_xlpm.real,IF(ABS(_xlpm.dif)&lt;=5,0,_xlpm.dif))),"ER"))</f>
        <v/>
      </c>
      <c r="P7" s="231"/>
      <c r="Q7" s="232"/>
      <c r="R7" s="190"/>
      <c r="S7" s="240" t="str">
        <f t="shared" si="0"/>
        <v/>
      </c>
      <c r="T7" s="233" t="str">
        <f t="shared" si="1"/>
        <v/>
      </c>
      <c r="U7" s="5"/>
      <c r="W7" s="269" t="s">
        <v>16</v>
      </c>
      <c r="X7" s="269"/>
      <c r="Y7" s="14"/>
    </row>
    <row r="8" spans="1:66" x14ac:dyDescent="0.25">
      <c r="A8" s="42">
        <f ca="1">IF($B$51=2,"HOJE",2)</f>
        <v>2</v>
      </c>
      <c r="B8" s="47"/>
      <c r="C8" s="48"/>
      <c r="D8" s="50" t="str">
        <f ca="1">_xlfn.LET(_xlpm.a,A7,_xlpm.c,C8,_xlpm.x,$X$4,_xlpm.limInf,$B$51,_xlpm.limSup,$C$51,_xlpm.linhaAnt,A8,IF(_xlpm.a="FÉRIAS","FRS",IF(_xlpm.a="FERIADO","FER",IF(_xlpm.a="NTRAB","NTB",IF(AND(_xlpm.a="ATESTADO",_xlpm.c=""),"ATD",IF(_xlpm.c&lt;&gt;"",IF(_xlpm.c&gt;=_xlpm.x,"OK","ANT"),IF(_xlpm.linhaAnt&lt;_xlpm.limInf,"FAL","")))))))</f>
        <v>FAL</v>
      </c>
      <c r="E8" s="192" t="str">
        <f>IF($N$47&lt;&gt;"SIM","",IFERROR(IF(TRIM(C8&amp;"")="","",_xlfn.LET(_xlpm.v,VALUE(TRIM(C8&amp;"")),_xlpm.alvo,(INT($X$4/100)*60+MOD($X$4,100)),_xlpm.real,(INT(_xlpm.v/100)*60+MOD(_xlpm.v,100)),_xlpm.dif,_xlpm.alvo-_xlpm.real,IF(ABS(_xlpm.dif)&lt;=5,0,_xlpm.dif))*-1),"ER"))</f>
        <v/>
      </c>
      <c r="F8" s="42">
        <f ca="1">IF($B$51=12,"HOJE",12)</f>
        <v>12</v>
      </c>
      <c r="G8" s="47"/>
      <c r="H8" s="48"/>
      <c r="I8" s="50" t="str">
        <f ca="1">_xlfn.LET(_xlpm.a,F7,_xlpm.c,H8,_xlpm.x,$X$4,_xlpm.limInf,$B$51,_xlpm.limSup,$C$51,_xlpm.linhaAnt,F8,IF(_xlpm.a="FÉRIAS","FRS",IF(_xlpm.a="FERIADO","FER",IF(_xlpm.a="NTRAB","NTB",IF(AND(_xlpm.a="ATESTADO",_xlpm.c=""),"ATD",IF(_xlpm.c&lt;&gt;"",IF(_xlpm.c&gt;=_xlpm.x,"OK","ANT"),IF(_xlpm.linhaAnt&lt;_xlpm.limInf,"FAL","")))))))</f>
        <v/>
      </c>
      <c r="J8" s="192" t="str">
        <f>IF($N$47&lt;&gt;"SIM","",IFERROR(IF(TRIM(H8&amp;"")="","",_xlfn.LET(_xlpm.v,VALUE(TRIM(H8&amp;"")),_xlpm.alvo,(INT($X$4/100)*60+MOD($X$4,100)),_xlpm.real,(INT(_xlpm.v/100)*60+MOD(_xlpm.v,100)),_xlpm.dif,_xlpm.alvo-_xlpm.real,IF(ABS(_xlpm.dif)&lt;=5,0,_xlpm.dif))*-1),"ER"))</f>
        <v/>
      </c>
      <c r="K8" s="42">
        <f ca="1">IF($B$51=22,"HOJE",22)</f>
        <v>22</v>
      </c>
      <c r="L8" s="272"/>
      <c r="M8" s="273"/>
      <c r="N8" s="273"/>
      <c r="O8" s="192" t="str">
        <f>IF($N$47&lt;&gt;"SIM","",IFERROR(IF(TRIM(M8&amp;"")="","",_xlfn.LET(_xlpm.v,VALUE(TRIM(M8&amp;"")),_xlpm.alvo,(INT($X$4/100)*60+MOD($X$4,100)),_xlpm.real,(INT(_xlpm.v/100)*60+MOD(_xlpm.v,100)),_xlpm.dif,_xlpm.alvo-_xlpm.real,IF(ABS(_xlpm.dif)&lt;=5,0,_xlpm.dif))*-1),"ER"))</f>
        <v/>
      </c>
      <c r="P8" s="231"/>
      <c r="Q8" s="232"/>
      <c r="R8" s="190"/>
      <c r="S8" s="240" t="str">
        <f>IF(R8="","",TEXT(R8,"00""/""00""/""0000"))</f>
        <v/>
      </c>
      <c r="T8" s="233" t="str">
        <f t="shared" si="1"/>
        <v/>
      </c>
      <c r="U8" s="5"/>
      <c r="W8" s="9" t="s">
        <v>7</v>
      </c>
      <c r="X8" s="35">
        <f>DADOS!M32+5</f>
        <v>805</v>
      </c>
      <c r="Y8" s="35">
        <f>X8-5</f>
        <v>800</v>
      </c>
    </row>
    <row r="9" spans="1:66" x14ac:dyDescent="0.25">
      <c r="A9" s="42" t="str">
        <f>IF(A5="SÁBADO","DOMINGO",IF(A5="DOMINGO","SEGUNDA",IF(A5="SEGUNDA","TERÇA",IF(A5="SEGUNDA","TERÇA",IF(A5="TERÇA","QUARTA",IF(A5="QUARTA","QUINTA",IF(A5="QUINTA","SEXTA",IF(A5="SEXTA","SÁBADO","ERRO"))))))))</f>
        <v>SEGUNDA</v>
      </c>
      <c r="B9" s="47"/>
      <c r="C9" s="48"/>
      <c r="D9" s="50" t="str">
        <f ca="1">_xlfn.LET(_xlpm.a,A7,_xlpm.c,C9,_xlpm.x,$X$5,_xlpm.y,$Y$5,_xlpm.limInf,$B$51,_xlpm.limSup,$C$51,_xlpm.linhaAnt,A8,IF(_xlpm.a="FÉRIAS","FRS",IF(_xlpm.a="FERIADO","FER",IF(_xlpm.a="NTRAB","NTB",IF(AND(_xlpm.a="ATESTADO",_xlpm.c=""),"ATD",IF(_xlpm.c&lt;&gt;"",IF(_xlpm.c&lt;=_xlpm.x,IF(_xlpm.c&gt;_xlpm.y,"DP","OK"),"ATR"),IF(_xlpm.linhaAnt&lt;_xlpm.limInf,"FAL","")))))))</f>
        <v>FAL</v>
      </c>
      <c r="E9" s="192" t="str">
        <f>IF($N$47&lt;&gt;"SIM","",IFERROR(IF(TRIM(C9&amp;"")="","",_xlfn.LET(_xlpm.v,VALUE(TRIM(C9&amp;"")),_xlpm.alvo,(INT($Y$5/100)*60+MOD($Y$5,100)),_xlpm.real,(INT(_xlpm.v/100)*60+MOD(_xlpm.v,100)),_xlpm.dif,_xlpm.alvo-_xlpm.real,IF(ABS(_xlpm.dif)&lt;=5,0,_xlpm.dif))),"ER"))</f>
        <v/>
      </c>
      <c r="F9" s="42" t="str">
        <f>IF(F5="SÁBADO","DOMINGO",IF(F5="DOMINGO","SEGUNDA",IF(F5="SEGUNDA","TERÇA",IF(F5="SEGUNDA","TERÇA",IF(F5="TERÇA","QUARTA",IF(F5="QUARTA","QUINTA",IF(F5="QUINTA","SEXTA",IF(F5="SEXTA","SÁBADO","ERRO"))))))))</f>
        <v>QUINTA</v>
      </c>
      <c r="G9" s="47"/>
      <c r="H9" s="48"/>
      <c r="I9" s="50" t="str">
        <f ca="1">_xlfn.LET(_xlpm.a,F7,_xlpm.c,H9,_xlpm.x,$X$5,_xlpm.y,$Y$5,_xlpm.limInf,$B$51,_xlpm.limSup,$C$51,_xlpm.linhaAnt,F8,IF(_xlpm.a="FÉRIAS","FRS",IF(_xlpm.a="FERIADO","FER",IF(_xlpm.a="NTRAB","NTB",IF(AND(_xlpm.a="ATESTADO",_xlpm.c=""),"ATD",IF(_xlpm.c&lt;&gt;"",IF(_xlpm.c&lt;=_xlpm.x,IF(_xlpm.c&gt;_xlpm.y,"DP","OK"),"ATR"),IF(_xlpm.linhaAnt&lt;_xlpm.limInf,"FAL","")))))))</f>
        <v/>
      </c>
      <c r="J9" s="192" t="str">
        <f>IF($N$47&lt;&gt;"SIM","",IFERROR(IF(TRIM(H9&amp;"")="","",_xlfn.LET(_xlpm.v,VALUE(TRIM(H9&amp;"")),_xlpm.alvo,(INT($Y$5/100)*60+MOD($Y$5,100)),_xlpm.real,(INT(_xlpm.v/100)*60+MOD(_xlpm.v,100)),_xlpm.dif,_xlpm.alvo-_xlpm.real,IF(ABS(_xlpm.dif)&lt;=5,0,_xlpm.dif))),"ER"))</f>
        <v/>
      </c>
      <c r="K9" s="42" t="str">
        <f>IF(K5="SÁBADO","DOMINGO",IF(K5="DOMINGO","SEGUNDA",IF(K5="SEGUNDA","TERÇA",IF(K5="SEGUNDA","TERÇA",IF(K5="TERÇA","QUARTA",IF(K5="QUARTA","QUINTA",IF(K5="QUINTA","SEXTA",IF(K5="SEXTA","SÁBADO","ERRO"))))))))</f>
        <v>DOMINGO</v>
      </c>
      <c r="L9" s="272"/>
      <c r="M9" s="273"/>
      <c r="N9" s="273"/>
      <c r="O9" s="192" t="str">
        <f>IF($N$47&lt;&gt;"SIM","",IFERROR(IF(TRIM(M9&amp;"")="","",_xlfn.LET(_xlpm.v,VALUE(TRIM(M9&amp;"")),_xlpm.alvo,(INT($Y$5/100)*60+MOD($Y$5,100)),_xlpm.real,(INT(_xlpm.v/100)*60+MOD(_xlpm.v,100)),_xlpm.dif,_xlpm.alvo-_xlpm.real,IF(ABS(_xlpm.dif)&lt;=5,0,_xlpm.dif))),"ER"))</f>
        <v/>
      </c>
      <c r="P9" s="231"/>
      <c r="Q9" s="232"/>
      <c r="R9" s="190"/>
      <c r="S9" s="240" t="str">
        <f t="shared" si="0"/>
        <v/>
      </c>
      <c r="T9" s="233" t="str">
        <f t="shared" si="1"/>
        <v/>
      </c>
      <c r="U9" s="5"/>
      <c r="W9" s="9" t="s">
        <v>2</v>
      </c>
      <c r="X9" s="35">
        <f>DADOS!N32</f>
        <v>1200</v>
      </c>
      <c r="Y9" s="35">
        <f>X9</f>
        <v>1200</v>
      </c>
    </row>
    <row r="10" spans="1:66" x14ac:dyDescent="0.25">
      <c r="A10" s="82"/>
      <c r="B10" s="47"/>
      <c r="C10" s="48"/>
      <c r="D10" s="50" t="str">
        <f ca="1">_xlfn.LET(_xlpm.a,A7,_xlpm.c,C10,_xlpm.x,$X$6,_xlpm.limInf,$B$51,_xlpm.limSup,$C$51,_xlpm.linhaAnt,A8,IF(_xlpm.a="FÉRIAS","FRS",IF(_xlpm.a="FERIADO","FER",IF(_xlpm.a="NTRAB","NTB",IF(AND(_xlpm.a="ATESTADO",_xlpm.c=""),"ATD",IF(_xlpm.c&lt;&gt;"",IF(_xlpm.c&gt;=_xlpm.x,"OK","ANT"),IF(_xlpm.linhaAnt&lt;_xlpm.limInf,"FAL","")))))))</f>
        <v>FAL</v>
      </c>
      <c r="E10" s="192" t="str">
        <f>IF($N$47&lt;&gt;"SIM","",IFERROR(IF(TRIM(C10&amp;"")="","",_xlfn.LET(_xlpm.v,VALUE(TRIM(C10&amp;"")),_xlpm.alvo,(INT($X$6/100)*60+MOD($X$6,100)),_xlpm.real,(INT(_xlpm.v/100)*60+MOD(_xlpm.v,100)),_xlpm.dif,_xlpm.alvo-_xlpm.real,IF(ABS(_xlpm.dif)&lt;=5,0,_xlpm.dif))*-1),"ER"))</f>
        <v/>
      </c>
      <c r="F10" s="82"/>
      <c r="G10" s="47"/>
      <c r="H10" s="48"/>
      <c r="I10" s="50" t="str">
        <f ca="1">_xlfn.LET(_xlpm.a,F7,_xlpm.c,H10,_xlpm.x,$X$6,_xlpm.limInf,$B$51,_xlpm.limSup,$C$51,_xlpm.linhaAnt,F8,IF(_xlpm.a="FÉRIAS","FRS",IF(_xlpm.a="FERIADO","FER",IF(_xlpm.a="NTRAB","NTB",IF(AND(_xlpm.a="ATESTADO",_xlpm.c=""),"ATD",IF(_xlpm.c&lt;&gt;"",IF(_xlpm.c&gt;=_xlpm.x,"OK","ANT"),IF(_xlpm.linhaAnt&lt;_xlpm.limInf,"FAL","")))))))</f>
        <v/>
      </c>
      <c r="J10" s="192" t="str">
        <f>IF($N$47&lt;&gt;"SIM","",IFERROR(IF(TRIM(H10&amp;"")="","",_xlfn.LET(_xlpm.v,VALUE(TRIM(H10&amp;"")),_xlpm.alvo,(INT($X$6/100)*60+MOD($X$6,100)),_xlpm.real,(INT(_xlpm.v/100)*60+MOD(_xlpm.v,100)),_xlpm.dif,_xlpm.alvo-_xlpm.real,IF(ABS(_xlpm.dif)&lt;=5,0,_xlpm.dif))*-1),"ER"))</f>
        <v/>
      </c>
      <c r="K10" s="82"/>
      <c r="L10" s="272"/>
      <c r="M10" s="273"/>
      <c r="N10" s="273"/>
      <c r="O10" s="192" t="str">
        <f>IF($N$47&lt;&gt;"SIM","",IFERROR(IF(TRIM(M10&amp;"")="","",_xlfn.LET(_xlpm.v,VALUE(TRIM(M10&amp;"")),_xlpm.alvo,(INT($X$6/100)*60+MOD($X$6,100)),_xlpm.real,(INT(_xlpm.v/100)*60+MOD(_xlpm.v,100)),_xlpm.dif,_xlpm.alvo-_xlpm.real,IF(ABS(_xlpm.dif)&lt;=5,0,_xlpm.dif))*-1),"ER"))</f>
        <v/>
      </c>
      <c r="P10" s="231"/>
      <c r="Q10" s="232"/>
      <c r="R10" s="190"/>
      <c r="S10" s="240" t="str">
        <f t="shared" si="0"/>
        <v/>
      </c>
      <c r="T10" s="233" t="str">
        <f t="shared" si="1"/>
        <v/>
      </c>
      <c r="U10" s="5"/>
      <c r="V10" s="5"/>
      <c r="W10" s="282" t="s">
        <v>49</v>
      </c>
      <c r="X10" s="282"/>
    </row>
    <row r="11" spans="1:66" ht="15" customHeight="1" x14ac:dyDescent="0.25">
      <c r="A11" s="11"/>
      <c r="B11" s="46"/>
      <c r="C11" s="7"/>
      <c r="D11" s="49" t="str">
        <f ca="1">_xlfn.LET(_xlpm.a,A11,_xlpm.c,C11,_xlpm.x,$X$3,_xlpm.y,$Y$3,_xlpm.limInf,$B$51,_xlpm.limSup,$C$51,_xlpm.linhaAnt,A12,IF(_xlpm.a="FÉRIAS","FRS",IF(_xlpm.a="FERIADO","FER",IF(_xlpm.a="NTRAB","NTB",IF(AND(_xlpm.a="ATESTADO",_xlpm.c=""),"ATD",IF(_xlpm.c&lt;&gt;"",IF(_xlpm.c&lt;=_xlpm.x,IF(_xlpm.c&gt;_xlpm.y,"DP","OK"),"ATR"),IF(_xlpm.linhaAnt&lt;_xlpm.limInf,"FAL","")))))))</f>
        <v>FAL</v>
      </c>
      <c r="E11" s="192" t="str">
        <f>IF($N$47&lt;&gt;"SIM","",IFERROR(IF(TRIM(C11&amp;"")="","",_xlfn.LET(_xlpm.v,VALUE(TRIM(C11&amp;"")),_xlpm.alvo,IF(A13="SÁBADO",(INT($Y$8/100)*60+MOD($Y$8,100)),(INT($Y$3/100)*60+MOD($Y$3,100))),_xlpm.real,(INT(_xlpm.v/100)*60+MOD(_xlpm.v,100)),_xlpm.dif,_xlpm.alvo-_xlpm.real,IF(ABS(_xlpm.dif)&lt;=5,0,_xlpm.dif))),"ER"))</f>
        <v/>
      </c>
      <c r="F11" s="11"/>
      <c r="G11" s="46"/>
      <c r="H11" s="7"/>
      <c r="I11" s="49" t="str">
        <f ca="1">_xlfn.LET(_xlpm.a,F11,_xlpm.c,H11,_xlpm.x,$X$3,_xlpm.y,$Y$3,_xlpm.limInf,$B$51,_xlpm.limSup,$C$51,_xlpm.linhaAnt,F12,IF(_xlpm.a="FÉRIAS","FRS",IF(_xlpm.a="FERIADO","FER",IF(_xlpm.a="NTRAB","NTB",IF(AND(_xlpm.a="ATESTADO",_xlpm.c=""),"ATD",IF(_xlpm.c&lt;&gt;"",IF(_xlpm.c&lt;=_xlpm.x,IF(_xlpm.c&gt;_xlpm.y,"DP","OK"),"ATR"),IF(_xlpm.linhaAnt&lt;_xlpm.limInf,"FAL","")))))))</f>
        <v/>
      </c>
      <c r="J11" s="192" t="str">
        <f>IF($N$47&lt;&gt;"SIM","",IFERROR(IF(TRIM(H11&amp;"")="","",_xlfn.LET(_xlpm.v,VALUE(TRIM(H11&amp;"")),_xlpm.alvo,IF(F13="SÁBADO",(INT($Y$8/100)*60+MOD($Y$8,100)),(INT($Y$3/100)*60+MOD($Y$3,100))),_xlpm.real,(INT(_xlpm.v/100)*60+MOD(_xlpm.v,100)),_xlpm.dif,_xlpm.alvo-_xlpm.real,IF(ABS(_xlpm.dif)&lt;=5,0,_xlpm.dif))),"ER"))</f>
        <v/>
      </c>
      <c r="K11" s="11"/>
      <c r="L11" s="46"/>
      <c r="M11" s="7"/>
      <c r="N11" s="49" t="str">
        <f ca="1">_xlfn.LET(_xlpm.a,K11,_xlpm.c,M11,_xlpm.x,$X$3,_xlpm.y,$Y$3,_xlpm.limInf,$B$51,_xlpm.limSup,$C$51,_xlpm.linhaAnt,K12,IF(_xlpm.a="FÉRIAS","FRS",IF(_xlpm.a="FERIADO","FER",IF(_xlpm.a="NTRAB","NTB",IF(AND(_xlpm.a="ATESTADO",_xlpm.c=""),"ATD",IF(_xlpm.c&lt;&gt;"",IF(_xlpm.c&lt;=_xlpm.x,IF(_xlpm.c&gt;_xlpm.y,"DP","OK"),"ATR"),IF(_xlpm.linhaAnt&lt;_xlpm.limInf,"FAL","")))))))</f>
        <v/>
      </c>
      <c r="O11" s="192" t="str">
        <f>IF($N$47&lt;&gt;"SIM","",IFERROR(IF(TRIM(M11&amp;"")="","",_xlfn.LET(_xlpm.v,VALUE(TRIM(M11&amp;"")),_xlpm.alvo,IF(K13="SÁBADO",(INT($Y$8/100)*60+MOD($Y$8,100)),(INT($Y$3/100)*60+MOD($Y$3,100))),_xlpm.real,(INT(_xlpm.v/100)*60+MOD(_xlpm.v,100)),_xlpm.dif,_xlpm.alvo-_xlpm.real,IF(ABS(_xlpm.dif)&lt;=5,0,_xlpm.dif))),"ER"))</f>
        <v/>
      </c>
      <c r="P11" s="231"/>
      <c r="Q11" s="232"/>
      <c r="R11" s="190"/>
      <c r="S11" s="240" t="str">
        <f t="shared" si="0"/>
        <v/>
      </c>
      <c r="T11" s="233" t="str">
        <f t="shared" si="1"/>
        <v/>
      </c>
      <c r="U11" s="5"/>
      <c r="V11" s="5"/>
      <c r="W11" s="9" t="s">
        <v>6</v>
      </c>
      <c r="X11" s="9" t="s">
        <v>4</v>
      </c>
    </row>
    <row r="12" spans="1:66" x14ac:dyDescent="0.25">
      <c r="A12" s="41">
        <f ca="1">IF($B$51=3,"HOJE",3)</f>
        <v>3</v>
      </c>
      <c r="B12" s="46"/>
      <c r="C12" s="7"/>
      <c r="D12" s="49" t="str">
        <f ca="1">_xlfn.LET(_xlpm.a,A11,_xlpm.c,C12,_xlpm.x,$X$4,_xlpm.limInf,$B$51,_xlpm.limSup,$C$51,_xlpm.linhaAnt,A12,IF(_xlpm.a="FÉRIAS","FRS",IF(_xlpm.a="FERIADO","FER",IF(_xlpm.a="NTRAB","NTB",IF(AND(_xlpm.a="ATESTADO",_xlpm.c=""),"ATD",IF(_xlpm.c&lt;&gt;"",IF(_xlpm.c&gt;=_xlpm.x,"OK","ANT"),IF(_xlpm.linhaAnt&lt;_xlpm.limInf,"FAL","")))))))</f>
        <v>FAL</v>
      </c>
      <c r="E12" s="192" t="str">
        <f>IF($N$47&lt;&gt;"SIM","",IFERROR(IF(TRIM(C12&amp;"")="","",_xlfn.LET(_xlpm.v,VALUE(TRIM(C12&amp;"")),_xlpm.alvo,(INT($X$4/100)*60+MOD($X$4,100)),_xlpm.real,(INT(_xlpm.v/100)*60+MOD(_xlpm.v,100)),_xlpm.dif,_xlpm.alvo-_xlpm.real,IF(ABS(_xlpm.dif)&lt;=5,0,_xlpm.dif))*-1),"ER"))</f>
        <v/>
      </c>
      <c r="F12" s="41">
        <f ca="1">IF($B$51=13,"HOJE",13)</f>
        <v>13</v>
      </c>
      <c r="G12" s="46"/>
      <c r="H12" s="7"/>
      <c r="I12" s="49" t="str">
        <f ca="1">_xlfn.LET(_xlpm.a,F11,_xlpm.c,H12,_xlpm.x,$X$4,_xlpm.limInf,$B$51,_xlpm.limSup,$C$51,_xlpm.linhaAnt,F12,IF(_xlpm.a="FÉRIAS","FRS",IF(_xlpm.a="FERIADO","FER",IF(_xlpm.a="NTRAB","NTB",IF(AND(_xlpm.a="ATESTADO",_xlpm.c=""),"ATD",IF(_xlpm.c&lt;&gt;"",IF(_xlpm.c&gt;=_xlpm.x,"OK","ANT"),IF(_xlpm.linhaAnt&lt;_xlpm.limInf,"FAL","")))))))</f>
        <v/>
      </c>
      <c r="J12" s="192" t="str">
        <f>IF($N$47&lt;&gt;"SIM","",IFERROR(IF(TRIM(H12&amp;"")="","",_xlfn.LET(_xlpm.v,VALUE(TRIM(H12&amp;"")),_xlpm.alvo,(INT($X$4/100)*60+MOD($X$4,100)),_xlpm.real,(INT(_xlpm.v/100)*60+MOD(_xlpm.v,100)),_xlpm.dif,_xlpm.alvo-_xlpm.real,IF(ABS(_xlpm.dif)&lt;=5,0,_xlpm.dif))*-1),"ER"))</f>
        <v/>
      </c>
      <c r="K12" s="41">
        <f ca="1">IF($B$51=23,"HOJE",23)</f>
        <v>23</v>
      </c>
      <c r="L12" s="46"/>
      <c r="M12" s="7"/>
      <c r="N12" s="49" t="str">
        <f ca="1">_xlfn.LET(_xlpm.a,K11,_xlpm.c,M12,_xlpm.x,$X$4,_xlpm.limInf,$B$51,_xlpm.limSup,$C$51,_xlpm.linhaAnt,K12,IF(_xlpm.a="FÉRIAS","FRS",IF(_xlpm.a="FERIADO","FER",IF(_xlpm.a="NTRAB","NTB",IF(AND(_xlpm.a="ATESTADO",_xlpm.c=""),"ATD",IF(_xlpm.c&lt;&gt;"",IF(_xlpm.c&gt;=_xlpm.x,"OK","ANT"),IF(_xlpm.linhaAnt&lt;_xlpm.limInf,"FAL","")))))))</f>
        <v/>
      </c>
      <c r="O12" s="192" t="str">
        <f>IF($N$47&lt;&gt;"SIM","",IFERROR(IF(TRIM(M12&amp;"")="","",_xlfn.LET(_xlpm.v,VALUE(TRIM(M12&amp;"")),_xlpm.alvo,(INT($X$4/100)*60+MOD($X$4,100)),_xlpm.real,(INT(_xlpm.v/100)*60+MOD(_xlpm.v,100)),_xlpm.dif,_xlpm.alvo-_xlpm.real,IF(ABS(_xlpm.dif)&lt;=5,0,_xlpm.dif))*-1),"ER"))</f>
        <v/>
      </c>
      <c r="P12" s="231"/>
      <c r="Q12" s="232"/>
      <c r="R12" s="190"/>
      <c r="S12" s="240" t="str">
        <f t="shared" si="0"/>
        <v/>
      </c>
      <c r="T12" s="233" t="str">
        <f t="shared" si="1"/>
        <v/>
      </c>
      <c r="U12" s="5"/>
      <c r="V12" s="5"/>
      <c r="W12" s="9" t="s">
        <v>7</v>
      </c>
      <c r="X12" s="59">
        <f>SUM(X3-5)</f>
        <v>800</v>
      </c>
      <c r="Y12" s="14"/>
    </row>
    <row r="13" spans="1:66" x14ac:dyDescent="0.25">
      <c r="A13" s="41" t="str">
        <f>IF(A9="SÁBADO","DOMINGO",IF(A9="DOMINGO","SEGUNDA",IF(A9="SEGUNDA","TERÇA",IF(A9="SEGUNDA","TERÇA",IF(A9="TERÇA","QUARTA",IF(A9="QUARTA","QUINTA",IF(A9="QUINTA","SEXTA",IF(A9="SEXTA","SÁBADO","ERRO"))))))))</f>
        <v>TERÇA</v>
      </c>
      <c r="B13" s="46"/>
      <c r="C13" s="7"/>
      <c r="D13" s="49" t="str">
        <f ca="1">_xlfn.LET(_xlpm.a,A11,_xlpm.c,C13,_xlpm.x,$X$5,_xlpm.y,$Y$5,_xlpm.limInf,$B$51,_xlpm.limSup,$C$51,_xlpm.linhaAnt,A12,IF(_xlpm.a="FÉRIAS","FRS",IF(_xlpm.a="FERIADO","FER",IF(_xlpm.a="NTRAB","NTB",IF(AND(_xlpm.a="ATESTADO",_xlpm.c=""),"ATD",IF(_xlpm.c&lt;&gt;"",IF(_xlpm.c&lt;=_xlpm.x,IF(_xlpm.c&gt;_xlpm.y,"DP","OK"),"ATR"),IF(_xlpm.linhaAnt&lt;_xlpm.limInf,"FAL","")))))))</f>
        <v>FAL</v>
      </c>
      <c r="E13" s="192" t="str">
        <f>IF($N$47&lt;&gt;"SIM","",IFERROR(IF(TRIM(C13&amp;"")="","",_xlfn.LET(_xlpm.v,VALUE(TRIM(C13&amp;"")),_xlpm.alvo,(INT($Y$5/100)*60+MOD($Y$5,100)),_xlpm.real,(INT(_xlpm.v/100)*60+MOD(_xlpm.v,100)),_xlpm.dif,_xlpm.alvo-_xlpm.real,IF(ABS(_xlpm.dif)&lt;=5,0,_xlpm.dif))),"ER"))</f>
        <v/>
      </c>
      <c r="F13" s="41" t="str">
        <f>IF(F9="SÁBADO","DOMINGO",IF(F9="DOMINGO","SEGUNDA",IF(F9="SEGUNDA","TERÇA",IF(F9="SEGUNDA","TERÇA",IF(F9="TERÇA","QUARTA",IF(F9="QUARTA","QUINTA",IF(F9="QUINTA","SEXTA",IF(F9="SEXTA","SÁBADO","ERRO"))))))))</f>
        <v>SEXTA</v>
      </c>
      <c r="G13" s="46"/>
      <c r="H13" s="7"/>
      <c r="I13" s="49" t="str">
        <f ca="1">_xlfn.LET(_xlpm.a,F11,_xlpm.c,H13,_xlpm.x,$X$5,_xlpm.y,$Y$5,_xlpm.limInf,$B$51,_xlpm.limSup,$C$51,_xlpm.linhaAnt,F12,IF(_xlpm.a="FÉRIAS","FRS",IF(_xlpm.a="FERIADO","FER",IF(_xlpm.a="NTRAB","NTB",IF(AND(_xlpm.a="ATESTADO",_xlpm.c=""),"ATD",IF(_xlpm.c&lt;&gt;"",IF(_xlpm.c&lt;=_xlpm.x,IF(_xlpm.c&gt;_xlpm.y,"DP","OK"),"ATR"),IF(_xlpm.linhaAnt&lt;_xlpm.limInf,"FAL","")))))))</f>
        <v/>
      </c>
      <c r="J13" s="192" t="str">
        <f>IF($N$47&lt;&gt;"SIM","",IFERROR(IF(TRIM(H13&amp;"")="","",_xlfn.LET(_xlpm.v,VALUE(TRIM(H13&amp;"")),_xlpm.alvo,(INT($Y$5/100)*60+MOD($Y$5,100)),_xlpm.real,(INT(_xlpm.v/100)*60+MOD(_xlpm.v,100)),_xlpm.dif,_xlpm.alvo-_xlpm.real,IF(ABS(_xlpm.dif)&lt;=5,0,_xlpm.dif))),"ER"))</f>
        <v/>
      </c>
      <c r="K13" s="41" t="str">
        <f>IF(K9="SÁBADO","DOMINGO",IF(K9="DOMINGO","SEGUNDA",IF(K9="SEGUNDA","TERÇA",IF(K9="SEGUNDA","TERÇA",IF(K9="TERÇA","QUARTA",IF(K9="QUARTA","QUINTA",IF(K9="QUINTA","SEXTA",IF(K9="SEXTA","SÁBADO","ERRO"))))))))</f>
        <v>SEGUNDA</v>
      </c>
      <c r="L13" s="46"/>
      <c r="M13" s="7"/>
      <c r="N13" s="49" t="str">
        <f ca="1">_xlfn.LET(_xlpm.a,K11,_xlpm.c,M13,_xlpm.x,$X$5,_xlpm.y,$Y$5,_xlpm.limInf,$B$51,_xlpm.limSup,$C$51,_xlpm.linhaAnt,K12,IF(_xlpm.a="FÉRIAS","FRS",IF(_xlpm.a="FERIADO","FER",IF(_xlpm.a="NTRAB","NTB",IF(AND(_xlpm.a="ATESTADO",_xlpm.c=""),"ATD",IF(_xlpm.c&lt;&gt;"",IF(_xlpm.c&lt;=_xlpm.x,IF(_xlpm.c&gt;_xlpm.y,"DP","OK"),"ATR"),IF(_xlpm.linhaAnt&lt;_xlpm.limInf,"FAL","")))))))</f>
        <v/>
      </c>
      <c r="O13" s="192" t="str">
        <f>IF($N$47&lt;&gt;"SIM","",IFERROR(IF(TRIM(M13&amp;"")="","",_xlfn.LET(_xlpm.v,VALUE(TRIM(M13&amp;"")),_xlpm.alvo,(INT($Y$5/100)*60+MOD($Y$5,100)),_xlpm.real,(INT(_xlpm.v/100)*60+MOD(_xlpm.v,100)),_xlpm.dif,_xlpm.alvo-_xlpm.real,IF(ABS(_xlpm.dif)&lt;=5,0,_xlpm.dif))),"ER"))</f>
        <v/>
      </c>
      <c r="P13" s="231"/>
      <c r="Q13" s="232"/>
      <c r="R13" s="190"/>
      <c r="S13" s="240" t="str">
        <f t="shared" si="0"/>
        <v/>
      </c>
      <c r="T13" s="233" t="str">
        <f t="shared" si="1"/>
        <v/>
      </c>
      <c r="U13" s="5"/>
      <c r="V13" s="5"/>
      <c r="W13" s="9" t="s">
        <v>2</v>
      </c>
      <c r="X13" s="59">
        <f>X4</f>
        <v>1200</v>
      </c>
      <c r="Y13" s="14"/>
    </row>
    <row r="14" spans="1:66" x14ac:dyDescent="0.25">
      <c r="A14" s="38"/>
      <c r="B14" s="46"/>
      <c r="C14" s="7"/>
      <c r="D14" s="49" t="str">
        <f ca="1">_xlfn.LET(_xlpm.a,A11,_xlpm.c,C14,_xlpm.x,$X$6,_xlpm.limInf,$B$51,_xlpm.limSup,$C$51,_xlpm.linhaAnt,A12,IF(_xlpm.a="FÉRIAS","FRS",IF(_xlpm.a="FERIADO","FER",IF(_xlpm.a="NTRAB","NTB",IF(AND(_xlpm.a="ATESTADO",_xlpm.c=""),"ATD",IF(_xlpm.c&lt;&gt;"",IF(_xlpm.c&gt;=_xlpm.x,"OK","ANT"),IF(_xlpm.linhaAnt&lt;_xlpm.limInf,"FAL","")))))))</f>
        <v>FAL</v>
      </c>
      <c r="E14" s="192" t="str">
        <f>IF($N$47&lt;&gt;"SIM","",IFERROR(IF(TRIM(C14&amp;"")="","",_xlfn.LET(_xlpm.v,VALUE(TRIM(C14&amp;"")),_xlpm.alvo,(INT($X$6/100)*60+MOD($X$6,100)),_xlpm.real,(INT(_xlpm.v/100)*60+MOD(_xlpm.v,100)),_xlpm.dif,_xlpm.alvo-_xlpm.real,IF(ABS(_xlpm.dif)&lt;=5,0,_xlpm.dif))*-1),"ER"))</f>
        <v/>
      </c>
      <c r="F14" s="38"/>
      <c r="G14" s="46"/>
      <c r="H14" s="7"/>
      <c r="I14" s="49" t="str">
        <f ca="1">_xlfn.LET(_xlpm.a,F11,_xlpm.c,H14,_xlpm.x,$X$6,_xlpm.limInf,$B$51,_xlpm.limSup,$C$51,_xlpm.linhaAnt,F12,IF(_xlpm.a="FÉRIAS","FRS",IF(_xlpm.a="FERIADO","FER",IF(_xlpm.a="NTRAB","NTB",IF(AND(_xlpm.a="ATESTADO",_xlpm.c=""),"ATD",IF(_xlpm.c&lt;&gt;"",IF(_xlpm.c&gt;=_xlpm.x,"OK","ANT"),IF(_xlpm.linhaAnt&lt;_xlpm.limInf,"FAL","")))))))</f>
        <v/>
      </c>
      <c r="J14" s="192" t="str">
        <f>IF($N$47&lt;&gt;"SIM","",IFERROR(IF(TRIM(H14&amp;"")="","",_xlfn.LET(_xlpm.v,VALUE(TRIM(H14&amp;"")),_xlpm.alvo,(INT($X$6/100)*60+MOD($X$6,100)),_xlpm.real,(INT(_xlpm.v/100)*60+MOD(_xlpm.v,100)),_xlpm.dif,_xlpm.alvo-_xlpm.real,IF(ABS(_xlpm.dif)&lt;=5,0,_xlpm.dif))*-1),"ER"))</f>
        <v/>
      </c>
      <c r="K14" s="38"/>
      <c r="L14" s="46"/>
      <c r="M14" s="7"/>
      <c r="N14" s="49" t="str">
        <f ca="1">_xlfn.LET(_xlpm.a,K11,_xlpm.c,M14,_xlpm.x,$X$6,_xlpm.limInf,$B$51,_xlpm.limSup,$C$51,_xlpm.linhaAnt,K12,IF(_xlpm.a="FÉRIAS","FRS",IF(_xlpm.a="FERIADO","FER",IF(_xlpm.a="NTRAB","NTB",IF(AND(_xlpm.a="ATESTADO",_xlpm.c=""),"ATD",IF(_xlpm.c&lt;&gt;"",IF(_xlpm.c&gt;=_xlpm.x,"OK","ANT"),IF(_xlpm.linhaAnt&lt;_xlpm.limInf,"FAL","")))))))</f>
        <v/>
      </c>
      <c r="O14" s="192" t="str">
        <f>IF($N$47&lt;&gt;"SIM","",IFERROR(IF(TRIM(M14&amp;"")="","",_xlfn.LET(_xlpm.v,VALUE(TRIM(M14&amp;"")),_xlpm.alvo,(INT($X$6/100)*60+MOD($X$6,100)),_xlpm.real,(INT(_xlpm.v/100)*60+MOD(_xlpm.v,100)),_xlpm.dif,_xlpm.alvo-_xlpm.real,IF(ABS(_xlpm.dif)&lt;=5,0,_xlpm.dif))*-1),"ER"))</f>
        <v/>
      </c>
      <c r="P14" s="231"/>
      <c r="Q14" s="232"/>
      <c r="R14" s="190"/>
      <c r="S14" s="240" t="str">
        <f t="shared" si="0"/>
        <v/>
      </c>
      <c r="T14" s="233" t="str">
        <f t="shared" si="1"/>
        <v/>
      </c>
      <c r="U14" s="5"/>
      <c r="W14" s="9" t="s">
        <v>8</v>
      </c>
      <c r="X14" s="59">
        <f>SUM(X5-5)</f>
        <v>1400</v>
      </c>
    </row>
    <row r="15" spans="1:66" ht="15" customHeight="1" x14ac:dyDescent="0.25">
      <c r="A15" s="12"/>
      <c r="B15" s="47"/>
      <c r="C15" s="48"/>
      <c r="D15" s="50" t="str">
        <f ca="1">_xlfn.LET(_xlpm.a,A15,_xlpm.c,C15,_xlpm.x,$X$3,_xlpm.y,$Y$3,_xlpm.limInf,$B$51,_xlpm.limSup,$C$51,_xlpm.linhaAnt,A16,IF(_xlpm.a="FÉRIAS","FRS",IF(_xlpm.a="FERIADO","FER",IF(_xlpm.a="NTRAB","NTB",IF(AND(_xlpm.a="ATESTADO",_xlpm.c=""),"ATD",IF(_xlpm.c&lt;&gt;"",IF(_xlpm.c&lt;=_xlpm.x,IF(_xlpm.c&gt;_xlpm.y,"DP","OK"),"ATR"),IF(_xlpm.linhaAnt&lt;_xlpm.limInf,"FAL","")))))))</f>
        <v>FAL</v>
      </c>
      <c r="E15" s="192" t="str">
        <f>IF($N$47&lt;&gt;"SIM","",IFERROR(IF(TRIM(C15&amp;"")="","",_xlfn.LET(_xlpm.v,VALUE(TRIM(C15&amp;"")),_xlpm.alvo,IF(A17="SÁBADO",(INT($Y$8/100)*60+MOD($Y$8,100)),(INT($Y$3/100)*60+MOD($Y$3,100))),_xlpm.real,(INT(_xlpm.v/100)*60+MOD(_xlpm.v,100)),_xlpm.dif,_xlpm.alvo-_xlpm.real,IF(ABS(_xlpm.dif)&lt;=5,0,_xlpm.dif))),"ER"))</f>
        <v/>
      </c>
      <c r="F15" s="12"/>
      <c r="G15" s="47"/>
      <c r="H15" s="48"/>
      <c r="I15" s="50" t="str">
        <f ca="1">_xlfn.LET(_xlpm.a,F15,_xlpm.c,H15,_xlpm.x,$X$8,_xlpm.y,$Y$8,_xlpm.limInf,$B$51,_xlpm.limSup,$C$51,_xlpm.linhaAnt,F16,IF(_xlpm.a="FÉRIAS","FRS",IF(_xlpm.a="NTRAB","NT",IF(AND(_xlpm.a="ATESTADO",_xlpm.c=""),"ATD",IF(_xlpm.a="FERIADO","FER",IF(_xlpm.c&lt;&gt;"",IF(_xlpm.c&lt;=_xlpm.x,IF(_xlpm.c&gt;_xlpm.y,"DP","OK"),"ATR"),IF(_xlpm.linhaAnt&lt;_xlpm.limInf,"FAL","")))))))</f>
        <v/>
      </c>
      <c r="J15" s="192" t="str">
        <f>IF($N$47&lt;&gt;"SIM","",IFERROR(IF(TRIM(H15&amp;"")="","",_xlfn.LET(_xlpm.v,VALUE(TRIM(H15&amp;"")),_xlpm.alvo,IF(F17="SÁBADO",(INT($Y$8/100)*60+MOD($Y$8,100)),(INT($Y$3/100)*60+MOD($Y$3,100))),_xlpm.real,(INT(_xlpm.v/100)*60+MOD(_xlpm.v,100)),_xlpm.dif,_xlpm.alvo-_xlpm.real,IF(ABS(_xlpm.dif)&lt;=5,0,_xlpm.dif))),"ER"))</f>
        <v/>
      </c>
      <c r="K15" s="12"/>
      <c r="L15" s="47"/>
      <c r="M15" s="48"/>
      <c r="N15" s="50" t="str">
        <f ca="1">_xlfn.LET(_xlpm.a,K15,_xlpm.c,M15,_xlpm.x,$X$3,_xlpm.y,$Y$3,_xlpm.limInf,$B$51,_xlpm.limSup,$C$51,_xlpm.linhaAnt,K16,IF(_xlpm.a="FÉRIAS","FRS",IF(_xlpm.a="FERIADO","FER",IF(_xlpm.a="NTRAB","NTB",IF(AND(_xlpm.a="ATESTADO",_xlpm.c=""),"ATD",IF(_xlpm.c&lt;&gt;"",IF(_xlpm.c&lt;=_xlpm.x,IF(_xlpm.c&gt;_xlpm.y,"DP","OK"),"ATR"),IF(_xlpm.linhaAnt&lt;_xlpm.limInf,"FAL","")))))))</f>
        <v/>
      </c>
      <c r="O15" s="192" t="str">
        <f>IF($N$47&lt;&gt;"SIM","",IFERROR(IF(TRIM(M15&amp;"")="","",_xlfn.LET(_xlpm.v,VALUE(TRIM(M15&amp;"")),_xlpm.alvo,IF(K17="SÁBADO",(INT($Y$8/100)*60+MOD($Y$8,100)),(INT($Y$3/100)*60+MOD($Y$3,100))),_xlpm.real,(INT(_xlpm.v/100)*60+MOD(_xlpm.v,100)),_xlpm.dif,_xlpm.alvo-_xlpm.real,IF(ABS(_xlpm.dif)&lt;=5,0,_xlpm.dif))),"ER"))</f>
        <v/>
      </c>
      <c r="P15" s="231"/>
      <c r="Q15" s="232"/>
      <c r="R15" s="190"/>
      <c r="S15" s="240" t="str">
        <f t="shared" si="0"/>
        <v/>
      </c>
      <c r="T15" s="233" t="str">
        <f t="shared" si="1"/>
        <v/>
      </c>
      <c r="U15" s="5"/>
      <c r="W15" s="9" t="s">
        <v>3</v>
      </c>
      <c r="X15" s="59">
        <f>X6</f>
        <v>1800</v>
      </c>
    </row>
    <row r="16" spans="1:66" x14ac:dyDescent="0.25">
      <c r="A16" s="42">
        <f ca="1">IF($B$51=4,"HOJE",4)</f>
        <v>4</v>
      </c>
      <c r="B16" s="47"/>
      <c r="C16" s="48"/>
      <c r="D16" s="50" t="str">
        <f ca="1">_xlfn.LET(_xlpm.a,A15,_xlpm.c,C16,_xlpm.x,$X$4,_xlpm.limInf,$B$51,_xlpm.limSup,$C$51,_xlpm.linhaAnt,A16,IF(_xlpm.a="FÉRIAS","FRS",IF(_xlpm.a="FERIADO","FER",IF(_xlpm.a="NTRAB","NTB",IF(AND(_xlpm.a="ATESTADO",_xlpm.c=""),"ATD",IF(_xlpm.c&lt;&gt;"",IF(_xlpm.c&gt;=_xlpm.x,"OK","ANT"),IF(_xlpm.linhaAnt&lt;_xlpm.limInf,"FAL","")))))))</f>
        <v>FAL</v>
      </c>
      <c r="E16" s="192" t="str">
        <f>IF($N$47&lt;&gt;"SIM","",IFERROR(IF(TRIM(C16&amp;"")="","",_xlfn.LET(_xlpm.v,VALUE(TRIM(C16&amp;"")),_xlpm.alvo,(INT($X$4/100)*60+MOD($X$4,100)),_xlpm.real,(INT(_xlpm.v/100)*60+MOD(_xlpm.v,100)),_xlpm.dif,_xlpm.alvo-_xlpm.real,IF(ABS(_xlpm.dif)&lt;=5,0,_xlpm.dif))*-1),"ER"))</f>
        <v/>
      </c>
      <c r="F16" s="42">
        <f ca="1">IF($B$51=14,"HOJE",14)</f>
        <v>14</v>
      </c>
      <c r="G16" s="47"/>
      <c r="H16" s="48"/>
      <c r="I16" s="50" t="str">
        <f ca="1">_xlfn.LET(_xlpm.a,F15,_xlpm.c,H16,_xlpm.x,$X$9,_xlpm.limInf,$B$51,_xlpm.limSup,$C$51,_xlpm.linhaAnt,F16,IF(_xlpm.a="FÉRIAS","FRS",IF(_xlpm.a="NTRAB","NT",IF(AND(_xlpm.a="ATESTADO",_xlpm.c=""),"ATD",IF(_xlpm.a="FERIADO","FER",IF(_xlpm.c&lt;&gt;"",IF(_xlpm.c&gt;=_xlpm.x,"OK","ANT"),IF(_xlpm.linhaAnt&lt;_xlpm.limInf,"FAL","")))))))</f>
        <v/>
      </c>
      <c r="J16" s="192" t="str">
        <f>IF($N$47&lt;&gt;"SIM","",IFERROR(IF(TRIM(H16&amp;"")="","",_xlfn.LET(_xlpm.v,VALUE(TRIM(H16&amp;"")),_xlpm.alvo,(INT($X$4/100)*60+MOD($X$4,100)),_xlpm.real,(INT(_xlpm.v/100)*60+MOD(_xlpm.v,100)),_xlpm.dif,_xlpm.alvo-_xlpm.real,IF(ABS(_xlpm.dif)&lt;=5,0,_xlpm.dif))*-1),"ER"))</f>
        <v/>
      </c>
      <c r="K16" s="42">
        <f ca="1">IF($B$51=24,"HOJE",24)</f>
        <v>24</v>
      </c>
      <c r="L16" s="47"/>
      <c r="M16" s="48"/>
      <c r="N16" s="50" t="str">
        <f ca="1">_xlfn.LET(_xlpm.a,K15,_xlpm.c,M16,_xlpm.x,$X$4,_xlpm.limInf,$B$51,_xlpm.limSup,$C$51,_xlpm.linhaAnt,K16,IF(_xlpm.a="FÉRIAS","FRS",IF(_xlpm.a="FERIADO","FER",IF(_xlpm.a="NTRAB","NTB",IF(AND(_xlpm.a="ATESTADO",_xlpm.c=""),"ATD",IF(_xlpm.c&lt;&gt;"",IF(_xlpm.c&gt;=_xlpm.x,"OK","ANT"),IF(_xlpm.linhaAnt&lt;_xlpm.limInf,"FAL","")))))))</f>
        <v/>
      </c>
      <c r="O16" s="192" t="str">
        <f>IF($N$47&lt;&gt;"SIM","",IFERROR(IF(TRIM(M16&amp;"")="","",_xlfn.LET(_xlpm.v,VALUE(TRIM(M16&amp;"")),_xlpm.alvo,(INT($X$4/100)*60+MOD($X$4,100)),_xlpm.real,(INT(_xlpm.v/100)*60+MOD(_xlpm.v,100)),_xlpm.dif,_xlpm.alvo-_xlpm.real,IF(ABS(_xlpm.dif)&lt;=5,0,_xlpm.dif))*-1),"ER"))</f>
        <v/>
      </c>
      <c r="P16" s="231"/>
      <c r="Q16" s="232"/>
      <c r="R16" s="190"/>
      <c r="S16" s="240" t="str">
        <f t="shared" si="0"/>
        <v/>
      </c>
      <c r="T16" s="233" t="str">
        <f t="shared" si="1"/>
        <v/>
      </c>
      <c r="U16" s="5"/>
      <c r="W16" s="5"/>
    </row>
    <row r="17" spans="1:23" x14ac:dyDescent="0.25">
      <c r="A17" s="42" t="str">
        <f>IF(A13="SÁBADO","DOMINGO",IF(A13="DOMINGO","SEGUNDA",IF(A13="SEGUNDA","TERÇA",IF(A13="SEGUNDA","TERÇA",IF(A13="TERÇA","QUARTA",IF(A13="QUARTA","QUINTA",IF(A13="QUINTA","SEXTA",IF(A13="SEXTA","SÁBADO","ERRO"))))))))</f>
        <v>QUARTA</v>
      </c>
      <c r="B17" s="47"/>
      <c r="C17" s="48"/>
      <c r="D17" s="50" t="str">
        <f ca="1">_xlfn.LET(_xlpm.a,A15,_xlpm.c,C17,_xlpm.x,$X$5,_xlpm.y,$Y$5,_xlpm.limInf,$B$51,_xlpm.limSup,$C$51,_xlpm.linhaAnt,A16,IF(_xlpm.a="FÉRIAS","FRS",IF(_xlpm.a="FERIADO","FER",IF(_xlpm.a="NTRAB","NTB",IF(AND(_xlpm.a="ATESTADO",_xlpm.c=""),"ATD",IF(_xlpm.c&lt;&gt;"",IF(_xlpm.c&lt;=_xlpm.x,IF(_xlpm.c&gt;_xlpm.y,"DP","OK"),"ATR"),IF(_xlpm.linhaAnt&lt;_xlpm.limInf,"FAL","")))))))</f>
        <v>FAL</v>
      </c>
      <c r="E17" s="192" t="str">
        <f>IF($N$47&lt;&gt;"SIM","",IFERROR(IF(TRIM(C17&amp;"")="","",_xlfn.LET(_xlpm.v,VALUE(TRIM(C17&amp;"")),_xlpm.alvo,(INT($Y$5/100)*60+MOD($Y$5,100)),_xlpm.real,(INT(_xlpm.v/100)*60+MOD(_xlpm.v,100)),_xlpm.dif,_xlpm.alvo-_xlpm.real,IF(ABS(_xlpm.dif)&lt;=5,0,_xlpm.dif))),"ER"))</f>
        <v/>
      </c>
      <c r="F17" s="42" t="str">
        <f>IF(F13="SÁBADO","DOMINGO",IF(F13="DOMINGO","SEGUNDA",IF(F13="SEGUNDA","TERÇA",IF(F13="SEGUNDA","TERÇA",IF(F13="TERÇA","QUARTA",IF(F13="QUARTA","QUINTA",IF(F13="QUINTA","SEXTA",IF(F13="SEXTA","SÁBADO","ERRO"))))))))</f>
        <v>SÁBADO</v>
      </c>
      <c r="G17" s="277" t="s">
        <v>16</v>
      </c>
      <c r="H17" s="278"/>
      <c r="I17" s="278"/>
      <c r="J17" s="192" t="str">
        <f>IF($N$47&lt;&gt;"SIM","",IFERROR(IF(TRIM(H17&amp;"")="","",_xlfn.LET(_xlpm.v,VALUE(TRIM(H17&amp;"")),_xlpm.alvo,(INT($Y$5/100)*60+MOD($Y$5,100)),_xlpm.real,(INT(_xlpm.v/100)*60+MOD(_xlpm.v,100)),_xlpm.dif,_xlpm.alvo-_xlpm.real,IF(ABS(_xlpm.dif)&lt;=5,0,_xlpm.dif))),"ER"))</f>
        <v/>
      </c>
      <c r="K17" s="42" t="str">
        <f>IF(K13="SÁBADO","DOMINGO",IF(K13="DOMINGO","SEGUNDA",IF(K13="SEGUNDA","TERÇA",IF(K13="SEGUNDA","TERÇA",IF(K13="TERÇA","QUARTA",IF(K13="QUARTA","QUINTA",IF(K13="QUINTA","SEXTA",IF(K13="SEXTA","SÁBADO","ERRO"))))))))</f>
        <v>TERÇA</v>
      </c>
      <c r="L17" s="47"/>
      <c r="M17" s="48"/>
      <c r="N17" s="50" t="str">
        <f ca="1">_xlfn.LET(_xlpm.a,K15,_xlpm.c,M17,_xlpm.x,$X$5,_xlpm.y,$Y$5,_xlpm.limInf,$B$51,_xlpm.limSup,$C$51,_xlpm.linhaAnt,K16,IF(_xlpm.a="FÉRIAS","FRS",IF(_xlpm.a="FERIADO","FER",IF(_xlpm.a="NTRAB","NTB",IF(AND(_xlpm.a="ATESTADO",_xlpm.c=""),"ATD",IF(_xlpm.c&lt;&gt;"",IF(_xlpm.c&lt;=_xlpm.x,IF(_xlpm.c&gt;_xlpm.y,"DP","OK"),"ATR"),IF(_xlpm.linhaAnt&lt;_xlpm.limInf,"FAL","")))))))</f>
        <v/>
      </c>
      <c r="O17" s="192" t="str">
        <f>IF($N$47&lt;&gt;"SIM","",IFERROR(IF(TRIM(M17&amp;"")="","",_xlfn.LET(_xlpm.v,VALUE(TRIM(M17&amp;"")),_xlpm.alvo,(INT($Y$5/100)*60+MOD($Y$5,100)),_xlpm.real,(INT(_xlpm.v/100)*60+MOD(_xlpm.v,100)),_xlpm.dif,_xlpm.alvo-_xlpm.real,IF(ABS(_xlpm.dif)&lt;=5,0,_xlpm.dif))),"ER"))</f>
        <v/>
      </c>
      <c r="P17" s="231"/>
      <c r="Q17" s="232"/>
      <c r="R17" s="190"/>
      <c r="S17" s="240" t="str">
        <f t="shared" si="0"/>
        <v/>
      </c>
      <c r="T17" s="233" t="str">
        <f t="shared" si="1"/>
        <v/>
      </c>
      <c r="U17" s="5"/>
      <c r="W17" s="5"/>
    </row>
    <row r="18" spans="1:23" x14ac:dyDescent="0.25">
      <c r="A18" s="82"/>
      <c r="B18" s="47"/>
      <c r="C18" s="48"/>
      <c r="D18" s="50" t="str">
        <f ca="1">_xlfn.LET(_xlpm.a,A15,_xlpm.c,C18,_xlpm.x,$X$6,_xlpm.limInf,$B$51,_xlpm.limSup,$C$51,_xlpm.linhaAnt,A16,IF(_xlpm.a="FÉRIAS","FRS",IF(_xlpm.a="FERIADO","FER",IF(_xlpm.a="NTRAB","NTB",IF(AND(_xlpm.a="ATESTADO",_xlpm.c=""),"ATD",IF(_xlpm.c&lt;&gt;"",IF(_xlpm.c&gt;=_xlpm.x,"OK","ANT"),IF(_xlpm.linhaAnt&lt;_xlpm.limInf,"FAL","")))))))</f>
        <v>FAL</v>
      </c>
      <c r="E18" s="192" t="str">
        <f>IF($N$47&lt;&gt;"SIM","",IFERROR(IF(TRIM(C18&amp;"")="","",_xlfn.LET(_xlpm.v,VALUE(TRIM(C18&amp;"")),_xlpm.alvo,(INT($X$6/100)*60+MOD($X$6,100)),_xlpm.real,(INT(_xlpm.v/100)*60+MOD(_xlpm.v,100)),_xlpm.dif,_xlpm.alvo-_xlpm.real,IF(ABS(_xlpm.dif)&lt;=5,0,_xlpm.dif))*-1),"ER"))</f>
        <v/>
      </c>
      <c r="F18" s="82"/>
      <c r="G18" s="277"/>
      <c r="H18" s="278"/>
      <c r="I18" s="278"/>
      <c r="J18" s="192" t="str">
        <f>IF($N$47&lt;&gt;"SIM","",IFERROR(IF(TRIM(H18&amp;"")="","",_xlfn.LET(_xlpm.v,VALUE(TRIM(H18&amp;"")),_xlpm.alvo,(INT($X$6/100)*60+MOD($X$6,100)),_xlpm.real,(INT(_xlpm.v/100)*60+MOD(_xlpm.v,100)),_xlpm.dif,_xlpm.alvo-_xlpm.real,IF(ABS(_xlpm.dif)&lt;=5,0,_xlpm.dif))*-1),"ER"))</f>
        <v/>
      </c>
      <c r="K18" s="82"/>
      <c r="L18" s="47"/>
      <c r="M18" s="48"/>
      <c r="N18" s="50" t="str">
        <f ca="1">_xlfn.LET(_xlpm.a,K15,_xlpm.c,M18,_xlpm.x,$X$6,_xlpm.limInf,$B$51,_xlpm.limSup,$C$51,_xlpm.linhaAnt,K16,IF(_xlpm.a="FÉRIAS","FRS",IF(_xlpm.a="FERIADO","FER",IF(_xlpm.a="NTRAB","NTB",IF(AND(_xlpm.a="ATESTADO",_xlpm.c=""),"ATD",IF(_xlpm.c&lt;&gt;"",IF(_xlpm.c&gt;=_xlpm.x,"OK","ANT"),IF(_xlpm.linhaAnt&lt;_xlpm.limInf,"FAL","")))))))</f>
        <v/>
      </c>
      <c r="O18" s="192" t="str">
        <f>IF($N$47&lt;&gt;"SIM","",IFERROR(IF(TRIM(M18&amp;"")="","",_xlfn.LET(_xlpm.v,VALUE(TRIM(M18&amp;"")),_xlpm.alvo,(INT($X$6/100)*60+MOD($X$6,100)),_xlpm.real,(INT(_xlpm.v/100)*60+MOD(_xlpm.v,100)),_xlpm.dif,_xlpm.alvo-_xlpm.real,IF(ABS(_xlpm.dif)&lt;=5,0,_xlpm.dif))*-1),"ER"))</f>
        <v/>
      </c>
      <c r="P18" s="231"/>
      <c r="Q18" s="232"/>
      <c r="R18" s="190"/>
      <c r="S18" s="240" t="str">
        <f t="shared" si="0"/>
        <v/>
      </c>
      <c r="T18" s="233" t="str">
        <f t="shared" si="1"/>
        <v/>
      </c>
      <c r="U18" s="5"/>
      <c r="V18" s="5"/>
      <c r="W18" s="5"/>
    </row>
    <row r="19" spans="1:23" ht="15" customHeight="1" x14ac:dyDescent="0.25">
      <c r="A19" s="11"/>
      <c r="B19" s="46"/>
      <c r="C19" s="7"/>
      <c r="D19" s="49" t="str">
        <f ca="1">_xlfn.LET(_xlpm.a,A19,_xlpm.c,C19,_xlpm.x,$X$3,_xlpm.y,$Y$3,_xlpm.limInf,$B$51,_xlpm.limSup,$C$51,_xlpm.linhaAnt,A20,IF(_xlpm.a="FÉRIAS","FRS",IF(_xlpm.a="FERIADO","FER",IF(_xlpm.a="NTRAB","NTB",IF(AND(_xlpm.a="ATESTADO",_xlpm.c=""),"ATD",IF(_xlpm.c&lt;&gt;"",IF(_xlpm.c&lt;=_xlpm.x,IF(_xlpm.c&gt;_xlpm.y,"DP","OK"),"ATR"),IF(_xlpm.linhaAnt&lt;_xlpm.limInf,"FAL","")))))))</f>
        <v>FAL</v>
      </c>
      <c r="E19" s="192" t="str">
        <f>IF($N$47&lt;&gt;"SIM","",IFERROR(IF(TRIM(C19&amp;"")="","",_xlfn.LET(_xlpm.v,VALUE(TRIM(C19&amp;"")),_xlpm.alvo,IF(A21="SÁBADO",(INT($Y$8/100)*60+MOD($Y$8,100)),(INT($Y$3/100)*60+MOD($Y$3,100))),_xlpm.real,(INT(_xlpm.v/100)*60+MOD(_xlpm.v,100)),_xlpm.dif,_xlpm.alvo-_xlpm.real,IF(ABS(_xlpm.dif)&lt;=5,0,_xlpm.dif))),"ER"))</f>
        <v/>
      </c>
      <c r="F19" s="11"/>
      <c r="G19" s="256" t="s">
        <v>10</v>
      </c>
      <c r="H19" s="257"/>
      <c r="I19" s="257"/>
      <c r="J19" s="192" t="str">
        <f>IF($N$47&lt;&gt;"SIM","",IFERROR(IF(TRIM(H19&amp;"")="","",_xlfn.LET(_xlpm.v,VALUE(TRIM(H19&amp;"")),_xlpm.alvo,IF(F21="SÁBADO",(INT($Y$8/100)*60+MOD($Y$8,100)),(INT($Y$3/100)*60+MOD($Y$3,100))),_xlpm.real,(INT(_xlpm.v/100)*60+MOD(_xlpm.v,100)),_xlpm.dif,_xlpm.alvo-_xlpm.real,IF(ABS(_xlpm.dif)&lt;=5,0,_xlpm.dif))),"ER"))</f>
        <v/>
      </c>
      <c r="K19" s="11"/>
      <c r="L19" s="46"/>
      <c r="M19" s="7"/>
      <c r="N19" s="49" t="str">
        <f ca="1">_xlfn.LET(_xlpm.a,K19,_xlpm.c,M19,_xlpm.x,$X$3,_xlpm.y,$Y$3,_xlpm.limInf,$B$51,_xlpm.limSup,$C$51,_xlpm.linhaAnt,K20,IF(_xlpm.a="FÉRIAS","FRS",IF(_xlpm.a="FERIADO","FER",IF(_xlpm.a="NTRAB","NTB",IF(AND(_xlpm.a="ATESTADO",_xlpm.c=""),"ATD",IF(_xlpm.c&lt;&gt;"",IF(_xlpm.c&lt;=_xlpm.x,IF(_xlpm.c&gt;_xlpm.y,"DP","OK"),"ATR"),IF(_xlpm.linhaAnt&lt;_xlpm.limInf,"FAL","")))))))</f>
        <v/>
      </c>
      <c r="O19" s="192" t="str">
        <f>IF($N$47&lt;&gt;"SIM","",IFERROR(IF(TRIM(M19&amp;"")="","",_xlfn.LET(_xlpm.v,VALUE(TRIM(M19&amp;"")),_xlpm.alvo,IF(K21="SÁBADO",(INT($Y$8/100)*60+MOD($Y$8,100)),(INT($Y$3/100)*60+MOD($Y$3,100))),_xlpm.real,(INT(_xlpm.v/100)*60+MOD(_xlpm.v,100)),_xlpm.dif,_xlpm.alvo-_xlpm.real,IF(ABS(_xlpm.dif)&lt;=5,0,_xlpm.dif))),"ER"))</f>
        <v/>
      </c>
      <c r="P19" s="231"/>
      <c r="Q19" s="232"/>
      <c r="R19" s="190"/>
      <c r="S19" s="240" t="str">
        <f t="shared" si="0"/>
        <v/>
      </c>
      <c r="T19" s="233" t="str">
        <f t="shared" si="1"/>
        <v/>
      </c>
      <c r="U19" s="5"/>
      <c r="V19" s="5"/>
      <c r="W19" s="5"/>
    </row>
    <row r="20" spans="1:23" x14ac:dyDescent="0.25">
      <c r="A20" s="41">
        <f ca="1">IF($B$51=5,"HOJE",5)</f>
        <v>5</v>
      </c>
      <c r="B20" s="46"/>
      <c r="C20" s="7"/>
      <c r="D20" s="49" t="str">
        <f ca="1">_xlfn.LET(_xlpm.a,A19,_xlpm.c,C20,_xlpm.x,$X$4,_xlpm.limInf,$B$51,_xlpm.limSup,$C$51,_xlpm.linhaAnt,A20,IF(_xlpm.a="FÉRIAS","FRS",IF(_xlpm.a="FERIADO","FER",IF(_xlpm.a="NTRAB","NTB",IF(AND(_xlpm.a="ATESTADO",_xlpm.c=""),"ATD",IF(_xlpm.c&lt;&gt;"",IF(_xlpm.c&gt;=_xlpm.x,"OK","ANT"),IF(_xlpm.linhaAnt&lt;_xlpm.limInf,"FAL","")))))))</f>
        <v>FAL</v>
      </c>
      <c r="E20" s="192" t="str">
        <f>IF($N$47&lt;&gt;"SIM","",IFERROR(IF(TRIM(C20&amp;"")="","",_xlfn.LET(_xlpm.v,VALUE(TRIM(C20&amp;"")),_xlpm.alvo,(INT($X$4/100)*60+MOD($X$4,100)),_xlpm.real,(INT(_xlpm.v/100)*60+MOD(_xlpm.v,100)),_xlpm.dif,_xlpm.alvo-_xlpm.real,IF(ABS(_xlpm.dif)&lt;=5,0,_xlpm.dif))*-1),"ER"))</f>
        <v/>
      </c>
      <c r="F20" s="41">
        <f ca="1">IF($B$51=15,"HOJE",15)</f>
        <v>15</v>
      </c>
      <c r="G20" s="256"/>
      <c r="H20" s="257"/>
      <c r="I20" s="257"/>
      <c r="J20" s="192" t="str">
        <f>IF($N$47&lt;&gt;"SIM","",IFERROR(IF(TRIM(H20&amp;"")="","",_xlfn.LET(_xlpm.v,VALUE(TRIM(H20&amp;"")),_xlpm.alvo,(INT($X$4/100)*60+MOD($X$4,100)),_xlpm.real,(INT(_xlpm.v/100)*60+MOD(_xlpm.v,100)),_xlpm.dif,_xlpm.alvo-_xlpm.real,IF(ABS(_xlpm.dif)&lt;=5,0,_xlpm.dif))*-1),"ER"))</f>
        <v/>
      </c>
      <c r="K20" s="41">
        <f ca="1">IF($B$51=25,"HOJE",25)</f>
        <v>25</v>
      </c>
      <c r="L20" s="46"/>
      <c r="M20" s="7"/>
      <c r="N20" s="49" t="str">
        <f ca="1">_xlfn.LET(_xlpm.a,K19,_xlpm.c,M20,_xlpm.x,$X$4,_xlpm.limInf,$B$51,_xlpm.limSup,$C$51,_xlpm.linhaAnt,K20,IF(_xlpm.a="FÉRIAS","FRS",IF(_xlpm.a="FERIADO","FER",IF(_xlpm.a="NTRAB","NTB",IF(AND(_xlpm.a="ATESTADO",_xlpm.c=""),"ATD",IF(_xlpm.c&lt;&gt;"",IF(_xlpm.c&gt;=_xlpm.x,"OK","ANT"),IF(_xlpm.linhaAnt&lt;_xlpm.limInf,"FAL","")))))))</f>
        <v/>
      </c>
      <c r="O20" s="192" t="str">
        <f>IF($N$47&lt;&gt;"SIM","",IFERROR(IF(TRIM(M20&amp;"")="","",_xlfn.LET(_xlpm.v,VALUE(TRIM(M20&amp;"")),_xlpm.alvo,(INT($X$4/100)*60+MOD($X$4,100)),_xlpm.real,(INT(_xlpm.v/100)*60+MOD(_xlpm.v,100)),_xlpm.dif,_xlpm.alvo-_xlpm.real,IF(ABS(_xlpm.dif)&lt;=5,0,_xlpm.dif))*-1),"ER"))</f>
        <v/>
      </c>
      <c r="P20" s="231"/>
      <c r="Q20" s="232"/>
      <c r="R20" s="190"/>
      <c r="S20" s="240" t="str">
        <f t="shared" si="0"/>
        <v/>
      </c>
      <c r="T20" s="233" t="str">
        <f t="shared" si="1"/>
        <v/>
      </c>
      <c r="U20" s="5"/>
      <c r="V20" s="5"/>
      <c r="W20" s="5"/>
    </row>
    <row r="21" spans="1:23" x14ac:dyDescent="0.25">
      <c r="A21" s="41" t="str">
        <f>IF(A17="SÁBADO","DOMINGO",IF(A17="DOMINGO","SEGUNDA",IF(A17="SEGUNDA","TERÇA",IF(A17="SEGUNDA","TERÇA",IF(A17="TERÇA","QUARTA",IF(A17="QUARTA","QUINTA",IF(A17="QUINTA","SEXTA",IF(A17="SEXTA","SÁBADO","ERRO"))))))))</f>
        <v>QUINTA</v>
      </c>
      <c r="B21" s="46"/>
      <c r="C21" s="7"/>
      <c r="D21" s="49" t="str">
        <f ca="1">_xlfn.LET(_xlpm.a,A19,_xlpm.c,C21,_xlpm.x,$X$5,_xlpm.y,$Y$5,_xlpm.limInf,$B$51,_xlpm.limSup,$C$51,_xlpm.linhaAnt,A20,IF(_xlpm.a="FÉRIAS","FRS",IF(_xlpm.a="FERIADO","FER",IF(_xlpm.a="NTRAB","NTB",IF(AND(_xlpm.a="ATESTADO",_xlpm.c=""),"ATD",IF(_xlpm.c&lt;&gt;"",IF(_xlpm.c&lt;=_xlpm.x,IF(_xlpm.c&gt;_xlpm.y,"DP","OK"),"ATR"),IF(_xlpm.linhaAnt&lt;_xlpm.limInf,"FAL","")))))))</f>
        <v>FAL</v>
      </c>
      <c r="E21" s="192" t="str">
        <f>IF($N$47&lt;&gt;"SIM","",IFERROR(IF(TRIM(C21&amp;"")="","",_xlfn.LET(_xlpm.v,VALUE(TRIM(C21&amp;"")),_xlpm.alvo,(INT($Y$5/100)*60+MOD($Y$5,100)),_xlpm.real,(INT(_xlpm.v/100)*60+MOD(_xlpm.v,100)),_xlpm.dif,_xlpm.alvo-_xlpm.real,IF(ABS(_xlpm.dif)&lt;=5,0,_xlpm.dif))),"ER"))</f>
        <v/>
      </c>
      <c r="F21" s="41" t="str">
        <f>IF(F17="SÁBADO","DOMINGO",IF(F17="DOMINGO","SEGUNDA",IF(F17="SEGUNDA","TERÇA",IF(F17="SEGUNDA","TERÇA",IF(F17="TERÇA","QUARTA",IF(F17="QUARTA","QUINTA",IF(F17="QUINTA","SEXTA",IF(F17="SEXTA","SÁBADO","ERRO"))))))))</f>
        <v>DOMINGO</v>
      </c>
      <c r="G21" s="256"/>
      <c r="H21" s="257"/>
      <c r="I21" s="257"/>
      <c r="J21" s="192" t="str">
        <f>IF($N$47&lt;&gt;"SIM","",IFERROR(IF(TRIM(H21&amp;"")="","",_xlfn.LET(_xlpm.v,VALUE(TRIM(H21&amp;"")),_xlpm.alvo,(INT($Y$5/100)*60+MOD($Y$5,100)),_xlpm.real,(INT(_xlpm.v/100)*60+MOD(_xlpm.v,100)),_xlpm.dif,_xlpm.alvo-_xlpm.real,IF(ABS(_xlpm.dif)&lt;=5,0,_xlpm.dif))),"ER"))</f>
        <v/>
      </c>
      <c r="K21" s="41" t="str">
        <f>IF(K17="SÁBADO","DOMINGO",IF(K17="DOMINGO","SEGUNDA",IF(K17="SEGUNDA","TERÇA",IF(K17="SEGUNDA","TERÇA",IF(K17="TERÇA","QUARTA",IF(K17="QUARTA","QUINTA",IF(K17="QUINTA","SEXTA",IF(K17="SEXTA","SÁBADO","ERRO"))))))))</f>
        <v>QUARTA</v>
      </c>
      <c r="L21" s="46"/>
      <c r="M21" s="7"/>
      <c r="N21" s="49" t="str">
        <f ca="1">_xlfn.LET(_xlpm.a,K19,_xlpm.c,M21,_xlpm.x,$X$5,_xlpm.y,$Y$5,_xlpm.limInf,$B$51,_xlpm.limSup,$C$51,_xlpm.linhaAnt,K20,IF(_xlpm.a="FÉRIAS","FRS",IF(_xlpm.a="FERIADO","FER",IF(_xlpm.a="NTRAB","NTB",IF(AND(_xlpm.a="ATESTADO",_xlpm.c=""),"ATD",IF(_xlpm.c&lt;&gt;"",IF(_xlpm.c&lt;=_xlpm.x,IF(_xlpm.c&gt;_xlpm.y,"DP","OK"),"ATR"),IF(_xlpm.linhaAnt&lt;_xlpm.limInf,"FAL","")))))))</f>
        <v/>
      </c>
      <c r="O21" s="192" t="str">
        <f>IF($N$47&lt;&gt;"SIM","",IFERROR(IF(TRIM(M21&amp;"")="","",_xlfn.LET(_xlpm.v,VALUE(TRIM(M21&amp;"")),_xlpm.alvo,(INT($Y$5/100)*60+MOD($Y$5,100)),_xlpm.real,(INT(_xlpm.v/100)*60+MOD(_xlpm.v,100)),_xlpm.dif,_xlpm.alvo-_xlpm.real,IF(ABS(_xlpm.dif)&lt;=5,0,_xlpm.dif))),"ER"))</f>
        <v/>
      </c>
      <c r="P21" s="231"/>
      <c r="Q21" s="232"/>
      <c r="R21" s="190"/>
      <c r="S21" s="240" t="str">
        <f t="shared" si="0"/>
        <v/>
      </c>
      <c r="T21" s="233" t="str">
        <f t="shared" si="1"/>
        <v/>
      </c>
      <c r="U21" s="5"/>
      <c r="V21" s="5"/>
      <c r="W21" s="5"/>
    </row>
    <row r="22" spans="1:23" x14ac:dyDescent="0.25">
      <c r="A22" s="38"/>
      <c r="B22" s="46"/>
      <c r="C22" s="7"/>
      <c r="D22" s="49" t="str">
        <f ca="1">_xlfn.LET(_xlpm.a,A19,_xlpm.c,C22,_xlpm.x,$X$6,_xlpm.limInf,$B$51,_xlpm.limSup,$C$51,_xlpm.linhaAnt,A20,IF(_xlpm.a="FÉRIAS","FRS",IF(_xlpm.a="FERIADO","FER",IF(_xlpm.a="NTRAB","NTB",IF(AND(_xlpm.a="ATESTADO",_xlpm.c=""),"ATD",IF(_xlpm.c&lt;&gt;"",IF(_xlpm.c&gt;=_xlpm.x,"OK","ANT"),IF(_xlpm.linhaAnt&lt;_xlpm.limInf,"FAL","")))))))</f>
        <v>FAL</v>
      </c>
      <c r="E22" s="192" t="str">
        <f>IF($N$47&lt;&gt;"SIM","",IFERROR(IF(TRIM(C22&amp;"")="","",_xlfn.LET(_xlpm.v,VALUE(TRIM(C22&amp;"")),_xlpm.alvo,(INT($X$6/100)*60+MOD($X$6,100)),_xlpm.real,(INT(_xlpm.v/100)*60+MOD(_xlpm.v,100)),_xlpm.dif,_xlpm.alvo-_xlpm.real,IF(ABS(_xlpm.dif)&lt;=5,0,_xlpm.dif))*-1),"ER"))</f>
        <v/>
      </c>
      <c r="F22" s="38"/>
      <c r="G22" s="256"/>
      <c r="H22" s="257"/>
      <c r="I22" s="257"/>
      <c r="J22" s="192" t="str">
        <f>IF($N$47&lt;&gt;"SIM","",IFERROR(IF(TRIM(H22&amp;"")="","",_xlfn.LET(_xlpm.v,VALUE(TRIM(H22&amp;"")),_xlpm.alvo,(INT($X$6/100)*60+MOD($X$6,100)),_xlpm.real,(INT(_xlpm.v/100)*60+MOD(_xlpm.v,100)),_xlpm.dif,_xlpm.alvo-_xlpm.real,IF(ABS(_xlpm.dif)&lt;=5,0,_xlpm.dif))*-1),"ER"))</f>
        <v/>
      </c>
      <c r="K22" s="38"/>
      <c r="L22" s="46"/>
      <c r="M22" s="7"/>
      <c r="N22" s="49" t="str">
        <f ca="1">_xlfn.LET(_xlpm.a,K19,_xlpm.c,M22,_xlpm.x,$X$6,_xlpm.limInf,$B$51,_xlpm.limSup,$C$51,_xlpm.linhaAnt,K20,IF(_xlpm.a="FÉRIAS","FRS",IF(_xlpm.a="FERIADO","FER",IF(_xlpm.a="NTRAB","NTB",IF(AND(_xlpm.a="ATESTADO",_xlpm.c=""),"ATD",IF(_xlpm.c&lt;&gt;"",IF(_xlpm.c&gt;=_xlpm.x,"OK","ANT"),IF(_xlpm.linhaAnt&lt;_xlpm.limInf,"FAL","")))))))</f>
        <v/>
      </c>
      <c r="O22" s="192" t="str">
        <f>IF($N$47&lt;&gt;"SIM","",IFERROR(IF(TRIM(M22&amp;"")="","",_xlfn.LET(_xlpm.v,VALUE(TRIM(M22&amp;"")),_xlpm.alvo,(INT($X$6/100)*60+MOD($X$6,100)),_xlpm.real,(INT(_xlpm.v/100)*60+MOD(_xlpm.v,100)),_xlpm.dif,_xlpm.alvo-_xlpm.real,IF(ABS(_xlpm.dif)&lt;=5,0,_xlpm.dif))*-1),"ER"))</f>
        <v/>
      </c>
      <c r="P22" s="231"/>
      <c r="Q22" s="232"/>
      <c r="R22" s="190"/>
      <c r="S22" s="240" t="str">
        <f t="shared" si="0"/>
        <v/>
      </c>
      <c r="T22" s="233" t="str">
        <f t="shared" si="1"/>
        <v/>
      </c>
      <c r="U22" s="5"/>
      <c r="V22" s="5"/>
      <c r="W22" s="5"/>
    </row>
    <row r="23" spans="1:23" ht="15" customHeight="1" x14ac:dyDescent="0.25">
      <c r="A23" s="12"/>
      <c r="B23" s="47"/>
      <c r="C23" s="48"/>
      <c r="D23" s="50" t="str">
        <f ca="1">_xlfn.LET(_xlpm.a,A23,_xlpm.c,C23,_xlpm.x,$X$3,_xlpm.y,$Y$3,_xlpm.limInf,$B$51,_xlpm.limSup,$C$51,_xlpm.linhaAnt,A24,IF(_xlpm.a="FÉRIAS","FRS",IF(_xlpm.a="FERIADO","FER",IF(_xlpm.a="NTRAB","NTB",IF(AND(_xlpm.a="ATESTADO",_xlpm.c=""),"ATD",IF(_xlpm.c&lt;&gt;"",IF(_xlpm.c&lt;=_xlpm.x,IF(_xlpm.c&gt;_xlpm.y,"DP","OK"),"ATR"),IF(_xlpm.linhaAnt&lt;_xlpm.limInf,"FAL","")))))))</f>
        <v>FAL</v>
      </c>
      <c r="E23" s="192" t="str">
        <f>IF($N$47&lt;&gt;"SIM","",IFERROR(IF(TRIM(C23&amp;"")="","",_xlfn.LET(_xlpm.v,VALUE(TRIM(C23&amp;"")),_xlpm.alvo,IF(A25="SÁBADO",(INT($Y$8/100)*60+MOD($Y$8,100)),(INT($Y$3/100)*60+MOD($Y$3,100))),_xlpm.real,(INT(_xlpm.v/100)*60+MOD(_xlpm.v,100)),_xlpm.dif,_xlpm.alvo-_xlpm.real,IF(ABS(_xlpm.dif)&lt;=5,0,_xlpm.dif))),"ER"))</f>
        <v/>
      </c>
      <c r="F23" s="12"/>
      <c r="G23" s="47"/>
      <c r="H23" s="48"/>
      <c r="I23" s="50" t="str">
        <f ca="1">_xlfn.LET(_xlpm.a,F23,_xlpm.c,H23,_xlpm.x,$X$3,_xlpm.y,$Y$3,_xlpm.limInf,$B$51,_xlpm.limSup,$C$51,_xlpm.linhaAnt,F24,IF(_xlpm.a="FÉRIAS","FRS",IF(_xlpm.a="FERIADO","FER",IF(_xlpm.a="NTRAB","NTB",IF(AND(_xlpm.a="ATESTADO",_xlpm.c=""),"ATD",IF(_xlpm.c&lt;&gt;"",IF(_xlpm.c&lt;=_xlpm.x,IF(_xlpm.c&gt;_xlpm.y,"DP","OK"),"ATR"),IF(_xlpm.linhaAnt&lt;_xlpm.limInf,"FAL","")))))))</f>
        <v/>
      </c>
      <c r="J23" s="192" t="str">
        <f>IF($N$47&lt;&gt;"SIM","",IFERROR(IF(TRIM(H23&amp;"")="","",_xlfn.LET(_xlpm.v,VALUE(TRIM(H23&amp;"")),_xlpm.alvo,IF(F25="SÁBADO",(INT($Y$8/100)*60+MOD($Y$8,100)),(INT($Y$3/100)*60+MOD($Y$3,100))),_xlpm.real,(INT(_xlpm.v/100)*60+MOD(_xlpm.v,100)),_xlpm.dif,_xlpm.alvo-_xlpm.real,IF(ABS(_xlpm.dif)&lt;=5,0,_xlpm.dif))),"ER"))</f>
        <v/>
      </c>
      <c r="K23" s="12"/>
      <c r="L23" s="47"/>
      <c r="M23" s="48"/>
      <c r="N23" s="50" t="str">
        <f ca="1">_xlfn.LET(_xlpm.a,K23,_xlpm.c,M23,_xlpm.x,$X$3,_xlpm.y,$Y$3,_xlpm.limInf,$B$51,_xlpm.limSup,$C$51,_xlpm.linhaAnt,K24,IF(_xlpm.a="FÉRIAS","FRS",IF(_xlpm.a="FERIADO","FER",IF(_xlpm.a="NTRAB","NTB",IF(AND(_xlpm.a="ATESTADO",_xlpm.c=""),"ATD",IF(_xlpm.c&lt;&gt;"",IF(_xlpm.c&lt;=_xlpm.x,IF(_xlpm.c&gt;_xlpm.y,"DP","OK"),"ATR"),IF(_xlpm.linhaAnt&lt;_xlpm.limInf,"FAL","")))))))</f>
        <v/>
      </c>
      <c r="O23" s="192" t="str">
        <f>IF($N$47&lt;&gt;"SIM","",IFERROR(IF(TRIM(M23&amp;"")="","",_xlfn.LET(_xlpm.v,VALUE(TRIM(M23&amp;"")),_xlpm.alvo,IF(K25="SÁBADO",(INT($Y$8/100)*60+MOD($Y$8,100)),(INT($Y$3/100)*60+MOD($Y$3,100))),_xlpm.real,(INT(_xlpm.v/100)*60+MOD(_xlpm.v,100)),_xlpm.dif,_xlpm.alvo-_xlpm.real,IF(ABS(_xlpm.dif)&lt;=5,0,_xlpm.dif))),"ER"))</f>
        <v/>
      </c>
      <c r="P23" s="231"/>
      <c r="Q23" s="232"/>
      <c r="R23" s="190"/>
      <c r="S23" s="240" t="str">
        <f t="shared" si="0"/>
        <v/>
      </c>
      <c r="T23" s="233" t="str">
        <f t="shared" si="1"/>
        <v/>
      </c>
      <c r="U23" s="5"/>
      <c r="V23" s="5"/>
      <c r="W23" s="5"/>
    </row>
    <row r="24" spans="1:23" x14ac:dyDescent="0.25">
      <c r="A24" s="42">
        <f ca="1">IF($B$51=6,"HOJE",6)</f>
        <v>6</v>
      </c>
      <c r="B24" s="47"/>
      <c r="C24" s="48"/>
      <c r="D24" s="50" t="str">
        <f ca="1">_xlfn.LET(_xlpm.a,A23,_xlpm.c,C24,_xlpm.x,$X$4,_xlpm.limInf,$B$51,_xlpm.limSup,$C$51,_xlpm.linhaAnt,A24,IF(_xlpm.a="FÉRIAS","FRS",IF(_xlpm.a="FERIADO","FER",IF(_xlpm.a="NTRAB","NTB",IF(AND(_xlpm.a="ATESTADO",_xlpm.c=""),"ATD",IF(_xlpm.c&lt;&gt;"",IF(_xlpm.c&gt;=_xlpm.x,"OK","ANT"),IF(_xlpm.linhaAnt&lt;_xlpm.limInf,"FAL","")))))))</f>
        <v>FAL</v>
      </c>
      <c r="E24" s="192" t="str">
        <f>IF($N$47&lt;&gt;"SIM","",IFERROR(IF(TRIM(C24&amp;"")="","",_xlfn.LET(_xlpm.v,VALUE(TRIM(C24&amp;"")),_xlpm.alvo,(INT($X$4/100)*60+MOD($X$4,100)),_xlpm.real,(INT(_xlpm.v/100)*60+MOD(_xlpm.v,100)),_xlpm.dif,_xlpm.alvo-_xlpm.real,IF(ABS(_xlpm.dif)&lt;=5,0,_xlpm.dif))*-1),"ER"))</f>
        <v/>
      </c>
      <c r="F24" s="42">
        <f ca="1">IF($B$51=16,"HOJE",16)</f>
        <v>16</v>
      </c>
      <c r="G24" s="47"/>
      <c r="H24" s="48"/>
      <c r="I24" s="50" t="str">
        <f ca="1">_xlfn.LET(_xlpm.a,F23,_xlpm.c,H24,_xlpm.x,$X$4,_xlpm.limInf,$B$51,_xlpm.limSup,$C$51,_xlpm.linhaAnt,F24,IF(_xlpm.a="FÉRIAS","FRS",IF(_xlpm.a="FERIADO","FER",IF(_xlpm.a="NTRAB","NTB",IF(AND(_xlpm.a="ATESTADO",_xlpm.c=""),"ATD",IF(_xlpm.c&lt;&gt;"",IF(_xlpm.c&gt;=_xlpm.x,"OK","ANT"),IF(_xlpm.linhaAnt&lt;_xlpm.limInf,"FAL","")))))))</f>
        <v/>
      </c>
      <c r="J24" s="192" t="str">
        <f>IF($N$47&lt;&gt;"SIM","",IFERROR(IF(TRIM(H24&amp;"")="","",_xlfn.LET(_xlpm.v,VALUE(TRIM(H24&amp;"")),_xlpm.alvo,(INT($X$4/100)*60+MOD($X$4,100)),_xlpm.real,(INT(_xlpm.v/100)*60+MOD(_xlpm.v,100)),_xlpm.dif,_xlpm.alvo-_xlpm.real,IF(ABS(_xlpm.dif)&lt;=5,0,_xlpm.dif))*-1),"ER"))</f>
        <v/>
      </c>
      <c r="K24" s="42">
        <f ca="1">IF($B$51=26,"HOJE",26)</f>
        <v>26</v>
      </c>
      <c r="L24" s="47"/>
      <c r="M24" s="48"/>
      <c r="N24" s="50" t="str">
        <f ca="1">_xlfn.LET(_xlpm.a,K23,_xlpm.c,M24,_xlpm.x,$X$4,_xlpm.limInf,$B$51,_xlpm.limSup,$C$51,_xlpm.linhaAnt,K24,IF(_xlpm.a="FÉRIAS","FRS",IF(_xlpm.a="FERIADO","FER",IF(_xlpm.a="NTRAB","NTB",IF(AND(_xlpm.a="ATESTADO",_xlpm.c=""),"ATD",IF(_xlpm.c&lt;&gt;"",IF(_xlpm.c&gt;=_xlpm.x,"OK","ANT"),IF(_xlpm.linhaAnt&lt;_xlpm.limInf,"FAL","")))))))</f>
        <v/>
      </c>
      <c r="O24" s="192" t="str">
        <f>IF($N$47&lt;&gt;"SIM","",IFERROR(IF(TRIM(M24&amp;"")="","",_xlfn.LET(_xlpm.v,VALUE(TRIM(M24&amp;"")),_xlpm.alvo,(INT($X$4/100)*60+MOD($X$4,100)),_xlpm.real,(INT(_xlpm.v/100)*60+MOD(_xlpm.v,100)),_xlpm.dif,_xlpm.alvo-_xlpm.real,IF(ABS(_xlpm.dif)&lt;=5,0,_xlpm.dif))*-1),"ER"))</f>
        <v/>
      </c>
      <c r="P24" s="231"/>
      <c r="Q24" s="232"/>
      <c r="R24" s="190"/>
      <c r="S24" s="240" t="str">
        <f t="shared" si="0"/>
        <v/>
      </c>
      <c r="T24" s="233" t="str">
        <f t="shared" si="1"/>
        <v/>
      </c>
      <c r="U24" s="5"/>
      <c r="V24" s="5"/>
      <c r="W24" s="5"/>
    </row>
    <row r="25" spans="1:23" x14ac:dyDescent="0.25">
      <c r="A25" s="42" t="str">
        <f>IF(A21="SÁBADO","DOMINGO",IF(A21="DOMINGO","SEGUNDA",IF(A21="SEGUNDA","TERÇA",IF(A21="SEGUNDA","TERÇA",IF(A21="TERÇA","QUARTA",IF(A21="QUARTA","QUINTA",IF(A21="QUINTA","SEXTA",IF(A21="SEXTA","SÁBADO","ERRO"))))))))</f>
        <v>SEXTA</v>
      </c>
      <c r="B25" s="47"/>
      <c r="C25" s="48"/>
      <c r="D25" s="50" t="str">
        <f ca="1">_xlfn.LET(_xlpm.a,A23,_xlpm.c,C25,_xlpm.x,$X$5,_xlpm.y,$Y$5,_xlpm.limInf,$B$51,_xlpm.limSup,$C$51,_xlpm.linhaAnt,A24,IF(_xlpm.a="FÉRIAS","FRS",IF(_xlpm.a="FERIADO","FER",IF(_xlpm.a="NTRAB","NTB",IF(AND(_xlpm.a="ATESTADO",_xlpm.c=""),"ATD",IF(_xlpm.c&lt;&gt;"",IF(_xlpm.c&lt;=_xlpm.x,IF(_xlpm.c&gt;_xlpm.y,"DP","OK"),"ATR"),IF(_xlpm.linhaAnt&lt;_xlpm.limInf,"FAL","")))))))</f>
        <v>FAL</v>
      </c>
      <c r="E25" s="192" t="str">
        <f>IF($N$47&lt;&gt;"SIM","",IFERROR(IF(TRIM(C25&amp;"")="","",_xlfn.LET(_xlpm.v,VALUE(TRIM(C25&amp;"")),_xlpm.alvo,(INT($Y$5/100)*60+MOD($Y$5,100)),_xlpm.real,(INT(_xlpm.v/100)*60+MOD(_xlpm.v,100)),_xlpm.dif,_xlpm.alvo-_xlpm.real,IF(ABS(_xlpm.dif)&lt;=5,0,_xlpm.dif))),"ER"))</f>
        <v/>
      </c>
      <c r="F25" s="42" t="str">
        <f>IF(F21="SÁBADO","DOMINGO",IF(F21="DOMINGO","SEGUNDA",IF(F21="SEGUNDA","TERÇA",IF(F21="SEGUNDA","TERÇA",IF(F21="TERÇA","QUARTA",IF(F21="QUARTA","QUINTA",IF(F21="QUINTA","SEXTA",IF(F21="SEXTA","SÁBADO","ERRO"))))))))</f>
        <v>SEGUNDA</v>
      </c>
      <c r="G25" s="47"/>
      <c r="H25" s="48"/>
      <c r="I25" s="50" t="str">
        <f ca="1">_xlfn.LET(_xlpm.a,F23,_xlpm.c,H25,_xlpm.x,$X$5,_xlpm.y,$Y$5,_xlpm.limInf,$B$51,_xlpm.limSup,$C$51,_xlpm.linhaAnt,F24,IF(_xlpm.a="FÉRIAS","FRS",IF(_xlpm.a="FERIADO","FER",IF(_xlpm.a="NTRAB","NTB",IF(AND(_xlpm.a="ATESTADO",_xlpm.c=""),"ATD",IF(_xlpm.c&lt;&gt;"",IF(_xlpm.c&lt;=_xlpm.x,IF(_xlpm.c&gt;_xlpm.y,"DP","OK"),"ATR"),IF(_xlpm.linhaAnt&lt;_xlpm.limInf,"FAL","")))))))</f>
        <v/>
      </c>
      <c r="J25" s="192" t="str">
        <f>IF($N$47&lt;&gt;"SIM","",IFERROR(IF(TRIM(H25&amp;"")="","",_xlfn.LET(_xlpm.v,VALUE(TRIM(H25&amp;"")),_xlpm.alvo,(INT($Y$5/100)*60+MOD($Y$5,100)),_xlpm.real,(INT(_xlpm.v/100)*60+MOD(_xlpm.v,100)),_xlpm.dif,_xlpm.alvo-_xlpm.real,IF(ABS(_xlpm.dif)&lt;=5,0,_xlpm.dif))),"ER"))</f>
        <v/>
      </c>
      <c r="K25" s="42" t="str">
        <f>IF(K21="SÁBADO","DOMINGO",IF(K21="DOMINGO","SEGUNDA",IF(K21="SEGUNDA","TERÇA",IF(K21="SEGUNDA","TERÇA",IF(K21="TERÇA","QUARTA",IF(K21="QUARTA","QUINTA",IF(K21="QUINTA","SEXTA",IF(K21="SEXTA","SÁBADO","ERRO"))))))))</f>
        <v>QUINTA</v>
      </c>
      <c r="L25" s="47"/>
      <c r="M25" s="48"/>
      <c r="N25" s="50" t="str">
        <f ca="1">_xlfn.LET(_xlpm.a,K23,_xlpm.c,M25,_xlpm.x,$X$5,_xlpm.y,$Y$5,_xlpm.limInf,$B$51,_xlpm.limSup,$C$51,_xlpm.linhaAnt,K24,IF(_xlpm.a="FÉRIAS","FRS",IF(_xlpm.a="FERIADO","FER",IF(_xlpm.a="NTRAB","NTB",IF(AND(_xlpm.a="ATESTADO",_xlpm.c=""),"ATD",IF(_xlpm.c&lt;&gt;"",IF(_xlpm.c&lt;=_xlpm.x,IF(_xlpm.c&gt;_xlpm.y,"DP","OK"),"ATR"),IF(_xlpm.linhaAnt&lt;_xlpm.limInf,"FAL","")))))))</f>
        <v/>
      </c>
      <c r="O25" s="192" t="str">
        <f>IF($N$47&lt;&gt;"SIM","",IFERROR(IF(TRIM(M25&amp;"")="","",_xlfn.LET(_xlpm.v,VALUE(TRIM(M25&amp;"")),_xlpm.alvo,(INT($Y$5/100)*60+MOD($Y$5,100)),_xlpm.real,(INT(_xlpm.v/100)*60+MOD(_xlpm.v,100)),_xlpm.dif,_xlpm.alvo-_xlpm.real,IF(ABS(_xlpm.dif)&lt;=5,0,_xlpm.dif))),"ER"))</f>
        <v/>
      </c>
      <c r="P25" s="231"/>
      <c r="Q25" s="232"/>
      <c r="R25" s="190"/>
      <c r="S25" s="240" t="str">
        <f t="shared" si="0"/>
        <v/>
      </c>
      <c r="T25" s="233" t="str">
        <f t="shared" si="1"/>
        <v/>
      </c>
      <c r="U25" s="5"/>
      <c r="V25" s="5"/>
      <c r="W25" s="5"/>
    </row>
    <row r="26" spans="1:23" x14ac:dyDescent="0.25">
      <c r="A26" s="82"/>
      <c r="B26" s="47"/>
      <c r="C26" s="48"/>
      <c r="D26" s="50" t="str">
        <f ca="1">_xlfn.LET(_xlpm.a,A23,_xlpm.c,C26,_xlpm.x,$X$6,_xlpm.limInf,$B$51,_xlpm.limSup,$C$51,_xlpm.linhaAnt,A24,IF(_xlpm.a="FÉRIAS","FRS",IF(_xlpm.a="FERIADO","FER",IF(_xlpm.a="NTRAB","NTB",IF(AND(_xlpm.a="ATESTADO",_xlpm.c=""),"ATD",IF(_xlpm.c&lt;&gt;"",IF(_xlpm.c&gt;=_xlpm.x,"OK","ANT"),IF(_xlpm.linhaAnt&lt;_xlpm.limInf,"FAL","")))))))</f>
        <v>FAL</v>
      </c>
      <c r="E26" s="192" t="str">
        <f>IF($N$47&lt;&gt;"SIM","",IFERROR(IF(TRIM(C26&amp;"")="","",_xlfn.LET(_xlpm.v,VALUE(TRIM(C26&amp;"")),_xlpm.alvo,(INT($X$6/100)*60+MOD($X$6,100)),_xlpm.real,(INT(_xlpm.v/100)*60+MOD(_xlpm.v,100)),_xlpm.dif,_xlpm.alvo-_xlpm.real,IF(ABS(_xlpm.dif)&lt;=5,0,_xlpm.dif))*-1),"ER"))</f>
        <v/>
      </c>
      <c r="F26" s="82"/>
      <c r="G26" s="47"/>
      <c r="H26" s="48"/>
      <c r="I26" s="50" t="str">
        <f ca="1">_xlfn.LET(_xlpm.a,F23,_xlpm.c,H26,_xlpm.x,$X$6,_xlpm.limInf,$B$51,_xlpm.limSup,$C$51,_xlpm.linhaAnt,F24,IF(_xlpm.a="FÉRIAS","FRS",IF(_xlpm.a="FERIADO","FER",IF(_xlpm.a="NTRAB","NTB",IF(AND(_xlpm.a="ATESTADO",_xlpm.c=""),"ATD",IF(_xlpm.c&lt;&gt;"",IF(_xlpm.c&gt;=_xlpm.x,"OK","ANT"),IF(_xlpm.linhaAnt&lt;_xlpm.limInf,"FAL","")))))))</f>
        <v/>
      </c>
      <c r="J26" s="192" t="str">
        <f>IF($N$47&lt;&gt;"SIM","",IFERROR(IF(TRIM(H26&amp;"")="","",_xlfn.LET(_xlpm.v,VALUE(TRIM(H26&amp;"")),_xlpm.alvo,(INT($X$6/100)*60+MOD($X$6,100)),_xlpm.real,(INT(_xlpm.v/100)*60+MOD(_xlpm.v,100)),_xlpm.dif,_xlpm.alvo-_xlpm.real,IF(ABS(_xlpm.dif)&lt;=5,0,_xlpm.dif))*-1),"ER"))</f>
        <v/>
      </c>
      <c r="K26" s="82"/>
      <c r="L26" s="47"/>
      <c r="M26" s="48"/>
      <c r="N26" s="50" t="str">
        <f ca="1">_xlfn.LET(_xlpm.a,K23,_xlpm.c,M26,_xlpm.x,$X$6,_xlpm.limInf,$B$51,_xlpm.limSup,$C$51,_xlpm.linhaAnt,K24,IF(_xlpm.a="FÉRIAS","FRS",IF(_xlpm.a="FERIADO","FER",IF(_xlpm.a="NTRAB","NTB",IF(AND(_xlpm.a="ATESTADO",_xlpm.c=""),"ATD",IF(_xlpm.c&lt;&gt;"",IF(_xlpm.c&gt;=_xlpm.x,"OK","ANT"),IF(_xlpm.linhaAnt&lt;_xlpm.limInf,"FAL","")))))))</f>
        <v/>
      </c>
      <c r="O26" s="192" t="str">
        <f>IF($N$47&lt;&gt;"SIM","",IFERROR(IF(TRIM(M26&amp;"")="","",_xlfn.LET(_xlpm.v,VALUE(TRIM(M26&amp;"")),_xlpm.alvo,(INT($X$6/100)*60+MOD($X$6,100)),_xlpm.real,(INT(_xlpm.v/100)*60+MOD(_xlpm.v,100)),_xlpm.dif,_xlpm.alvo-_xlpm.real,IF(ABS(_xlpm.dif)&lt;=5,0,_xlpm.dif))*-1),"ER"))</f>
        <v/>
      </c>
      <c r="P26" s="231"/>
      <c r="Q26" s="232"/>
      <c r="R26" s="190"/>
      <c r="S26" s="240" t="str">
        <f t="shared" si="0"/>
        <v/>
      </c>
      <c r="T26" s="233" t="str">
        <f t="shared" si="1"/>
        <v/>
      </c>
      <c r="U26" s="5"/>
      <c r="V26" s="5"/>
      <c r="W26" s="5"/>
    </row>
    <row r="27" spans="1:23" ht="15" customHeight="1" x14ac:dyDescent="0.25">
      <c r="A27" s="11"/>
      <c r="B27" s="46"/>
      <c r="C27" s="7"/>
      <c r="D27" s="49" t="str">
        <f ca="1">_xlfn.LET(_xlpm.a,A27,_xlpm.c,C27,_xlpm.x,$X$8,_xlpm.y,$Y$8,_xlpm.limInf,$B$51,_xlpm.limSup,$C$51,_xlpm.linhaAnt,A28,IF(_xlpm.a="FÉRIAS","FRS",IF(_xlpm.a="NTRAB","NT",IF(AND(_xlpm.a="ATESTADO",_xlpm.c=""),"ATD",IF(_xlpm.a="FERIADO","FER",IF(_xlpm.c&lt;&gt;"",IF(_xlpm.c&lt;=_xlpm.x,IF(_xlpm.c&gt;_xlpm.y,"DP","OK"),"ATR"),IF(_xlpm.linhaAnt&lt;_xlpm.limInf,"FAL","")))))))</f>
        <v>FAL</v>
      </c>
      <c r="E27" s="192" t="str">
        <f>IF($N$47&lt;&gt;"SIM","",IFERROR(IF(TRIM(C27&amp;"")="","",_xlfn.LET(_xlpm.v,VALUE(TRIM(C27&amp;"")),_xlpm.alvo,IF(A29="SÁBADO",(INT($Y$8/100)*60+MOD($Y$8,100)),(INT($Y$3/100)*60+MOD($Y$3,100))),_xlpm.real,(INT(_xlpm.v/100)*60+MOD(_xlpm.v,100)),_xlpm.dif,_xlpm.alvo-_xlpm.real,IF(ABS(_xlpm.dif)&lt;=5,0,_xlpm.dif))),"ER"))</f>
        <v/>
      </c>
      <c r="F27" s="11"/>
      <c r="G27" s="46"/>
      <c r="H27" s="7"/>
      <c r="I27" s="49" t="str">
        <f ca="1">_xlfn.LET(_xlpm.a,F27,_xlpm.c,H27,_xlpm.x,$X$3,_xlpm.y,$Y$3,_xlpm.limInf,$B$51,_xlpm.limSup,$C$51,_xlpm.linhaAnt,F28,IF(_xlpm.a="FÉRIAS","FRS",IF(_xlpm.a="FERIADO","FER",IF(_xlpm.a="NTRAB","NTB",IF(AND(_xlpm.a="ATESTADO",_xlpm.c=""),"ATD",IF(_xlpm.c&lt;&gt;"",IF(_xlpm.c&lt;=_xlpm.x,IF(_xlpm.c&gt;_xlpm.y,"DP","OK"),"ATR"),IF(_xlpm.linhaAnt&lt;_xlpm.limInf,"FAL","")))))))</f>
        <v/>
      </c>
      <c r="J27" s="192" t="str">
        <f>IF($N$47&lt;&gt;"SIM","",IFERROR(IF(TRIM(H27&amp;"")="","",_xlfn.LET(_xlpm.v,VALUE(TRIM(H27&amp;"")),_xlpm.alvo,IF(F29="SÁBADO",(INT($Y$8/100)*60+MOD($Y$8,100)),(INT($Y$3/100)*60+MOD($Y$3,100))),_xlpm.real,(INT(_xlpm.v/100)*60+MOD(_xlpm.v,100)),_xlpm.dif,_xlpm.alvo-_xlpm.real,IF(ABS(_xlpm.dif)&lt;=5,0,_xlpm.dif))),"ER"))</f>
        <v/>
      </c>
      <c r="K27" s="11"/>
      <c r="L27" s="46"/>
      <c r="M27" s="7"/>
      <c r="N27" s="49" t="str">
        <f ca="1">_xlfn.LET(_xlpm.a,K27,_xlpm.c,M27,_xlpm.x,$X$3,_xlpm.y,$Y$3,_xlpm.limInf,$B$51,_xlpm.limSup,$C$51,_xlpm.linhaAnt,K28,IF(_xlpm.a="FÉRIAS","FRS",IF(_xlpm.a="FERIADO","FER",IF(_xlpm.a="NTRAB","NTB",IF(AND(_xlpm.a="ATESTADO",_xlpm.c=""),"ATD",IF(_xlpm.c&lt;&gt;"",IF(_xlpm.c&lt;=_xlpm.x,IF(_xlpm.c&gt;_xlpm.y,"DP","OK"),"ATR"),IF(_xlpm.linhaAnt&lt;_xlpm.limInf,"FAL","")))))))</f>
        <v/>
      </c>
      <c r="O27" s="192" t="str">
        <f>IF($N$47&lt;&gt;"SIM","",IFERROR(IF(TRIM(M27&amp;"")="","",_xlfn.LET(_xlpm.v,VALUE(TRIM(M27&amp;"")),_xlpm.alvo,IF(K29="SÁBADO",(INT($Y$8/100)*60+MOD($Y$8,100)),(INT($Y$3/100)*60+MOD($Y$3,100))),_xlpm.real,(INT(_xlpm.v/100)*60+MOD(_xlpm.v,100)),_xlpm.dif,_xlpm.alvo-_xlpm.real,IF(ABS(_xlpm.dif)&lt;=5,0,_xlpm.dif))),"ER"))</f>
        <v/>
      </c>
      <c r="P27" s="231"/>
      <c r="Q27" s="232"/>
      <c r="R27" s="190"/>
      <c r="S27" s="240" t="str">
        <f t="shared" si="0"/>
        <v/>
      </c>
      <c r="T27" s="233" t="str">
        <f t="shared" si="1"/>
        <v/>
      </c>
      <c r="U27" s="5"/>
      <c r="V27" s="5"/>
      <c r="W27" s="5"/>
    </row>
    <row r="28" spans="1:23" x14ac:dyDescent="0.25">
      <c r="A28" s="41">
        <f ca="1">IF($B$51=7,"HOJE",7)</f>
        <v>7</v>
      </c>
      <c r="B28" s="46"/>
      <c r="C28" s="7"/>
      <c r="D28" s="49" t="str">
        <f ca="1">_xlfn.LET(_xlpm.a,A27,_xlpm.c,C28,_xlpm.x,$X$9,_xlpm.limInf,$B$51,_xlpm.limSup,$C$51,_xlpm.linhaAnt,A28,IF(_xlpm.a="FÉRIAS","FRS",IF(_xlpm.a="NTRAB","NT",IF(AND(_xlpm.a="ATESTADO",_xlpm.c=""),"ATD",IF(_xlpm.a="FERIADO","FER",IF(_xlpm.c&lt;&gt;"",IF(_xlpm.c&gt;=_xlpm.x,"OK","ANT"),IF(_xlpm.linhaAnt&lt;_xlpm.limInf,"FAL","")))))))</f>
        <v>FAL</v>
      </c>
      <c r="E28" s="192" t="str">
        <f>IF($N$47&lt;&gt;"SIM","",IFERROR(IF(TRIM(C28&amp;"")="","",_xlfn.LET(_xlpm.v,VALUE(TRIM(C28&amp;"")),_xlpm.alvo,(INT($X$4/100)*60+MOD($X$4,100)),_xlpm.real,(INT(_xlpm.v/100)*60+MOD(_xlpm.v,100)),_xlpm.dif,_xlpm.alvo-_xlpm.real,IF(ABS(_xlpm.dif)&lt;=5,0,_xlpm.dif))*-1),"ER"))</f>
        <v/>
      </c>
      <c r="F28" s="41">
        <f ca="1">IF($B$51=17,"HOJE",17)</f>
        <v>17</v>
      </c>
      <c r="G28" s="46"/>
      <c r="H28" s="7"/>
      <c r="I28" s="49" t="str">
        <f ca="1">_xlfn.LET(_xlpm.a,F27,_xlpm.c,H28,_xlpm.x,$X$4,_xlpm.limInf,$B$51,_xlpm.limSup,$C$51,_xlpm.linhaAnt,F28,IF(_xlpm.a="FÉRIAS","FRS",IF(_xlpm.a="FERIADO","FER",IF(_xlpm.a="NTRAB","NTB",IF(AND(_xlpm.a="ATESTADO",_xlpm.c=""),"ATD",IF(_xlpm.c&lt;&gt;"",IF(_xlpm.c&gt;=_xlpm.x,"OK","ANT"),IF(_xlpm.linhaAnt&lt;_xlpm.limInf,"FAL","")))))))</f>
        <v/>
      </c>
      <c r="J28" s="192" t="str">
        <f>IF($N$47&lt;&gt;"SIM","",IFERROR(IF(TRIM(H28&amp;"")="","",_xlfn.LET(_xlpm.v,VALUE(TRIM(H28&amp;"")),_xlpm.alvo,(INT($X$4/100)*60+MOD($X$4,100)),_xlpm.real,(INT(_xlpm.v/100)*60+MOD(_xlpm.v,100)),_xlpm.dif,_xlpm.alvo-_xlpm.real,IF(ABS(_xlpm.dif)&lt;=5,0,_xlpm.dif))*-1),"ER"))</f>
        <v/>
      </c>
      <c r="K28" s="41">
        <f ca="1">IF($B$51=27,"HOJE",27)</f>
        <v>27</v>
      </c>
      <c r="L28" s="46"/>
      <c r="M28" s="7"/>
      <c r="N28" s="49" t="str">
        <f ca="1">_xlfn.LET(_xlpm.a,K27,_xlpm.c,M28,_xlpm.x,$X$4,_xlpm.limInf,$B$51,_xlpm.limSup,$C$51,_xlpm.linhaAnt,K28,IF(_xlpm.a="FÉRIAS","FRS",IF(_xlpm.a="FERIADO","FER",IF(_xlpm.a="NTRAB","NTB",IF(AND(_xlpm.a="ATESTADO",_xlpm.c=""),"ATD",IF(_xlpm.c&lt;&gt;"",IF(_xlpm.c&gt;=_xlpm.x,"OK","ANT"),IF(_xlpm.linhaAnt&lt;_xlpm.limInf,"FAL","")))))))</f>
        <v/>
      </c>
      <c r="O28" s="192" t="str">
        <f>IF($N$47&lt;&gt;"SIM","",IFERROR(IF(TRIM(M28&amp;"")="","",_xlfn.LET(_xlpm.v,VALUE(TRIM(M28&amp;"")),_xlpm.alvo,(INT($X$4/100)*60+MOD($X$4,100)),_xlpm.real,(INT(_xlpm.v/100)*60+MOD(_xlpm.v,100)),_xlpm.dif,_xlpm.alvo-_xlpm.real,IF(ABS(_xlpm.dif)&lt;=5,0,_xlpm.dif))*-1),"ER"))</f>
        <v/>
      </c>
      <c r="P28" s="231"/>
      <c r="Q28" s="232"/>
      <c r="R28" s="190"/>
      <c r="S28" s="240" t="str">
        <f t="shared" si="0"/>
        <v/>
      </c>
      <c r="T28" s="233" t="str">
        <f t="shared" si="1"/>
        <v/>
      </c>
      <c r="U28" s="5"/>
      <c r="V28" s="5"/>
      <c r="W28" s="5"/>
    </row>
    <row r="29" spans="1:23" x14ac:dyDescent="0.25">
      <c r="A29" s="41" t="str">
        <f>IF(A25="SÁBADO","DOMINGO",IF(A25="DOMINGO","SEGUNDA",IF(A25="SEGUNDA","TERÇA",IF(A25="SEGUNDA","TERÇA",IF(A25="TERÇA","QUARTA",IF(A25="QUARTA","QUINTA",IF(A25="QUINTA","SEXTA",IF(A25="SEXTA","SÁBADO","ERRO"))))))))</f>
        <v>SÁBADO</v>
      </c>
      <c r="B29" s="258" t="s">
        <v>16</v>
      </c>
      <c r="C29" s="259"/>
      <c r="D29" s="259"/>
      <c r="E29" s="192" t="str">
        <f>IF($N$47&lt;&gt;"SIM","",IFERROR(IF(TRIM(C29&amp;"")="","",_xlfn.LET(_xlpm.v,VALUE(TRIM(C29&amp;"")),_xlpm.alvo,(INT($Y$5/100)*60+MOD($Y$5,100)),_xlpm.real,(INT(_xlpm.v/100)*60+MOD(_xlpm.v,100)),_xlpm.dif,_xlpm.alvo-_xlpm.real,IF(ABS(_xlpm.dif)&lt;=5,0,_xlpm.dif))),"ER"))</f>
        <v/>
      </c>
      <c r="F29" s="41" t="str">
        <f>IF(F25="SÁBADO","DOMINGO",IF(F25="DOMINGO","SEGUNDA",IF(F25="SEGUNDA","TERÇA",IF(F25="SEGUNDA","TERÇA",IF(F25="TERÇA","QUARTA",IF(F25="QUARTA","QUINTA",IF(F25="QUINTA","SEXTA",IF(F25="SEXTA","SÁBADO","ERRO"))))))))</f>
        <v>TERÇA</v>
      </c>
      <c r="G29" s="46"/>
      <c r="H29" s="7"/>
      <c r="I29" s="49" t="str">
        <f ca="1">_xlfn.LET(_xlpm.a,F27,_xlpm.c,H29,_xlpm.x,$X$5,_xlpm.y,$Y$5,_xlpm.limInf,$B$51,_xlpm.limSup,$C$51,_xlpm.linhaAnt,F28,IF(_xlpm.a="FÉRIAS","FRS",IF(_xlpm.a="FERIADO","FER",IF(_xlpm.a="NTRAB","NTB",IF(AND(_xlpm.a="ATESTADO",_xlpm.c=""),"ATD",IF(_xlpm.c&lt;&gt;"",IF(_xlpm.c&lt;=_xlpm.x,IF(_xlpm.c&gt;_xlpm.y,"DP","OK"),"ATR"),IF(_xlpm.linhaAnt&lt;_xlpm.limInf,"FAL","")))))))</f>
        <v/>
      </c>
      <c r="J29" s="192" t="str">
        <f>IF($N$47&lt;&gt;"SIM","",IFERROR(IF(TRIM(H29&amp;"")="","",_xlfn.LET(_xlpm.v,VALUE(TRIM(H29&amp;"")),_xlpm.alvo,(INT($Y$5/100)*60+MOD($Y$5,100)),_xlpm.real,(INT(_xlpm.v/100)*60+MOD(_xlpm.v,100)),_xlpm.dif,_xlpm.alvo-_xlpm.real,IF(ABS(_xlpm.dif)&lt;=5,0,_xlpm.dif))),"ER"))</f>
        <v/>
      </c>
      <c r="K29" s="41" t="str">
        <f>IF(K25="SÁBADO","DOMINGO",IF(K25="DOMINGO","SEGUNDA",IF(K25="SEGUNDA","TERÇA",IF(K25="SEGUNDA","TERÇA",IF(K25="TERÇA","QUARTA",IF(K25="QUARTA","QUINTA",IF(K25="QUINTA","SEXTA",IF(K25="SEXTA","SÁBADO","ERRO"))))))))</f>
        <v>SEXTA</v>
      </c>
      <c r="L29" s="46"/>
      <c r="M29" s="7"/>
      <c r="N29" s="49" t="str">
        <f ca="1">_xlfn.LET(_xlpm.a,K27,_xlpm.c,M29,_xlpm.x,$X$5,_xlpm.y,$Y$5,_xlpm.limInf,$B$51,_xlpm.limSup,$C$51,_xlpm.linhaAnt,K28,IF(_xlpm.a="FÉRIAS","FRS",IF(_xlpm.a="FERIADO","FER",IF(_xlpm.a="NTRAB","NTB",IF(AND(_xlpm.a="ATESTADO",_xlpm.c=""),"ATD",IF(_xlpm.c&lt;&gt;"",IF(_xlpm.c&lt;=_xlpm.x,IF(_xlpm.c&gt;_xlpm.y,"DP","OK"),"ATR"),IF(_xlpm.linhaAnt&lt;_xlpm.limInf,"FAL","")))))))</f>
        <v/>
      </c>
      <c r="O29" s="192" t="str">
        <f>IF($N$47&lt;&gt;"SIM","",IFERROR(IF(TRIM(M29&amp;"")="","",_xlfn.LET(_xlpm.v,VALUE(TRIM(M29&amp;"")),_xlpm.alvo,(INT($Y$5/100)*60+MOD($Y$5,100)),_xlpm.real,(INT(_xlpm.v/100)*60+MOD(_xlpm.v,100)),_xlpm.dif,_xlpm.alvo-_xlpm.real,IF(ABS(_xlpm.dif)&lt;=5,0,_xlpm.dif))),"ER"))</f>
        <v/>
      </c>
      <c r="P29" s="231"/>
      <c r="Q29" s="232"/>
      <c r="R29" s="190"/>
      <c r="S29" s="240" t="str">
        <f t="shared" si="0"/>
        <v/>
      </c>
      <c r="T29" s="233" t="str">
        <f t="shared" si="1"/>
        <v/>
      </c>
      <c r="U29" s="5"/>
      <c r="V29" s="5"/>
      <c r="W29" s="5"/>
    </row>
    <row r="30" spans="1:23" x14ac:dyDescent="0.25">
      <c r="A30" s="38"/>
      <c r="B30" s="258"/>
      <c r="C30" s="259"/>
      <c r="D30" s="259"/>
      <c r="E30" s="192" t="str">
        <f>IF($N$47&lt;&gt;"SIM","",IFERROR(IF(TRIM(C30&amp;"")="","",_xlfn.LET(_xlpm.v,VALUE(TRIM(C30&amp;"")),_xlpm.alvo,(INT($X$6/100)*60+MOD($X$6,100)),_xlpm.real,(INT(_xlpm.v/100)*60+MOD(_xlpm.v,100)),_xlpm.dif,_xlpm.alvo-_xlpm.real,IF(ABS(_xlpm.dif)&lt;=5,0,_xlpm.dif))*-1),"ER"))</f>
        <v/>
      </c>
      <c r="F30" s="38"/>
      <c r="G30" s="46"/>
      <c r="H30" s="7"/>
      <c r="I30" s="49" t="str">
        <f ca="1">_xlfn.LET(_xlpm.a,F27,_xlpm.c,H30,_xlpm.x,$X$6,_xlpm.limInf,$B$51,_xlpm.limSup,$C$51,_xlpm.linhaAnt,F28,IF(_xlpm.a="FÉRIAS","FRS",IF(_xlpm.a="FERIADO","FER",IF(_xlpm.a="NTRAB","NTB",IF(AND(_xlpm.a="ATESTADO",_xlpm.c=""),"ATD",IF(_xlpm.c&lt;&gt;"",IF(_xlpm.c&gt;=_xlpm.x,"OK","ANT"),IF(_xlpm.linhaAnt&lt;_xlpm.limInf,"FAL","")))))))</f>
        <v/>
      </c>
      <c r="J30" s="192" t="str">
        <f>IF($N$47&lt;&gt;"SIM","",IFERROR(IF(TRIM(H30&amp;"")="","",_xlfn.LET(_xlpm.v,VALUE(TRIM(H30&amp;"")),_xlpm.alvo,(INT($X$6/100)*60+MOD($X$6,100)),_xlpm.real,(INT(_xlpm.v/100)*60+MOD(_xlpm.v,100)),_xlpm.dif,_xlpm.alvo-_xlpm.real,IF(ABS(_xlpm.dif)&lt;=5,0,_xlpm.dif))*-1),"ER"))</f>
        <v/>
      </c>
      <c r="K30" s="38"/>
      <c r="L30" s="46"/>
      <c r="M30" s="7"/>
      <c r="N30" s="49" t="str">
        <f ca="1">_xlfn.LET(_xlpm.a,K27,_xlpm.c,M30,_xlpm.x,$X$6,_xlpm.limInf,$B$51,_xlpm.limSup,$C$51,_xlpm.linhaAnt,K28,IF(_xlpm.a="FÉRIAS","FRS",IF(_xlpm.a="FERIADO","FER",IF(_xlpm.a="NTRAB","NTB",IF(AND(_xlpm.a="ATESTADO",_xlpm.c=""),"ATD",IF(_xlpm.c&lt;&gt;"",IF(_xlpm.c&gt;=_xlpm.x,"OK","ANT"),IF(_xlpm.linhaAnt&lt;_xlpm.limInf,"FAL","")))))))</f>
        <v/>
      </c>
      <c r="O30" s="192" t="str">
        <f>IF($N$47&lt;&gt;"SIM","",IFERROR(IF(TRIM(M30&amp;"")="","",_xlfn.LET(_xlpm.v,VALUE(TRIM(M30&amp;"")),_xlpm.alvo,(INT($X$6/100)*60+MOD($X$6,100)),_xlpm.real,(INT(_xlpm.v/100)*60+MOD(_xlpm.v,100)),_xlpm.dif,_xlpm.alvo-_xlpm.real,IF(ABS(_xlpm.dif)&lt;=5,0,_xlpm.dif))*-1),"ER"))</f>
        <v/>
      </c>
      <c r="P30" s="231"/>
      <c r="Q30" s="232"/>
      <c r="R30" s="190"/>
      <c r="S30" s="240" t="str">
        <f t="shared" si="0"/>
        <v/>
      </c>
      <c r="T30" s="233" t="str">
        <f t="shared" si="1"/>
        <v/>
      </c>
      <c r="U30" s="5"/>
      <c r="V30" s="5"/>
      <c r="W30" s="5"/>
    </row>
    <row r="31" spans="1:23" ht="15" customHeight="1" x14ac:dyDescent="0.25">
      <c r="A31" s="12"/>
      <c r="B31" s="272" t="s">
        <v>10</v>
      </c>
      <c r="C31" s="273"/>
      <c r="D31" s="273"/>
      <c r="E31" s="192" t="str">
        <f>IF($N$47&lt;&gt;"SIM","",IFERROR(IF(TRIM(C31&amp;"")="","",_xlfn.LET(_xlpm.v,VALUE(TRIM(C31&amp;"")),_xlpm.alvo,IF(A33="SÁBADO",(INT($Y$8/100)*60+MOD($Y$8,100)),(INT($Y$3/100)*60+MOD($Y$3,100))),_xlpm.real,(INT(_xlpm.v/100)*60+MOD(_xlpm.v,100)),_xlpm.dif,_xlpm.alvo-_xlpm.real,IF(ABS(_xlpm.dif)&lt;=5,0,_xlpm.dif))),"ER"))</f>
        <v/>
      </c>
      <c r="F31" s="12"/>
      <c r="G31" s="47"/>
      <c r="H31" s="48"/>
      <c r="I31" s="50" t="str">
        <f ca="1">_xlfn.LET(_xlpm.a,F31,_xlpm.c,H31,_xlpm.x,$X$3,_xlpm.y,$Y$3,_xlpm.limInf,$B$51,_xlpm.limSup,$C$51,_xlpm.linhaAnt,F32,IF(_xlpm.a="FÉRIAS","FRS",IF(_xlpm.a="FERIADO","FER",IF(_xlpm.a="NTRAB","NTB",IF(AND(_xlpm.a="ATESTADO",_xlpm.c=""),"ATD",IF(_xlpm.c&lt;&gt;"",IF(_xlpm.c&lt;=_xlpm.x,IF(_xlpm.c&gt;_xlpm.y,"DP","OK"),"ATR"),IF(_xlpm.linhaAnt&lt;_xlpm.limInf,"FAL","")))))))</f>
        <v/>
      </c>
      <c r="J31" s="192" t="str">
        <f>IF($N$47&lt;&gt;"SIM","",IFERROR(IF(TRIM(H31&amp;"")="","",_xlfn.LET(_xlpm.v,VALUE(TRIM(H31&amp;"")),_xlpm.alvo,IF(F33="SÁBADO",(INT($Y$8/100)*60+MOD($Y$8,100)),(INT($Y$3/100)*60+MOD($Y$3,100))),_xlpm.real,(INT(_xlpm.v/100)*60+MOD(_xlpm.v,100)),_xlpm.dif,_xlpm.alvo-_xlpm.real,IF(ABS(_xlpm.dif)&lt;=5,0,_xlpm.dif))),"ER"))</f>
        <v/>
      </c>
      <c r="K31" s="12"/>
      <c r="L31" s="47"/>
      <c r="M31" s="48"/>
      <c r="N31" s="50" t="str">
        <f ca="1">_xlfn.LET(_xlpm.a,K31,_xlpm.c,M31,_xlpm.x,$X$8,_xlpm.y,$Y$8,_xlpm.limInf,$B$51,_xlpm.limSup,$C$51,_xlpm.linhaAnt,K32,IF(_xlpm.a="FÉRIAS","FRS",IF(_xlpm.a="NTRAB","NT",IF(AND(_xlpm.a="ATESTADO",_xlpm.c=""),"ATD",IF(_xlpm.a="FERIADO","FER",IF(_xlpm.c&lt;&gt;"",IF(_xlpm.c&lt;=_xlpm.x,IF(_xlpm.c&gt;_xlpm.y,"DP","OK"),"ATR"),IF(_xlpm.linhaAnt&lt;_xlpm.limInf,"FAL","")))))))</f>
        <v/>
      </c>
      <c r="O31" s="192" t="str">
        <f>IF($N$47&lt;&gt;"SIM","",IFERROR(IF(TRIM(M31&amp;"")="","",_xlfn.LET(_xlpm.v,VALUE(TRIM(M31&amp;"")),_xlpm.alvo,IF(K33="SÁBADO",(INT($Y$8/100)*60+MOD($Y$8,100)),(INT($Y$3/100)*60+MOD($Y$3,100))),_xlpm.real,(INT(_xlpm.v/100)*60+MOD(_xlpm.v,100)),_xlpm.dif,_xlpm.alvo-_xlpm.real,IF(ABS(_xlpm.dif)&lt;=5,0,_xlpm.dif))),"ER"))</f>
        <v/>
      </c>
      <c r="P31" s="231"/>
      <c r="Q31" s="232"/>
      <c r="R31" s="190"/>
      <c r="S31" s="240" t="str">
        <f t="shared" si="0"/>
        <v/>
      </c>
      <c r="T31" s="233" t="str">
        <f t="shared" si="1"/>
        <v/>
      </c>
      <c r="U31" s="5"/>
      <c r="V31" s="5"/>
      <c r="W31" s="5"/>
    </row>
    <row r="32" spans="1:23" x14ac:dyDescent="0.25">
      <c r="A32" s="42">
        <f ca="1">IF($B$51=8,"HOJE",8)</f>
        <v>8</v>
      </c>
      <c r="B32" s="272"/>
      <c r="C32" s="273"/>
      <c r="D32" s="273"/>
      <c r="E32" s="192" t="str">
        <f>IF($N$47&lt;&gt;"SIM","",IFERROR(IF(TRIM(C32&amp;"")="","",_xlfn.LET(_xlpm.v,VALUE(TRIM(C32&amp;"")),_xlpm.alvo,(INT($X$4/100)*60+MOD($X$4,100)),_xlpm.real,(INT(_xlpm.v/100)*60+MOD(_xlpm.v,100)),_xlpm.dif,_xlpm.alvo-_xlpm.real,IF(ABS(_xlpm.dif)&lt;=5,0,_xlpm.dif))*-1),"ER"))</f>
        <v/>
      </c>
      <c r="F32" s="42">
        <f ca="1">IF($B$51=18,"HOJE",18)</f>
        <v>18</v>
      </c>
      <c r="G32" s="47"/>
      <c r="H32" s="48"/>
      <c r="I32" s="50" t="str">
        <f ca="1">_xlfn.LET(_xlpm.a,F31,_xlpm.c,H32,_xlpm.x,$X$4,_xlpm.limInf,$B$51,_xlpm.limSup,$C$51,_xlpm.linhaAnt,F32,IF(_xlpm.a="FÉRIAS","FRS",IF(_xlpm.a="FERIADO","FER",IF(_xlpm.a="NTRAB","NTB",IF(AND(_xlpm.a="ATESTADO",_xlpm.c=""),"ATD",IF(_xlpm.c&lt;&gt;"",IF(_xlpm.c&gt;=_xlpm.x,"OK","ANT"),IF(_xlpm.linhaAnt&lt;_xlpm.limInf,"FAL","")))))))</f>
        <v/>
      </c>
      <c r="J32" s="192" t="str">
        <f>IF($N$47&lt;&gt;"SIM","",IFERROR(IF(TRIM(H32&amp;"")="","",_xlfn.LET(_xlpm.v,VALUE(TRIM(H32&amp;"")),_xlpm.alvo,(INT($X$4/100)*60+MOD($X$4,100)),_xlpm.real,(INT(_xlpm.v/100)*60+MOD(_xlpm.v,100)),_xlpm.dif,_xlpm.alvo-_xlpm.real,IF(ABS(_xlpm.dif)&lt;=5,0,_xlpm.dif))*-1),"ER"))</f>
        <v/>
      </c>
      <c r="K32" s="42">
        <f ca="1">IF($B$51=28,"HOJE",28)</f>
        <v>28</v>
      </c>
      <c r="L32" s="47"/>
      <c r="M32" s="48"/>
      <c r="N32" s="50" t="str">
        <f ca="1">_xlfn.LET(_xlpm.a,K31,_xlpm.c,M32,_xlpm.x,$X$9,_xlpm.limInf,$B$51,_xlpm.limSup,$C$51,_xlpm.linhaAnt,K32,IF(_xlpm.a="FÉRIAS","FRS",IF(_xlpm.a="NTRAB","NT",IF(AND(_xlpm.a="ATESTADO",_xlpm.c=""),"ATD",IF(_xlpm.a="FERIADO","FER",IF(_xlpm.c&lt;&gt;"",IF(_xlpm.c&gt;=_xlpm.x,"OK","ANT"),IF(_xlpm.linhaAnt&lt;_xlpm.limInf,"FAL","")))))))</f>
        <v/>
      </c>
      <c r="O32" s="192" t="str">
        <f>IF($N$47&lt;&gt;"SIM","",IFERROR(IF(TRIM(M32&amp;"")="","",_xlfn.LET(_xlpm.v,VALUE(TRIM(M32&amp;"")),_xlpm.alvo,(INT($X$4/100)*60+MOD($X$4,100)),_xlpm.real,(INT(_xlpm.v/100)*60+MOD(_xlpm.v,100)),_xlpm.dif,_xlpm.alvo-_xlpm.real,IF(ABS(_xlpm.dif)&lt;=5,0,_xlpm.dif))*-1),"ER"))</f>
        <v/>
      </c>
      <c r="P32" s="231"/>
      <c r="Q32" s="232"/>
      <c r="R32" s="190"/>
      <c r="S32" s="240" t="str">
        <f t="shared" si="0"/>
        <v/>
      </c>
      <c r="T32" s="233" t="str">
        <f t="shared" si="1"/>
        <v/>
      </c>
      <c r="U32" s="5"/>
      <c r="V32" s="5"/>
      <c r="W32" s="5"/>
    </row>
    <row r="33" spans="1:23" x14ac:dyDescent="0.25">
      <c r="A33" s="42" t="str">
        <f>IF(A29="SÁBADO","DOMINGO",IF(A29="DOMINGO","SEGUNDA",IF(A29="SEGUNDA","TERÇA",IF(A29="SEGUNDA","TERÇA",IF(A29="TERÇA","QUARTA",IF(A29="QUARTA","QUINTA",IF(A29="QUINTA","SEXTA",IF(A29="SEXTA","SÁBADO","ERRO"))))))))</f>
        <v>DOMINGO</v>
      </c>
      <c r="B33" s="272"/>
      <c r="C33" s="273"/>
      <c r="D33" s="273"/>
      <c r="E33" s="192" t="str">
        <f>IF($N$47&lt;&gt;"SIM","",IFERROR(IF(TRIM(C33&amp;"")="","",_xlfn.LET(_xlpm.v,VALUE(TRIM(C33&amp;"")),_xlpm.alvo,(INT($Y$5/100)*60+MOD($Y$5,100)),_xlpm.real,(INT(_xlpm.v/100)*60+MOD(_xlpm.v,100)),_xlpm.dif,_xlpm.alvo-_xlpm.real,IF(ABS(_xlpm.dif)&lt;=5,0,_xlpm.dif))),"ER"))</f>
        <v/>
      </c>
      <c r="F33" s="42" t="str">
        <f>IF(F29="SÁBADO","DOMINGO",IF(F29="DOMINGO","SEGUNDA",IF(F29="SEGUNDA","TERÇA",IF(F29="SEGUNDA","TERÇA",IF(F29="TERÇA","QUARTA",IF(F29="QUARTA","QUINTA",IF(F29="QUINTA","SEXTA",IF(F29="SEXTA","SÁBADO","ERRO"))))))))</f>
        <v>QUARTA</v>
      </c>
      <c r="G33" s="47"/>
      <c r="H33" s="48"/>
      <c r="I33" s="50" t="str">
        <f ca="1">_xlfn.LET(_xlpm.a,F31,_xlpm.c,H33,_xlpm.x,$X$5,_xlpm.y,$Y$5,_xlpm.limInf,$B$51,_xlpm.limSup,$C$51,_xlpm.linhaAnt,F32,IF(_xlpm.a="FÉRIAS","FRS",IF(_xlpm.a="FERIADO","FER",IF(_xlpm.a="NTRAB","NTB",IF(AND(_xlpm.a="ATESTADO",_xlpm.c=""),"ATD",IF(_xlpm.c&lt;&gt;"",IF(_xlpm.c&lt;=_xlpm.x,IF(_xlpm.c&gt;_xlpm.y,"DP","OK"),"ATR"),IF(_xlpm.linhaAnt&lt;_xlpm.limInf,"FAL","")))))))</f>
        <v/>
      </c>
      <c r="J33" s="192" t="str">
        <f>IF($N$47&lt;&gt;"SIM","",IFERROR(IF(TRIM(H33&amp;"")="","",_xlfn.LET(_xlpm.v,VALUE(TRIM(H33&amp;"")),_xlpm.alvo,(INT($Y$5/100)*60+MOD($Y$5,100)),_xlpm.real,(INT(_xlpm.v/100)*60+MOD(_xlpm.v,100)),_xlpm.dif,_xlpm.alvo-_xlpm.real,IF(ABS(_xlpm.dif)&lt;=5,0,_xlpm.dif))),"ER"))</f>
        <v/>
      </c>
      <c r="K33" s="42" t="str">
        <f>IF(K29="SÁBADO","DOMINGO",IF(K29="DOMINGO","SEGUNDA",IF(K29="SEGUNDA","TERÇA",IF(K29="SEGUNDA","TERÇA",IF(K29="TERÇA","QUARTA",IF(K29="QUARTA","QUINTA",IF(K29="QUINTA","SEXTA",IF(K29="SEXTA","SÁBADO","ERRO"))))))))</f>
        <v>SÁBADO</v>
      </c>
      <c r="L33" s="277" t="s">
        <v>16</v>
      </c>
      <c r="M33" s="278"/>
      <c r="N33" s="278"/>
      <c r="O33" s="192" t="str">
        <f>IF($N$47&lt;&gt;"SIM","",IFERROR(IF(TRIM(M33&amp;"")="","",_xlfn.LET(_xlpm.v,VALUE(TRIM(M33&amp;"")),_xlpm.alvo,(INT($Y$5/100)*60+MOD($Y$5,100)),_xlpm.real,(INT(_xlpm.v/100)*60+MOD(_xlpm.v,100)),_xlpm.dif,_xlpm.alvo-_xlpm.real,IF(ABS(_xlpm.dif)&lt;=5,0,_xlpm.dif))),"ER"))</f>
        <v/>
      </c>
      <c r="P33" s="231"/>
      <c r="Q33" s="232"/>
      <c r="R33" s="190"/>
      <c r="S33" s="240" t="str">
        <f t="shared" si="0"/>
        <v/>
      </c>
      <c r="T33" s="233" t="str">
        <f t="shared" si="1"/>
        <v/>
      </c>
      <c r="U33" s="5"/>
      <c r="V33" s="5"/>
      <c r="W33" s="5"/>
    </row>
    <row r="34" spans="1:23" x14ac:dyDescent="0.25">
      <c r="A34" s="82"/>
      <c r="B34" s="272"/>
      <c r="C34" s="273"/>
      <c r="D34" s="273"/>
      <c r="E34" s="192" t="str">
        <f>IF($N$47&lt;&gt;"SIM","",IFERROR(IF(TRIM(C34&amp;"")="","",_xlfn.LET(_xlpm.v,VALUE(TRIM(C34&amp;"")),_xlpm.alvo,(INT($X$6/100)*60+MOD($X$6,100)),_xlpm.real,(INT(_xlpm.v/100)*60+MOD(_xlpm.v,100)),_xlpm.dif,_xlpm.alvo-_xlpm.real,IF(ABS(_xlpm.dif)&lt;=5,0,_xlpm.dif))*-1),"ER"))</f>
        <v/>
      </c>
      <c r="F34" s="82"/>
      <c r="G34" s="47"/>
      <c r="H34" s="48"/>
      <c r="I34" s="50" t="str">
        <f ca="1">_xlfn.LET(_xlpm.a,F31,_xlpm.c,H34,_xlpm.x,$X$6,_xlpm.limInf,$B$51,_xlpm.limSup,$C$51,_xlpm.linhaAnt,F32,IF(_xlpm.a="FÉRIAS","FRS",IF(_xlpm.a="FERIADO","FER",IF(_xlpm.a="NTRAB","NTB",IF(AND(_xlpm.a="ATESTADO",_xlpm.c=""),"ATD",IF(_xlpm.c&lt;&gt;"",IF(_xlpm.c&gt;=_xlpm.x,"OK","ANT"),IF(_xlpm.linhaAnt&lt;_xlpm.limInf,"FAL","")))))))</f>
        <v/>
      </c>
      <c r="J34" s="192" t="str">
        <f>IF($N$47&lt;&gt;"SIM","",IFERROR(IF(TRIM(H34&amp;"")="","",_xlfn.LET(_xlpm.v,VALUE(TRIM(H34&amp;"")),_xlpm.alvo,(INT($X$6/100)*60+MOD($X$6,100)),_xlpm.real,(INT(_xlpm.v/100)*60+MOD(_xlpm.v,100)),_xlpm.dif,_xlpm.alvo-_xlpm.real,IF(ABS(_xlpm.dif)&lt;=5,0,_xlpm.dif))*-1),"ER"))</f>
        <v/>
      </c>
      <c r="K34" s="40" t="b">
        <v>1</v>
      </c>
      <c r="L34" s="277"/>
      <c r="M34" s="278"/>
      <c r="N34" s="278"/>
      <c r="O34" s="192" t="str">
        <f>IF($N$47&lt;&gt;"SIM","",IFERROR(IF(TRIM(M34&amp;"")="","",_xlfn.LET(_xlpm.v,VALUE(TRIM(M34&amp;"")),_xlpm.alvo,(INT($X$6/100)*60+MOD($X$6,100)),_xlpm.real,(INT(_xlpm.v/100)*60+MOD(_xlpm.v,100)),_xlpm.dif,_xlpm.alvo-_xlpm.real,IF(ABS(_xlpm.dif)&lt;=5,0,_xlpm.dif))*-1),"ER"))</f>
        <v/>
      </c>
      <c r="P34" s="231"/>
      <c r="Q34" s="232"/>
      <c r="R34" s="190"/>
      <c r="S34" s="240" t="str">
        <f t="shared" si="0"/>
        <v/>
      </c>
      <c r="T34" s="233" t="str">
        <f t="shared" si="1"/>
        <v/>
      </c>
      <c r="U34" s="5"/>
      <c r="V34" s="5"/>
      <c r="W34" s="5"/>
    </row>
    <row r="35" spans="1:23" ht="15" customHeight="1" x14ac:dyDescent="0.25">
      <c r="A35" s="11"/>
      <c r="B35" s="46"/>
      <c r="C35" s="7"/>
      <c r="D35" s="49" t="str">
        <f ca="1">_xlfn.LET(_xlpm.a,A35,_xlpm.c,C35,_xlpm.x,$X$3,_xlpm.y,$Y$3,_xlpm.limInf,$B$51,_xlpm.limSup,$C$51,_xlpm.linhaAnt,A36,IF(_xlpm.a="FÉRIAS","FRS",IF(_xlpm.a="FERIADO","FER",IF(_xlpm.a="NTRAB","NTB",IF(AND(_xlpm.a="ATESTADO",_xlpm.c=""),"ATD",IF(_xlpm.c&lt;&gt;"",IF(_xlpm.c&lt;=_xlpm.x,IF(_xlpm.c&gt;_xlpm.y,"DP","OK"),"ATR"),IF(_xlpm.linhaAnt&lt;_xlpm.limInf,"FAL","")))))))</f>
        <v>FAL</v>
      </c>
      <c r="E35" s="192" t="str">
        <f>IF($N$47&lt;&gt;"SIM","",IFERROR(IF(TRIM(C35&amp;"")="","",_xlfn.LET(_xlpm.v,VALUE(TRIM(C35&amp;"")),_xlpm.alvo,IF(A37="SÁBADO",(INT($Y$8/100)*60+MOD($Y$8,100)),(INT($Y$3/100)*60+MOD($Y$3,100))),_xlpm.real,(INT(_xlpm.v/100)*60+MOD(_xlpm.v,100)),_xlpm.dif,_xlpm.alvo-_xlpm.real,IF(ABS(_xlpm.dif)&lt;=5,0,_xlpm.dif))),"ER"))</f>
        <v/>
      </c>
      <c r="F35" s="11"/>
      <c r="G35" s="46"/>
      <c r="H35" s="7"/>
      <c r="I35" s="49" t="str">
        <f ca="1">_xlfn.LET(_xlpm.a,F35,_xlpm.c,H35,_xlpm.x,$X$3,_xlpm.y,$Y$3,_xlpm.limInf,$B$51,_xlpm.limSup,$C$51,_xlpm.linhaAnt,F36,IF(_xlpm.a="FÉRIAS","FRS",IF(_xlpm.a="FERIADO","FER",IF(_xlpm.a="NTRAB","NTB",IF(AND(_xlpm.a="ATESTADO",_xlpm.c=""),"ATD",IF(_xlpm.c&lt;&gt;"",IF(_xlpm.c&lt;=_xlpm.x,IF(_xlpm.c&gt;_xlpm.y,"DP","OK"),"ATR"),IF(_xlpm.linhaAnt&lt;_xlpm.limInf,"FAL","")))))))</f>
        <v/>
      </c>
      <c r="J35" s="192" t="str">
        <f>IF($N$47&lt;&gt;"SIM","",IFERROR(IF(TRIM(H35&amp;"")="","",_xlfn.LET(_xlpm.v,VALUE(TRIM(H35&amp;"")),_xlpm.alvo,IF(F37="SÁBADO",(INT($Y$8/100)*60+MOD($Y$8,100)),(INT($Y$3/100)*60+MOD($Y$3,100))),_xlpm.real,(INT(_xlpm.v/100)*60+MOD(_xlpm.v,100)),_xlpm.dif,_xlpm.alvo-_xlpm.real,IF(ABS(_xlpm.dif)&lt;=5,0,_xlpm.dif))),"ER"))</f>
        <v/>
      </c>
      <c r="K35" s="11"/>
      <c r="L35" s="256" t="s">
        <v>10</v>
      </c>
      <c r="M35" s="257"/>
      <c r="N35" s="257"/>
      <c r="O35" s="192" t="str">
        <f>IF($N$47&lt;&gt;"SIM","",IFERROR(IF(TRIM(M35&amp;"")="","",_xlfn.LET(_xlpm.v,VALUE(TRIM(M35&amp;"")),_xlpm.alvo,IF(K37="SÁBADO",(INT($Y$8/100)*60+MOD($Y$8,100)),(INT($Y$3/100)*60+MOD($Y$3,100))),_xlpm.real,(INT(_xlpm.v/100)*60+MOD(_xlpm.v,100)),_xlpm.dif,_xlpm.alvo-_xlpm.real,IF(ABS(_xlpm.dif)&lt;=5,0,_xlpm.dif))),"ER"))</f>
        <v/>
      </c>
      <c r="P35" s="231"/>
      <c r="Q35" s="232"/>
      <c r="R35" s="190"/>
      <c r="S35" s="240" t="str">
        <f t="shared" si="0"/>
        <v/>
      </c>
      <c r="T35" s="233" t="str">
        <f t="shared" si="1"/>
        <v/>
      </c>
      <c r="U35" s="5"/>
      <c r="V35" s="5"/>
      <c r="W35" s="5"/>
    </row>
    <row r="36" spans="1:23" x14ac:dyDescent="0.25">
      <c r="A36" s="41">
        <f ca="1">IF($B$51=9,"HOJE",9)</f>
        <v>9</v>
      </c>
      <c r="B36" s="46"/>
      <c r="C36" s="7"/>
      <c r="D36" s="49" t="str">
        <f ca="1">_xlfn.LET(_xlpm.a,A35,_xlpm.c,C36,_xlpm.x,$X$4,_xlpm.limInf,$B$51,_xlpm.limSup,$C$51,_xlpm.linhaAnt,A36,IF(_xlpm.a="FÉRIAS","FRS",IF(_xlpm.a="FERIADO","FER",IF(_xlpm.a="NTRAB","NTB",IF(AND(_xlpm.a="ATESTADO",_xlpm.c=""),"ATD",IF(_xlpm.c&lt;&gt;"",IF(_xlpm.c&gt;=_xlpm.x,"OK","ANT"),IF(_xlpm.linhaAnt&lt;_xlpm.limInf,"FAL","")))))))</f>
        <v>FAL</v>
      </c>
      <c r="E36" s="192" t="str">
        <f>IF($N$47&lt;&gt;"SIM","",IFERROR(IF(TRIM(C36&amp;"")="","",_xlfn.LET(_xlpm.v,VALUE(TRIM(C36&amp;"")),_xlpm.alvo,(INT($X$4/100)*60+MOD($X$4,100)),_xlpm.real,(INT(_xlpm.v/100)*60+MOD(_xlpm.v,100)),_xlpm.dif,_xlpm.alvo-_xlpm.real,IF(ABS(_xlpm.dif)&lt;=5,0,_xlpm.dif))*-1),"ER"))</f>
        <v/>
      </c>
      <c r="F36" s="41">
        <f ca="1">IF($B$51=19,"HOJE",19)</f>
        <v>19</v>
      </c>
      <c r="G36" s="46"/>
      <c r="H36" s="7"/>
      <c r="I36" s="49" t="str">
        <f ca="1">_xlfn.LET(_xlpm.a,F35,_xlpm.c,H36,_xlpm.x,$X$4,_xlpm.limInf,$B$51,_xlpm.limSup,$C$51,_xlpm.linhaAnt,F36,IF(_xlpm.a="FÉRIAS","FRS",IF(_xlpm.a="FERIADO","FER",IF(_xlpm.a="NTRAB","NTB",IF(AND(_xlpm.a="ATESTADO",_xlpm.c=""),"ATD",IF(_xlpm.c&lt;&gt;"",IF(_xlpm.c&gt;=_xlpm.x,"OK","ANT"),IF(_xlpm.linhaAnt&lt;_xlpm.limInf,"FAL","")))))))</f>
        <v/>
      </c>
      <c r="J36" s="192" t="str">
        <f>IF($N$47&lt;&gt;"SIM","",IFERROR(IF(TRIM(H36&amp;"")="","",_xlfn.LET(_xlpm.v,VALUE(TRIM(H36&amp;"")),_xlpm.alvo,(INT($X$4/100)*60+MOD($X$4,100)),_xlpm.real,(INT(_xlpm.v/100)*60+MOD(_xlpm.v,100)),_xlpm.dif,_xlpm.alvo-_xlpm.real,IF(ABS(_xlpm.dif)&lt;=5,0,_xlpm.dif))*-1),"ER"))</f>
        <v/>
      </c>
      <c r="K36" s="37">
        <f ca="1">IF($B$51=29,"HOJE",29)</f>
        <v>29</v>
      </c>
      <c r="L36" s="256"/>
      <c r="M36" s="257"/>
      <c r="N36" s="257"/>
      <c r="O36" s="192" t="str">
        <f>IF($N$47&lt;&gt;"SIM","",IFERROR(IF(TRIM(M36&amp;"")="","",_xlfn.LET(_xlpm.v,VALUE(TRIM(M36&amp;"")),_xlpm.alvo,(INT($X$4/100)*60+MOD($X$4,100)),_xlpm.real,(INT(_xlpm.v/100)*60+MOD(_xlpm.v,100)),_xlpm.dif,_xlpm.alvo-_xlpm.real,IF(ABS(_xlpm.dif)&lt;=5,0,_xlpm.dif))*-1),"ER"))</f>
        <v/>
      </c>
      <c r="P36" s="231"/>
      <c r="Q36" s="232"/>
      <c r="R36" s="190"/>
      <c r="S36" s="240" t="str">
        <f t="shared" si="0"/>
        <v/>
      </c>
      <c r="T36" s="233" t="str">
        <f t="shared" si="1"/>
        <v/>
      </c>
      <c r="U36" s="5"/>
      <c r="V36" s="5"/>
      <c r="W36" s="5"/>
    </row>
    <row r="37" spans="1:23" x14ac:dyDescent="0.25">
      <c r="A37" s="41" t="str">
        <f>IF(A33="SÁBADO","DOMINGO",IF(A33="DOMINGO","SEGUNDA",IF(A33="SEGUNDA","TERÇA",IF(A33="SEGUNDA","TERÇA",IF(A33="TERÇA","QUARTA",IF(A33="QUARTA","QUINTA",IF(A33="QUINTA","SEXTA",IF(A33="SEXTA","SÁBADO","ERRO"))))))))</f>
        <v>SEGUNDA</v>
      </c>
      <c r="B37" s="46"/>
      <c r="C37" s="7"/>
      <c r="D37" s="49" t="str">
        <f ca="1">_xlfn.LET(_xlpm.a,A35,_xlpm.c,C37,_xlpm.x,$X$5,_xlpm.y,$Y$5,_xlpm.limInf,$B$51,_xlpm.limSup,$C$51,_xlpm.linhaAnt,A36,IF(_xlpm.a="FÉRIAS","FRS",IF(_xlpm.a="FERIADO","FER",IF(_xlpm.a="NTRAB","NTB",IF(AND(_xlpm.a="ATESTADO",_xlpm.c=""),"ATD",IF(_xlpm.c&lt;&gt;"",IF(_xlpm.c&lt;=_xlpm.x,IF(_xlpm.c&gt;_xlpm.y,"DP","OK"),"ATR"),IF(_xlpm.linhaAnt&lt;_xlpm.limInf,"FAL","")))))))</f>
        <v>FAL</v>
      </c>
      <c r="E37" s="192" t="str">
        <f>IF($N$47&lt;&gt;"SIM","",IFERROR(IF(TRIM(C37&amp;"")="","",_xlfn.LET(_xlpm.v,VALUE(TRIM(C37&amp;"")),_xlpm.alvo,(INT($Y$5/100)*60+MOD($Y$5,100)),_xlpm.real,(INT(_xlpm.v/100)*60+MOD(_xlpm.v,100)),_xlpm.dif,_xlpm.alvo-_xlpm.real,IF(ABS(_xlpm.dif)&lt;=5,0,_xlpm.dif))),"ER"))</f>
        <v/>
      </c>
      <c r="F37" s="41" t="str">
        <f>IF(F33="SÁBADO","DOMINGO",IF(F33="DOMINGO","SEGUNDA",IF(F33="SEGUNDA","TERÇA",IF(F33="SEGUNDA","TERÇA",IF(F33="TERÇA","QUARTA",IF(F33="QUARTA","QUINTA",IF(F33="QUINTA","SEXTA",IF(F33="SEXTA","SÁBADO","ERRO"))))))))</f>
        <v>QUINTA</v>
      </c>
      <c r="G37" s="46"/>
      <c r="H37" s="7"/>
      <c r="I37" s="49" t="str">
        <f ca="1">_xlfn.LET(_xlpm.a,F35,_xlpm.c,H37,_xlpm.x,$X$5,_xlpm.y,$Y$5,_xlpm.limInf,$B$51,_xlpm.limSup,$C$51,_xlpm.linhaAnt,F36,IF(_xlpm.a="FÉRIAS","FRS",IF(_xlpm.a="FERIADO","FER",IF(_xlpm.a="NTRAB","NTB",IF(AND(_xlpm.a="ATESTADO",_xlpm.c=""),"ATD",IF(_xlpm.c&lt;&gt;"",IF(_xlpm.c&lt;=_xlpm.x,IF(_xlpm.c&gt;_xlpm.y,"DP","OK"),"ATR"),IF(_xlpm.linhaAnt&lt;_xlpm.limInf,"FAL","")))))))</f>
        <v/>
      </c>
      <c r="J37" s="192" t="str">
        <f>IF($N$47&lt;&gt;"SIM","",IFERROR(IF(TRIM(H37&amp;"")="","",_xlfn.LET(_xlpm.v,VALUE(TRIM(H37&amp;"")),_xlpm.alvo,(INT($Y$5/100)*60+MOD($Y$5,100)),_xlpm.real,(INT(_xlpm.v/100)*60+MOD(_xlpm.v,100)),_xlpm.dif,_xlpm.alvo-_xlpm.real,IF(ABS(_xlpm.dif)&lt;=5,0,_xlpm.dif))),"ER"))</f>
        <v/>
      </c>
      <c r="K37" s="37" t="str">
        <f ca="1">IF(K36&gt;C53,"",IF(K33="SÁBADO","DOMINGO",IF(K33="DOMINGO","SEGUNDA",IF(K33="SEGUNDA","TERÇA",IF(K33="SEGUNDA","TERÇA",IF(K33="TERÇA","QUARTA",IF(K33="QUARTA","QUINTA",IF(K33="QUINTA","SEXTA",IF(K33="SEXTA","SÁBADO","ERRO")))))))))</f>
        <v>DOMINGO</v>
      </c>
      <c r="L37" s="256"/>
      <c r="M37" s="257"/>
      <c r="N37" s="257"/>
      <c r="O37" s="192" t="str">
        <f>IF($N$47&lt;&gt;"SIM","",IFERROR(IF(TRIM(M37&amp;"")="","",_xlfn.LET(_xlpm.v,VALUE(TRIM(M37&amp;"")),_xlpm.alvo,(INT($Y$5/100)*60+MOD($Y$5,100)),_xlpm.real,(INT(_xlpm.v/100)*60+MOD(_xlpm.v,100)),_xlpm.dif,_xlpm.alvo-_xlpm.real,IF(ABS(_xlpm.dif)&lt;=5,0,_xlpm.dif))),"ER"))</f>
        <v/>
      </c>
      <c r="P37" s="231"/>
      <c r="Q37" s="232"/>
      <c r="R37" s="190"/>
      <c r="S37" s="240" t="str">
        <f t="shared" si="0"/>
        <v/>
      </c>
      <c r="T37" s="233" t="str">
        <f t="shared" si="1"/>
        <v/>
      </c>
      <c r="U37" s="5"/>
      <c r="V37" s="5"/>
    </row>
    <row r="38" spans="1:23" x14ac:dyDescent="0.25">
      <c r="A38" s="38"/>
      <c r="B38" s="46"/>
      <c r="C38" s="7"/>
      <c r="D38" s="49" t="str">
        <f ca="1">_xlfn.LET(_xlpm.a,A35,_xlpm.c,C38,_xlpm.x,$X$6,_xlpm.limInf,$B$51,_xlpm.limSup,$C$51,_xlpm.linhaAnt,A36,IF(_xlpm.a="FÉRIAS","FRS",IF(_xlpm.a="FERIADO","FER",IF(_xlpm.a="NTRAB","NTB",IF(AND(_xlpm.a="ATESTADO",_xlpm.c=""),"ATD",IF(_xlpm.c&lt;&gt;"",IF(_xlpm.c&gt;=_xlpm.x,"OK","ANT"),IF(_xlpm.linhaAnt&lt;_xlpm.limInf,"FAL","")))))))</f>
        <v>FAL</v>
      </c>
      <c r="E38" s="192" t="str">
        <f>IF($N$47&lt;&gt;"SIM","",IFERROR(IF(TRIM(C38&amp;"")="","",_xlfn.LET(_xlpm.v,VALUE(TRIM(C38&amp;"")),_xlpm.alvo,(INT($X$6/100)*60+MOD($X$6,100)),_xlpm.real,(INT(_xlpm.v/100)*60+MOD(_xlpm.v,100)),_xlpm.dif,_xlpm.alvo-_xlpm.real,IF(ABS(_xlpm.dif)&lt;=5,0,_xlpm.dif))*-1),"ER"))</f>
        <v/>
      </c>
      <c r="F38" s="38"/>
      <c r="G38" s="46"/>
      <c r="H38" s="7"/>
      <c r="I38" s="49" t="str">
        <f ca="1">_xlfn.LET(_xlpm.a,F35,_xlpm.c,H38,_xlpm.x,$X$6,_xlpm.limInf,$B$51,_xlpm.limSup,$C$51,_xlpm.linhaAnt,F36,IF(_xlpm.a="FÉRIAS","FRS",IF(_xlpm.a="FERIADO","FER",IF(_xlpm.a="NTRAB","NTB",IF(AND(_xlpm.a="ATESTADO",_xlpm.c=""),"ATD",IF(_xlpm.c&lt;&gt;"",IF(_xlpm.c&gt;=_xlpm.x,"OK","ANT"),IF(_xlpm.linhaAnt&lt;_xlpm.limInf,"FAL","")))))))</f>
        <v/>
      </c>
      <c r="J38" s="192" t="str">
        <f>IF($N$47&lt;&gt;"SIM","",IFERROR(IF(TRIM(H38&amp;"")="","",_xlfn.LET(_xlpm.v,VALUE(TRIM(H38&amp;"")),_xlpm.alvo,(INT($X$6/100)*60+MOD($X$6,100)),_xlpm.real,(INT(_xlpm.v/100)*60+MOD(_xlpm.v,100)),_xlpm.dif,_xlpm.alvo-_xlpm.real,IF(ABS(_xlpm.dif)&lt;=5,0,_xlpm.dif))*-1),"ER"))</f>
        <v/>
      </c>
      <c r="K38" s="38"/>
      <c r="L38" s="256"/>
      <c r="M38" s="257"/>
      <c r="N38" s="257"/>
      <c r="O38" s="192" t="str">
        <f>IF($N$47&lt;&gt;"SIM","",IFERROR(IF(TRIM(M38&amp;"")="","",_xlfn.LET(_xlpm.v,VALUE(TRIM(M38&amp;"")),_xlpm.alvo,(INT($X$6/100)*60+MOD($X$6,100)),_xlpm.real,(INT(_xlpm.v/100)*60+MOD(_xlpm.v,100)),_xlpm.dif,_xlpm.alvo-_xlpm.real,IF(ABS(_xlpm.dif)&lt;=5,0,_xlpm.dif))*-1),"ER"))</f>
        <v/>
      </c>
      <c r="P38" s="231"/>
      <c r="Q38" s="232"/>
      <c r="R38" s="190"/>
      <c r="S38" s="240" t="str">
        <f t="shared" si="0"/>
        <v/>
      </c>
      <c r="T38" s="233" t="str">
        <f t="shared" si="1"/>
        <v/>
      </c>
      <c r="U38" s="5"/>
      <c r="V38" s="5"/>
    </row>
    <row r="39" spans="1:23" ht="15" customHeight="1" x14ac:dyDescent="0.25">
      <c r="A39" s="12"/>
      <c r="B39" s="47"/>
      <c r="C39" s="48"/>
      <c r="D39" s="50" t="str">
        <f ca="1">_xlfn.LET(_xlpm.a,A39,_xlpm.c,C39,_xlpm.x,$X$3,_xlpm.y,$Y$3,_xlpm.limInf,$B$51,_xlpm.limSup,$C$51,_xlpm.linhaAnt,A40,IF(_xlpm.a="FÉRIAS","FRS",IF(_xlpm.a="FERIADO","FER",IF(_xlpm.a="NTRAB","NTB",IF(AND(_xlpm.a="ATESTADO",_xlpm.c=""),"ATD",IF(_xlpm.c&lt;&gt;"",IF(_xlpm.c&lt;=_xlpm.x,IF(_xlpm.c&gt;_xlpm.y,"DP","OK"),"ATR"),IF(_xlpm.linhaAnt&lt;_xlpm.limInf,"FAL","")))))))</f>
        <v/>
      </c>
      <c r="E39" s="192" t="str">
        <f>IF($N$47&lt;&gt;"SIM","",IFERROR(IF(TRIM(C39&amp;"")="","",_xlfn.LET(_xlpm.v,VALUE(TRIM(C39&amp;"")),_xlpm.alvo,IF(A41="SÁBADO",(INT($Y$8/100)*60+MOD($Y$8,100)),(INT($Y$3/100)*60+MOD($Y$3,100))),_xlpm.real,(INT(_xlpm.v/100)*60+MOD(_xlpm.v,100)),_xlpm.dif,_xlpm.alvo-_xlpm.real,IF(ABS(_xlpm.dif)&lt;=5,0,_xlpm.dif))),"ER"))</f>
        <v/>
      </c>
      <c r="F39" s="12"/>
      <c r="G39" s="47"/>
      <c r="H39" s="48"/>
      <c r="I39" s="50" t="str">
        <f ca="1">_xlfn.LET(_xlpm.a,F39,_xlpm.c,H39,_xlpm.x,$X$3,_xlpm.y,$Y$3,_xlpm.limInf,$B$51,_xlpm.limSup,$C$51,_xlpm.linhaAnt,F40,IF(_xlpm.a="FÉRIAS","FRS",IF(_xlpm.a="FERIADO","FER",IF(_xlpm.a="NTRAB","NTB",IF(AND(_xlpm.a="ATESTADO",_xlpm.c=""),"ATD",IF(_xlpm.c&lt;&gt;"",IF(_xlpm.c&lt;=_xlpm.x,IF(_xlpm.c&gt;_xlpm.y,"DP","OK"),"ATR"),IF(_xlpm.linhaAnt&lt;_xlpm.limInf,"FAL","")))))))</f>
        <v/>
      </c>
      <c r="J39" s="192" t="str">
        <f>IF($N$47&lt;&gt;"SIM","",IFERROR(IF(TRIM(H39&amp;"")="","",_xlfn.LET(_xlpm.v,VALUE(TRIM(H39&amp;"")),_xlpm.alvo,IF(F41="SÁBADO",(INT($Y$8/100)*60+MOD($Y$8,100)),(INT($Y$3/100)*60+MOD($Y$3,100))),_xlpm.real,(INT(_xlpm.v/100)*60+MOD(_xlpm.v,100)),_xlpm.dif,_xlpm.alvo-_xlpm.real,IF(ABS(_xlpm.dif)&lt;=5,0,_xlpm.dif))),"ER"))</f>
        <v/>
      </c>
      <c r="K39" s="12"/>
      <c r="L39" s="47"/>
      <c r="M39" s="48"/>
      <c r="N39" s="50" t="str">
        <f ca="1">_xlfn.LET(_xlpm.a,K39,_xlpm.c,M39,_xlpm.x,$X$3,_xlpm.y,$Y$3,_xlpm.limInf,$B$51,_xlpm.limSup,$C$51,_xlpm.linhaAnt,K40,IF(_xlpm.a="FÉRIAS","FRS",IF(_xlpm.a="FERIADO","FER",IF(_xlpm.a="NTRAB","NTB",IF(AND(_xlpm.a="ATESTADO",_xlpm.c=""),"ATD",IF(_xlpm.c&lt;&gt;"",IF(_xlpm.c&lt;=_xlpm.x,IF(_xlpm.c&gt;_xlpm.y,"DP","OK"),"ATR"),IF(_xlpm.linhaAnt&lt;_xlpm.limInf,"FAL","")))))))</f>
        <v/>
      </c>
      <c r="O39" s="192" t="str">
        <f>IF($N$47&lt;&gt;"SIM","",IFERROR(IF(TRIM(M39&amp;"")="","",_xlfn.LET(_xlpm.v,VALUE(TRIM(M39&amp;"")),_xlpm.alvo,IF(K41="SÁBADO",(INT($Y$8/100)*60+MOD($Y$8,100)),(INT($Y$3/100)*60+MOD($Y$3,100))),_xlpm.real,(INT(_xlpm.v/100)*60+MOD(_xlpm.v,100)),_xlpm.dif,_xlpm.alvo-_xlpm.real,IF(ABS(_xlpm.dif)&lt;=5,0,_xlpm.dif))),"ER"))</f>
        <v/>
      </c>
      <c r="P39" s="231"/>
      <c r="Q39" s="232"/>
      <c r="R39" s="190"/>
      <c r="S39" s="240" t="str">
        <f t="shared" si="0"/>
        <v/>
      </c>
      <c r="T39" s="233" t="str">
        <f t="shared" si="1"/>
        <v/>
      </c>
      <c r="U39" s="5"/>
      <c r="V39" s="5"/>
    </row>
    <row r="40" spans="1:23" x14ac:dyDescent="0.25">
      <c r="A40" s="42" t="str">
        <f ca="1">IF($B$51=10,"HOJE",10)</f>
        <v>HOJE</v>
      </c>
      <c r="B40" s="47"/>
      <c r="C40" s="48"/>
      <c r="D40" s="50" t="str">
        <f ca="1">_xlfn.LET(_xlpm.a,A39,_xlpm.c,C40,_xlpm.x,$X$4,_xlpm.limInf,$B$51,_xlpm.limSup,$C$51,_xlpm.linhaAnt,A40,IF(_xlpm.a="FÉRIAS","FRS",IF(_xlpm.a="FERIADO","FER",IF(_xlpm.a="NTRAB","NTB",IF(AND(_xlpm.a="ATESTADO",_xlpm.c=""),"ATD",IF(_xlpm.c&lt;&gt;"",IF(_xlpm.c&gt;=_xlpm.x,"OK","ANT"),IF(_xlpm.linhaAnt&lt;_xlpm.limInf,"FAL","")))))))</f>
        <v/>
      </c>
      <c r="E40" s="192" t="str">
        <f>IF($N$47&lt;&gt;"SIM","",IFERROR(IF(TRIM(C40&amp;"")="","",_xlfn.LET(_xlpm.v,VALUE(TRIM(C40&amp;"")),_xlpm.alvo,(INT($X$4/100)*60+MOD($X$4,100)),_xlpm.real,(INT(_xlpm.v/100)*60+MOD(_xlpm.v,100)),_xlpm.dif,_xlpm.alvo-_xlpm.real,IF(ABS(_xlpm.dif)&lt;=5,0,_xlpm.dif))*-1),"ER"))</f>
        <v/>
      </c>
      <c r="F40" s="42">
        <f ca="1">IF($B$51=20,"HOJE",20)</f>
        <v>20</v>
      </c>
      <c r="G40" s="47"/>
      <c r="H40" s="48"/>
      <c r="I40" s="50" t="str">
        <f ca="1">_xlfn.LET(_xlpm.a,F39,_xlpm.c,H40,_xlpm.x,$X$4,_xlpm.limInf,$B$51,_xlpm.limSup,$C$51,_xlpm.linhaAnt,F40,IF(_xlpm.a="FÉRIAS","FRS",IF(_xlpm.a="FERIADO","FER",IF(_xlpm.a="NTRAB","NTB",IF(AND(_xlpm.a="ATESTADO",_xlpm.c=""),"ATD",IF(_xlpm.c&lt;&gt;"",IF(_xlpm.c&gt;=_xlpm.x,"OK","ANT"),IF(_xlpm.linhaAnt&lt;_xlpm.limInf,"FAL","")))))))</f>
        <v/>
      </c>
      <c r="J40" s="192" t="str">
        <f>IF($N$47&lt;&gt;"SIM","",IFERROR(IF(TRIM(H40&amp;"")="","",_xlfn.LET(_xlpm.v,VALUE(TRIM(H40&amp;"")),_xlpm.alvo,(INT($X$4/100)*60+MOD($X$4,100)),_xlpm.real,(INT(_xlpm.v/100)*60+MOD(_xlpm.v,100)),_xlpm.dif,_xlpm.alvo-_xlpm.real,IF(ABS(_xlpm.dif)&lt;=5,0,_xlpm.dif))*-1),"ER"))</f>
        <v/>
      </c>
      <c r="K40" s="39">
        <f ca="1">IF($B$51=30,"HOJE",30)</f>
        <v>30</v>
      </c>
      <c r="L40" s="47"/>
      <c r="M40" s="48"/>
      <c r="N40" s="50" t="str">
        <f ca="1">_xlfn.LET(_xlpm.a,K39,_xlpm.c,M40,_xlpm.x,$X$4,_xlpm.limInf,$B$51,_xlpm.limSup,$C$51,_xlpm.linhaAnt,K40,IF(_xlpm.a="FÉRIAS","FRS",IF(_xlpm.a="FERIADO","FER",IF(_xlpm.a="NTRAB","NTB",IF(AND(_xlpm.a="ATESTADO",_xlpm.c=""),"ATD",IF(_xlpm.c&lt;&gt;"",IF(_xlpm.c&gt;=_xlpm.x,"OK","ANT"),IF(_xlpm.linhaAnt&lt;_xlpm.limInf,"FAL","")))))))</f>
        <v/>
      </c>
      <c r="O40" s="192" t="str">
        <f>IF($N$47&lt;&gt;"SIM","",IFERROR(IF(TRIM(M40&amp;"")="","",_xlfn.LET(_xlpm.v,VALUE(TRIM(M40&amp;"")),_xlpm.alvo,(INT($X$4/100)*60+MOD($X$4,100)),_xlpm.real,(INT(_xlpm.v/100)*60+MOD(_xlpm.v,100)),_xlpm.dif,_xlpm.alvo-_xlpm.real,IF(ABS(_xlpm.dif)&lt;=5,0,_xlpm.dif))*-1),"ER"))</f>
        <v/>
      </c>
      <c r="P40" s="231"/>
      <c r="Q40" s="232"/>
      <c r="R40" s="190"/>
      <c r="S40" s="240" t="str">
        <f t="shared" si="0"/>
        <v/>
      </c>
      <c r="T40" s="233" t="str">
        <f t="shared" si="1"/>
        <v/>
      </c>
      <c r="U40" s="5"/>
      <c r="V40" s="5"/>
    </row>
    <row r="41" spans="1:23" x14ac:dyDescent="0.25">
      <c r="A41" s="42" t="str">
        <f>IF(A37="SÁBADO","DOMINGO",IF(A37="DOMINGO","SEGUNDA",IF(A37="SEGUNDA","TERÇA",IF(A37="SEGUNDA","TERÇA",IF(A37="TERÇA","QUARTA",IF(A37="QUARTA","QUINTA",IF(A37="QUINTA","SEXTA",IF(A37="SEXTA","SÁBADO","ERRO"))))))))</f>
        <v>TERÇA</v>
      </c>
      <c r="B41" s="47"/>
      <c r="C41" s="48"/>
      <c r="D41" s="50" t="str">
        <f ca="1">_xlfn.LET(_xlpm.a,A39,_xlpm.c,C41,_xlpm.x,$X$5,_xlpm.y,$Y$5,_xlpm.limInf,$B$51,_xlpm.limSup,$C$51,_xlpm.linhaAnt,A40,IF(_xlpm.a="FÉRIAS","FRS",IF(_xlpm.a="FERIADO","FER",IF(_xlpm.a="NTRAB","NTB",IF(AND(_xlpm.a="ATESTADO",_xlpm.c=""),"ATD",IF(_xlpm.c&lt;&gt;"",IF(_xlpm.c&lt;=_xlpm.x,IF(_xlpm.c&gt;_xlpm.y,"DP","OK"),"ATR"),IF(_xlpm.linhaAnt&lt;_xlpm.limInf,"FAL","")))))))</f>
        <v/>
      </c>
      <c r="E41" s="192" t="str">
        <f>IF($N$47&lt;&gt;"SIM","",IFERROR(IF(TRIM(C41&amp;"")="","",_xlfn.LET(_xlpm.v,VALUE(TRIM(C41&amp;"")),_xlpm.alvo,(INT($Y$5/100)*60+MOD($Y$5,100)),_xlpm.real,(INT(_xlpm.v/100)*60+MOD(_xlpm.v,100)),_xlpm.dif,_xlpm.alvo-_xlpm.real,IF(ABS(_xlpm.dif)&lt;=5,0,_xlpm.dif))),"ER"))</f>
        <v/>
      </c>
      <c r="F41" s="42" t="str">
        <f>IF(F37="SÁBADO","DOMINGO",IF(F37="DOMINGO","SEGUNDA",IF(F37="SEGUNDA","TERÇA",IF(F37="SEGUNDA","TERÇA",IF(F37="TERÇA","QUARTA",IF(F37="QUARTA","QUINTA",IF(F37="QUINTA","SEXTA",IF(F37="SEXTA","SÁBADO","ERRO"))))))))</f>
        <v>SEXTA</v>
      </c>
      <c r="G41" s="47"/>
      <c r="H41" s="48"/>
      <c r="I41" s="50" t="str">
        <f ca="1">_xlfn.LET(_xlpm.a,F39,_xlpm.c,H41,_xlpm.x,$X$5,_xlpm.y,$Y$5,_xlpm.limInf,$B$51,_xlpm.limSup,$C$51,_xlpm.linhaAnt,F40,IF(_xlpm.a="FÉRIAS","FRS",IF(_xlpm.a="FERIADO","FER",IF(_xlpm.a="NTRAB","NTB",IF(AND(_xlpm.a="ATESTADO",_xlpm.c=""),"ATD",IF(_xlpm.c&lt;&gt;"",IF(_xlpm.c&lt;=_xlpm.x,IF(_xlpm.c&gt;_xlpm.y,"DP","OK"),"ATR"),IF(_xlpm.linhaAnt&lt;_xlpm.limInf,"FAL","")))))))</f>
        <v/>
      </c>
      <c r="J41" s="192" t="str">
        <f>IF($N$47&lt;&gt;"SIM","",IFERROR(IF(TRIM(H41&amp;"")="","",_xlfn.LET(_xlpm.v,VALUE(TRIM(H41&amp;"")),_xlpm.alvo,(INT($Y$5/100)*60+MOD($Y$5,100)),_xlpm.real,(INT(_xlpm.v/100)*60+MOD(_xlpm.v,100)),_xlpm.dif,_xlpm.alvo-_xlpm.real,IF(ABS(_xlpm.dif)&lt;=5,0,_xlpm.dif))),"ER"))</f>
        <v/>
      </c>
      <c r="K41" s="42" t="str">
        <f ca="1">IF(K40&gt;C53,"",IF(K37="SÁBADO","DOMINGO",IF(K37="DOMINGO","SEGUNDA",IF(K37="SEGUNDA","TERÇA",IF(K37="SEGUNDA","TERÇA",IF(K37="TERÇA","QUARTA",IF(K37="QUARTA","QUINTA",IF(K37="QUINTA","SEXTA",IF(K37="SEXTA","SÁBADO","ERRO")))))))))</f>
        <v>SEGUNDA</v>
      </c>
      <c r="L41" s="47"/>
      <c r="M41" s="48"/>
      <c r="N41" s="50" t="str">
        <f ca="1">_xlfn.LET(_xlpm.a,K39,_xlpm.c,M41,_xlpm.x,$X$5,_xlpm.y,$Y$5,_xlpm.limInf,$B$51,_xlpm.limSup,$C$51,_xlpm.linhaAnt,K40,IF(_xlpm.a="FÉRIAS","FRS",IF(_xlpm.a="FERIADO","FER",IF(_xlpm.a="NTRAB","NTB",IF(AND(_xlpm.a="ATESTADO",_xlpm.c=""),"ATD",IF(_xlpm.c&lt;&gt;"",IF(_xlpm.c&lt;=_xlpm.x,IF(_xlpm.c&gt;_xlpm.y,"DP","OK"),"ATR"),IF(_xlpm.linhaAnt&lt;_xlpm.limInf,"FAL","")))))))</f>
        <v/>
      </c>
      <c r="O41" s="192" t="str">
        <f>IF($N$47&lt;&gt;"SIM","",IFERROR(IF(TRIM(M41&amp;"")="","",_xlfn.LET(_xlpm.v,VALUE(TRIM(M41&amp;"")),_xlpm.alvo,(INT($Y$5/100)*60+MOD($Y$5,100)),_xlpm.real,(INT(_xlpm.v/100)*60+MOD(_xlpm.v,100)),_xlpm.dif,_xlpm.alvo-_xlpm.real,IF(ABS(_xlpm.dif)&lt;=5,0,_xlpm.dif))),"ER"))</f>
        <v/>
      </c>
      <c r="P41" s="231"/>
      <c r="Q41" s="232"/>
      <c r="R41" s="190"/>
      <c r="S41" s="240" t="str">
        <f t="shared" si="0"/>
        <v/>
      </c>
      <c r="T41" s="233" t="str">
        <f t="shared" si="1"/>
        <v/>
      </c>
      <c r="U41" s="5"/>
      <c r="V41" s="5"/>
      <c r="W41" s="5"/>
    </row>
    <row r="42" spans="1:23" x14ac:dyDescent="0.25">
      <c r="A42" s="82"/>
      <c r="B42" s="47"/>
      <c r="C42" s="48"/>
      <c r="D42" s="50" t="str">
        <f ca="1">_xlfn.LET(_xlpm.a,A39,_xlpm.c,C42,_xlpm.x,$X$6,_xlpm.limInf,$B$51,_xlpm.limSup,$C$51,_xlpm.linhaAnt,A40,IF(_xlpm.a="FÉRIAS","FRS",IF(_xlpm.a="FERIADO","FER",IF(_xlpm.a="NTRAB","NTB",IF(AND(_xlpm.a="ATESTADO",_xlpm.c=""),"ATD",IF(_xlpm.c&lt;&gt;"",IF(_xlpm.c&gt;=_xlpm.x,"OK","ANT"),IF(_xlpm.linhaAnt&lt;_xlpm.limInf,"FAL","")))))))</f>
        <v/>
      </c>
      <c r="E42" s="192" t="str">
        <f>IF($N$47&lt;&gt;"SIM","",IFERROR(IF(TRIM(C42&amp;"")="","",_xlfn.LET(_xlpm.v,VALUE(TRIM(C42&amp;"")),_xlpm.alvo,(INT($X$6/100)*60+MOD($X$6,100)),_xlpm.real,(INT(_xlpm.v/100)*60+MOD(_xlpm.v,100)),_xlpm.dif,_xlpm.alvo-_xlpm.real,IF(ABS(_xlpm.dif)&lt;=5,0,_xlpm.dif))*-1),"ER"))</f>
        <v/>
      </c>
      <c r="F42" s="82"/>
      <c r="G42" s="47"/>
      <c r="H42" s="48"/>
      <c r="I42" s="50" t="str">
        <f ca="1">_xlfn.LET(_xlpm.a,F39,_xlpm.c,H42,_xlpm.x,$X$6,_xlpm.limInf,$B$51,_xlpm.limSup,$C$51,_xlpm.linhaAnt,F40,IF(_xlpm.a="FÉRIAS","FRS",IF(_xlpm.a="FERIADO","FER",IF(_xlpm.a="NTRAB","NTB",IF(AND(_xlpm.a="ATESTADO",_xlpm.c=""),"ATD",IF(_xlpm.c&lt;&gt;"",IF(_xlpm.c&gt;=_xlpm.x,"OK","ANT"),IF(_xlpm.linhaAnt&lt;_xlpm.limInf,"FAL","")))))))</f>
        <v/>
      </c>
      <c r="J42" s="192" t="str">
        <f>IF($N$47&lt;&gt;"SIM","",IFERROR(IF(TRIM(H42&amp;"")="","",_xlfn.LET(_xlpm.v,VALUE(TRIM(H42&amp;"")),_xlpm.alvo,(INT($X$6/100)*60+MOD($X$6,100)),_xlpm.real,(INT(_xlpm.v/100)*60+MOD(_xlpm.v,100)),_xlpm.dif,_xlpm.alvo-_xlpm.real,IF(ABS(_xlpm.dif)&lt;=5,0,_xlpm.dif))*-1),"ER"))</f>
        <v/>
      </c>
      <c r="K42" s="40"/>
      <c r="L42" s="47"/>
      <c r="M42" s="48"/>
      <c r="N42" s="50" t="str">
        <f ca="1">_xlfn.LET(_xlpm.a,K39,_xlpm.c,M42,_xlpm.x,$X$6,_xlpm.limInf,$B$51,_xlpm.limSup,$C$51,_xlpm.linhaAnt,K40,IF(_xlpm.a="FÉRIAS","FRS",IF(_xlpm.a="FERIADO","FER",IF(_xlpm.a="NTRAB","NTB",IF(AND(_xlpm.a="ATESTADO",_xlpm.c=""),"ATD",IF(_xlpm.c&lt;&gt;"",IF(_xlpm.c&gt;=_xlpm.x,"OK","ANT"),IF(_xlpm.linhaAnt&lt;_xlpm.limInf,"FAL","")))))))</f>
        <v/>
      </c>
      <c r="O42" s="192" t="str">
        <f>IF($N$47&lt;&gt;"SIM","",IFERROR(IF(TRIM(M42&amp;"")="","",_xlfn.LET(_xlpm.v,VALUE(TRIM(M42&amp;"")),_xlpm.alvo,(INT($X$6/100)*60+MOD($X$6,100)),_xlpm.real,(INT(_xlpm.v/100)*60+MOD(_xlpm.v,100)),_xlpm.dif,_xlpm.alvo-_xlpm.real,IF(ABS(_xlpm.dif)&lt;=5,0,_xlpm.dif))*-1),"ER"))</f>
        <v/>
      </c>
      <c r="P42" s="231"/>
      <c r="Q42" s="232"/>
      <c r="R42" s="190"/>
      <c r="S42" s="240" t="str">
        <f t="shared" si="0"/>
        <v/>
      </c>
      <c r="T42" s="233" t="str">
        <f t="shared" si="1"/>
        <v/>
      </c>
      <c r="U42" s="5"/>
      <c r="V42" s="5"/>
    </row>
    <row r="43" spans="1:23" ht="15" customHeight="1" x14ac:dyDescent="0.25">
      <c r="A43" s="162" t="s">
        <v>1</v>
      </c>
      <c r="B43" s="274" t="s">
        <v>124</v>
      </c>
      <c r="C43" s="274"/>
      <c r="D43" s="274"/>
      <c r="E43" s="274"/>
      <c r="F43" s="274"/>
      <c r="G43" s="162" t="s">
        <v>126</v>
      </c>
      <c r="H43" s="162" t="s">
        <v>127</v>
      </c>
      <c r="I43" s="26"/>
      <c r="J43" s="193"/>
      <c r="K43" s="11"/>
      <c r="L43" s="46"/>
      <c r="M43" s="7"/>
      <c r="N43" s="49" t="str">
        <f ca="1">_xlfn.LET(_xlpm.a,K43,_xlpm.c,M43,_xlpm.x,$X$3,_xlpm.y,$Y$3,_xlpm.limInf,$B$51,_xlpm.limSup,$C$51,_xlpm.linhaAnt,K44,IF(_xlpm.a="FÉRIAS","FRS",IF(_xlpm.a="FERIADO","FER",IF(_xlpm.a="NTRAB","NTB",IF(AND(_xlpm.a="ATESTADO",_xlpm.c=""),"ATD",IF(_xlpm.c&lt;&gt;"",IF(_xlpm.c&lt;=_xlpm.x,IF(_xlpm.c&gt;_xlpm.y,"DP","OK"),"ATR"),IF(_xlpm.linhaAnt&lt;_xlpm.limInf,"FAL","")))))))</f>
        <v/>
      </c>
      <c r="O43" s="192" t="str">
        <f>IF($N$47&lt;&gt;"SIM","",IFERROR(IF(TRIM(M43&amp;"")="","",_xlfn.LET(_xlpm.v,VALUE(TRIM(M43&amp;"")),_xlpm.alvo,IF(K45="SÁBADO",(INT($Y$8/100)*60+MOD($Y$8,100)),(INT($Y$3/100)*60+MOD($Y$3,100))),_xlpm.real,(INT(_xlpm.v/100)*60+MOD(_xlpm.v,100)),_xlpm.dif,_xlpm.alvo-_xlpm.real,IF(ABS(_xlpm.dif)&lt;=5,0,_xlpm.dif))),"ER"))</f>
        <v/>
      </c>
      <c r="P43" s="231"/>
      <c r="Q43" s="232"/>
      <c r="R43" s="190"/>
      <c r="S43" s="240" t="str">
        <f t="shared" si="0"/>
        <v/>
      </c>
      <c r="T43" s="233" t="str">
        <f t="shared" si="1"/>
        <v/>
      </c>
      <c r="U43" s="5"/>
    </row>
    <row r="44" spans="1:23" x14ac:dyDescent="0.25">
      <c r="A44" s="60"/>
      <c r="B44" s="275"/>
      <c r="C44" s="275"/>
      <c r="D44" s="275"/>
      <c r="E44" s="275"/>
      <c r="F44" s="275"/>
      <c r="G44" s="161"/>
      <c r="H44" s="161"/>
      <c r="I44" s="159" t="str">
        <f>IFERROR(IF(H44="","0",SUM(H44-G44)),"")</f>
        <v>0</v>
      </c>
      <c r="J44" s="158">
        <f>SUM(I54*60+J54)</f>
        <v>0</v>
      </c>
      <c r="K44" s="37">
        <f ca="1">IF($B$51=31,"HOJE",31)</f>
        <v>31</v>
      </c>
      <c r="L44" s="46"/>
      <c r="M44" s="7"/>
      <c r="N44" s="49" t="str">
        <f ca="1">_xlfn.LET(_xlpm.a,K43,_xlpm.c,M44,_xlpm.x,$X$4,_xlpm.limInf,$B$51,_xlpm.limSup,$C$51,_xlpm.linhaAnt,K44,IF(_xlpm.a="FÉRIAS","FRS",IF(_xlpm.a="FERIADO","FER",IF(_xlpm.a="NTRAB","NTB",IF(AND(_xlpm.a="ATESTADO",_xlpm.c=""),"ATD",IF(_xlpm.c&lt;&gt;"",IF(_xlpm.c&gt;=_xlpm.x,"OK","ANT"),IF(_xlpm.linhaAnt&lt;_xlpm.limInf,"FAL","")))))))</f>
        <v/>
      </c>
      <c r="O44" s="192" t="str">
        <f>IF($N$47&lt;&gt;"SIM","",IFERROR(IF(TRIM(M44&amp;"")="","",_xlfn.LET(_xlpm.v,VALUE(TRIM(M44&amp;"")),_xlpm.alvo,(INT($X$4/100)*60+MOD($X$4,100)),_xlpm.real,(INT(_xlpm.v/100)*60+MOD(_xlpm.v,100)),_xlpm.dif,_xlpm.alvo-_xlpm.real,IF(ABS(_xlpm.dif)&lt;=5,0,_xlpm.dif))*-1),"ER"))</f>
        <v/>
      </c>
      <c r="P44" s="241"/>
      <c r="Q44" s="242"/>
      <c r="R44" s="190"/>
      <c r="S44" s="240" t="str">
        <f t="shared" si="0"/>
        <v/>
      </c>
      <c r="T44" s="233" t="str">
        <f t="shared" si="1"/>
        <v/>
      </c>
      <c r="U44" s="5"/>
      <c r="W44" s="5"/>
    </row>
    <row r="45" spans="1:23" x14ac:dyDescent="0.25">
      <c r="A45" s="60"/>
      <c r="B45" s="276"/>
      <c r="C45" s="276"/>
      <c r="D45" s="276"/>
      <c r="E45" s="276"/>
      <c r="F45" s="276"/>
      <c r="G45" s="161"/>
      <c r="H45" s="161"/>
      <c r="I45" s="159" t="str">
        <f t="shared" ref="I45:I47" si="2">IF(H45="","0",SUM(H45-G45))</f>
        <v>0</v>
      </c>
      <c r="J45" s="158">
        <f t="shared" ref="J45:J47" si="3">SUM(I55*60+J55)</f>
        <v>0</v>
      </c>
      <c r="K45" s="37" t="str">
        <f ca="1">IF(K44&gt;C53,"",IF(K41="SÁBADO","DOMINGO",IF(K41="DOMINGO","SEGUNDA",IF(K41="SEGUNDA","TERÇA",IF(K41="SEGUNDA","TERÇA",IF(K41="TERÇA","QUARTA",IF(K41="QUARTA","QUINTA",IF(K41="QUINTA","SEXTA",IF(K41="SEXTA","SÁBADO","ERRO")))))))))</f>
        <v>TERÇA</v>
      </c>
      <c r="L45" s="46"/>
      <c r="M45" s="7"/>
      <c r="N45" s="49" t="str">
        <f ca="1">_xlfn.LET(_xlpm.a,K43,_xlpm.c,M45,_xlpm.x,$X$5,_xlpm.y,$Y$5,_xlpm.limInf,$B$51,_xlpm.limSup,$C$51,_xlpm.linhaAnt,K44,IF(_xlpm.a="FÉRIAS","FRS",IF(_xlpm.a="FERIADO","FER",IF(_xlpm.a="NTRAB","NTB",IF(AND(_xlpm.a="ATESTADO",_xlpm.c=""),"ATD",IF(_xlpm.c&lt;&gt;"",IF(_xlpm.c&lt;=_xlpm.x,IF(_xlpm.c&gt;_xlpm.y,"DP","OK"),"ATR"),IF(_xlpm.linhaAnt&lt;_xlpm.limInf,"FAL","")))))))</f>
        <v/>
      </c>
      <c r="O45" s="192" t="str">
        <f>IF($N$47&lt;&gt;"SIM","",IFERROR(IF(TRIM(M45&amp;"")="","",_xlfn.LET(_xlpm.v,VALUE(TRIM(M45&amp;"")),_xlpm.alvo,(INT($Y$5/100)*60+MOD($Y$5,100)),_xlpm.real,(INT(_xlpm.v/100)*60+MOD(_xlpm.v,100)),_xlpm.dif,_xlpm.alvo-_xlpm.real,IF(ABS(_xlpm.dif)&lt;=5,0,_xlpm.dif))),"ER"))</f>
        <v/>
      </c>
      <c r="P45" s="231"/>
      <c r="Q45" s="232"/>
      <c r="R45" s="191"/>
      <c r="S45" s="240" t="str">
        <f t="shared" si="0"/>
        <v/>
      </c>
      <c r="T45" s="233" t="str">
        <f t="shared" si="1"/>
        <v/>
      </c>
      <c r="U45" s="5"/>
    </row>
    <row r="46" spans="1:23" x14ac:dyDescent="0.25">
      <c r="A46" s="60"/>
      <c r="B46" s="260"/>
      <c r="C46" s="260"/>
      <c r="D46" s="260"/>
      <c r="E46" s="260"/>
      <c r="F46" s="260"/>
      <c r="G46" s="161"/>
      <c r="H46" s="161"/>
      <c r="I46" s="159" t="str">
        <f t="shared" si="2"/>
        <v>0</v>
      </c>
      <c r="J46" s="158">
        <f t="shared" si="3"/>
        <v>0</v>
      </c>
      <c r="K46" s="38"/>
      <c r="L46" s="46"/>
      <c r="M46" s="7"/>
      <c r="N46" s="49" t="str">
        <f ca="1">_xlfn.LET(_xlpm.a,K43,_xlpm.c,M46,_xlpm.x,$X$6,_xlpm.limInf,$B$51,_xlpm.limSup,$C$51,_xlpm.linhaAnt,K44,IF(_xlpm.a="FÉRIAS","FRS",IF(_xlpm.a="FERIADO","FER",IF(_xlpm.a="NTRAB","NTB",IF(AND(_xlpm.a="ATESTADO",_xlpm.c=""),"ATD",IF(_xlpm.c&lt;&gt;"",IF(_xlpm.c&gt;=_xlpm.x,"OK","ANT"),IF(_xlpm.linhaAnt&lt;_xlpm.limInf,"FAL","")))))))</f>
        <v/>
      </c>
      <c r="O46" s="192" t="str">
        <f>IF($N$47&lt;&gt;"SIM","",IFERROR(IF(TRIM(M46&amp;"")="","",_xlfn.LET(_xlpm.v,VALUE(TRIM(M46&amp;"")),_xlpm.alvo,(INT($X$6/100)*60+MOD($X$6,100)),_xlpm.real,(INT(_xlpm.v/100)*60+MOD(_xlpm.v,100)),_xlpm.dif,_xlpm.alvo-_xlpm.real,IF(ABS(_xlpm.dif)&lt;=5,0,_xlpm.dif))*-1),"ER"))</f>
        <v/>
      </c>
      <c r="P46" s="231"/>
      <c r="Q46" s="232"/>
      <c r="R46" s="191"/>
      <c r="S46" s="240" t="str">
        <f t="shared" si="0"/>
        <v/>
      </c>
      <c r="T46" s="233" t="str">
        <f t="shared" si="1"/>
        <v/>
      </c>
      <c r="U46" s="5"/>
    </row>
    <row r="47" spans="1:23" x14ac:dyDescent="0.25">
      <c r="A47" s="60"/>
      <c r="B47" s="260"/>
      <c r="C47" s="260"/>
      <c r="D47" s="260"/>
      <c r="E47" s="260"/>
      <c r="F47" s="260"/>
      <c r="G47" s="161"/>
      <c r="H47" s="161"/>
      <c r="I47" s="159" t="str">
        <f t="shared" si="2"/>
        <v>0</v>
      </c>
      <c r="J47" s="158">
        <f t="shared" si="3"/>
        <v>0</v>
      </c>
      <c r="K47" s="261" t="s">
        <v>56</v>
      </c>
      <c r="L47" s="261"/>
      <c r="M47" s="261"/>
      <c r="N47" s="66" t="s">
        <v>51</v>
      </c>
      <c r="O47" s="62"/>
      <c r="P47" s="231"/>
      <c r="Q47" s="232"/>
      <c r="R47" s="191"/>
      <c r="S47" s="240" t="str">
        <f t="shared" si="0"/>
        <v/>
      </c>
      <c r="T47" s="233" t="str">
        <f t="shared" si="1"/>
        <v/>
      </c>
      <c r="U47" s="5"/>
      <c r="V47" s="5"/>
    </row>
    <row r="48" spans="1:23" x14ac:dyDescent="0.25">
      <c r="A48" s="60"/>
      <c r="B48" s="260"/>
      <c r="C48" s="260"/>
      <c r="D48" s="260"/>
      <c r="E48" s="260"/>
      <c r="F48" s="260"/>
      <c r="G48" s="65"/>
      <c r="H48" s="65"/>
      <c r="I48" s="159" t="str">
        <f t="shared" ref="I48:I50" si="4">IF(H48="","0",SUM(H48-G48))</f>
        <v>0</v>
      </c>
      <c r="J48" s="158">
        <f t="shared" ref="J48:J50" si="5">SUM(I58*60+J58)</f>
        <v>0</v>
      </c>
      <c r="K48" s="184" t="s">
        <v>59</v>
      </c>
      <c r="L48" s="262"/>
      <c r="M48" s="263"/>
      <c r="N48" s="177" t="s">
        <v>38</v>
      </c>
      <c r="O48" s="30"/>
      <c r="P48" s="231"/>
      <c r="Q48" s="232"/>
      <c r="R48" s="191"/>
      <c r="S48" s="240" t="str">
        <f t="shared" si="0"/>
        <v/>
      </c>
      <c r="T48" s="233" t="str">
        <f t="shared" si="1"/>
        <v/>
      </c>
      <c r="U48" s="5"/>
      <c r="W48" s="9" t="s">
        <v>50</v>
      </c>
    </row>
    <row r="49" spans="1:23" x14ac:dyDescent="0.25">
      <c r="A49" s="60"/>
      <c r="B49" s="260"/>
      <c r="C49" s="260"/>
      <c r="D49" s="260"/>
      <c r="E49" s="260"/>
      <c r="F49" s="260"/>
      <c r="G49" s="65"/>
      <c r="H49" s="65"/>
      <c r="I49" s="159" t="str">
        <f t="shared" si="4"/>
        <v>0</v>
      </c>
      <c r="J49" s="158">
        <f t="shared" si="5"/>
        <v>0</v>
      </c>
      <c r="K49" s="184" t="s">
        <v>39</v>
      </c>
      <c r="L49" s="264"/>
      <c r="M49" s="264"/>
      <c r="N49" s="185" t="s">
        <v>38</v>
      </c>
      <c r="O49" s="30"/>
      <c r="P49" s="231"/>
      <c r="Q49" s="232"/>
      <c r="R49" s="191"/>
      <c r="S49" s="240" t="str">
        <f t="shared" si="0"/>
        <v/>
      </c>
      <c r="T49" s="233" t="str">
        <f t="shared" si="1"/>
        <v/>
      </c>
      <c r="U49" s="5"/>
      <c r="W49" s="9" t="s">
        <v>51</v>
      </c>
    </row>
    <row r="50" spans="1:23" x14ac:dyDescent="0.25">
      <c r="A50" s="60"/>
      <c r="B50" s="260"/>
      <c r="C50" s="260"/>
      <c r="D50" s="260"/>
      <c r="E50" s="260"/>
      <c r="F50" s="260"/>
      <c r="G50" s="65"/>
      <c r="H50" s="65"/>
      <c r="I50" s="159" t="str">
        <f t="shared" si="4"/>
        <v>0</v>
      </c>
      <c r="J50" s="158">
        <f t="shared" si="5"/>
        <v>0</v>
      </c>
      <c r="K50" s="184" t="s">
        <v>40</v>
      </c>
      <c r="L50" s="265">
        <f>SUM(J44:J50)</f>
        <v>0</v>
      </c>
      <c r="M50" s="265"/>
      <c r="N50" s="177" t="s">
        <v>38</v>
      </c>
      <c r="O50" s="9"/>
      <c r="P50" s="231"/>
      <c r="Q50" s="232"/>
      <c r="R50" s="191"/>
      <c r="S50" s="240" t="str">
        <f t="shared" si="0"/>
        <v/>
      </c>
      <c r="T50" s="233" t="str">
        <f t="shared" si="1"/>
        <v/>
      </c>
      <c r="U50" s="5"/>
      <c r="V50" s="5"/>
    </row>
    <row r="51" spans="1:23" ht="15" customHeight="1" thickBot="1" x14ac:dyDescent="0.3">
      <c r="A51" s="77">
        <f ca="1">TODAY()</f>
        <v>46091</v>
      </c>
      <c r="B51" s="189">
        <f ca="1">IF(OR(A51&gt;CONFIG!E7,A53&gt;B53,C51&lt;C52),"32",B52)</f>
        <v>10</v>
      </c>
      <c r="C51" s="14">
        <f>CONFIG!G7</f>
        <v>2026</v>
      </c>
      <c r="F51" s="165" t="s">
        <v>123</v>
      </c>
      <c r="G51" s="164">
        <f>IFERROR(SUM(I44:I50),"ERRO")</f>
        <v>0</v>
      </c>
      <c r="H51" s="160" t="s">
        <v>125</v>
      </c>
      <c r="I51" s="9"/>
      <c r="J51" s="9"/>
      <c r="K51" s="183" t="s">
        <v>41</v>
      </c>
      <c r="L51" s="266">
        <f>SUM(E3:E42,J3:J42,O3:O46)</f>
        <v>0</v>
      </c>
      <c r="M51" s="266"/>
      <c r="N51" s="178" t="s">
        <v>38</v>
      </c>
      <c r="O51" s="9"/>
      <c r="P51" s="231"/>
      <c r="Q51" s="232"/>
      <c r="R51" s="191"/>
      <c r="S51" s="240" t="str">
        <f t="shared" si="0"/>
        <v/>
      </c>
      <c r="T51" s="233" t="str">
        <f t="shared" si="1"/>
        <v/>
      </c>
    </row>
    <row r="52" spans="1:23" ht="15.75" thickBot="1" x14ac:dyDescent="0.3">
      <c r="A52" s="13">
        <f ca="1">IF(B53&gt;A53,"01/01/2021",A51)</f>
        <v>46091</v>
      </c>
      <c r="B52" s="14">
        <f ca="1">DAY(A52)</f>
        <v>10</v>
      </c>
      <c r="C52" s="14">
        <f ca="1">YEAR(A51)</f>
        <v>2026</v>
      </c>
      <c r="F52" s="166"/>
      <c r="G52" s="36"/>
      <c r="H52" s="167"/>
      <c r="I52" s="17"/>
      <c r="J52" s="17"/>
      <c r="K52" s="179" t="str">
        <f>IF(L52&lt;0,"A PAGAR","SALDO")</f>
        <v>SALDO</v>
      </c>
      <c r="L52" s="267">
        <f>SUM((L48+L50-L49-L51)/60)*-1</f>
        <v>0</v>
      </c>
      <c r="M52" s="267"/>
      <c r="N52" s="180" t="s">
        <v>42</v>
      </c>
      <c r="O52" s="9"/>
      <c r="P52" s="231"/>
      <c r="Q52" s="232"/>
      <c r="R52" s="191"/>
      <c r="S52" s="240" t="str">
        <f t="shared" si="0"/>
        <v/>
      </c>
      <c r="T52" s="233" t="str">
        <f t="shared" si="1"/>
        <v/>
      </c>
    </row>
    <row r="53" spans="1:23" ht="15.75" thickBot="1" x14ac:dyDescent="0.3">
      <c r="A53" s="14" t="str">
        <f ca="1">TEXT(A51,"MM")</f>
        <v>03</v>
      </c>
      <c r="B53" s="14" t="str">
        <f>(CONFIG!D6)</f>
        <v>03</v>
      </c>
      <c r="C53" s="30">
        <f>(CONFIG!B8)</f>
        <v>31</v>
      </c>
      <c r="D53" s="286" t="str">
        <f>TEXT(VALUE(TEXT(X12, "00\:00")), "h:mm") &amp; " - " &amp; TEXT(VALUE(TEXT(X13, "00\:00")), "h:mm") &amp; " / " &amp; TEXT(VALUE(TEXT(X14, "00\:00")), "h:mm") &amp; " - " &amp; TEXT(VALUE(TEXT(X15, "00\:00")), "h:mm")</f>
        <v>8:00 - 12:00 / 14:00 - 18:00</v>
      </c>
      <c r="E53" s="287"/>
      <c r="F53" s="287"/>
      <c r="G53" s="287"/>
      <c r="H53" s="288"/>
      <c r="I53" s="17"/>
      <c r="J53" s="17"/>
      <c r="K53" s="181" t="str">
        <f>IF(L52&lt;0,"TEMPO","TEMPO")</f>
        <v>TEMPO</v>
      </c>
      <c r="L53" s="252" t="str">
        <f>IF(F55&lt;0,TEXT(ABS(F55),"00"),TEXT(F55,"00")) &amp; ":" &amp; IF(H55&lt;0,TEXT(ABS(H55),"00"),TEXT(H55,"00"))</f>
        <v>00:00</v>
      </c>
      <c r="M53" s="252"/>
      <c r="N53" s="182" t="s">
        <v>43</v>
      </c>
      <c r="O53" s="9"/>
      <c r="P53" s="231"/>
      <c r="Q53" s="232"/>
      <c r="R53" s="191"/>
      <c r="S53" s="240" t="str">
        <f t="shared" si="0"/>
        <v/>
      </c>
      <c r="T53" s="233" t="str">
        <f t="shared" si="1"/>
        <v/>
      </c>
    </row>
    <row r="54" spans="1:23" x14ac:dyDescent="0.25">
      <c r="A54" s="17"/>
      <c r="B54" s="17"/>
      <c r="C54" s="19"/>
      <c r="D54" s="19"/>
      <c r="E54" s="17"/>
      <c r="F54" s="17"/>
      <c r="G54" s="17"/>
      <c r="H54" s="17"/>
      <c r="I54" s="14">
        <f t="shared" ref="I54:I61" si="6">HOUR(I44)</f>
        <v>0</v>
      </c>
      <c r="J54" s="14">
        <f t="shared" ref="J54:J61" si="7">MINUTE(I44)</f>
        <v>0</v>
      </c>
      <c r="K54" s="18"/>
      <c r="L54" s="17"/>
      <c r="M54" s="17"/>
      <c r="N54" s="17"/>
      <c r="O54" s="17"/>
      <c r="P54" s="231"/>
      <c r="Q54" s="232"/>
      <c r="R54" s="191"/>
      <c r="S54" s="240" t="str">
        <f>IF(R54="","",TEXT(R54,"00""/""00""/""0000"))</f>
        <v/>
      </c>
      <c r="T54" s="233" t="str">
        <f>IF(R54="","",LEFT(S54&amp;"00",2))</f>
        <v/>
      </c>
      <c r="U54" s="9"/>
    </row>
    <row r="55" spans="1:23" x14ac:dyDescent="0.25">
      <c r="A55" s="17"/>
      <c r="B55" s="17"/>
      <c r="C55" s="19"/>
      <c r="D55" s="19"/>
      <c r="E55" s="17"/>
      <c r="F55" s="58">
        <f>TRUNC(L52)</f>
        <v>0</v>
      </c>
      <c r="G55" s="23">
        <f>SUM(L52-F55)</f>
        <v>0</v>
      </c>
      <c r="H55" s="58">
        <f>IF(G55*60&lt;10, ROUND(G55*60,0) + 0, ROUND(G55*60,0))</f>
        <v>0</v>
      </c>
      <c r="I55" s="14">
        <f t="shared" si="6"/>
        <v>0</v>
      </c>
      <c r="J55" s="14">
        <f t="shared" si="7"/>
        <v>0</v>
      </c>
      <c r="K55" s="18"/>
      <c r="L55" s="17"/>
      <c r="M55" s="17"/>
      <c r="N55" s="17"/>
      <c r="O55" s="17"/>
      <c r="P55" s="231"/>
      <c r="Q55" s="232"/>
      <c r="R55" s="191"/>
      <c r="S55" s="240" t="str">
        <f t="shared" ref="S55:S106" si="8">IF(R55="","",TEXT(R55,"00""/""00""/""0000"))</f>
        <v/>
      </c>
      <c r="T55" s="233" t="str">
        <f t="shared" ref="T55:T106" si="9">IF(R55="","",LEFT(S55&amp;"00",2))</f>
        <v/>
      </c>
      <c r="U55" s="9"/>
    </row>
    <row r="56" spans="1:23" x14ac:dyDescent="0.25">
      <c r="A56" s="17"/>
      <c r="B56" s="17"/>
      <c r="C56" s="19"/>
      <c r="D56" s="19"/>
      <c r="E56" s="17"/>
      <c r="F56" s="17"/>
      <c r="G56" s="17"/>
      <c r="H56" s="17"/>
      <c r="I56" s="14">
        <f t="shared" si="6"/>
        <v>0</v>
      </c>
      <c r="J56" s="14">
        <f t="shared" si="7"/>
        <v>0</v>
      </c>
      <c r="K56" s="18"/>
      <c r="L56" s="17"/>
      <c r="M56" s="17"/>
      <c r="N56" s="17"/>
      <c r="O56" s="17"/>
      <c r="P56" s="231"/>
      <c r="Q56" s="232"/>
      <c r="R56" s="191"/>
      <c r="S56" s="240" t="str">
        <f t="shared" si="8"/>
        <v/>
      </c>
      <c r="T56" s="233" t="str">
        <f t="shared" si="9"/>
        <v/>
      </c>
    </row>
    <row r="57" spans="1:23" x14ac:dyDescent="0.25">
      <c r="A57" s="17"/>
      <c r="B57" s="17"/>
      <c r="C57" s="19"/>
      <c r="D57" s="19"/>
      <c r="E57" s="17"/>
      <c r="F57" s="17"/>
      <c r="G57" s="17"/>
      <c r="H57" s="17"/>
      <c r="I57" s="14">
        <f t="shared" si="6"/>
        <v>0</v>
      </c>
      <c r="J57" s="14">
        <f t="shared" si="7"/>
        <v>0</v>
      </c>
      <c r="K57" s="18"/>
      <c r="L57" s="17"/>
      <c r="M57" s="17"/>
      <c r="N57" s="17"/>
      <c r="O57" s="17"/>
      <c r="P57" s="231"/>
      <c r="Q57" s="232"/>
      <c r="R57" s="191"/>
      <c r="S57" s="240" t="str">
        <f t="shared" si="8"/>
        <v/>
      </c>
      <c r="T57" s="233" t="str">
        <f t="shared" si="9"/>
        <v/>
      </c>
    </row>
    <row r="58" spans="1:23" x14ac:dyDescent="0.25">
      <c r="A58" s="17"/>
      <c r="B58" s="17"/>
      <c r="C58" s="19"/>
      <c r="D58" s="19"/>
      <c r="E58" s="17"/>
      <c r="F58" s="17"/>
      <c r="G58" s="17"/>
      <c r="H58" s="17"/>
      <c r="I58" s="14">
        <f t="shared" si="6"/>
        <v>0</v>
      </c>
      <c r="J58" s="14">
        <f t="shared" si="7"/>
        <v>0</v>
      </c>
      <c r="K58" s="18"/>
      <c r="L58" s="17"/>
      <c r="M58" s="17"/>
      <c r="N58" s="17"/>
      <c r="O58" s="17"/>
      <c r="P58" s="231"/>
      <c r="Q58" s="232"/>
      <c r="R58" s="191"/>
      <c r="S58" s="240" t="str">
        <f t="shared" si="8"/>
        <v/>
      </c>
      <c r="T58" s="233" t="str">
        <f t="shared" si="9"/>
        <v/>
      </c>
    </row>
    <row r="59" spans="1:23" x14ac:dyDescent="0.25">
      <c r="A59" s="17"/>
      <c r="B59" s="17"/>
      <c r="C59" s="19"/>
      <c r="D59" s="19"/>
      <c r="E59" s="17"/>
      <c r="F59" s="17"/>
      <c r="G59" s="17"/>
      <c r="H59" s="17"/>
      <c r="I59" s="14">
        <f t="shared" si="6"/>
        <v>0</v>
      </c>
      <c r="J59" s="14">
        <f t="shared" si="7"/>
        <v>0</v>
      </c>
      <c r="K59" s="18"/>
      <c r="L59" s="17"/>
      <c r="M59" s="17"/>
      <c r="N59" s="17"/>
      <c r="O59" s="17"/>
      <c r="P59" s="231"/>
      <c r="Q59" s="232"/>
      <c r="R59" s="191"/>
      <c r="S59" s="240" t="str">
        <f t="shared" si="8"/>
        <v/>
      </c>
      <c r="T59" s="233" t="str">
        <f t="shared" si="9"/>
        <v/>
      </c>
    </row>
    <row r="60" spans="1:23" x14ac:dyDescent="0.25">
      <c r="A60" s="17"/>
      <c r="B60" s="17"/>
      <c r="C60" s="19"/>
      <c r="D60" s="19"/>
      <c r="E60" s="17"/>
      <c r="F60" s="17"/>
      <c r="G60" s="17"/>
      <c r="H60" s="17"/>
      <c r="I60" s="14">
        <f t="shared" si="6"/>
        <v>0</v>
      </c>
      <c r="J60" s="14">
        <f t="shared" si="7"/>
        <v>0</v>
      </c>
      <c r="K60" s="18"/>
      <c r="L60" s="17"/>
      <c r="M60" s="17"/>
      <c r="N60" s="17"/>
      <c r="O60" s="17"/>
      <c r="P60" s="231"/>
      <c r="Q60" s="232"/>
      <c r="R60" s="191"/>
      <c r="S60" s="240" t="str">
        <f t="shared" si="8"/>
        <v/>
      </c>
      <c r="T60" s="233" t="str">
        <f t="shared" si="9"/>
        <v/>
      </c>
    </row>
    <row r="61" spans="1:23" x14ac:dyDescent="0.25">
      <c r="A61" s="17"/>
      <c r="B61" s="17"/>
      <c r="C61" s="19"/>
      <c r="D61" s="19"/>
      <c r="E61" s="17"/>
      <c r="F61" s="17"/>
      <c r="G61" s="17"/>
      <c r="H61" s="17"/>
      <c r="I61" s="14">
        <f t="shared" si="6"/>
        <v>0</v>
      </c>
      <c r="J61" s="14">
        <f t="shared" si="7"/>
        <v>0</v>
      </c>
      <c r="K61" s="18"/>
      <c r="L61" s="17"/>
      <c r="M61" s="17"/>
      <c r="N61" s="17"/>
      <c r="O61" s="17"/>
      <c r="P61" s="231"/>
      <c r="Q61" s="232"/>
      <c r="R61" s="191"/>
      <c r="S61" s="240" t="str">
        <f t="shared" si="8"/>
        <v/>
      </c>
      <c r="T61" s="233" t="str">
        <f t="shared" si="9"/>
        <v/>
      </c>
    </row>
    <row r="62" spans="1:23" x14ac:dyDescent="0.25">
      <c r="A62" s="17"/>
      <c r="B62" s="17"/>
      <c r="C62" s="19"/>
      <c r="D62" s="19"/>
      <c r="E62" s="17"/>
      <c r="F62" s="17"/>
      <c r="G62" s="17"/>
      <c r="H62" s="17"/>
      <c r="I62" s="17"/>
      <c r="J62" s="17"/>
      <c r="K62" s="17"/>
      <c r="L62" s="17"/>
      <c r="M62" s="17"/>
      <c r="N62" s="17"/>
      <c r="O62" s="17"/>
      <c r="P62" s="231"/>
      <c r="Q62" s="232"/>
      <c r="R62" s="191"/>
      <c r="S62" s="240" t="str">
        <f t="shared" si="8"/>
        <v/>
      </c>
      <c r="T62" s="233" t="str">
        <f t="shared" si="9"/>
        <v/>
      </c>
    </row>
    <row r="63" spans="1:23" x14ac:dyDescent="0.25">
      <c r="A63" s="17"/>
      <c r="B63" s="17"/>
      <c r="C63" s="19"/>
      <c r="D63" s="19"/>
      <c r="E63" s="17"/>
      <c r="F63" s="17"/>
      <c r="G63" s="17"/>
      <c r="H63" s="17"/>
      <c r="I63" s="17"/>
      <c r="J63" s="17"/>
      <c r="K63" s="17"/>
      <c r="L63" s="17"/>
      <c r="M63" s="17"/>
      <c r="N63" s="17"/>
      <c r="O63" s="17"/>
      <c r="P63" s="231"/>
      <c r="Q63" s="232"/>
      <c r="R63" s="191"/>
      <c r="S63" s="240" t="str">
        <f t="shared" si="8"/>
        <v/>
      </c>
      <c r="T63" s="233" t="str">
        <f t="shared" si="9"/>
        <v/>
      </c>
    </row>
    <row r="64" spans="1:23" x14ac:dyDescent="0.25">
      <c r="A64" s="17"/>
      <c r="B64" s="17"/>
      <c r="C64" s="19"/>
      <c r="D64" s="19"/>
      <c r="E64" s="17"/>
      <c r="F64" s="17"/>
      <c r="G64" s="17"/>
      <c r="H64" s="17"/>
      <c r="I64" s="17"/>
      <c r="J64" s="17"/>
      <c r="K64" s="17"/>
      <c r="L64" s="17"/>
      <c r="M64" s="17"/>
      <c r="N64" s="17"/>
      <c r="O64" s="17"/>
      <c r="P64" s="231"/>
      <c r="Q64" s="232"/>
      <c r="R64" s="191"/>
      <c r="S64" s="240" t="str">
        <f t="shared" si="8"/>
        <v/>
      </c>
      <c r="T64" s="233" t="str">
        <f t="shared" si="9"/>
        <v/>
      </c>
    </row>
    <row r="65" spans="1:20" x14ac:dyDescent="0.25">
      <c r="A65" s="17"/>
      <c r="B65" s="17"/>
      <c r="C65" s="19"/>
      <c r="D65" s="19"/>
      <c r="E65" s="17"/>
      <c r="F65" s="17"/>
      <c r="G65" s="17"/>
      <c r="H65" s="17"/>
      <c r="I65" s="17"/>
      <c r="J65" s="17"/>
      <c r="K65" s="17"/>
      <c r="P65" s="231"/>
      <c r="Q65" s="232"/>
      <c r="R65" s="191"/>
      <c r="S65" s="240" t="str">
        <f t="shared" si="8"/>
        <v/>
      </c>
      <c r="T65" s="233" t="str">
        <f t="shared" si="9"/>
        <v/>
      </c>
    </row>
    <row r="66" spans="1:20" x14ac:dyDescent="0.25">
      <c r="A66" s="17"/>
      <c r="B66" s="17"/>
      <c r="C66" s="19"/>
      <c r="D66" s="19"/>
      <c r="E66" s="17"/>
      <c r="F66" s="17"/>
      <c r="G66" s="17"/>
      <c r="H66" s="17"/>
      <c r="I66" s="17"/>
      <c r="J66" s="17"/>
      <c r="K66" s="17"/>
      <c r="P66" s="231"/>
      <c r="Q66" s="232"/>
      <c r="R66" s="191"/>
      <c r="S66" s="240" t="str">
        <f t="shared" si="8"/>
        <v/>
      </c>
      <c r="T66" s="233" t="str">
        <f t="shared" si="9"/>
        <v/>
      </c>
    </row>
    <row r="67" spans="1:20" x14ac:dyDescent="0.25">
      <c r="P67" s="231"/>
      <c r="Q67" s="232"/>
      <c r="R67" s="191"/>
      <c r="S67" s="240" t="str">
        <f t="shared" si="8"/>
        <v/>
      </c>
      <c r="T67" s="233" t="str">
        <f t="shared" si="9"/>
        <v/>
      </c>
    </row>
    <row r="68" spans="1:20" x14ac:dyDescent="0.25">
      <c r="P68" s="231"/>
      <c r="Q68" s="232"/>
      <c r="R68" s="191"/>
      <c r="S68" s="240" t="str">
        <f t="shared" si="8"/>
        <v/>
      </c>
      <c r="T68" s="233" t="str">
        <f t="shared" si="9"/>
        <v/>
      </c>
    </row>
    <row r="69" spans="1:20" x14ac:dyDescent="0.25">
      <c r="P69" s="231"/>
      <c r="Q69" s="232"/>
      <c r="R69" s="191"/>
      <c r="S69" s="240" t="str">
        <f t="shared" si="8"/>
        <v/>
      </c>
      <c r="T69" s="233" t="str">
        <f t="shared" si="9"/>
        <v/>
      </c>
    </row>
    <row r="70" spans="1:20" x14ac:dyDescent="0.25">
      <c r="P70" s="231"/>
      <c r="Q70" s="232"/>
      <c r="R70" s="191"/>
      <c r="S70" s="240" t="str">
        <f t="shared" si="8"/>
        <v/>
      </c>
      <c r="T70" s="233" t="str">
        <f t="shared" si="9"/>
        <v/>
      </c>
    </row>
    <row r="71" spans="1:20" x14ac:dyDescent="0.25">
      <c r="P71" s="231"/>
      <c r="Q71" s="232"/>
      <c r="R71" s="191"/>
      <c r="S71" s="240" t="str">
        <f t="shared" si="8"/>
        <v/>
      </c>
      <c r="T71" s="233" t="str">
        <f t="shared" si="9"/>
        <v/>
      </c>
    </row>
    <row r="72" spans="1:20" x14ac:dyDescent="0.25">
      <c r="P72" s="231"/>
      <c r="Q72" s="232"/>
      <c r="R72" s="191"/>
      <c r="S72" s="240" t="str">
        <f t="shared" si="8"/>
        <v/>
      </c>
      <c r="T72" s="233" t="str">
        <f t="shared" si="9"/>
        <v/>
      </c>
    </row>
    <row r="73" spans="1:20" x14ac:dyDescent="0.25">
      <c r="P73" s="231"/>
      <c r="Q73" s="232"/>
      <c r="R73" s="191"/>
      <c r="S73" s="240" t="str">
        <f t="shared" si="8"/>
        <v/>
      </c>
      <c r="T73" s="233" t="str">
        <f t="shared" si="9"/>
        <v/>
      </c>
    </row>
    <row r="74" spans="1:20" x14ac:dyDescent="0.25">
      <c r="P74" s="231"/>
      <c r="Q74" s="232"/>
      <c r="R74" s="191"/>
      <c r="S74" s="240" t="str">
        <f t="shared" si="8"/>
        <v/>
      </c>
      <c r="T74" s="233" t="str">
        <f t="shared" si="9"/>
        <v/>
      </c>
    </row>
    <row r="75" spans="1:20" x14ac:dyDescent="0.25">
      <c r="P75" s="231"/>
      <c r="Q75" s="232"/>
      <c r="R75" s="191"/>
      <c r="S75" s="240" t="str">
        <f t="shared" si="8"/>
        <v/>
      </c>
      <c r="T75" s="233" t="str">
        <f t="shared" si="9"/>
        <v/>
      </c>
    </row>
    <row r="76" spans="1:20" x14ac:dyDescent="0.25">
      <c r="P76" s="231"/>
      <c r="Q76" s="232"/>
      <c r="R76" s="191"/>
      <c r="S76" s="240" t="str">
        <f t="shared" si="8"/>
        <v/>
      </c>
      <c r="T76" s="233" t="str">
        <f t="shared" si="9"/>
        <v/>
      </c>
    </row>
    <row r="77" spans="1:20" x14ac:dyDescent="0.25">
      <c r="P77" s="231"/>
      <c r="Q77" s="232"/>
      <c r="R77" s="191"/>
      <c r="S77" s="240" t="str">
        <f t="shared" si="8"/>
        <v/>
      </c>
      <c r="T77" s="233" t="str">
        <f t="shared" si="9"/>
        <v/>
      </c>
    </row>
    <row r="78" spans="1:20" x14ac:dyDescent="0.25">
      <c r="P78" s="231"/>
      <c r="Q78" s="232"/>
      <c r="R78" s="191"/>
      <c r="S78" s="240" t="str">
        <f t="shared" si="8"/>
        <v/>
      </c>
      <c r="T78" s="233" t="str">
        <f t="shared" si="9"/>
        <v/>
      </c>
    </row>
    <row r="79" spans="1:20" x14ac:dyDescent="0.25">
      <c r="P79" s="231"/>
      <c r="Q79" s="232"/>
      <c r="R79" s="191"/>
      <c r="S79" s="240" t="str">
        <f t="shared" si="8"/>
        <v/>
      </c>
      <c r="T79" s="233" t="str">
        <f t="shared" si="9"/>
        <v/>
      </c>
    </row>
    <row r="80" spans="1:20" x14ac:dyDescent="0.25">
      <c r="P80" s="231"/>
      <c r="Q80" s="232"/>
      <c r="R80" s="191"/>
      <c r="S80" s="240" t="str">
        <f t="shared" si="8"/>
        <v/>
      </c>
      <c r="T80" s="233" t="str">
        <f t="shared" si="9"/>
        <v/>
      </c>
    </row>
    <row r="81" spans="16:20" x14ac:dyDescent="0.25">
      <c r="P81" s="231"/>
      <c r="Q81" s="232"/>
      <c r="R81" s="191"/>
      <c r="S81" s="240" t="str">
        <f t="shared" si="8"/>
        <v/>
      </c>
      <c r="T81" s="233" t="str">
        <f t="shared" si="9"/>
        <v/>
      </c>
    </row>
    <row r="82" spans="16:20" x14ac:dyDescent="0.25">
      <c r="P82" s="231"/>
      <c r="Q82" s="232"/>
      <c r="R82" s="191"/>
      <c r="S82" s="240" t="str">
        <f t="shared" si="8"/>
        <v/>
      </c>
      <c r="T82" s="233" t="str">
        <f t="shared" si="9"/>
        <v/>
      </c>
    </row>
    <row r="83" spans="16:20" x14ac:dyDescent="0.25">
      <c r="P83" s="231"/>
      <c r="Q83" s="232"/>
      <c r="R83" s="191"/>
      <c r="S83" s="240" t="str">
        <f t="shared" si="8"/>
        <v/>
      </c>
      <c r="T83" s="233" t="str">
        <f t="shared" si="9"/>
        <v/>
      </c>
    </row>
    <row r="84" spans="16:20" x14ac:dyDescent="0.25">
      <c r="P84" s="231"/>
      <c r="Q84" s="232"/>
      <c r="R84" s="191"/>
      <c r="S84" s="240" t="str">
        <f t="shared" si="8"/>
        <v/>
      </c>
      <c r="T84" s="233" t="str">
        <f t="shared" si="9"/>
        <v/>
      </c>
    </row>
    <row r="85" spans="16:20" x14ac:dyDescent="0.25">
      <c r="P85" s="231"/>
      <c r="Q85" s="232"/>
      <c r="R85" s="191"/>
      <c r="S85" s="240" t="str">
        <f t="shared" si="8"/>
        <v/>
      </c>
      <c r="T85" s="233" t="str">
        <f t="shared" si="9"/>
        <v/>
      </c>
    </row>
    <row r="86" spans="16:20" x14ac:dyDescent="0.25">
      <c r="P86" s="231"/>
      <c r="Q86" s="242"/>
      <c r="R86" s="191"/>
      <c r="S86" s="240" t="str">
        <f t="shared" si="8"/>
        <v/>
      </c>
      <c r="T86" s="233" t="str">
        <f t="shared" si="9"/>
        <v/>
      </c>
    </row>
    <row r="87" spans="16:20" x14ac:dyDescent="0.25">
      <c r="P87" s="231"/>
      <c r="Q87" s="232"/>
      <c r="R87" s="191"/>
      <c r="S87" s="240" t="str">
        <f t="shared" si="8"/>
        <v/>
      </c>
      <c r="T87" s="233" t="str">
        <f t="shared" si="9"/>
        <v/>
      </c>
    </row>
    <row r="88" spans="16:20" x14ac:dyDescent="0.25">
      <c r="P88" s="231"/>
      <c r="Q88" s="232"/>
      <c r="R88" s="191"/>
      <c r="S88" s="240" t="str">
        <f t="shared" si="8"/>
        <v/>
      </c>
      <c r="T88" s="233" t="str">
        <f t="shared" si="9"/>
        <v/>
      </c>
    </row>
    <row r="89" spans="16:20" x14ac:dyDescent="0.25">
      <c r="P89" s="231"/>
      <c r="Q89" s="232"/>
      <c r="R89" s="191"/>
      <c r="S89" s="240" t="str">
        <f t="shared" si="8"/>
        <v/>
      </c>
      <c r="T89" s="233" t="str">
        <f t="shared" si="9"/>
        <v/>
      </c>
    </row>
    <row r="90" spans="16:20" x14ac:dyDescent="0.25">
      <c r="P90" s="231"/>
      <c r="Q90" s="232"/>
      <c r="R90" s="191"/>
      <c r="S90" s="240" t="str">
        <f t="shared" si="8"/>
        <v/>
      </c>
      <c r="T90" s="233" t="str">
        <f t="shared" si="9"/>
        <v/>
      </c>
    </row>
    <row r="91" spans="16:20" x14ac:dyDescent="0.25">
      <c r="P91" s="231"/>
      <c r="Q91" s="232"/>
      <c r="R91" s="191"/>
      <c r="S91" s="240" t="str">
        <f t="shared" si="8"/>
        <v/>
      </c>
      <c r="T91" s="233" t="str">
        <f t="shared" si="9"/>
        <v/>
      </c>
    </row>
    <row r="92" spans="16:20" x14ac:dyDescent="0.25">
      <c r="P92" s="231"/>
      <c r="Q92" s="232"/>
      <c r="R92" s="191"/>
      <c r="S92" s="240" t="str">
        <f t="shared" si="8"/>
        <v/>
      </c>
      <c r="T92" s="233" t="str">
        <f t="shared" si="9"/>
        <v/>
      </c>
    </row>
    <row r="93" spans="16:20" x14ac:dyDescent="0.25">
      <c r="P93" s="231"/>
      <c r="Q93" s="232"/>
      <c r="R93" s="191"/>
      <c r="S93" s="240" t="str">
        <f t="shared" si="8"/>
        <v/>
      </c>
      <c r="T93" s="233" t="str">
        <f t="shared" si="9"/>
        <v/>
      </c>
    </row>
    <row r="94" spans="16:20" x14ac:dyDescent="0.25">
      <c r="P94" s="231"/>
      <c r="Q94" s="232"/>
      <c r="R94" s="191"/>
      <c r="S94" s="240" t="str">
        <f t="shared" si="8"/>
        <v/>
      </c>
      <c r="T94" s="233" t="str">
        <f t="shared" si="9"/>
        <v/>
      </c>
    </row>
    <row r="95" spans="16:20" x14ac:dyDescent="0.25">
      <c r="P95" s="231"/>
      <c r="Q95" s="232"/>
      <c r="R95" s="191"/>
      <c r="S95" s="240" t="str">
        <f t="shared" si="8"/>
        <v/>
      </c>
      <c r="T95" s="233" t="str">
        <f t="shared" si="9"/>
        <v/>
      </c>
    </row>
    <row r="96" spans="16:20" x14ac:dyDescent="0.25">
      <c r="P96" s="231"/>
      <c r="Q96" s="232"/>
      <c r="R96" s="191"/>
      <c r="S96" s="240" t="str">
        <f t="shared" si="8"/>
        <v/>
      </c>
      <c r="T96" s="233" t="str">
        <f t="shared" si="9"/>
        <v/>
      </c>
    </row>
    <row r="97" spans="6:20" x14ac:dyDescent="0.25">
      <c r="F97" s="5"/>
      <c r="P97" s="231"/>
      <c r="Q97" s="232"/>
      <c r="R97" s="191"/>
      <c r="S97" s="240" t="str">
        <f t="shared" si="8"/>
        <v/>
      </c>
      <c r="T97" s="233" t="str">
        <f t="shared" si="9"/>
        <v/>
      </c>
    </row>
    <row r="98" spans="6:20" x14ac:dyDescent="0.25">
      <c r="P98" s="231"/>
      <c r="Q98" s="232"/>
      <c r="R98" s="191"/>
      <c r="S98" s="240" t="str">
        <f t="shared" si="8"/>
        <v/>
      </c>
      <c r="T98" s="233" t="str">
        <f t="shared" si="9"/>
        <v/>
      </c>
    </row>
    <row r="99" spans="6:20" x14ac:dyDescent="0.25">
      <c r="P99" s="231"/>
      <c r="Q99" s="232"/>
      <c r="R99" s="191"/>
      <c r="S99" s="240" t="str">
        <f t="shared" si="8"/>
        <v/>
      </c>
      <c r="T99" s="233" t="str">
        <f t="shared" si="9"/>
        <v/>
      </c>
    </row>
    <row r="100" spans="6:20" x14ac:dyDescent="0.25">
      <c r="P100" s="231"/>
      <c r="Q100" s="232"/>
      <c r="R100" s="191"/>
      <c r="S100" s="240" t="str">
        <f t="shared" si="8"/>
        <v/>
      </c>
      <c r="T100" s="233" t="str">
        <f t="shared" si="9"/>
        <v/>
      </c>
    </row>
    <row r="101" spans="6:20" ht="15" customHeight="1" x14ac:dyDescent="0.25">
      <c r="K101" s="63"/>
      <c r="P101" s="231"/>
      <c r="Q101" s="232"/>
      <c r="R101" s="191"/>
      <c r="S101" s="240" t="str">
        <f t="shared" si="8"/>
        <v/>
      </c>
      <c r="T101" s="233" t="str">
        <f t="shared" si="9"/>
        <v/>
      </c>
    </row>
    <row r="102" spans="6:20" x14ac:dyDescent="0.25">
      <c r="K102" s="9" t="s">
        <v>53</v>
      </c>
      <c r="P102" s="231"/>
      <c r="Q102" s="232"/>
      <c r="R102" s="191"/>
      <c r="S102" s="240" t="str">
        <f t="shared" si="8"/>
        <v/>
      </c>
      <c r="T102" s="233" t="str">
        <f t="shared" si="9"/>
        <v/>
      </c>
    </row>
    <row r="103" spans="6:20" ht="15" customHeight="1" x14ac:dyDescent="0.25">
      <c r="K103" s="9" t="s">
        <v>33</v>
      </c>
      <c r="P103" s="231"/>
      <c r="Q103" s="232"/>
      <c r="R103" s="191"/>
      <c r="S103" s="240" t="str">
        <f t="shared" si="8"/>
        <v/>
      </c>
      <c r="T103" s="233" t="str">
        <f t="shared" si="9"/>
        <v/>
      </c>
    </row>
    <row r="104" spans="6:20" x14ac:dyDescent="0.25">
      <c r="K104" s="9" t="s">
        <v>17</v>
      </c>
      <c r="P104" s="231"/>
      <c r="Q104" s="232"/>
      <c r="R104" s="191"/>
      <c r="S104" s="240" t="str">
        <f t="shared" si="8"/>
        <v/>
      </c>
      <c r="T104" s="233" t="str">
        <f t="shared" si="9"/>
        <v/>
      </c>
    </row>
    <row r="105" spans="6:20" x14ac:dyDescent="0.25">
      <c r="K105" s="9" t="s">
        <v>34</v>
      </c>
      <c r="P105" s="231"/>
      <c r="Q105" s="232"/>
      <c r="R105" s="191"/>
      <c r="S105" s="240" t="str">
        <f t="shared" si="8"/>
        <v/>
      </c>
      <c r="T105" s="233" t="str">
        <f t="shared" si="9"/>
        <v/>
      </c>
    </row>
    <row r="106" spans="6:20" x14ac:dyDescent="0.25">
      <c r="P106" s="231"/>
      <c r="Q106" s="232"/>
      <c r="R106" s="191"/>
      <c r="S106" s="240" t="str">
        <f t="shared" si="8"/>
        <v/>
      </c>
      <c r="T106" s="233" t="str">
        <f t="shared" si="9"/>
        <v/>
      </c>
    </row>
    <row r="107" spans="6:20" x14ac:dyDescent="0.25">
      <c r="Q107" s="64"/>
    </row>
    <row r="108" spans="6:20" x14ac:dyDescent="0.25">
      <c r="Q108" s="64"/>
    </row>
    <row r="109" spans="6:20" x14ac:dyDescent="0.25">
      <c r="Q109" s="64"/>
    </row>
    <row r="110" spans="6:20" x14ac:dyDescent="0.25">
      <c r="Q110" s="64"/>
    </row>
    <row r="111" spans="6:20" x14ac:dyDescent="0.25">
      <c r="Q111" s="64"/>
    </row>
    <row r="151" ht="26.25" customHeight="1" x14ac:dyDescent="0.25"/>
    <row r="201" ht="26.25" customHeight="1" x14ac:dyDescent="0.25"/>
    <row r="251" ht="26.25" customHeight="1" x14ac:dyDescent="0.25"/>
    <row r="301" ht="27" customHeight="1" x14ac:dyDescent="0.25"/>
    <row r="351" ht="26.25" customHeight="1" x14ac:dyDescent="0.25"/>
    <row r="401" ht="26.25" customHeight="1" x14ac:dyDescent="0.25"/>
    <row r="451" ht="27" customHeight="1" x14ac:dyDescent="0.25"/>
    <row r="501" ht="27" customHeight="1" x14ac:dyDescent="0.25"/>
    <row r="551" ht="27" customHeight="1" x14ac:dyDescent="0.25"/>
    <row r="601" ht="27" customHeight="1" x14ac:dyDescent="0.25"/>
    <row r="651" ht="27" customHeight="1" x14ac:dyDescent="0.25"/>
  </sheetData>
  <sheetProtection algorithmName="SHA-512" hashValue="ytYR0dAMcVwHf47fYlha1fCd5KDdVvRo4HeyfBqO+WIUmXJnAcbkTDMY3KdbxMgKW91eNs/dLkA1i6EwlLgVfw==" saltValue="qguHHmcIUiQX9Fh2q9c9mw==" spinCount="100000" sheet="1" objects="1" scenarios="1"/>
  <sortState xmlns:xlrd2="http://schemas.microsoft.com/office/spreadsheetml/2017/richdata2" ref="P3:R11">
    <sortCondition ref="P3:P11"/>
  </sortState>
  <mergeCells count="34">
    <mergeCell ref="B44:F44"/>
    <mergeCell ref="B3:D6"/>
    <mergeCell ref="L5:N6"/>
    <mergeCell ref="L7:N10"/>
    <mergeCell ref="G17:I18"/>
    <mergeCell ref="G19:I22"/>
    <mergeCell ref="B29:D30"/>
    <mergeCell ref="B31:D34"/>
    <mergeCell ref="L33:N34"/>
    <mergeCell ref="K1:L1"/>
    <mergeCell ref="A1:I1"/>
    <mergeCell ref="B43:F43"/>
    <mergeCell ref="W10:X10"/>
    <mergeCell ref="W7:X7"/>
    <mergeCell ref="S1:T1"/>
    <mergeCell ref="W1:X1"/>
    <mergeCell ref="M1:N1"/>
    <mergeCell ref="P1:Q1"/>
    <mergeCell ref="P2:S2"/>
    <mergeCell ref="L35:N38"/>
    <mergeCell ref="B45:F45"/>
    <mergeCell ref="B46:F46"/>
    <mergeCell ref="B47:F47"/>
    <mergeCell ref="L53:M53"/>
    <mergeCell ref="B48:F48"/>
    <mergeCell ref="L48:M48"/>
    <mergeCell ref="B49:F49"/>
    <mergeCell ref="L49:M49"/>
    <mergeCell ref="B50:F50"/>
    <mergeCell ref="L50:M50"/>
    <mergeCell ref="L52:M52"/>
    <mergeCell ref="D53:H53"/>
    <mergeCell ref="L51:M51"/>
    <mergeCell ref="K47:M47"/>
  </mergeCells>
  <conditionalFormatting sqref="A1:N1">
    <cfRule type="containsText" dxfId="25949" priority="471483" operator="containsText" text="NTRAB">
      <formula>NOT(ISERROR(SEARCH("NTRAB",A1)))</formula>
    </cfRule>
    <cfRule type="containsText" dxfId="25948" priority="471484" operator="containsText" text="FERIADO">
      <formula>NOT(ISERROR(SEARCH("FERIADO",A1)))</formula>
    </cfRule>
  </conditionalFormatting>
  <conditionalFormatting sqref="P2:T2">
    <cfRule type="expression" dxfId="25947" priority="417999">
      <formula>$P$3=""</formula>
    </cfRule>
  </conditionalFormatting>
  <conditionalFormatting sqref="A2:D2 F2:I2">
    <cfRule type="containsText" dxfId="25946" priority="384352" operator="containsText" text="NTRAB">
      <formula>NOT(ISERROR(SEARCH("NTRAB",A2)))</formula>
    </cfRule>
    <cfRule type="containsText" dxfId="25945" priority="384353" operator="containsText" text="FERIADO">
      <formula>NOT(ISERROR(SEARCH("FERIADO",A2)))</formula>
    </cfRule>
  </conditionalFormatting>
  <conditionalFormatting sqref="A2:D2 F2:I2">
    <cfRule type="beginsWith" dxfId="25944" priority="384349" operator="beginsWith" text="FER">
      <formula>LEFT(A2,LEN("FER"))="FER"</formula>
    </cfRule>
    <cfRule type="beginsWith" dxfId="25943" priority="384350" operator="beginsWith" text="FRS">
      <formula>LEFT(A2,LEN("FRS"))="FRS"</formula>
    </cfRule>
    <cfRule type="containsText" dxfId="25942" priority="384351" operator="containsText" text="FÉRIAS">
      <formula>NOT(ISERROR(SEARCH("FÉRIAS",A2)))</formula>
    </cfRule>
  </conditionalFormatting>
  <conditionalFormatting sqref="A2:D2 F2:I2">
    <cfRule type="beginsWith" dxfId="25941" priority="384346" operator="beginsWith" text="ANT">
      <formula>LEFT(A2,LEN("ANT"))="ANT"</formula>
    </cfRule>
    <cfRule type="beginsWith" dxfId="25940" priority="384347" operator="beginsWith" text="FAL">
      <formula>LEFT(A2,LEN("FAL"))="FAL"</formula>
    </cfRule>
    <cfRule type="beginsWith" dxfId="25939" priority="384348" operator="beginsWith" text="ok">
      <formula>LEFT(A2,LEN("ok"))="ok"</formula>
    </cfRule>
  </conditionalFormatting>
  <conditionalFormatting sqref="A2:D2 F2:I2">
    <cfRule type="beginsWith" dxfId="25938" priority="384345" operator="beginsWith" text="ATR">
      <formula>LEFT(A2,LEN("ATR"))="ATR"</formula>
    </cfRule>
  </conditionalFormatting>
  <conditionalFormatting sqref="K2:N2">
    <cfRule type="containsText" dxfId="25937" priority="384343" operator="containsText" text="NTRAB">
      <formula>NOT(ISERROR(SEARCH("NTRAB",K2)))</formula>
    </cfRule>
    <cfRule type="containsText" dxfId="25936" priority="384344" operator="containsText" text="FERIADO">
      <formula>NOT(ISERROR(SEARCH("FERIADO",K2)))</formula>
    </cfRule>
  </conditionalFormatting>
  <conditionalFormatting sqref="K2:N2">
    <cfRule type="beginsWith" dxfId="25935" priority="384340" operator="beginsWith" text="FER">
      <formula>LEFT(K2,LEN("FER"))="FER"</formula>
    </cfRule>
    <cfRule type="beginsWith" dxfId="25934" priority="384341" operator="beginsWith" text="FRS">
      <formula>LEFT(K2,LEN("FRS"))="FRS"</formula>
    </cfRule>
    <cfRule type="containsText" dxfId="25933" priority="384342" operator="containsText" text="FÉRIAS">
      <formula>NOT(ISERROR(SEARCH("FÉRIAS",K2)))</formula>
    </cfRule>
  </conditionalFormatting>
  <conditionalFormatting sqref="K2:N2">
    <cfRule type="beginsWith" dxfId="25932" priority="384337" operator="beginsWith" text="ANT">
      <formula>LEFT(K2,LEN("ANT"))="ANT"</formula>
    </cfRule>
    <cfRule type="beginsWith" dxfId="25931" priority="384338" operator="beginsWith" text="FAL">
      <formula>LEFT(K2,LEN("FAL"))="FAL"</formula>
    </cfRule>
    <cfRule type="beginsWith" dxfId="25930" priority="384339" operator="beginsWith" text="ok">
      <formula>LEFT(K2,LEN("ok"))="ok"</formula>
    </cfRule>
  </conditionalFormatting>
  <conditionalFormatting sqref="K2:N2">
    <cfRule type="beginsWith" dxfId="25929" priority="384336" operator="beginsWith" text="ATR">
      <formula>LEFT(K2,LEN("ATR"))="ATR"</formula>
    </cfRule>
  </conditionalFormatting>
  <conditionalFormatting sqref="P59:P106 R59:R106">
    <cfRule type="expression" dxfId="25928" priority="382098">
      <formula>$U$54=$U$55</formula>
    </cfRule>
  </conditionalFormatting>
  <conditionalFormatting sqref="P54:P58 R54:T54 R55:R58 S55:T106">
    <cfRule type="expression" dxfId="25927" priority="382097">
      <formula>$U$54=$U$55</formula>
    </cfRule>
  </conditionalFormatting>
  <conditionalFormatting sqref="Q59:Q106">
    <cfRule type="expression" dxfId="25926" priority="382096">
      <formula>$U$54=$U$55</formula>
    </cfRule>
  </conditionalFormatting>
  <conditionalFormatting sqref="Q54:Q58">
    <cfRule type="expression" dxfId="25925" priority="382095">
      <formula>$U$54=$U$55</formula>
    </cfRule>
  </conditionalFormatting>
  <conditionalFormatting sqref="R53:T53">
    <cfRule type="expression" dxfId="25924" priority="382094">
      <formula>$X$56=$Y$56</formula>
    </cfRule>
  </conditionalFormatting>
  <conditionalFormatting sqref="P53">
    <cfRule type="expression" dxfId="25923" priority="382093">
      <formula>$X$56=$Y$56</formula>
    </cfRule>
  </conditionalFormatting>
  <conditionalFormatting sqref="Q53">
    <cfRule type="expression" dxfId="25922" priority="382092">
      <formula>$X$56=$Y$56</formula>
    </cfRule>
  </conditionalFormatting>
  <conditionalFormatting sqref="P3:T53">
    <cfRule type="expression" dxfId="25921" priority="382091">
      <formula>$P$3=""</formula>
    </cfRule>
  </conditionalFormatting>
  <conditionalFormatting sqref="I48">
    <cfRule type="expression" dxfId="25920" priority="192873">
      <formula>$H$48=""</formula>
    </cfRule>
  </conditionalFormatting>
  <conditionalFormatting sqref="I49">
    <cfRule type="expression" dxfId="25919" priority="192872">
      <formula>$H$49=""</formula>
    </cfRule>
  </conditionalFormatting>
  <conditionalFormatting sqref="I50">
    <cfRule type="expression" dxfId="25918" priority="192871">
      <formula>$H$50=""</formula>
    </cfRule>
  </conditionalFormatting>
  <conditionalFormatting sqref="G51">
    <cfRule type="cellIs" dxfId="25917" priority="192868" operator="equal">
      <formula>0</formula>
    </cfRule>
  </conditionalFormatting>
  <conditionalFormatting sqref="H51:H52">
    <cfRule type="expression" dxfId="25916" priority="192867">
      <formula>$G$51=$I$51</formula>
    </cfRule>
  </conditionalFormatting>
  <conditionalFormatting sqref="G52">
    <cfRule type="expression" dxfId="25915" priority="192866">
      <formula>$G$52=0</formula>
    </cfRule>
  </conditionalFormatting>
  <conditionalFormatting sqref="F52">
    <cfRule type="expression" dxfId="25914" priority="192865">
      <formula>$G$52=0</formula>
    </cfRule>
  </conditionalFormatting>
  <conditionalFormatting sqref="F51">
    <cfRule type="expression" dxfId="25913" priority="192864">
      <formula>$G$52=0</formula>
    </cfRule>
  </conditionalFormatting>
  <conditionalFormatting sqref="L52:M52">
    <cfRule type="cellIs" dxfId="25912" priority="134947" operator="lessThan">
      <formula>0</formula>
    </cfRule>
    <cfRule type="cellIs" dxfId="25911" priority="134948" operator="greaterThan">
      <formula>0</formula>
    </cfRule>
  </conditionalFormatting>
  <conditionalFormatting sqref="K52">
    <cfRule type="cellIs" dxfId="25910" priority="134944" operator="equal">
      <formula>"A PAGAR"</formula>
    </cfRule>
    <cfRule type="containsText" dxfId="25909" priority="134945" operator="containsText" text="SALDO">
      <formula>NOT(ISERROR(SEARCH("SALDO",K52)))</formula>
    </cfRule>
    <cfRule type="containsText" dxfId="25908" priority="134946" operator="containsText" text="FALTA">
      <formula>NOT(ISERROR(SEARCH("FALTA",K52)))</formula>
    </cfRule>
  </conditionalFormatting>
  <conditionalFormatting sqref="K52:M53 L51:M51">
    <cfRule type="expression" dxfId="25907" priority="134943">
      <formula>$N$47=$O$47</formula>
    </cfRule>
  </conditionalFormatting>
  <conditionalFormatting sqref="K52:M53 L51:M51">
    <cfRule type="expression" dxfId="25906" priority="134942">
      <formula>$N$47=$W$49</formula>
    </cfRule>
  </conditionalFormatting>
  <conditionalFormatting sqref="N52">
    <cfRule type="expression" dxfId="25905" priority="134940">
      <formula>$L$52&lt;0</formula>
    </cfRule>
    <cfRule type="expression" dxfId="25904" priority="134941">
      <formula>$L$52&gt;0</formula>
    </cfRule>
  </conditionalFormatting>
  <conditionalFormatting sqref="N51:N53">
    <cfRule type="expression" dxfId="25903" priority="134939">
      <formula>$N$47=$W$49</formula>
    </cfRule>
  </conditionalFormatting>
  <conditionalFormatting sqref="L53:M53">
    <cfRule type="expression" dxfId="25902" priority="134938">
      <formula>OR(F55&lt;0,H55&lt;0)</formula>
    </cfRule>
  </conditionalFormatting>
  <conditionalFormatting sqref="K53 N53">
    <cfRule type="expression" dxfId="25901" priority="134937">
      <formula>OR(C55&lt;0,E55&lt;0)</formula>
    </cfRule>
  </conditionalFormatting>
  <conditionalFormatting sqref="K53">
    <cfRule type="expression" dxfId="25900" priority="134936">
      <formula>OR(F55&lt;0,H55&lt;0)</formula>
    </cfRule>
  </conditionalFormatting>
  <conditionalFormatting sqref="K53">
    <cfRule type="containsText" dxfId="25899" priority="134934" operator="containsText" text="SALDO">
      <formula>NOT(ISERROR(SEARCH("SALDO",K53)))</formula>
    </cfRule>
    <cfRule type="containsText" dxfId="25898" priority="134935" operator="containsText" text="FALTA">
      <formula>NOT(ISERROR(SEARCH("FALTA",K53)))</formula>
    </cfRule>
  </conditionalFormatting>
  <conditionalFormatting sqref="K52:K53 L53:N53">
    <cfRule type="expression" dxfId="25897" priority="134933">
      <formula>$N$47="NÃO"</formula>
    </cfRule>
  </conditionalFormatting>
  <conditionalFormatting sqref="L49:M49">
    <cfRule type="cellIs" dxfId="25896" priority="134923" operator="equal">
      <formula>0</formula>
    </cfRule>
    <cfRule type="expression" dxfId="25895" priority="134932">
      <formula>$L$49&lt;0</formula>
    </cfRule>
  </conditionalFormatting>
  <conditionalFormatting sqref="K48:M50">
    <cfRule type="expression" dxfId="25894" priority="134931">
      <formula>$N$47=$O$47</formula>
    </cfRule>
  </conditionalFormatting>
  <conditionalFormatting sqref="K48:M50">
    <cfRule type="expression" dxfId="25893" priority="134930">
      <formula>$N$47=$W$49</formula>
    </cfRule>
  </conditionalFormatting>
  <conditionalFormatting sqref="N48:N50">
    <cfRule type="expression" dxfId="25892" priority="134929">
      <formula>$N$47=$W$49</formula>
    </cfRule>
  </conditionalFormatting>
  <conditionalFormatting sqref="K51">
    <cfRule type="expression" dxfId="25891" priority="134928">
      <formula>$N$47=$O$47</formula>
    </cfRule>
  </conditionalFormatting>
  <conditionalFormatting sqref="K51">
    <cfRule type="expression" dxfId="25890" priority="134927">
      <formula>$N$47=$W$49</formula>
    </cfRule>
  </conditionalFormatting>
  <conditionalFormatting sqref="L50:M50">
    <cfRule type="cellIs" dxfId="25889" priority="134926" operator="equal">
      <formula>0</formula>
    </cfRule>
  </conditionalFormatting>
  <conditionalFormatting sqref="L48:M48">
    <cfRule type="cellIs" dxfId="25888" priority="134924" operator="equal">
      <formula>0</formula>
    </cfRule>
    <cfRule type="cellIs" dxfId="25887" priority="134925" operator="lessThan">
      <formula>0</formula>
    </cfRule>
  </conditionalFormatting>
  <conditionalFormatting sqref="L51:M51">
    <cfRule type="expression" dxfId="25886" priority="134921">
      <formula>AND($L$51=0, $N$47="SIM")</formula>
    </cfRule>
    <cfRule type="expression" dxfId="25885" priority="134922">
      <formula>AND($L$51&lt;0, $N$47="SIM")</formula>
    </cfRule>
  </conditionalFormatting>
  <conditionalFormatting sqref="E2">
    <cfRule type="cellIs" dxfId="25884" priority="41194" operator="equal">
      <formula>"ER"</formula>
    </cfRule>
  </conditionalFormatting>
  <conditionalFormatting sqref="J2">
    <cfRule type="cellIs" dxfId="25883" priority="41153" operator="equal">
      <formula>"ER"</formula>
    </cfRule>
  </conditionalFormatting>
  <conditionalFormatting sqref="O3">
    <cfRule type="cellIs" dxfId="25882" priority="41111" operator="equal">
      <formula>0</formula>
    </cfRule>
    <cfRule type="expression" dxfId="25881" priority="41112">
      <formula>O3&lt;0</formula>
    </cfRule>
  </conditionalFormatting>
  <conditionalFormatting sqref="O4:O6">
    <cfRule type="expression" dxfId="25880" priority="41109">
      <formula>O4&lt;0</formula>
    </cfRule>
    <cfRule type="cellIs" dxfId="25879" priority="41110" operator="equal">
      <formula>0</formula>
    </cfRule>
  </conditionalFormatting>
  <conditionalFormatting sqref="O7">
    <cfRule type="cellIs" dxfId="25878" priority="41107" operator="equal">
      <formula>0</formula>
    </cfRule>
    <cfRule type="expression" dxfId="25877" priority="41108">
      <formula>O7&lt;0</formula>
    </cfRule>
  </conditionalFormatting>
  <conditionalFormatting sqref="O8:O10">
    <cfRule type="expression" dxfId="25876" priority="41105">
      <formula>O8&lt;0</formula>
    </cfRule>
    <cfRule type="cellIs" dxfId="25875" priority="41106" operator="equal">
      <formula>0</formula>
    </cfRule>
  </conditionalFormatting>
  <conditionalFormatting sqref="O11">
    <cfRule type="cellIs" dxfId="25874" priority="41103" operator="equal">
      <formula>0</formula>
    </cfRule>
    <cfRule type="expression" dxfId="25873" priority="41104">
      <formula>O11&lt;0</formula>
    </cfRule>
  </conditionalFormatting>
  <conditionalFormatting sqref="O12:O14">
    <cfRule type="expression" dxfId="25872" priority="41101">
      <formula>O12&lt;0</formula>
    </cfRule>
    <cfRule type="cellIs" dxfId="25871" priority="41102" operator="equal">
      <formula>0</formula>
    </cfRule>
  </conditionalFormatting>
  <conditionalFormatting sqref="O15">
    <cfRule type="cellIs" dxfId="25870" priority="41099" operator="equal">
      <formula>0</formula>
    </cfRule>
    <cfRule type="expression" dxfId="25869" priority="41100">
      <formula>O15&lt;0</formula>
    </cfRule>
  </conditionalFormatting>
  <conditionalFormatting sqref="O16:O18">
    <cfRule type="expression" dxfId="25868" priority="41097">
      <formula>O16&lt;0</formula>
    </cfRule>
    <cfRule type="cellIs" dxfId="25867" priority="41098" operator="equal">
      <formula>0</formula>
    </cfRule>
  </conditionalFormatting>
  <conditionalFormatting sqref="O19">
    <cfRule type="cellIs" dxfId="25866" priority="41095" operator="equal">
      <formula>0</formula>
    </cfRule>
    <cfRule type="expression" dxfId="25865" priority="41096">
      <formula>O19&lt;0</formula>
    </cfRule>
  </conditionalFormatting>
  <conditionalFormatting sqref="O20:O22">
    <cfRule type="expression" dxfId="25864" priority="41093">
      <formula>O20&lt;0</formula>
    </cfRule>
    <cfRule type="cellIs" dxfId="25863" priority="41094" operator="equal">
      <formula>0</formula>
    </cfRule>
  </conditionalFormatting>
  <conditionalFormatting sqref="O23">
    <cfRule type="cellIs" dxfId="25862" priority="41091" operator="equal">
      <formula>0</formula>
    </cfRule>
    <cfRule type="expression" dxfId="25861" priority="41092">
      <formula>O23&lt;0</formula>
    </cfRule>
  </conditionalFormatting>
  <conditionalFormatting sqref="O24:O26">
    <cfRule type="expression" dxfId="25860" priority="41089">
      <formula>O24&lt;0</formula>
    </cfRule>
    <cfRule type="cellIs" dxfId="25859" priority="41090" operator="equal">
      <formula>0</formula>
    </cfRule>
  </conditionalFormatting>
  <conditionalFormatting sqref="O27">
    <cfRule type="cellIs" dxfId="25858" priority="41087" operator="equal">
      <formula>0</formula>
    </cfRule>
    <cfRule type="expression" dxfId="25857" priority="41088">
      <formula>O27&lt;0</formula>
    </cfRule>
  </conditionalFormatting>
  <conditionalFormatting sqref="O28:O30">
    <cfRule type="expression" dxfId="25856" priority="41085">
      <formula>O28&lt;0</formula>
    </cfRule>
    <cfRule type="cellIs" dxfId="25855" priority="41086" operator="equal">
      <formula>0</formula>
    </cfRule>
  </conditionalFormatting>
  <conditionalFormatting sqref="O31">
    <cfRule type="cellIs" dxfId="25854" priority="41083" operator="equal">
      <formula>0</formula>
    </cfRule>
    <cfRule type="expression" dxfId="25853" priority="41084">
      <formula>O31&lt;0</formula>
    </cfRule>
  </conditionalFormatting>
  <conditionalFormatting sqref="O32:O34">
    <cfRule type="expression" dxfId="25852" priority="41081">
      <formula>O32&lt;0</formula>
    </cfRule>
    <cfRule type="cellIs" dxfId="25851" priority="41082" operator="equal">
      <formula>0</formula>
    </cfRule>
  </conditionalFormatting>
  <conditionalFormatting sqref="O35">
    <cfRule type="cellIs" dxfId="25850" priority="41079" operator="equal">
      <formula>0</formula>
    </cfRule>
    <cfRule type="expression" dxfId="25849" priority="41080">
      <formula>O35&lt;0</formula>
    </cfRule>
  </conditionalFormatting>
  <conditionalFormatting sqref="O36:O38">
    <cfRule type="expression" dxfId="25848" priority="41077">
      <formula>O36&lt;0</formula>
    </cfRule>
    <cfRule type="cellIs" dxfId="25847" priority="41078" operator="equal">
      <formula>0</formula>
    </cfRule>
  </conditionalFormatting>
  <conditionalFormatting sqref="O39">
    <cfRule type="cellIs" dxfId="25846" priority="41075" operator="equal">
      <formula>0</formula>
    </cfRule>
    <cfRule type="expression" dxfId="25845" priority="41076">
      <formula>O39&lt;0</formula>
    </cfRule>
  </conditionalFormatting>
  <conditionalFormatting sqref="O40:O42">
    <cfRule type="expression" dxfId="25844" priority="41073">
      <formula>O40&lt;0</formula>
    </cfRule>
    <cfRule type="cellIs" dxfId="25843" priority="41074" operator="equal">
      <formula>0</formula>
    </cfRule>
  </conditionalFormatting>
  <conditionalFormatting sqref="O43">
    <cfRule type="cellIs" dxfId="25842" priority="41071" operator="equal">
      <formula>0</formula>
    </cfRule>
    <cfRule type="expression" dxfId="25841" priority="41072">
      <formula>O43&lt;0</formula>
    </cfRule>
  </conditionalFormatting>
  <conditionalFormatting sqref="O44:O46">
    <cfRule type="expression" dxfId="25840" priority="41069">
      <formula>O44&lt;0</formula>
    </cfRule>
    <cfRule type="cellIs" dxfId="25839" priority="41070" operator="equal">
      <formula>0</formula>
    </cfRule>
  </conditionalFormatting>
  <conditionalFormatting sqref="O2:O46">
    <cfRule type="cellIs" dxfId="25838" priority="41068" operator="equal">
      <formula>"ER"</formula>
    </cfRule>
  </conditionalFormatting>
  <conditionalFormatting sqref="O3">
    <cfRule type="cellIs" dxfId="25837" priority="41066" operator="equal">
      <formula>0</formula>
    </cfRule>
    <cfRule type="expression" dxfId="25836" priority="41067">
      <formula>O3&lt;0</formula>
    </cfRule>
  </conditionalFormatting>
  <conditionalFormatting sqref="O4:O5">
    <cfRule type="expression" dxfId="25835" priority="41064">
      <formula>O4&lt;0</formula>
    </cfRule>
    <cfRule type="cellIs" dxfId="25834" priority="41065" operator="equal">
      <formula>0</formula>
    </cfRule>
  </conditionalFormatting>
  <conditionalFormatting sqref="O19">
    <cfRule type="cellIs" dxfId="25833" priority="41062" operator="equal">
      <formula>0</formula>
    </cfRule>
    <cfRule type="expression" dxfId="25832" priority="41063">
      <formula>O19&lt;0</formula>
    </cfRule>
  </conditionalFormatting>
  <conditionalFormatting sqref="O20:O22">
    <cfRule type="expression" dxfId="25831" priority="41060">
      <formula>O20&lt;0</formula>
    </cfRule>
    <cfRule type="cellIs" dxfId="25830" priority="41061" operator="equal">
      <formula>0</formula>
    </cfRule>
  </conditionalFormatting>
  <conditionalFormatting sqref="O23">
    <cfRule type="cellIs" dxfId="25829" priority="41058" operator="equal">
      <formula>0</formula>
    </cfRule>
    <cfRule type="expression" dxfId="25828" priority="41059">
      <formula>O23&lt;0</formula>
    </cfRule>
  </conditionalFormatting>
  <conditionalFormatting sqref="O24:O26">
    <cfRule type="expression" dxfId="25827" priority="41056">
      <formula>O24&lt;0</formula>
    </cfRule>
    <cfRule type="cellIs" dxfId="25826" priority="41057" operator="equal">
      <formula>0</formula>
    </cfRule>
  </conditionalFormatting>
  <conditionalFormatting sqref="O27">
    <cfRule type="cellIs" dxfId="25825" priority="41054" operator="equal">
      <formula>0</formula>
    </cfRule>
    <cfRule type="expression" dxfId="25824" priority="41055">
      <formula>O27&lt;0</formula>
    </cfRule>
  </conditionalFormatting>
  <conditionalFormatting sqref="O28:O30">
    <cfRule type="expression" dxfId="25823" priority="41052">
      <formula>O28&lt;0</formula>
    </cfRule>
    <cfRule type="cellIs" dxfId="25822" priority="41053" operator="equal">
      <formula>0</formula>
    </cfRule>
  </conditionalFormatting>
  <conditionalFormatting sqref="O31">
    <cfRule type="cellIs" dxfId="25821" priority="41050" operator="equal">
      <formula>0</formula>
    </cfRule>
    <cfRule type="expression" dxfId="25820" priority="41051">
      <formula>O31&lt;0</formula>
    </cfRule>
  </conditionalFormatting>
  <conditionalFormatting sqref="O32:O34">
    <cfRule type="expression" dxfId="25819" priority="41048">
      <formula>O32&lt;0</formula>
    </cfRule>
    <cfRule type="cellIs" dxfId="25818" priority="41049" operator="equal">
      <formula>0</formula>
    </cfRule>
  </conditionalFormatting>
  <conditionalFormatting sqref="O35">
    <cfRule type="cellIs" dxfId="25817" priority="41046" operator="equal">
      <formula>0</formula>
    </cfRule>
    <cfRule type="expression" dxfId="25816" priority="41047">
      <formula>O35&lt;0</formula>
    </cfRule>
  </conditionalFormatting>
  <conditionalFormatting sqref="O36:O38">
    <cfRule type="expression" dxfId="25815" priority="41044">
      <formula>O36&lt;0</formula>
    </cfRule>
    <cfRule type="cellIs" dxfId="25814" priority="41045" operator="equal">
      <formula>0</formula>
    </cfRule>
  </conditionalFormatting>
  <conditionalFormatting sqref="O39">
    <cfRule type="cellIs" dxfId="25813" priority="41042" operator="equal">
      <formula>0</formula>
    </cfRule>
    <cfRule type="expression" dxfId="25812" priority="41043">
      <formula>O39&lt;0</formula>
    </cfRule>
  </conditionalFormatting>
  <conditionalFormatting sqref="O40:O42">
    <cfRule type="expression" dxfId="25811" priority="41040">
      <formula>O40&lt;0</formula>
    </cfRule>
    <cfRule type="cellIs" dxfId="25810" priority="41041" operator="equal">
      <formula>0</formula>
    </cfRule>
  </conditionalFormatting>
  <conditionalFormatting sqref="O6">
    <cfRule type="expression" dxfId="25809" priority="41038">
      <formula>O6&lt;0</formula>
    </cfRule>
    <cfRule type="cellIs" dxfId="25808" priority="41039" operator="equal">
      <formula>0</formula>
    </cfRule>
  </conditionalFormatting>
  <conditionalFormatting sqref="O11">
    <cfRule type="cellIs" dxfId="25807" priority="41036" operator="equal">
      <formula>0</formula>
    </cfRule>
    <cfRule type="expression" dxfId="25806" priority="41037">
      <formula>O11&lt;0</formula>
    </cfRule>
  </conditionalFormatting>
  <conditionalFormatting sqref="O12:O13">
    <cfRule type="expression" dxfId="25805" priority="41034">
      <formula>O12&lt;0</formula>
    </cfRule>
    <cfRule type="cellIs" dxfId="25804" priority="41035" operator="equal">
      <formula>0</formula>
    </cfRule>
  </conditionalFormatting>
  <conditionalFormatting sqref="O14">
    <cfRule type="expression" dxfId="25803" priority="41032">
      <formula>O14&lt;0</formula>
    </cfRule>
    <cfRule type="cellIs" dxfId="25802" priority="41033" operator="equal">
      <formula>0</formula>
    </cfRule>
  </conditionalFormatting>
  <conditionalFormatting sqref="O15">
    <cfRule type="cellIs" dxfId="25801" priority="41030" operator="equal">
      <formula>0</formula>
    </cfRule>
    <cfRule type="expression" dxfId="25800" priority="41031">
      <formula>O15&lt;0</formula>
    </cfRule>
  </conditionalFormatting>
  <conditionalFormatting sqref="O16:O17">
    <cfRule type="expression" dxfId="25799" priority="41028">
      <formula>O16&lt;0</formula>
    </cfRule>
    <cfRule type="cellIs" dxfId="25798" priority="41029" operator="equal">
      <formula>0</formula>
    </cfRule>
  </conditionalFormatting>
  <conditionalFormatting sqref="O18">
    <cfRule type="expression" dxfId="25797" priority="41026">
      <formula>O18&lt;0</formula>
    </cfRule>
    <cfRule type="cellIs" dxfId="25796" priority="41027" operator="equal">
      <formula>0</formula>
    </cfRule>
  </conditionalFormatting>
  <conditionalFormatting sqref="O7">
    <cfRule type="cellIs" dxfId="25795" priority="41024" operator="equal">
      <formula>0</formula>
    </cfRule>
    <cfRule type="expression" dxfId="25794" priority="41025">
      <formula>O7&lt;0</formula>
    </cfRule>
  </conditionalFormatting>
  <conditionalFormatting sqref="O8:O9">
    <cfRule type="expression" dxfId="25793" priority="41022">
      <formula>O8&lt;0</formula>
    </cfRule>
    <cfRule type="cellIs" dxfId="25792" priority="41023" operator="equal">
      <formula>0</formula>
    </cfRule>
  </conditionalFormatting>
  <conditionalFormatting sqref="O10">
    <cfRule type="expression" dxfId="25791" priority="41020">
      <formula>O10&lt;0</formula>
    </cfRule>
    <cfRule type="cellIs" dxfId="25790" priority="41021" operator="equal">
      <formula>0</formula>
    </cfRule>
  </conditionalFormatting>
  <conditionalFormatting sqref="O7">
    <cfRule type="cellIs" dxfId="25789" priority="41018" operator="equal">
      <formula>0</formula>
    </cfRule>
    <cfRule type="expression" dxfId="25788" priority="41019">
      <formula>O7&lt;0</formula>
    </cfRule>
  </conditionalFormatting>
  <conditionalFormatting sqref="O8:O9">
    <cfRule type="expression" dxfId="25787" priority="41016">
      <formula>O8&lt;0</formula>
    </cfRule>
    <cfRule type="cellIs" dxfId="25786" priority="41017" operator="equal">
      <formula>0</formula>
    </cfRule>
  </conditionalFormatting>
  <conditionalFormatting sqref="O10">
    <cfRule type="expression" dxfId="25785" priority="41014">
      <formula>O10&lt;0</formula>
    </cfRule>
    <cfRule type="cellIs" dxfId="25784" priority="41015" operator="equal">
      <formula>0</formula>
    </cfRule>
  </conditionalFormatting>
  <conditionalFormatting sqref="O11">
    <cfRule type="cellIs" dxfId="25783" priority="41012" operator="equal">
      <formula>0</formula>
    </cfRule>
    <cfRule type="expression" dxfId="25782" priority="41013">
      <formula>O11&lt;0</formula>
    </cfRule>
  </conditionalFormatting>
  <conditionalFormatting sqref="O12:O13">
    <cfRule type="expression" dxfId="25781" priority="41010">
      <formula>O12&lt;0</formula>
    </cfRule>
    <cfRule type="cellIs" dxfId="25780" priority="41011" operator="equal">
      <formula>0</formula>
    </cfRule>
  </conditionalFormatting>
  <conditionalFormatting sqref="O14">
    <cfRule type="expression" dxfId="25779" priority="41008">
      <formula>O14&lt;0</formula>
    </cfRule>
    <cfRule type="cellIs" dxfId="25778" priority="41009" operator="equal">
      <formula>0</formula>
    </cfRule>
  </conditionalFormatting>
  <conditionalFormatting sqref="O15">
    <cfRule type="cellIs" dxfId="25777" priority="41006" operator="equal">
      <formula>0</formula>
    </cfRule>
    <cfRule type="expression" dxfId="25776" priority="41007">
      <formula>O15&lt;0</formula>
    </cfRule>
  </conditionalFormatting>
  <conditionalFormatting sqref="O16:O17">
    <cfRule type="expression" dxfId="25775" priority="41004">
      <formula>O16&lt;0</formula>
    </cfRule>
    <cfRule type="cellIs" dxfId="25774" priority="41005" operator="equal">
      <formula>0</formula>
    </cfRule>
  </conditionalFormatting>
  <conditionalFormatting sqref="O18">
    <cfRule type="expression" dxfId="25773" priority="41002">
      <formula>O18&lt;0</formula>
    </cfRule>
    <cfRule type="cellIs" dxfId="25772" priority="41003" operator="equal">
      <formula>0</formula>
    </cfRule>
  </conditionalFormatting>
  <conditionalFormatting sqref="O19">
    <cfRule type="cellIs" dxfId="25771" priority="41000" operator="equal">
      <formula>0</formula>
    </cfRule>
    <cfRule type="expression" dxfId="25770" priority="41001">
      <formula>O19&lt;0</formula>
    </cfRule>
  </conditionalFormatting>
  <conditionalFormatting sqref="O20:O21">
    <cfRule type="expression" dxfId="25769" priority="40998">
      <formula>O20&lt;0</formula>
    </cfRule>
    <cfRule type="cellIs" dxfId="25768" priority="40999" operator="equal">
      <formula>0</formula>
    </cfRule>
  </conditionalFormatting>
  <conditionalFormatting sqref="O22">
    <cfRule type="expression" dxfId="25767" priority="40996">
      <formula>O22&lt;0</formula>
    </cfRule>
    <cfRule type="cellIs" dxfId="25766" priority="40997" operator="equal">
      <formula>0</formula>
    </cfRule>
  </conditionalFormatting>
  <conditionalFormatting sqref="O23">
    <cfRule type="cellIs" dxfId="25765" priority="40994" operator="equal">
      <formula>0</formula>
    </cfRule>
    <cfRule type="expression" dxfId="25764" priority="40995">
      <formula>O23&lt;0</formula>
    </cfRule>
  </conditionalFormatting>
  <conditionalFormatting sqref="O24:O25">
    <cfRule type="expression" dxfId="25763" priority="40992">
      <formula>O24&lt;0</formula>
    </cfRule>
    <cfRule type="cellIs" dxfId="25762" priority="40993" operator="equal">
      <formula>0</formula>
    </cfRule>
  </conditionalFormatting>
  <conditionalFormatting sqref="O26">
    <cfRule type="expression" dxfId="25761" priority="40990">
      <formula>O26&lt;0</formula>
    </cfRule>
    <cfRule type="cellIs" dxfId="25760" priority="40991" operator="equal">
      <formula>0</formula>
    </cfRule>
  </conditionalFormatting>
  <conditionalFormatting sqref="O27">
    <cfRule type="cellIs" dxfId="25759" priority="40988" operator="equal">
      <formula>0</formula>
    </cfRule>
    <cfRule type="expression" dxfId="25758" priority="40989">
      <formula>O27&lt;0</formula>
    </cfRule>
  </conditionalFormatting>
  <conditionalFormatting sqref="O28:O29">
    <cfRule type="expression" dxfId="25757" priority="40986">
      <formula>O28&lt;0</formula>
    </cfRule>
    <cfRule type="cellIs" dxfId="25756" priority="40987" operator="equal">
      <formula>0</formula>
    </cfRule>
  </conditionalFormatting>
  <conditionalFormatting sqref="O30">
    <cfRule type="expression" dxfId="25755" priority="40984">
      <formula>O30&lt;0</formula>
    </cfRule>
    <cfRule type="cellIs" dxfId="25754" priority="40985" operator="equal">
      <formula>0</formula>
    </cfRule>
  </conditionalFormatting>
  <conditionalFormatting sqref="O31">
    <cfRule type="cellIs" dxfId="25753" priority="40982" operator="equal">
      <formula>0</formula>
    </cfRule>
    <cfRule type="expression" dxfId="25752" priority="40983">
      <formula>O31&lt;0</formula>
    </cfRule>
  </conditionalFormatting>
  <conditionalFormatting sqref="O32:O33">
    <cfRule type="expression" dxfId="25751" priority="40980">
      <formula>O32&lt;0</formula>
    </cfRule>
    <cfRule type="cellIs" dxfId="25750" priority="40981" operator="equal">
      <formula>0</formula>
    </cfRule>
  </conditionalFormatting>
  <conditionalFormatting sqref="O34">
    <cfRule type="expression" dxfId="25749" priority="40978">
      <formula>O34&lt;0</formula>
    </cfRule>
    <cfRule type="cellIs" dxfId="25748" priority="40979" operator="equal">
      <formula>0</formula>
    </cfRule>
  </conditionalFormatting>
  <conditionalFormatting sqref="O35">
    <cfRule type="cellIs" dxfId="25747" priority="40976" operator="equal">
      <formula>0</formula>
    </cfRule>
    <cfRule type="expression" dxfId="25746" priority="40977">
      <formula>O35&lt;0</formula>
    </cfRule>
  </conditionalFormatting>
  <conditionalFormatting sqref="O36:O37">
    <cfRule type="expression" dxfId="25745" priority="40974">
      <formula>O36&lt;0</formula>
    </cfRule>
    <cfRule type="cellIs" dxfId="25744" priority="40975" operator="equal">
      <formula>0</formula>
    </cfRule>
  </conditionalFormatting>
  <conditionalFormatting sqref="O38">
    <cfRule type="expression" dxfId="25743" priority="40972">
      <formula>O38&lt;0</formula>
    </cfRule>
    <cfRule type="cellIs" dxfId="25742" priority="40973" operator="equal">
      <formula>0</formula>
    </cfRule>
  </conditionalFormatting>
  <conditionalFormatting sqref="O39">
    <cfRule type="cellIs" dxfId="25741" priority="40970" operator="equal">
      <formula>0</formula>
    </cfRule>
    <cfRule type="expression" dxfId="25740" priority="40971">
      <formula>O39&lt;0</formula>
    </cfRule>
  </conditionalFormatting>
  <conditionalFormatting sqref="O40:O41">
    <cfRule type="expression" dxfId="25739" priority="40968">
      <formula>O40&lt;0</formula>
    </cfRule>
    <cfRule type="cellIs" dxfId="25738" priority="40969" operator="equal">
      <formula>0</formula>
    </cfRule>
  </conditionalFormatting>
  <conditionalFormatting sqref="O42">
    <cfRule type="expression" dxfId="25737" priority="40966">
      <formula>O42&lt;0</formula>
    </cfRule>
    <cfRule type="cellIs" dxfId="25736" priority="40967" operator="equal">
      <formula>0</formula>
    </cfRule>
  </conditionalFormatting>
  <conditionalFormatting sqref="O43">
    <cfRule type="cellIs" dxfId="25735" priority="40964" operator="equal">
      <formula>0</formula>
    </cfRule>
    <cfRule type="expression" dxfId="25734" priority="40965">
      <formula>O43&lt;0</formula>
    </cfRule>
  </conditionalFormatting>
  <conditionalFormatting sqref="O44:O46">
    <cfRule type="expression" dxfId="25733" priority="40962">
      <formula>O44&lt;0</formula>
    </cfRule>
    <cfRule type="cellIs" dxfId="25732" priority="40963" operator="equal">
      <formula>0</formula>
    </cfRule>
  </conditionalFormatting>
  <conditionalFormatting sqref="O43">
    <cfRule type="cellIs" dxfId="25731" priority="40960" operator="equal">
      <formula>0</formula>
    </cfRule>
    <cfRule type="expression" dxfId="25730" priority="40961">
      <formula>O43&lt;0</formula>
    </cfRule>
  </conditionalFormatting>
  <conditionalFormatting sqref="O44:O46">
    <cfRule type="expression" dxfId="25729" priority="40958">
      <formula>O44&lt;0</formula>
    </cfRule>
    <cfRule type="cellIs" dxfId="25728" priority="40959" operator="equal">
      <formula>0</formula>
    </cfRule>
  </conditionalFormatting>
  <conditionalFormatting sqref="O43">
    <cfRule type="cellIs" dxfId="25727" priority="40956" operator="equal">
      <formula>0</formula>
    </cfRule>
    <cfRule type="expression" dxfId="25726" priority="40957">
      <formula>O43&lt;0</formula>
    </cfRule>
  </conditionalFormatting>
  <conditionalFormatting sqref="O44:O45">
    <cfRule type="expression" dxfId="25725" priority="40954">
      <formula>O44&lt;0</formula>
    </cfRule>
    <cfRule type="cellIs" dxfId="25724" priority="40955" operator="equal">
      <formula>0</formula>
    </cfRule>
  </conditionalFormatting>
  <conditionalFormatting sqref="O46">
    <cfRule type="expression" dxfId="25723" priority="40952">
      <formula>O46&lt;0</formula>
    </cfRule>
    <cfRule type="cellIs" dxfId="25722" priority="40953" operator="equal">
      <formula>0</formula>
    </cfRule>
  </conditionalFormatting>
  <conditionalFormatting sqref="Y2:Y7">
    <cfRule type="beginsWith" dxfId="25721" priority="20829" operator="beginsWith" text="DP">
      <formula>LEFT(Y2,LEN("DP"))="DP"</formula>
    </cfRule>
  </conditionalFormatting>
  <conditionalFormatting sqref="A6">
    <cfRule type="containsText" dxfId="25720" priority="2082" operator="containsText" text="NTRAB">
      <formula>NOT(ISERROR(SEARCH("NTRAB",A6)))</formula>
    </cfRule>
    <cfRule type="containsText" dxfId="25719" priority="2083" operator="containsText" text="FERIADO">
      <formula>NOT(ISERROR(SEARCH("FERIADO",A6)))</formula>
    </cfRule>
  </conditionalFormatting>
  <conditionalFormatting sqref="A6">
    <cfRule type="containsText" dxfId="25718" priority="2081" operator="containsText" text="FÉRIAS">
      <formula>NOT(ISERROR(SEARCH("FÉRIAS",A6)))</formula>
    </cfRule>
  </conditionalFormatting>
  <conditionalFormatting sqref="A3">
    <cfRule type="containsText" dxfId="25717" priority="2079" operator="containsText" text="NTRAB">
      <formula>NOT(ISERROR(SEARCH("NTRAB",A3)))</formula>
    </cfRule>
    <cfRule type="containsText" dxfId="25716" priority="2080" operator="containsText" text="FERIADO">
      <formula>NOT(ISERROR(SEARCH("FERIADO",A3)))</formula>
    </cfRule>
  </conditionalFormatting>
  <conditionalFormatting sqref="A3">
    <cfRule type="containsText" dxfId="25715" priority="2078" operator="containsText" text="FÉRIAS">
      <formula>NOT(ISERROR(SEARCH("FÉRIAS",A3)))</formula>
    </cfRule>
  </conditionalFormatting>
  <conditionalFormatting sqref="A3 A6">
    <cfRule type="containsText" dxfId="25714" priority="2077" operator="containsText" text="ATESTADO">
      <formula>NOT(ISERROR(SEARCH("ATESTADO",A3)))</formula>
    </cfRule>
  </conditionalFormatting>
  <conditionalFormatting sqref="A4">
    <cfRule type="containsText" dxfId="25713" priority="2075" operator="containsText" text="NTRAB">
      <formula>NOT(ISERROR(SEARCH("NTRAB",A4)))</formula>
    </cfRule>
    <cfRule type="containsText" dxfId="25712" priority="2076" operator="containsText" text="FERIADO">
      <formula>NOT(ISERROR(SEARCH("FERIADO",A4)))</formula>
    </cfRule>
  </conditionalFormatting>
  <conditionalFormatting sqref="A4">
    <cfRule type="containsText" dxfId="25711" priority="2074" operator="containsText" text="FÉRIAS">
      <formula>NOT(ISERROR(SEARCH("FÉRIAS",A4)))</formula>
    </cfRule>
  </conditionalFormatting>
  <conditionalFormatting sqref="A4">
    <cfRule type="expression" dxfId="25710" priority="2070">
      <formula>A3="FERIADO"</formula>
    </cfRule>
    <cfRule type="expression" dxfId="25709" priority="2071">
      <formula>A3="NTRAB"</formula>
    </cfRule>
    <cfRule type="expression" dxfId="25708" priority="2072">
      <formula>A3="FÉRIAS"</formula>
    </cfRule>
    <cfRule type="expression" dxfId="25707" priority="2073">
      <formula>A3="ATESTADO"</formula>
    </cfRule>
  </conditionalFormatting>
  <conditionalFormatting sqref="A4">
    <cfRule type="containsText" dxfId="25706" priority="2069" operator="containsText" text="ATESTADO">
      <formula>NOT(ISERROR(SEARCH("ATESTADO",A4)))</formula>
    </cfRule>
  </conditionalFormatting>
  <conditionalFormatting sqref="A5">
    <cfRule type="containsText" dxfId="25705" priority="2067" operator="containsText" text="NTRAB">
      <formula>NOT(ISERROR(SEARCH("NTRAB",A5)))</formula>
    </cfRule>
    <cfRule type="containsText" dxfId="25704" priority="2068" operator="containsText" text="FERIADO">
      <formula>NOT(ISERROR(SEARCH("FERIADO",A5)))</formula>
    </cfRule>
  </conditionalFormatting>
  <conditionalFormatting sqref="A5">
    <cfRule type="containsText" dxfId="25703" priority="2066" operator="containsText" text="FÉRIAS">
      <formula>NOT(ISERROR(SEARCH("FÉRIAS",A5)))</formula>
    </cfRule>
  </conditionalFormatting>
  <conditionalFormatting sqref="A5">
    <cfRule type="expression" dxfId="25702" priority="2062">
      <formula>A4="FERIADO"</formula>
    </cfRule>
    <cfRule type="expression" dxfId="25701" priority="2063">
      <formula>A4="NTRAB"</formula>
    </cfRule>
    <cfRule type="expression" dxfId="25700" priority="2064">
      <formula>A4="FÉRIAS"</formula>
    </cfRule>
    <cfRule type="expression" dxfId="25699" priority="2065">
      <formula>A4="ATESTADO"</formula>
    </cfRule>
  </conditionalFormatting>
  <conditionalFormatting sqref="A5">
    <cfRule type="containsText" dxfId="25698" priority="2061" operator="containsText" text="ATESTADO">
      <formula>NOT(ISERROR(SEARCH("ATESTADO",A5)))</formula>
    </cfRule>
  </conditionalFormatting>
  <conditionalFormatting sqref="A5">
    <cfRule type="expression" dxfId="25697" priority="2057">
      <formula>A3="ATESTADO"</formula>
    </cfRule>
    <cfRule type="expression" dxfId="25696" priority="2058">
      <formula>A3="FÉRIAS"</formula>
    </cfRule>
    <cfRule type="expression" dxfId="25695" priority="2059">
      <formula>A3="NTRAB"</formula>
    </cfRule>
    <cfRule type="expression" dxfId="25694" priority="2060">
      <formula>A3="FERIADO"</formula>
    </cfRule>
  </conditionalFormatting>
  <conditionalFormatting sqref="A3:A6">
    <cfRule type="containsText" dxfId="25693" priority="2056" operator="containsText" text="HOJE">
      <formula>NOT(ISERROR(SEARCH("HOJE",A3)))</formula>
    </cfRule>
  </conditionalFormatting>
  <conditionalFormatting sqref="A10">
    <cfRule type="containsText" dxfId="25692" priority="2054" operator="containsText" text="NTRAB">
      <formula>NOT(ISERROR(SEARCH("NTRAB",A10)))</formula>
    </cfRule>
    <cfRule type="containsText" dxfId="25691" priority="2055" operator="containsText" text="FERIADO">
      <formula>NOT(ISERROR(SEARCH("FERIADO",A10)))</formula>
    </cfRule>
  </conditionalFormatting>
  <conditionalFormatting sqref="A10">
    <cfRule type="containsText" dxfId="25690" priority="2053" operator="containsText" text="FÉRIAS">
      <formula>NOT(ISERROR(SEARCH("FÉRIAS",A10)))</formula>
    </cfRule>
  </conditionalFormatting>
  <conditionalFormatting sqref="A7">
    <cfRule type="containsText" dxfId="25689" priority="2051" operator="containsText" text="NTRAB">
      <formula>NOT(ISERROR(SEARCH("NTRAB",A7)))</formula>
    </cfRule>
    <cfRule type="containsText" dxfId="25688" priority="2052" operator="containsText" text="FERIADO">
      <formula>NOT(ISERROR(SEARCH("FERIADO",A7)))</formula>
    </cfRule>
  </conditionalFormatting>
  <conditionalFormatting sqref="A7">
    <cfRule type="containsText" dxfId="25687" priority="2050" operator="containsText" text="FÉRIAS">
      <formula>NOT(ISERROR(SEARCH("FÉRIAS",A7)))</formula>
    </cfRule>
  </conditionalFormatting>
  <conditionalFormatting sqref="A7 A10">
    <cfRule type="containsText" dxfId="25686" priority="2049" operator="containsText" text="ATESTADO">
      <formula>NOT(ISERROR(SEARCH("ATESTADO",A7)))</formula>
    </cfRule>
  </conditionalFormatting>
  <conditionalFormatting sqref="A8">
    <cfRule type="containsText" dxfId="25685" priority="2047" operator="containsText" text="NTRAB">
      <formula>NOT(ISERROR(SEARCH("NTRAB",A8)))</formula>
    </cfRule>
    <cfRule type="containsText" dxfId="25684" priority="2048" operator="containsText" text="FERIADO">
      <formula>NOT(ISERROR(SEARCH("FERIADO",A8)))</formula>
    </cfRule>
  </conditionalFormatting>
  <conditionalFormatting sqref="A8">
    <cfRule type="containsText" dxfId="25683" priority="2046" operator="containsText" text="FÉRIAS">
      <formula>NOT(ISERROR(SEARCH("FÉRIAS",A8)))</formula>
    </cfRule>
  </conditionalFormatting>
  <conditionalFormatting sqref="A8">
    <cfRule type="expression" dxfId="25682" priority="2042">
      <formula>A7="FERIADO"</formula>
    </cfRule>
    <cfRule type="expression" dxfId="25681" priority="2043">
      <formula>A7="NTRAB"</formula>
    </cfRule>
    <cfRule type="expression" dxfId="25680" priority="2044">
      <formula>A7="FÉRIAS"</formula>
    </cfRule>
    <cfRule type="expression" dxfId="25679" priority="2045">
      <formula>A7="ATESTADO"</formula>
    </cfRule>
  </conditionalFormatting>
  <conditionalFormatting sqref="A8">
    <cfRule type="containsText" dxfId="25678" priority="2041" operator="containsText" text="ATESTADO">
      <formula>NOT(ISERROR(SEARCH("ATESTADO",A8)))</formula>
    </cfRule>
  </conditionalFormatting>
  <conditionalFormatting sqref="A9">
    <cfRule type="containsText" dxfId="25677" priority="2039" operator="containsText" text="NTRAB">
      <formula>NOT(ISERROR(SEARCH("NTRAB",A9)))</formula>
    </cfRule>
    <cfRule type="containsText" dxfId="25676" priority="2040" operator="containsText" text="FERIADO">
      <formula>NOT(ISERROR(SEARCH("FERIADO",A9)))</formula>
    </cfRule>
  </conditionalFormatting>
  <conditionalFormatting sqref="A9">
    <cfRule type="containsText" dxfId="25675" priority="2038" operator="containsText" text="FÉRIAS">
      <formula>NOT(ISERROR(SEARCH("FÉRIAS",A9)))</formula>
    </cfRule>
  </conditionalFormatting>
  <conditionalFormatting sqref="A9">
    <cfRule type="expression" dxfId="25674" priority="2034">
      <formula>A8="FERIADO"</formula>
    </cfRule>
    <cfRule type="expression" dxfId="25673" priority="2035">
      <formula>A8="NTRAB"</formula>
    </cfRule>
    <cfRule type="expression" dxfId="25672" priority="2036">
      <formula>A8="FÉRIAS"</formula>
    </cfRule>
    <cfRule type="expression" dxfId="25671" priority="2037">
      <formula>A8="ATESTADO"</formula>
    </cfRule>
  </conditionalFormatting>
  <conditionalFormatting sqref="A9">
    <cfRule type="containsText" dxfId="25670" priority="2033" operator="containsText" text="ATESTADO">
      <formula>NOT(ISERROR(SEARCH("ATESTADO",A9)))</formula>
    </cfRule>
  </conditionalFormatting>
  <conditionalFormatting sqref="A9">
    <cfRule type="expression" dxfId="25669" priority="2029">
      <formula>A7="ATESTADO"</formula>
    </cfRule>
    <cfRule type="expression" dxfId="25668" priority="2030">
      <formula>A7="FÉRIAS"</formula>
    </cfRule>
    <cfRule type="expression" dxfId="25667" priority="2031">
      <formula>A7="NTRAB"</formula>
    </cfRule>
    <cfRule type="expression" dxfId="25666" priority="2032">
      <formula>A7="FERIADO"</formula>
    </cfRule>
  </conditionalFormatting>
  <conditionalFormatting sqref="A7:A10">
    <cfRule type="containsText" dxfId="25665" priority="2028" operator="containsText" text="HOJE">
      <formula>NOT(ISERROR(SEARCH("HOJE",A7)))</formula>
    </cfRule>
  </conditionalFormatting>
  <conditionalFormatting sqref="A14">
    <cfRule type="containsText" dxfId="25664" priority="2026" operator="containsText" text="NTRAB">
      <formula>NOT(ISERROR(SEARCH("NTRAB",A14)))</formula>
    </cfRule>
    <cfRule type="containsText" dxfId="25663" priority="2027" operator="containsText" text="FERIADO">
      <formula>NOT(ISERROR(SEARCH("FERIADO",A14)))</formula>
    </cfRule>
  </conditionalFormatting>
  <conditionalFormatting sqref="A14">
    <cfRule type="containsText" dxfId="25662" priority="2025" operator="containsText" text="FÉRIAS">
      <formula>NOT(ISERROR(SEARCH("FÉRIAS",A14)))</formula>
    </cfRule>
  </conditionalFormatting>
  <conditionalFormatting sqref="A11">
    <cfRule type="containsText" dxfId="25661" priority="2023" operator="containsText" text="NTRAB">
      <formula>NOT(ISERROR(SEARCH("NTRAB",A11)))</formula>
    </cfRule>
    <cfRule type="containsText" dxfId="25660" priority="2024" operator="containsText" text="FERIADO">
      <formula>NOT(ISERROR(SEARCH("FERIADO",A11)))</formula>
    </cfRule>
  </conditionalFormatting>
  <conditionalFormatting sqref="A11">
    <cfRule type="containsText" dxfId="25659" priority="2022" operator="containsText" text="FÉRIAS">
      <formula>NOT(ISERROR(SEARCH("FÉRIAS",A11)))</formula>
    </cfRule>
  </conditionalFormatting>
  <conditionalFormatting sqref="A11 A14">
    <cfRule type="containsText" dxfId="25658" priority="2021" operator="containsText" text="ATESTADO">
      <formula>NOT(ISERROR(SEARCH("ATESTADO",A11)))</formula>
    </cfRule>
  </conditionalFormatting>
  <conditionalFormatting sqref="A12">
    <cfRule type="containsText" dxfId="25657" priority="2019" operator="containsText" text="NTRAB">
      <formula>NOT(ISERROR(SEARCH("NTRAB",A12)))</formula>
    </cfRule>
    <cfRule type="containsText" dxfId="25656" priority="2020" operator="containsText" text="FERIADO">
      <formula>NOT(ISERROR(SEARCH("FERIADO",A12)))</formula>
    </cfRule>
  </conditionalFormatting>
  <conditionalFormatting sqref="A12">
    <cfRule type="containsText" dxfId="25655" priority="2018" operator="containsText" text="FÉRIAS">
      <formula>NOT(ISERROR(SEARCH("FÉRIAS",A12)))</formula>
    </cfRule>
  </conditionalFormatting>
  <conditionalFormatting sqref="A12">
    <cfRule type="expression" dxfId="25654" priority="2014">
      <formula>A11="FERIADO"</formula>
    </cfRule>
    <cfRule type="expression" dxfId="25653" priority="2015">
      <formula>A11="NTRAB"</formula>
    </cfRule>
    <cfRule type="expression" dxfId="25652" priority="2016">
      <formula>A11="FÉRIAS"</formula>
    </cfRule>
    <cfRule type="expression" dxfId="25651" priority="2017">
      <formula>A11="ATESTADO"</formula>
    </cfRule>
  </conditionalFormatting>
  <conditionalFormatting sqref="A12">
    <cfRule type="containsText" dxfId="25650" priority="2013" operator="containsText" text="ATESTADO">
      <formula>NOT(ISERROR(SEARCH("ATESTADO",A12)))</formula>
    </cfRule>
  </conditionalFormatting>
  <conditionalFormatting sqref="A11:A12 A14">
    <cfRule type="containsText" dxfId="25649" priority="2012" operator="containsText" text="HOJE">
      <formula>NOT(ISERROR(SEARCH("HOJE",A11)))</formula>
    </cfRule>
  </conditionalFormatting>
  <conditionalFormatting sqref="A18">
    <cfRule type="containsText" dxfId="25648" priority="2010" operator="containsText" text="NTRAB">
      <formula>NOT(ISERROR(SEARCH("NTRAB",A18)))</formula>
    </cfRule>
    <cfRule type="containsText" dxfId="25647" priority="2011" operator="containsText" text="FERIADO">
      <formula>NOT(ISERROR(SEARCH("FERIADO",A18)))</formula>
    </cfRule>
  </conditionalFormatting>
  <conditionalFormatting sqref="A18">
    <cfRule type="containsText" dxfId="25646" priority="2009" operator="containsText" text="FÉRIAS">
      <formula>NOT(ISERROR(SEARCH("FÉRIAS",A18)))</formula>
    </cfRule>
  </conditionalFormatting>
  <conditionalFormatting sqref="A15">
    <cfRule type="containsText" dxfId="25645" priority="2007" operator="containsText" text="NTRAB">
      <formula>NOT(ISERROR(SEARCH("NTRAB",A15)))</formula>
    </cfRule>
    <cfRule type="containsText" dxfId="25644" priority="2008" operator="containsText" text="FERIADO">
      <formula>NOT(ISERROR(SEARCH("FERIADO",A15)))</formula>
    </cfRule>
  </conditionalFormatting>
  <conditionalFormatting sqref="A15">
    <cfRule type="containsText" dxfId="25643" priority="2006" operator="containsText" text="FÉRIAS">
      <formula>NOT(ISERROR(SEARCH("FÉRIAS",A15)))</formula>
    </cfRule>
  </conditionalFormatting>
  <conditionalFormatting sqref="A15 A18">
    <cfRule type="containsText" dxfId="25642" priority="2005" operator="containsText" text="ATESTADO">
      <formula>NOT(ISERROR(SEARCH("ATESTADO",A15)))</formula>
    </cfRule>
  </conditionalFormatting>
  <conditionalFormatting sqref="A16">
    <cfRule type="containsText" dxfId="25641" priority="2003" operator="containsText" text="NTRAB">
      <formula>NOT(ISERROR(SEARCH("NTRAB",A16)))</formula>
    </cfRule>
    <cfRule type="containsText" dxfId="25640" priority="2004" operator="containsText" text="FERIADO">
      <formula>NOT(ISERROR(SEARCH("FERIADO",A16)))</formula>
    </cfRule>
  </conditionalFormatting>
  <conditionalFormatting sqref="A16">
    <cfRule type="containsText" dxfId="25639" priority="2002" operator="containsText" text="FÉRIAS">
      <formula>NOT(ISERROR(SEARCH("FÉRIAS",A16)))</formula>
    </cfRule>
  </conditionalFormatting>
  <conditionalFormatting sqref="A16">
    <cfRule type="expression" dxfId="25638" priority="1998">
      <formula>A15="FERIADO"</formula>
    </cfRule>
    <cfRule type="expression" dxfId="25637" priority="1999">
      <formula>A15="NTRAB"</formula>
    </cfRule>
    <cfRule type="expression" dxfId="25636" priority="2000">
      <formula>A15="FÉRIAS"</formula>
    </cfRule>
    <cfRule type="expression" dxfId="25635" priority="2001">
      <formula>A15="ATESTADO"</formula>
    </cfRule>
  </conditionalFormatting>
  <conditionalFormatting sqref="A16">
    <cfRule type="containsText" dxfId="25634" priority="1997" operator="containsText" text="ATESTADO">
      <formula>NOT(ISERROR(SEARCH("ATESTADO",A16)))</formula>
    </cfRule>
  </conditionalFormatting>
  <conditionalFormatting sqref="A15:A16 A18">
    <cfRule type="containsText" dxfId="25633" priority="1996" operator="containsText" text="HOJE">
      <formula>NOT(ISERROR(SEARCH("HOJE",A15)))</formula>
    </cfRule>
  </conditionalFormatting>
  <conditionalFormatting sqref="A22">
    <cfRule type="containsText" dxfId="25632" priority="1994" operator="containsText" text="NTRAB">
      <formula>NOT(ISERROR(SEARCH("NTRAB",A22)))</formula>
    </cfRule>
    <cfRule type="containsText" dxfId="25631" priority="1995" operator="containsText" text="FERIADO">
      <formula>NOT(ISERROR(SEARCH("FERIADO",A22)))</formula>
    </cfRule>
  </conditionalFormatting>
  <conditionalFormatting sqref="A22">
    <cfRule type="containsText" dxfId="25630" priority="1993" operator="containsText" text="FÉRIAS">
      <formula>NOT(ISERROR(SEARCH("FÉRIAS",A22)))</formula>
    </cfRule>
  </conditionalFormatting>
  <conditionalFormatting sqref="A19">
    <cfRule type="containsText" dxfId="25629" priority="1991" operator="containsText" text="NTRAB">
      <formula>NOT(ISERROR(SEARCH("NTRAB",A19)))</formula>
    </cfRule>
    <cfRule type="containsText" dxfId="25628" priority="1992" operator="containsText" text="FERIADO">
      <formula>NOT(ISERROR(SEARCH("FERIADO",A19)))</formula>
    </cfRule>
  </conditionalFormatting>
  <conditionalFormatting sqref="A19">
    <cfRule type="containsText" dxfId="25627" priority="1990" operator="containsText" text="FÉRIAS">
      <formula>NOT(ISERROR(SEARCH("FÉRIAS",A19)))</formula>
    </cfRule>
  </conditionalFormatting>
  <conditionalFormatting sqref="A19 A22">
    <cfRule type="containsText" dxfId="25626" priority="1989" operator="containsText" text="ATESTADO">
      <formula>NOT(ISERROR(SEARCH("ATESTADO",A19)))</formula>
    </cfRule>
  </conditionalFormatting>
  <conditionalFormatting sqref="A20">
    <cfRule type="containsText" dxfId="25625" priority="1987" operator="containsText" text="NTRAB">
      <formula>NOT(ISERROR(SEARCH("NTRAB",A20)))</formula>
    </cfRule>
    <cfRule type="containsText" dxfId="25624" priority="1988" operator="containsText" text="FERIADO">
      <formula>NOT(ISERROR(SEARCH("FERIADO",A20)))</formula>
    </cfRule>
  </conditionalFormatting>
  <conditionalFormatting sqref="A20">
    <cfRule type="containsText" dxfId="25623" priority="1986" operator="containsText" text="FÉRIAS">
      <formula>NOT(ISERROR(SEARCH("FÉRIAS",A20)))</formula>
    </cfRule>
  </conditionalFormatting>
  <conditionalFormatting sqref="A20">
    <cfRule type="expression" dxfId="25622" priority="1982">
      <formula>A19="FERIADO"</formula>
    </cfRule>
    <cfRule type="expression" dxfId="25621" priority="1983">
      <formula>A19="NTRAB"</formula>
    </cfRule>
    <cfRule type="expression" dxfId="25620" priority="1984">
      <formula>A19="FÉRIAS"</formula>
    </cfRule>
    <cfRule type="expression" dxfId="25619" priority="1985">
      <formula>A19="ATESTADO"</formula>
    </cfRule>
  </conditionalFormatting>
  <conditionalFormatting sqref="A20">
    <cfRule type="containsText" dxfId="25618" priority="1981" operator="containsText" text="ATESTADO">
      <formula>NOT(ISERROR(SEARCH("ATESTADO",A20)))</formula>
    </cfRule>
  </conditionalFormatting>
  <conditionalFormatting sqref="A19:A20 A22">
    <cfRule type="containsText" dxfId="25617" priority="1980" operator="containsText" text="HOJE">
      <formula>NOT(ISERROR(SEARCH("HOJE",A19)))</formula>
    </cfRule>
  </conditionalFormatting>
  <conditionalFormatting sqref="A26">
    <cfRule type="containsText" dxfId="25616" priority="1978" operator="containsText" text="NTRAB">
      <formula>NOT(ISERROR(SEARCH("NTRAB",A26)))</formula>
    </cfRule>
    <cfRule type="containsText" dxfId="25615" priority="1979" operator="containsText" text="FERIADO">
      <formula>NOT(ISERROR(SEARCH("FERIADO",A26)))</formula>
    </cfRule>
  </conditionalFormatting>
  <conditionalFormatting sqref="A26">
    <cfRule type="containsText" dxfId="25614" priority="1977" operator="containsText" text="FÉRIAS">
      <formula>NOT(ISERROR(SEARCH("FÉRIAS",A26)))</formula>
    </cfRule>
  </conditionalFormatting>
  <conditionalFormatting sqref="A23">
    <cfRule type="containsText" dxfId="25613" priority="1975" operator="containsText" text="NTRAB">
      <formula>NOT(ISERROR(SEARCH("NTRAB",A23)))</formula>
    </cfRule>
    <cfRule type="containsText" dxfId="25612" priority="1976" operator="containsText" text="FERIADO">
      <formula>NOT(ISERROR(SEARCH("FERIADO",A23)))</formula>
    </cfRule>
  </conditionalFormatting>
  <conditionalFormatting sqref="A23">
    <cfRule type="containsText" dxfId="25611" priority="1974" operator="containsText" text="FÉRIAS">
      <formula>NOT(ISERROR(SEARCH("FÉRIAS",A23)))</formula>
    </cfRule>
  </conditionalFormatting>
  <conditionalFormatting sqref="A23 A26">
    <cfRule type="containsText" dxfId="25610" priority="1973" operator="containsText" text="ATESTADO">
      <formula>NOT(ISERROR(SEARCH("ATESTADO",A23)))</formula>
    </cfRule>
  </conditionalFormatting>
  <conditionalFormatting sqref="A24">
    <cfRule type="containsText" dxfId="25609" priority="1971" operator="containsText" text="NTRAB">
      <formula>NOT(ISERROR(SEARCH("NTRAB",A24)))</formula>
    </cfRule>
    <cfRule type="containsText" dxfId="25608" priority="1972" operator="containsText" text="FERIADO">
      <formula>NOT(ISERROR(SEARCH("FERIADO",A24)))</formula>
    </cfRule>
  </conditionalFormatting>
  <conditionalFormatting sqref="A24">
    <cfRule type="containsText" dxfId="25607" priority="1970" operator="containsText" text="FÉRIAS">
      <formula>NOT(ISERROR(SEARCH("FÉRIAS",A24)))</formula>
    </cfRule>
  </conditionalFormatting>
  <conditionalFormatting sqref="A24">
    <cfRule type="expression" dxfId="25606" priority="1966">
      <formula>A23="FERIADO"</formula>
    </cfRule>
    <cfRule type="expression" dxfId="25605" priority="1967">
      <formula>A23="NTRAB"</formula>
    </cfRule>
    <cfRule type="expression" dxfId="25604" priority="1968">
      <formula>A23="FÉRIAS"</formula>
    </cfRule>
    <cfRule type="expression" dxfId="25603" priority="1969">
      <formula>A23="ATESTADO"</formula>
    </cfRule>
  </conditionalFormatting>
  <conditionalFormatting sqref="A24">
    <cfRule type="containsText" dxfId="25602" priority="1965" operator="containsText" text="ATESTADO">
      <formula>NOT(ISERROR(SEARCH("ATESTADO",A24)))</formula>
    </cfRule>
  </conditionalFormatting>
  <conditionalFormatting sqref="A23:A24 A26">
    <cfRule type="containsText" dxfId="25601" priority="1964" operator="containsText" text="HOJE">
      <formula>NOT(ISERROR(SEARCH("HOJE",A23)))</formula>
    </cfRule>
  </conditionalFormatting>
  <conditionalFormatting sqref="A30">
    <cfRule type="containsText" dxfId="25600" priority="1962" operator="containsText" text="NTRAB">
      <formula>NOT(ISERROR(SEARCH("NTRAB",A30)))</formula>
    </cfRule>
    <cfRule type="containsText" dxfId="25599" priority="1963" operator="containsText" text="FERIADO">
      <formula>NOT(ISERROR(SEARCH("FERIADO",A30)))</formula>
    </cfRule>
  </conditionalFormatting>
  <conditionalFormatting sqref="A30">
    <cfRule type="containsText" dxfId="25598" priority="1961" operator="containsText" text="FÉRIAS">
      <formula>NOT(ISERROR(SEARCH("FÉRIAS",A30)))</formula>
    </cfRule>
  </conditionalFormatting>
  <conditionalFormatting sqref="A27">
    <cfRule type="containsText" dxfId="25597" priority="1959" operator="containsText" text="NTRAB">
      <formula>NOT(ISERROR(SEARCH("NTRAB",A27)))</formula>
    </cfRule>
    <cfRule type="containsText" dxfId="25596" priority="1960" operator="containsText" text="FERIADO">
      <formula>NOT(ISERROR(SEARCH("FERIADO",A27)))</formula>
    </cfRule>
  </conditionalFormatting>
  <conditionalFormatting sqref="A27">
    <cfRule type="containsText" dxfId="25595" priority="1958" operator="containsText" text="FÉRIAS">
      <formula>NOT(ISERROR(SEARCH("FÉRIAS",A27)))</formula>
    </cfRule>
  </conditionalFormatting>
  <conditionalFormatting sqref="A27 A30">
    <cfRule type="containsText" dxfId="25594" priority="1957" operator="containsText" text="ATESTADO">
      <formula>NOT(ISERROR(SEARCH("ATESTADO",A27)))</formula>
    </cfRule>
  </conditionalFormatting>
  <conditionalFormatting sqref="A28">
    <cfRule type="containsText" dxfId="25593" priority="1955" operator="containsText" text="NTRAB">
      <formula>NOT(ISERROR(SEARCH("NTRAB",A28)))</formula>
    </cfRule>
    <cfRule type="containsText" dxfId="25592" priority="1956" operator="containsText" text="FERIADO">
      <formula>NOT(ISERROR(SEARCH("FERIADO",A28)))</formula>
    </cfRule>
  </conditionalFormatting>
  <conditionalFormatting sqref="A28">
    <cfRule type="containsText" dxfId="25591" priority="1954" operator="containsText" text="FÉRIAS">
      <formula>NOT(ISERROR(SEARCH("FÉRIAS",A28)))</formula>
    </cfRule>
  </conditionalFormatting>
  <conditionalFormatting sqref="A28">
    <cfRule type="expression" dxfId="25590" priority="1950">
      <formula>A27="FERIADO"</formula>
    </cfRule>
    <cfRule type="expression" dxfId="25589" priority="1951">
      <formula>A27="NTRAB"</formula>
    </cfRule>
    <cfRule type="expression" dxfId="25588" priority="1952">
      <formula>A27="FÉRIAS"</formula>
    </cfRule>
    <cfRule type="expression" dxfId="25587" priority="1953">
      <formula>A27="ATESTADO"</formula>
    </cfRule>
  </conditionalFormatting>
  <conditionalFormatting sqref="A28">
    <cfRule type="containsText" dxfId="25586" priority="1949" operator="containsText" text="ATESTADO">
      <formula>NOT(ISERROR(SEARCH("ATESTADO",A28)))</formula>
    </cfRule>
  </conditionalFormatting>
  <conditionalFormatting sqref="A27:A28 A30">
    <cfRule type="containsText" dxfId="25585" priority="1948" operator="containsText" text="HOJE">
      <formula>NOT(ISERROR(SEARCH("HOJE",A27)))</formula>
    </cfRule>
  </conditionalFormatting>
  <conditionalFormatting sqref="A34">
    <cfRule type="containsText" dxfId="25584" priority="1946" operator="containsText" text="NTRAB">
      <formula>NOT(ISERROR(SEARCH("NTRAB",A34)))</formula>
    </cfRule>
    <cfRule type="containsText" dxfId="25583" priority="1947" operator="containsText" text="FERIADO">
      <formula>NOT(ISERROR(SEARCH("FERIADO",A34)))</formula>
    </cfRule>
  </conditionalFormatting>
  <conditionalFormatting sqref="A34">
    <cfRule type="containsText" dxfId="25582" priority="1945" operator="containsText" text="FÉRIAS">
      <formula>NOT(ISERROR(SEARCH("FÉRIAS",A34)))</formula>
    </cfRule>
  </conditionalFormatting>
  <conditionalFormatting sqref="A31">
    <cfRule type="containsText" dxfId="25581" priority="1943" operator="containsText" text="NTRAB">
      <formula>NOT(ISERROR(SEARCH("NTRAB",A31)))</formula>
    </cfRule>
    <cfRule type="containsText" dxfId="25580" priority="1944" operator="containsText" text="FERIADO">
      <formula>NOT(ISERROR(SEARCH("FERIADO",A31)))</formula>
    </cfRule>
  </conditionalFormatting>
  <conditionalFormatting sqref="A31">
    <cfRule type="containsText" dxfId="25579" priority="1942" operator="containsText" text="FÉRIAS">
      <formula>NOT(ISERROR(SEARCH("FÉRIAS",A31)))</formula>
    </cfRule>
  </conditionalFormatting>
  <conditionalFormatting sqref="A31 A34">
    <cfRule type="containsText" dxfId="25578" priority="1941" operator="containsText" text="ATESTADO">
      <formula>NOT(ISERROR(SEARCH("ATESTADO",A31)))</formula>
    </cfRule>
  </conditionalFormatting>
  <conditionalFormatting sqref="A32">
    <cfRule type="containsText" dxfId="25577" priority="1939" operator="containsText" text="NTRAB">
      <formula>NOT(ISERROR(SEARCH("NTRAB",A32)))</formula>
    </cfRule>
    <cfRule type="containsText" dxfId="25576" priority="1940" operator="containsText" text="FERIADO">
      <formula>NOT(ISERROR(SEARCH("FERIADO",A32)))</formula>
    </cfRule>
  </conditionalFormatting>
  <conditionalFormatting sqref="A32">
    <cfRule type="containsText" dxfId="25575" priority="1938" operator="containsText" text="FÉRIAS">
      <formula>NOT(ISERROR(SEARCH("FÉRIAS",A32)))</formula>
    </cfRule>
  </conditionalFormatting>
  <conditionalFormatting sqref="A32">
    <cfRule type="expression" dxfId="25574" priority="1934">
      <formula>A31="FERIADO"</formula>
    </cfRule>
    <cfRule type="expression" dxfId="25573" priority="1935">
      <formula>A31="NTRAB"</formula>
    </cfRule>
    <cfRule type="expression" dxfId="25572" priority="1936">
      <formula>A31="FÉRIAS"</formula>
    </cfRule>
    <cfRule type="expression" dxfId="25571" priority="1937">
      <formula>A31="ATESTADO"</formula>
    </cfRule>
  </conditionalFormatting>
  <conditionalFormatting sqref="A32">
    <cfRule type="containsText" dxfId="25570" priority="1933" operator="containsText" text="ATESTADO">
      <formula>NOT(ISERROR(SEARCH("ATESTADO",A32)))</formula>
    </cfRule>
  </conditionalFormatting>
  <conditionalFormatting sqref="A31:A32 A34">
    <cfRule type="containsText" dxfId="25569" priority="1932" operator="containsText" text="HOJE">
      <formula>NOT(ISERROR(SEARCH("HOJE",A31)))</formula>
    </cfRule>
  </conditionalFormatting>
  <conditionalFormatting sqref="A38">
    <cfRule type="containsText" dxfId="25568" priority="1930" operator="containsText" text="NTRAB">
      <formula>NOT(ISERROR(SEARCH("NTRAB",A38)))</formula>
    </cfRule>
    <cfRule type="containsText" dxfId="25567" priority="1931" operator="containsText" text="FERIADO">
      <formula>NOT(ISERROR(SEARCH("FERIADO",A38)))</formula>
    </cfRule>
  </conditionalFormatting>
  <conditionalFormatting sqref="A38">
    <cfRule type="containsText" dxfId="25566" priority="1929" operator="containsText" text="FÉRIAS">
      <formula>NOT(ISERROR(SEARCH("FÉRIAS",A38)))</formula>
    </cfRule>
  </conditionalFormatting>
  <conditionalFormatting sqref="A35">
    <cfRule type="containsText" dxfId="25565" priority="1927" operator="containsText" text="NTRAB">
      <formula>NOT(ISERROR(SEARCH("NTRAB",A35)))</formula>
    </cfRule>
    <cfRule type="containsText" dxfId="25564" priority="1928" operator="containsText" text="FERIADO">
      <formula>NOT(ISERROR(SEARCH("FERIADO",A35)))</formula>
    </cfRule>
  </conditionalFormatting>
  <conditionalFormatting sqref="A35">
    <cfRule type="containsText" dxfId="25563" priority="1926" operator="containsText" text="FÉRIAS">
      <formula>NOT(ISERROR(SEARCH("FÉRIAS",A35)))</formula>
    </cfRule>
  </conditionalFormatting>
  <conditionalFormatting sqref="A35 A38">
    <cfRule type="containsText" dxfId="25562" priority="1925" operator="containsText" text="ATESTADO">
      <formula>NOT(ISERROR(SEARCH("ATESTADO",A35)))</formula>
    </cfRule>
  </conditionalFormatting>
  <conditionalFormatting sqref="A36">
    <cfRule type="containsText" dxfId="25561" priority="1923" operator="containsText" text="NTRAB">
      <formula>NOT(ISERROR(SEARCH("NTRAB",A36)))</formula>
    </cfRule>
    <cfRule type="containsText" dxfId="25560" priority="1924" operator="containsText" text="FERIADO">
      <formula>NOT(ISERROR(SEARCH("FERIADO",A36)))</formula>
    </cfRule>
  </conditionalFormatting>
  <conditionalFormatting sqref="A36">
    <cfRule type="containsText" dxfId="25559" priority="1922" operator="containsText" text="FÉRIAS">
      <formula>NOT(ISERROR(SEARCH("FÉRIAS",A36)))</formula>
    </cfRule>
  </conditionalFormatting>
  <conditionalFormatting sqref="A36">
    <cfRule type="expression" dxfId="25558" priority="1918">
      <formula>A35="FERIADO"</formula>
    </cfRule>
    <cfRule type="expression" dxfId="25557" priority="1919">
      <formula>A35="NTRAB"</formula>
    </cfRule>
    <cfRule type="expression" dxfId="25556" priority="1920">
      <formula>A35="FÉRIAS"</formula>
    </cfRule>
    <cfRule type="expression" dxfId="25555" priority="1921">
      <formula>A35="ATESTADO"</formula>
    </cfRule>
  </conditionalFormatting>
  <conditionalFormatting sqref="A36">
    <cfRule type="containsText" dxfId="25554" priority="1917" operator="containsText" text="ATESTADO">
      <formula>NOT(ISERROR(SEARCH("ATESTADO",A36)))</formula>
    </cfRule>
  </conditionalFormatting>
  <conditionalFormatting sqref="A35:A36 A38">
    <cfRule type="containsText" dxfId="25553" priority="1916" operator="containsText" text="HOJE">
      <formula>NOT(ISERROR(SEARCH("HOJE",A35)))</formula>
    </cfRule>
  </conditionalFormatting>
  <conditionalFormatting sqref="A42">
    <cfRule type="containsText" dxfId="25552" priority="1914" operator="containsText" text="NTRAB">
      <formula>NOT(ISERROR(SEARCH("NTRAB",A42)))</formula>
    </cfRule>
    <cfRule type="containsText" dxfId="25551" priority="1915" operator="containsText" text="FERIADO">
      <formula>NOT(ISERROR(SEARCH("FERIADO",A42)))</formula>
    </cfRule>
  </conditionalFormatting>
  <conditionalFormatting sqref="A42">
    <cfRule type="containsText" dxfId="25550" priority="1913" operator="containsText" text="FÉRIAS">
      <formula>NOT(ISERROR(SEARCH("FÉRIAS",A42)))</formula>
    </cfRule>
  </conditionalFormatting>
  <conditionalFormatting sqref="A39">
    <cfRule type="containsText" dxfId="25549" priority="1911" operator="containsText" text="NTRAB">
      <formula>NOT(ISERROR(SEARCH("NTRAB",A39)))</formula>
    </cfRule>
    <cfRule type="containsText" dxfId="25548" priority="1912" operator="containsText" text="FERIADO">
      <formula>NOT(ISERROR(SEARCH("FERIADO",A39)))</formula>
    </cfRule>
  </conditionalFormatting>
  <conditionalFormatting sqref="A39">
    <cfRule type="containsText" dxfId="25547" priority="1910" operator="containsText" text="FÉRIAS">
      <formula>NOT(ISERROR(SEARCH("FÉRIAS",A39)))</formula>
    </cfRule>
  </conditionalFormatting>
  <conditionalFormatting sqref="A39 A42">
    <cfRule type="containsText" dxfId="25546" priority="1909" operator="containsText" text="ATESTADO">
      <formula>NOT(ISERROR(SEARCH("ATESTADO",A39)))</formula>
    </cfRule>
  </conditionalFormatting>
  <conditionalFormatting sqref="A40">
    <cfRule type="containsText" dxfId="25545" priority="1907" operator="containsText" text="NTRAB">
      <formula>NOT(ISERROR(SEARCH("NTRAB",A40)))</formula>
    </cfRule>
    <cfRule type="containsText" dxfId="25544" priority="1908" operator="containsText" text="FERIADO">
      <formula>NOT(ISERROR(SEARCH("FERIADO",A40)))</formula>
    </cfRule>
  </conditionalFormatting>
  <conditionalFormatting sqref="A40">
    <cfRule type="containsText" dxfId="25543" priority="1906" operator="containsText" text="FÉRIAS">
      <formula>NOT(ISERROR(SEARCH("FÉRIAS",A40)))</formula>
    </cfRule>
  </conditionalFormatting>
  <conditionalFormatting sqref="A40">
    <cfRule type="expression" dxfId="25542" priority="1902">
      <formula>A39="FERIADO"</formula>
    </cfRule>
    <cfRule type="expression" dxfId="25541" priority="1903">
      <formula>A39="NTRAB"</formula>
    </cfRule>
    <cfRule type="expression" dxfId="25540" priority="1904">
      <formula>A39="FÉRIAS"</formula>
    </cfRule>
    <cfRule type="expression" dxfId="25539" priority="1905">
      <formula>A39="ATESTADO"</formula>
    </cfRule>
  </conditionalFormatting>
  <conditionalFormatting sqref="A40">
    <cfRule type="containsText" dxfId="25538" priority="1901" operator="containsText" text="ATESTADO">
      <formula>NOT(ISERROR(SEARCH("ATESTADO",A40)))</formula>
    </cfRule>
  </conditionalFormatting>
  <conditionalFormatting sqref="A39:A40 A42">
    <cfRule type="containsText" dxfId="25537" priority="1900" operator="containsText" text="HOJE">
      <formula>NOT(ISERROR(SEARCH("HOJE",A39)))</formula>
    </cfRule>
  </conditionalFormatting>
  <conditionalFormatting sqref="A13">
    <cfRule type="containsText" dxfId="25536" priority="1898" operator="containsText" text="NTRAB">
      <formula>NOT(ISERROR(SEARCH("NTRAB",A13)))</formula>
    </cfRule>
    <cfRule type="containsText" dxfId="25535" priority="1899" operator="containsText" text="FERIADO">
      <formula>NOT(ISERROR(SEARCH("FERIADO",A13)))</formula>
    </cfRule>
  </conditionalFormatting>
  <conditionalFormatting sqref="A13">
    <cfRule type="containsText" dxfId="25534" priority="1897" operator="containsText" text="FÉRIAS">
      <formula>NOT(ISERROR(SEARCH("FÉRIAS",A13)))</formula>
    </cfRule>
  </conditionalFormatting>
  <conditionalFormatting sqref="A13">
    <cfRule type="expression" dxfId="25533" priority="1893">
      <formula>A12="FERIADO"</formula>
    </cfRule>
    <cfRule type="expression" dxfId="25532" priority="1894">
      <formula>A12="NTRAB"</formula>
    </cfRule>
    <cfRule type="expression" dxfId="25531" priority="1895">
      <formula>A12="FÉRIAS"</formula>
    </cfRule>
    <cfRule type="expression" dxfId="25530" priority="1896">
      <formula>A12="ATESTADO"</formula>
    </cfRule>
  </conditionalFormatting>
  <conditionalFormatting sqref="A13">
    <cfRule type="containsText" dxfId="25529" priority="1892" operator="containsText" text="ATESTADO">
      <formula>NOT(ISERROR(SEARCH("ATESTADO",A13)))</formula>
    </cfRule>
  </conditionalFormatting>
  <conditionalFormatting sqref="A13">
    <cfRule type="expression" dxfId="25528" priority="1888">
      <formula>A11="ATESTADO"</formula>
    </cfRule>
    <cfRule type="expression" dxfId="25527" priority="1889">
      <formula>A11="FÉRIAS"</formula>
    </cfRule>
    <cfRule type="expression" dxfId="25526" priority="1890">
      <formula>A11="NTRAB"</formula>
    </cfRule>
    <cfRule type="expression" dxfId="25525" priority="1891">
      <formula>A11="FERIADO"</formula>
    </cfRule>
  </conditionalFormatting>
  <conditionalFormatting sqref="A13">
    <cfRule type="containsText" dxfId="25524" priority="1887" operator="containsText" text="HOJE">
      <formula>NOT(ISERROR(SEARCH("HOJE",A13)))</formula>
    </cfRule>
  </conditionalFormatting>
  <conditionalFormatting sqref="A17">
    <cfRule type="containsText" dxfId="25523" priority="1885" operator="containsText" text="NTRAB">
      <formula>NOT(ISERROR(SEARCH("NTRAB",A17)))</formula>
    </cfRule>
    <cfRule type="containsText" dxfId="25522" priority="1886" operator="containsText" text="FERIADO">
      <formula>NOT(ISERROR(SEARCH("FERIADO",A17)))</formula>
    </cfRule>
  </conditionalFormatting>
  <conditionalFormatting sqref="A17">
    <cfRule type="containsText" dxfId="25521" priority="1884" operator="containsText" text="FÉRIAS">
      <formula>NOT(ISERROR(SEARCH("FÉRIAS",A17)))</formula>
    </cfRule>
  </conditionalFormatting>
  <conditionalFormatting sqref="A17">
    <cfRule type="expression" dxfId="25520" priority="1880">
      <formula>A16="FERIADO"</formula>
    </cfRule>
    <cfRule type="expression" dxfId="25519" priority="1881">
      <formula>A16="NTRAB"</formula>
    </cfRule>
    <cfRule type="expression" dxfId="25518" priority="1882">
      <formula>A16="FÉRIAS"</formula>
    </cfRule>
    <cfRule type="expression" dxfId="25517" priority="1883">
      <formula>A16="ATESTADO"</formula>
    </cfRule>
  </conditionalFormatting>
  <conditionalFormatting sqref="A17">
    <cfRule type="containsText" dxfId="25516" priority="1879" operator="containsText" text="ATESTADO">
      <formula>NOT(ISERROR(SEARCH("ATESTADO",A17)))</formula>
    </cfRule>
  </conditionalFormatting>
  <conditionalFormatting sqref="A17">
    <cfRule type="expression" dxfId="25515" priority="1875">
      <formula>A15="ATESTADO"</formula>
    </cfRule>
    <cfRule type="expression" dxfId="25514" priority="1876">
      <formula>A15="FÉRIAS"</formula>
    </cfRule>
    <cfRule type="expression" dxfId="25513" priority="1877">
      <formula>A15="NTRAB"</formula>
    </cfRule>
    <cfRule type="expression" dxfId="25512" priority="1878">
      <formula>A15="FERIADO"</formula>
    </cfRule>
  </conditionalFormatting>
  <conditionalFormatting sqref="A17">
    <cfRule type="containsText" dxfId="25511" priority="1874" operator="containsText" text="HOJE">
      <formula>NOT(ISERROR(SEARCH("HOJE",A17)))</formula>
    </cfRule>
  </conditionalFormatting>
  <conditionalFormatting sqref="A21">
    <cfRule type="containsText" dxfId="25510" priority="1872" operator="containsText" text="NTRAB">
      <formula>NOT(ISERROR(SEARCH("NTRAB",A21)))</formula>
    </cfRule>
    <cfRule type="containsText" dxfId="25509" priority="1873" operator="containsText" text="FERIADO">
      <formula>NOT(ISERROR(SEARCH("FERIADO",A21)))</formula>
    </cfRule>
  </conditionalFormatting>
  <conditionalFormatting sqref="A21">
    <cfRule type="containsText" dxfId="25508" priority="1871" operator="containsText" text="FÉRIAS">
      <formula>NOT(ISERROR(SEARCH("FÉRIAS",A21)))</formula>
    </cfRule>
  </conditionalFormatting>
  <conditionalFormatting sqref="A21">
    <cfRule type="expression" dxfId="25507" priority="1867">
      <formula>A20="FERIADO"</formula>
    </cfRule>
    <cfRule type="expression" dxfId="25506" priority="1868">
      <formula>A20="NTRAB"</formula>
    </cfRule>
    <cfRule type="expression" dxfId="25505" priority="1869">
      <formula>A20="FÉRIAS"</formula>
    </cfRule>
    <cfRule type="expression" dxfId="25504" priority="1870">
      <formula>A20="ATESTADO"</formula>
    </cfRule>
  </conditionalFormatting>
  <conditionalFormatting sqref="A21">
    <cfRule type="containsText" dxfId="25503" priority="1866" operator="containsText" text="ATESTADO">
      <formula>NOT(ISERROR(SEARCH("ATESTADO",A21)))</formula>
    </cfRule>
  </conditionalFormatting>
  <conditionalFormatting sqref="A21">
    <cfRule type="expression" dxfId="25502" priority="1862">
      <formula>A19="ATESTADO"</formula>
    </cfRule>
    <cfRule type="expression" dxfId="25501" priority="1863">
      <formula>A19="FÉRIAS"</formula>
    </cfRule>
    <cfRule type="expression" dxfId="25500" priority="1864">
      <formula>A19="NTRAB"</formula>
    </cfRule>
    <cfRule type="expression" dxfId="25499" priority="1865">
      <formula>A19="FERIADO"</formula>
    </cfRule>
  </conditionalFormatting>
  <conditionalFormatting sqref="A21">
    <cfRule type="containsText" dxfId="25498" priority="1861" operator="containsText" text="HOJE">
      <formula>NOT(ISERROR(SEARCH("HOJE",A21)))</formula>
    </cfRule>
  </conditionalFormatting>
  <conditionalFormatting sqref="A25">
    <cfRule type="containsText" dxfId="25497" priority="1859" operator="containsText" text="NTRAB">
      <formula>NOT(ISERROR(SEARCH("NTRAB",A25)))</formula>
    </cfRule>
    <cfRule type="containsText" dxfId="25496" priority="1860" operator="containsText" text="FERIADO">
      <formula>NOT(ISERROR(SEARCH("FERIADO",A25)))</formula>
    </cfRule>
  </conditionalFormatting>
  <conditionalFormatting sqref="A25">
    <cfRule type="containsText" dxfId="25495" priority="1858" operator="containsText" text="FÉRIAS">
      <formula>NOT(ISERROR(SEARCH("FÉRIAS",A25)))</formula>
    </cfRule>
  </conditionalFormatting>
  <conditionalFormatting sqref="A25">
    <cfRule type="expression" dxfId="25494" priority="1854">
      <formula>A24="FERIADO"</formula>
    </cfRule>
    <cfRule type="expression" dxfId="25493" priority="1855">
      <formula>A24="NTRAB"</formula>
    </cfRule>
    <cfRule type="expression" dxfId="25492" priority="1856">
      <formula>A24="FÉRIAS"</formula>
    </cfRule>
    <cfRule type="expression" dxfId="25491" priority="1857">
      <formula>A24="ATESTADO"</formula>
    </cfRule>
  </conditionalFormatting>
  <conditionalFormatting sqref="A25">
    <cfRule type="containsText" dxfId="25490" priority="1853" operator="containsText" text="ATESTADO">
      <formula>NOT(ISERROR(SEARCH("ATESTADO",A25)))</formula>
    </cfRule>
  </conditionalFormatting>
  <conditionalFormatting sqref="A25">
    <cfRule type="expression" dxfId="25489" priority="1849">
      <formula>A23="ATESTADO"</formula>
    </cfRule>
    <cfRule type="expression" dxfId="25488" priority="1850">
      <formula>A23="FÉRIAS"</formula>
    </cfRule>
    <cfRule type="expression" dxfId="25487" priority="1851">
      <formula>A23="NTRAB"</formula>
    </cfRule>
    <cfRule type="expression" dxfId="25486" priority="1852">
      <formula>A23="FERIADO"</formula>
    </cfRule>
  </conditionalFormatting>
  <conditionalFormatting sqref="A25">
    <cfRule type="containsText" dxfId="25485" priority="1848" operator="containsText" text="HOJE">
      <formula>NOT(ISERROR(SEARCH("HOJE",A25)))</formula>
    </cfRule>
  </conditionalFormatting>
  <conditionalFormatting sqref="A29">
    <cfRule type="containsText" dxfId="25484" priority="1846" operator="containsText" text="NTRAB">
      <formula>NOT(ISERROR(SEARCH("NTRAB",A29)))</formula>
    </cfRule>
    <cfRule type="containsText" dxfId="25483" priority="1847" operator="containsText" text="FERIADO">
      <formula>NOT(ISERROR(SEARCH("FERIADO",A29)))</formula>
    </cfRule>
  </conditionalFormatting>
  <conditionalFormatting sqref="A29">
    <cfRule type="containsText" dxfId="25482" priority="1845" operator="containsText" text="FÉRIAS">
      <formula>NOT(ISERROR(SEARCH("FÉRIAS",A29)))</formula>
    </cfRule>
  </conditionalFormatting>
  <conditionalFormatting sqref="A29">
    <cfRule type="expression" dxfId="25481" priority="1841">
      <formula>A28="FERIADO"</formula>
    </cfRule>
    <cfRule type="expression" dxfId="25480" priority="1842">
      <formula>A28="NTRAB"</formula>
    </cfRule>
    <cfRule type="expression" dxfId="25479" priority="1843">
      <formula>A28="FÉRIAS"</formula>
    </cfRule>
    <cfRule type="expression" dxfId="25478" priority="1844">
      <formula>A28="ATESTADO"</formula>
    </cfRule>
  </conditionalFormatting>
  <conditionalFormatting sqref="A29">
    <cfRule type="containsText" dxfId="25477" priority="1840" operator="containsText" text="ATESTADO">
      <formula>NOT(ISERROR(SEARCH("ATESTADO",A29)))</formula>
    </cfRule>
  </conditionalFormatting>
  <conditionalFormatting sqref="A29">
    <cfRule type="expression" dxfId="25476" priority="1836">
      <formula>A27="ATESTADO"</formula>
    </cfRule>
    <cfRule type="expression" dxfId="25475" priority="1837">
      <formula>A27="FÉRIAS"</formula>
    </cfRule>
    <cfRule type="expression" dxfId="25474" priority="1838">
      <formula>A27="NTRAB"</formula>
    </cfRule>
    <cfRule type="expression" dxfId="25473" priority="1839">
      <formula>A27="FERIADO"</formula>
    </cfRule>
  </conditionalFormatting>
  <conditionalFormatting sqref="A29">
    <cfRule type="containsText" dxfId="25472" priority="1835" operator="containsText" text="HOJE">
      <formula>NOT(ISERROR(SEARCH("HOJE",A29)))</formula>
    </cfRule>
  </conditionalFormatting>
  <conditionalFormatting sqref="A33">
    <cfRule type="containsText" dxfId="25471" priority="1833" operator="containsText" text="NTRAB">
      <formula>NOT(ISERROR(SEARCH("NTRAB",A33)))</formula>
    </cfRule>
    <cfRule type="containsText" dxfId="25470" priority="1834" operator="containsText" text="FERIADO">
      <formula>NOT(ISERROR(SEARCH("FERIADO",A33)))</formula>
    </cfRule>
  </conditionalFormatting>
  <conditionalFormatting sqref="A33">
    <cfRule type="containsText" dxfId="25469" priority="1832" operator="containsText" text="FÉRIAS">
      <formula>NOT(ISERROR(SEARCH("FÉRIAS",A33)))</formula>
    </cfRule>
  </conditionalFormatting>
  <conditionalFormatting sqref="A33">
    <cfRule type="expression" dxfId="25468" priority="1828">
      <formula>A32="FERIADO"</formula>
    </cfRule>
    <cfRule type="expression" dxfId="25467" priority="1829">
      <formula>A32="NTRAB"</formula>
    </cfRule>
    <cfRule type="expression" dxfId="25466" priority="1830">
      <formula>A32="FÉRIAS"</formula>
    </cfRule>
    <cfRule type="expression" dxfId="25465" priority="1831">
      <formula>A32="ATESTADO"</formula>
    </cfRule>
  </conditionalFormatting>
  <conditionalFormatting sqref="A33">
    <cfRule type="containsText" dxfId="25464" priority="1827" operator="containsText" text="ATESTADO">
      <formula>NOT(ISERROR(SEARCH("ATESTADO",A33)))</formula>
    </cfRule>
  </conditionalFormatting>
  <conditionalFormatting sqref="A33">
    <cfRule type="expression" dxfId="25463" priority="1823">
      <formula>A31="ATESTADO"</formula>
    </cfRule>
    <cfRule type="expression" dxfId="25462" priority="1824">
      <formula>A31="FÉRIAS"</formula>
    </cfRule>
    <cfRule type="expression" dxfId="25461" priority="1825">
      <formula>A31="NTRAB"</formula>
    </cfRule>
    <cfRule type="expression" dxfId="25460" priority="1826">
      <formula>A31="FERIADO"</formula>
    </cfRule>
  </conditionalFormatting>
  <conditionalFormatting sqref="A33">
    <cfRule type="containsText" dxfId="25459" priority="1822" operator="containsText" text="HOJE">
      <formula>NOT(ISERROR(SEARCH("HOJE",A33)))</formula>
    </cfRule>
  </conditionalFormatting>
  <conditionalFormatting sqref="A37">
    <cfRule type="containsText" dxfId="25458" priority="1820" operator="containsText" text="NTRAB">
      <formula>NOT(ISERROR(SEARCH("NTRAB",A37)))</formula>
    </cfRule>
    <cfRule type="containsText" dxfId="25457" priority="1821" operator="containsText" text="FERIADO">
      <formula>NOT(ISERROR(SEARCH("FERIADO",A37)))</formula>
    </cfRule>
  </conditionalFormatting>
  <conditionalFormatting sqref="A37">
    <cfRule type="containsText" dxfId="25456" priority="1819" operator="containsText" text="FÉRIAS">
      <formula>NOT(ISERROR(SEARCH("FÉRIAS",A37)))</formula>
    </cfRule>
  </conditionalFormatting>
  <conditionalFormatting sqref="A37">
    <cfRule type="expression" dxfId="25455" priority="1815">
      <formula>A36="FERIADO"</formula>
    </cfRule>
    <cfRule type="expression" dxfId="25454" priority="1816">
      <formula>A36="NTRAB"</formula>
    </cfRule>
    <cfRule type="expression" dxfId="25453" priority="1817">
      <formula>A36="FÉRIAS"</formula>
    </cfRule>
    <cfRule type="expression" dxfId="25452" priority="1818">
      <formula>A36="ATESTADO"</formula>
    </cfRule>
  </conditionalFormatting>
  <conditionalFormatting sqref="A37">
    <cfRule type="containsText" dxfId="25451" priority="1814" operator="containsText" text="ATESTADO">
      <formula>NOT(ISERROR(SEARCH("ATESTADO",A37)))</formula>
    </cfRule>
  </conditionalFormatting>
  <conditionalFormatting sqref="A37">
    <cfRule type="expression" dxfId="25450" priority="1810">
      <formula>A35="ATESTADO"</formula>
    </cfRule>
    <cfRule type="expression" dxfId="25449" priority="1811">
      <formula>A35="FÉRIAS"</formula>
    </cfRule>
    <cfRule type="expression" dxfId="25448" priority="1812">
      <formula>A35="NTRAB"</formula>
    </cfRule>
    <cfRule type="expression" dxfId="25447" priority="1813">
      <formula>A35="FERIADO"</formula>
    </cfRule>
  </conditionalFormatting>
  <conditionalFormatting sqref="A37">
    <cfRule type="containsText" dxfId="25446" priority="1809" operator="containsText" text="HOJE">
      <formula>NOT(ISERROR(SEARCH("HOJE",A37)))</formula>
    </cfRule>
  </conditionalFormatting>
  <conditionalFormatting sqref="A41">
    <cfRule type="containsText" dxfId="25445" priority="1807" operator="containsText" text="NTRAB">
      <formula>NOT(ISERROR(SEARCH("NTRAB",A41)))</formula>
    </cfRule>
    <cfRule type="containsText" dxfId="25444" priority="1808" operator="containsText" text="FERIADO">
      <formula>NOT(ISERROR(SEARCH("FERIADO",A41)))</formula>
    </cfRule>
  </conditionalFormatting>
  <conditionalFormatting sqref="A41">
    <cfRule type="containsText" dxfId="25443" priority="1806" operator="containsText" text="FÉRIAS">
      <formula>NOT(ISERROR(SEARCH("FÉRIAS",A41)))</formula>
    </cfRule>
  </conditionalFormatting>
  <conditionalFormatting sqref="A41">
    <cfRule type="expression" dxfId="25442" priority="1802">
      <formula>A40="FERIADO"</formula>
    </cfRule>
    <cfRule type="expression" dxfId="25441" priority="1803">
      <formula>A40="NTRAB"</formula>
    </cfRule>
    <cfRule type="expression" dxfId="25440" priority="1804">
      <formula>A40="FÉRIAS"</formula>
    </cfRule>
    <cfRule type="expression" dxfId="25439" priority="1805">
      <formula>A40="ATESTADO"</formula>
    </cfRule>
  </conditionalFormatting>
  <conditionalFormatting sqref="A41">
    <cfRule type="containsText" dxfId="25438" priority="1801" operator="containsText" text="ATESTADO">
      <formula>NOT(ISERROR(SEARCH("ATESTADO",A41)))</formula>
    </cfRule>
  </conditionalFormatting>
  <conditionalFormatting sqref="A41">
    <cfRule type="expression" dxfId="25437" priority="1797">
      <formula>A39="ATESTADO"</formula>
    </cfRule>
    <cfRule type="expression" dxfId="25436" priority="1798">
      <formula>A39="FÉRIAS"</formula>
    </cfRule>
    <cfRule type="expression" dxfId="25435" priority="1799">
      <formula>A39="NTRAB"</formula>
    </cfRule>
    <cfRule type="expression" dxfId="25434" priority="1800">
      <formula>A39="FERIADO"</formula>
    </cfRule>
  </conditionalFormatting>
  <conditionalFormatting sqref="A41">
    <cfRule type="containsText" dxfId="25433" priority="1796" operator="containsText" text="HOJE">
      <formula>NOT(ISERROR(SEARCH("HOJE",A41)))</formula>
    </cfRule>
  </conditionalFormatting>
  <conditionalFormatting sqref="F6">
    <cfRule type="containsText" dxfId="25432" priority="1794" operator="containsText" text="NTRAB">
      <formula>NOT(ISERROR(SEARCH("NTRAB",F6)))</formula>
    </cfRule>
    <cfRule type="containsText" dxfId="25431" priority="1795" operator="containsText" text="FERIADO">
      <formula>NOT(ISERROR(SEARCH("FERIADO",F6)))</formula>
    </cfRule>
  </conditionalFormatting>
  <conditionalFormatting sqref="F6">
    <cfRule type="containsText" dxfId="25430" priority="1793" operator="containsText" text="FÉRIAS">
      <formula>NOT(ISERROR(SEARCH("FÉRIAS",F6)))</formula>
    </cfRule>
  </conditionalFormatting>
  <conditionalFormatting sqref="F3">
    <cfRule type="containsText" dxfId="25429" priority="1791" operator="containsText" text="NTRAB">
      <formula>NOT(ISERROR(SEARCH("NTRAB",F3)))</formula>
    </cfRule>
    <cfRule type="containsText" dxfId="25428" priority="1792" operator="containsText" text="FERIADO">
      <formula>NOT(ISERROR(SEARCH("FERIADO",F3)))</formula>
    </cfRule>
  </conditionalFormatting>
  <conditionalFormatting sqref="F3">
    <cfRule type="containsText" dxfId="25427" priority="1790" operator="containsText" text="FÉRIAS">
      <formula>NOT(ISERROR(SEARCH("FÉRIAS",F3)))</formula>
    </cfRule>
  </conditionalFormatting>
  <conditionalFormatting sqref="F3 F6">
    <cfRule type="containsText" dxfId="25426" priority="1789" operator="containsText" text="ATESTADO">
      <formula>NOT(ISERROR(SEARCH("ATESTADO",F3)))</formula>
    </cfRule>
  </conditionalFormatting>
  <conditionalFormatting sqref="F3 F6">
    <cfRule type="containsText" dxfId="25425" priority="1788" operator="containsText" text="HOJE">
      <formula>NOT(ISERROR(SEARCH("HOJE",F3)))</formula>
    </cfRule>
  </conditionalFormatting>
  <conditionalFormatting sqref="F10">
    <cfRule type="containsText" dxfId="25424" priority="1786" operator="containsText" text="NTRAB">
      <formula>NOT(ISERROR(SEARCH("NTRAB",F10)))</formula>
    </cfRule>
    <cfRule type="containsText" dxfId="25423" priority="1787" operator="containsText" text="FERIADO">
      <formula>NOT(ISERROR(SEARCH("FERIADO",F10)))</formula>
    </cfRule>
  </conditionalFormatting>
  <conditionalFormatting sqref="F10">
    <cfRule type="containsText" dxfId="25422" priority="1785" operator="containsText" text="FÉRIAS">
      <formula>NOT(ISERROR(SEARCH("FÉRIAS",F10)))</formula>
    </cfRule>
  </conditionalFormatting>
  <conditionalFormatting sqref="F7">
    <cfRule type="containsText" dxfId="25421" priority="1783" operator="containsText" text="NTRAB">
      <formula>NOT(ISERROR(SEARCH("NTRAB",F7)))</formula>
    </cfRule>
    <cfRule type="containsText" dxfId="25420" priority="1784" operator="containsText" text="FERIADO">
      <formula>NOT(ISERROR(SEARCH("FERIADO",F7)))</formula>
    </cfRule>
  </conditionalFormatting>
  <conditionalFormatting sqref="F7">
    <cfRule type="containsText" dxfId="25419" priority="1782" operator="containsText" text="FÉRIAS">
      <formula>NOT(ISERROR(SEARCH("FÉRIAS",F7)))</formula>
    </cfRule>
  </conditionalFormatting>
  <conditionalFormatting sqref="F7 F10">
    <cfRule type="containsText" dxfId="25418" priority="1781" operator="containsText" text="ATESTADO">
      <formula>NOT(ISERROR(SEARCH("ATESTADO",F7)))</formula>
    </cfRule>
  </conditionalFormatting>
  <conditionalFormatting sqref="F8">
    <cfRule type="containsText" dxfId="25417" priority="1779" operator="containsText" text="NTRAB">
      <formula>NOT(ISERROR(SEARCH("NTRAB",F8)))</formula>
    </cfRule>
    <cfRule type="containsText" dxfId="25416" priority="1780" operator="containsText" text="FERIADO">
      <formula>NOT(ISERROR(SEARCH("FERIADO",F8)))</formula>
    </cfRule>
  </conditionalFormatting>
  <conditionalFormatting sqref="F8">
    <cfRule type="containsText" dxfId="25415" priority="1778" operator="containsText" text="FÉRIAS">
      <formula>NOT(ISERROR(SEARCH("FÉRIAS",F8)))</formula>
    </cfRule>
  </conditionalFormatting>
  <conditionalFormatting sqref="F8">
    <cfRule type="expression" dxfId="25414" priority="1774">
      <formula>F7="FERIADO"</formula>
    </cfRule>
    <cfRule type="expression" dxfId="25413" priority="1775">
      <formula>F7="NTRAB"</formula>
    </cfRule>
    <cfRule type="expression" dxfId="25412" priority="1776">
      <formula>F7="FÉRIAS"</formula>
    </cfRule>
    <cfRule type="expression" dxfId="25411" priority="1777">
      <formula>F7="ATESTADO"</formula>
    </cfRule>
  </conditionalFormatting>
  <conditionalFormatting sqref="F8">
    <cfRule type="containsText" dxfId="25410" priority="1773" operator="containsText" text="ATESTADO">
      <formula>NOT(ISERROR(SEARCH("ATESTADO",F8)))</formula>
    </cfRule>
  </conditionalFormatting>
  <conditionalFormatting sqref="F9">
    <cfRule type="containsText" dxfId="25409" priority="1771" operator="containsText" text="NTRAB">
      <formula>NOT(ISERROR(SEARCH("NTRAB",F9)))</formula>
    </cfRule>
    <cfRule type="containsText" dxfId="25408" priority="1772" operator="containsText" text="FERIADO">
      <formula>NOT(ISERROR(SEARCH("FERIADO",F9)))</formula>
    </cfRule>
  </conditionalFormatting>
  <conditionalFormatting sqref="F9">
    <cfRule type="containsText" dxfId="25407" priority="1770" operator="containsText" text="FÉRIAS">
      <formula>NOT(ISERROR(SEARCH("FÉRIAS",F9)))</formula>
    </cfRule>
  </conditionalFormatting>
  <conditionalFormatting sqref="F9">
    <cfRule type="expression" dxfId="25406" priority="1766">
      <formula>F8="FERIADO"</formula>
    </cfRule>
    <cfRule type="expression" dxfId="25405" priority="1767">
      <formula>F8="NTRAB"</formula>
    </cfRule>
    <cfRule type="expression" dxfId="25404" priority="1768">
      <formula>F8="FÉRIAS"</formula>
    </cfRule>
    <cfRule type="expression" dxfId="25403" priority="1769">
      <formula>F8="ATESTADO"</formula>
    </cfRule>
  </conditionalFormatting>
  <conditionalFormatting sqref="F9">
    <cfRule type="containsText" dxfId="25402" priority="1765" operator="containsText" text="ATESTADO">
      <formula>NOT(ISERROR(SEARCH("ATESTADO",F9)))</formula>
    </cfRule>
  </conditionalFormatting>
  <conditionalFormatting sqref="F9">
    <cfRule type="expression" dxfId="25401" priority="1761">
      <formula>F7="ATESTADO"</formula>
    </cfRule>
    <cfRule type="expression" dxfId="25400" priority="1762">
      <formula>F7="FÉRIAS"</formula>
    </cfRule>
    <cfRule type="expression" dxfId="25399" priority="1763">
      <formula>F7="NTRAB"</formula>
    </cfRule>
    <cfRule type="expression" dxfId="25398" priority="1764">
      <formula>F7="FERIADO"</formula>
    </cfRule>
  </conditionalFormatting>
  <conditionalFormatting sqref="F7:F10">
    <cfRule type="containsText" dxfId="25397" priority="1760" operator="containsText" text="HOJE">
      <formula>NOT(ISERROR(SEARCH("HOJE",F7)))</formula>
    </cfRule>
  </conditionalFormatting>
  <conditionalFormatting sqref="F14">
    <cfRule type="containsText" dxfId="25396" priority="1758" operator="containsText" text="NTRAB">
      <formula>NOT(ISERROR(SEARCH("NTRAB",F14)))</formula>
    </cfRule>
    <cfRule type="containsText" dxfId="25395" priority="1759" operator="containsText" text="FERIADO">
      <formula>NOT(ISERROR(SEARCH("FERIADO",F14)))</formula>
    </cfRule>
  </conditionalFormatting>
  <conditionalFormatting sqref="F14">
    <cfRule type="containsText" dxfId="25394" priority="1757" operator="containsText" text="FÉRIAS">
      <formula>NOT(ISERROR(SEARCH("FÉRIAS",F14)))</formula>
    </cfRule>
  </conditionalFormatting>
  <conditionalFormatting sqref="F11">
    <cfRule type="containsText" dxfId="25393" priority="1755" operator="containsText" text="NTRAB">
      <formula>NOT(ISERROR(SEARCH("NTRAB",F11)))</formula>
    </cfRule>
    <cfRule type="containsText" dxfId="25392" priority="1756" operator="containsText" text="FERIADO">
      <formula>NOT(ISERROR(SEARCH("FERIADO",F11)))</formula>
    </cfRule>
  </conditionalFormatting>
  <conditionalFormatting sqref="F11">
    <cfRule type="containsText" dxfId="25391" priority="1754" operator="containsText" text="FÉRIAS">
      <formula>NOT(ISERROR(SEARCH("FÉRIAS",F11)))</formula>
    </cfRule>
  </conditionalFormatting>
  <conditionalFormatting sqref="F11 F14">
    <cfRule type="containsText" dxfId="25390" priority="1753" operator="containsText" text="ATESTADO">
      <formula>NOT(ISERROR(SEARCH("ATESTADO",F11)))</formula>
    </cfRule>
  </conditionalFormatting>
  <conditionalFormatting sqref="F12">
    <cfRule type="containsText" dxfId="25389" priority="1751" operator="containsText" text="NTRAB">
      <formula>NOT(ISERROR(SEARCH("NTRAB",F12)))</formula>
    </cfRule>
    <cfRule type="containsText" dxfId="25388" priority="1752" operator="containsText" text="FERIADO">
      <formula>NOT(ISERROR(SEARCH("FERIADO",F12)))</formula>
    </cfRule>
  </conditionalFormatting>
  <conditionalFormatting sqref="F12">
    <cfRule type="containsText" dxfId="25387" priority="1750" operator="containsText" text="FÉRIAS">
      <formula>NOT(ISERROR(SEARCH("FÉRIAS",F12)))</formula>
    </cfRule>
  </conditionalFormatting>
  <conditionalFormatting sqref="F12">
    <cfRule type="expression" dxfId="25386" priority="1746">
      <formula>F11="FERIADO"</formula>
    </cfRule>
    <cfRule type="expression" dxfId="25385" priority="1747">
      <formula>F11="NTRAB"</formula>
    </cfRule>
    <cfRule type="expression" dxfId="25384" priority="1748">
      <formula>F11="FÉRIAS"</formula>
    </cfRule>
    <cfRule type="expression" dxfId="25383" priority="1749">
      <formula>F11="ATESTADO"</formula>
    </cfRule>
  </conditionalFormatting>
  <conditionalFormatting sqref="F12">
    <cfRule type="containsText" dxfId="25382" priority="1745" operator="containsText" text="ATESTADO">
      <formula>NOT(ISERROR(SEARCH("ATESTADO",F12)))</formula>
    </cfRule>
  </conditionalFormatting>
  <conditionalFormatting sqref="F11:F12 F14">
    <cfRule type="containsText" dxfId="25381" priority="1744" operator="containsText" text="HOJE">
      <formula>NOT(ISERROR(SEARCH("HOJE",F11)))</formula>
    </cfRule>
  </conditionalFormatting>
  <conditionalFormatting sqref="F18">
    <cfRule type="containsText" dxfId="25380" priority="1742" operator="containsText" text="NTRAB">
      <formula>NOT(ISERROR(SEARCH("NTRAB",F18)))</formula>
    </cfRule>
    <cfRule type="containsText" dxfId="25379" priority="1743" operator="containsText" text="FERIADO">
      <formula>NOT(ISERROR(SEARCH("FERIADO",F18)))</formula>
    </cfRule>
  </conditionalFormatting>
  <conditionalFormatting sqref="F18">
    <cfRule type="containsText" dxfId="25378" priority="1741" operator="containsText" text="FÉRIAS">
      <formula>NOT(ISERROR(SEARCH("FÉRIAS",F18)))</formula>
    </cfRule>
  </conditionalFormatting>
  <conditionalFormatting sqref="F15">
    <cfRule type="containsText" dxfId="25377" priority="1739" operator="containsText" text="NTRAB">
      <formula>NOT(ISERROR(SEARCH("NTRAB",F15)))</formula>
    </cfRule>
    <cfRule type="containsText" dxfId="25376" priority="1740" operator="containsText" text="FERIADO">
      <formula>NOT(ISERROR(SEARCH("FERIADO",F15)))</formula>
    </cfRule>
  </conditionalFormatting>
  <conditionalFormatting sqref="F15">
    <cfRule type="containsText" dxfId="25375" priority="1738" operator="containsText" text="FÉRIAS">
      <formula>NOT(ISERROR(SEARCH("FÉRIAS",F15)))</formula>
    </cfRule>
  </conditionalFormatting>
  <conditionalFormatting sqref="F15 F18">
    <cfRule type="containsText" dxfId="25374" priority="1737" operator="containsText" text="ATESTADO">
      <formula>NOT(ISERROR(SEARCH("ATESTADO",F15)))</formula>
    </cfRule>
  </conditionalFormatting>
  <conditionalFormatting sqref="F16">
    <cfRule type="containsText" dxfId="25373" priority="1735" operator="containsText" text="NTRAB">
      <formula>NOT(ISERROR(SEARCH("NTRAB",F16)))</formula>
    </cfRule>
    <cfRule type="containsText" dxfId="25372" priority="1736" operator="containsText" text="FERIADO">
      <formula>NOT(ISERROR(SEARCH("FERIADO",F16)))</formula>
    </cfRule>
  </conditionalFormatting>
  <conditionalFormatting sqref="F16">
    <cfRule type="containsText" dxfId="25371" priority="1734" operator="containsText" text="FÉRIAS">
      <formula>NOT(ISERROR(SEARCH("FÉRIAS",F16)))</formula>
    </cfRule>
  </conditionalFormatting>
  <conditionalFormatting sqref="F16">
    <cfRule type="expression" dxfId="25370" priority="1730">
      <formula>F15="FERIADO"</formula>
    </cfRule>
    <cfRule type="expression" dxfId="25369" priority="1731">
      <formula>F15="NTRAB"</formula>
    </cfRule>
    <cfRule type="expression" dxfId="25368" priority="1732">
      <formula>F15="FÉRIAS"</formula>
    </cfRule>
    <cfRule type="expression" dxfId="25367" priority="1733">
      <formula>F15="ATESTADO"</formula>
    </cfRule>
  </conditionalFormatting>
  <conditionalFormatting sqref="F16">
    <cfRule type="containsText" dxfId="25366" priority="1729" operator="containsText" text="ATESTADO">
      <formula>NOT(ISERROR(SEARCH("ATESTADO",F16)))</formula>
    </cfRule>
  </conditionalFormatting>
  <conditionalFormatting sqref="F15:F16 F18">
    <cfRule type="containsText" dxfId="25365" priority="1728" operator="containsText" text="HOJE">
      <formula>NOT(ISERROR(SEARCH("HOJE",F15)))</formula>
    </cfRule>
  </conditionalFormatting>
  <conditionalFormatting sqref="F22">
    <cfRule type="containsText" dxfId="25364" priority="1726" operator="containsText" text="NTRAB">
      <formula>NOT(ISERROR(SEARCH("NTRAB",F22)))</formula>
    </cfRule>
    <cfRule type="containsText" dxfId="25363" priority="1727" operator="containsText" text="FERIADO">
      <formula>NOT(ISERROR(SEARCH("FERIADO",F22)))</formula>
    </cfRule>
  </conditionalFormatting>
  <conditionalFormatting sqref="F22">
    <cfRule type="containsText" dxfId="25362" priority="1725" operator="containsText" text="FÉRIAS">
      <formula>NOT(ISERROR(SEARCH("FÉRIAS",F22)))</formula>
    </cfRule>
  </conditionalFormatting>
  <conditionalFormatting sqref="F19">
    <cfRule type="containsText" dxfId="25361" priority="1723" operator="containsText" text="NTRAB">
      <formula>NOT(ISERROR(SEARCH("NTRAB",F19)))</formula>
    </cfRule>
    <cfRule type="containsText" dxfId="25360" priority="1724" operator="containsText" text="FERIADO">
      <formula>NOT(ISERROR(SEARCH("FERIADO",F19)))</formula>
    </cfRule>
  </conditionalFormatting>
  <conditionalFormatting sqref="F19">
    <cfRule type="containsText" dxfId="25359" priority="1722" operator="containsText" text="FÉRIAS">
      <formula>NOT(ISERROR(SEARCH("FÉRIAS",F19)))</formula>
    </cfRule>
  </conditionalFormatting>
  <conditionalFormatting sqref="F19 F22">
    <cfRule type="containsText" dxfId="25358" priority="1721" operator="containsText" text="ATESTADO">
      <formula>NOT(ISERROR(SEARCH("ATESTADO",F19)))</formula>
    </cfRule>
  </conditionalFormatting>
  <conditionalFormatting sqref="F20">
    <cfRule type="containsText" dxfId="25357" priority="1719" operator="containsText" text="NTRAB">
      <formula>NOT(ISERROR(SEARCH("NTRAB",F20)))</formula>
    </cfRule>
    <cfRule type="containsText" dxfId="25356" priority="1720" operator="containsText" text="FERIADO">
      <formula>NOT(ISERROR(SEARCH("FERIADO",F20)))</formula>
    </cfRule>
  </conditionalFormatting>
  <conditionalFormatting sqref="F20">
    <cfRule type="containsText" dxfId="25355" priority="1718" operator="containsText" text="FÉRIAS">
      <formula>NOT(ISERROR(SEARCH("FÉRIAS",F20)))</formula>
    </cfRule>
  </conditionalFormatting>
  <conditionalFormatting sqref="F20">
    <cfRule type="expression" dxfId="25354" priority="1714">
      <formula>F19="FERIADO"</formula>
    </cfRule>
    <cfRule type="expression" dxfId="25353" priority="1715">
      <formula>F19="NTRAB"</formula>
    </cfRule>
    <cfRule type="expression" dxfId="25352" priority="1716">
      <formula>F19="FÉRIAS"</formula>
    </cfRule>
    <cfRule type="expression" dxfId="25351" priority="1717">
      <formula>F19="ATESTADO"</formula>
    </cfRule>
  </conditionalFormatting>
  <conditionalFormatting sqref="F20">
    <cfRule type="containsText" dxfId="25350" priority="1713" operator="containsText" text="ATESTADO">
      <formula>NOT(ISERROR(SEARCH("ATESTADO",F20)))</formula>
    </cfRule>
  </conditionalFormatting>
  <conditionalFormatting sqref="F19:F20 F22">
    <cfRule type="containsText" dxfId="25349" priority="1712" operator="containsText" text="HOJE">
      <formula>NOT(ISERROR(SEARCH("HOJE",F19)))</formula>
    </cfRule>
  </conditionalFormatting>
  <conditionalFormatting sqref="F26">
    <cfRule type="containsText" dxfId="25348" priority="1710" operator="containsText" text="NTRAB">
      <formula>NOT(ISERROR(SEARCH("NTRAB",F26)))</formula>
    </cfRule>
    <cfRule type="containsText" dxfId="25347" priority="1711" operator="containsText" text="FERIADO">
      <formula>NOT(ISERROR(SEARCH("FERIADO",F26)))</formula>
    </cfRule>
  </conditionalFormatting>
  <conditionalFormatting sqref="F26">
    <cfRule type="containsText" dxfId="25346" priority="1709" operator="containsText" text="FÉRIAS">
      <formula>NOT(ISERROR(SEARCH("FÉRIAS",F26)))</formula>
    </cfRule>
  </conditionalFormatting>
  <conditionalFormatting sqref="F23">
    <cfRule type="containsText" dxfId="25345" priority="1707" operator="containsText" text="NTRAB">
      <formula>NOT(ISERROR(SEARCH("NTRAB",F23)))</formula>
    </cfRule>
    <cfRule type="containsText" dxfId="25344" priority="1708" operator="containsText" text="FERIADO">
      <formula>NOT(ISERROR(SEARCH("FERIADO",F23)))</formula>
    </cfRule>
  </conditionalFormatting>
  <conditionalFormatting sqref="F23">
    <cfRule type="containsText" dxfId="25343" priority="1706" operator="containsText" text="FÉRIAS">
      <formula>NOT(ISERROR(SEARCH("FÉRIAS",F23)))</formula>
    </cfRule>
  </conditionalFormatting>
  <conditionalFormatting sqref="F23 F26">
    <cfRule type="containsText" dxfId="25342" priority="1705" operator="containsText" text="ATESTADO">
      <formula>NOT(ISERROR(SEARCH("ATESTADO",F23)))</formula>
    </cfRule>
  </conditionalFormatting>
  <conditionalFormatting sqref="F24">
    <cfRule type="containsText" dxfId="25341" priority="1703" operator="containsText" text="NTRAB">
      <formula>NOT(ISERROR(SEARCH("NTRAB",F24)))</formula>
    </cfRule>
    <cfRule type="containsText" dxfId="25340" priority="1704" operator="containsText" text="FERIADO">
      <formula>NOT(ISERROR(SEARCH("FERIADO",F24)))</formula>
    </cfRule>
  </conditionalFormatting>
  <conditionalFormatting sqref="F24">
    <cfRule type="containsText" dxfId="25339" priority="1702" operator="containsText" text="FÉRIAS">
      <formula>NOT(ISERROR(SEARCH("FÉRIAS",F24)))</formula>
    </cfRule>
  </conditionalFormatting>
  <conditionalFormatting sqref="F24">
    <cfRule type="expression" dxfId="25338" priority="1698">
      <formula>F23="FERIADO"</formula>
    </cfRule>
    <cfRule type="expression" dxfId="25337" priority="1699">
      <formula>F23="NTRAB"</formula>
    </cfRule>
    <cfRule type="expression" dxfId="25336" priority="1700">
      <formula>F23="FÉRIAS"</formula>
    </cfRule>
    <cfRule type="expression" dxfId="25335" priority="1701">
      <formula>F23="ATESTADO"</formula>
    </cfRule>
  </conditionalFormatting>
  <conditionalFormatting sqref="F24">
    <cfRule type="containsText" dxfId="25334" priority="1697" operator="containsText" text="ATESTADO">
      <formula>NOT(ISERROR(SEARCH("ATESTADO",F24)))</formula>
    </cfRule>
  </conditionalFormatting>
  <conditionalFormatting sqref="F23:F24 F26">
    <cfRule type="containsText" dxfId="25333" priority="1696" operator="containsText" text="HOJE">
      <formula>NOT(ISERROR(SEARCH("HOJE",F23)))</formula>
    </cfRule>
  </conditionalFormatting>
  <conditionalFormatting sqref="F30">
    <cfRule type="containsText" dxfId="25332" priority="1694" operator="containsText" text="NTRAB">
      <formula>NOT(ISERROR(SEARCH("NTRAB",F30)))</formula>
    </cfRule>
    <cfRule type="containsText" dxfId="25331" priority="1695" operator="containsText" text="FERIADO">
      <formula>NOT(ISERROR(SEARCH("FERIADO",F30)))</formula>
    </cfRule>
  </conditionalFormatting>
  <conditionalFormatting sqref="F30">
    <cfRule type="containsText" dxfId="25330" priority="1693" operator="containsText" text="FÉRIAS">
      <formula>NOT(ISERROR(SEARCH("FÉRIAS",F30)))</formula>
    </cfRule>
  </conditionalFormatting>
  <conditionalFormatting sqref="F27">
    <cfRule type="containsText" dxfId="25329" priority="1691" operator="containsText" text="NTRAB">
      <formula>NOT(ISERROR(SEARCH("NTRAB",F27)))</formula>
    </cfRule>
    <cfRule type="containsText" dxfId="25328" priority="1692" operator="containsText" text="FERIADO">
      <formula>NOT(ISERROR(SEARCH("FERIADO",F27)))</formula>
    </cfRule>
  </conditionalFormatting>
  <conditionalFormatting sqref="F27">
    <cfRule type="containsText" dxfId="25327" priority="1690" operator="containsText" text="FÉRIAS">
      <formula>NOT(ISERROR(SEARCH("FÉRIAS",F27)))</formula>
    </cfRule>
  </conditionalFormatting>
  <conditionalFormatting sqref="F27 F30">
    <cfRule type="containsText" dxfId="25326" priority="1689" operator="containsText" text="ATESTADO">
      <formula>NOT(ISERROR(SEARCH("ATESTADO",F27)))</formula>
    </cfRule>
  </conditionalFormatting>
  <conditionalFormatting sqref="F28">
    <cfRule type="containsText" dxfId="25325" priority="1687" operator="containsText" text="NTRAB">
      <formula>NOT(ISERROR(SEARCH("NTRAB",F28)))</formula>
    </cfRule>
    <cfRule type="containsText" dxfId="25324" priority="1688" operator="containsText" text="FERIADO">
      <formula>NOT(ISERROR(SEARCH("FERIADO",F28)))</formula>
    </cfRule>
  </conditionalFormatting>
  <conditionalFormatting sqref="F28">
    <cfRule type="containsText" dxfId="25323" priority="1686" operator="containsText" text="FÉRIAS">
      <formula>NOT(ISERROR(SEARCH("FÉRIAS",F28)))</formula>
    </cfRule>
  </conditionalFormatting>
  <conditionalFormatting sqref="F28">
    <cfRule type="expression" dxfId="25322" priority="1682">
      <formula>F27="FERIADO"</formula>
    </cfRule>
    <cfRule type="expression" dxfId="25321" priority="1683">
      <formula>F27="NTRAB"</formula>
    </cfRule>
    <cfRule type="expression" dxfId="25320" priority="1684">
      <formula>F27="FÉRIAS"</formula>
    </cfRule>
    <cfRule type="expression" dxfId="25319" priority="1685">
      <formula>F27="ATESTADO"</formula>
    </cfRule>
  </conditionalFormatting>
  <conditionalFormatting sqref="F28">
    <cfRule type="containsText" dxfId="25318" priority="1681" operator="containsText" text="ATESTADO">
      <formula>NOT(ISERROR(SEARCH("ATESTADO",F28)))</formula>
    </cfRule>
  </conditionalFormatting>
  <conditionalFormatting sqref="F27:F28 F30">
    <cfRule type="containsText" dxfId="25317" priority="1680" operator="containsText" text="HOJE">
      <formula>NOT(ISERROR(SEARCH("HOJE",F27)))</formula>
    </cfRule>
  </conditionalFormatting>
  <conditionalFormatting sqref="F34">
    <cfRule type="containsText" dxfId="25316" priority="1678" operator="containsText" text="NTRAB">
      <formula>NOT(ISERROR(SEARCH("NTRAB",F34)))</formula>
    </cfRule>
    <cfRule type="containsText" dxfId="25315" priority="1679" operator="containsText" text="FERIADO">
      <formula>NOT(ISERROR(SEARCH("FERIADO",F34)))</formula>
    </cfRule>
  </conditionalFormatting>
  <conditionalFormatting sqref="F34">
    <cfRule type="containsText" dxfId="25314" priority="1677" operator="containsText" text="FÉRIAS">
      <formula>NOT(ISERROR(SEARCH("FÉRIAS",F34)))</formula>
    </cfRule>
  </conditionalFormatting>
  <conditionalFormatting sqref="F31">
    <cfRule type="containsText" dxfId="25313" priority="1675" operator="containsText" text="NTRAB">
      <formula>NOT(ISERROR(SEARCH("NTRAB",F31)))</formula>
    </cfRule>
    <cfRule type="containsText" dxfId="25312" priority="1676" operator="containsText" text="FERIADO">
      <formula>NOT(ISERROR(SEARCH("FERIADO",F31)))</formula>
    </cfRule>
  </conditionalFormatting>
  <conditionalFormatting sqref="F31">
    <cfRule type="containsText" dxfId="25311" priority="1674" operator="containsText" text="FÉRIAS">
      <formula>NOT(ISERROR(SEARCH("FÉRIAS",F31)))</formula>
    </cfRule>
  </conditionalFormatting>
  <conditionalFormatting sqref="F31 F34">
    <cfRule type="containsText" dxfId="25310" priority="1673" operator="containsText" text="ATESTADO">
      <formula>NOT(ISERROR(SEARCH("ATESTADO",F31)))</formula>
    </cfRule>
  </conditionalFormatting>
  <conditionalFormatting sqref="F32">
    <cfRule type="containsText" dxfId="25309" priority="1671" operator="containsText" text="NTRAB">
      <formula>NOT(ISERROR(SEARCH("NTRAB",F32)))</formula>
    </cfRule>
    <cfRule type="containsText" dxfId="25308" priority="1672" operator="containsText" text="FERIADO">
      <formula>NOT(ISERROR(SEARCH("FERIADO",F32)))</formula>
    </cfRule>
  </conditionalFormatting>
  <conditionalFormatting sqref="F32">
    <cfRule type="containsText" dxfId="25307" priority="1670" operator="containsText" text="FÉRIAS">
      <formula>NOT(ISERROR(SEARCH("FÉRIAS",F32)))</formula>
    </cfRule>
  </conditionalFormatting>
  <conditionalFormatting sqref="F32">
    <cfRule type="expression" dxfId="25306" priority="1666">
      <formula>F31="FERIADO"</formula>
    </cfRule>
    <cfRule type="expression" dxfId="25305" priority="1667">
      <formula>F31="NTRAB"</formula>
    </cfRule>
    <cfRule type="expression" dxfId="25304" priority="1668">
      <formula>F31="FÉRIAS"</formula>
    </cfRule>
    <cfRule type="expression" dxfId="25303" priority="1669">
      <formula>F31="ATESTADO"</formula>
    </cfRule>
  </conditionalFormatting>
  <conditionalFormatting sqref="F32">
    <cfRule type="containsText" dxfId="25302" priority="1665" operator="containsText" text="ATESTADO">
      <formula>NOT(ISERROR(SEARCH("ATESTADO",F32)))</formula>
    </cfRule>
  </conditionalFormatting>
  <conditionalFormatting sqref="F31:F32 F34">
    <cfRule type="containsText" dxfId="25301" priority="1664" operator="containsText" text="HOJE">
      <formula>NOT(ISERROR(SEARCH("HOJE",F31)))</formula>
    </cfRule>
  </conditionalFormatting>
  <conditionalFormatting sqref="F38">
    <cfRule type="containsText" dxfId="25300" priority="1662" operator="containsText" text="NTRAB">
      <formula>NOT(ISERROR(SEARCH("NTRAB",F38)))</formula>
    </cfRule>
    <cfRule type="containsText" dxfId="25299" priority="1663" operator="containsText" text="FERIADO">
      <formula>NOT(ISERROR(SEARCH("FERIADO",F38)))</formula>
    </cfRule>
  </conditionalFormatting>
  <conditionalFormatting sqref="F38">
    <cfRule type="containsText" dxfId="25298" priority="1661" operator="containsText" text="FÉRIAS">
      <formula>NOT(ISERROR(SEARCH("FÉRIAS",F38)))</formula>
    </cfRule>
  </conditionalFormatting>
  <conditionalFormatting sqref="F35">
    <cfRule type="containsText" dxfId="25297" priority="1659" operator="containsText" text="NTRAB">
      <formula>NOT(ISERROR(SEARCH("NTRAB",F35)))</formula>
    </cfRule>
    <cfRule type="containsText" dxfId="25296" priority="1660" operator="containsText" text="FERIADO">
      <formula>NOT(ISERROR(SEARCH("FERIADO",F35)))</formula>
    </cfRule>
  </conditionalFormatting>
  <conditionalFormatting sqref="F35">
    <cfRule type="containsText" dxfId="25295" priority="1658" operator="containsText" text="FÉRIAS">
      <formula>NOT(ISERROR(SEARCH("FÉRIAS",F35)))</formula>
    </cfRule>
  </conditionalFormatting>
  <conditionalFormatting sqref="F35 F38">
    <cfRule type="containsText" dxfId="25294" priority="1657" operator="containsText" text="ATESTADO">
      <formula>NOT(ISERROR(SEARCH("ATESTADO",F35)))</formula>
    </cfRule>
  </conditionalFormatting>
  <conditionalFormatting sqref="F36">
    <cfRule type="containsText" dxfId="25293" priority="1655" operator="containsText" text="NTRAB">
      <formula>NOT(ISERROR(SEARCH("NTRAB",F36)))</formula>
    </cfRule>
    <cfRule type="containsText" dxfId="25292" priority="1656" operator="containsText" text="FERIADO">
      <formula>NOT(ISERROR(SEARCH("FERIADO",F36)))</formula>
    </cfRule>
  </conditionalFormatting>
  <conditionalFormatting sqref="F36">
    <cfRule type="containsText" dxfId="25291" priority="1654" operator="containsText" text="FÉRIAS">
      <formula>NOT(ISERROR(SEARCH("FÉRIAS",F36)))</formula>
    </cfRule>
  </conditionalFormatting>
  <conditionalFormatting sqref="F36">
    <cfRule type="expression" dxfId="25290" priority="1650">
      <formula>F35="FERIADO"</formula>
    </cfRule>
    <cfRule type="expression" dxfId="25289" priority="1651">
      <formula>F35="NTRAB"</formula>
    </cfRule>
    <cfRule type="expression" dxfId="25288" priority="1652">
      <formula>F35="FÉRIAS"</formula>
    </cfRule>
    <cfRule type="expression" dxfId="25287" priority="1653">
      <formula>F35="ATESTADO"</formula>
    </cfRule>
  </conditionalFormatting>
  <conditionalFormatting sqref="F36">
    <cfRule type="containsText" dxfId="25286" priority="1649" operator="containsText" text="ATESTADO">
      <formula>NOT(ISERROR(SEARCH("ATESTADO",F36)))</formula>
    </cfRule>
  </conditionalFormatting>
  <conditionalFormatting sqref="F35:F36 F38">
    <cfRule type="containsText" dxfId="25285" priority="1648" operator="containsText" text="HOJE">
      <formula>NOT(ISERROR(SEARCH("HOJE",F35)))</formula>
    </cfRule>
  </conditionalFormatting>
  <conditionalFormatting sqref="F42">
    <cfRule type="containsText" dxfId="25284" priority="1646" operator="containsText" text="NTRAB">
      <formula>NOT(ISERROR(SEARCH("NTRAB",F42)))</formula>
    </cfRule>
    <cfRule type="containsText" dxfId="25283" priority="1647" operator="containsText" text="FERIADO">
      <formula>NOT(ISERROR(SEARCH("FERIADO",F42)))</formula>
    </cfRule>
  </conditionalFormatting>
  <conditionalFormatting sqref="F42">
    <cfRule type="containsText" dxfId="25282" priority="1645" operator="containsText" text="FÉRIAS">
      <formula>NOT(ISERROR(SEARCH("FÉRIAS",F42)))</formula>
    </cfRule>
  </conditionalFormatting>
  <conditionalFormatting sqref="F39">
    <cfRule type="containsText" dxfId="25281" priority="1643" operator="containsText" text="NTRAB">
      <formula>NOT(ISERROR(SEARCH("NTRAB",F39)))</formula>
    </cfRule>
    <cfRule type="containsText" dxfId="25280" priority="1644" operator="containsText" text="FERIADO">
      <formula>NOT(ISERROR(SEARCH("FERIADO",F39)))</formula>
    </cfRule>
  </conditionalFormatting>
  <conditionalFormatting sqref="F39">
    <cfRule type="containsText" dxfId="25279" priority="1642" operator="containsText" text="FÉRIAS">
      <formula>NOT(ISERROR(SEARCH("FÉRIAS",F39)))</formula>
    </cfRule>
  </conditionalFormatting>
  <conditionalFormatting sqref="F39 F42">
    <cfRule type="containsText" dxfId="25278" priority="1641" operator="containsText" text="ATESTADO">
      <formula>NOT(ISERROR(SEARCH("ATESTADO",F39)))</formula>
    </cfRule>
  </conditionalFormatting>
  <conditionalFormatting sqref="F40">
    <cfRule type="containsText" dxfId="25277" priority="1639" operator="containsText" text="NTRAB">
      <formula>NOT(ISERROR(SEARCH("NTRAB",F40)))</formula>
    </cfRule>
    <cfRule type="containsText" dxfId="25276" priority="1640" operator="containsText" text="FERIADO">
      <formula>NOT(ISERROR(SEARCH("FERIADO",F40)))</formula>
    </cfRule>
  </conditionalFormatting>
  <conditionalFormatting sqref="F40">
    <cfRule type="containsText" dxfId="25275" priority="1638" operator="containsText" text="FÉRIAS">
      <formula>NOT(ISERROR(SEARCH("FÉRIAS",F40)))</formula>
    </cfRule>
  </conditionalFormatting>
  <conditionalFormatting sqref="F40">
    <cfRule type="expression" dxfId="25274" priority="1634">
      <formula>F39="FERIADO"</formula>
    </cfRule>
    <cfRule type="expression" dxfId="25273" priority="1635">
      <formula>F39="NTRAB"</formula>
    </cfRule>
    <cfRule type="expression" dxfId="25272" priority="1636">
      <formula>F39="FÉRIAS"</formula>
    </cfRule>
    <cfRule type="expression" dxfId="25271" priority="1637">
      <formula>F39="ATESTADO"</formula>
    </cfRule>
  </conditionalFormatting>
  <conditionalFormatting sqref="F40">
    <cfRule type="containsText" dxfId="25270" priority="1633" operator="containsText" text="ATESTADO">
      <formula>NOT(ISERROR(SEARCH("ATESTADO",F40)))</formula>
    </cfRule>
  </conditionalFormatting>
  <conditionalFormatting sqref="F39:F40 F42">
    <cfRule type="containsText" dxfId="25269" priority="1632" operator="containsText" text="HOJE">
      <formula>NOT(ISERROR(SEARCH("HOJE",F39)))</formula>
    </cfRule>
  </conditionalFormatting>
  <conditionalFormatting sqref="F13">
    <cfRule type="containsText" dxfId="25268" priority="1630" operator="containsText" text="NTRAB">
      <formula>NOT(ISERROR(SEARCH("NTRAB",F13)))</formula>
    </cfRule>
    <cfRule type="containsText" dxfId="25267" priority="1631" operator="containsText" text="FERIADO">
      <formula>NOT(ISERROR(SEARCH("FERIADO",F13)))</formula>
    </cfRule>
  </conditionalFormatting>
  <conditionalFormatting sqref="F13">
    <cfRule type="containsText" dxfId="25266" priority="1629" operator="containsText" text="FÉRIAS">
      <formula>NOT(ISERROR(SEARCH("FÉRIAS",F13)))</formula>
    </cfRule>
  </conditionalFormatting>
  <conditionalFormatting sqref="F13">
    <cfRule type="expression" dxfId="25265" priority="1625">
      <formula>F12="FERIADO"</formula>
    </cfRule>
    <cfRule type="expression" dxfId="25264" priority="1626">
      <formula>F12="NTRAB"</formula>
    </cfRule>
    <cfRule type="expression" dxfId="25263" priority="1627">
      <formula>F12="FÉRIAS"</formula>
    </cfRule>
    <cfRule type="expression" dxfId="25262" priority="1628">
      <formula>F12="ATESTADO"</formula>
    </cfRule>
  </conditionalFormatting>
  <conditionalFormatting sqref="F13">
    <cfRule type="containsText" dxfId="25261" priority="1624" operator="containsText" text="ATESTADO">
      <formula>NOT(ISERROR(SEARCH("ATESTADO",F13)))</formula>
    </cfRule>
  </conditionalFormatting>
  <conditionalFormatting sqref="F13">
    <cfRule type="expression" dxfId="25260" priority="1620">
      <formula>F11="ATESTADO"</formula>
    </cfRule>
    <cfRule type="expression" dxfId="25259" priority="1621">
      <formula>F11="FÉRIAS"</formula>
    </cfRule>
    <cfRule type="expression" dxfId="25258" priority="1622">
      <formula>F11="NTRAB"</formula>
    </cfRule>
    <cfRule type="expression" dxfId="25257" priority="1623">
      <formula>F11="FERIADO"</formula>
    </cfRule>
  </conditionalFormatting>
  <conditionalFormatting sqref="F13">
    <cfRule type="containsText" dxfId="25256" priority="1619" operator="containsText" text="HOJE">
      <formula>NOT(ISERROR(SEARCH("HOJE",F13)))</formula>
    </cfRule>
  </conditionalFormatting>
  <conditionalFormatting sqref="F17">
    <cfRule type="containsText" dxfId="25255" priority="1617" operator="containsText" text="NTRAB">
      <formula>NOT(ISERROR(SEARCH("NTRAB",F17)))</formula>
    </cfRule>
    <cfRule type="containsText" dxfId="25254" priority="1618" operator="containsText" text="FERIADO">
      <formula>NOT(ISERROR(SEARCH("FERIADO",F17)))</formula>
    </cfRule>
  </conditionalFormatting>
  <conditionalFormatting sqref="F17">
    <cfRule type="containsText" dxfId="25253" priority="1616" operator="containsText" text="FÉRIAS">
      <formula>NOT(ISERROR(SEARCH("FÉRIAS",F17)))</formula>
    </cfRule>
  </conditionalFormatting>
  <conditionalFormatting sqref="F17">
    <cfRule type="expression" dxfId="25252" priority="1612">
      <formula>F16="FERIADO"</formula>
    </cfRule>
    <cfRule type="expression" dxfId="25251" priority="1613">
      <formula>F16="NTRAB"</formula>
    </cfRule>
    <cfRule type="expression" dxfId="25250" priority="1614">
      <formula>F16="FÉRIAS"</formula>
    </cfRule>
    <cfRule type="expression" dxfId="25249" priority="1615">
      <formula>F16="ATESTADO"</formula>
    </cfRule>
  </conditionalFormatting>
  <conditionalFormatting sqref="F17">
    <cfRule type="containsText" dxfId="25248" priority="1611" operator="containsText" text="ATESTADO">
      <formula>NOT(ISERROR(SEARCH("ATESTADO",F17)))</formula>
    </cfRule>
  </conditionalFormatting>
  <conditionalFormatting sqref="F17">
    <cfRule type="expression" dxfId="25247" priority="1607">
      <formula>F15="ATESTADO"</formula>
    </cfRule>
    <cfRule type="expression" dxfId="25246" priority="1608">
      <formula>F15="FÉRIAS"</formula>
    </cfRule>
    <cfRule type="expression" dxfId="25245" priority="1609">
      <formula>F15="NTRAB"</formula>
    </cfRule>
    <cfRule type="expression" dxfId="25244" priority="1610">
      <formula>F15="FERIADO"</formula>
    </cfRule>
  </conditionalFormatting>
  <conditionalFormatting sqref="F17">
    <cfRule type="containsText" dxfId="25243" priority="1606" operator="containsText" text="HOJE">
      <formula>NOT(ISERROR(SEARCH("HOJE",F17)))</formula>
    </cfRule>
  </conditionalFormatting>
  <conditionalFormatting sqref="F21">
    <cfRule type="containsText" dxfId="25242" priority="1604" operator="containsText" text="NTRAB">
      <formula>NOT(ISERROR(SEARCH("NTRAB",F21)))</formula>
    </cfRule>
    <cfRule type="containsText" dxfId="25241" priority="1605" operator="containsText" text="FERIADO">
      <formula>NOT(ISERROR(SEARCH("FERIADO",F21)))</formula>
    </cfRule>
  </conditionalFormatting>
  <conditionalFormatting sqref="F21">
    <cfRule type="containsText" dxfId="25240" priority="1603" operator="containsText" text="FÉRIAS">
      <formula>NOT(ISERROR(SEARCH("FÉRIAS",F21)))</formula>
    </cfRule>
  </conditionalFormatting>
  <conditionalFormatting sqref="F21">
    <cfRule type="expression" dxfId="25239" priority="1599">
      <formula>F20="FERIADO"</formula>
    </cfRule>
    <cfRule type="expression" dxfId="25238" priority="1600">
      <formula>F20="NTRAB"</formula>
    </cfRule>
    <cfRule type="expression" dxfId="25237" priority="1601">
      <formula>F20="FÉRIAS"</formula>
    </cfRule>
    <cfRule type="expression" dxfId="25236" priority="1602">
      <formula>F20="ATESTADO"</formula>
    </cfRule>
  </conditionalFormatting>
  <conditionalFormatting sqref="F21">
    <cfRule type="containsText" dxfId="25235" priority="1598" operator="containsText" text="ATESTADO">
      <formula>NOT(ISERROR(SEARCH("ATESTADO",F21)))</formula>
    </cfRule>
  </conditionalFormatting>
  <conditionalFormatting sqref="F21">
    <cfRule type="expression" dxfId="25234" priority="1594">
      <formula>F19="ATESTADO"</formula>
    </cfRule>
    <cfRule type="expression" dxfId="25233" priority="1595">
      <formula>F19="FÉRIAS"</formula>
    </cfRule>
    <cfRule type="expression" dxfId="25232" priority="1596">
      <formula>F19="NTRAB"</formula>
    </cfRule>
    <cfRule type="expression" dxfId="25231" priority="1597">
      <formula>F19="FERIADO"</formula>
    </cfRule>
  </conditionalFormatting>
  <conditionalFormatting sqref="F21">
    <cfRule type="containsText" dxfId="25230" priority="1593" operator="containsText" text="HOJE">
      <formula>NOT(ISERROR(SEARCH("HOJE",F21)))</formula>
    </cfRule>
  </conditionalFormatting>
  <conditionalFormatting sqref="F25">
    <cfRule type="containsText" dxfId="25229" priority="1591" operator="containsText" text="NTRAB">
      <formula>NOT(ISERROR(SEARCH("NTRAB",F25)))</formula>
    </cfRule>
    <cfRule type="containsText" dxfId="25228" priority="1592" operator="containsText" text="FERIADO">
      <formula>NOT(ISERROR(SEARCH("FERIADO",F25)))</formula>
    </cfRule>
  </conditionalFormatting>
  <conditionalFormatting sqref="F25">
    <cfRule type="containsText" dxfId="25227" priority="1590" operator="containsText" text="FÉRIAS">
      <formula>NOT(ISERROR(SEARCH("FÉRIAS",F25)))</formula>
    </cfRule>
  </conditionalFormatting>
  <conditionalFormatting sqref="F25">
    <cfRule type="expression" dxfId="25226" priority="1586">
      <formula>F24="FERIADO"</formula>
    </cfRule>
    <cfRule type="expression" dxfId="25225" priority="1587">
      <formula>F24="NTRAB"</formula>
    </cfRule>
    <cfRule type="expression" dxfId="25224" priority="1588">
      <formula>F24="FÉRIAS"</formula>
    </cfRule>
    <cfRule type="expression" dxfId="25223" priority="1589">
      <formula>F24="ATESTADO"</formula>
    </cfRule>
  </conditionalFormatting>
  <conditionalFormatting sqref="F25">
    <cfRule type="containsText" dxfId="25222" priority="1585" operator="containsText" text="ATESTADO">
      <formula>NOT(ISERROR(SEARCH("ATESTADO",F25)))</formula>
    </cfRule>
  </conditionalFormatting>
  <conditionalFormatting sqref="F25">
    <cfRule type="expression" dxfId="25221" priority="1581">
      <formula>F23="ATESTADO"</formula>
    </cfRule>
    <cfRule type="expression" dxfId="25220" priority="1582">
      <formula>F23="FÉRIAS"</formula>
    </cfRule>
    <cfRule type="expression" dxfId="25219" priority="1583">
      <formula>F23="NTRAB"</formula>
    </cfRule>
    <cfRule type="expression" dxfId="25218" priority="1584">
      <formula>F23="FERIADO"</formula>
    </cfRule>
  </conditionalFormatting>
  <conditionalFormatting sqref="F25">
    <cfRule type="containsText" dxfId="25217" priority="1580" operator="containsText" text="HOJE">
      <formula>NOT(ISERROR(SEARCH("HOJE",F25)))</formula>
    </cfRule>
  </conditionalFormatting>
  <conditionalFormatting sqref="F29">
    <cfRule type="containsText" dxfId="25216" priority="1578" operator="containsText" text="NTRAB">
      <formula>NOT(ISERROR(SEARCH("NTRAB",F29)))</formula>
    </cfRule>
    <cfRule type="containsText" dxfId="25215" priority="1579" operator="containsText" text="FERIADO">
      <formula>NOT(ISERROR(SEARCH("FERIADO",F29)))</formula>
    </cfRule>
  </conditionalFormatting>
  <conditionalFormatting sqref="F29">
    <cfRule type="containsText" dxfId="25214" priority="1577" operator="containsText" text="FÉRIAS">
      <formula>NOT(ISERROR(SEARCH("FÉRIAS",F29)))</formula>
    </cfRule>
  </conditionalFormatting>
  <conditionalFormatting sqref="F29">
    <cfRule type="expression" dxfId="25213" priority="1573">
      <formula>F28="FERIADO"</formula>
    </cfRule>
    <cfRule type="expression" dxfId="25212" priority="1574">
      <formula>F28="NTRAB"</formula>
    </cfRule>
    <cfRule type="expression" dxfId="25211" priority="1575">
      <formula>F28="FÉRIAS"</formula>
    </cfRule>
    <cfRule type="expression" dxfId="25210" priority="1576">
      <formula>F28="ATESTADO"</formula>
    </cfRule>
  </conditionalFormatting>
  <conditionalFormatting sqref="F29">
    <cfRule type="containsText" dxfId="25209" priority="1572" operator="containsText" text="ATESTADO">
      <formula>NOT(ISERROR(SEARCH("ATESTADO",F29)))</formula>
    </cfRule>
  </conditionalFormatting>
  <conditionalFormatting sqref="F29">
    <cfRule type="expression" dxfId="25208" priority="1568">
      <formula>F27="ATESTADO"</formula>
    </cfRule>
    <cfRule type="expression" dxfId="25207" priority="1569">
      <formula>F27="FÉRIAS"</formula>
    </cfRule>
    <cfRule type="expression" dxfId="25206" priority="1570">
      <formula>F27="NTRAB"</formula>
    </cfRule>
    <cfRule type="expression" dxfId="25205" priority="1571">
      <formula>F27="FERIADO"</formula>
    </cfRule>
  </conditionalFormatting>
  <conditionalFormatting sqref="F29">
    <cfRule type="containsText" dxfId="25204" priority="1567" operator="containsText" text="HOJE">
      <formula>NOT(ISERROR(SEARCH("HOJE",F29)))</formula>
    </cfRule>
  </conditionalFormatting>
  <conditionalFormatting sqref="F33">
    <cfRule type="containsText" dxfId="25203" priority="1565" operator="containsText" text="NTRAB">
      <formula>NOT(ISERROR(SEARCH("NTRAB",F33)))</formula>
    </cfRule>
    <cfRule type="containsText" dxfId="25202" priority="1566" operator="containsText" text="FERIADO">
      <formula>NOT(ISERROR(SEARCH("FERIADO",F33)))</formula>
    </cfRule>
  </conditionalFormatting>
  <conditionalFormatting sqref="F33">
    <cfRule type="containsText" dxfId="25201" priority="1564" operator="containsText" text="FÉRIAS">
      <formula>NOT(ISERROR(SEARCH("FÉRIAS",F33)))</formula>
    </cfRule>
  </conditionalFormatting>
  <conditionalFormatting sqref="F33">
    <cfRule type="expression" dxfId="25200" priority="1560">
      <formula>F32="FERIADO"</formula>
    </cfRule>
    <cfRule type="expression" dxfId="25199" priority="1561">
      <formula>F32="NTRAB"</formula>
    </cfRule>
    <cfRule type="expression" dxfId="25198" priority="1562">
      <formula>F32="FÉRIAS"</formula>
    </cfRule>
    <cfRule type="expression" dxfId="25197" priority="1563">
      <formula>F32="ATESTADO"</formula>
    </cfRule>
  </conditionalFormatting>
  <conditionalFormatting sqref="F33">
    <cfRule type="containsText" dxfId="25196" priority="1559" operator="containsText" text="ATESTADO">
      <formula>NOT(ISERROR(SEARCH("ATESTADO",F33)))</formula>
    </cfRule>
  </conditionalFormatting>
  <conditionalFormatting sqref="F33">
    <cfRule type="expression" dxfId="25195" priority="1555">
      <formula>F31="ATESTADO"</formula>
    </cfRule>
    <cfRule type="expression" dxfId="25194" priority="1556">
      <formula>F31="FÉRIAS"</formula>
    </cfRule>
    <cfRule type="expression" dxfId="25193" priority="1557">
      <formula>F31="NTRAB"</formula>
    </cfRule>
    <cfRule type="expression" dxfId="25192" priority="1558">
      <formula>F31="FERIADO"</formula>
    </cfRule>
  </conditionalFormatting>
  <conditionalFormatting sqref="F33">
    <cfRule type="containsText" dxfId="25191" priority="1554" operator="containsText" text="HOJE">
      <formula>NOT(ISERROR(SEARCH("HOJE",F33)))</formula>
    </cfRule>
  </conditionalFormatting>
  <conditionalFormatting sqref="F37">
    <cfRule type="containsText" dxfId="25190" priority="1552" operator="containsText" text="NTRAB">
      <formula>NOT(ISERROR(SEARCH("NTRAB",F37)))</formula>
    </cfRule>
    <cfRule type="containsText" dxfId="25189" priority="1553" operator="containsText" text="FERIADO">
      <formula>NOT(ISERROR(SEARCH("FERIADO",F37)))</formula>
    </cfRule>
  </conditionalFormatting>
  <conditionalFormatting sqref="F37">
    <cfRule type="containsText" dxfId="25188" priority="1551" operator="containsText" text="FÉRIAS">
      <formula>NOT(ISERROR(SEARCH("FÉRIAS",F37)))</formula>
    </cfRule>
  </conditionalFormatting>
  <conditionalFormatting sqref="F37">
    <cfRule type="expression" dxfId="25187" priority="1547">
      <formula>F36="FERIADO"</formula>
    </cfRule>
    <cfRule type="expression" dxfId="25186" priority="1548">
      <formula>F36="NTRAB"</formula>
    </cfRule>
    <cfRule type="expression" dxfId="25185" priority="1549">
      <formula>F36="FÉRIAS"</formula>
    </cfRule>
    <cfRule type="expression" dxfId="25184" priority="1550">
      <formula>F36="ATESTADO"</formula>
    </cfRule>
  </conditionalFormatting>
  <conditionalFormatting sqref="F37">
    <cfRule type="containsText" dxfId="25183" priority="1546" operator="containsText" text="ATESTADO">
      <formula>NOT(ISERROR(SEARCH("ATESTADO",F37)))</formula>
    </cfRule>
  </conditionalFormatting>
  <conditionalFormatting sqref="F37">
    <cfRule type="expression" dxfId="25182" priority="1542">
      <formula>F35="ATESTADO"</formula>
    </cfRule>
    <cfRule type="expression" dxfId="25181" priority="1543">
      <formula>F35="FÉRIAS"</formula>
    </cfRule>
    <cfRule type="expression" dxfId="25180" priority="1544">
      <formula>F35="NTRAB"</formula>
    </cfRule>
    <cfRule type="expression" dxfId="25179" priority="1545">
      <formula>F35="FERIADO"</formula>
    </cfRule>
  </conditionalFormatting>
  <conditionalFormatting sqref="F37">
    <cfRule type="containsText" dxfId="25178" priority="1541" operator="containsText" text="HOJE">
      <formula>NOT(ISERROR(SEARCH("HOJE",F37)))</formula>
    </cfRule>
  </conditionalFormatting>
  <conditionalFormatting sqref="F41">
    <cfRule type="containsText" dxfId="25177" priority="1539" operator="containsText" text="NTRAB">
      <formula>NOT(ISERROR(SEARCH("NTRAB",F41)))</formula>
    </cfRule>
    <cfRule type="containsText" dxfId="25176" priority="1540" operator="containsText" text="FERIADO">
      <formula>NOT(ISERROR(SEARCH("FERIADO",F41)))</formula>
    </cfRule>
  </conditionalFormatting>
  <conditionalFormatting sqref="F41">
    <cfRule type="containsText" dxfId="25175" priority="1538" operator="containsText" text="FÉRIAS">
      <formula>NOT(ISERROR(SEARCH("FÉRIAS",F41)))</formula>
    </cfRule>
  </conditionalFormatting>
  <conditionalFormatting sqref="F41">
    <cfRule type="expression" dxfId="25174" priority="1534">
      <formula>F40="FERIADO"</formula>
    </cfRule>
    <cfRule type="expression" dxfId="25173" priority="1535">
      <formula>F40="NTRAB"</formula>
    </cfRule>
    <cfRule type="expression" dxfId="25172" priority="1536">
      <formula>F40="FÉRIAS"</formula>
    </cfRule>
    <cfRule type="expression" dxfId="25171" priority="1537">
      <formula>F40="ATESTADO"</formula>
    </cfRule>
  </conditionalFormatting>
  <conditionalFormatting sqref="F41">
    <cfRule type="containsText" dxfId="25170" priority="1533" operator="containsText" text="ATESTADO">
      <formula>NOT(ISERROR(SEARCH("ATESTADO",F41)))</formula>
    </cfRule>
  </conditionalFormatting>
  <conditionalFormatting sqref="F41">
    <cfRule type="expression" dxfId="25169" priority="1529">
      <formula>F39="ATESTADO"</formula>
    </cfRule>
    <cfRule type="expression" dxfId="25168" priority="1530">
      <formula>F39="FÉRIAS"</formula>
    </cfRule>
    <cfRule type="expression" dxfId="25167" priority="1531">
      <formula>F39="NTRAB"</formula>
    </cfRule>
    <cfRule type="expression" dxfId="25166" priority="1532">
      <formula>F39="FERIADO"</formula>
    </cfRule>
  </conditionalFormatting>
  <conditionalFormatting sqref="F41">
    <cfRule type="containsText" dxfId="25165" priority="1528" operator="containsText" text="HOJE">
      <formula>NOT(ISERROR(SEARCH("HOJE",F41)))</formula>
    </cfRule>
  </conditionalFormatting>
  <conditionalFormatting sqref="F5">
    <cfRule type="containsText" dxfId="25164" priority="1526" operator="containsText" text="NTRAB">
      <formula>NOT(ISERROR(SEARCH("NTRAB",F5)))</formula>
    </cfRule>
    <cfRule type="containsText" dxfId="25163" priority="1527" operator="containsText" text="FERIADO">
      <formula>NOT(ISERROR(SEARCH("FERIADO",F5)))</formula>
    </cfRule>
  </conditionalFormatting>
  <conditionalFormatting sqref="F5">
    <cfRule type="containsText" dxfId="25162" priority="1525" operator="containsText" text="FÉRIAS">
      <formula>NOT(ISERROR(SEARCH("FÉRIAS",F5)))</formula>
    </cfRule>
  </conditionalFormatting>
  <conditionalFormatting sqref="F5">
    <cfRule type="expression" dxfId="25161" priority="1521">
      <formula>F4="FERIADO"</formula>
    </cfRule>
    <cfRule type="expression" dxfId="25160" priority="1522">
      <formula>F4="NTRAB"</formula>
    </cfRule>
    <cfRule type="expression" dxfId="25159" priority="1523">
      <formula>F4="FÉRIAS"</formula>
    </cfRule>
    <cfRule type="expression" dxfId="25158" priority="1524">
      <formula>F4="ATESTADO"</formula>
    </cfRule>
  </conditionalFormatting>
  <conditionalFormatting sqref="F5">
    <cfRule type="containsText" dxfId="25157" priority="1520" operator="containsText" text="ATESTADO">
      <formula>NOT(ISERROR(SEARCH("ATESTADO",F5)))</formula>
    </cfRule>
  </conditionalFormatting>
  <conditionalFormatting sqref="F5">
    <cfRule type="expression" dxfId="25156" priority="1516">
      <formula>F3="ATESTADO"</formula>
    </cfRule>
    <cfRule type="expression" dxfId="25155" priority="1517">
      <formula>F3="FÉRIAS"</formula>
    </cfRule>
    <cfRule type="expression" dxfId="25154" priority="1518">
      <formula>F3="NTRAB"</formula>
    </cfRule>
    <cfRule type="expression" dxfId="25153" priority="1519">
      <formula>F3="FERIADO"</formula>
    </cfRule>
  </conditionalFormatting>
  <conditionalFormatting sqref="F5">
    <cfRule type="containsText" dxfId="25152" priority="1515" operator="containsText" text="HOJE">
      <formula>NOT(ISERROR(SEARCH("HOJE",F5)))</formula>
    </cfRule>
  </conditionalFormatting>
  <conditionalFormatting sqref="F4">
    <cfRule type="containsText" dxfId="25151" priority="1513" operator="containsText" text="NTRAB">
      <formula>NOT(ISERROR(SEARCH("NTRAB",F4)))</formula>
    </cfRule>
    <cfRule type="containsText" dxfId="25150" priority="1514" operator="containsText" text="FERIADO">
      <formula>NOT(ISERROR(SEARCH("FERIADO",F4)))</formula>
    </cfRule>
  </conditionalFormatting>
  <conditionalFormatting sqref="F4">
    <cfRule type="containsText" dxfId="25149" priority="1512" operator="containsText" text="FÉRIAS">
      <formula>NOT(ISERROR(SEARCH("FÉRIAS",F4)))</formula>
    </cfRule>
  </conditionalFormatting>
  <conditionalFormatting sqref="F4">
    <cfRule type="expression" dxfId="25148" priority="1508">
      <formula>F3="FERIADO"</formula>
    </cfRule>
    <cfRule type="expression" dxfId="25147" priority="1509">
      <formula>F3="NTRAB"</formula>
    </cfRule>
    <cfRule type="expression" dxfId="25146" priority="1510">
      <formula>F3="FÉRIAS"</formula>
    </cfRule>
    <cfRule type="expression" dxfId="25145" priority="1511">
      <formula>F3="ATESTADO"</formula>
    </cfRule>
  </conditionalFormatting>
  <conditionalFormatting sqref="F4">
    <cfRule type="containsText" dxfId="25144" priority="1507" operator="containsText" text="ATESTADO">
      <formula>NOT(ISERROR(SEARCH("ATESTADO",F4)))</formula>
    </cfRule>
  </conditionalFormatting>
  <conditionalFormatting sqref="F4">
    <cfRule type="containsText" dxfId="25143" priority="1506" operator="containsText" text="HOJE">
      <formula>NOT(ISERROR(SEARCH("HOJE",F4)))</formula>
    </cfRule>
  </conditionalFormatting>
  <conditionalFormatting sqref="K6">
    <cfRule type="containsText" dxfId="25142" priority="1504" operator="containsText" text="NTRAB">
      <formula>NOT(ISERROR(SEARCH("NTRAB",K6)))</formula>
    </cfRule>
    <cfRule type="containsText" dxfId="25141" priority="1505" operator="containsText" text="FERIADO">
      <formula>NOT(ISERROR(SEARCH("FERIADO",K6)))</formula>
    </cfRule>
  </conditionalFormatting>
  <conditionalFormatting sqref="K6">
    <cfRule type="containsText" dxfId="25140" priority="1503" operator="containsText" text="FÉRIAS">
      <formula>NOT(ISERROR(SEARCH("FÉRIAS",K6)))</formula>
    </cfRule>
  </conditionalFormatting>
  <conditionalFormatting sqref="K3">
    <cfRule type="containsText" dxfId="25139" priority="1501" operator="containsText" text="NTRAB">
      <formula>NOT(ISERROR(SEARCH("NTRAB",K3)))</formula>
    </cfRule>
    <cfRule type="containsText" dxfId="25138" priority="1502" operator="containsText" text="FERIADO">
      <formula>NOT(ISERROR(SEARCH("FERIADO",K3)))</formula>
    </cfRule>
  </conditionalFormatting>
  <conditionalFormatting sqref="K3">
    <cfRule type="containsText" dxfId="25137" priority="1500" operator="containsText" text="FÉRIAS">
      <formula>NOT(ISERROR(SEARCH("FÉRIAS",K3)))</formula>
    </cfRule>
  </conditionalFormatting>
  <conditionalFormatting sqref="K3 K6">
    <cfRule type="containsText" dxfId="25136" priority="1499" operator="containsText" text="ATESTADO">
      <formula>NOT(ISERROR(SEARCH("ATESTADO",K3)))</formula>
    </cfRule>
  </conditionalFormatting>
  <conditionalFormatting sqref="K3 K6">
    <cfRule type="containsText" dxfId="25135" priority="1498" operator="containsText" text="HOJE">
      <formula>NOT(ISERROR(SEARCH("HOJE",K3)))</formula>
    </cfRule>
  </conditionalFormatting>
  <conditionalFormatting sqref="K10">
    <cfRule type="containsText" dxfId="25134" priority="1496" operator="containsText" text="NTRAB">
      <formula>NOT(ISERROR(SEARCH("NTRAB",K10)))</formula>
    </cfRule>
    <cfRule type="containsText" dxfId="25133" priority="1497" operator="containsText" text="FERIADO">
      <formula>NOT(ISERROR(SEARCH("FERIADO",K10)))</formula>
    </cfRule>
  </conditionalFormatting>
  <conditionalFormatting sqref="K10">
    <cfRule type="containsText" dxfId="25132" priority="1495" operator="containsText" text="FÉRIAS">
      <formula>NOT(ISERROR(SEARCH("FÉRIAS",K10)))</formula>
    </cfRule>
  </conditionalFormatting>
  <conditionalFormatting sqref="K7">
    <cfRule type="containsText" dxfId="25131" priority="1493" operator="containsText" text="NTRAB">
      <formula>NOT(ISERROR(SEARCH("NTRAB",K7)))</formula>
    </cfRule>
    <cfRule type="containsText" dxfId="25130" priority="1494" operator="containsText" text="FERIADO">
      <formula>NOT(ISERROR(SEARCH("FERIADO",K7)))</formula>
    </cfRule>
  </conditionalFormatting>
  <conditionalFormatting sqref="K7">
    <cfRule type="containsText" dxfId="25129" priority="1492" operator="containsText" text="FÉRIAS">
      <formula>NOT(ISERROR(SEARCH("FÉRIAS",K7)))</formula>
    </cfRule>
  </conditionalFormatting>
  <conditionalFormatting sqref="K7 K10">
    <cfRule type="containsText" dxfId="25128" priority="1491" operator="containsText" text="ATESTADO">
      <formula>NOT(ISERROR(SEARCH("ATESTADO",K7)))</formula>
    </cfRule>
  </conditionalFormatting>
  <conditionalFormatting sqref="K8">
    <cfRule type="containsText" dxfId="25127" priority="1489" operator="containsText" text="NTRAB">
      <formula>NOT(ISERROR(SEARCH("NTRAB",K8)))</formula>
    </cfRule>
    <cfRule type="containsText" dxfId="25126" priority="1490" operator="containsText" text="FERIADO">
      <formula>NOT(ISERROR(SEARCH("FERIADO",K8)))</formula>
    </cfRule>
  </conditionalFormatting>
  <conditionalFormatting sqref="K8">
    <cfRule type="containsText" dxfId="25125" priority="1488" operator="containsText" text="FÉRIAS">
      <formula>NOT(ISERROR(SEARCH("FÉRIAS",K8)))</formula>
    </cfRule>
  </conditionalFormatting>
  <conditionalFormatting sqref="K8">
    <cfRule type="expression" dxfId="25124" priority="1484">
      <formula>K7="FERIADO"</formula>
    </cfRule>
    <cfRule type="expression" dxfId="25123" priority="1485">
      <formula>K7="NTRAB"</formula>
    </cfRule>
    <cfRule type="expression" dxfId="25122" priority="1486">
      <formula>K7="FÉRIAS"</formula>
    </cfRule>
    <cfRule type="expression" dxfId="25121" priority="1487">
      <formula>K7="ATESTADO"</formula>
    </cfRule>
  </conditionalFormatting>
  <conditionalFormatting sqref="K8">
    <cfRule type="containsText" dxfId="25120" priority="1483" operator="containsText" text="ATESTADO">
      <formula>NOT(ISERROR(SEARCH("ATESTADO",K8)))</formula>
    </cfRule>
  </conditionalFormatting>
  <conditionalFormatting sqref="K9">
    <cfRule type="containsText" dxfId="25119" priority="1481" operator="containsText" text="NTRAB">
      <formula>NOT(ISERROR(SEARCH("NTRAB",K9)))</formula>
    </cfRule>
    <cfRule type="containsText" dxfId="25118" priority="1482" operator="containsText" text="FERIADO">
      <formula>NOT(ISERROR(SEARCH("FERIADO",K9)))</formula>
    </cfRule>
  </conditionalFormatting>
  <conditionalFormatting sqref="K9">
    <cfRule type="containsText" dxfId="25117" priority="1480" operator="containsText" text="FÉRIAS">
      <formula>NOT(ISERROR(SEARCH("FÉRIAS",K9)))</formula>
    </cfRule>
  </conditionalFormatting>
  <conditionalFormatting sqref="K9">
    <cfRule type="expression" dxfId="25116" priority="1476">
      <formula>K8="FERIADO"</formula>
    </cfRule>
    <cfRule type="expression" dxfId="25115" priority="1477">
      <formula>K8="NTRAB"</formula>
    </cfRule>
    <cfRule type="expression" dxfId="25114" priority="1478">
      <formula>K8="FÉRIAS"</formula>
    </cfRule>
    <cfRule type="expression" dxfId="25113" priority="1479">
      <formula>K8="ATESTADO"</formula>
    </cfRule>
  </conditionalFormatting>
  <conditionalFormatting sqref="K9">
    <cfRule type="containsText" dxfId="25112" priority="1475" operator="containsText" text="ATESTADO">
      <formula>NOT(ISERROR(SEARCH("ATESTADO",K9)))</formula>
    </cfRule>
  </conditionalFormatting>
  <conditionalFormatting sqref="K9">
    <cfRule type="expression" dxfId="25111" priority="1471">
      <formula>K7="ATESTADO"</formula>
    </cfRule>
    <cfRule type="expression" dxfId="25110" priority="1472">
      <formula>K7="FÉRIAS"</formula>
    </cfRule>
    <cfRule type="expression" dxfId="25109" priority="1473">
      <formula>K7="NTRAB"</formula>
    </cfRule>
    <cfRule type="expression" dxfId="25108" priority="1474">
      <formula>K7="FERIADO"</formula>
    </cfRule>
  </conditionalFormatting>
  <conditionalFormatting sqref="K7:K10">
    <cfRule type="containsText" dxfId="25107" priority="1470" operator="containsText" text="HOJE">
      <formula>NOT(ISERROR(SEARCH("HOJE",K7)))</formula>
    </cfRule>
  </conditionalFormatting>
  <conditionalFormatting sqref="K14">
    <cfRule type="containsText" dxfId="25106" priority="1468" operator="containsText" text="NTRAB">
      <formula>NOT(ISERROR(SEARCH("NTRAB",K14)))</formula>
    </cfRule>
    <cfRule type="containsText" dxfId="25105" priority="1469" operator="containsText" text="FERIADO">
      <formula>NOT(ISERROR(SEARCH("FERIADO",K14)))</formula>
    </cfRule>
  </conditionalFormatting>
  <conditionalFormatting sqref="K14">
    <cfRule type="containsText" dxfId="25104" priority="1467" operator="containsText" text="FÉRIAS">
      <formula>NOT(ISERROR(SEARCH("FÉRIAS",K14)))</formula>
    </cfRule>
  </conditionalFormatting>
  <conditionalFormatting sqref="K11">
    <cfRule type="containsText" dxfId="25103" priority="1465" operator="containsText" text="NTRAB">
      <formula>NOT(ISERROR(SEARCH("NTRAB",K11)))</formula>
    </cfRule>
    <cfRule type="containsText" dxfId="25102" priority="1466" operator="containsText" text="FERIADO">
      <formula>NOT(ISERROR(SEARCH("FERIADO",K11)))</formula>
    </cfRule>
  </conditionalFormatting>
  <conditionalFormatting sqref="K11">
    <cfRule type="containsText" dxfId="25101" priority="1464" operator="containsText" text="FÉRIAS">
      <formula>NOT(ISERROR(SEARCH("FÉRIAS",K11)))</formula>
    </cfRule>
  </conditionalFormatting>
  <conditionalFormatting sqref="K11 K14">
    <cfRule type="containsText" dxfId="25100" priority="1463" operator="containsText" text="ATESTADO">
      <formula>NOT(ISERROR(SEARCH("ATESTADO",K11)))</formula>
    </cfRule>
  </conditionalFormatting>
  <conditionalFormatting sqref="K12">
    <cfRule type="containsText" dxfId="25099" priority="1461" operator="containsText" text="NTRAB">
      <formula>NOT(ISERROR(SEARCH("NTRAB",K12)))</formula>
    </cfRule>
    <cfRule type="containsText" dxfId="25098" priority="1462" operator="containsText" text="FERIADO">
      <formula>NOT(ISERROR(SEARCH("FERIADO",K12)))</formula>
    </cfRule>
  </conditionalFormatting>
  <conditionalFormatting sqref="K12">
    <cfRule type="containsText" dxfId="25097" priority="1460" operator="containsText" text="FÉRIAS">
      <formula>NOT(ISERROR(SEARCH("FÉRIAS",K12)))</formula>
    </cfRule>
  </conditionalFormatting>
  <conditionalFormatting sqref="K12">
    <cfRule type="expression" dxfId="25096" priority="1456">
      <formula>K11="FERIADO"</formula>
    </cfRule>
    <cfRule type="expression" dxfId="25095" priority="1457">
      <formula>K11="NTRAB"</formula>
    </cfRule>
    <cfRule type="expression" dxfId="25094" priority="1458">
      <formula>K11="FÉRIAS"</formula>
    </cfRule>
    <cfRule type="expression" dxfId="25093" priority="1459">
      <formula>K11="ATESTADO"</formula>
    </cfRule>
  </conditionalFormatting>
  <conditionalFormatting sqref="K12">
    <cfRule type="containsText" dxfId="25092" priority="1455" operator="containsText" text="ATESTADO">
      <formula>NOT(ISERROR(SEARCH("ATESTADO",K12)))</formula>
    </cfRule>
  </conditionalFormatting>
  <conditionalFormatting sqref="K11:K12 K14">
    <cfRule type="containsText" dxfId="25091" priority="1454" operator="containsText" text="HOJE">
      <formula>NOT(ISERROR(SEARCH("HOJE",K11)))</formula>
    </cfRule>
  </conditionalFormatting>
  <conditionalFormatting sqref="K18">
    <cfRule type="containsText" dxfId="25090" priority="1452" operator="containsText" text="NTRAB">
      <formula>NOT(ISERROR(SEARCH("NTRAB",K18)))</formula>
    </cfRule>
    <cfRule type="containsText" dxfId="25089" priority="1453" operator="containsText" text="FERIADO">
      <formula>NOT(ISERROR(SEARCH("FERIADO",K18)))</formula>
    </cfRule>
  </conditionalFormatting>
  <conditionalFormatting sqref="K18">
    <cfRule type="containsText" dxfId="25088" priority="1451" operator="containsText" text="FÉRIAS">
      <formula>NOT(ISERROR(SEARCH("FÉRIAS",K18)))</formula>
    </cfRule>
  </conditionalFormatting>
  <conditionalFormatting sqref="K15">
    <cfRule type="containsText" dxfId="25087" priority="1449" operator="containsText" text="NTRAB">
      <formula>NOT(ISERROR(SEARCH("NTRAB",K15)))</formula>
    </cfRule>
    <cfRule type="containsText" dxfId="25086" priority="1450" operator="containsText" text="FERIADO">
      <formula>NOT(ISERROR(SEARCH("FERIADO",K15)))</formula>
    </cfRule>
  </conditionalFormatting>
  <conditionalFormatting sqref="K15">
    <cfRule type="containsText" dxfId="25085" priority="1448" operator="containsText" text="FÉRIAS">
      <formula>NOT(ISERROR(SEARCH("FÉRIAS",K15)))</formula>
    </cfRule>
  </conditionalFormatting>
  <conditionalFormatting sqref="K15 K18">
    <cfRule type="containsText" dxfId="25084" priority="1447" operator="containsText" text="ATESTADO">
      <formula>NOT(ISERROR(SEARCH("ATESTADO",K15)))</formula>
    </cfRule>
  </conditionalFormatting>
  <conditionalFormatting sqref="K16">
    <cfRule type="containsText" dxfId="25083" priority="1445" operator="containsText" text="NTRAB">
      <formula>NOT(ISERROR(SEARCH("NTRAB",K16)))</formula>
    </cfRule>
    <cfRule type="containsText" dxfId="25082" priority="1446" operator="containsText" text="FERIADO">
      <formula>NOT(ISERROR(SEARCH("FERIADO",K16)))</formula>
    </cfRule>
  </conditionalFormatting>
  <conditionalFormatting sqref="K16">
    <cfRule type="containsText" dxfId="25081" priority="1444" operator="containsText" text="FÉRIAS">
      <formula>NOT(ISERROR(SEARCH("FÉRIAS",K16)))</formula>
    </cfRule>
  </conditionalFormatting>
  <conditionalFormatting sqref="K16">
    <cfRule type="expression" dxfId="25080" priority="1440">
      <formula>K15="FERIADO"</formula>
    </cfRule>
    <cfRule type="expression" dxfId="25079" priority="1441">
      <formula>K15="NTRAB"</formula>
    </cfRule>
    <cfRule type="expression" dxfId="25078" priority="1442">
      <formula>K15="FÉRIAS"</formula>
    </cfRule>
    <cfRule type="expression" dxfId="25077" priority="1443">
      <formula>K15="ATESTADO"</formula>
    </cfRule>
  </conditionalFormatting>
  <conditionalFormatting sqref="K16">
    <cfRule type="containsText" dxfId="25076" priority="1439" operator="containsText" text="ATESTADO">
      <formula>NOT(ISERROR(SEARCH("ATESTADO",K16)))</formula>
    </cfRule>
  </conditionalFormatting>
  <conditionalFormatting sqref="K15:K16 K18">
    <cfRule type="containsText" dxfId="25075" priority="1438" operator="containsText" text="HOJE">
      <formula>NOT(ISERROR(SEARCH("HOJE",K15)))</formula>
    </cfRule>
  </conditionalFormatting>
  <conditionalFormatting sqref="K22">
    <cfRule type="containsText" dxfId="25074" priority="1436" operator="containsText" text="NTRAB">
      <formula>NOT(ISERROR(SEARCH("NTRAB",K22)))</formula>
    </cfRule>
    <cfRule type="containsText" dxfId="25073" priority="1437" operator="containsText" text="FERIADO">
      <formula>NOT(ISERROR(SEARCH("FERIADO",K22)))</formula>
    </cfRule>
  </conditionalFormatting>
  <conditionalFormatting sqref="K22">
    <cfRule type="containsText" dxfId="25072" priority="1435" operator="containsText" text="FÉRIAS">
      <formula>NOT(ISERROR(SEARCH("FÉRIAS",K22)))</formula>
    </cfRule>
  </conditionalFormatting>
  <conditionalFormatting sqref="K19">
    <cfRule type="containsText" dxfId="25071" priority="1433" operator="containsText" text="NTRAB">
      <formula>NOT(ISERROR(SEARCH("NTRAB",K19)))</formula>
    </cfRule>
    <cfRule type="containsText" dxfId="25070" priority="1434" operator="containsText" text="FERIADO">
      <formula>NOT(ISERROR(SEARCH("FERIADO",K19)))</formula>
    </cfRule>
  </conditionalFormatting>
  <conditionalFormatting sqref="K19">
    <cfRule type="containsText" dxfId="25069" priority="1432" operator="containsText" text="FÉRIAS">
      <formula>NOT(ISERROR(SEARCH("FÉRIAS",K19)))</formula>
    </cfRule>
  </conditionalFormatting>
  <conditionalFormatting sqref="K19 K22">
    <cfRule type="containsText" dxfId="25068" priority="1431" operator="containsText" text="ATESTADO">
      <formula>NOT(ISERROR(SEARCH("ATESTADO",K19)))</formula>
    </cfRule>
  </conditionalFormatting>
  <conditionalFormatting sqref="K20">
    <cfRule type="containsText" dxfId="25067" priority="1429" operator="containsText" text="NTRAB">
      <formula>NOT(ISERROR(SEARCH("NTRAB",K20)))</formula>
    </cfRule>
    <cfRule type="containsText" dxfId="25066" priority="1430" operator="containsText" text="FERIADO">
      <formula>NOT(ISERROR(SEARCH("FERIADO",K20)))</formula>
    </cfRule>
  </conditionalFormatting>
  <conditionalFormatting sqref="K20">
    <cfRule type="containsText" dxfId="25065" priority="1428" operator="containsText" text="FÉRIAS">
      <formula>NOT(ISERROR(SEARCH("FÉRIAS",K20)))</formula>
    </cfRule>
  </conditionalFormatting>
  <conditionalFormatting sqref="K20">
    <cfRule type="expression" dxfId="25064" priority="1424">
      <formula>K19="FERIADO"</formula>
    </cfRule>
    <cfRule type="expression" dxfId="25063" priority="1425">
      <formula>K19="NTRAB"</formula>
    </cfRule>
    <cfRule type="expression" dxfId="25062" priority="1426">
      <formula>K19="FÉRIAS"</formula>
    </cfRule>
    <cfRule type="expression" dxfId="25061" priority="1427">
      <formula>K19="ATESTADO"</formula>
    </cfRule>
  </conditionalFormatting>
  <conditionalFormatting sqref="K20">
    <cfRule type="containsText" dxfId="25060" priority="1423" operator="containsText" text="ATESTADO">
      <formula>NOT(ISERROR(SEARCH("ATESTADO",K20)))</formula>
    </cfRule>
  </conditionalFormatting>
  <conditionalFormatting sqref="K19:K20 K22">
    <cfRule type="containsText" dxfId="25059" priority="1422" operator="containsText" text="HOJE">
      <formula>NOT(ISERROR(SEARCH("HOJE",K19)))</formula>
    </cfRule>
  </conditionalFormatting>
  <conditionalFormatting sqref="K26">
    <cfRule type="containsText" dxfId="25058" priority="1420" operator="containsText" text="NTRAB">
      <formula>NOT(ISERROR(SEARCH("NTRAB",K26)))</formula>
    </cfRule>
    <cfRule type="containsText" dxfId="25057" priority="1421" operator="containsText" text="FERIADO">
      <formula>NOT(ISERROR(SEARCH("FERIADO",K26)))</formula>
    </cfRule>
  </conditionalFormatting>
  <conditionalFormatting sqref="K26">
    <cfRule type="containsText" dxfId="25056" priority="1419" operator="containsText" text="FÉRIAS">
      <formula>NOT(ISERROR(SEARCH("FÉRIAS",K26)))</formula>
    </cfRule>
  </conditionalFormatting>
  <conditionalFormatting sqref="K23">
    <cfRule type="containsText" dxfId="25055" priority="1417" operator="containsText" text="NTRAB">
      <formula>NOT(ISERROR(SEARCH("NTRAB",K23)))</formula>
    </cfRule>
    <cfRule type="containsText" dxfId="25054" priority="1418" operator="containsText" text="FERIADO">
      <formula>NOT(ISERROR(SEARCH("FERIADO",K23)))</formula>
    </cfRule>
  </conditionalFormatting>
  <conditionalFormatting sqref="K23">
    <cfRule type="containsText" dxfId="25053" priority="1416" operator="containsText" text="FÉRIAS">
      <formula>NOT(ISERROR(SEARCH("FÉRIAS",K23)))</formula>
    </cfRule>
  </conditionalFormatting>
  <conditionalFormatting sqref="K23 K26">
    <cfRule type="containsText" dxfId="25052" priority="1415" operator="containsText" text="ATESTADO">
      <formula>NOT(ISERROR(SEARCH("ATESTADO",K23)))</formula>
    </cfRule>
  </conditionalFormatting>
  <conditionalFormatting sqref="K24">
    <cfRule type="containsText" dxfId="25051" priority="1413" operator="containsText" text="NTRAB">
      <formula>NOT(ISERROR(SEARCH("NTRAB",K24)))</formula>
    </cfRule>
    <cfRule type="containsText" dxfId="25050" priority="1414" operator="containsText" text="FERIADO">
      <formula>NOT(ISERROR(SEARCH("FERIADO",K24)))</formula>
    </cfRule>
  </conditionalFormatting>
  <conditionalFormatting sqref="K24">
    <cfRule type="containsText" dxfId="25049" priority="1412" operator="containsText" text="FÉRIAS">
      <formula>NOT(ISERROR(SEARCH("FÉRIAS",K24)))</formula>
    </cfRule>
  </conditionalFormatting>
  <conditionalFormatting sqref="K24">
    <cfRule type="expression" dxfId="25048" priority="1408">
      <formula>K23="FERIADO"</formula>
    </cfRule>
    <cfRule type="expression" dxfId="25047" priority="1409">
      <formula>K23="NTRAB"</formula>
    </cfRule>
    <cfRule type="expression" dxfId="25046" priority="1410">
      <formula>K23="FÉRIAS"</formula>
    </cfRule>
    <cfRule type="expression" dxfId="25045" priority="1411">
      <formula>K23="ATESTADO"</formula>
    </cfRule>
  </conditionalFormatting>
  <conditionalFormatting sqref="K24">
    <cfRule type="containsText" dxfId="25044" priority="1407" operator="containsText" text="ATESTADO">
      <formula>NOT(ISERROR(SEARCH("ATESTADO",K24)))</formula>
    </cfRule>
  </conditionalFormatting>
  <conditionalFormatting sqref="K23:K24 K26">
    <cfRule type="containsText" dxfId="25043" priority="1406" operator="containsText" text="HOJE">
      <formula>NOT(ISERROR(SEARCH("HOJE",K23)))</formula>
    </cfRule>
  </conditionalFormatting>
  <conditionalFormatting sqref="K30">
    <cfRule type="containsText" dxfId="25042" priority="1404" operator="containsText" text="NTRAB">
      <formula>NOT(ISERROR(SEARCH("NTRAB",K30)))</formula>
    </cfRule>
    <cfRule type="containsText" dxfId="25041" priority="1405" operator="containsText" text="FERIADO">
      <formula>NOT(ISERROR(SEARCH("FERIADO",K30)))</formula>
    </cfRule>
  </conditionalFormatting>
  <conditionalFormatting sqref="K30">
    <cfRule type="containsText" dxfId="25040" priority="1403" operator="containsText" text="FÉRIAS">
      <formula>NOT(ISERROR(SEARCH("FÉRIAS",K30)))</formula>
    </cfRule>
  </conditionalFormatting>
  <conditionalFormatting sqref="K27">
    <cfRule type="containsText" dxfId="25039" priority="1401" operator="containsText" text="NTRAB">
      <formula>NOT(ISERROR(SEARCH("NTRAB",K27)))</formula>
    </cfRule>
    <cfRule type="containsText" dxfId="25038" priority="1402" operator="containsText" text="FERIADO">
      <formula>NOT(ISERROR(SEARCH("FERIADO",K27)))</formula>
    </cfRule>
  </conditionalFormatting>
  <conditionalFormatting sqref="K27">
    <cfRule type="containsText" dxfId="25037" priority="1400" operator="containsText" text="FÉRIAS">
      <formula>NOT(ISERROR(SEARCH("FÉRIAS",K27)))</formula>
    </cfRule>
  </conditionalFormatting>
  <conditionalFormatting sqref="K27 K30">
    <cfRule type="containsText" dxfId="25036" priority="1399" operator="containsText" text="ATESTADO">
      <formula>NOT(ISERROR(SEARCH("ATESTADO",K27)))</formula>
    </cfRule>
  </conditionalFormatting>
  <conditionalFormatting sqref="K28">
    <cfRule type="containsText" dxfId="25035" priority="1397" operator="containsText" text="NTRAB">
      <formula>NOT(ISERROR(SEARCH("NTRAB",K28)))</formula>
    </cfRule>
    <cfRule type="containsText" dxfId="25034" priority="1398" operator="containsText" text="FERIADO">
      <formula>NOT(ISERROR(SEARCH("FERIADO",K28)))</formula>
    </cfRule>
  </conditionalFormatting>
  <conditionalFormatting sqref="K28">
    <cfRule type="containsText" dxfId="25033" priority="1396" operator="containsText" text="FÉRIAS">
      <formula>NOT(ISERROR(SEARCH("FÉRIAS",K28)))</formula>
    </cfRule>
  </conditionalFormatting>
  <conditionalFormatting sqref="K28">
    <cfRule type="expression" dxfId="25032" priority="1392">
      <formula>K27="FERIADO"</formula>
    </cfRule>
    <cfRule type="expression" dxfId="25031" priority="1393">
      <formula>K27="NTRAB"</formula>
    </cfRule>
    <cfRule type="expression" dxfId="25030" priority="1394">
      <formula>K27="FÉRIAS"</formula>
    </cfRule>
    <cfRule type="expression" dxfId="25029" priority="1395">
      <formula>K27="ATESTADO"</formula>
    </cfRule>
  </conditionalFormatting>
  <conditionalFormatting sqref="K28">
    <cfRule type="containsText" dxfId="25028" priority="1391" operator="containsText" text="ATESTADO">
      <formula>NOT(ISERROR(SEARCH("ATESTADO",K28)))</formula>
    </cfRule>
  </conditionalFormatting>
  <conditionalFormatting sqref="K27:K28 K30">
    <cfRule type="containsText" dxfId="25027" priority="1390" operator="containsText" text="HOJE">
      <formula>NOT(ISERROR(SEARCH("HOJE",K27)))</formula>
    </cfRule>
  </conditionalFormatting>
  <conditionalFormatting sqref="K31">
    <cfRule type="containsText" dxfId="25026" priority="1388" operator="containsText" text="NTRAB">
      <formula>NOT(ISERROR(SEARCH("NTRAB",K31)))</formula>
    </cfRule>
    <cfRule type="containsText" dxfId="25025" priority="1389" operator="containsText" text="FERIADO">
      <formula>NOT(ISERROR(SEARCH("FERIADO",K31)))</formula>
    </cfRule>
  </conditionalFormatting>
  <conditionalFormatting sqref="K31">
    <cfRule type="containsText" dxfId="25024" priority="1387" operator="containsText" text="FÉRIAS">
      <formula>NOT(ISERROR(SEARCH("FÉRIAS",K31)))</formula>
    </cfRule>
  </conditionalFormatting>
  <conditionalFormatting sqref="K31">
    <cfRule type="containsText" dxfId="25023" priority="1386" operator="containsText" text="ATESTADO">
      <formula>NOT(ISERROR(SEARCH("ATESTADO",K31)))</formula>
    </cfRule>
  </conditionalFormatting>
  <conditionalFormatting sqref="K32">
    <cfRule type="containsText" dxfId="25022" priority="1384" operator="containsText" text="NTRAB">
      <formula>NOT(ISERROR(SEARCH("NTRAB",K32)))</formula>
    </cfRule>
    <cfRule type="containsText" dxfId="25021" priority="1385" operator="containsText" text="FERIADO">
      <formula>NOT(ISERROR(SEARCH("FERIADO",K32)))</formula>
    </cfRule>
  </conditionalFormatting>
  <conditionalFormatting sqref="K32">
    <cfRule type="containsText" dxfId="25020" priority="1383" operator="containsText" text="FÉRIAS">
      <formula>NOT(ISERROR(SEARCH("FÉRIAS",K32)))</formula>
    </cfRule>
  </conditionalFormatting>
  <conditionalFormatting sqref="K32">
    <cfRule type="expression" dxfId="25019" priority="1379">
      <formula>K31="FERIADO"</formula>
    </cfRule>
    <cfRule type="expression" dxfId="25018" priority="1380">
      <formula>K31="NTRAB"</formula>
    </cfRule>
    <cfRule type="expression" dxfId="25017" priority="1381">
      <formula>K31="FÉRIAS"</formula>
    </cfRule>
    <cfRule type="expression" dxfId="25016" priority="1382">
      <formula>K31="ATESTADO"</formula>
    </cfRule>
  </conditionalFormatting>
  <conditionalFormatting sqref="K32">
    <cfRule type="containsText" dxfId="25015" priority="1378" operator="containsText" text="ATESTADO">
      <formula>NOT(ISERROR(SEARCH("ATESTADO",K32)))</formula>
    </cfRule>
  </conditionalFormatting>
  <conditionalFormatting sqref="K31:K32">
    <cfRule type="containsText" dxfId="25014" priority="1377" operator="containsText" text="HOJE">
      <formula>NOT(ISERROR(SEARCH("HOJE",K31)))</formula>
    </cfRule>
  </conditionalFormatting>
  <conditionalFormatting sqref="K13">
    <cfRule type="containsText" dxfId="25013" priority="1375" operator="containsText" text="NTRAB">
      <formula>NOT(ISERROR(SEARCH("NTRAB",K13)))</formula>
    </cfRule>
    <cfRule type="containsText" dxfId="25012" priority="1376" operator="containsText" text="FERIADO">
      <formula>NOT(ISERROR(SEARCH("FERIADO",K13)))</formula>
    </cfRule>
  </conditionalFormatting>
  <conditionalFormatting sqref="K13">
    <cfRule type="containsText" dxfId="25011" priority="1374" operator="containsText" text="FÉRIAS">
      <formula>NOT(ISERROR(SEARCH("FÉRIAS",K13)))</formula>
    </cfRule>
  </conditionalFormatting>
  <conditionalFormatting sqref="K13">
    <cfRule type="expression" dxfId="25010" priority="1370">
      <formula>K12="FERIADO"</formula>
    </cfRule>
    <cfRule type="expression" dxfId="25009" priority="1371">
      <formula>K12="NTRAB"</formula>
    </cfRule>
    <cfRule type="expression" dxfId="25008" priority="1372">
      <formula>K12="FÉRIAS"</formula>
    </cfRule>
    <cfRule type="expression" dxfId="25007" priority="1373">
      <formula>K12="ATESTADO"</formula>
    </cfRule>
  </conditionalFormatting>
  <conditionalFormatting sqref="K13">
    <cfRule type="containsText" dxfId="25006" priority="1369" operator="containsText" text="ATESTADO">
      <formula>NOT(ISERROR(SEARCH("ATESTADO",K13)))</formula>
    </cfRule>
  </conditionalFormatting>
  <conditionalFormatting sqref="K13">
    <cfRule type="expression" dxfId="25005" priority="1365">
      <formula>K11="ATESTADO"</formula>
    </cfRule>
    <cfRule type="expression" dxfId="25004" priority="1366">
      <formula>K11="FÉRIAS"</formula>
    </cfRule>
    <cfRule type="expression" dxfId="25003" priority="1367">
      <formula>K11="NTRAB"</formula>
    </cfRule>
    <cfRule type="expression" dxfId="25002" priority="1368">
      <formula>K11="FERIADO"</formula>
    </cfRule>
  </conditionalFormatting>
  <conditionalFormatting sqref="K13">
    <cfRule type="containsText" dxfId="25001" priority="1364" operator="containsText" text="HOJE">
      <formula>NOT(ISERROR(SEARCH("HOJE",K13)))</formula>
    </cfRule>
  </conditionalFormatting>
  <conditionalFormatting sqref="K17">
    <cfRule type="containsText" dxfId="25000" priority="1362" operator="containsText" text="NTRAB">
      <formula>NOT(ISERROR(SEARCH("NTRAB",K17)))</formula>
    </cfRule>
    <cfRule type="containsText" dxfId="24999" priority="1363" operator="containsText" text="FERIADO">
      <formula>NOT(ISERROR(SEARCH("FERIADO",K17)))</formula>
    </cfRule>
  </conditionalFormatting>
  <conditionalFormatting sqref="K17">
    <cfRule type="containsText" dxfId="24998" priority="1361" operator="containsText" text="FÉRIAS">
      <formula>NOT(ISERROR(SEARCH("FÉRIAS",K17)))</formula>
    </cfRule>
  </conditionalFormatting>
  <conditionalFormatting sqref="K17">
    <cfRule type="expression" dxfId="24997" priority="1357">
      <formula>K16="FERIADO"</formula>
    </cfRule>
    <cfRule type="expression" dxfId="24996" priority="1358">
      <formula>K16="NTRAB"</formula>
    </cfRule>
    <cfRule type="expression" dxfId="24995" priority="1359">
      <formula>K16="FÉRIAS"</formula>
    </cfRule>
    <cfRule type="expression" dxfId="24994" priority="1360">
      <formula>K16="ATESTADO"</formula>
    </cfRule>
  </conditionalFormatting>
  <conditionalFormatting sqref="K17">
    <cfRule type="containsText" dxfId="24993" priority="1356" operator="containsText" text="ATESTADO">
      <formula>NOT(ISERROR(SEARCH("ATESTADO",K17)))</formula>
    </cfRule>
  </conditionalFormatting>
  <conditionalFormatting sqref="K17">
    <cfRule type="expression" dxfId="24992" priority="1352">
      <formula>K15="ATESTADO"</formula>
    </cfRule>
    <cfRule type="expression" dxfId="24991" priority="1353">
      <formula>K15="FÉRIAS"</formula>
    </cfRule>
    <cfRule type="expression" dxfId="24990" priority="1354">
      <formula>K15="NTRAB"</formula>
    </cfRule>
    <cfRule type="expression" dxfId="24989" priority="1355">
      <formula>K15="FERIADO"</formula>
    </cfRule>
  </conditionalFormatting>
  <conditionalFormatting sqref="K17">
    <cfRule type="containsText" dxfId="24988" priority="1351" operator="containsText" text="HOJE">
      <formula>NOT(ISERROR(SEARCH("HOJE",K17)))</formula>
    </cfRule>
  </conditionalFormatting>
  <conditionalFormatting sqref="K21">
    <cfRule type="containsText" dxfId="24987" priority="1349" operator="containsText" text="NTRAB">
      <formula>NOT(ISERROR(SEARCH("NTRAB",K21)))</formula>
    </cfRule>
    <cfRule type="containsText" dxfId="24986" priority="1350" operator="containsText" text="FERIADO">
      <formula>NOT(ISERROR(SEARCH("FERIADO",K21)))</formula>
    </cfRule>
  </conditionalFormatting>
  <conditionalFormatting sqref="K21">
    <cfRule type="containsText" dxfId="24985" priority="1348" operator="containsText" text="FÉRIAS">
      <formula>NOT(ISERROR(SEARCH("FÉRIAS",K21)))</formula>
    </cfRule>
  </conditionalFormatting>
  <conditionalFormatting sqref="K21">
    <cfRule type="expression" dxfId="24984" priority="1344">
      <formula>K20="FERIADO"</formula>
    </cfRule>
    <cfRule type="expression" dxfId="24983" priority="1345">
      <formula>K20="NTRAB"</formula>
    </cfRule>
    <cfRule type="expression" dxfId="24982" priority="1346">
      <formula>K20="FÉRIAS"</formula>
    </cfRule>
    <cfRule type="expression" dxfId="24981" priority="1347">
      <formula>K20="ATESTADO"</formula>
    </cfRule>
  </conditionalFormatting>
  <conditionalFormatting sqref="K21">
    <cfRule type="containsText" dxfId="24980" priority="1343" operator="containsText" text="ATESTADO">
      <formula>NOT(ISERROR(SEARCH("ATESTADO",K21)))</formula>
    </cfRule>
  </conditionalFormatting>
  <conditionalFormatting sqref="K21">
    <cfRule type="expression" dxfId="24979" priority="1339">
      <formula>K19="ATESTADO"</formula>
    </cfRule>
    <cfRule type="expression" dxfId="24978" priority="1340">
      <formula>K19="FÉRIAS"</formula>
    </cfRule>
    <cfRule type="expression" dxfId="24977" priority="1341">
      <formula>K19="NTRAB"</formula>
    </cfRule>
    <cfRule type="expression" dxfId="24976" priority="1342">
      <formula>K19="FERIADO"</formula>
    </cfRule>
  </conditionalFormatting>
  <conditionalFormatting sqref="K21">
    <cfRule type="containsText" dxfId="24975" priority="1338" operator="containsText" text="HOJE">
      <formula>NOT(ISERROR(SEARCH("HOJE",K21)))</formula>
    </cfRule>
  </conditionalFormatting>
  <conditionalFormatting sqref="K25">
    <cfRule type="containsText" dxfId="24974" priority="1336" operator="containsText" text="NTRAB">
      <formula>NOT(ISERROR(SEARCH("NTRAB",K25)))</formula>
    </cfRule>
    <cfRule type="containsText" dxfId="24973" priority="1337" operator="containsText" text="FERIADO">
      <formula>NOT(ISERROR(SEARCH("FERIADO",K25)))</formula>
    </cfRule>
  </conditionalFormatting>
  <conditionalFormatting sqref="K25">
    <cfRule type="containsText" dxfId="24972" priority="1335" operator="containsText" text="FÉRIAS">
      <formula>NOT(ISERROR(SEARCH("FÉRIAS",K25)))</formula>
    </cfRule>
  </conditionalFormatting>
  <conditionalFormatting sqref="K25">
    <cfRule type="expression" dxfId="24971" priority="1331">
      <formula>K24="FERIADO"</formula>
    </cfRule>
    <cfRule type="expression" dxfId="24970" priority="1332">
      <formula>K24="NTRAB"</formula>
    </cfRule>
    <cfRule type="expression" dxfId="24969" priority="1333">
      <formula>K24="FÉRIAS"</formula>
    </cfRule>
    <cfRule type="expression" dxfId="24968" priority="1334">
      <formula>K24="ATESTADO"</formula>
    </cfRule>
  </conditionalFormatting>
  <conditionalFormatting sqref="K25">
    <cfRule type="containsText" dxfId="24967" priority="1330" operator="containsText" text="ATESTADO">
      <formula>NOT(ISERROR(SEARCH("ATESTADO",K25)))</formula>
    </cfRule>
  </conditionalFormatting>
  <conditionalFormatting sqref="K25">
    <cfRule type="expression" dxfId="24966" priority="1326">
      <formula>K23="ATESTADO"</formula>
    </cfRule>
    <cfRule type="expression" dxfId="24965" priority="1327">
      <formula>K23="FÉRIAS"</formula>
    </cfRule>
    <cfRule type="expression" dxfId="24964" priority="1328">
      <formula>K23="NTRAB"</formula>
    </cfRule>
    <cfRule type="expression" dxfId="24963" priority="1329">
      <formula>K23="FERIADO"</formula>
    </cfRule>
  </conditionalFormatting>
  <conditionalFormatting sqref="K25">
    <cfRule type="containsText" dxfId="24962" priority="1325" operator="containsText" text="HOJE">
      <formula>NOT(ISERROR(SEARCH("HOJE",K25)))</formula>
    </cfRule>
  </conditionalFormatting>
  <conditionalFormatting sqref="K29">
    <cfRule type="containsText" dxfId="24961" priority="1323" operator="containsText" text="NTRAB">
      <formula>NOT(ISERROR(SEARCH("NTRAB",K29)))</formula>
    </cfRule>
    <cfRule type="containsText" dxfId="24960" priority="1324" operator="containsText" text="FERIADO">
      <formula>NOT(ISERROR(SEARCH("FERIADO",K29)))</formula>
    </cfRule>
  </conditionalFormatting>
  <conditionalFormatting sqref="K29">
    <cfRule type="containsText" dxfId="24959" priority="1322" operator="containsText" text="FÉRIAS">
      <formula>NOT(ISERROR(SEARCH("FÉRIAS",K29)))</formula>
    </cfRule>
  </conditionalFormatting>
  <conditionalFormatting sqref="K29">
    <cfRule type="expression" dxfId="24958" priority="1318">
      <formula>K28="FERIADO"</formula>
    </cfRule>
    <cfRule type="expression" dxfId="24957" priority="1319">
      <formula>K28="NTRAB"</formula>
    </cfRule>
    <cfRule type="expression" dxfId="24956" priority="1320">
      <formula>K28="FÉRIAS"</formula>
    </cfRule>
    <cfRule type="expression" dxfId="24955" priority="1321">
      <formula>K28="ATESTADO"</formula>
    </cfRule>
  </conditionalFormatting>
  <conditionalFormatting sqref="K29">
    <cfRule type="containsText" dxfId="24954" priority="1317" operator="containsText" text="ATESTADO">
      <formula>NOT(ISERROR(SEARCH("ATESTADO",K29)))</formula>
    </cfRule>
  </conditionalFormatting>
  <conditionalFormatting sqref="K29">
    <cfRule type="expression" dxfId="24953" priority="1313">
      <formula>K27="ATESTADO"</formula>
    </cfRule>
    <cfRule type="expression" dxfId="24952" priority="1314">
      <formula>K27="FÉRIAS"</formula>
    </cfRule>
    <cfRule type="expression" dxfId="24951" priority="1315">
      <formula>K27="NTRAB"</formula>
    </cfRule>
    <cfRule type="expression" dxfId="24950" priority="1316">
      <formula>K27="FERIADO"</formula>
    </cfRule>
  </conditionalFormatting>
  <conditionalFormatting sqref="K29">
    <cfRule type="containsText" dxfId="24949" priority="1312" operator="containsText" text="HOJE">
      <formula>NOT(ISERROR(SEARCH("HOJE",K29)))</formula>
    </cfRule>
  </conditionalFormatting>
  <conditionalFormatting sqref="K33">
    <cfRule type="containsText" dxfId="24948" priority="1310" operator="containsText" text="NTRAB">
      <formula>NOT(ISERROR(SEARCH("NTRAB",K33)))</formula>
    </cfRule>
    <cfRule type="containsText" dxfId="24947" priority="1311" operator="containsText" text="FERIADO">
      <formula>NOT(ISERROR(SEARCH("FERIADO",K33)))</formula>
    </cfRule>
  </conditionalFormatting>
  <conditionalFormatting sqref="K33">
    <cfRule type="containsText" dxfId="24946" priority="1309" operator="containsText" text="FÉRIAS">
      <formula>NOT(ISERROR(SEARCH("FÉRIAS",K33)))</formula>
    </cfRule>
  </conditionalFormatting>
  <conditionalFormatting sqref="K33">
    <cfRule type="expression" dxfId="24945" priority="1305">
      <formula>K32="FERIADO"</formula>
    </cfRule>
    <cfRule type="expression" dxfId="24944" priority="1306">
      <formula>K32="NTRAB"</formula>
    </cfRule>
    <cfRule type="expression" dxfId="24943" priority="1307">
      <formula>K32="FÉRIAS"</formula>
    </cfRule>
    <cfRule type="expression" dxfId="24942" priority="1308">
      <formula>K32="ATESTADO"</formula>
    </cfRule>
  </conditionalFormatting>
  <conditionalFormatting sqref="K33">
    <cfRule type="containsText" dxfId="24941" priority="1304" operator="containsText" text="ATESTADO">
      <formula>NOT(ISERROR(SEARCH("ATESTADO",K33)))</formula>
    </cfRule>
  </conditionalFormatting>
  <conditionalFormatting sqref="K33">
    <cfRule type="expression" dxfId="24940" priority="1300">
      <formula>K31="ATESTADO"</formula>
    </cfRule>
    <cfRule type="expression" dxfId="24939" priority="1301">
      <formula>K31="FÉRIAS"</formula>
    </cfRule>
    <cfRule type="expression" dxfId="24938" priority="1302">
      <formula>K31="NTRAB"</formula>
    </cfRule>
    <cfRule type="expression" dxfId="24937" priority="1303">
      <formula>K31="FERIADO"</formula>
    </cfRule>
  </conditionalFormatting>
  <conditionalFormatting sqref="K33">
    <cfRule type="containsText" dxfId="24936" priority="1299" operator="containsText" text="HOJE">
      <formula>NOT(ISERROR(SEARCH("HOJE",K33)))</formula>
    </cfRule>
  </conditionalFormatting>
  <conditionalFormatting sqref="K5">
    <cfRule type="containsText" dxfId="24935" priority="1297" operator="containsText" text="NTRAB">
      <formula>NOT(ISERROR(SEARCH("NTRAB",K5)))</formula>
    </cfRule>
    <cfRule type="containsText" dxfId="24934" priority="1298" operator="containsText" text="FERIADO">
      <formula>NOT(ISERROR(SEARCH("FERIADO",K5)))</formula>
    </cfRule>
  </conditionalFormatting>
  <conditionalFormatting sqref="K5">
    <cfRule type="containsText" dxfId="24933" priority="1296" operator="containsText" text="FÉRIAS">
      <formula>NOT(ISERROR(SEARCH("FÉRIAS",K5)))</formula>
    </cfRule>
  </conditionalFormatting>
  <conditionalFormatting sqref="K5">
    <cfRule type="expression" dxfId="24932" priority="1292">
      <formula>K4="FERIADO"</formula>
    </cfRule>
    <cfRule type="expression" dxfId="24931" priority="1293">
      <formula>K4="NTRAB"</formula>
    </cfRule>
    <cfRule type="expression" dxfId="24930" priority="1294">
      <formula>K4="FÉRIAS"</formula>
    </cfRule>
    <cfRule type="expression" dxfId="24929" priority="1295">
      <formula>K4="ATESTADO"</formula>
    </cfRule>
  </conditionalFormatting>
  <conditionalFormatting sqref="K5">
    <cfRule type="containsText" dxfId="24928" priority="1291" operator="containsText" text="ATESTADO">
      <formula>NOT(ISERROR(SEARCH("ATESTADO",K5)))</formula>
    </cfRule>
  </conditionalFormatting>
  <conditionalFormatting sqref="K5">
    <cfRule type="expression" dxfId="24927" priority="1287">
      <formula>K3="ATESTADO"</formula>
    </cfRule>
    <cfRule type="expression" dxfId="24926" priority="1288">
      <formula>K3="FÉRIAS"</formula>
    </cfRule>
    <cfRule type="expression" dxfId="24925" priority="1289">
      <formula>K3="NTRAB"</formula>
    </cfRule>
    <cfRule type="expression" dxfId="24924" priority="1290">
      <formula>K3="FERIADO"</formula>
    </cfRule>
  </conditionalFormatting>
  <conditionalFormatting sqref="K5">
    <cfRule type="containsText" dxfId="24923" priority="1286" operator="containsText" text="HOJE">
      <formula>NOT(ISERROR(SEARCH("HOJE",K5)))</formula>
    </cfRule>
  </conditionalFormatting>
  <conditionalFormatting sqref="K4">
    <cfRule type="containsText" dxfId="24922" priority="1284" operator="containsText" text="NTRAB">
      <formula>NOT(ISERROR(SEARCH("NTRAB",K4)))</formula>
    </cfRule>
    <cfRule type="containsText" dxfId="24921" priority="1285" operator="containsText" text="FERIADO">
      <formula>NOT(ISERROR(SEARCH("FERIADO",K4)))</formula>
    </cfRule>
  </conditionalFormatting>
  <conditionalFormatting sqref="K4">
    <cfRule type="containsText" dxfId="24920" priority="1283" operator="containsText" text="FÉRIAS">
      <formula>NOT(ISERROR(SEARCH("FÉRIAS",K4)))</formula>
    </cfRule>
  </conditionalFormatting>
  <conditionalFormatting sqref="K4">
    <cfRule type="expression" dxfId="24919" priority="1279">
      <formula>K3="FERIADO"</formula>
    </cfRule>
    <cfRule type="expression" dxfId="24918" priority="1280">
      <formula>K3="NTRAB"</formula>
    </cfRule>
    <cfRule type="expression" dxfId="24917" priority="1281">
      <formula>K3="FÉRIAS"</formula>
    </cfRule>
    <cfRule type="expression" dxfId="24916" priority="1282">
      <formula>K3="ATESTADO"</formula>
    </cfRule>
  </conditionalFormatting>
  <conditionalFormatting sqref="K4">
    <cfRule type="containsText" dxfId="24915" priority="1278" operator="containsText" text="ATESTADO">
      <formula>NOT(ISERROR(SEARCH("ATESTADO",K4)))</formula>
    </cfRule>
  </conditionalFormatting>
  <conditionalFormatting sqref="K4">
    <cfRule type="containsText" dxfId="24914" priority="1277" operator="containsText" text="HOJE">
      <formula>NOT(ISERROR(SEARCH("HOJE",K4)))</formula>
    </cfRule>
  </conditionalFormatting>
  <conditionalFormatting sqref="K34">
    <cfRule type="expression" dxfId="24913" priority="1276">
      <formula>$C$53&gt;=$K$32</formula>
    </cfRule>
  </conditionalFormatting>
  <conditionalFormatting sqref="B44">
    <cfRule type="cellIs" dxfId="24912" priority="1275" operator="equal">
      <formula>$B$51</formula>
    </cfRule>
  </conditionalFormatting>
  <conditionalFormatting sqref="I44">
    <cfRule type="expression" dxfId="24911" priority="1274">
      <formula>$H$44=""</formula>
    </cfRule>
  </conditionalFormatting>
  <conditionalFormatting sqref="I45">
    <cfRule type="expression" dxfId="24910" priority="1273">
      <formula>$H$45=""</formula>
    </cfRule>
  </conditionalFormatting>
  <conditionalFormatting sqref="I46">
    <cfRule type="expression" dxfId="24909" priority="1272">
      <formula>$H$46=""</formula>
    </cfRule>
  </conditionalFormatting>
  <conditionalFormatting sqref="I47">
    <cfRule type="expression" dxfId="24908" priority="1271">
      <formula>$H$47=""</formula>
    </cfRule>
  </conditionalFormatting>
  <conditionalFormatting sqref="K40">
    <cfRule type="containsText" dxfId="24907" priority="1269" operator="containsText" text="NTRAB">
      <formula>NOT(ISERROR(SEARCH("NTRAB",K40)))</formula>
    </cfRule>
    <cfRule type="containsText" dxfId="24906" priority="1270" operator="containsText" text="FERIADO">
      <formula>NOT(ISERROR(SEARCH("FERIADO",K40)))</formula>
    </cfRule>
  </conditionalFormatting>
  <conditionalFormatting sqref="K40">
    <cfRule type="containsText" dxfId="24905" priority="1268" operator="containsText" text="FÉRIAS">
      <formula>NOT(ISERROR(SEARCH("FÉRIAS",K40)))</formula>
    </cfRule>
  </conditionalFormatting>
  <conditionalFormatting sqref="K36 K38">
    <cfRule type="containsText" dxfId="24904" priority="1266" operator="containsText" text="NTRAB">
      <formula>NOT(ISERROR(SEARCH("NTRAB",K36)))</formula>
    </cfRule>
    <cfRule type="containsText" dxfId="24903" priority="1267" operator="containsText" text="FERIADO">
      <formula>NOT(ISERROR(SEARCH("FERIADO",K36)))</formula>
    </cfRule>
  </conditionalFormatting>
  <conditionalFormatting sqref="K36 K38">
    <cfRule type="containsText" dxfId="24902" priority="1265" operator="containsText" text="FÉRIAS">
      <formula>NOT(ISERROR(SEARCH("FÉRIAS",K36)))</formula>
    </cfRule>
  </conditionalFormatting>
  <conditionalFormatting sqref="K37">
    <cfRule type="containsText" dxfId="24901" priority="1263" operator="containsText" text="NTRAB">
      <formula>NOT(ISERROR(SEARCH("NTRAB",K37)))</formula>
    </cfRule>
    <cfRule type="containsText" dxfId="24900" priority="1264" operator="containsText" text="FERIADO">
      <formula>NOT(ISERROR(SEARCH("FERIADO",K37)))</formula>
    </cfRule>
  </conditionalFormatting>
  <conditionalFormatting sqref="K37">
    <cfRule type="containsText" dxfId="24899" priority="1262" operator="containsText" text="FÉRIAS">
      <formula>NOT(ISERROR(SEARCH("FÉRIAS",K37)))</formula>
    </cfRule>
  </conditionalFormatting>
  <conditionalFormatting sqref="K41">
    <cfRule type="containsText" dxfId="24898" priority="1260" operator="containsText" text="NTRAB">
      <formula>NOT(ISERROR(SEARCH("NTRAB",K41)))</formula>
    </cfRule>
    <cfRule type="containsText" dxfId="24897" priority="1261" operator="containsText" text="FERIADO">
      <formula>NOT(ISERROR(SEARCH("FERIADO",K41)))</formula>
    </cfRule>
  </conditionalFormatting>
  <conditionalFormatting sqref="K41">
    <cfRule type="containsText" dxfId="24896" priority="1259" operator="containsText" text="FÉRIAS">
      <formula>NOT(ISERROR(SEARCH("FÉRIAS",K41)))</formula>
    </cfRule>
  </conditionalFormatting>
  <conditionalFormatting sqref="K40:K41">
    <cfRule type="expression" dxfId="24895" priority="1254">
      <formula>$K$41=""</formula>
    </cfRule>
    <cfRule type="expression" dxfId="24894" priority="1255">
      <formula>$K$39="NTRAB"</formula>
    </cfRule>
    <cfRule type="expression" dxfId="24893" priority="1256">
      <formula>$K$39="ATESTADO"</formula>
    </cfRule>
    <cfRule type="expression" dxfId="24892" priority="1257">
      <formula>$K$39="FÉRIAS"</formula>
    </cfRule>
    <cfRule type="expression" dxfId="24891" priority="1258">
      <formula>$K$39="FERIADO"</formula>
    </cfRule>
  </conditionalFormatting>
  <conditionalFormatting sqref="K42">
    <cfRule type="expression" dxfId="24890" priority="1250">
      <formula>$C$53&gt;=$K$40</formula>
    </cfRule>
    <cfRule type="expression" dxfId="24889" priority="1251">
      <formula>$K$41=""</formula>
    </cfRule>
    <cfRule type="containsText" dxfId="24888" priority="1252" operator="containsText" text="NTRAB">
      <formula>NOT(ISERROR(SEARCH("NTRAB",K42)))</formula>
    </cfRule>
    <cfRule type="containsText" dxfId="24887" priority="1253" operator="containsText" text="FERIADO">
      <formula>NOT(ISERROR(SEARCH("FERIADO",K42)))</formula>
    </cfRule>
  </conditionalFormatting>
  <conditionalFormatting sqref="K42">
    <cfRule type="containsText" dxfId="24886" priority="1249" operator="containsText" text="FÉRIAS">
      <formula>NOT(ISERROR(SEARCH("FÉRIAS",K42)))</formula>
    </cfRule>
  </conditionalFormatting>
  <conditionalFormatting sqref="K36:K38">
    <cfRule type="expression" dxfId="24885" priority="1248">
      <formula>$K$37=""</formula>
    </cfRule>
  </conditionalFormatting>
  <conditionalFormatting sqref="K35">
    <cfRule type="expression" dxfId="24884" priority="1245">
      <formula>$K$37=""</formula>
    </cfRule>
    <cfRule type="containsText" dxfId="24883" priority="1246" operator="containsText" text="NTRAB">
      <formula>NOT(ISERROR(SEARCH("NTRAB",K35)))</formula>
    </cfRule>
    <cfRule type="containsText" dxfId="24882" priority="1247" operator="containsText" text="FERIADO">
      <formula>NOT(ISERROR(SEARCH("FERIADO",K35)))</formula>
    </cfRule>
  </conditionalFormatting>
  <conditionalFormatting sqref="K35">
    <cfRule type="containsText" dxfId="24881" priority="1244" operator="containsText" text="FÉRIAS">
      <formula>NOT(ISERROR(SEARCH("FÉRIAS",K35)))</formula>
    </cfRule>
  </conditionalFormatting>
  <conditionalFormatting sqref="K39">
    <cfRule type="expression" dxfId="24880" priority="1241">
      <formula>$K$41=""</formula>
    </cfRule>
    <cfRule type="containsText" dxfId="24879" priority="1242" operator="containsText" text="NTRAB">
      <formula>NOT(ISERROR(SEARCH("NTRAB",K39)))</formula>
    </cfRule>
    <cfRule type="containsText" dxfId="24878" priority="1243" operator="containsText" text="FERIADO">
      <formula>NOT(ISERROR(SEARCH("FERIADO",K39)))</formula>
    </cfRule>
  </conditionalFormatting>
  <conditionalFormatting sqref="K39">
    <cfRule type="containsText" dxfId="24877" priority="1240" operator="containsText" text="FÉRIAS">
      <formula>NOT(ISERROR(SEARCH("FÉRIAS",K39)))</formula>
    </cfRule>
  </conditionalFormatting>
  <conditionalFormatting sqref="K36:K37">
    <cfRule type="expression" dxfId="24876" priority="1236">
      <formula>$K$35="NTRAB"</formula>
    </cfRule>
    <cfRule type="expression" dxfId="24875" priority="1237">
      <formula>$K$35="ATESTADO"</formula>
    </cfRule>
    <cfRule type="expression" dxfId="24874" priority="1238">
      <formula>$K$35="FÉRIAS"</formula>
    </cfRule>
    <cfRule type="expression" dxfId="24873" priority="1239">
      <formula>$K$35="FERIADO"</formula>
    </cfRule>
  </conditionalFormatting>
  <conditionalFormatting sqref="K35:K42">
    <cfRule type="containsText" dxfId="24872" priority="1235" operator="containsText" text="ATESTADO">
      <formula>NOT(ISERROR(SEARCH("ATESTADO",K35)))</formula>
    </cfRule>
  </conditionalFormatting>
  <conditionalFormatting sqref="K35">
    <cfRule type="containsText" dxfId="24871" priority="1233" operator="containsText" text="NTRAB">
      <formula>NOT(ISERROR(SEARCH("NTRAB",K35)))</formula>
    </cfRule>
    <cfRule type="containsText" dxfId="24870" priority="1234" operator="containsText" text="FERIADO">
      <formula>NOT(ISERROR(SEARCH("FERIADO",K35)))</formula>
    </cfRule>
  </conditionalFormatting>
  <conditionalFormatting sqref="K35">
    <cfRule type="containsText" dxfId="24869" priority="1232" operator="containsText" text="FÉRIAS">
      <formula>NOT(ISERROR(SEARCH("FÉRIAS",K35)))</formula>
    </cfRule>
  </conditionalFormatting>
  <conditionalFormatting sqref="K35">
    <cfRule type="containsText" dxfId="24868" priority="1230" operator="containsText" text="NTRAB">
      <formula>NOT(ISERROR(SEARCH("NTRAB",K35)))</formula>
    </cfRule>
    <cfRule type="containsText" dxfId="24867" priority="1231" operator="containsText" text="FERIADO">
      <formula>NOT(ISERROR(SEARCH("FERIADO",K35)))</formula>
    </cfRule>
  </conditionalFormatting>
  <conditionalFormatting sqref="K35">
    <cfRule type="containsText" dxfId="24866" priority="1229" operator="containsText" text="FÉRIAS">
      <formula>NOT(ISERROR(SEARCH("FÉRIAS",K35)))</formula>
    </cfRule>
  </conditionalFormatting>
  <conditionalFormatting sqref="K39">
    <cfRule type="containsText" dxfId="24865" priority="1227" operator="containsText" text="NTRAB">
      <formula>NOT(ISERROR(SEARCH("NTRAB",K39)))</formula>
    </cfRule>
    <cfRule type="containsText" dxfId="24864" priority="1228" operator="containsText" text="FERIADO">
      <formula>NOT(ISERROR(SEARCH("FERIADO",K39)))</formula>
    </cfRule>
  </conditionalFormatting>
  <conditionalFormatting sqref="K39">
    <cfRule type="containsText" dxfId="24863" priority="1226" operator="containsText" text="FÉRIAS">
      <formula>NOT(ISERROR(SEARCH("FÉRIAS",K39)))</formula>
    </cfRule>
  </conditionalFormatting>
  <conditionalFormatting sqref="K39">
    <cfRule type="containsText" dxfId="24862" priority="1224" operator="containsText" text="NTRAB">
      <formula>NOT(ISERROR(SEARCH("NTRAB",K39)))</formula>
    </cfRule>
    <cfRule type="containsText" dxfId="24861" priority="1225" operator="containsText" text="FERIADO">
      <formula>NOT(ISERROR(SEARCH("FERIADO",K39)))</formula>
    </cfRule>
  </conditionalFormatting>
  <conditionalFormatting sqref="K39">
    <cfRule type="containsText" dxfId="24860" priority="1223" operator="containsText" text="FÉRIAS">
      <formula>NOT(ISERROR(SEARCH("FÉRIAS",K39)))</formula>
    </cfRule>
  </conditionalFormatting>
  <conditionalFormatting sqref="K39">
    <cfRule type="containsText" dxfId="24859" priority="1221" operator="containsText" text="NTRAB">
      <formula>NOT(ISERROR(SEARCH("NTRAB",K39)))</formula>
    </cfRule>
    <cfRule type="containsText" dxfId="24858" priority="1222" operator="containsText" text="FERIADO">
      <formula>NOT(ISERROR(SEARCH("FERIADO",K39)))</formula>
    </cfRule>
  </conditionalFormatting>
  <conditionalFormatting sqref="K39">
    <cfRule type="containsText" dxfId="24857" priority="1220" operator="containsText" text="FÉRIAS">
      <formula>NOT(ISERROR(SEARCH("FÉRIAS",K39)))</formula>
    </cfRule>
  </conditionalFormatting>
  <conditionalFormatting sqref="K35:K42">
    <cfRule type="containsText" dxfId="24856" priority="1219" operator="containsText" text="HOJE">
      <formula>NOT(ISERROR(SEARCH("HOJE",K35)))</formula>
    </cfRule>
  </conditionalFormatting>
  <conditionalFormatting sqref="K44 K46">
    <cfRule type="containsText" dxfId="24855" priority="1217" operator="containsText" text="NTRAB">
      <formula>NOT(ISERROR(SEARCH("NTRAB",K44)))</formula>
    </cfRule>
    <cfRule type="containsText" dxfId="24854" priority="1218" operator="containsText" text="FERIADO">
      <formula>NOT(ISERROR(SEARCH("FERIADO",K44)))</formula>
    </cfRule>
  </conditionalFormatting>
  <conditionalFormatting sqref="K44 K46">
    <cfRule type="containsText" dxfId="24853" priority="1216" operator="containsText" text="FÉRIAS">
      <formula>NOT(ISERROR(SEARCH("FÉRIAS",K44)))</formula>
    </cfRule>
  </conditionalFormatting>
  <conditionalFormatting sqref="K45">
    <cfRule type="containsText" dxfId="24852" priority="1214" operator="containsText" text="NTRAB">
      <formula>NOT(ISERROR(SEARCH("NTRAB",K45)))</formula>
    </cfRule>
    <cfRule type="containsText" dxfId="24851" priority="1215" operator="containsText" text="FERIADO">
      <formula>NOT(ISERROR(SEARCH("FERIADO",K45)))</formula>
    </cfRule>
  </conditionalFormatting>
  <conditionalFormatting sqref="K45">
    <cfRule type="containsText" dxfId="24850" priority="1213" operator="containsText" text="FÉRIAS">
      <formula>NOT(ISERROR(SEARCH("FÉRIAS",K45)))</formula>
    </cfRule>
  </conditionalFormatting>
  <conditionalFormatting sqref="K44:K46">
    <cfRule type="expression" dxfId="24849" priority="1212">
      <formula>$C$53&lt;$K$44</formula>
    </cfRule>
  </conditionalFormatting>
  <conditionalFormatting sqref="K46">
    <cfRule type="expression" dxfId="24848" priority="1211">
      <formula>$C$53&gt;=$K$44</formula>
    </cfRule>
  </conditionalFormatting>
  <conditionalFormatting sqref="K44:K45">
    <cfRule type="expression" dxfId="24847" priority="1207">
      <formula>$K$43="ATESTADO"</formula>
    </cfRule>
    <cfRule type="expression" dxfId="24846" priority="1208">
      <formula>$K$43="NTRAB"</formula>
    </cfRule>
    <cfRule type="expression" dxfId="24845" priority="1209">
      <formula>$K$43="FÉRIAS"</formula>
    </cfRule>
    <cfRule type="expression" dxfId="24844" priority="1210">
      <formula>$K$43="FERIADO"</formula>
    </cfRule>
  </conditionalFormatting>
  <conditionalFormatting sqref="K43">
    <cfRule type="containsText" dxfId="24843" priority="1204" operator="containsText" text="ATESTADO">
      <formula>NOT(ISERROR(SEARCH("ATESTADO",K43)))</formula>
    </cfRule>
    <cfRule type="containsText" dxfId="24842" priority="1205" operator="containsText" text="NTRAB">
      <formula>NOT(ISERROR(SEARCH("NTRAB",K43)))</formula>
    </cfRule>
    <cfRule type="containsText" dxfId="24841" priority="1206" operator="containsText" text="FERIADO">
      <formula>NOT(ISERROR(SEARCH("FERIADO",K43)))</formula>
    </cfRule>
  </conditionalFormatting>
  <conditionalFormatting sqref="K43">
    <cfRule type="containsText" dxfId="24840" priority="1203" operator="containsText" text="FÉRIAS">
      <formula>NOT(ISERROR(SEARCH("FÉRIAS",K43)))</formula>
    </cfRule>
  </conditionalFormatting>
  <conditionalFormatting sqref="K43">
    <cfRule type="expression" dxfId="24839" priority="1202">
      <formula>$C$53&lt;$K$44</formula>
    </cfRule>
  </conditionalFormatting>
  <conditionalFormatting sqref="K43:K46">
    <cfRule type="containsText" dxfId="24838" priority="1201" operator="containsText" text="HOJE">
      <formula>NOT(ISERROR(SEARCH("HOJE",K43)))</formula>
    </cfRule>
  </conditionalFormatting>
  <conditionalFormatting sqref="K47:M47">
    <cfRule type="expression" dxfId="24837" priority="1200">
      <formula>$N$47="NÃO"</formula>
    </cfRule>
  </conditionalFormatting>
  <conditionalFormatting sqref="K38">
    <cfRule type="expression" dxfId="24836" priority="1199">
      <formula>$C$53&gt;=$K$36</formula>
    </cfRule>
  </conditionalFormatting>
  <conditionalFormatting sqref="E3">
    <cfRule type="cellIs" dxfId="24835" priority="1197" operator="equal">
      <formula>0</formula>
    </cfRule>
    <cfRule type="expression" dxfId="24834" priority="1198">
      <formula>E3&lt;0</formula>
    </cfRule>
  </conditionalFormatting>
  <conditionalFormatting sqref="E4:E5">
    <cfRule type="expression" dxfId="24833" priority="1195">
      <formula>E4&lt;0</formula>
    </cfRule>
    <cfRule type="cellIs" dxfId="24832" priority="1196" operator="equal">
      <formula>0</formula>
    </cfRule>
  </conditionalFormatting>
  <conditionalFormatting sqref="E19">
    <cfRule type="cellIs" dxfId="24831" priority="1193" operator="equal">
      <formula>0</formula>
    </cfRule>
    <cfRule type="expression" dxfId="24830" priority="1194">
      <formula>E19&lt;0</formula>
    </cfRule>
  </conditionalFormatting>
  <conditionalFormatting sqref="E20:E22">
    <cfRule type="expression" dxfId="24829" priority="1191">
      <formula>E20&lt;0</formula>
    </cfRule>
    <cfRule type="cellIs" dxfId="24828" priority="1192" operator="equal">
      <formula>0</formula>
    </cfRule>
  </conditionalFormatting>
  <conditionalFormatting sqref="E23">
    <cfRule type="cellIs" dxfId="24827" priority="1189" operator="equal">
      <formula>0</formula>
    </cfRule>
    <cfRule type="expression" dxfId="24826" priority="1190">
      <formula>E23&lt;0</formula>
    </cfRule>
  </conditionalFormatting>
  <conditionalFormatting sqref="E24:E26">
    <cfRule type="expression" dxfId="24825" priority="1187">
      <formula>E24&lt;0</formula>
    </cfRule>
    <cfRule type="cellIs" dxfId="24824" priority="1188" operator="equal">
      <formula>0</formula>
    </cfRule>
  </conditionalFormatting>
  <conditionalFormatting sqref="E27">
    <cfRule type="cellIs" dxfId="24823" priority="1185" operator="equal">
      <formula>0</formula>
    </cfRule>
    <cfRule type="expression" dxfId="24822" priority="1186">
      <formula>E27&lt;0</formula>
    </cfRule>
  </conditionalFormatting>
  <conditionalFormatting sqref="E28:E30">
    <cfRule type="expression" dxfId="24821" priority="1183">
      <formula>E28&lt;0</formula>
    </cfRule>
    <cfRule type="cellIs" dxfId="24820" priority="1184" operator="equal">
      <formula>0</formula>
    </cfRule>
  </conditionalFormatting>
  <conditionalFormatting sqref="E31">
    <cfRule type="cellIs" dxfId="24819" priority="1181" operator="equal">
      <formula>0</formula>
    </cfRule>
    <cfRule type="expression" dxfId="24818" priority="1182">
      <formula>E31&lt;0</formula>
    </cfRule>
  </conditionalFormatting>
  <conditionalFormatting sqref="E32:E34">
    <cfRule type="expression" dxfId="24817" priority="1179">
      <formula>E32&lt;0</formula>
    </cfRule>
    <cfRule type="cellIs" dxfId="24816" priority="1180" operator="equal">
      <formula>0</formula>
    </cfRule>
  </conditionalFormatting>
  <conditionalFormatting sqref="E35">
    <cfRule type="cellIs" dxfId="24815" priority="1177" operator="equal">
      <formula>0</formula>
    </cfRule>
    <cfRule type="expression" dxfId="24814" priority="1178">
      <formula>E35&lt;0</formula>
    </cfRule>
  </conditionalFormatting>
  <conditionalFormatting sqref="E36:E38">
    <cfRule type="expression" dxfId="24813" priority="1175">
      <formula>E36&lt;0</formula>
    </cfRule>
    <cfRule type="cellIs" dxfId="24812" priority="1176" operator="equal">
      <formula>0</formula>
    </cfRule>
  </conditionalFormatting>
  <conditionalFormatting sqref="E39">
    <cfRule type="cellIs" dxfId="24811" priority="1173" operator="equal">
      <formula>0</formula>
    </cfRule>
    <cfRule type="expression" dxfId="24810" priority="1174">
      <formula>E39&lt;0</formula>
    </cfRule>
  </conditionalFormatting>
  <conditionalFormatting sqref="E40:E42">
    <cfRule type="expression" dxfId="24809" priority="1171">
      <formula>E40&lt;0</formula>
    </cfRule>
    <cfRule type="cellIs" dxfId="24808" priority="1172" operator="equal">
      <formula>0</formula>
    </cfRule>
  </conditionalFormatting>
  <conditionalFormatting sqref="E6">
    <cfRule type="expression" dxfId="24807" priority="1169">
      <formula>E6&lt;0</formula>
    </cfRule>
    <cfRule type="cellIs" dxfId="24806" priority="1170" operator="equal">
      <formula>0</formula>
    </cfRule>
  </conditionalFormatting>
  <conditionalFormatting sqref="E11">
    <cfRule type="cellIs" dxfId="24805" priority="1167" operator="equal">
      <formula>0</formula>
    </cfRule>
    <cfRule type="expression" dxfId="24804" priority="1168">
      <formula>E11&lt;0</formula>
    </cfRule>
  </conditionalFormatting>
  <conditionalFormatting sqref="E12:E13">
    <cfRule type="expression" dxfId="24803" priority="1165">
      <formula>E12&lt;0</formula>
    </cfRule>
    <cfRule type="cellIs" dxfId="24802" priority="1166" operator="equal">
      <formula>0</formula>
    </cfRule>
  </conditionalFormatting>
  <conditionalFormatting sqref="E14">
    <cfRule type="expression" dxfId="24801" priority="1163">
      <formula>E14&lt;0</formula>
    </cfRule>
    <cfRule type="cellIs" dxfId="24800" priority="1164" operator="equal">
      <formula>0</formula>
    </cfRule>
  </conditionalFormatting>
  <conditionalFormatting sqref="E15">
    <cfRule type="cellIs" dxfId="24799" priority="1161" operator="equal">
      <formula>0</formula>
    </cfRule>
    <cfRule type="expression" dxfId="24798" priority="1162">
      <formula>E15&lt;0</formula>
    </cfRule>
  </conditionalFormatting>
  <conditionalFormatting sqref="E16:E17">
    <cfRule type="expression" dxfId="24797" priority="1159">
      <formula>E16&lt;0</formula>
    </cfRule>
    <cfRule type="cellIs" dxfId="24796" priority="1160" operator="equal">
      <formula>0</formula>
    </cfRule>
  </conditionalFormatting>
  <conditionalFormatting sqref="E18">
    <cfRule type="expression" dxfId="24795" priority="1157">
      <formula>E18&lt;0</formula>
    </cfRule>
    <cfRule type="cellIs" dxfId="24794" priority="1158" operator="equal">
      <formula>0</formula>
    </cfRule>
  </conditionalFormatting>
  <conditionalFormatting sqref="E7">
    <cfRule type="cellIs" dxfId="24793" priority="1155" operator="equal">
      <formula>0</formula>
    </cfRule>
    <cfRule type="expression" dxfId="24792" priority="1156">
      <formula>E7&lt;0</formula>
    </cfRule>
  </conditionalFormatting>
  <conditionalFormatting sqref="E8:E9">
    <cfRule type="expression" dxfId="24791" priority="1153">
      <formula>E8&lt;0</formula>
    </cfRule>
    <cfRule type="cellIs" dxfId="24790" priority="1154" operator="equal">
      <formula>0</formula>
    </cfRule>
  </conditionalFormatting>
  <conditionalFormatting sqref="E10">
    <cfRule type="expression" dxfId="24789" priority="1151">
      <formula>E10&lt;0</formula>
    </cfRule>
    <cfRule type="cellIs" dxfId="24788" priority="1152" operator="equal">
      <formula>0</formula>
    </cfRule>
  </conditionalFormatting>
  <conditionalFormatting sqref="E3:E42">
    <cfRule type="cellIs" dxfId="24787" priority="1150" operator="equal">
      <formula>"ER"</formula>
    </cfRule>
  </conditionalFormatting>
  <conditionalFormatting sqref="E7">
    <cfRule type="cellIs" dxfId="24786" priority="1148" operator="equal">
      <formula>0</formula>
    </cfRule>
    <cfRule type="expression" dxfId="24785" priority="1149">
      <formula>E7&lt;0</formula>
    </cfRule>
  </conditionalFormatting>
  <conditionalFormatting sqref="E8:E9">
    <cfRule type="expression" dxfId="24784" priority="1146">
      <formula>E8&lt;0</formula>
    </cfRule>
    <cfRule type="cellIs" dxfId="24783" priority="1147" operator="equal">
      <formula>0</formula>
    </cfRule>
  </conditionalFormatting>
  <conditionalFormatting sqref="E10">
    <cfRule type="expression" dxfId="24782" priority="1144">
      <formula>E10&lt;0</formula>
    </cfRule>
    <cfRule type="cellIs" dxfId="24781" priority="1145" operator="equal">
      <formula>0</formula>
    </cfRule>
  </conditionalFormatting>
  <conditionalFormatting sqref="E11">
    <cfRule type="cellIs" dxfId="24780" priority="1142" operator="equal">
      <formula>0</formula>
    </cfRule>
    <cfRule type="expression" dxfId="24779" priority="1143">
      <formula>E11&lt;0</formula>
    </cfRule>
  </conditionalFormatting>
  <conditionalFormatting sqref="E12:E13">
    <cfRule type="expression" dxfId="24778" priority="1140">
      <formula>E12&lt;0</formula>
    </cfRule>
    <cfRule type="cellIs" dxfId="24777" priority="1141" operator="equal">
      <formula>0</formula>
    </cfRule>
  </conditionalFormatting>
  <conditionalFormatting sqref="E14">
    <cfRule type="expression" dxfId="24776" priority="1138">
      <formula>E14&lt;0</formula>
    </cfRule>
    <cfRule type="cellIs" dxfId="24775" priority="1139" operator="equal">
      <formula>0</formula>
    </cfRule>
  </conditionalFormatting>
  <conditionalFormatting sqref="E15">
    <cfRule type="cellIs" dxfId="24774" priority="1136" operator="equal">
      <formula>0</formula>
    </cfRule>
    <cfRule type="expression" dxfId="24773" priority="1137">
      <formula>E15&lt;0</formula>
    </cfRule>
  </conditionalFormatting>
  <conditionalFormatting sqref="E16:E17">
    <cfRule type="expression" dxfId="24772" priority="1134">
      <formula>E16&lt;0</formula>
    </cfRule>
    <cfRule type="cellIs" dxfId="24771" priority="1135" operator="equal">
      <formula>0</formula>
    </cfRule>
  </conditionalFormatting>
  <conditionalFormatting sqref="E18">
    <cfRule type="expression" dxfId="24770" priority="1132">
      <formula>E18&lt;0</formula>
    </cfRule>
    <cfRule type="cellIs" dxfId="24769" priority="1133" operator="equal">
      <formula>0</formula>
    </cfRule>
  </conditionalFormatting>
  <conditionalFormatting sqref="E19">
    <cfRule type="cellIs" dxfId="24768" priority="1130" operator="equal">
      <formula>0</formula>
    </cfRule>
    <cfRule type="expression" dxfId="24767" priority="1131">
      <formula>E19&lt;0</formula>
    </cfRule>
  </conditionalFormatting>
  <conditionalFormatting sqref="E20:E21">
    <cfRule type="expression" dxfId="24766" priority="1128">
      <formula>E20&lt;0</formula>
    </cfRule>
    <cfRule type="cellIs" dxfId="24765" priority="1129" operator="equal">
      <formula>0</formula>
    </cfRule>
  </conditionalFormatting>
  <conditionalFormatting sqref="E22">
    <cfRule type="expression" dxfId="24764" priority="1126">
      <formula>E22&lt;0</formula>
    </cfRule>
    <cfRule type="cellIs" dxfId="24763" priority="1127" operator="equal">
      <formula>0</formula>
    </cfRule>
  </conditionalFormatting>
  <conditionalFormatting sqref="E23">
    <cfRule type="cellIs" dxfId="24762" priority="1124" operator="equal">
      <formula>0</formula>
    </cfRule>
    <cfRule type="expression" dxfId="24761" priority="1125">
      <formula>E23&lt;0</formula>
    </cfRule>
  </conditionalFormatting>
  <conditionalFormatting sqref="E24:E25">
    <cfRule type="expression" dxfId="24760" priority="1122">
      <formula>E24&lt;0</formula>
    </cfRule>
    <cfRule type="cellIs" dxfId="24759" priority="1123" operator="equal">
      <formula>0</formula>
    </cfRule>
  </conditionalFormatting>
  <conditionalFormatting sqref="E26">
    <cfRule type="expression" dxfId="24758" priority="1120">
      <formula>E26&lt;0</formula>
    </cfRule>
    <cfRule type="cellIs" dxfId="24757" priority="1121" operator="equal">
      <formula>0</formula>
    </cfRule>
  </conditionalFormatting>
  <conditionalFormatting sqref="E27">
    <cfRule type="cellIs" dxfId="24756" priority="1118" operator="equal">
      <formula>0</formula>
    </cfRule>
    <cfRule type="expression" dxfId="24755" priority="1119">
      <formula>E27&lt;0</formula>
    </cfRule>
  </conditionalFormatting>
  <conditionalFormatting sqref="E28:E29">
    <cfRule type="expression" dxfId="24754" priority="1116">
      <formula>E28&lt;0</formula>
    </cfRule>
    <cfRule type="cellIs" dxfId="24753" priority="1117" operator="equal">
      <formula>0</formula>
    </cfRule>
  </conditionalFormatting>
  <conditionalFormatting sqref="E30">
    <cfRule type="expression" dxfId="24752" priority="1114">
      <formula>E30&lt;0</formula>
    </cfRule>
    <cfRule type="cellIs" dxfId="24751" priority="1115" operator="equal">
      <formula>0</formula>
    </cfRule>
  </conditionalFormatting>
  <conditionalFormatting sqref="E31">
    <cfRule type="cellIs" dxfId="24750" priority="1112" operator="equal">
      <formula>0</formula>
    </cfRule>
    <cfRule type="expression" dxfId="24749" priority="1113">
      <formula>E31&lt;0</formula>
    </cfRule>
  </conditionalFormatting>
  <conditionalFormatting sqref="E32:E33">
    <cfRule type="expression" dxfId="24748" priority="1110">
      <formula>E32&lt;0</formula>
    </cfRule>
    <cfRule type="cellIs" dxfId="24747" priority="1111" operator="equal">
      <formula>0</formula>
    </cfRule>
  </conditionalFormatting>
  <conditionalFormatting sqref="E34">
    <cfRule type="expression" dxfId="24746" priority="1108">
      <formula>E34&lt;0</formula>
    </cfRule>
    <cfRule type="cellIs" dxfId="24745" priority="1109" operator="equal">
      <formula>0</formula>
    </cfRule>
  </conditionalFormatting>
  <conditionalFormatting sqref="E35">
    <cfRule type="cellIs" dxfId="24744" priority="1106" operator="equal">
      <formula>0</formula>
    </cfRule>
    <cfRule type="expression" dxfId="24743" priority="1107">
      <formula>E35&lt;0</formula>
    </cfRule>
  </conditionalFormatting>
  <conditionalFormatting sqref="E36:E37">
    <cfRule type="expression" dxfId="24742" priority="1104">
      <formula>E36&lt;0</formula>
    </cfRule>
    <cfRule type="cellIs" dxfId="24741" priority="1105" operator="equal">
      <formula>0</formula>
    </cfRule>
  </conditionalFormatting>
  <conditionalFormatting sqref="E38">
    <cfRule type="expression" dxfId="24740" priority="1102">
      <formula>E38&lt;0</formula>
    </cfRule>
    <cfRule type="cellIs" dxfId="24739" priority="1103" operator="equal">
      <formula>0</formula>
    </cfRule>
  </conditionalFormatting>
  <conditionalFormatting sqref="E39">
    <cfRule type="cellIs" dxfId="24738" priority="1100" operator="equal">
      <formula>0</formula>
    </cfRule>
    <cfRule type="expression" dxfId="24737" priority="1101">
      <formula>E39&lt;0</formula>
    </cfRule>
  </conditionalFormatting>
  <conditionalFormatting sqref="E40:E41">
    <cfRule type="expression" dxfId="24736" priority="1098">
      <formula>E40&lt;0</formula>
    </cfRule>
    <cfRule type="cellIs" dxfId="24735" priority="1099" operator="equal">
      <formula>0</formula>
    </cfRule>
  </conditionalFormatting>
  <conditionalFormatting sqref="E42">
    <cfRule type="expression" dxfId="24734" priority="1096">
      <formula>E42&lt;0</formula>
    </cfRule>
    <cfRule type="cellIs" dxfId="24733" priority="1097" operator="equal">
      <formula>0</formula>
    </cfRule>
  </conditionalFormatting>
  <conditionalFormatting sqref="J3">
    <cfRule type="cellIs" dxfId="24732" priority="1094" operator="equal">
      <formula>0</formula>
    </cfRule>
    <cfRule type="expression" dxfId="24731" priority="1095">
      <formula>J3&lt;0</formula>
    </cfRule>
  </conditionalFormatting>
  <conditionalFormatting sqref="J4:J6">
    <cfRule type="expression" dxfId="24730" priority="1092">
      <formula>J4&lt;0</formula>
    </cfRule>
    <cfRule type="cellIs" dxfId="24729" priority="1093" operator="equal">
      <formula>0</formula>
    </cfRule>
  </conditionalFormatting>
  <conditionalFormatting sqref="J7">
    <cfRule type="cellIs" dxfId="24728" priority="1090" operator="equal">
      <formula>0</formula>
    </cfRule>
    <cfRule type="expression" dxfId="24727" priority="1091">
      <formula>J7&lt;0</formula>
    </cfRule>
  </conditionalFormatting>
  <conditionalFormatting sqref="J8:J10">
    <cfRule type="expression" dxfId="24726" priority="1088">
      <formula>J8&lt;0</formula>
    </cfRule>
    <cfRule type="cellIs" dxfId="24725" priority="1089" operator="equal">
      <formula>0</formula>
    </cfRule>
  </conditionalFormatting>
  <conditionalFormatting sqref="J11">
    <cfRule type="cellIs" dxfId="24724" priority="1086" operator="equal">
      <formula>0</formula>
    </cfRule>
    <cfRule type="expression" dxfId="24723" priority="1087">
      <formula>J11&lt;0</formula>
    </cfRule>
  </conditionalFormatting>
  <conditionalFormatting sqref="J12:J14">
    <cfRule type="expression" dxfId="24722" priority="1084">
      <formula>J12&lt;0</formula>
    </cfRule>
    <cfRule type="cellIs" dxfId="24721" priority="1085" operator="equal">
      <formula>0</formula>
    </cfRule>
  </conditionalFormatting>
  <conditionalFormatting sqref="J15">
    <cfRule type="cellIs" dxfId="24720" priority="1082" operator="equal">
      <formula>0</formula>
    </cfRule>
    <cfRule type="expression" dxfId="24719" priority="1083">
      <formula>J15&lt;0</formula>
    </cfRule>
  </conditionalFormatting>
  <conditionalFormatting sqref="J16:J18">
    <cfRule type="expression" dxfId="24718" priority="1080">
      <formula>J16&lt;0</formula>
    </cfRule>
    <cfRule type="cellIs" dxfId="24717" priority="1081" operator="equal">
      <formula>0</formula>
    </cfRule>
  </conditionalFormatting>
  <conditionalFormatting sqref="J19">
    <cfRule type="cellIs" dxfId="24716" priority="1078" operator="equal">
      <formula>0</formula>
    </cfRule>
    <cfRule type="expression" dxfId="24715" priority="1079">
      <formula>J19&lt;0</formula>
    </cfRule>
  </conditionalFormatting>
  <conditionalFormatting sqref="J20:J22">
    <cfRule type="expression" dxfId="24714" priority="1076">
      <formula>J20&lt;0</formula>
    </cfRule>
    <cfRule type="cellIs" dxfId="24713" priority="1077" operator="equal">
      <formula>0</formula>
    </cfRule>
  </conditionalFormatting>
  <conditionalFormatting sqref="J23">
    <cfRule type="cellIs" dxfId="24712" priority="1074" operator="equal">
      <formula>0</formula>
    </cfRule>
    <cfRule type="expression" dxfId="24711" priority="1075">
      <formula>J23&lt;0</formula>
    </cfRule>
  </conditionalFormatting>
  <conditionalFormatting sqref="J24:J26">
    <cfRule type="expression" dxfId="24710" priority="1072">
      <formula>J24&lt;0</formula>
    </cfRule>
    <cfRule type="cellIs" dxfId="24709" priority="1073" operator="equal">
      <formula>0</formula>
    </cfRule>
  </conditionalFormatting>
  <conditionalFormatting sqref="J27">
    <cfRule type="cellIs" dxfId="24708" priority="1070" operator="equal">
      <formula>0</formula>
    </cfRule>
    <cfRule type="expression" dxfId="24707" priority="1071">
      <formula>J27&lt;0</formula>
    </cfRule>
  </conditionalFormatting>
  <conditionalFormatting sqref="J28:J30">
    <cfRule type="expression" dxfId="24706" priority="1068">
      <formula>J28&lt;0</formula>
    </cfRule>
    <cfRule type="cellIs" dxfId="24705" priority="1069" operator="equal">
      <formula>0</formula>
    </cfRule>
  </conditionalFormatting>
  <conditionalFormatting sqref="J31">
    <cfRule type="cellIs" dxfId="24704" priority="1066" operator="equal">
      <formula>0</formula>
    </cfRule>
    <cfRule type="expression" dxfId="24703" priority="1067">
      <formula>J31&lt;0</formula>
    </cfRule>
  </conditionalFormatting>
  <conditionalFormatting sqref="J32:J34">
    <cfRule type="expression" dxfId="24702" priority="1064">
      <formula>J32&lt;0</formula>
    </cfRule>
    <cfRule type="cellIs" dxfId="24701" priority="1065" operator="equal">
      <formula>0</formula>
    </cfRule>
  </conditionalFormatting>
  <conditionalFormatting sqref="J35">
    <cfRule type="cellIs" dxfId="24700" priority="1062" operator="equal">
      <formula>0</formula>
    </cfRule>
    <cfRule type="expression" dxfId="24699" priority="1063">
      <formula>J35&lt;0</formula>
    </cfRule>
  </conditionalFormatting>
  <conditionalFormatting sqref="J36:J38">
    <cfRule type="expression" dxfId="24698" priority="1060">
      <formula>J36&lt;0</formula>
    </cfRule>
    <cfRule type="cellIs" dxfId="24697" priority="1061" operator="equal">
      <formula>0</formula>
    </cfRule>
  </conditionalFormatting>
  <conditionalFormatting sqref="J39">
    <cfRule type="cellIs" dxfId="24696" priority="1058" operator="equal">
      <formula>0</formula>
    </cfRule>
    <cfRule type="expression" dxfId="24695" priority="1059">
      <formula>J39&lt;0</formula>
    </cfRule>
  </conditionalFormatting>
  <conditionalFormatting sqref="J40:J42">
    <cfRule type="expression" dxfId="24694" priority="1056">
      <formula>J40&lt;0</formula>
    </cfRule>
    <cfRule type="cellIs" dxfId="24693" priority="1057" operator="equal">
      <formula>0</formula>
    </cfRule>
  </conditionalFormatting>
  <conditionalFormatting sqref="J3:J42">
    <cfRule type="cellIs" dxfId="24692" priority="1055" operator="equal">
      <formula>"ER"</formula>
    </cfRule>
  </conditionalFormatting>
  <conditionalFormatting sqref="J3">
    <cfRule type="cellIs" dxfId="24691" priority="1053" operator="equal">
      <formula>0</formula>
    </cfRule>
    <cfRule type="expression" dxfId="24690" priority="1054">
      <formula>J3&lt;0</formula>
    </cfRule>
  </conditionalFormatting>
  <conditionalFormatting sqref="J4:J5">
    <cfRule type="expression" dxfId="24689" priority="1051">
      <formula>J4&lt;0</formula>
    </cfRule>
    <cfRule type="cellIs" dxfId="24688" priority="1052" operator="equal">
      <formula>0</formula>
    </cfRule>
  </conditionalFormatting>
  <conditionalFormatting sqref="J19">
    <cfRule type="cellIs" dxfId="24687" priority="1049" operator="equal">
      <formula>0</formula>
    </cfRule>
    <cfRule type="expression" dxfId="24686" priority="1050">
      <formula>J19&lt;0</formula>
    </cfRule>
  </conditionalFormatting>
  <conditionalFormatting sqref="J20:J22">
    <cfRule type="expression" dxfId="24685" priority="1047">
      <formula>J20&lt;0</formula>
    </cfRule>
    <cfRule type="cellIs" dxfId="24684" priority="1048" operator="equal">
      <formula>0</formula>
    </cfRule>
  </conditionalFormatting>
  <conditionalFormatting sqref="J23">
    <cfRule type="cellIs" dxfId="24683" priority="1045" operator="equal">
      <formula>0</formula>
    </cfRule>
    <cfRule type="expression" dxfId="24682" priority="1046">
      <formula>J23&lt;0</formula>
    </cfRule>
  </conditionalFormatting>
  <conditionalFormatting sqref="J24:J26">
    <cfRule type="expression" dxfId="24681" priority="1043">
      <formula>J24&lt;0</formula>
    </cfRule>
    <cfRule type="cellIs" dxfId="24680" priority="1044" operator="equal">
      <formula>0</formula>
    </cfRule>
  </conditionalFormatting>
  <conditionalFormatting sqref="J27">
    <cfRule type="cellIs" dxfId="24679" priority="1041" operator="equal">
      <formula>0</formula>
    </cfRule>
    <cfRule type="expression" dxfId="24678" priority="1042">
      <formula>J27&lt;0</formula>
    </cfRule>
  </conditionalFormatting>
  <conditionalFormatting sqref="J28:J30">
    <cfRule type="expression" dxfId="24677" priority="1039">
      <formula>J28&lt;0</formula>
    </cfRule>
    <cfRule type="cellIs" dxfId="24676" priority="1040" operator="equal">
      <formula>0</formula>
    </cfRule>
  </conditionalFormatting>
  <conditionalFormatting sqref="J31">
    <cfRule type="cellIs" dxfId="24675" priority="1037" operator="equal">
      <formula>0</formula>
    </cfRule>
    <cfRule type="expression" dxfId="24674" priority="1038">
      <formula>J31&lt;0</formula>
    </cfRule>
  </conditionalFormatting>
  <conditionalFormatting sqref="J32:J34">
    <cfRule type="expression" dxfId="24673" priority="1035">
      <formula>J32&lt;0</formula>
    </cfRule>
    <cfRule type="cellIs" dxfId="24672" priority="1036" operator="equal">
      <formula>0</formula>
    </cfRule>
  </conditionalFormatting>
  <conditionalFormatting sqref="J35">
    <cfRule type="cellIs" dxfId="24671" priority="1033" operator="equal">
      <formula>0</formula>
    </cfRule>
    <cfRule type="expression" dxfId="24670" priority="1034">
      <formula>J35&lt;0</formula>
    </cfRule>
  </conditionalFormatting>
  <conditionalFormatting sqref="J36:J38">
    <cfRule type="expression" dxfId="24669" priority="1031">
      <formula>J36&lt;0</formula>
    </cfRule>
    <cfRule type="cellIs" dxfId="24668" priority="1032" operator="equal">
      <formula>0</formula>
    </cfRule>
  </conditionalFormatting>
  <conditionalFormatting sqref="J39">
    <cfRule type="cellIs" dxfId="24667" priority="1029" operator="equal">
      <formula>0</formula>
    </cfRule>
    <cfRule type="expression" dxfId="24666" priority="1030">
      <formula>J39&lt;0</formula>
    </cfRule>
  </conditionalFormatting>
  <conditionalFormatting sqref="J40:J42">
    <cfRule type="expression" dxfId="24665" priority="1027">
      <formula>J40&lt;0</formula>
    </cfRule>
    <cfRule type="cellIs" dxfId="24664" priority="1028" operator="equal">
      <formula>0</formula>
    </cfRule>
  </conditionalFormatting>
  <conditionalFormatting sqref="J6">
    <cfRule type="expression" dxfId="24663" priority="1025">
      <formula>J6&lt;0</formula>
    </cfRule>
    <cfRule type="cellIs" dxfId="24662" priority="1026" operator="equal">
      <formula>0</formula>
    </cfRule>
  </conditionalFormatting>
  <conditionalFormatting sqref="J11">
    <cfRule type="cellIs" dxfId="24661" priority="1023" operator="equal">
      <formula>0</formula>
    </cfRule>
    <cfRule type="expression" dxfId="24660" priority="1024">
      <formula>J11&lt;0</formula>
    </cfRule>
  </conditionalFormatting>
  <conditionalFormatting sqref="J12:J13">
    <cfRule type="expression" dxfId="24659" priority="1021">
      <formula>J12&lt;0</formula>
    </cfRule>
    <cfRule type="cellIs" dxfId="24658" priority="1022" operator="equal">
      <formula>0</formula>
    </cfRule>
  </conditionalFormatting>
  <conditionalFormatting sqref="J14">
    <cfRule type="expression" dxfId="24657" priority="1019">
      <formula>J14&lt;0</formula>
    </cfRule>
    <cfRule type="cellIs" dxfId="24656" priority="1020" operator="equal">
      <formula>0</formula>
    </cfRule>
  </conditionalFormatting>
  <conditionalFormatting sqref="J15">
    <cfRule type="cellIs" dxfId="24655" priority="1017" operator="equal">
      <formula>0</formula>
    </cfRule>
    <cfRule type="expression" dxfId="24654" priority="1018">
      <formula>J15&lt;0</formula>
    </cfRule>
  </conditionalFormatting>
  <conditionalFormatting sqref="J16:J17">
    <cfRule type="expression" dxfId="24653" priority="1015">
      <formula>J16&lt;0</formula>
    </cfRule>
    <cfRule type="cellIs" dxfId="24652" priority="1016" operator="equal">
      <formula>0</formula>
    </cfRule>
  </conditionalFormatting>
  <conditionalFormatting sqref="J18">
    <cfRule type="expression" dxfId="24651" priority="1013">
      <formula>J18&lt;0</formula>
    </cfRule>
    <cfRule type="cellIs" dxfId="24650" priority="1014" operator="equal">
      <formula>0</formula>
    </cfRule>
  </conditionalFormatting>
  <conditionalFormatting sqref="J7">
    <cfRule type="cellIs" dxfId="24649" priority="1011" operator="equal">
      <formula>0</formula>
    </cfRule>
    <cfRule type="expression" dxfId="24648" priority="1012">
      <formula>J7&lt;0</formula>
    </cfRule>
  </conditionalFormatting>
  <conditionalFormatting sqref="J8:J9">
    <cfRule type="expression" dxfId="24647" priority="1009">
      <formula>J8&lt;0</formula>
    </cfRule>
    <cfRule type="cellIs" dxfId="24646" priority="1010" operator="equal">
      <formula>0</formula>
    </cfRule>
  </conditionalFormatting>
  <conditionalFormatting sqref="J10">
    <cfRule type="expression" dxfId="24645" priority="1007">
      <formula>J10&lt;0</formula>
    </cfRule>
    <cfRule type="cellIs" dxfId="24644" priority="1008" operator="equal">
      <formula>0</formula>
    </cfRule>
  </conditionalFormatting>
  <conditionalFormatting sqref="J7">
    <cfRule type="cellIs" dxfId="24643" priority="1005" operator="equal">
      <formula>0</formula>
    </cfRule>
    <cfRule type="expression" dxfId="24642" priority="1006">
      <formula>J7&lt;0</formula>
    </cfRule>
  </conditionalFormatting>
  <conditionalFormatting sqref="J8:J9">
    <cfRule type="expression" dxfId="24641" priority="1003">
      <formula>J8&lt;0</formula>
    </cfRule>
    <cfRule type="cellIs" dxfId="24640" priority="1004" operator="equal">
      <formula>0</formula>
    </cfRule>
  </conditionalFormatting>
  <conditionalFormatting sqref="J10">
    <cfRule type="expression" dxfId="24639" priority="1001">
      <formula>J10&lt;0</formula>
    </cfRule>
    <cfRule type="cellIs" dxfId="24638" priority="1002" operator="equal">
      <formula>0</formula>
    </cfRule>
  </conditionalFormatting>
  <conditionalFormatting sqref="J11">
    <cfRule type="cellIs" dxfId="24637" priority="999" operator="equal">
      <formula>0</formula>
    </cfRule>
    <cfRule type="expression" dxfId="24636" priority="1000">
      <formula>J11&lt;0</formula>
    </cfRule>
  </conditionalFormatting>
  <conditionalFormatting sqref="J12:J13">
    <cfRule type="expression" dxfId="24635" priority="997">
      <formula>J12&lt;0</formula>
    </cfRule>
    <cfRule type="cellIs" dxfId="24634" priority="998" operator="equal">
      <formula>0</formula>
    </cfRule>
  </conditionalFormatting>
  <conditionalFormatting sqref="J14">
    <cfRule type="expression" dxfId="24633" priority="995">
      <formula>J14&lt;0</formula>
    </cfRule>
    <cfRule type="cellIs" dxfId="24632" priority="996" operator="equal">
      <formula>0</formula>
    </cfRule>
  </conditionalFormatting>
  <conditionalFormatting sqref="J15">
    <cfRule type="cellIs" dxfId="24631" priority="993" operator="equal">
      <formula>0</formula>
    </cfRule>
    <cfRule type="expression" dxfId="24630" priority="994">
      <formula>J15&lt;0</formula>
    </cfRule>
  </conditionalFormatting>
  <conditionalFormatting sqref="J16:J17">
    <cfRule type="expression" dxfId="24629" priority="991">
      <formula>J16&lt;0</formula>
    </cfRule>
    <cfRule type="cellIs" dxfId="24628" priority="992" operator="equal">
      <formula>0</formula>
    </cfRule>
  </conditionalFormatting>
  <conditionalFormatting sqref="J18">
    <cfRule type="expression" dxfId="24627" priority="989">
      <formula>J18&lt;0</formula>
    </cfRule>
    <cfRule type="cellIs" dxfId="24626" priority="990" operator="equal">
      <formula>0</formula>
    </cfRule>
  </conditionalFormatting>
  <conditionalFormatting sqref="J19">
    <cfRule type="cellIs" dxfId="24625" priority="987" operator="equal">
      <formula>0</formula>
    </cfRule>
    <cfRule type="expression" dxfId="24624" priority="988">
      <formula>J19&lt;0</formula>
    </cfRule>
  </conditionalFormatting>
  <conditionalFormatting sqref="J20:J21">
    <cfRule type="expression" dxfId="24623" priority="985">
      <formula>J20&lt;0</formula>
    </cfRule>
    <cfRule type="cellIs" dxfId="24622" priority="986" operator="equal">
      <formula>0</formula>
    </cfRule>
  </conditionalFormatting>
  <conditionalFormatting sqref="J22">
    <cfRule type="expression" dxfId="24621" priority="983">
      <formula>J22&lt;0</formula>
    </cfRule>
    <cfRule type="cellIs" dxfId="24620" priority="984" operator="equal">
      <formula>0</formula>
    </cfRule>
  </conditionalFormatting>
  <conditionalFormatting sqref="J23">
    <cfRule type="cellIs" dxfId="24619" priority="981" operator="equal">
      <formula>0</formula>
    </cfRule>
    <cfRule type="expression" dxfId="24618" priority="982">
      <formula>J23&lt;0</formula>
    </cfRule>
  </conditionalFormatting>
  <conditionalFormatting sqref="J24:J25">
    <cfRule type="expression" dxfId="24617" priority="979">
      <formula>J24&lt;0</formula>
    </cfRule>
    <cfRule type="cellIs" dxfId="24616" priority="980" operator="equal">
      <formula>0</formula>
    </cfRule>
  </conditionalFormatting>
  <conditionalFormatting sqref="J26">
    <cfRule type="expression" dxfId="24615" priority="977">
      <formula>J26&lt;0</formula>
    </cfRule>
    <cfRule type="cellIs" dxfId="24614" priority="978" operator="equal">
      <formula>0</formula>
    </cfRule>
  </conditionalFormatting>
  <conditionalFormatting sqref="J27">
    <cfRule type="cellIs" dxfId="24613" priority="975" operator="equal">
      <formula>0</formula>
    </cfRule>
    <cfRule type="expression" dxfId="24612" priority="976">
      <formula>J27&lt;0</formula>
    </cfRule>
  </conditionalFormatting>
  <conditionalFormatting sqref="J28:J29">
    <cfRule type="expression" dxfId="24611" priority="973">
      <formula>J28&lt;0</formula>
    </cfRule>
    <cfRule type="cellIs" dxfId="24610" priority="974" operator="equal">
      <formula>0</formula>
    </cfRule>
  </conditionalFormatting>
  <conditionalFormatting sqref="J30">
    <cfRule type="expression" dxfId="24609" priority="971">
      <formula>J30&lt;0</formula>
    </cfRule>
    <cfRule type="cellIs" dxfId="24608" priority="972" operator="equal">
      <formula>0</formula>
    </cfRule>
  </conditionalFormatting>
  <conditionalFormatting sqref="J31">
    <cfRule type="cellIs" dxfId="24607" priority="969" operator="equal">
      <formula>0</formula>
    </cfRule>
    <cfRule type="expression" dxfId="24606" priority="970">
      <formula>J31&lt;0</formula>
    </cfRule>
  </conditionalFormatting>
  <conditionalFormatting sqref="J32:J33">
    <cfRule type="expression" dxfId="24605" priority="967">
      <formula>J32&lt;0</formula>
    </cfRule>
    <cfRule type="cellIs" dxfId="24604" priority="968" operator="equal">
      <formula>0</formula>
    </cfRule>
  </conditionalFormatting>
  <conditionalFormatting sqref="J34">
    <cfRule type="expression" dxfId="24603" priority="965">
      <formula>J34&lt;0</formula>
    </cfRule>
    <cfRule type="cellIs" dxfId="24602" priority="966" operator="equal">
      <formula>0</formula>
    </cfRule>
  </conditionalFormatting>
  <conditionalFormatting sqref="J35">
    <cfRule type="cellIs" dxfId="24601" priority="963" operator="equal">
      <formula>0</formula>
    </cfRule>
    <cfRule type="expression" dxfId="24600" priority="964">
      <formula>J35&lt;0</formula>
    </cfRule>
  </conditionalFormatting>
  <conditionalFormatting sqref="J36:J37">
    <cfRule type="expression" dxfId="24599" priority="961">
      <formula>J36&lt;0</formula>
    </cfRule>
    <cfRule type="cellIs" dxfId="24598" priority="962" operator="equal">
      <formula>0</formula>
    </cfRule>
  </conditionalFormatting>
  <conditionalFormatting sqref="J38">
    <cfRule type="expression" dxfId="24597" priority="959">
      <formula>J38&lt;0</formula>
    </cfRule>
    <cfRule type="cellIs" dxfId="24596" priority="960" operator="equal">
      <formula>0</formula>
    </cfRule>
  </conditionalFormatting>
  <conditionalFormatting sqref="J39">
    <cfRule type="cellIs" dxfId="24595" priority="957" operator="equal">
      <formula>0</formula>
    </cfRule>
    <cfRule type="expression" dxfId="24594" priority="958">
      <formula>J39&lt;0</formula>
    </cfRule>
  </conditionalFormatting>
  <conditionalFormatting sqref="J40:J41">
    <cfRule type="expression" dxfId="24593" priority="955">
      <formula>J40&lt;0</formula>
    </cfRule>
    <cfRule type="cellIs" dxfId="24592" priority="956" operator="equal">
      <formula>0</formula>
    </cfRule>
  </conditionalFormatting>
  <conditionalFormatting sqref="J42">
    <cfRule type="expression" dxfId="24591" priority="953">
      <formula>J42&lt;0</formula>
    </cfRule>
    <cfRule type="cellIs" dxfId="24590" priority="954" operator="equal">
      <formula>0</formula>
    </cfRule>
  </conditionalFormatting>
  <conditionalFormatting sqref="B3:D6">
    <cfRule type="expression" dxfId="24589" priority="949">
      <formula>A3="FÉRIAS"</formula>
    </cfRule>
    <cfRule type="expression" dxfId="24588" priority="950">
      <formula>A3="FERIADO"</formula>
    </cfRule>
    <cfRule type="expression" dxfId="24587" priority="951">
      <formula>A3="ATESTADO"</formula>
    </cfRule>
    <cfRule type="expression" dxfId="24586" priority="952">
      <formula>A3="NTRAB"</formula>
    </cfRule>
  </conditionalFormatting>
  <conditionalFormatting sqref="D8">
    <cfRule type="beginsWith" dxfId="24585" priority="947" operator="beginsWith" text="FER">
      <formula>LEFT(D8,LEN("FER"))="FER"</formula>
    </cfRule>
    <cfRule type="beginsWith" dxfId="24584" priority="948" operator="beginsWith" text="FRS">
      <formula>LEFT(D8,LEN("FRS"))="FRS"</formula>
    </cfRule>
  </conditionalFormatting>
  <conditionalFormatting sqref="D8">
    <cfRule type="beginsWith" dxfId="24583" priority="946" operator="beginsWith" text="NT">
      <formula>LEFT(D8,LEN("NT"))="NT"</formula>
    </cfRule>
  </conditionalFormatting>
  <conditionalFormatting sqref="D8">
    <cfRule type="beginsWith" dxfId="24582" priority="943" operator="beginsWith" text="ANT">
      <formula>LEFT(D8,LEN("ANT"))="ANT"</formula>
    </cfRule>
    <cfRule type="beginsWith" dxfId="24581" priority="944" operator="beginsWith" text="FAL">
      <formula>LEFT(D8,LEN("FAL"))="FAL"</formula>
    </cfRule>
    <cfRule type="beginsWith" dxfId="24580" priority="945" operator="beginsWith" text="OK">
      <formula>LEFT(D8,LEN("OK"))="OK"</formula>
    </cfRule>
  </conditionalFormatting>
  <conditionalFormatting sqref="D8">
    <cfRule type="beginsWith" dxfId="24579" priority="942" operator="beginsWith" text="ATR">
      <formula>LEFT(D8,LEN("ATR"))="ATR"</formula>
    </cfRule>
  </conditionalFormatting>
  <conditionalFormatting sqref="D8">
    <cfRule type="beginsWith" dxfId="24578" priority="941" operator="beginsWith" text="ATD">
      <formula>LEFT(D8,LEN("ATD"))="ATD"</formula>
    </cfRule>
  </conditionalFormatting>
  <conditionalFormatting sqref="D8">
    <cfRule type="beginsWith" dxfId="24577" priority="940" operator="beginsWith" text="DP">
      <formula>LEFT(D8,LEN("DP"))="DP"</formula>
    </cfRule>
  </conditionalFormatting>
  <conditionalFormatting sqref="D7">
    <cfRule type="beginsWith" dxfId="24576" priority="938" operator="beginsWith" text="FER">
      <formula>LEFT(D7,LEN("FER"))="FER"</formula>
    </cfRule>
    <cfRule type="beginsWith" dxfId="24575" priority="939" operator="beginsWith" text="FRS">
      <formula>LEFT(D7,LEN("FRS"))="FRS"</formula>
    </cfRule>
  </conditionalFormatting>
  <conditionalFormatting sqref="D7">
    <cfRule type="beginsWith" dxfId="24574" priority="937" operator="beginsWith" text="NT">
      <formula>LEFT(D7,LEN("NT"))="NT"</formula>
    </cfRule>
  </conditionalFormatting>
  <conditionalFormatting sqref="D7">
    <cfRule type="beginsWith" dxfId="24573" priority="934" operator="beginsWith" text="ANT">
      <formula>LEFT(D7,LEN("ANT"))="ANT"</formula>
    </cfRule>
    <cfRule type="beginsWith" dxfId="24572" priority="935" operator="beginsWith" text="FAL">
      <formula>LEFT(D7,LEN("FAL"))="FAL"</formula>
    </cfRule>
    <cfRule type="beginsWith" dxfId="24571" priority="936" operator="beginsWith" text="OK">
      <formula>LEFT(D7,LEN("OK"))="OK"</formula>
    </cfRule>
  </conditionalFormatting>
  <conditionalFormatting sqref="D7">
    <cfRule type="beginsWith" dxfId="24570" priority="933" operator="beginsWith" text="ATR">
      <formula>LEFT(D7,LEN("ATR"))="ATR"</formula>
    </cfRule>
  </conditionalFormatting>
  <conditionalFormatting sqref="D7">
    <cfRule type="beginsWith" dxfId="24569" priority="932" operator="beginsWith" text="ATD">
      <formula>LEFT(D7,LEN("ATD"))="ATD"</formula>
    </cfRule>
  </conditionalFormatting>
  <conditionalFormatting sqref="D7">
    <cfRule type="beginsWith" dxfId="24568" priority="931" operator="beginsWith" text="DP">
      <formula>LEFT(D7,LEN("DP"))="DP"</formula>
    </cfRule>
  </conditionalFormatting>
  <conditionalFormatting sqref="D10">
    <cfRule type="beginsWith" dxfId="24567" priority="929" operator="beginsWith" text="FER">
      <formula>LEFT(D10,LEN("FER"))="FER"</formula>
    </cfRule>
    <cfRule type="beginsWith" dxfId="24566" priority="930" operator="beginsWith" text="FRS">
      <formula>LEFT(D10,LEN("FRS"))="FRS"</formula>
    </cfRule>
  </conditionalFormatting>
  <conditionalFormatting sqref="D10">
    <cfRule type="beginsWith" dxfId="24565" priority="928" operator="beginsWith" text="NT">
      <formula>LEFT(D10,LEN("NT"))="NT"</formula>
    </cfRule>
  </conditionalFormatting>
  <conditionalFormatting sqref="D10">
    <cfRule type="beginsWith" dxfId="24564" priority="925" operator="beginsWith" text="ANT">
      <formula>LEFT(D10,LEN("ANT"))="ANT"</formula>
    </cfRule>
    <cfRule type="beginsWith" dxfId="24563" priority="926" operator="beginsWith" text="FAL">
      <formula>LEFT(D10,LEN("FAL"))="FAL"</formula>
    </cfRule>
    <cfRule type="beginsWith" dxfId="24562" priority="927" operator="beginsWith" text="OK">
      <formula>LEFT(D10,LEN("OK"))="OK"</formula>
    </cfRule>
  </conditionalFormatting>
  <conditionalFormatting sqref="D10">
    <cfRule type="beginsWith" dxfId="24561" priority="924" operator="beginsWith" text="ATR">
      <formula>LEFT(D10,LEN("ATR"))="ATR"</formula>
    </cfRule>
  </conditionalFormatting>
  <conditionalFormatting sqref="D10">
    <cfRule type="beginsWith" dxfId="24560" priority="923" operator="beginsWith" text="ATD">
      <formula>LEFT(D10,LEN("ATD"))="ATD"</formula>
    </cfRule>
  </conditionalFormatting>
  <conditionalFormatting sqref="D10">
    <cfRule type="beginsWith" dxfId="24559" priority="922" stopIfTrue="1" operator="beginsWith" text="DP">
      <formula>LEFT(D10,LEN("DP"))="DP"</formula>
    </cfRule>
  </conditionalFormatting>
  <conditionalFormatting sqref="D9">
    <cfRule type="beginsWith" dxfId="24558" priority="920" operator="beginsWith" text="FER">
      <formula>LEFT(D9,LEN("FER"))="FER"</formula>
    </cfRule>
    <cfRule type="beginsWith" dxfId="24557" priority="921" operator="beginsWith" text="FRS">
      <formula>LEFT(D9,LEN("FRS"))="FRS"</formula>
    </cfRule>
  </conditionalFormatting>
  <conditionalFormatting sqref="D9">
    <cfRule type="beginsWith" dxfId="24556" priority="919" operator="beginsWith" text="NT">
      <formula>LEFT(D9,LEN("NT"))="NT"</formula>
    </cfRule>
  </conditionalFormatting>
  <conditionalFormatting sqref="D9">
    <cfRule type="beginsWith" dxfId="24555" priority="916" operator="beginsWith" text="ANT">
      <formula>LEFT(D9,LEN("ANT"))="ANT"</formula>
    </cfRule>
    <cfRule type="beginsWith" dxfId="24554" priority="917" operator="beginsWith" text="FAL">
      <formula>LEFT(D9,LEN("FAL"))="FAL"</formula>
    </cfRule>
    <cfRule type="beginsWith" dxfId="24553" priority="918" operator="beginsWith" text="OK">
      <formula>LEFT(D9,LEN("OK"))="OK"</formula>
    </cfRule>
  </conditionalFormatting>
  <conditionalFormatting sqref="D9">
    <cfRule type="beginsWith" dxfId="24552" priority="915" operator="beginsWith" text="ATR">
      <formula>LEFT(D9,LEN("ATR"))="ATR"</formula>
    </cfRule>
  </conditionalFormatting>
  <conditionalFormatting sqref="D9">
    <cfRule type="beginsWith" dxfId="24551" priority="914" operator="beginsWith" text="ATD">
      <formula>LEFT(D9,LEN("ATD"))="ATD"</formula>
    </cfRule>
  </conditionalFormatting>
  <conditionalFormatting sqref="D9">
    <cfRule type="beginsWith" dxfId="24550" priority="913" operator="beginsWith" text="DP">
      <formula>LEFT(D9,LEN("DP"))="DP"</formula>
    </cfRule>
  </conditionalFormatting>
  <conditionalFormatting sqref="C7:C10">
    <cfRule type="expression" dxfId="24549" priority="912">
      <formula>B7="0"</formula>
    </cfRule>
  </conditionalFormatting>
  <conditionalFormatting sqref="B7:B10">
    <cfRule type="beginsWith" dxfId="24548" priority="911" operator="beginsWith" text="0">
      <formula>LEFT(B7,LEN("0"))="0"</formula>
    </cfRule>
  </conditionalFormatting>
  <conditionalFormatting sqref="D12">
    <cfRule type="beginsWith" dxfId="24547" priority="909" operator="beginsWith" text="FER">
      <formula>LEFT(D12,LEN("FER"))="FER"</formula>
    </cfRule>
    <cfRule type="beginsWith" dxfId="24546" priority="910" operator="beginsWith" text="FRS">
      <formula>LEFT(D12,LEN("FRS"))="FRS"</formula>
    </cfRule>
  </conditionalFormatting>
  <conditionalFormatting sqref="D12">
    <cfRule type="beginsWith" dxfId="24545" priority="908" operator="beginsWith" text="NT">
      <formula>LEFT(D12,LEN("NT"))="NT"</formula>
    </cfRule>
  </conditionalFormatting>
  <conditionalFormatting sqref="D12">
    <cfRule type="beginsWith" dxfId="24544" priority="905" operator="beginsWith" text="ANT">
      <formula>LEFT(D12,LEN("ANT"))="ANT"</formula>
    </cfRule>
    <cfRule type="beginsWith" dxfId="24543" priority="906" operator="beginsWith" text="FAL">
      <formula>LEFT(D12,LEN("FAL"))="FAL"</formula>
    </cfRule>
    <cfRule type="beginsWith" dxfId="24542" priority="907" operator="beginsWith" text="OK">
      <formula>LEFT(D12,LEN("OK"))="OK"</formula>
    </cfRule>
  </conditionalFormatting>
  <conditionalFormatting sqref="D12">
    <cfRule type="beginsWith" dxfId="24541" priority="904" operator="beginsWith" text="ATR">
      <formula>LEFT(D12,LEN("ATR"))="ATR"</formula>
    </cfRule>
  </conditionalFormatting>
  <conditionalFormatting sqref="D12">
    <cfRule type="beginsWith" dxfId="24540" priority="903" operator="beginsWith" text="ATD">
      <formula>LEFT(D12,LEN("ATD"))="ATD"</formula>
    </cfRule>
  </conditionalFormatting>
  <conditionalFormatting sqref="D12">
    <cfRule type="beginsWith" dxfId="24539" priority="902" operator="beginsWith" text="DP">
      <formula>LEFT(D12,LEN("DP"))="DP"</formula>
    </cfRule>
  </conditionalFormatting>
  <conditionalFormatting sqref="D11">
    <cfRule type="beginsWith" dxfId="24538" priority="900" operator="beginsWith" text="FER">
      <formula>LEFT(D11,LEN("FER"))="FER"</formula>
    </cfRule>
    <cfRule type="beginsWith" dxfId="24537" priority="901" operator="beginsWith" text="FRS">
      <formula>LEFT(D11,LEN("FRS"))="FRS"</formula>
    </cfRule>
  </conditionalFormatting>
  <conditionalFormatting sqref="D11">
    <cfRule type="beginsWith" dxfId="24536" priority="899" operator="beginsWith" text="NT">
      <formula>LEFT(D11,LEN("NT"))="NT"</formula>
    </cfRule>
  </conditionalFormatting>
  <conditionalFormatting sqref="D11">
    <cfRule type="beginsWith" dxfId="24535" priority="896" operator="beginsWith" text="ANT">
      <formula>LEFT(D11,LEN("ANT"))="ANT"</formula>
    </cfRule>
    <cfRule type="beginsWith" dxfId="24534" priority="897" operator="beginsWith" text="FAL">
      <formula>LEFT(D11,LEN("FAL"))="FAL"</formula>
    </cfRule>
    <cfRule type="beginsWith" dxfId="24533" priority="898" operator="beginsWith" text="OK">
      <formula>LEFT(D11,LEN("OK"))="OK"</formula>
    </cfRule>
  </conditionalFormatting>
  <conditionalFormatting sqref="D11">
    <cfRule type="beginsWith" dxfId="24532" priority="895" operator="beginsWith" text="ATR">
      <formula>LEFT(D11,LEN("ATR"))="ATR"</formula>
    </cfRule>
  </conditionalFormatting>
  <conditionalFormatting sqref="D11">
    <cfRule type="beginsWith" dxfId="24531" priority="894" operator="beginsWith" text="ATD">
      <formula>LEFT(D11,LEN("ATD"))="ATD"</formula>
    </cfRule>
  </conditionalFormatting>
  <conditionalFormatting sqref="D11">
    <cfRule type="beginsWith" dxfId="24530" priority="893" operator="beginsWith" text="DP">
      <formula>LEFT(D11,LEN("DP"))="DP"</formula>
    </cfRule>
  </conditionalFormatting>
  <conditionalFormatting sqref="D14">
    <cfRule type="beginsWith" dxfId="24529" priority="891" operator="beginsWith" text="FER">
      <formula>LEFT(D14,LEN("FER"))="FER"</formula>
    </cfRule>
    <cfRule type="beginsWith" dxfId="24528" priority="892" operator="beginsWith" text="FRS">
      <formula>LEFT(D14,LEN("FRS"))="FRS"</formula>
    </cfRule>
  </conditionalFormatting>
  <conditionalFormatting sqref="D14">
    <cfRule type="beginsWith" dxfId="24527" priority="890" operator="beginsWith" text="NT">
      <formula>LEFT(D14,LEN("NT"))="NT"</formula>
    </cfRule>
  </conditionalFormatting>
  <conditionalFormatting sqref="D14">
    <cfRule type="beginsWith" dxfId="24526" priority="887" operator="beginsWith" text="ANT">
      <formula>LEFT(D14,LEN("ANT"))="ANT"</formula>
    </cfRule>
    <cfRule type="beginsWith" dxfId="24525" priority="888" operator="beginsWith" text="FAL">
      <formula>LEFT(D14,LEN("FAL"))="FAL"</formula>
    </cfRule>
    <cfRule type="beginsWith" dxfId="24524" priority="889" operator="beginsWith" text="OK">
      <formula>LEFT(D14,LEN("OK"))="OK"</formula>
    </cfRule>
  </conditionalFormatting>
  <conditionalFormatting sqref="D14">
    <cfRule type="beginsWith" dxfId="24523" priority="886" operator="beginsWith" text="ATR">
      <formula>LEFT(D14,LEN("ATR"))="ATR"</formula>
    </cfRule>
  </conditionalFormatting>
  <conditionalFormatting sqref="D14">
    <cfRule type="beginsWith" dxfId="24522" priority="885" operator="beginsWith" text="ATD">
      <formula>LEFT(D14,LEN("ATD"))="ATD"</formula>
    </cfRule>
  </conditionalFormatting>
  <conditionalFormatting sqref="D14">
    <cfRule type="beginsWith" dxfId="24521" priority="884" stopIfTrue="1" operator="beginsWith" text="DP">
      <formula>LEFT(D14,LEN("DP"))="DP"</formula>
    </cfRule>
  </conditionalFormatting>
  <conditionalFormatting sqref="D13">
    <cfRule type="beginsWith" dxfId="24520" priority="882" operator="beginsWith" text="FER">
      <formula>LEFT(D13,LEN("FER"))="FER"</formula>
    </cfRule>
    <cfRule type="beginsWith" dxfId="24519" priority="883" operator="beginsWith" text="FRS">
      <formula>LEFT(D13,LEN("FRS"))="FRS"</formula>
    </cfRule>
  </conditionalFormatting>
  <conditionalFormatting sqref="D13">
    <cfRule type="beginsWith" dxfId="24518" priority="881" operator="beginsWith" text="NT">
      <formula>LEFT(D13,LEN("NT"))="NT"</formula>
    </cfRule>
  </conditionalFormatting>
  <conditionalFormatting sqref="D13">
    <cfRule type="beginsWith" dxfId="24517" priority="878" operator="beginsWith" text="ANT">
      <formula>LEFT(D13,LEN("ANT"))="ANT"</formula>
    </cfRule>
    <cfRule type="beginsWith" dxfId="24516" priority="879" operator="beginsWith" text="FAL">
      <formula>LEFT(D13,LEN("FAL"))="FAL"</formula>
    </cfRule>
    <cfRule type="beginsWith" dxfId="24515" priority="880" operator="beginsWith" text="OK">
      <formula>LEFT(D13,LEN("OK"))="OK"</formula>
    </cfRule>
  </conditionalFormatting>
  <conditionalFormatting sqref="D13">
    <cfRule type="beginsWith" dxfId="24514" priority="877" operator="beginsWith" text="ATR">
      <formula>LEFT(D13,LEN("ATR"))="ATR"</formula>
    </cfRule>
  </conditionalFormatting>
  <conditionalFormatting sqref="D13">
    <cfRule type="beginsWith" dxfId="24513" priority="876" operator="beginsWith" text="ATD">
      <formula>LEFT(D13,LEN("ATD"))="ATD"</formula>
    </cfRule>
  </conditionalFormatting>
  <conditionalFormatting sqref="D13">
    <cfRule type="beginsWith" dxfId="24512" priority="875" operator="beginsWith" text="DP">
      <formula>LEFT(D13,LEN("DP"))="DP"</formula>
    </cfRule>
  </conditionalFormatting>
  <conditionalFormatting sqref="C11:C14">
    <cfRule type="expression" dxfId="24511" priority="874">
      <formula>B11="0"</formula>
    </cfRule>
  </conditionalFormatting>
  <conditionalFormatting sqref="B11:B14">
    <cfRule type="beginsWith" dxfId="24510" priority="873" operator="beginsWith" text="0">
      <formula>LEFT(B11,LEN("0"))="0"</formula>
    </cfRule>
  </conditionalFormatting>
  <conditionalFormatting sqref="D16">
    <cfRule type="beginsWith" dxfId="24509" priority="871" operator="beginsWith" text="FER">
      <formula>LEFT(D16,LEN("FER"))="FER"</formula>
    </cfRule>
    <cfRule type="beginsWith" dxfId="24508" priority="872" operator="beginsWith" text="FRS">
      <formula>LEFT(D16,LEN("FRS"))="FRS"</formula>
    </cfRule>
  </conditionalFormatting>
  <conditionalFormatting sqref="D16">
    <cfRule type="beginsWith" dxfId="24507" priority="870" operator="beginsWith" text="NT">
      <formula>LEFT(D16,LEN("NT"))="NT"</formula>
    </cfRule>
  </conditionalFormatting>
  <conditionalFormatting sqref="D16">
    <cfRule type="beginsWith" dxfId="24506" priority="867" operator="beginsWith" text="ANT">
      <formula>LEFT(D16,LEN("ANT"))="ANT"</formula>
    </cfRule>
    <cfRule type="beginsWith" dxfId="24505" priority="868" operator="beginsWith" text="FAL">
      <formula>LEFT(D16,LEN("FAL"))="FAL"</formula>
    </cfRule>
    <cfRule type="beginsWith" dxfId="24504" priority="869" operator="beginsWith" text="OK">
      <formula>LEFT(D16,LEN("OK"))="OK"</formula>
    </cfRule>
  </conditionalFormatting>
  <conditionalFormatting sqref="D16">
    <cfRule type="beginsWith" dxfId="24503" priority="866" operator="beginsWith" text="ATR">
      <formula>LEFT(D16,LEN("ATR"))="ATR"</formula>
    </cfRule>
  </conditionalFormatting>
  <conditionalFormatting sqref="D16">
    <cfRule type="beginsWith" dxfId="24502" priority="865" operator="beginsWith" text="ATD">
      <formula>LEFT(D16,LEN("ATD"))="ATD"</formula>
    </cfRule>
  </conditionalFormatting>
  <conditionalFormatting sqref="D16">
    <cfRule type="beginsWith" dxfId="24501" priority="864" operator="beginsWith" text="DP">
      <formula>LEFT(D16,LEN("DP"))="DP"</formula>
    </cfRule>
  </conditionalFormatting>
  <conditionalFormatting sqref="D15">
    <cfRule type="beginsWith" dxfId="24500" priority="862" operator="beginsWith" text="FER">
      <formula>LEFT(D15,LEN("FER"))="FER"</formula>
    </cfRule>
    <cfRule type="beginsWith" dxfId="24499" priority="863" operator="beginsWith" text="FRS">
      <formula>LEFT(D15,LEN("FRS"))="FRS"</formula>
    </cfRule>
  </conditionalFormatting>
  <conditionalFormatting sqref="D15">
    <cfRule type="beginsWith" dxfId="24498" priority="861" operator="beginsWith" text="NT">
      <formula>LEFT(D15,LEN("NT"))="NT"</formula>
    </cfRule>
  </conditionalFormatting>
  <conditionalFormatting sqref="D15">
    <cfRule type="beginsWith" dxfId="24497" priority="858" operator="beginsWith" text="ANT">
      <formula>LEFT(D15,LEN("ANT"))="ANT"</formula>
    </cfRule>
    <cfRule type="beginsWith" dxfId="24496" priority="859" operator="beginsWith" text="FAL">
      <formula>LEFT(D15,LEN("FAL"))="FAL"</formula>
    </cfRule>
    <cfRule type="beginsWith" dxfId="24495" priority="860" operator="beginsWith" text="OK">
      <formula>LEFT(D15,LEN("OK"))="OK"</formula>
    </cfRule>
  </conditionalFormatting>
  <conditionalFormatting sqref="D15">
    <cfRule type="beginsWith" dxfId="24494" priority="857" operator="beginsWith" text="ATR">
      <formula>LEFT(D15,LEN("ATR"))="ATR"</formula>
    </cfRule>
  </conditionalFormatting>
  <conditionalFormatting sqref="D15">
    <cfRule type="beginsWith" dxfId="24493" priority="856" operator="beginsWith" text="ATD">
      <formula>LEFT(D15,LEN("ATD"))="ATD"</formula>
    </cfRule>
  </conditionalFormatting>
  <conditionalFormatting sqref="D15">
    <cfRule type="beginsWith" dxfId="24492" priority="855" operator="beginsWith" text="DP">
      <formula>LEFT(D15,LEN("DP"))="DP"</formula>
    </cfRule>
  </conditionalFormatting>
  <conditionalFormatting sqref="D18">
    <cfRule type="beginsWith" dxfId="24491" priority="853" operator="beginsWith" text="FER">
      <formula>LEFT(D18,LEN("FER"))="FER"</formula>
    </cfRule>
    <cfRule type="beginsWith" dxfId="24490" priority="854" operator="beginsWith" text="FRS">
      <formula>LEFT(D18,LEN("FRS"))="FRS"</formula>
    </cfRule>
  </conditionalFormatting>
  <conditionalFormatting sqref="D18">
    <cfRule type="beginsWith" dxfId="24489" priority="852" operator="beginsWith" text="NT">
      <formula>LEFT(D18,LEN("NT"))="NT"</formula>
    </cfRule>
  </conditionalFormatting>
  <conditionalFormatting sqref="D18">
    <cfRule type="beginsWith" dxfId="24488" priority="849" operator="beginsWith" text="ANT">
      <formula>LEFT(D18,LEN("ANT"))="ANT"</formula>
    </cfRule>
    <cfRule type="beginsWith" dxfId="24487" priority="850" operator="beginsWith" text="FAL">
      <formula>LEFT(D18,LEN("FAL"))="FAL"</formula>
    </cfRule>
    <cfRule type="beginsWith" dxfId="24486" priority="851" operator="beginsWith" text="OK">
      <formula>LEFT(D18,LEN("OK"))="OK"</formula>
    </cfRule>
  </conditionalFormatting>
  <conditionalFormatting sqref="D18">
    <cfRule type="beginsWith" dxfId="24485" priority="848" operator="beginsWith" text="ATR">
      <formula>LEFT(D18,LEN("ATR"))="ATR"</formula>
    </cfRule>
  </conditionalFormatting>
  <conditionalFormatting sqref="D18">
    <cfRule type="beginsWith" dxfId="24484" priority="847" operator="beginsWith" text="ATD">
      <formula>LEFT(D18,LEN("ATD"))="ATD"</formula>
    </cfRule>
  </conditionalFormatting>
  <conditionalFormatting sqref="D18">
    <cfRule type="beginsWith" dxfId="24483" priority="846" stopIfTrue="1" operator="beginsWith" text="DP">
      <formula>LEFT(D18,LEN("DP"))="DP"</formula>
    </cfRule>
  </conditionalFormatting>
  <conditionalFormatting sqref="D17">
    <cfRule type="beginsWith" dxfId="24482" priority="844" operator="beginsWith" text="FER">
      <formula>LEFT(D17,LEN("FER"))="FER"</formula>
    </cfRule>
    <cfRule type="beginsWith" dxfId="24481" priority="845" operator="beginsWith" text="FRS">
      <formula>LEFT(D17,LEN("FRS"))="FRS"</formula>
    </cfRule>
  </conditionalFormatting>
  <conditionalFormatting sqref="D17">
    <cfRule type="beginsWith" dxfId="24480" priority="843" operator="beginsWith" text="NT">
      <formula>LEFT(D17,LEN("NT"))="NT"</formula>
    </cfRule>
  </conditionalFormatting>
  <conditionalFormatting sqref="D17">
    <cfRule type="beginsWith" dxfId="24479" priority="840" operator="beginsWith" text="ANT">
      <formula>LEFT(D17,LEN("ANT"))="ANT"</formula>
    </cfRule>
    <cfRule type="beginsWith" dxfId="24478" priority="841" operator="beginsWith" text="FAL">
      <formula>LEFT(D17,LEN("FAL"))="FAL"</formula>
    </cfRule>
    <cfRule type="beginsWith" dxfId="24477" priority="842" operator="beginsWith" text="OK">
      <formula>LEFT(D17,LEN("OK"))="OK"</formula>
    </cfRule>
  </conditionalFormatting>
  <conditionalFormatting sqref="D17">
    <cfRule type="beginsWith" dxfId="24476" priority="839" operator="beginsWith" text="ATR">
      <formula>LEFT(D17,LEN("ATR"))="ATR"</formula>
    </cfRule>
  </conditionalFormatting>
  <conditionalFormatting sqref="D17">
    <cfRule type="beginsWith" dxfId="24475" priority="838" operator="beginsWith" text="ATD">
      <formula>LEFT(D17,LEN("ATD"))="ATD"</formula>
    </cfRule>
  </conditionalFormatting>
  <conditionalFormatting sqref="D17">
    <cfRule type="beginsWith" dxfId="24474" priority="837" operator="beginsWith" text="DP">
      <formula>LEFT(D17,LEN("DP"))="DP"</formula>
    </cfRule>
  </conditionalFormatting>
  <conditionalFormatting sqref="C15:C18">
    <cfRule type="expression" dxfId="24473" priority="836">
      <formula>B15="0"</formula>
    </cfRule>
  </conditionalFormatting>
  <conditionalFormatting sqref="B15:B18">
    <cfRule type="beginsWith" dxfId="24472" priority="835" operator="beginsWith" text="0">
      <formula>LEFT(B15,LEN("0"))="0"</formula>
    </cfRule>
  </conditionalFormatting>
  <conditionalFormatting sqref="D20">
    <cfRule type="beginsWith" dxfId="24471" priority="833" operator="beginsWith" text="FER">
      <formula>LEFT(D20,LEN("FER"))="FER"</formula>
    </cfRule>
    <cfRule type="beginsWith" dxfId="24470" priority="834" operator="beginsWith" text="FRS">
      <formula>LEFT(D20,LEN("FRS"))="FRS"</formula>
    </cfRule>
  </conditionalFormatting>
  <conditionalFormatting sqref="D20">
    <cfRule type="beginsWith" dxfId="24469" priority="832" operator="beginsWith" text="NT">
      <formula>LEFT(D20,LEN("NT"))="NT"</formula>
    </cfRule>
  </conditionalFormatting>
  <conditionalFormatting sqref="D20">
    <cfRule type="beginsWith" dxfId="24468" priority="829" operator="beginsWith" text="ANT">
      <formula>LEFT(D20,LEN("ANT"))="ANT"</formula>
    </cfRule>
    <cfRule type="beginsWith" dxfId="24467" priority="830" operator="beginsWith" text="FAL">
      <formula>LEFT(D20,LEN("FAL"))="FAL"</formula>
    </cfRule>
    <cfRule type="beginsWith" dxfId="24466" priority="831" operator="beginsWith" text="OK">
      <formula>LEFT(D20,LEN("OK"))="OK"</formula>
    </cfRule>
  </conditionalFormatting>
  <conditionalFormatting sqref="D20">
    <cfRule type="beginsWith" dxfId="24465" priority="828" operator="beginsWith" text="ATR">
      <formula>LEFT(D20,LEN("ATR"))="ATR"</formula>
    </cfRule>
  </conditionalFormatting>
  <conditionalFormatting sqref="D20">
    <cfRule type="beginsWith" dxfId="24464" priority="827" operator="beginsWith" text="ATD">
      <formula>LEFT(D20,LEN("ATD"))="ATD"</formula>
    </cfRule>
  </conditionalFormatting>
  <conditionalFormatting sqref="D20">
    <cfRule type="beginsWith" dxfId="24463" priority="826" operator="beginsWith" text="DP">
      <formula>LEFT(D20,LEN("DP"))="DP"</formula>
    </cfRule>
  </conditionalFormatting>
  <conditionalFormatting sqref="D19">
    <cfRule type="beginsWith" dxfId="24462" priority="824" operator="beginsWith" text="FER">
      <formula>LEFT(D19,LEN("FER"))="FER"</formula>
    </cfRule>
    <cfRule type="beginsWith" dxfId="24461" priority="825" operator="beginsWith" text="FRS">
      <formula>LEFT(D19,LEN("FRS"))="FRS"</formula>
    </cfRule>
  </conditionalFormatting>
  <conditionalFormatting sqref="D19">
    <cfRule type="beginsWith" dxfId="24460" priority="823" operator="beginsWith" text="NT">
      <formula>LEFT(D19,LEN("NT"))="NT"</formula>
    </cfRule>
  </conditionalFormatting>
  <conditionalFormatting sqref="D19">
    <cfRule type="beginsWith" dxfId="24459" priority="820" operator="beginsWith" text="ANT">
      <formula>LEFT(D19,LEN("ANT"))="ANT"</formula>
    </cfRule>
    <cfRule type="beginsWith" dxfId="24458" priority="821" operator="beginsWith" text="FAL">
      <formula>LEFT(D19,LEN("FAL"))="FAL"</formula>
    </cfRule>
    <cfRule type="beginsWith" dxfId="24457" priority="822" operator="beginsWith" text="OK">
      <formula>LEFT(D19,LEN("OK"))="OK"</formula>
    </cfRule>
  </conditionalFormatting>
  <conditionalFormatting sqref="D19">
    <cfRule type="beginsWith" dxfId="24456" priority="819" operator="beginsWith" text="ATR">
      <formula>LEFT(D19,LEN("ATR"))="ATR"</formula>
    </cfRule>
  </conditionalFormatting>
  <conditionalFormatting sqref="D19">
    <cfRule type="beginsWith" dxfId="24455" priority="818" operator="beginsWith" text="ATD">
      <formula>LEFT(D19,LEN("ATD"))="ATD"</formula>
    </cfRule>
  </conditionalFormatting>
  <conditionalFormatting sqref="D19">
    <cfRule type="beginsWith" dxfId="24454" priority="817" operator="beginsWith" text="DP">
      <formula>LEFT(D19,LEN("DP"))="DP"</formula>
    </cfRule>
  </conditionalFormatting>
  <conditionalFormatting sqref="D22">
    <cfRule type="beginsWith" dxfId="24453" priority="815" operator="beginsWith" text="FER">
      <formula>LEFT(D22,LEN("FER"))="FER"</formula>
    </cfRule>
    <cfRule type="beginsWith" dxfId="24452" priority="816" operator="beginsWith" text="FRS">
      <formula>LEFT(D22,LEN("FRS"))="FRS"</formula>
    </cfRule>
  </conditionalFormatting>
  <conditionalFormatting sqref="D22">
    <cfRule type="beginsWith" dxfId="24451" priority="814" operator="beginsWith" text="NT">
      <formula>LEFT(D22,LEN("NT"))="NT"</formula>
    </cfRule>
  </conditionalFormatting>
  <conditionalFormatting sqref="D22">
    <cfRule type="beginsWith" dxfId="24450" priority="811" operator="beginsWith" text="ANT">
      <formula>LEFT(D22,LEN("ANT"))="ANT"</formula>
    </cfRule>
    <cfRule type="beginsWith" dxfId="24449" priority="812" operator="beginsWith" text="FAL">
      <formula>LEFT(D22,LEN("FAL"))="FAL"</formula>
    </cfRule>
    <cfRule type="beginsWith" dxfId="24448" priority="813" operator="beginsWith" text="OK">
      <formula>LEFT(D22,LEN("OK"))="OK"</formula>
    </cfRule>
  </conditionalFormatting>
  <conditionalFormatting sqref="D22">
    <cfRule type="beginsWith" dxfId="24447" priority="810" operator="beginsWith" text="ATR">
      <formula>LEFT(D22,LEN("ATR"))="ATR"</formula>
    </cfRule>
  </conditionalFormatting>
  <conditionalFormatting sqref="D22">
    <cfRule type="beginsWith" dxfId="24446" priority="809" operator="beginsWith" text="ATD">
      <formula>LEFT(D22,LEN("ATD"))="ATD"</formula>
    </cfRule>
  </conditionalFormatting>
  <conditionalFormatting sqref="D22">
    <cfRule type="beginsWith" dxfId="24445" priority="808" stopIfTrue="1" operator="beginsWith" text="DP">
      <formula>LEFT(D22,LEN("DP"))="DP"</formula>
    </cfRule>
  </conditionalFormatting>
  <conditionalFormatting sqref="D21">
    <cfRule type="beginsWith" dxfId="24444" priority="806" operator="beginsWith" text="FER">
      <formula>LEFT(D21,LEN("FER"))="FER"</formula>
    </cfRule>
    <cfRule type="beginsWith" dxfId="24443" priority="807" operator="beginsWith" text="FRS">
      <formula>LEFT(D21,LEN("FRS"))="FRS"</formula>
    </cfRule>
  </conditionalFormatting>
  <conditionalFormatting sqref="D21">
    <cfRule type="beginsWith" dxfId="24442" priority="805" operator="beginsWith" text="NT">
      <formula>LEFT(D21,LEN("NT"))="NT"</formula>
    </cfRule>
  </conditionalFormatting>
  <conditionalFormatting sqref="D21">
    <cfRule type="beginsWith" dxfId="24441" priority="802" operator="beginsWith" text="ANT">
      <formula>LEFT(D21,LEN("ANT"))="ANT"</formula>
    </cfRule>
    <cfRule type="beginsWith" dxfId="24440" priority="803" operator="beginsWith" text="FAL">
      <formula>LEFT(D21,LEN("FAL"))="FAL"</formula>
    </cfRule>
    <cfRule type="beginsWith" dxfId="24439" priority="804" operator="beginsWith" text="OK">
      <formula>LEFT(D21,LEN("OK"))="OK"</formula>
    </cfRule>
  </conditionalFormatting>
  <conditionalFormatting sqref="D21">
    <cfRule type="beginsWith" dxfId="24438" priority="801" operator="beginsWith" text="ATR">
      <formula>LEFT(D21,LEN("ATR"))="ATR"</formula>
    </cfRule>
  </conditionalFormatting>
  <conditionalFormatting sqref="D21">
    <cfRule type="beginsWith" dxfId="24437" priority="800" operator="beginsWith" text="ATD">
      <formula>LEFT(D21,LEN("ATD"))="ATD"</formula>
    </cfRule>
  </conditionalFormatting>
  <conditionalFormatting sqref="D21">
    <cfRule type="beginsWith" dxfId="24436" priority="799" operator="beginsWith" text="DP">
      <formula>LEFT(D21,LEN("DP"))="DP"</formula>
    </cfRule>
  </conditionalFormatting>
  <conditionalFormatting sqref="C19:C22">
    <cfRule type="expression" dxfId="24435" priority="798">
      <formula>B19="0"</formula>
    </cfRule>
  </conditionalFormatting>
  <conditionalFormatting sqref="B19:B22">
    <cfRule type="beginsWith" dxfId="24434" priority="797" operator="beginsWith" text="0">
      <formula>LEFT(B19,LEN("0"))="0"</formula>
    </cfRule>
  </conditionalFormatting>
  <conditionalFormatting sqref="D24">
    <cfRule type="beginsWith" dxfId="24433" priority="795" operator="beginsWith" text="FER">
      <formula>LEFT(D24,LEN("FER"))="FER"</formula>
    </cfRule>
    <cfRule type="beginsWith" dxfId="24432" priority="796" operator="beginsWith" text="FRS">
      <formula>LEFT(D24,LEN("FRS"))="FRS"</formula>
    </cfRule>
  </conditionalFormatting>
  <conditionalFormatting sqref="D24">
    <cfRule type="beginsWith" dxfId="24431" priority="794" operator="beginsWith" text="NT">
      <formula>LEFT(D24,LEN("NT"))="NT"</formula>
    </cfRule>
  </conditionalFormatting>
  <conditionalFormatting sqref="D24">
    <cfRule type="beginsWith" dxfId="24430" priority="791" operator="beginsWith" text="ANT">
      <formula>LEFT(D24,LEN("ANT"))="ANT"</formula>
    </cfRule>
    <cfRule type="beginsWith" dxfId="24429" priority="792" operator="beginsWith" text="FAL">
      <formula>LEFT(D24,LEN("FAL"))="FAL"</formula>
    </cfRule>
    <cfRule type="beginsWith" dxfId="24428" priority="793" operator="beginsWith" text="OK">
      <formula>LEFT(D24,LEN("OK"))="OK"</formula>
    </cfRule>
  </conditionalFormatting>
  <conditionalFormatting sqref="D24">
    <cfRule type="beginsWith" dxfId="24427" priority="790" operator="beginsWith" text="ATR">
      <formula>LEFT(D24,LEN("ATR"))="ATR"</formula>
    </cfRule>
  </conditionalFormatting>
  <conditionalFormatting sqref="D24">
    <cfRule type="beginsWith" dxfId="24426" priority="789" operator="beginsWith" text="ATD">
      <formula>LEFT(D24,LEN("ATD"))="ATD"</formula>
    </cfRule>
  </conditionalFormatting>
  <conditionalFormatting sqref="D24">
    <cfRule type="beginsWith" dxfId="24425" priority="788" operator="beginsWith" text="DP">
      <formula>LEFT(D24,LEN("DP"))="DP"</formula>
    </cfRule>
  </conditionalFormatting>
  <conditionalFormatting sqref="D23">
    <cfRule type="beginsWith" dxfId="24424" priority="786" operator="beginsWith" text="FER">
      <formula>LEFT(D23,LEN("FER"))="FER"</formula>
    </cfRule>
    <cfRule type="beginsWith" dxfId="24423" priority="787" operator="beginsWith" text="FRS">
      <formula>LEFT(D23,LEN("FRS"))="FRS"</formula>
    </cfRule>
  </conditionalFormatting>
  <conditionalFormatting sqref="D23">
    <cfRule type="beginsWith" dxfId="24422" priority="785" operator="beginsWith" text="NT">
      <formula>LEFT(D23,LEN("NT"))="NT"</formula>
    </cfRule>
  </conditionalFormatting>
  <conditionalFormatting sqref="D23">
    <cfRule type="beginsWith" dxfId="24421" priority="782" operator="beginsWith" text="ANT">
      <formula>LEFT(D23,LEN("ANT"))="ANT"</formula>
    </cfRule>
    <cfRule type="beginsWith" dxfId="24420" priority="783" operator="beginsWith" text="FAL">
      <formula>LEFT(D23,LEN("FAL"))="FAL"</formula>
    </cfRule>
    <cfRule type="beginsWith" dxfId="24419" priority="784" operator="beginsWith" text="OK">
      <formula>LEFT(D23,LEN("OK"))="OK"</formula>
    </cfRule>
  </conditionalFormatting>
  <conditionalFormatting sqref="D23">
    <cfRule type="beginsWith" dxfId="24418" priority="781" operator="beginsWith" text="ATR">
      <formula>LEFT(D23,LEN("ATR"))="ATR"</formula>
    </cfRule>
  </conditionalFormatting>
  <conditionalFormatting sqref="D23">
    <cfRule type="beginsWith" dxfId="24417" priority="780" operator="beginsWith" text="ATD">
      <formula>LEFT(D23,LEN("ATD"))="ATD"</formula>
    </cfRule>
  </conditionalFormatting>
  <conditionalFormatting sqref="D23">
    <cfRule type="beginsWith" dxfId="24416" priority="779" operator="beginsWith" text="DP">
      <formula>LEFT(D23,LEN("DP"))="DP"</formula>
    </cfRule>
  </conditionalFormatting>
  <conditionalFormatting sqref="D26">
    <cfRule type="beginsWith" dxfId="24415" priority="777" operator="beginsWith" text="FER">
      <formula>LEFT(D26,LEN("FER"))="FER"</formula>
    </cfRule>
    <cfRule type="beginsWith" dxfId="24414" priority="778" operator="beginsWith" text="FRS">
      <formula>LEFT(D26,LEN("FRS"))="FRS"</formula>
    </cfRule>
  </conditionalFormatting>
  <conditionalFormatting sqref="D26">
    <cfRule type="beginsWith" dxfId="24413" priority="776" operator="beginsWith" text="NT">
      <formula>LEFT(D26,LEN("NT"))="NT"</formula>
    </cfRule>
  </conditionalFormatting>
  <conditionalFormatting sqref="D26">
    <cfRule type="beginsWith" dxfId="24412" priority="773" operator="beginsWith" text="ANT">
      <formula>LEFT(D26,LEN("ANT"))="ANT"</formula>
    </cfRule>
    <cfRule type="beginsWith" dxfId="24411" priority="774" operator="beginsWith" text="FAL">
      <formula>LEFT(D26,LEN("FAL"))="FAL"</formula>
    </cfRule>
    <cfRule type="beginsWith" dxfId="24410" priority="775" operator="beginsWith" text="OK">
      <formula>LEFT(D26,LEN("OK"))="OK"</formula>
    </cfRule>
  </conditionalFormatting>
  <conditionalFormatting sqref="D26">
    <cfRule type="beginsWith" dxfId="24409" priority="772" operator="beginsWith" text="ATR">
      <formula>LEFT(D26,LEN("ATR"))="ATR"</formula>
    </cfRule>
  </conditionalFormatting>
  <conditionalFormatting sqref="D26">
    <cfRule type="beginsWith" dxfId="24408" priority="771" operator="beginsWith" text="ATD">
      <formula>LEFT(D26,LEN("ATD"))="ATD"</formula>
    </cfRule>
  </conditionalFormatting>
  <conditionalFormatting sqref="D26">
    <cfRule type="beginsWith" dxfId="24407" priority="770" stopIfTrue="1" operator="beginsWith" text="DP">
      <formula>LEFT(D26,LEN("DP"))="DP"</formula>
    </cfRule>
  </conditionalFormatting>
  <conditionalFormatting sqref="D25">
    <cfRule type="beginsWith" dxfId="24406" priority="768" operator="beginsWith" text="FER">
      <formula>LEFT(D25,LEN("FER"))="FER"</formula>
    </cfRule>
    <cfRule type="beginsWith" dxfId="24405" priority="769" operator="beginsWith" text="FRS">
      <formula>LEFT(D25,LEN("FRS"))="FRS"</formula>
    </cfRule>
  </conditionalFormatting>
  <conditionalFormatting sqref="D25">
    <cfRule type="beginsWith" dxfId="24404" priority="767" operator="beginsWith" text="NT">
      <formula>LEFT(D25,LEN("NT"))="NT"</formula>
    </cfRule>
  </conditionalFormatting>
  <conditionalFormatting sqref="D25">
    <cfRule type="beginsWith" dxfId="24403" priority="764" operator="beginsWith" text="ANT">
      <formula>LEFT(D25,LEN("ANT"))="ANT"</formula>
    </cfRule>
    <cfRule type="beginsWith" dxfId="24402" priority="765" operator="beginsWith" text="FAL">
      <formula>LEFT(D25,LEN("FAL"))="FAL"</formula>
    </cfRule>
    <cfRule type="beginsWith" dxfId="24401" priority="766" operator="beginsWith" text="OK">
      <formula>LEFT(D25,LEN("OK"))="OK"</formula>
    </cfRule>
  </conditionalFormatting>
  <conditionalFormatting sqref="D25">
    <cfRule type="beginsWith" dxfId="24400" priority="763" operator="beginsWith" text="ATR">
      <formula>LEFT(D25,LEN("ATR"))="ATR"</formula>
    </cfRule>
  </conditionalFormatting>
  <conditionalFormatting sqref="D25">
    <cfRule type="beginsWith" dxfId="24399" priority="762" operator="beginsWith" text="ATD">
      <formula>LEFT(D25,LEN("ATD"))="ATD"</formula>
    </cfRule>
  </conditionalFormatting>
  <conditionalFormatting sqref="D25">
    <cfRule type="beginsWith" dxfId="24398" priority="761" operator="beginsWith" text="DP">
      <formula>LEFT(D25,LEN("DP"))="DP"</formula>
    </cfRule>
  </conditionalFormatting>
  <conditionalFormatting sqref="C23:C26">
    <cfRule type="expression" dxfId="24397" priority="760">
      <formula>B23="0"</formula>
    </cfRule>
  </conditionalFormatting>
  <conditionalFormatting sqref="B23:B26">
    <cfRule type="beginsWith" dxfId="24396" priority="759" operator="beginsWith" text="0">
      <formula>LEFT(B23,LEN("0"))="0"</formula>
    </cfRule>
  </conditionalFormatting>
  <conditionalFormatting sqref="B29:D30">
    <cfRule type="expression" dxfId="24395" priority="755">
      <formula>A27="FERIADO"</formula>
    </cfRule>
    <cfRule type="expression" dxfId="24394" priority="756">
      <formula>A27="FÉRIAS"</formula>
    </cfRule>
    <cfRule type="expression" dxfId="24393" priority="757">
      <formula>A27="ATESTADO"</formula>
    </cfRule>
    <cfRule type="expression" dxfId="24392" priority="758">
      <formula>A27="NTRAB"</formula>
    </cfRule>
  </conditionalFormatting>
  <conditionalFormatting sqref="D27">
    <cfRule type="beginsWith" dxfId="24391" priority="752" operator="beginsWith" text="DP">
      <formula>LEFT(D27,LEN("DP"))="DP"</formula>
    </cfRule>
    <cfRule type="beginsWith" dxfId="24390" priority="753" operator="beginsWith" text="FER">
      <formula>LEFT(D27,LEN("FER"))="FER"</formula>
    </cfRule>
    <cfRule type="beginsWith" dxfId="24389" priority="754" operator="beginsWith" text="FRS">
      <formula>LEFT(D27,LEN("FRS"))="FRS"</formula>
    </cfRule>
  </conditionalFormatting>
  <conditionalFormatting sqref="D27">
    <cfRule type="beginsWith" dxfId="24388" priority="751" operator="beginsWith" text="NT">
      <formula>LEFT(D27,LEN("NT"))="NT"</formula>
    </cfRule>
  </conditionalFormatting>
  <conditionalFormatting sqref="D27">
    <cfRule type="beginsWith" dxfId="24387" priority="748" operator="beginsWith" text="ANT">
      <formula>LEFT(D27,LEN("ANT"))="ANT"</formula>
    </cfRule>
    <cfRule type="beginsWith" dxfId="24386" priority="749" operator="beginsWith" text="FAL">
      <formula>LEFT(D27,LEN("FAL"))="FAL"</formula>
    </cfRule>
    <cfRule type="beginsWith" dxfId="24385" priority="750" operator="beginsWith" text="OK">
      <formula>LEFT(D27,LEN("OK"))="OK"</formula>
    </cfRule>
  </conditionalFormatting>
  <conditionalFormatting sqref="D27">
    <cfRule type="beginsWith" dxfId="24384" priority="747" operator="beginsWith" text="ATR">
      <formula>LEFT(D27,LEN("ATR"))="ATR"</formula>
    </cfRule>
  </conditionalFormatting>
  <conditionalFormatting sqref="D27">
    <cfRule type="beginsWith" dxfId="24383" priority="746" operator="beginsWith" text="ATD">
      <formula>LEFT(D27,LEN("ATD"))="ATD"</formula>
    </cfRule>
  </conditionalFormatting>
  <conditionalFormatting sqref="D28">
    <cfRule type="beginsWith" dxfId="24382" priority="744" operator="beginsWith" text="FER">
      <formula>LEFT(D28,LEN("FER"))="FER"</formula>
    </cfRule>
    <cfRule type="beginsWith" dxfId="24381" priority="745" operator="beginsWith" text="FRS">
      <formula>LEFT(D28,LEN("FRS"))="FRS"</formula>
    </cfRule>
  </conditionalFormatting>
  <conditionalFormatting sqref="D28">
    <cfRule type="beginsWith" dxfId="24380" priority="743" operator="beginsWith" text="NT">
      <formula>LEFT(D28,LEN("NT"))="NT"</formula>
    </cfRule>
  </conditionalFormatting>
  <conditionalFormatting sqref="D28">
    <cfRule type="beginsWith" dxfId="24379" priority="740" operator="beginsWith" text="ANT">
      <formula>LEFT(D28,LEN("ANT"))="ANT"</formula>
    </cfRule>
    <cfRule type="beginsWith" dxfId="24378" priority="741" operator="beginsWith" text="FAL">
      <formula>LEFT(D28,LEN("FAL"))="FAL"</formula>
    </cfRule>
    <cfRule type="beginsWith" dxfId="24377" priority="742" operator="beginsWith" text="OK">
      <formula>LEFT(D28,LEN("OK"))="OK"</formula>
    </cfRule>
  </conditionalFormatting>
  <conditionalFormatting sqref="D28">
    <cfRule type="beginsWith" dxfId="24376" priority="739" operator="beginsWith" text="ATR">
      <formula>LEFT(D28,LEN("ATR"))="ATR"</formula>
    </cfRule>
  </conditionalFormatting>
  <conditionalFormatting sqref="D28">
    <cfRule type="beginsWith" dxfId="24375" priority="738" operator="beginsWith" text="ATD">
      <formula>LEFT(D28,LEN("ATD"))="ATD"</formula>
    </cfRule>
  </conditionalFormatting>
  <conditionalFormatting sqref="D28">
    <cfRule type="beginsWith" dxfId="24374" priority="737" stopIfTrue="1" operator="beginsWith" text="DP">
      <formula>LEFT(D28,LEN("DP"))="DP"</formula>
    </cfRule>
  </conditionalFormatting>
  <conditionalFormatting sqref="C27:C28">
    <cfRule type="expression" dxfId="24373" priority="736">
      <formula>B27="0"</formula>
    </cfRule>
  </conditionalFormatting>
  <conditionalFormatting sqref="B27:B28">
    <cfRule type="beginsWith" dxfId="24372" priority="735" operator="beginsWith" text="0">
      <formula>LEFT(B27,LEN("0"))="0"</formula>
    </cfRule>
  </conditionalFormatting>
  <conditionalFormatting sqref="B31:D34">
    <cfRule type="expression" dxfId="24371" priority="731">
      <formula>A31="FÉRIAS"</formula>
    </cfRule>
    <cfRule type="expression" dxfId="24370" priority="732">
      <formula>A31="FERIADO"</formula>
    </cfRule>
    <cfRule type="expression" dxfId="24369" priority="733">
      <formula>A31="ATESTADO"</formula>
    </cfRule>
    <cfRule type="expression" dxfId="24368" priority="734">
      <formula>A31="NTRAB"</formula>
    </cfRule>
  </conditionalFormatting>
  <conditionalFormatting sqref="D36">
    <cfRule type="beginsWith" dxfId="24367" priority="729" operator="beginsWith" text="FER">
      <formula>LEFT(D36,LEN("FER"))="FER"</formula>
    </cfRule>
    <cfRule type="beginsWith" dxfId="24366" priority="730" operator="beginsWith" text="FRS">
      <formula>LEFT(D36,LEN("FRS"))="FRS"</formula>
    </cfRule>
  </conditionalFormatting>
  <conditionalFormatting sqref="D36">
    <cfRule type="beginsWith" dxfId="24365" priority="728" operator="beginsWith" text="NT">
      <formula>LEFT(D36,LEN("NT"))="NT"</formula>
    </cfRule>
  </conditionalFormatting>
  <conditionalFormatting sqref="D36">
    <cfRule type="beginsWith" dxfId="24364" priority="725" operator="beginsWith" text="ANT">
      <formula>LEFT(D36,LEN("ANT"))="ANT"</formula>
    </cfRule>
    <cfRule type="beginsWith" dxfId="24363" priority="726" operator="beginsWith" text="FAL">
      <formula>LEFT(D36,LEN("FAL"))="FAL"</formula>
    </cfRule>
    <cfRule type="beginsWith" dxfId="24362" priority="727" operator="beginsWith" text="OK">
      <formula>LEFT(D36,LEN("OK"))="OK"</formula>
    </cfRule>
  </conditionalFormatting>
  <conditionalFormatting sqref="D36">
    <cfRule type="beginsWith" dxfId="24361" priority="724" operator="beginsWith" text="ATR">
      <formula>LEFT(D36,LEN("ATR"))="ATR"</formula>
    </cfRule>
  </conditionalFormatting>
  <conditionalFormatting sqref="D36">
    <cfRule type="beginsWith" dxfId="24360" priority="723" operator="beginsWith" text="ATD">
      <formula>LEFT(D36,LEN("ATD"))="ATD"</formula>
    </cfRule>
  </conditionalFormatting>
  <conditionalFormatting sqref="D36">
    <cfRule type="beginsWith" dxfId="24359" priority="722" operator="beginsWith" text="DP">
      <formula>LEFT(D36,LEN("DP"))="DP"</formula>
    </cfRule>
  </conditionalFormatting>
  <conditionalFormatting sqref="D35">
    <cfRule type="beginsWith" dxfId="24358" priority="720" operator="beginsWith" text="FER">
      <formula>LEFT(D35,LEN("FER"))="FER"</formula>
    </cfRule>
    <cfRule type="beginsWith" dxfId="24357" priority="721" operator="beginsWith" text="FRS">
      <formula>LEFT(D35,LEN("FRS"))="FRS"</formula>
    </cfRule>
  </conditionalFormatting>
  <conditionalFormatting sqref="D35">
    <cfRule type="beginsWith" dxfId="24356" priority="719" operator="beginsWith" text="NT">
      <formula>LEFT(D35,LEN("NT"))="NT"</formula>
    </cfRule>
  </conditionalFormatting>
  <conditionalFormatting sqref="D35">
    <cfRule type="beginsWith" dxfId="24355" priority="716" operator="beginsWith" text="ANT">
      <formula>LEFT(D35,LEN("ANT"))="ANT"</formula>
    </cfRule>
    <cfRule type="beginsWith" dxfId="24354" priority="717" operator="beginsWith" text="FAL">
      <formula>LEFT(D35,LEN("FAL"))="FAL"</formula>
    </cfRule>
    <cfRule type="beginsWith" dxfId="24353" priority="718" operator="beginsWith" text="OK">
      <formula>LEFT(D35,LEN("OK"))="OK"</formula>
    </cfRule>
  </conditionalFormatting>
  <conditionalFormatting sqref="D35">
    <cfRule type="beginsWith" dxfId="24352" priority="715" operator="beginsWith" text="ATR">
      <formula>LEFT(D35,LEN("ATR"))="ATR"</formula>
    </cfRule>
  </conditionalFormatting>
  <conditionalFormatting sqref="D35">
    <cfRule type="beginsWith" dxfId="24351" priority="714" operator="beginsWith" text="ATD">
      <formula>LEFT(D35,LEN("ATD"))="ATD"</formula>
    </cfRule>
  </conditionalFormatting>
  <conditionalFormatting sqref="D35">
    <cfRule type="beginsWith" dxfId="24350" priority="713" operator="beginsWith" text="DP">
      <formula>LEFT(D35,LEN("DP"))="DP"</formula>
    </cfRule>
  </conditionalFormatting>
  <conditionalFormatting sqref="D38">
    <cfRule type="beginsWith" dxfId="24349" priority="711" operator="beginsWith" text="FER">
      <formula>LEFT(D38,LEN("FER"))="FER"</formula>
    </cfRule>
    <cfRule type="beginsWith" dxfId="24348" priority="712" operator="beginsWith" text="FRS">
      <formula>LEFT(D38,LEN("FRS"))="FRS"</formula>
    </cfRule>
  </conditionalFormatting>
  <conditionalFormatting sqref="D38">
    <cfRule type="beginsWith" dxfId="24347" priority="710" operator="beginsWith" text="NT">
      <formula>LEFT(D38,LEN("NT"))="NT"</formula>
    </cfRule>
  </conditionalFormatting>
  <conditionalFormatting sqref="D38">
    <cfRule type="beginsWith" dxfId="24346" priority="707" operator="beginsWith" text="ANT">
      <formula>LEFT(D38,LEN("ANT"))="ANT"</formula>
    </cfRule>
    <cfRule type="beginsWith" dxfId="24345" priority="708" operator="beginsWith" text="FAL">
      <formula>LEFT(D38,LEN("FAL"))="FAL"</formula>
    </cfRule>
    <cfRule type="beginsWith" dxfId="24344" priority="709" operator="beginsWith" text="OK">
      <formula>LEFT(D38,LEN("OK"))="OK"</formula>
    </cfRule>
  </conditionalFormatting>
  <conditionalFormatting sqref="D38">
    <cfRule type="beginsWith" dxfId="24343" priority="706" operator="beginsWith" text="ATR">
      <formula>LEFT(D38,LEN("ATR"))="ATR"</formula>
    </cfRule>
  </conditionalFormatting>
  <conditionalFormatting sqref="D38">
    <cfRule type="beginsWith" dxfId="24342" priority="705" operator="beginsWith" text="ATD">
      <formula>LEFT(D38,LEN("ATD"))="ATD"</formula>
    </cfRule>
  </conditionalFormatting>
  <conditionalFormatting sqref="D38">
    <cfRule type="beginsWith" dxfId="24341" priority="704" stopIfTrue="1" operator="beginsWith" text="DP">
      <formula>LEFT(D38,LEN("DP"))="DP"</formula>
    </cfRule>
  </conditionalFormatting>
  <conditionalFormatting sqref="D37">
    <cfRule type="beginsWith" dxfId="24340" priority="702" operator="beginsWith" text="FER">
      <formula>LEFT(D37,LEN("FER"))="FER"</formula>
    </cfRule>
    <cfRule type="beginsWith" dxfId="24339" priority="703" operator="beginsWith" text="FRS">
      <formula>LEFT(D37,LEN("FRS"))="FRS"</formula>
    </cfRule>
  </conditionalFormatting>
  <conditionalFormatting sqref="D37">
    <cfRule type="beginsWith" dxfId="24338" priority="701" operator="beginsWith" text="NT">
      <formula>LEFT(D37,LEN("NT"))="NT"</formula>
    </cfRule>
  </conditionalFormatting>
  <conditionalFormatting sqref="D37">
    <cfRule type="beginsWith" dxfId="24337" priority="698" operator="beginsWith" text="ANT">
      <formula>LEFT(D37,LEN("ANT"))="ANT"</formula>
    </cfRule>
    <cfRule type="beginsWith" dxfId="24336" priority="699" operator="beginsWith" text="FAL">
      <formula>LEFT(D37,LEN("FAL"))="FAL"</formula>
    </cfRule>
    <cfRule type="beginsWith" dxfId="24335" priority="700" operator="beginsWith" text="OK">
      <formula>LEFT(D37,LEN("OK"))="OK"</formula>
    </cfRule>
  </conditionalFormatting>
  <conditionalFormatting sqref="D37">
    <cfRule type="beginsWith" dxfId="24334" priority="697" operator="beginsWith" text="ATR">
      <formula>LEFT(D37,LEN("ATR"))="ATR"</formula>
    </cfRule>
  </conditionalFormatting>
  <conditionalFormatting sqref="D37">
    <cfRule type="beginsWith" dxfId="24333" priority="696" operator="beginsWith" text="ATD">
      <formula>LEFT(D37,LEN("ATD"))="ATD"</formula>
    </cfRule>
  </conditionalFormatting>
  <conditionalFormatting sqref="D37">
    <cfRule type="beginsWith" dxfId="24332" priority="695" operator="beginsWith" text="DP">
      <formula>LEFT(D37,LEN("DP"))="DP"</formula>
    </cfRule>
  </conditionalFormatting>
  <conditionalFormatting sqref="C35:C38">
    <cfRule type="expression" dxfId="24331" priority="694">
      <formula>B35="0"</formula>
    </cfRule>
  </conditionalFormatting>
  <conditionalFormatting sqref="B35:B38">
    <cfRule type="beginsWith" dxfId="24330" priority="693" operator="beginsWith" text="0">
      <formula>LEFT(B35,LEN("0"))="0"</formula>
    </cfRule>
  </conditionalFormatting>
  <conditionalFormatting sqref="D40">
    <cfRule type="beginsWith" dxfId="24329" priority="691" operator="beginsWith" text="FER">
      <formula>LEFT(D40,LEN("FER"))="FER"</formula>
    </cfRule>
    <cfRule type="beginsWith" dxfId="24328" priority="692" operator="beginsWith" text="FRS">
      <formula>LEFT(D40,LEN("FRS"))="FRS"</formula>
    </cfRule>
  </conditionalFormatting>
  <conditionalFormatting sqref="D40">
    <cfRule type="beginsWith" dxfId="24327" priority="690" operator="beginsWith" text="NT">
      <formula>LEFT(D40,LEN("NT"))="NT"</formula>
    </cfRule>
  </conditionalFormatting>
  <conditionalFormatting sqref="D40">
    <cfRule type="beginsWith" dxfId="24326" priority="687" operator="beginsWith" text="ANT">
      <formula>LEFT(D40,LEN("ANT"))="ANT"</formula>
    </cfRule>
    <cfRule type="beginsWith" dxfId="24325" priority="688" operator="beginsWith" text="FAL">
      <formula>LEFT(D40,LEN("FAL"))="FAL"</formula>
    </cfRule>
    <cfRule type="beginsWith" dxfId="24324" priority="689" operator="beginsWith" text="OK">
      <formula>LEFT(D40,LEN("OK"))="OK"</formula>
    </cfRule>
  </conditionalFormatting>
  <conditionalFormatting sqref="D40">
    <cfRule type="beginsWith" dxfId="24323" priority="686" operator="beginsWith" text="ATR">
      <formula>LEFT(D40,LEN("ATR"))="ATR"</formula>
    </cfRule>
  </conditionalFormatting>
  <conditionalFormatting sqref="D40">
    <cfRule type="beginsWith" dxfId="24322" priority="685" operator="beginsWith" text="ATD">
      <formula>LEFT(D40,LEN("ATD"))="ATD"</formula>
    </cfRule>
  </conditionalFormatting>
  <conditionalFormatting sqref="D40">
    <cfRule type="beginsWith" dxfId="24321" priority="684" operator="beginsWith" text="DP">
      <formula>LEFT(D40,LEN("DP"))="DP"</formula>
    </cfRule>
  </conditionalFormatting>
  <conditionalFormatting sqref="D39">
    <cfRule type="beginsWith" dxfId="24320" priority="682" operator="beginsWith" text="FER">
      <formula>LEFT(D39,LEN("FER"))="FER"</formula>
    </cfRule>
    <cfRule type="beginsWith" dxfId="24319" priority="683" operator="beginsWith" text="FRS">
      <formula>LEFT(D39,LEN("FRS"))="FRS"</formula>
    </cfRule>
  </conditionalFormatting>
  <conditionalFormatting sqref="D39">
    <cfRule type="beginsWith" dxfId="24318" priority="681" operator="beginsWith" text="NT">
      <formula>LEFT(D39,LEN("NT"))="NT"</formula>
    </cfRule>
  </conditionalFormatting>
  <conditionalFormatting sqref="D39">
    <cfRule type="beginsWith" dxfId="24317" priority="678" operator="beginsWith" text="ANT">
      <formula>LEFT(D39,LEN("ANT"))="ANT"</formula>
    </cfRule>
    <cfRule type="beginsWith" dxfId="24316" priority="679" operator="beginsWith" text="FAL">
      <formula>LEFT(D39,LEN("FAL"))="FAL"</formula>
    </cfRule>
    <cfRule type="beginsWith" dxfId="24315" priority="680" operator="beginsWith" text="OK">
      <formula>LEFT(D39,LEN("OK"))="OK"</formula>
    </cfRule>
  </conditionalFormatting>
  <conditionalFormatting sqref="D39">
    <cfRule type="beginsWith" dxfId="24314" priority="677" operator="beginsWith" text="ATR">
      <formula>LEFT(D39,LEN("ATR"))="ATR"</formula>
    </cfRule>
  </conditionalFormatting>
  <conditionalFormatting sqref="D39">
    <cfRule type="beginsWith" dxfId="24313" priority="676" operator="beginsWith" text="ATD">
      <formula>LEFT(D39,LEN("ATD"))="ATD"</formula>
    </cfRule>
  </conditionalFormatting>
  <conditionalFormatting sqref="D39">
    <cfRule type="beginsWith" dxfId="24312" priority="675" operator="beginsWith" text="DP">
      <formula>LEFT(D39,LEN("DP"))="DP"</formula>
    </cfRule>
  </conditionalFormatting>
  <conditionalFormatting sqref="D42">
    <cfRule type="beginsWith" dxfId="24311" priority="673" operator="beginsWith" text="FER">
      <formula>LEFT(D42,LEN("FER"))="FER"</formula>
    </cfRule>
    <cfRule type="beginsWith" dxfId="24310" priority="674" operator="beginsWith" text="FRS">
      <formula>LEFT(D42,LEN("FRS"))="FRS"</formula>
    </cfRule>
  </conditionalFormatting>
  <conditionalFormatting sqref="D42">
    <cfRule type="beginsWith" dxfId="24309" priority="672" operator="beginsWith" text="NT">
      <formula>LEFT(D42,LEN("NT"))="NT"</formula>
    </cfRule>
  </conditionalFormatting>
  <conditionalFormatting sqref="D42">
    <cfRule type="beginsWith" dxfId="24308" priority="669" operator="beginsWith" text="ANT">
      <formula>LEFT(D42,LEN("ANT"))="ANT"</formula>
    </cfRule>
    <cfRule type="beginsWith" dxfId="24307" priority="670" operator="beginsWith" text="FAL">
      <formula>LEFT(D42,LEN("FAL"))="FAL"</formula>
    </cfRule>
    <cfRule type="beginsWith" dxfId="24306" priority="671" operator="beginsWith" text="OK">
      <formula>LEFT(D42,LEN("OK"))="OK"</formula>
    </cfRule>
  </conditionalFormatting>
  <conditionalFormatting sqref="D42">
    <cfRule type="beginsWith" dxfId="24305" priority="668" operator="beginsWith" text="ATR">
      <formula>LEFT(D42,LEN("ATR"))="ATR"</formula>
    </cfRule>
  </conditionalFormatting>
  <conditionalFormatting sqref="D42">
    <cfRule type="beginsWith" dxfId="24304" priority="667" operator="beginsWith" text="ATD">
      <formula>LEFT(D42,LEN("ATD"))="ATD"</formula>
    </cfRule>
  </conditionalFormatting>
  <conditionalFormatting sqref="D42">
    <cfRule type="beginsWith" dxfId="24303" priority="666" stopIfTrue="1" operator="beginsWith" text="DP">
      <formula>LEFT(D42,LEN("DP"))="DP"</formula>
    </cfRule>
  </conditionalFormatting>
  <conditionalFormatting sqref="D41">
    <cfRule type="beginsWith" dxfId="24302" priority="664" operator="beginsWith" text="FER">
      <formula>LEFT(D41,LEN("FER"))="FER"</formula>
    </cfRule>
    <cfRule type="beginsWith" dxfId="24301" priority="665" operator="beginsWith" text="FRS">
      <formula>LEFT(D41,LEN("FRS"))="FRS"</formula>
    </cfRule>
  </conditionalFormatting>
  <conditionalFormatting sqref="D41">
    <cfRule type="beginsWith" dxfId="24300" priority="663" operator="beginsWith" text="NT">
      <formula>LEFT(D41,LEN("NT"))="NT"</formula>
    </cfRule>
  </conditionalFormatting>
  <conditionalFormatting sqref="D41">
    <cfRule type="beginsWith" dxfId="24299" priority="660" operator="beginsWith" text="ANT">
      <formula>LEFT(D41,LEN("ANT"))="ANT"</formula>
    </cfRule>
    <cfRule type="beginsWith" dxfId="24298" priority="661" operator="beginsWith" text="FAL">
      <formula>LEFT(D41,LEN("FAL"))="FAL"</formula>
    </cfRule>
    <cfRule type="beginsWith" dxfId="24297" priority="662" operator="beginsWith" text="OK">
      <formula>LEFT(D41,LEN("OK"))="OK"</formula>
    </cfRule>
  </conditionalFormatting>
  <conditionalFormatting sqref="D41">
    <cfRule type="beginsWith" dxfId="24296" priority="659" operator="beginsWith" text="ATR">
      <formula>LEFT(D41,LEN("ATR"))="ATR"</formula>
    </cfRule>
  </conditionalFormatting>
  <conditionalFormatting sqref="D41">
    <cfRule type="beginsWith" dxfId="24295" priority="658" operator="beginsWith" text="ATD">
      <formula>LEFT(D41,LEN("ATD"))="ATD"</formula>
    </cfRule>
  </conditionalFormatting>
  <conditionalFormatting sqref="D41">
    <cfRule type="beginsWith" dxfId="24294" priority="657" operator="beginsWith" text="DP">
      <formula>LEFT(D41,LEN("DP"))="DP"</formula>
    </cfRule>
  </conditionalFormatting>
  <conditionalFormatting sqref="C39:C42">
    <cfRule type="expression" dxfId="24293" priority="656">
      <formula>B39="0"</formula>
    </cfRule>
  </conditionalFormatting>
  <conditionalFormatting sqref="B39:B42">
    <cfRule type="beginsWith" dxfId="24292" priority="655" operator="beginsWith" text="0">
      <formula>LEFT(B39,LEN("0"))="0"</formula>
    </cfRule>
  </conditionalFormatting>
  <conditionalFormatting sqref="I4">
    <cfRule type="beginsWith" dxfId="24291" priority="653" operator="beginsWith" text="FER">
      <formula>LEFT(I4,LEN("FER"))="FER"</formula>
    </cfRule>
    <cfRule type="beginsWith" dxfId="24290" priority="654" operator="beginsWith" text="FRS">
      <formula>LEFT(I4,LEN("FRS"))="FRS"</formula>
    </cfRule>
  </conditionalFormatting>
  <conditionalFormatting sqref="I4">
    <cfRule type="beginsWith" dxfId="24289" priority="652" operator="beginsWith" text="NT">
      <formula>LEFT(I4,LEN("NT"))="NT"</formula>
    </cfRule>
  </conditionalFormatting>
  <conditionalFormatting sqref="I4">
    <cfRule type="beginsWith" dxfId="24288" priority="649" operator="beginsWith" text="ANT">
      <formula>LEFT(I4,LEN("ANT"))="ANT"</formula>
    </cfRule>
    <cfRule type="beginsWith" dxfId="24287" priority="650" operator="beginsWith" text="FAL">
      <formula>LEFT(I4,LEN("FAL"))="FAL"</formula>
    </cfRule>
    <cfRule type="beginsWith" dxfId="24286" priority="651" operator="beginsWith" text="OK">
      <formula>LEFT(I4,LEN("OK"))="OK"</formula>
    </cfRule>
  </conditionalFormatting>
  <conditionalFormatting sqref="I4">
    <cfRule type="beginsWith" dxfId="24285" priority="648" operator="beginsWith" text="ATR">
      <formula>LEFT(I4,LEN("ATR"))="ATR"</formula>
    </cfRule>
  </conditionalFormatting>
  <conditionalFormatting sqref="I4">
    <cfRule type="beginsWith" dxfId="24284" priority="647" operator="beginsWith" text="ATD">
      <formula>LEFT(I4,LEN("ATD"))="ATD"</formula>
    </cfRule>
  </conditionalFormatting>
  <conditionalFormatting sqref="I4">
    <cfRule type="beginsWith" dxfId="24283" priority="646" operator="beginsWith" text="DP">
      <formula>LEFT(I4,LEN("DP"))="DP"</formula>
    </cfRule>
  </conditionalFormatting>
  <conditionalFormatting sqref="I3">
    <cfRule type="beginsWith" dxfId="24282" priority="644" operator="beginsWith" text="FER">
      <formula>LEFT(I3,LEN("FER"))="FER"</formula>
    </cfRule>
    <cfRule type="beginsWith" dxfId="24281" priority="645" operator="beginsWith" text="FRS">
      <formula>LEFT(I3,LEN("FRS"))="FRS"</formula>
    </cfRule>
  </conditionalFormatting>
  <conditionalFormatting sqref="I3">
    <cfRule type="beginsWith" dxfId="24280" priority="643" operator="beginsWith" text="NT">
      <formula>LEFT(I3,LEN("NT"))="NT"</formula>
    </cfRule>
  </conditionalFormatting>
  <conditionalFormatting sqref="I3">
    <cfRule type="beginsWith" dxfId="24279" priority="640" operator="beginsWith" text="ANT">
      <formula>LEFT(I3,LEN("ANT"))="ANT"</formula>
    </cfRule>
    <cfRule type="beginsWith" dxfId="24278" priority="641" operator="beginsWith" text="FAL">
      <formula>LEFT(I3,LEN("FAL"))="FAL"</formula>
    </cfRule>
    <cfRule type="beginsWith" dxfId="24277" priority="642" operator="beginsWith" text="OK">
      <formula>LEFT(I3,LEN("OK"))="OK"</formula>
    </cfRule>
  </conditionalFormatting>
  <conditionalFormatting sqref="I3">
    <cfRule type="beginsWith" dxfId="24276" priority="639" operator="beginsWith" text="ATR">
      <formula>LEFT(I3,LEN("ATR"))="ATR"</formula>
    </cfRule>
  </conditionalFormatting>
  <conditionalFormatting sqref="I3">
    <cfRule type="beginsWith" dxfId="24275" priority="638" operator="beginsWith" text="ATD">
      <formula>LEFT(I3,LEN("ATD"))="ATD"</formula>
    </cfRule>
  </conditionalFormatting>
  <conditionalFormatting sqref="I3">
    <cfRule type="beginsWith" dxfId="24274" priority="637" operator="beginsWith" text="DP">
      <formula>LEFT(I3,LEN("DP"))="DP"</formula>
    </cfRule>
  </conditionalFormatting>
  <conditionalFormatting sqref="I6">
    <cfRule type="beginsWith" dxfId="24273" priority="635" operator="beginsWith" text="FER">
      <formula>LEFT(I6,LEN("FER"))="FER"</formula>
    </cfRule>
    <cfRule type="beginsWith" dxfId="24272" priority="636" operator="beginsWith" text="FRS">
      <formula>LEFT(I6,LEN("FRS"))="FRS"</formula>
    </cfRule>
  </conditionalFormatting>
  <conditionalFormatting sqref="I6">
    <cfRule type="beginsWith" dxfId="24271" priority="634" operator="beginsWith" text="NT">
      <formula>LEFT(I6,LEN("NT"))="NT"</formula>
    </cfRule>
  </conditionalFormatting>
  <conditionalFormatting sqref="I6">
    <cfRule type="beginsWith" dxfId="24270" priority="631" operator="beginsWith" text="ANT">
      <formula>LEFT(I6,LEN("ANT"))="ANT"</formula>
    </cfRule>
    <cfRule type="beginsWith" dxfId="24269" priority="632" operator="beginsWith" text="FAL">
      <formula>LEFT(I6,LEN("FAL"))="FAL"</formula>
    </cfRule>
    <cfRule type="beginsWith" dxfId="24268" priority="633" operator="beginsWith" text="OK">
      <formula>LEFT(I6,LEN("OK"))="OK"</formula>
    </cfRule>
  </conditionalFormatting>
  <conditionalFormatting sqref="I6">
    <cfRule type="beginsWith" dxfId="24267" priority="630" operator="beginsWith" text="ATR">
      <formula>LEFT(I6,LEN("ATR"))="ATR"</formula>
    </cfRule>
  </conditionalFormatting>
  <conditionalFormatting sqref="I6">
    <cfRule type="beginsWith" dxfId="24266" priority="629" operator="beginsWith" text="ATD">
      <formula>LEFT(I6,LEN("ATD"))="ATD"</formula>
    </cfRule>
  </conditionalFormatting>
  <conditionalFormatting sqref="I6">
    <cfRule type="beginsWith" dxfId="24265" priority="628" stopIfTrue="1" operator="beginsWith" text="DP">
      <formula>LEFT(I6,LEN("DP"))="DP"</formula>
    </cfRule>
  </conditionalFormatting>
  <conditionalFormatting sqref="I5">
    <cfRule type="beginsWith" dxfId="24264" priority="626" operator="beginsWith" text="FER">
      <formula>LEFT(I5,LEN("FER"))="FER"</formula>
    </cfRule>
    <cfRule type="beginsWith" dxfId="24263" priority="627" operator="beginsWith" text="FRS">
      <formula>LEFT(I5,LEN("FRS"))="FRS"</formula>
    </cfRule>
  </conditionalFormatting>
  <conditionalFormatting sqref="I5">
    <cfRule type="beginsWith" dxfId="24262" priority="625" operator="beginsWith" text="NT">
      <formula>LEFT(I5,LEN("NT"))="NT"</formula>
    </cfRule>
  </conditionalFormatting>
  <conditionalFormatting sqref="I5">
    <cfRule type="beginsWith" dxfId="24261" priority="622" operator="beginsWith" text="ANT">
      <formula>LEFT(I5,LEN("ANT"))="ANT"</formula>
    </cfRule>
    <cfRule type="beginsWith" dxfId="24260" priority="623" operator="beginsWith" text="FAL">
      <formula>LEFT(I5,LEN("FAL"))="FAL"</formula>
    </cfRule>
    <cfRule type="beginsWith" dxfId="24259" priority="624" operator="beginsWith" text="OK">
      <formula>LEFT(I5,LEN("OK"))="OK"</formula>
    </cfRule>
  </conditionalFormatting>
  <conditionalFormatting sqref="I5">
    <cfRule type="beginsWith" dxfId="24258" priority="621" operator="beginsWith" text="ATR">
      <formula>LEFT(I5,LEN("ATR"))="ATR"</formula>
    </cfRule>
  </conditionalFormatting>
  <conditionalFormatting sqref="I5">
    <cfRule type="beginsWith" dxfId="24257" priority="620" operator="beginsWith" text="ATD">
      <formula>LEFT(I5,LEN("ATD"))="ATD"</formula>
    </cfRule>
  </conditionalFormatting>
  <conditionalFormatting sqref="I5">
    <cfRule type="beginsWith" dxfId="24256" priority="619" operator="beginsWith" text="DP">
      <formula>LEFT(I5,LEN("DP"))="DP"</formula>
    </cfRule>
  </conditionalFormatting>
  <conditionalFormatting sqref="H3:H6">
    <cfRule type="expression" dxfId="24255" priority="618">
      <formula>G3="0"</formula>
    </cfRule>
  </conditionalFormatting>
  <conditionalFormatting sqref="G3:G6">
    <cfRule type="beginsWith" dxfId="24254" priority="617" operator="beginsWith" text="0">
      <formula>LEFT(G3,LEN("0"))="0"</formula>
    </cfRule>
  </conditionalFormatting>
  <conditionalFormatting sqref="I8">
    <cfRule type="beginsWith" dxfId="24253" priority="615" operator="beginsWith" text="FER">
      <formula>LEFT(I8,LEN("FER"))="FER"</formula>
    </cfRule>
    <cfRule type="beginsWith" dxfId="24252" priority="616" operator="beginsWith" text="FRS">
      <formula>LEFT(I8,LEN("FRS"))="FRS"</formula>
    </cfRule>
  </conditionalFormatting>
  <conditionalFormatting sqref="I8">
    <cfRule type="beginsWith" dxfId="24251" priority="614" operator="beginsWith" text="NT">
      <formula>LEFT(I8,LEN("NT"))="NT"</formula>
    </cfRule>
  </conditionalFormatting>
  <conditionalFormatting sqref="I8">
    <cfRule type="beginsWith" dxfId="24250" priority="611" operator="beginsWith" text="ANT">
      <formula>LEFT(I8,LEN("ANT"))="ANT"</formula>
    </cfRule>
    <cfRule type="beginsWith" dxfId="24249" priority="612" operator="beginsWith" text="FAL">
      <formula>LEFT(I8,LEN("FAL"))="FAL"</formula>
    </cfRule>
    <cfRule type="beginsWith" dxfId="24248" priority="613" operator="beginsWith" text="OK">
      <formula>LEFT(I8,LEN("OK"))="OK"</formula>
    </cfRule>
  </conditionalFormatting>
  <conditionalFormatting sqref="I8">
    <cfRule type="beginsWith" dxfId="24247" priority="610" operator="beginsWith" text="ATR">
      <formula>LEFT(I8,LEN("ATR"))="ATR"</formula>
    </cfRule>
  </conditionalFormatting>
  <conditionalFormatting sqref="I8">
    <cfRule type="beginsWith" dxfId="24246" priority="609" operator="beginsWith" text="ATD">
      <formula>LEFT(I8,LEN("ATD"))="ATD"</formula>
    </cfRule>
  </conditionalFormatting>
  <conditionalFormatting sqref="I8">
    <cfRule type="beginsWith" dxfId="24245" priority="608" operator="beginsWith" text="DP">
      <formula>LEFT(I8,LEN("DP"))="DP"</formula>
    </cfRule>
  </conditionalFormatting>
  <conditionalFormatting sqref="I7">
    <cfRule type="beginsWith" dxfId="24244" priority="606" operator="beginsWith" text="FER">
      <formula>LEFT(I7,LEN("FER"))="FER"</formula>
    </cfRule>
    <cfRule type="beginsWith" dxfId="24243" priority="607" operator="beginsWith" text="FRS">
      <formula>LEFT(I7,LEN("FRS"))="FRS"</formula>
    </cfRule>
  </conditionalFormatting>
  <conditionalFormatting sqref="I7">
    <cfRule type="beginsWith" dxfId="24242" priority="605" operator="beginsWith" text="NT">
      <formula>LEFT(I7,LEN("NT"))="NT"</formula>
    </cfRule>
  </conditionalFormatting>
  <conditionalFormatting sqref="I7">
    <cfRule type="beginsWith" dxfId="24241" priority="602" operator="beginsWith" text="ANT">
      <formula>LEFT(I7,LEN("ANT"))="ANT"</formula>
    </cfRule>
    <cfRule type="beginsWith" dxfId="24240" priority="603" operator="beginsWith" text="FAL">
      <formula>LEFT(I7,LEN("FAL"))="FAL"</formula>
    </cfRule>
    <cfRule type="beginsWith" dxfId="24239" priority="604" operator="beginsWith" text="OK">
      <formula>LEFT(I7,LEN("OK"))="OK"</formula>
    </cfRule>
  </conditionalFormatting>
  <conditionalFormatting sqref="I7">
    <cfRule type="beginsWith" dxfId="24238" priority="601" operator="beginsWith" text="ATR">
      <formula>LEFT(I7,LEN("ATR"))="ATR"</formula>
    </cfRule>
  </conditionalFormatting>
  <conditionalFormatting sqref="I7">
    <cfRule type="beginsWith" dxfId="24237" priority="600" operator="beginsWith" text="ATD">
      <formula>LEFT(I7,LEN("ATD"))="ATD"</formula>
    </cfRule>
  </conditionalFormatting>
  <conditionalFormatting sqref="I7">
    <cfRule type="beginsWith" dxfId="24236" priority="599" operator="beginsWith" text="DP">
      <formula>LEFT(I7,LEN("DP"))="DP"</formula>
    </cfRule>
  </conditionalFormatting>
  <conditionalFormatting sqref="I10">
    <cfRule type="beginsWith" dxfId="24235" priority="597" operator="beginsWith" text="FER">
      <formula>LEFT(I10,LEN("FER"))="FER"</formula>
    </cfRule>
    <cfRule type="beginsWith" dxfId="24234" priority="598" operator="beginsWith" text="FRS">
      <formula>LEFT(I10,LEN("FRS"))="FRS"</formula>
    </cfRule>
  </conditionalFormatting>
  <conditionalFormatting sqref="I10">
    <cfRule type="beginsWith" dxfId="24233" priority="596" operator="beginsWith" text="NT">
      <formula>LEFT(I10,LEN("NT"))="NT"</formula>
    </cfRule>
  </conditionalFormatting>
  <conditionalFormatting sqref="I10">
    <cfRule type="beginsWith" dxfId="24232" priority="593" operator="beginsWith" text="ANT">
      <formula>LEFT(I10,LEN("ANT"))="ANT"</formula>
    </cfRule>
    <cfRule type="beginsWith" dxfId="24231" priority="594" operator="beginsWith" text="FAL">
      <formula>LEFT(I10,LEN("FAL"))="FAL"</formula>
    </cfRule>
    <cfRule type="beginsWith" dxfId="24230" priority="595" operator="beginsWith" text="OK">
      <formula>LEFT(I10,LEN("OK"))="OK"</formula>
    </cfRule>
  </conditionalFormatting>
  <conditionalFormatting sqref="I10">
    <cfRule type="beginsWith" dxfId="24229" priority="592" operator="beginsWith" text="ATR">
      <formula>LEFT(I10,LEN("ATR"))="ATR"</formula>
    </cfRule>
  </conditionalFormatting>
  <conditionalFormatting sqref="I10">
    <cfRule type="beginsWith" dxfId="24228" priority="591" operator="beginsWith" text="ATD">
      <formula>LEFT(I10,LEN("ATD"))="ATD"</formula>
    </cfRule>
  </conditionalFormatting>
  <conditionalFormatting sqref="I10">
    <cfRule type="beginsWith" dxfId="24227" priority="590" stopIfTrue="1" operator="beginsWith" text="DP">
      <formula>LEFT(I10,LEN("DP"))="DP"</formula>
    </cfRule>
  </conditionalFormatting>
  <conditionalFormatting sqref="I9">
    <cfRule type="beginsWith" dxfId="24226" priority="588" operator="beginsWith" text="FER">
      <formula>LEFT(I9,LEN("FER"))="FER"</formula>
    </cfRule>
    <cfRule type="beginsWith" dxfId="24225" priority="589" operator="beginsWith" text="FRS">
      <formula>LEFT(I9,LEN("FRS"))="FRS"</formula>
    </cfRule>
  </conditionalFormatting>
  <conditionalFormatting sqref="I9">
    <cfRule type="beginsWith" dxfId="24224" priority="587" operator="beginsWith" text="NT">
      <formula>LEFT(I9,LEN("NT"))="NT"</formula>
    </cfRule>
  </conditionalFormatting>
  <conditionalFormatting sqref="I9">
    <cfRule type="beginsWith" dxfId="24223" priority="584" operator="beginsWith" text="ANT">
      <formula>LEFT(I9,LEN("ANT"))="ANT"</formula>
    </cfRule>
    <cfRule type="beginsWith" dxfId="24222" priority="585" operator="beginsWith" text="FAL">
      <formula>LEFT(I9,LEN("FAL"))="FAL"</formula>
    </cfRule>
    <cfRule type="beginsWith" dxfId="24221" priority="586" operator="beginsWith" text="OK">
      <formula>LEFT(I9,LEN("OK"))="OK"</formula>
    </cfRule>
  </conditionalFormatting>
  <conditionalFormatting sqref="I9">
    <cfRule type="beginsWith" dxfId="24220" priority="583" operator="beginsWith" text="ATR">
      <formula>LEFT(I9,LEN("ATR"))="ATR"</formula>
    </cfRule>
  </conditionalFormatting>
  <conditionalFormatting sqref="I9">
    <cfRule type="beginsWith" dxfId="24219" priority="582" operator="beginsWith" text="ATD">
      <formula>LEFT(I9,LEN("ATD"))="ATD"</formula>
    </cfRule>
  </conditionalFormatting>
  <conditionalFormatting sqref="I9">
    <cfRule type="beginsWith" dxfId="24218" priority="581" operator="beginsWith" text="DP">
      <formula>LEFT(I9,LEN("DP"))="DP"</formula>
    </cfRule>
  </conditionalFormatting>
  <conditionalFormatting sqref="H7:H10">
    <cfRule type="expression" dxfId="24217" priority="580">
      <formula>G7="0"</formula>
    </cfRule>
  </conditionalFormatting>
  <conditionalFormatting sqref="G7:G10">
    <cfRule type="beginsWith" dxfId="24216" priority="579" operator="beginsWith" text="0">
      <formula>LEFT(G7,LEN("0"))="0"</formula>
    </cfRule>
  </conditionalFormatting>
  <conditionalFormatting sqref="I12">
    <cfRule type="beginsWith" dxfId="24215" priority="577" operator="beginsWith" text="FER">
      <formula>LEFT(I12,LEN("FER"))="FER"</formula>
    </cfRule>
    <cfRule type="beginsWith" dxfId="24214" priority="578" operator="beginsWith" text="FRS">
      <formula>LEFT(I12,LEN("FRS"))="FRS"</formula>
    </cfRule>
  </conditionalFormatting>
  <conditionalFormatting sqref="I12">
    <cfRule type="beginsWith" dxfId="24213" priority="576" operator="beginsWith" text="NT">
      <formula>LEFT(I12,LEN("NT"))="NT"</formula>
    </cfRule>
  </conditionalFormatting>
  <conditionalFormatting sqref="I12">
    <cfRule type="beginsWith" dxfId="24212" priority="573" operator="beginsWith" text="ANT">
      <formula>LEFT(I12,LEN("ANT"))="ANT"</formula>
    </cfRule>
    <cfRule type="beginsWith" dxfId="24211" priority="574" operator="beginsWith" text="FAL">
      <formula>LEFT(I12,LEN("FAL"))="FAL"</formula>
    </cfRule>
    <cfRule type="beginsWith" dxfId="24210" priority="575" operator="beginsWith" text="OK">
      <formula>LEFT(I12,LEN("OK"))="OK"</formula>
    </cfRule>
  </conditionalFormatting>
  <conditionalFormatting sqref="I12">
    <cfRule type="beginsWith" dxfId="24209" priority="572" operator="beginsWith" text="ATR">
      <formula>LEFT(I12,LEN("ATR"))="ATR"</formula>
    </cfRule>
  </conditionalFormatting>
  <conditionalFormatting sqref="I12">
    <cfRule type="beginsWith" dxfId="24208" priority="571" operator="beginsWith" text="ATD">
      <formula>LEFT(I12,LEN("ATD"))="ATD"</formula>
    </cfRule>
  </conditionalFormatting>
  <conditionalFormatting sqref="I12">
    <cfRule type="beginsWith" dxfId="24207" priority="570" operator="beginsWith" text="DP">
      <formula>LEFT(I12,LEN("DP"))="DP"</formula>
    </cfRule>
  </conditionalFormatting>
  <conditionalFormatting sqref="I11">
    <cfRule type="beginsWith" dxfId="24206" priority="568" operator="beginsWith" text="FER">
      <formula>LEFT(I11,LEN("FER"))="FER"</formula>
    </cfRule>
    <cfRule type="beginsWith" dxfId="24205" priority="569" operator="beginsWith" text="FRS">
      <formula>LEFT(I11,LEN("FRS"))="FRS"</formula>
    </cfRule>
  </conditionalFormatting>
  <conditionalFormatting sqref="I11">
    <cfRule type="beginsWith" dxfId="24204" priority="567" operator="beginsWith" text="NT">
      <formula>LEFT(I11,LEN("NT"))="NT"</formula>
    </cfRule>
  </conditionalFormatting>
  <conditionalFormatting sqref="I11">
    <cfRule type="beginsWith" dxfId="24203" priority="564" operator="beginsWith" text="ANT">
      <formula>LEFT(I11,LEN("ANT"))="ANT"</formula>
    </cfRule>
    <cfRule type="beginsWith" dxfId="24202" priority="565" operator="beginsWith" text="FAL">
      <formula>LEFT(I11,LEN("FAL"))="FAL"</formula>
    </cfRule>
    <cfRule type="beginsWith" dxfId="24201" priority="566" operator="beginsWith" text="OK">
      <formula>LEFT(I11,LEN("OK"))="OK"</formula>
    </cfRule>
  </conditionalFormatting>
  <conditionalFormatting sqref="I11">
    <cfRule type="beginsWith" dxfId="24200" priority="563" operator="beginsWith" text="ATR">
      <formula>LEFT(I11,LEN("ATR"))="ATR"</formula>
    </cfRule>
  </conditionalFormatting>
  <conditionalFormatting sqref="I11">
    <cfRule type="beginsWith" dxfId="24199" priority="562" operator="beginsWith" text="ATD">
      <formula>LEFT(I11,LEN("ATD"))="ATD"</formula>
    </cfRule>
  </conditionalFormatting>
  <conditionalFormatting sqref="I11">
    <cfRule type="beginsWith" dxfId="24198" priority="561" operator="beginsWith" text="DP">
      <formula>LEFT(I11,LEN("DP"))="DP"</formula>
    </cfRule>
  </conditionalFormatting>
  <conditionalFormatting sqref="I14">
    <cfRule type="beginsWith" dxfId="24197" priority="559" operator="beginsWith" text="FER">
      <formula>LEFT(I14,LEN("FER"))="FER"</formula>
    </cfRule>
    <cfRule type="beginsWith" dxfId="24196" priority="560" operator="beginsWith" text="FRS">
      <formula>LEFT(I14,LEN("FRS"))="FRS"</formula>
    </cfRule>
  </conditionalFormatting>
  <conditionalFormatting sqref="I14">
    <cfRule type="beginsWith" dxfId="24195" priority="558" operator="beginsWith" text="NT">
      <formula>LEFT(I14,LEN("NT"))="NT"</formula>
    </cfRule>
  </conditionalFormatting>
  <conditionalFormatting sqref="I14">
    <cfRule type="beginsWith" dxfId="24194" priority="555" operator="beginsWith" text="ANT">
      <formula>LEFT(I14,LEN("ANT"))="ANT"</formula>
    </cfRule>
    <cfRule type="beginsWith" dxfId="24193" priority="556" operator="beginsWith" text="FAL">
      <formula>LEFT(I14,LEN("FAL"))="FAL"</formula>
    </cfRule>
    <cfRule type="beginsWith" dxfId="24192" priority="557" operator="beginsWith" text="OK">
      <formula>LEFT(I14,LEN("OK"))="OK"</formula>
    </cfRule>
  </conditionalFormatting>
  <conditionalFormatting sqref="I14">
    <cfRule type="beginsWith" dxfId="24191" priority="554" operator="beginsWith" text="ATR">
      <formula>LEFT(I14,LEN("ATR"))="ATR"</formula>
    </cfRule>
  </conditionalFormatting>
  <conditionalFormatting sqref="I14">
    <cfRule type="beginsWith" dxfId="24190" priority="553" operator="beginsWith" text="ATD">
      <formula>LEFT(I14,LEN("ATD"))="ATD"</formula>
    </cfRule>
  </conditionalFormatting>
  <conditionalFormatting sqref="I14">
    <cfRule type="beginsWith" dxfId="24189" priority="552" stopIfTrue="1" operator="beginsWith" text="DP">
      <formula>LEFT(I14,LEN("DP"))="DP"</formula>
    </cfRule>
  </conditionalFormatting>
  <conditionalFormatting sqref="I13">
    <cfRule type="beginsWith" dxfId="24188" priority="550" operator="beginsWith" text="FER">
      <formula>LEFT(I13,LEN("FER"))="FER"</formula>
    </cfRule>
    <cfRule type="beginsWith" dxfId="24187" priority="551" operator="beginsWith" text="FRS">
      <formula>LEFT(I13,LEN("FRS"))="FRS"</formula>
    </cfRule>
  </conditionalFormatting>
  <conditionalFormatting sqref="I13">
    <cfRule type="beginsWith" dxfId="24186" priority="549" operator="beginsWith" text="NT">
      <formula>LEFT(I13,LEN("NT"))="NT"</formula>
    </cfRule>
  </conditionalFormatting>
  <conditionalFormatting sqref="I13">
    <cfRule type="beginsWith" dxfId="24185" priority="546" operator="beginsWith" text="ANT">
      <formula>LEFT(I13,LEN("ANT"))="ANT"</formula>
    </cfRule>
    <cfRule type="beginsWith" dxfId="24184" priority="547" operator="beginsWith" text="FAL">
      <formula>LEFT(I13,LEN("FAL"))="FAL"</formula>
    </cfRule>
    <cfRule type="beginsWith" dxfId="24183" priority="548" operator="beginsWith" text="OK">
      <formula>LEFT(I13,LEN("OK"))="OK"</formula>
    </cfRule>
  </conditionalFormatting>
  <conditionalFormatting sqref="I13">
    <cfRule type="beginsWith" dxfId="24182" priority="545" operator="beginsWith" text="ATR">
      <formula>LEFT(I13,LEN("ATR"))="ATR"</formula>
    </cfRule>
  </conditionalFormatting>
  <conditionalFormatting sqref="I13">
    <cfRule type="beginsWith" dxfId="24181" priority="544" operator="beginsWith" text="ATD">
      <formula>LEFT(I13,LEN("ATD"))="ATD"</formula>
    </cfRule>
  </conditionalFormatting>
  <conditionalFormatting sqref="I13">
    <cfRule type="beginsWith" dxfId="24180" priority="543" operator="beginsWith" text="DP">
      <formula>LEFT(I13,LEN("DP"))="DP"</formula>
    </cfRule>
  </conditionalFormatting>
  <conditionalFormatting sqref="H11:H14">
    <cfRule type="expression" dxfId="24179" priority="542">
      <formula>G11="0"</formula>
    </cfRule>
  </conditionalFormatting>
  <conditionalFormatting sqref="G11:G14">
    <cfRule type="beginsWith" dxfId="24178" priority="541" operator="beginsWith" text="0">
      <formula>LEFT(G11,LEN("0"))="0"</formula>
    </cfRule>
  </conditionalFormatting>
  <conditionalFormatting sqref="G17:I18">
    <cfRule type="expression" dxfId="24177" priority="537">
      <formula>F15="FERIADO"</formula>
    </cfRule>
    <cfRule type="expression" dxfId="24176" priority="538">
      <formula>F15="FÉRIAS"</formula>
    </cfRule>
    <cfRule type="expression" dxfId="24175" priority="539">
      <formula>F15="ATESTADO"</formula>
    </cfRule>
    <cfRule type="expression" dxfId="24174" priority="540">
      <formula>F15="NTRAB"</formula>
    </cfRule>
  </conditionalFormatting>
  <conditionalFormatting sqref="I15">
    <cfRule type="beginsWith" dxfId="24173" priority="534" operator="beginsWith" text="DP">
      <formula>LEFT(I15,LEN("DP"))="DP"</formula>
    </cfRule>
    <cfRule type="beginsWith" dxfId="24172" priority="535" operator="beginsWith" text="FER">
      <formula>LEFT(I15,LEN("FER"))="FER"</formula>
    </cfRule>
    <cfRule type="beginsWith" dxfId="24171" priority="536" operator="beginsWith" text="FRS">
      <formula>LEFT(I15,LEN("FRS"))="FRS"</formula>
    </cfRule>
  </conditionalFormatting>
  <conditionalFormatting sqref="I15">
    <cfRule type="beginsWith" dxfId="24170" priority="533" operator="beginsWith" text="NT">
      <formula>LEFT(I15,LEN("NT"))="NT"</formula>
    </cfRule>
  </conditionalFormatting>
  <conditionalFormatting sqref="I15">
    <cfRule type="beginsWith" dxfId="24169" priority="530" operator="beginsWith" text="ANT">
      <formula>LEFT(I15,LEN("ANT"))="ANT"</formula>
    </cfRule>
    <cfRule type="beginsWith" dxfId="24168" priority="531" operator="beginsWith" text="FAL">
      <formula>LEFT(I15,LEN("FAL"))="FAL"</formula>
    </cfRule>
    <cfRule type="beginsWith" dxfId="24167" priority="532" operator="beginsWith" text="OK">
      <formula>LEFT(I15,LEN("OK"))="OK"</formula>
    </cfRule>
  </conditionalFormatting>
  <conditionalFormatting sqref="I15">
    <cfRule type="beginsWith" dxfId="24166" priority="529" operator="beginsWith" text="ATR">
      <formula>LEFT(I15,LEN("ATR"))="ATR"</formula>
    </cfRule>
  </conditionalFormatting>
  <conditionalFormatting sqref="I15">
    <cfRule type="beginsWith" dxfId="24165" priority="528" operator="beginsWith" text="ATD">
      <formula>LEFT(I15,LEN("ATD"))="ATD"</formula>
    </cfRule>
  </conditionalFormatting>
  <conditionalFormatting sqref="I16">
    <cfRule type="beginsWith" dxfId="24164" priority="526" operator="beginsWith" text="FER">
      <formula>LEFT(I16,LEN("FER"))="FER"</formula>
    </cfRule>
    <cfRule type="beginsWith" dxfId="24163" priority="527" operator="beginsWith" text="FRS">
      <formula>LEFT(I16,LEN("FRS"))="FRS"</formula>
    </cfRule>
  </conditionalFormatting>
  <conditionalFormatting sqref="I16">
    <cfRule type="beginsWith" dxfId="24162" priority="525" operator="beginsWith" text="NT">
      <formula>LEFT(I16,LEN("NT"))="NT"</formula>
    </cfRule>
  </conditionalFormatting>
  <conditionalFormatting sqref="I16">
    <cfRule type="beginsWith" dxfId="24161" priority="522" operator="beginsWith" text="ANT">
      <formula>LEFT(I16,LEN("ANT"))="ANT"</formula>
    </cfRule>
    <cfRule type="beginsWith" dxfId="24160" priority="523" operator="beginsWith" text="FAL">
      <formula>LEFT(I16,LEN("FAL"))="FAL"</formula>
    </cfRule>
    <cfRule type="beginsWith" dxfId="24159" priority="524" operator="beginsWith" text="OK">
      <formula>LEFT(I16,LEN("OK"))="OK"</formula>
    </cfRule>
  </conditionalFormatting>
  <conditionalFormatting sqref="I16">
    <cfRule type="beginsWith" dxfId="24158" priority="521" operator="beginsWith" text="ATR">
      <formula>LEFT(I16,LEN("ATR"))="ATR"</formula>
    </cfRule>
  </conditionalFormatting>
  <conditionalFormatting sqref="I16">
    <cfRule type="beginsWith" dxfId="24157" priority="520" operator="beginsWith" text="ATD">
      <formula>LEFT(I16,LEN("ATD"))="ATD"</formula>
    </cfRule>
  </conditionalFormatting>
  <conditionalFormatting sqref="I16">
    <cfRule type="beginsWith" dxfId="24156" priority="519" stopIfTrue="1" operator="beginsWith" text="DP">
      <formula>LEFT(I16,LEN("DP"))="DP"</formula>
    </cfRule>
  </conditionalFormatting>
  <conditionalFormatting sqref="H15:H16">
    <cfRule type="expression" dxfId="24155" priority="518">
      <formula>G15="0"</formula>
    </cfRule>
  </conditionalFormatting>
  <conditionalFormatting sqref="G15:G16">
    <cfRule type="beginsWith" dxfId="24154" priority="517" operator="beginsWith" text="0">
      <formula>LEFT(G15,LEN("0"))="0"</formula>
    </cfRule>
  </conditionalFormatting>
  <conditionalFormatting sqref="G19:I22">
    <cfRule type="expression" dxfId="24153" priority="513">
      <formula>F19="FÉRIAS"</formula>
    </cfRule>
    <cfRule type="expression" dxfId="24152" priority="514">
      <formula>F19="FERIADO"</formula>
    </cfRule>
    <cfRule type="expression" dxfId="24151" priority="515">
      <formula>F19="ATESTADO"</formula>
    </cfRule>
    <cfRule type="expression" dxfId="24150" priority="516">
      <formula>F19="NTRAB"</formula>
    </cfRule>
  </conditionalFormatting>
  <conditionalFormatting sqref="I24">
    <cfRule type="beginsWith" dxfId="24149" priority="511" operator="beginsWith" text="FER">
      <formula>LEFT(I24,LEN("FER"))="FER"</formula>
    </cfRule>
    <cfRule type="beginsWith" dxfId="24148" priority="512" operator="beginsWith" text="FRS">
      <formula>LEFT(I24,LEN("FRS"))="FRS"</formula>
    </cfRule>
  </conditionalFormatting>
  <conditionalFormatting sqref="I24">
    <cfRule type="beginsWith" dxfId="24147" priority="510" operator="beginsWith" text="NT">
      <formula>LEFT(I24,LEN("NT"))="NT"</formula>
    </cfRule>
  </conditionalFormatting>
  <conditionalFormatting sqref="I24">
    <cfRule type="beginsWith" dxfId="24146" priority="507" operator="beginsWith" text="ANT">
      <formula>LEFT(I24,LEN("ANT"))="ANT"</formula>
    </cfRule>
    <cfRule type="beginsWith" dxfId="24145" priority="508" operator="beginsWith" text="FAL">
      <formula>LEFT(I24,LEN("FAL"))="FAL"</formula>
    </cfRule>
    <cfRule type="beginsWith" dxfId="24144" priority="509" operator="beginsWith" text="OK">
      <formula>LEFT(I24,LEN("OK"))="OK"</formula>
    </cfRule>
  </conditionalFormatting>
  <conditionalFormatting sqref="I24">
    <cfRule type="beginsWith" dxfId="24143" priority="506" operator="beginsWith" text="ATR">
      <formula>LEFT(I24,LEN("ATR"))="ATR"</formula>
    </cfRule>
  </conditionalFormatting>
  <conditionalFormatting sqref="I24">
    <cfRule type="beginsWith" dxfId="24142" priority="505" operator="beginsWith" text="ATD">
      <formula>LEFT(I24,LEN("ATD"))="ATD"</formula>
    </cfRule>
  </conditionalFormatting>
  <conditionalFormatting sqref="I24">
    <cfRule type="beginsWith" dxfId="24141" priority="504" operator="beginsWith" text="DP">
      <formula>LEFT(I24,LEN("DP"))="DP"</formula>
    </cfRule>
  </conditionalFormatting>
  <conditionalFormatting sqref="I23">
    <cfRule type="beginsWith" dxfId="24140" priority="502" operator="beginsWith" text="FER">
      <formula>LEFT(I23,LEN("FER"))="FER"</formula>
    </cfRule>
    <cfRule type="beginsWith" dxfId="24139" priority="503" operator="beginsWith" text="FRS">
      <formula>LEFT(I23,LEN("FRS"))="FRS"</formula>
    </cfRule>
  </conditionalFormatting>
  <conditionalFormatting sqref="I23">
    <cfRule type="beginsWith" dxfId="24138" priority="501" operator="beginsWith" text="NT">
      <formula>LEFT(I23,LEN("NT"))="NT"</formula>
    </cfRule>
  </conditionalFormatting>
  <conditionalFormatting sqref="I23">
    <cfRule type="beginsWith" dxfId="24137" priority="498" operator="beginsWith" text="ANT">
      <formula>LEFT(I23,LEN("ANT"))="ANT"</formula>
    </cfRule>
    <cfRule type="beginsWith" dxfId="24136" priority="499" operator="beginsWith" text="FAL">
      <formula>LEFT(I23,LEN("FAL"))="FAL"</formula>
    </cfRule>
    <cfRule type="beginsWith" dxfId="24135" priority="500" operator="beginsWith" text="OK">
      <formula>LEFT(I23,LEN("OK"))="OK"</formula>
    </cfRule>
  </conditionalFormatting>
  <conditionalFormatting sqref="I23">
    <cfRule type="beginsWith" dxfId="24134" priority="497" operator="beginsWith" text="ATR">
      <formula>LEFT(I23,LEN("ATR"))="ATR"</formula>
    </cfRule>
  </conditionalFormatting>
  <conditionalFormatting sqref="I23">
    <cfRule type="beginsWith" dxfId="24133" priority="496" operator="beginsWith" text="ATD">
      <formula>LEFT(I23,LEN("ATD"))="ATD"</formula>
    </cfRule>
  </conditionalFormatting>
  <conditionalFormatting sqref="I23">
    <cfRule type="beginsWith" dxfId="24132" priority="495" operator="beginsWith" text="DP">
      <formula>LEFT(I23,LEN("DP"))="DP"</formula>
    </cfRule>
  </conditionalFormatting>
  <conditionalFormatting sqref="I26">
    <cfRule type="beginsWith" dxfId="24131" priority="493" operator="beginsWith" text="FER">
      <formula>LEFT(I26,LEN("FER"))="FER"</formula>
    </cfRule>
    <cfRule type="beginsWith" dxfId="24130" priority="494" operator="beginsWith" text="FRS">
      <formula>LEFT(I26,LEN("FRS"))="FRS"</formula>
    </cfRule>
  </conditionalFormatting>
  <conditionalFormatting sqref="I26">
    <cfRule type="beginsWith" dxfId="24129" priority="492" operator="beginsWith" text="NT">
      <formula>LEFT(I26,LEN("NT"))="NT"</formula>
    </cfRule>
  </conditionalFormatting>
  <conditionalFormatting sqref="I26">
    <cfRule type="beginsWith" dxfId="24128" priority="489" operator="beginsWith" text="ANT">
      <formula>LEFT(I26,LEN("ANT"))="ANT"</formula>
    </cfRule>
    <cfRule type="beginsWith" dxfId="24127" priority="490" operator="beginsWith" text="FAL">
      <formula>LEFT(I26,LEN("FAL"))="FAL"</formula>
    </cfRule>
    <cfRule type="beginsWith" dxfId="24126" priority="491" operator="beginsWith" text="OK">
      <formula>LEFT(I26,LEN("OK"))="OK"</formula>
    </cfRule>
  </conditionalFormatting>
  <conditionalFormatting sqref="I26">
    <cfRule type="beginsWith" dxfId="24125" priority="488" operator="beginsWith" text="ATR">
      <formula>LEFT(I26,LEN("ATR"))="ATR"</formula>
    </cfRule>
  </conditionalFormatting>
  <conditionalFormatting sqref="I26">
    <cfRule type="beginsWith" dxfId="24124" priority="487" operator="beginsWith" text="ATD">
      <formula>LEFT(I26,LEN("ATD"))="ATD"</formula>
    </cfRule>
  </conditionalFormatting>
  <conditionalFormatting sqref="I26">
    <cfRule type="beginsWith" dxfId="24123" priority="486" stopIfTrue="1" operator="beginsWith" text="DP">
      <formula>LEFT(I26,LEN("DP"))="DP"</formula>
    </cfRule>
  </conditionalFormatting>
  <conditionalFormatting sqref="I25">
    <cfRule type="beginsWith" dxfId="24122" priority="484" operator="beginsWith" text="FER">
      <formula>LEFT(I25,LEN("FER"))="FER"</formula>
    </cfRule>
    <cfRule type="beginsWith" dxfId="24121" priority="485" operator="beginsWith" text="FRS">
      <formula>LEFT(I25,LEN("FRS"))="FRS"</formula>
    </cfRule>
  </conditionalFormatting>
  <conditionalFormatting sqref="I25">
    <cfRule type="beginsWith" dxfId="24120" priority="483" operator="beginsWith" text="NT">
      <formula>LEFT(I25,LEN("NT"))="NT"</formula>
    </cfRule>
  </conditionalFormatting>
  <conditionalFormatting sqref="I25">
    <cfRule type="beginsWith" dxfId="24119" priority="480" operator="beginsWith" text="ANT">
      <formula>LEFT(I25,LEN("ANT"))="ANT"</formula>
    </cfRule>
    <cfRule type="beginsWith" dxfId="24118" priority="481" operator="beginsWith" text="FAL">
      <formula>LEFT(I25,LEN("FAL"))="FAL"</formula>
    </cfRule>
    <cfRule type="beginsWith" dxfId="24117" priority="482" operator="beginsWith" text="OK">
      <formula>LEFT(I25,LEN("OK"))="OK"</formula>
    </cfRule>
  </conditionalFormatting>
  <conditionalFormatting sqref="I25">
    <cfRule type="beginsWith" dxfId="24116" priority="479" operator="beginsWith" text="ATR">
      <formula>LEFT(I25,LEN("ATR"))="ATR"</formula>
    </cfRule>
  </conditionalFormatting>
  <conditionalFormatting sqref="I25">
    <cfRule type="beginsWith" dxfId="24115" priority="478" operator="beginsWith" text="ATD">
      <formula>LEFT(I25,LEN("ATD"))="ATD"</formula>
    </cfRule>
  </conditionalFormatting>
  <conditionalFormatting sqref="I25">
    <cfRule type="beginsWith" dxfId="24114" priority="477" operator="beginsWith" text="DP">
      <formula>LEFT(I25,LEN("DP"))="DP"</formula>
    </cfRule>
  </conditionalFormatting>
  <conditionalFormatting sqref="H23:H26">
    <cfRule type="expression" dxfId="24113" priority="476">
      <formula>G23="0"</formula>
    </cfRule>
  </conditionalFormatting>
  <conditionalFormatting sqref="G23:G26">
    <cfRule type="beginsWith" dxfId="24112" priority="475" operator="beginsWith" text="0">
      <formula>LEFT(G23,LEN("0"))="0"</formula>
    </cfRule>
  </conditionalFormatting>
  <conditionalFormatting sqref="I28">
    <cfRule type="beginsWith" dxfId="24111" priority="473" operator="beginsWith" text="FER">
      <formula>LEFT(I28,LEN("FER"))="FER"</formula>
    </cfRule>
    <cfRule type="beginsWith" dxfId="24110" priority="474" operator="beginsWith" text="FRS">
      <formula>LEFT(I28,LEN("FRS"))="FRS"</formula>
    </cfRule>
  </conditionalFormatting>
  <conditionalFormatting sqref="I28">
    <cfRule type="beginsWith" dxfId="24109" priority="472" operator="beginsWith" text="NT">
      <formula>LEFT(I28,LEN("NT"))="NT"</formula>
    </cfRule>
  </conditionalFormatting>
  <conditionalFormatting sqref="I28">
    <cfRule type="beginsWith" dxfId="24108" priority="469" operator="beginsWith" text="ANT">
      <formula>LEFT(I28,LEN("ANT"))="ANT"</formula>
    </cfRule>
    <cfRule type="beginsWith" dxfId="24107" priority="470" operator="beginsWith" text="FAL">
      <formula>LEFT(I28,LEN("FAL"))="FAL"</formula>
    </cfRule>
    <cfRule type="beginsWith" dxfId="24106" priority="471" operator="beginsWith" text="OK">
      <formula>LEFT(I28,LEN("OK"))="OK"</formula>
    </cfRule>
  </conditionalFormatting>
  <conditionalFormatting sqref="I28">
    <cfRule type="beginsWith" dxfId="24105" priority="468" operator="beginsWith" text="ATR">
      <formula>LEFT(I28,LEN("ATR"))="ATR"</formula>
    </cfRule>
  </conditionalFormatting>
  <conditionalFormatting sqref="I28">
    <cfRule type="beginsWith" dxfId="24104" priority="467" operator="beginsWith" text="ATD">
      <formula>LEFT(I28,LEN("ATD"))="ATD"</formula>
    </cfRule>
  </conditionalFormatting>
  <conditionalFormatting sqref="I28">
    <cfRule type="beginsWith" dxfId="24103" priority="466" operator="beginsWith" text="DP">
      <formula>LEFT(I28,LEN("DP"))="DP"</formula>
    </cfRule>
  </conditionalFormatting>
  <conditionalFormatting sqref="I27">
    <cfRule type="beginsWith" dxfId="24102" priority="464" operator="beginsWith" text="FER">
      <formula>LEFT(I27,LEN("FER"))="FER"</formula>
    </cfRule>
    <cfRule type="beginsWith" dxfId="24101" priority="465" operator="beginsWith" text="FRS">
      <formula>LEFT(I27,LEN("FRS"))="FRS"</formula>
    </cfRule>
  </conditionalFormatting>
  <conditionalFormatting sqref="I27">
    <cfRule type="beginsWith" dxfId="24100" priority="463" operator="beginsWith" text="NT">
      <formula>LEFT(I27,LEN("NT"))="NT"</formula>
    </cfRule>
  </conditionalFormatting>
  <conditionalFormatting sqref="I27">
    <cfRule type="beginsWith" dxfId="24099" priority="460" operator="beginsWith" text="ANT">
      <formula>LEFT(I27,LEN("ANT"))="ANT"</formula>
    </cfRule>
    <cfRule type="beginsWith" dxfId="24098" priority="461" operator="beginsWith" text="FAL">
      <formula>LEFT(I27,LEN("FAL"))="FAL"</formula>
    </cfRule>
    <cfRule type="beginsWith" dxfId="24097" priority="462" operator="beginsWith" text="OK">
      <formula>LEFT(I27,LEN("OK"))="OK"</formula>
    </cfRule>
  </conditionalFormatting>
  <conditionalFormatting sqref="I27">
    <cfRule type="beginsWith" dxfId="24096" priority="459" operator="beginsWith" text="ATR">
      <formula>LEFT(I27,LEN("ATR"))="ATR"</formula>
    </cfRule>
  </conditionalFormatting>
  <conditionalFormatting sqref="I27">
    <cfRule type="beginsWith" dxfId="24095" priority="458" operator="beginsWith" text="ATD">
      <formula>LEFT(I27,LEN("ATD"))="ATD"</formula>
    </cfRule>
  </conditionalFormatting>
  <conditionalFormatting sqref="I27">
    <cfRule type="beginsWith" dxfId="24094" priority="457" operator="beginsWith" text="DP">
      <formula>LEFT(I27,LEN("DP"))="DP"</formula>
    </cfRule>
  </conditionalFormatting>
  <conditionalFormatting sqref="I30">
    <cfRule type="beginsWith" dxfId="24093" priority="455" operator="beginsWith" text="FER">
      <formula>LEFT(I30,LEN("FER"))="FER"</formula>
    </cfRule>
    <cfRule type="beginsWith" dxfId="24092" priority="456" operator="beginsWith" text="FRS">
      <formula>LEFT(I30,LEN("FRS"))="FRS"</formula>
    </cfRule>
  </conditionalFormatting>
  <conditionalFormatting sqref="I30">
    <cfRule type="beginsWith" dxfId="24091" priority="454" operator="beginsWith" text="NT">
      <formula>LEFT(I30,LEN("NT"))="NT"</formula>
    </cfRule>
  </conditionalFormatting>
  <conditionalFormatting sqref="I30">
    <cfRule type="beginsWith" dxfId="24090" priority="451" operator="beginsWith" text="ANT">
      <formula>LEFT(I30,LEN("ANT"))="ANT"</formula>
    </cfRule>
    <cfRule type="beginsWith" dxfId="24089" priority="452" operator="beginsWith" text="FAL">
      <formula>LEFT(I30,LEN("FAL"))="FAL"</formula>
    </cfRule>
    <cfRule type="beginsWith" dxfId="24088" priority="453" operator="beginsWith" text="OK">
      <formula>LEFT(I30,LEN("OK"))="OK"</formula>
    </cfRule>
  </conditionalFormatting>
  <conditionalFormatting sqref="I30">
    <cfRule type="beginsWith" dxfId="24087" priority="450" operator="beginsWith" text="ATR">
      <formula>LEFT(I30,LEN("ATR"))="ATR"</formula>
    </cfRule>
  </conditionalFormatting>
  <conditionalFormatting sqref="I30">
    <cfRule type="beginsWith" dxfId="24086" priority="449" operator="beginsWith" text="ATD">
      <formula>LEFT(I30,LEN("ATD"))="ATD"</formula>
    </cfRule>
  </conditionalFormatting>
  <conditionalFormatting sqref="I30">
    <cfRule type="beginsWith" dxfId="24085" priority="448" stopIfTrue="1" operator="beginsWith" text="DP">
      <formula>LEFT(I30,LEN("DP"))="DP"</formula>
    </cfRule>
  </conditionalFormatting>
  <conditionalFormatting sqref="I29">
    <cfRule type="beginsWith" dxfId="24084" priority="446" operator="beginsWith" text="FER">
      <formula>LEFT(I29,LEN("FER"))="FER"</formula>
    </cfRule>
    <cfRule type="beginsWith" dxfId="24083" priority="447" operator="beginsWith" text="FRS">
      <formula>LEFT(I29,LEN("FRS"))="FRS"</formula>
    </cfRule>
  </conditionalFormatting>
  <conditionalFormatting sqref="I29">
    <cfRule type="beginsWith" dxfId="24082" priority="445" operator="beginsWith" text="NT">
      <formula>LEFT(I29,LEN("NT"))="NT"</formula>
    </cfRule>
  </conditionalFormatting>
  <conditionalFormatting sqref="I29">
    <cfRule type="beginsWith" dxfId="24081" priority="442" operator="beginsWith" text="ANT">
      <formula>LEFT(I29,LEN("ANT"))="ANT"</formula>
    </cfRule>
    <cfRule type="beginsWith" dxfId="24080" priority="443" operator="beginsWith" text="FAL">
      <formula>LEFT(I29,LEN("FAL"))="FAL"</formula>
    </cfRule>
    <cfRule type="beginsWith" dxfId="24079" priority="444" operator="beginsWith" text="OK">
      <formula>LEFT(I29,LEN("OK"))="OK"</formula>
    </cfRule>
  </conditionalFormatting>
  <conditionalFormatting sqref="I29">
    <cfRule type="beginsWith" dxfId="24078" priority="441" operator="beginsWith" text="ATR">
      <formula>LEFT(I29,LEN("ATR"))="ATR"</formula>
    </cfRule>
  </conditionalFormatting>
  <conditionalFormatting sqref="I29">
    <cfRule type="beginsWith" dxfId="24077" priority="440" operator="beginsWith" text="ATD">
      <formula>LEFT(I29,LEN("ATD"))="ATD"</formula>
    </cfRule>
  </conditionalFormatting>
  <conditionalFormatting sqref="I29">
    <cfRule type="beginsWith" dxfId="24076" priority="439" operator="beginsWith" text="DP">
      <formula>LEFT(I29,LEN("DP"))="DP"</formula>
    </cfRule>
  </conditionalFormatting>
  <conditionalFormatting sqref="H27:H30">
    <cfRule type="expression" dxfId="24075" priority="438">
      <formula>G27="0"</formula>
    </cfRule>
  </conditionalFormatting>
  <conditionalFormatting sqref="G27:G30">
    <cfRule type="beginsWith" dxfId="24074" priority="437" operator="beginsWith" text="0">
      <formula>LEFT(G27,LEN("0"))="0"</formula>
    </cfRule>
  </conditionalFormatting>
  <conditionalFormatting sqref="I32">
    <cfRule type="beginsWith" dxfId="24073" priority="435" operator="beginsWith" text="FER">
      <formula>LEFT(I32,LEN("FER"))="FER"</formula>
    </cfRule>
    <cfRule type="beginsWith" dxfId="24072" priority="436" operator="beginsWith" text="FRS">
      <formula>LEFT(I32,LEN("FRS"))="FRS"</formula>
    </cfRule>
  </conditionalFormatting>
  <conditionalFormatting sqref="I32">
    <cfRule type="beginsWith" dxfId="24071" priority="434" operator="beginsWith" text="NT">
      <formula>LEFT(I32,LEN("NT"))="NT"</formula>
    </cfRule>
  </conditionalFormatting>
  <conditionalFormatting sqref="I32">
    <cfRule type="beginsWith" dxfId="24070" priority="431" operator="beginsWith" text="ANT">
      <formula>LEFT(I32,LEN("ANT"))="ANT"</formula>
    </cfRule>
    <cfRule type="beginsWith" dxfId="24069" priority="432" operator="beginsWith" text="FAL">
      <formula>LEFT(I32,LEN("FAL"))="FAL"</formula>
    </cfRule>
    <cfRule type="beginsWith" dxfId="24068" priority="433" operator="beginsWith" text="OK">
      <formula>LEFT(I32,LEN("OK"))="OK"</formula>
    </cfRule>
  </conditionalFormatting>
  <conditionalFormatting sqref="I32">
    <cfRule type="beginsWith" dxfId="24067" priority="430" operator="beginsWith" text="ATR">
      <formula>LEFT(I32,LEN("ATR"))="ATR"</formula>
    </cfRule>
  </conditionalFormatting>
  <conditionalFormatting sqref="I32">
    <cfRule type="beginsWith" dxfId="24066" priority="429" operator="beginsWith" text="ATD">
      <formula>LEFT(I32,LEN("ATD"))="ATD"</formula>
    </cfRule>
  </conditionalFormatting>
  <conditionalFormatting sqref="I32">
    <cfRule type="beginsWith" dxfId="24065" priority="428" operator="beginsWith" text="DP">
      <formula>LEFT(I32,LEN("DP"))="DP"</formula>
    </cfRule>
  </conditionalFormatting>
  <conditionalFormatting sqref="I31">
    <cfRule type="beginsWith" dxfId="24064" priority="426" operator="beginsWith" text="FER">
      <formula>LEFT(I31,LEN("FER"))="FER"</formula>
    </cfRule>
    <cfRule type="beginsWith" dxfId="24063" priority="427" operator="beginsWith" text="FRS">
      <formula>LEFT(I31,LEN("FRS"))="FRS"</formula>
    </cfRule>
  </conditionalFormatting>
  <conditionalFormatting sqref="I31">
    <cfRule type="beginsWith" dxfId="24062" priority="425" operator="beginsWith" text="NT">
      <formula>LEFT(I31,LEN("NT"))="NT"</formula>
    </cfRule>
  </conditionalFormatting>
  <conditionalFormatting sqref="I31">
    <cfRule type="beginsWith" dxfId="24061" priority="422" operator="beginsWith" text="ANT">
      <formula>LEFT(I31,LEN("ANT"))="ANT"</formula>
    </cfRule>
    <cfRule type="beginsWith" dxfId="24060" priority="423" operator="beginsWith" text="FAL">
      <formula>LEFT(I31,LEN("FAL"))="FAL"</formula>
    </cfRule>
    <cfRule type="beginsWith" dxfId="24059" priority="424" operator="beginsWith" text="OK">
      <formula>LEFT(I31,LEN("OK"))="OK"</formula>
    </cfRule>
  </conditionalFormatting>
  <conditionalFormatting sqref="I31">
    <cfRule type="beginsWith" dxfId="24058" priority="421" operator="beginsWith" text="ATR">
      <formula>LEFT(I31,LEN("ATR"))="ATR"</formula>
    </cfRule>
  </conditionalFormatting>
  <conditionalFormatting sqref="I31">
    <cfRule type="beginsWith" dxfId="24057" priority="420" operator="beginsWith" text="ATD">
      <formula>LEFT(I31,LEN("ATD"))="ATD"</formula>
    </cfRule>
  </conditionalFormatting>
  <conditionalFormatting sqref="I31">
    <cfRule type="beginsWith" dxfId="24056" priority="419" operator="beginsWith" text="DP">
      <formula>LEFT(I31,LEN("DP"))="DP"</formula>
    </cfRule>
  </conditionalFormatting>
  <conditionalFormatting sqref="I34">
    <cfRule type="beginsWith" dxfId="24055" priority="417" operator="beginsWith" text="FER">
      <formula>LEFT(I34,LEN("FER"))="FER"</formula>
    </cfRule>
    <cfRule type="beginsWith" dxfId="24054" priority="418" operator="beginsWith" text="FRS">
      <formula>LEFT(I34,LEN("FRS"))="FRS"</formula>
    </cfRule>
  </conditionalFormatting>
  <conditionalFormatting sqref="I34">
    <cfRule type="beginsWith" dxfId="24053" priority="416" operator="beginsWith" text="NT">
      <formula>LEFT(I34,LEN("NT"))="NT"</formula>
    </cfRule>
  </conditionalFormatting>
  <conditionalFormatting sqref="I34">
    <cfRule type="beginsWith" dxfId="24052" priority="413" operator="beginsWith" text="ANT">
      <formula>LEFT(I34,LEN("ANT"))="ANT"</formula>
    </cfRule>
    <cfRule type="beginsWith" dxfId="24051" priority="414" operator="beginsWith" text="FAL">
      <formula>LEFT(I34,LEN("FAL"))="FAL"</formula>
    </cfRule>
    <cfRule type="beginsWith" dxfId="24050" priority="415" operator="beginsWith" text="OK">
      <formula>LEFT(I34,LEN("OK"))="OK"</formula>
    </cfRule>
  </conditionalFormatting>
  <conditionalFormatting sqref="I34">
    <cfRule type="beginsWith" dxfId="24049" priority="412" operator="beginsWith" text="ATR">
      <formula>LEFT(I34,LEN("ATR"))="ATR"</formula>
    </cfRule>
  </conditionalFormatting>
  <conditionalFormatting sqref="I34">
    <cfRule type="beginsWith" dxfId="24048" priority="411" operator="beginsWith" text="ATD">
      <formula>LEFT(I34,LEN("ATD"))="ATD"</formula>
    </cfRule>
  </conditionalFormatting>
  <conditionalFormatting sqref="I34">
    <cfRule type="beginsWith" dxfId="24047" priority="410" stopIfTrue="1" operator="beginsWith" text="DP">
      <formula>LEFT(I34,LEN("DP"))="DP"</formula>
    </cfRule>
  </conditionalFormatting>
  <conditionalFormatting sqref="I33">
    <cfRule type="beginsWith" dxfId="24046" priority="408" operator="beginsWith" text="FER">
      <formula>LEFT(I33,LEN("FER"))="FER"</formula>
    </cfRule>
    <cfRule type="beginsWith" dxfId="24045" priority="409" operator="beginsWith" text="FRS">
      <formula>LEFT(I33,LEN("FRS"))="FRS"</formula>
    </cfRule>
  </conditionalFormatting>
  <conditionalFormatting sqref="I33">
    <cfRule type="beginsWith" dxfId="24044" priority="407" operator="beginsWith" text="NT">
      <formula>LEFT(I33,LEN("NT"))="NT"</formula>
    </cfRule>
  </conditionalFormatting>
  <conditionalFormatting sqref="I33">
    <cfRule type="beginsWith" dxfId="24043" priority="404" operator="beginsWith" text="ANT">
      <formula>LEFT(I33,LEN("ANT"))="ANT"</formula>
    </cfRule>
    <cfRule type="beginsWith" dxfId="24042" priority="405" operator="beginsWith" text="FAL">
      <formula>LEFT(I33,LEN("FAL"))="FAL"</formula>
    </cfRule>
    <cfRule type="beginsWith" dxfId="24041" priority="406" operator="beginsWith" text="OK">
      <formula>LEFT(I33,LEN("OK"))="OK"</formula>
    </cfRule>
  </conditionalFormatting>
  <conditionalFormatting sqref="I33">
    <cfRule type="beginsWith" dxfId="24040" priority="403" operator="beginsWith" text="ATR">
      <formula>LEFT(I33,LEN("ATR"))="ATR"</formula>
    </cfRule>
  </conditionalFormatting>
  <conditionalFormatting sqref="I33">
    <cfRule type="beginsWith" dxfId="24039" priority="402" operator="beginsWith" text="ATD">
      <formula>LEFT(I33,LEN("ATD"))="ATD"</formula>
    </cfRule>
  </conditionalFormatting>
  <conditionalFormatting sqref="I33">
    <cfRule type="beginsWith" dxfId="24038" priority="401" operator="beginsWith" text="DP">
      <formula>LEFT(I33,LEN("DP"))="DP"</formula>
    </cfRule>
  </conditionalFormatting>
  <conditionalFormatting sqref="H31:H34">
    <cfRule type="expression" dxfId="24037" priority="400">
      <formula>G31="0"</formula>
    </cfRule>
  </conditionalFormatting>
  <conditionalFormatting sqref="G31:G34">
    <cfRule type="beginsWith" dxfId="24036" priority="399" operator="beginsWith" text="0">
      <formula>LEFT(G31,LEN("0"))="0"</formula>
    </cfRule>
  </conditionalFormatting>
  <conditionalFormatting sqref="I36">
    <cfRule type="beginsWith" dxfId="24035" priority="397" operator="beginsWith" text="FER">
      <formula>LEFT(I36,LEN("FER"))="FER"</formula>
    </cfRule>
    <cfRule type="beginsWith" dxfId="24034" priority="398" operator="beginsWith" text="FRS">
      <formula>LEFT(I36,LEN("FRS"))="FRS"</formula>
    </cfRule>
  </conditionalFormatting>
  <conditionalFormatting sqref="I36">
    <cfRule type="beginsWith" dxfId="24033" priority="396" operator="beginsWith" text="NT">
      <formula>LEFT(I36,LEN("NT"))="NT"</formula>
    </cfRule>
  </conditionalFormatting>
  <conditionalFormatting sqref="I36">
    <cfRule type="beginsWith" dxfId="24032" priority="393" operator="beginsWith" text="ANT">
      <formula>LEFT(I36,LEN("ANT"))="ANT"</formula>
    </cfRule>
    <cfRule type="beginsWith" dxfId="24031" priority="394" operator="beginsWith" text="FAL">
      <formula>LEFT(I36,LEN("FAL"))="FAL"</formula>
    </cfRule>
    <cfRule type="beginsWith" dxfId="24030" priority="395" operator="beginsWith" text="OK">
      <formula>LEFT(I36,LEN("OK"))="OK"</formula>
    </cfRule>
  </conditionalFormatting>
  <conditionalFormatting sqref="I36">
    <cfRule type="beginsWith" dxfId="24029" priority="392" operator="beginsWith" text="ATR">
      <formula>LEFT(I36,LEN("ATR"))="ATR"</formula>
    </cfRule>
  </conditionalFormatting>
  <conditionalFormatting sqref="I36">
    <cfRule type="beginsWith" dxfId="24028" priority="391" operator="beginsWith" text="ATD">
      <formula>LEFT(I36,LEN("ATD"))="ATD"</formula>
    </cfRule>
  </conditionalFormatting>
  <conditionalFormatting sqref="I36">
    <cfRule type="beginsWith" dxfId="24027" priority="390" operator="beginsWith" text="DP">
      <formula>LEFT(I36,LEN("DP"))="DP"</formula>
    </cfRule>
  </conditionalFormatting>
  <conditionalFormatting sqref="I35">
    <cfRule type="beginsWith" dxfId="24026" priority="388" operator="beginsWith" text="FER">
      <formula>LEFT(I35,LEN("FER"))="FER"</formula>
    </cfRule>
    <cfRule type="beginsWith" dxfId="24025" priority="389" operator="beginsWith" text="FRS">
      <formula>LEFT(I35,LEN("FRS"))="FRS"</formula>
    </cfRule>
  </conditionalFormatting>
  <conditionalFormatting sqref="I35">
    <cfRule type="beginsWith" dxfId="24024" priority="387" operator="beginsWith" text="NT">
      <formula>LEFT(I35,LEN("NT"))="NT"</formula>
    </cfRule>
  </conditionalFormatting>
  <conditionalFormatting sqref="I35">
    <cfRule type="beginsWith" dxfId="24023" priority="384" operator="beginsWith" text="ANT">
      <formula>LEFT(I35,LEN("ANT"))="ANT"</formula>
    </cfRule>
    <cfRule type="beginsWith" dxfId="24022" priority="385" operator="beginsWith" text="FAL">
      <formula>LEFT(I35,LEN("FAL"))="FAL"</formula>
    </cfRule>
    <cfRule type="beginsWith" dxfId="24021" priority="386" operator="beginsWith" text="OK">
      <formula>LEFT(I35,LEN("OK"))="OK"</formula>
    </cfRule>
  </conditionalFormatting>
  <conditionalFormatting sqref="I35">
    <cfRule type="beginsWith" dxfId="24020" priority="383" operator="beginsWith" text="ATR">
      <formula>LEFT(I35,LEN("ATR"))="ATR"</formula>
    </cfRule>
  </conditionalFormatting>
  <conditionalFormatting sqref="I35">
    <cfRule type="beginsWith" dxfId="24019" priority="382" operator="beginsWith" text="ATD">
      <formula>LEFT(I35,LEN("ATD"))="ATD"</formula>
    </cfRule>
  </conditionalFormatting>
  <conditionalFormatting sqref="I35">
    <cfRule type="beginsWith" dxfId="24018" priority="381" operator="beginsWith" text="DP">
      <formula>LEFT(I35,LEN("DP"))="DP"</formula>
    </cfRule>
  </conditionalFormatting>
  <conditionalFormatting sqref="I38">
    <cfRule type="beginsWith" dxfId="24017" priority="379" operator="beginsWith" text="FER">
      <formula>LEFT(I38,LEN("FER"))="FER"</formula>
    </cfRule>
    <cfRule type="beginsWith" dxfId="24016" priority="380" operator="beginsWith" text="FRS">
      <formula>LEFT(I38,LEN("FRS"))="FRS"</formula>
    </cfRule>
  </conditionalFormatting>
  <conditionalFormatting sqref="I38">
    <cfRule type="beginsWith" dxfId="24015" priority="378" operator="beginsWith" text="NT">
      <formula>LEFT(I38,LEN("NT"))="NT"</formula>
    </cfRule>
  </conditionalFormatting>
  <conditionalFormatting sqref="I38">
    <cfRule type="beginsWith" dxfId="24014" priority="375" operator="beginsWith" text="ANT">
      <formula>LEFT(I38,LEN("ANT"))="ANT"</formula>
    </cfRule>
    <cfRule type="beginsWith" dxfId="24013" priority="376" operator="beginsWith" text="FAL">
      <formula>LEFT(I38,LEN("FAL"))="FAL"</formula>
    </cfRule>
    <cfRule type="beginsWith" dxfId="24012" priority="377" operator="beginsWith" text="OK">
      <formula>LEFT(I38,LEN("OK"))="OK"</formula>
    </cfRule>
  </conditionalFormatting>
  <conditionalFormatting sqref="I38">
    <cfRule type="beginsWith" dxfId="24011" priority="374" operator="beginsWith" text="ATR">
      <formula>LEFT(I38,LEN("ATR"))="ATR"</formula>
    </cfRule>
  </conditionalFormatting>
  <conditionalFormatting sqref="I38">
    <cfRule type="beginsWith" dxfId="24010" priority="373" operator="beginsWith" text="ATD">
      <formula>LEFT(I38,LEN("ATD"))="ATD"</formula>
    </cfRule>
  </conditionalFormatting>
  <conditionalFormatting sqref="I38">
    <cfRule type="beginsWith" dxfId="24009" priority="372" stopIfTrue="1" operator="beginsWith" text="DP">
      <formula>LEFT(I38,LEN("DP"))="DP"</formula>
    </cfRule>
  </conditionalFormatting>
  <conditionalFormatting sqref="I37">
    <cfRule type="beginsWith" dxfId="24008" priority="370" operator="beginsWith" text="FER">
      <formula>LEFT(I37,LEN("FER"))="FER"</formula>
    </cfRule>
    <cfRule type="beginsWith" dxfId="24007" priority="371" operator="beginsWith" text="FRS">
      <formula>LEFT(I37,LEN("FRS"))="FRS"</formula>
    </cfRule>
  </conditionalFormatting>
  <conditionalFormatting sqref="I37">
    <cfRule type="beginsWith" dxfId="24006" priority="369" operator="beginsWith" text="NT">
      <formula>LEFT(I37,LEN("NT"))="NT"</formula>
    </cfRule>
  </conditionalFormatting>
  <conditionalFormatting sqref="I37">
    <cfRule type="beginsWith" dxfId="24005" priority="366" operator="beginsWith" text="ANT">
      <formula>LEFT(I37,LEN("ANT"))="ANT"</formula>
    </cfRule>
    <cfRule type="beginsWith" dxfId="24004" priority="367" operator="beginsWith" text="FAL">
      <formula>LEFT(I37,LEN("FAL"))="FAL"</formula>
    </cfRule>
    <cfRule type="beginsWith" dxfId="24003" priority="368" operator="beginsWith" text="OK">
      <formula>LEFT(I37,LEN("OK"))="OK"</formula>
    </cfRule>
  </conditionalFormatting>
  <conditionalFormatting sqref="I37">
    <cfRule type="beginsWith" dxfId="24002" priority="365" operator="beginsWith" text="ATR">
      <formula>LEFT(I37,LEN("ATR"))="ATR"</formula>
    </cfRule>
  </conditionalFormatting>
  <conditionalFormatting sqref="I37">
    <cfRule type="beginsWith" dxfId="24001" priority="364" operator="beginsWith" text="ATD">
      <formula>LEFT(I37,LEN("ATD"))="ATD"</formula>
    </cfRule>
  </conditionalFormatting>
  <conditionalFormatting sqref="I37">
    <cfRule type="beginsWith" dxfId="24000" priority="363" operator="beginsWith" text="DP">
      <formula>LEFT(I37,LEN("DP"))="DP"</formula>
    </cfRule>
  </conditionalFormatting>
  <conditionalFormatting sqref="H35:H38">
    <cfRule type="expression" dxfId="23999" priority="362">
      <formula>G35="0"</formula>
    </cfRule>
  </conditionalFormatting>
  <conditionalFormatting sqref="G35:G38">
    <cfRule type="beginsWith" dxfId="23998" priority="361" operator="beginsWith" text="0">
      <formula>LEFT(G35,LEN("0"))="0"</formula>
    </cfRule>
  </conditionalFormatting>
  <conditionalFormatting sqref="I40">
    <cfRule type="beginsWith" dxfId="23997" priority="359" operator="beginsWith" text="FER">
      <formula>LEFT(I40,LEN("FER"))="FER"</formula>
    </cfRule>
    <cfRule type="beginsWith" dxfId="23996" priority="360" operator="beginsWith" text="FRS">
      <formula>LEFT(I40,LEN("FRS"))="FRS"</formula>
    </cfRule>
  </conditionalFormatting>
  <conditionalFormatting sqref="I40">
    <cfRule type="beginsWith" dxfId="23995" priority="358" operator="beginsWith" text="NT">
      <formula>LEFT(I40,LEN("NT"))="NT"</formula>
    </cfRule>
  </conditionalFormatting>
  <conditionalFormatting sqref="I40">
    <cfRule type="beginsWith" dxfId="23994" priority="355" operator="beginsWith" text="ANT">
      <formula>LEFT(I40,LEN("ANT"))="ANT"</formula>
    </cfRule>
    <cfRule type="beginsWith" dxfId="23993" priority="356" operator="beginsWith" text="FAL">
      <formula>LEFT(I40,LEN("FAL"))="FAL"</formula>
    </cfRule>
    <cfRule type="beginsWith" dxfId="23992" priority="357" operator="beginsWith" text="OK">
      <formula>LEFT(I40,LEN("OK"))="OK"</formula>
    </cfRule>
  </conditionalFormatting>
  <conditionalFormatting sqref="I40">
    <cfRule type="beginsWith" dxfId="23991" priority="354" operator="beginsWith" text="ATR">
      <formula>LEFT(I40,LEN("ATR"))="ATR"</formula>
    </cfRule>
  </conditionalFormatting>
  <conditionalFormatting sqref="I40">
    <cfRule type="beginsWith" dxfId="23990" priority="353" operator="beginsWith" text="ATD">
      <formula>LEFT(I40,LEN("ATD"))="ATD"</formula>
    </cfRule>
  </conditionalFormatting>
  <conditionalFormatting sqref="I40">
    <cfRule type="beginsWith" dxfId="23989" priority="352" operator="beginsWith" text="DP">
      <formula>LEFT(I40,LEN("DP"))="DP"</formula>
    </cfRule>
  </conditionalFormatting>
  <conditionalFormatting sqref="I39">
    <cfRule type="beginsWith" dxfId="23988" priority="350" operator="beginsWith" text="FER">
      <formula>LEFT(I39,LEN("FER"))="FER"</formula>
    </cfRule>
    <cfRule type="beginsWith" dxfId="23987" priority="351" operator="beginsWith" text="FRS">
      <formula>LEFT(I39,LEN("FRS"))="FRS"</formula>
    </cfRule>
  </conditionalFormatting>
  <conditionalFormatting sqref="I39">
    <cfRule type="beginsWith" dxfId="23986" priority="349" operator="beginsWith" text="NT">
      <formula>LEFT(I39,LEN("NT"))="NT"</formula>
    </cfRule>
  </conditionalFormatting>
  <conditionalFormatting sqref="I39">
    <cfRule type="beginsWith" dxfId="23985" priority="346" operator="beginsWith" text="ANT">
      <formula>LEFT(I39,LEN("ANT"))="ANT"</formula>
    </cfRule>
    <cfRule type="beginsWith" dxfId="23984" priority="347" operator="beginsWith" text="FAL">
      <formula>LEFT(I39,LEN("FAL"))="FAL"</formula>
    </cfRule>
    <cfRule type="beginsWith" dxfId="23983" priority="348" operator="beginsWith" text="OK">
      <formula>LEFT(I39,LEN("OK"))="OK"</formula>
    </cfRule>
  </conditionalFormatting>
  <conditionalFormatting sqref="I39">
    <cfRule type="beginsWith" dxfId="23982" priority="345" operator="beginsWith" text="ATR">
      <formula>LEFT(I39,LEN("ATR"))="ATR"</formula>
    </cfRule>
  </conditionalFormatting>
  <conditionalFormatting sqref="I39">
    <cfRule type="beginsWith" dxfId="23981" priority="344" operator="beginsWith" text="ATD">
      <formula>LEFT(I39,LEN("ATD"))="ATD"</formula>
    </cfRule>
  </conditionalFormatting>
  <conditionalFormatting sqref="I39">
    <cfRule type="beginsWith" dxfId="23980" priority="343" operator="beginsWith" text="DP">
      <formula>LEFT(I39,LEN("DP"))="DP"</formula>
    </cfRule>
  </conditionalFormatting>
  <conditionalFormatting sqref="I42">
    <cfRule type="beginsWith" dxfId="23979" priority="341" operator="beginsWith" text="FER">
      <formula>LEFT(I42,LEN("FER"))="FER"</formula>
    </cfRule>
    <cfRule type="beginsWith" dxfId="23978" priority="342" operator="beginsWith" text="FRS">
      <formula>LEFT(I42,LEN("FRS"))="FRS"</formula>
    </cfRule>
  </conditionalFormatting>
  <conditionalFormatting sqref="I42">
    <cfRule type="beginsWith" dxfId="23977" priority="340" operator="beginsWith" text="NT">
      <formula>LEFT(I42,LEN("NT"))="NT"</formula>
    </cfRule>
  </conditionalFormatting>
  <conditionalFormatting sqref="I42">
    <cfRule type="beginsWith" dxfId="23976" priority="337" operator="beginsWith" text="ANT">
      <formula>LEFT(I42,LEN("ANT"))="ANT"</formula>
    </cfRule>
    <cfRule type="beginsWith" dxfId="23975" priority="338" operator="beginsWith" text="FAL">
      <formula>LEFT(I42,LEN("FAL"))="FAL"</formula>
    </cfRule>
    <cfRule type="beginsWith" dxfId="23974" priority="339" operator="beginsWith" text="OK">
      <formula>LEFT(I42,LEN("OK"))="OK"</formula>
    </cfRule>
  </conditionalFormatting>
  <conditionalFormatting sqref="I42">
    <cfRule type="beginsWith" dxfId="23973" priority="336" operator="beginsWith" text="ATR">
      <formula>LEFT(I42,LEN("ATR"))="ATR"</formula>
    </cfRule>
  </conditionalFormatting>
  <conditionalFormatting sqref="I42">
    <cfRule type="beginsWith" dxfId="23972" priority="335" operator="beginsWith" text="ATD">
      <formula>LEFT(I42,LEN("ATD"))="ATD"</formula>
    </cfRule>
  </conditionalFormatting>
  <conditionalFormatting sqref="I42">
    <cfRule type="beginsWith" dxfId="23971" priority="334" stopIfTrue="1" operator="beginsWith" text="DP">
      <formula>LEFT(I42,LEN("DP"))="DP"</formula>
    </cfRule>
  </conditionalFormatting>
  <conditionalFormatting sqref="I41">
    <cfRule type="beginsWith" dxfId="23970" priority="332" operator="beginsWith" text="FER">
      <formula>LEFT(I41,LEN("FER"))="FER"</formula>
    </cfRule>
    <cfRule type="beginsWith" dxfId="23969" priority="333" operator="beginsWith" text="FRS">
      <formula>LEFT(I41,LEN("FRS"))="FRS"</formula>
    </cfRule>
  </conditionalFormatting>
  <conditionalFormatting sqref="I41">
    <cfRule type="beginsWith" dxfId="23968" priority="331" operator="beginsWith" text="NT">
      <formula>LEFT(I41,LEN("NT"))="NT"</formula>
    </cfRule>
  </conditionalFormatting>
  <conditionalFormatting sqref="I41">
    <cfRule type="beginsWith" dxfId="23967" priority="328" operator="beginsWith" text="ANT">
      <formula>LEFT(I41,LEN("ANT"))="ANT"</formula>
    </cfRule>
    <cfRule type="beginsWith" dxfId="23966" priority="329" operator="beginsWith" text="FAL">
      <formula>LEFT(I41,LEN("FAL"))="FAL"</formula>
    </cfRule>
    <cfRule type="beginsWith" dxfId="23965" priority="330" operator="beginsWith" text="OK">
      <formula>LEFT(I41,LEN("OK"))="OK"</formula>
    </cfRule>
  </conditionalFormatting>
  <conditionalFormatting sqref="I41">
    <cfRule type="beginsWith" dxfId="23964" priority="327" operator="beginsWith" text="ATR">
      <formula>LEFT(I41,LEN("ATR"))="ATR"</formula>
    </cfRule>
  </conditionalFormatting>
  <conditionalFormatting sqref="I41">
    <cfRule type="beginsWith" dxfId="23963" priority="326" operator="beginsWith" text="ATD">
      <formula>LEFT(I41,LEN("ATD"))="ATD"</formula>
    </cfRule>
  </conditionalFormatting>
  <conditionalFormatting sqref="I41">
    <cfRule type="beginsWith" dxfId="23962" priority="325" operator="beginsWith" text="DP">
      <formula>LEFT(I41,LEN("DP"))="DP"</formula>
    </cfRule>
  </conditionalFormatting>
  <conditionalFormatting sqref="H39:H42">
    <cfRule type="expression" dxfId="23961" priority="324">
      <formula>G39="0"</formula>
    </cfRule>
  </conditionalFormatting>
  <conditionalFormatting sqref="G39:G42">
    <cfRule type="beginsWith" dxfId="23960" priority="323" operator="beginsWith" text="0">
      <formula>LEFT(G39,LEN("0"))="0"</formula>
    </cfRule>
  </conditionalFormatting>
  <conditionalFormatting sqref="L5:N6">
    <cfRule type="expression" dxfId="23959" priority="319">
      <formula>K3="FERIADO"</formula>
    </cfRule>
    <cfRule type="expression" dxfId="23958" priority="320">
      <formula>K3="FÉRIAS"</formula>
    </cfRule>
    <cfRule type="expression" dxfId="23957" priority="321">
      <formula>K3="ATESTADO"</formula>
    </cfRule>
    <cfRule type="expression" dxfId="23956" priority="322">
      <formula>K3="NTRAB"</formula>
    </cfRule>
  </conditionalFormatting>
  <conditionalFormatting sqref="N3">
    <cfRule type="beginsWith" dxfId="23955" priority="316" operator="beginsWith" text="DP">
      <formula>LEFT(N3,LEN("DP"))="DP"</formula>
    </cfRule>
    <cfRule type="beginsWith" dxfId="23954" priority="317" operator="beginsWith" text="FER">
      <formula>LEFT(N3,LEN("FER"))="FER"</formula>
    </cfRule>
    <cfRule type="beginsWith" dxfId="23953" priority="318" operator="beginsWith" text="FRS">
      <formula>LEFT(N3,LEN("FRS"))="FRS"</formula>
    </cfRule>
  </conditionalFormatting>
  <conditionalFormatting sqref="N3">
    <cfRule type="beginsWith" dxfId="23952" priority="315" operator="beginsWith" text="NT">
      <formula>LEFT(N3,LEN("NT"))="NT"</formula>
    </cfRule>
  </conditionalFormatting>
  <conditionalFormatting sqref="N3">
    <cfRule type="beginsWith" dxfId="23951" priority="312" operator="beginsWith" text="ANT">
      <formula>LEFT(N3,LEN("ANT"))="ANT"</formula>
    </cfRule>
    <cfRule type="beginsWith" dxfId="23950" priority="313" operator="beginsWith" text="FAL">
      <formula>LEFT(N3,LEN("FAL"))="FAL"</formula>
    </cfRule>
    <cfRule type="beginsWith" dxfId="23949" priority="314" operator="beginsWith" text="OK">
      <formula>LEFT(N3,LEN("OK"))="OK"</formula>
    </cfRule>
  </conditionalFormatting>
  <conditionalFormatting sqref="N3">
    <cfRule type="beginsWith" dxfId="23948" priority="311" operator="beginsWith" text="ATR">
      <formula>LEFT(N3,LEN("ATR"))="ATR"</formula>
    </cfRule>
  </conditionalFormatting>
  <conditionalFormatting sqref="N3">
    <cfRule type="beginsWith" dxfId="23947" priority="310" operator="beginsWith" text="ATD">
      <formula>LEFT(N3,LEN("ATD"))="ATD"</formula>
    </cfRule>
  </conditionalFormatting>
  <conditionalFormatting sqref="N4">
    <cfRule type="beginsWith" dxfId="23946" priority="308" operator="beginsWith" text="FER">
      <formula>LEFT(N4,LEN("FER"))="FER"</formula>
    </cfRule>
    <cfRule type="beginsWith" dxfId="23945" priority="309" operator="beginsWith" text="FRS">
      <formula>LEFT(N4,LEN("FRS"))="FRS"</formula>
    </cfRule>
  </conditionalFormatting>
  <conditionalFormatting sqref="N4">
    <cfRule type="beginsWith" dxfId="23944" priority="307" operator="beginsWith" text="NT">
      <formula>LEFT(N4,LEN("NT"))="NT"</formula>
    </cfRule>
  </conditionalFormatting>
  <conditionalFormatting sqref="N4">
    <cfRule type="beginsWith" dxfId="23943" priority="304" operator="beginsWith" text="ANT">
      <formula>LEFT(N4,LEN("ANT"))="ANT"</formula>
    </cfRule>
    <cfRule type="beginsWith" dxfId="23942" priority="305" operator="beginsWith" text="FAL">
      <formula>LEFT(N4,LEN("FAL"))="FAL"</formula>
    </cfRule>
    <cfRule type="beginsWith" dxfId="23941" priority="306" operator="beginsWith" text="OK">
      <formula>LEFT(N4,LEN("OK"))="OK"</formula>
    </cfRule>
  </conditionalFormatting>
  <conditionalFormatting sqref="N4">
    <cfRule type="beginsWith" dxfId="23940" priority="303" operator="beginsWith" text="ATR">
      <formula>LEFT(N4,LEN("ATR"))="ATR"</formula>
    </cfRule>
  </conditionalFormatting>
  <conditionalFormatting sqref="N4">
    <cfRule type="beginsWith" dxfId="23939" priority="302" operator="beginsWith" text="ATD">
      <formula>LEFT(N4,LEN("ATD"))="ATD"</formula>
    </cfRule>
  </conditionalFormatting>
  <conditionalFormatting sqref="N4">
    <cfRule type="beginsWith" dxfId="23938" priority="301" stopIfTrue="1" operator="beginsWith" text="DP">
      <formula>LEFT(N4,LEN("DP"))="DP"</formula>
    </cfRule>
  </conditionalFormatting>
  <conditionalFormatting sqref="M3:M4">
    <cfRule type="expression" dxfId="23937" priority="300">
      <formula>L3="0"</formula>
    </cfRule>
  </conditionalFormatting>
  <conditionalFormatting sqref="L3:L4">
    <cfRule type="beginsWith" dxfId="23936" priority="299" operator="beginsWith" text="0">
      <formula>LEFT(L3,LEN("0"))="0"</formula>
    </cfRule>
  </conditionalFormatting>
  <conditionalFormatting sqref="L7:N10">
    <cfRule type="expression" dxfId="23935" priority="295">
      <formula>K7="FÉRIAS"</formula>
    </cfRule>
    <cfRule type="expression" dxfId="23934" priority="296">
      <formula>K7="FERIADO"</formula>
    </cfRule>
    <cfRule type="expression" dxfId="23933" priority="297">
      <formula>K7="ATESTADO"</formula>
    </cfRule>
    <cfRule type="expression" dxfId="23932" priority="298">
      <formula>K7="NTRAB"</formula>
    </cfRule>
  </conditionalFormatting>
  <conditionalFormatting sqref="N12">
    <cfRule type="beginsWith" dxfId="23931" priority="293" operator="beginsWith" text="FER">
      <formula>LEFT(N12,LEN("FER"))="FER"</formula>
    </cfRule>
    <cfRule type="beginsWith" dxfId="23930" priority="294" operator="beginsWith" text="FRS">
      <formula>LEFT(N12,LEN("FRS"))="FRS"</formula>
    </cfRule>
  </conditionalFormatting>
  <conditionalFormatting sqref="N12">
    <cfRule type="beginsWith" dxfId="23929" priority="292" operator="beginsWith" text="NT">
      <formula>LEFT(N12,LEN("NT"))="NT"</formula>
    </cfRule>
  </conditionalFormatting>
  <conditionalFormatting sqref="N12">
    <cfRule type="beginsWith" dxfId="23928" priority="289" operator="beginsWith" text="ANT">
      <formula>LEFT(N12,LEN("ANT"))="ANT"</formula>
    </cfRule>
    <cfRule type="beginsWith" dxfId="23927" priority="290" operator="beginsWith" text="FAL">
      <formula>LEFT(N12,LEN("FAL"))="FAL"</formula>
    </cfRule>
    <cfRule type="beginsWith" dxfId="23926" priority="291" operator="beginsWith" text="OK">
      <formula>LEFT(N12,LEN("OK"))="OK"</formula>
    </cfRule>
  </conditionalFormatting>
  <conditionalFormatting sqref="N12">
    <cfRule type="beginsWith" dxfId="23925" priority="288" operator="beginsWith" text="ATR">
      <formula>LEFT(N12,LEN("ATR"))="ATR"</formula>
    </cfRule>
  </conditionalFormatting>
  <conditionalFormatting sqref="N12">
    <cfRule type="beginsWith" dxfId="23924" priority="287" operator="beginsWith" text="ATD">
      <formula>LEFT(N12,LEN("ATD"))="ATD"</formula>
    </cfRule>
  </conditionalFormatting>
  <conditionalFormatting sqref="N12">
    <cfRule type="beginsWith" dxfId="23923" priority="286" operator="beginsWith" text="DP">
      <formula>LEFT(N12,LEN("DP"))="DP"</formula>
    </cfRule>
  </conditionalFormatting>
  <conditionalFormatting sqref="N11">
    <cfRule type="beginsWith" dxfId="23922" priority="284" operator="beginsWith" text="FER">
      <formula>LEFT(N11,LEN("FER"))="FER"</formula>
    </cfRule>
    <cfRule type="beginsWith" dxfId="23921" priority="285" operator="beginsWith" text="FRS">
      <formula>LEFT(N11,LEN("FRS"))="FRS"</formula>
    </cfRule>
  </conditionalFormatting>
  <conditionalFormatting sqref="N11">
    <cfRule type="beginsWith" dxfId="23920" priority="283" operator="beginsWith" text="NT">
      <formula>LEFT(N11,LEN("NT"))="NT"</formula>
    </cfRule>
  </conditionalFormatting>
  <conditionalFormatting sqref="N11">
    <cfRule type="beginsWith" dxfId="23919" priority="280" operator="beginsWith" text="ANT">
      <formula>LEFT(N11,LEN("ANT"))="ANT"</formula>
    </cfRule>
    <cfRule type="beginsWith" dxfId="23918" priority="281" operator="beginsWith" text="FAL">
      <formula>LEFT(N11,LEN("FAL"))="FAL"</formula>
    </cfRule>
    <cfRule type="beginsWith" dxfId="23917" priority="282" operator="beginsWith" text="OK">
      <formula>LEFT(N11,LEN("OK"))="OK"</formula>
    </cfRule>
  </conditionalFormatting>
  <conditionalFormatting sqref="N11">
    <cfRule type="beginsWith" dxfId="23916" priority="279" operator="beginsWith" text="ATR">
      <formula>LEFT(N11,LEN("ATR"))="ATR"</formula>
    </cfRule>
  </conditionalFormatting>
  <conditionalFormatting sqref="N11">
    <cfRule type="beginsWith" dxfId="23915" priority="278" operator="beginsWith" text="ATD">
      <formula>LEFT(N11,LEN("ATD"))="ATD"</formula>
    </cfRule>
  </conditionalFormatting>
  <conditionalFormatting sqref="N11">
    <cfRule type="beginsWith" dxfId="23914" priority="277" operator="beginsWith" text="DP">
      <formula>LEFT(N11,LEN("DP"))="DP"</formula>
    </cfRule>
  </conditionalFormatting>
  <conditionalFormatting sqref="N14">
    <cfRule type="beginsWith" dxfId="23913" priority="275" operator="beginsWith" text="FER">
      <formula>LEFT(N14,LEN("FER"))="FER"</formula>
    </cfRule>
    <cfRule type="beginsWith" dxfId="23912" priority="276" operator="beginsWith" text="FRS">
      <formula>LEFT(N14,LEN("FRS"))="FRS"</formula>
    </cfRule>
  </conditionalFormatting>
  <conditionalFormatting sqref="N14">
    <cfRule type="beginsWith" dxfId="23911" priority="274" operator="beginsWith" text="NT">
      <formula>LEFT(N14,LEN("NT"))="NT"</formula>
    </cfRule>
  </conditionalFormatting>
  <conditionalFormatting sqref="N14">
    <cfRule type="beginsWith" dxfId="23910" priority="271" operator="beginsWith" text="ANT">
      <formula>LEFT(N14,LEN("ANT"))="ANT"</formula>
    </cfRule>
    <cfRule type="beginsWith" dxfId="23909" priority="272" operator="beginsWith" text="FAL">
      <formula>LEFT(N14,LEN("FAL"))="FAL"</formula>
    </cfRule>
    <cfRule type="beginsWith" dxfId="23908" priority="273" operator="beginsWith" text="OK">
      <formula>LEFT(N14,LEN("OK"))="OK"</formula>
    </cfRule>
  </conditionalFormatting>
  <conditionalFormatting sqref="N14">
    <cfRule type="beginsWith" dxfId="23907" priority="270" operator="beginsWith" text="ATR">
      <formula>LEFT(N14,LEN("ATR"))="ATR"</formula>
    </cfRule>
  </conditionalFormatting>
  <conditionalFormatting sqref="N14">
    <cfRule type="beginsWith" dxfId="23906" priority="269" operator="beginsWith" text="ATD">
      <formula>LEFT(N14,LEN("ATD"))="ATD"</formula>
    </cfRule>
  </conditionalFormatting>
  <conditionalFormatting sqref="N14">
    <cfRule type="beginsWith" dxfId="23905" priority="268" stopIfTrue="1" operator="beginsWith" text="DP">
      <formula>LEFT(N14,LEN("DP"))="DP"</formula>
    </cfRule>
  </conditionalFormatting>
  <conditionalFormatting sqref="N13">
    <cfRule type="beginsWith" dxfId="23904" priority="266" operator="beginsWith" text="FER">
      <formula>LEFT(N13,LEN("FER"))="FER"</formula>
    </cfRule>
    <cfRule type="beginsWith" dxfId="23903" priority="267" operator="beginsWith" text="FRS">
      <formula>LEFT(N13,LEN("FRS"))="FRS"</formula>
    </cfRule>
  </conditionalFormatting>
  <conditionalFormatting sqref="N13">
    <cfRule type="beginsWith" dxfId="23902" priority="265" operator="beginsWith" text="NT">
      <formula>LEFT(N13,LEN("NT"))="NT"</formula>
    </cfRule>
  </conditionalFormatting>
  <conditionalFormatting sqref="N13">
    <cfRule type="beginsWith" dxfId="23901" priority="262" operator="beginsWith" text="ANT">
      <formula>LEFT(N13,LEN("ANT"))="ANT"</formula>
    </cfRule>
    <cfRule type="beginsWith" dxfId="23900" priority="263" operator="beginsWith" text="FAL">
      <formula>LEFT(N13,LEN("FAL"))="FAL"</formula>
    </cfRule>
    <cfRule type="beginsWith" dxfId="23899" priority="264" operator="beginsWith" text="OK">
      <formula>LEFT(N13,LEN("OK"))="OK"</formula>
    </cfRule>
  </conditionalFormatting>
  <conditionalFormatting sqref="N13">
    <cfRule type="beginsWith" dxfId="23898" priority="261" operator="beginsWith" text="ATR">
      <formula>LEFT(N13,LEN("ATR"))="ATR"</formula>
    </cfRule>
  </conditionalFormatting>
  <conditionalFormatting sqref="N13">
    <cfRule type="beginsWith" dxfId="23897" priority="260" operator="beginsWith" text="ATD">
      <formula>LEFT(N13,LEN("ATD"))="ATD"</formula>
    </cfRule>
  </conditionalFormatting>
  <conditionalFormatting sqref="N13">
    <cfRule type="beginsWith" dxfId="23896" priority="259" operator="beginsWith" text="DP">
      <formula>LEFT(N13,LEN("DP"))="DP"</formula>
    </cfRule>
  </conditionalFormatting>
  <conditionalFormatting sqref="M11:M14">
    <cfRule type="expression" dxfId="23895" priority="258">
      <formula>L11="0"</formula>
    </cfRule>
  </conditionalFormatting>
  <conditionalFormatting sqref="L11:L14">
    <cfRule type="beginsWith" dxfId="23894" priority="257" operator="beginsWith" text="0">
      <formula>LEFT(L11,LEN("0"))="0"</formula>
    </cfRule>
  </conditionalFormatting>
  <conditionalFormatting sqref="N16">
    <cfRule type="beginsWith" dxfId="23893" priority="255" operator="beginsWith" text="FER">
      <formula>LEFT(N16,LEN("FER"))="FER"</formula>
    </cfRule>
    <cfRule type="beginsWith" dxfId="23892" priority="256" operator="beginsWith" text="FRS">
      <formula>LEFT(N16,LEN("FRS"))="FRS"</formula>
    </cfRule>
  </conditionalFormatting>
  <conditionalFormatting sqref="N16">
    <cfRule type="beginsWith" dxfId="23891" priority="254" operator="beginsWith" text="NT">
      <formula>LEFT(N16,LEN("NT"))="NT"</formula>
    </cfRule>
  </conditionalFormatting>
  <conditionalFormatting sqref="N16">
    <cfRule type="beginsWith" dxfId="23890" priority="251" operator="beginsWith" text="ANT">
      <formula>LEFT(N16,LEN("ANT"))="ANT"</formula>
    </cfRule>
    <cfRule type="beginsWith" dxfId="23889" priority="252" operator="beginsWith" text="FAL">
      <formula>LEFT(N16,LEN("FAL"))="FAL"</formula>
    </cfRule>
    <cfRule type="beginsWith" dxfId="23888" priority="253" operator="beginsWith" text="OK">
      <formula>LEFT(N16,LEN("OK"))="OK"</formula>
    </cfRule>
  </conditionalFormatting>
  <conditionalFormatting sqref="N16">
    <cfRule type="beginsWith" dxfId="23887" priority="250" operator="beginsWith" text="ATR">
      <formula>LEFT(N16,LEN("ATR"))="ATR"</formula>
    </cfRule>
  </conditionalFormatting>
  <conditionalFormatting sqref="N16">
    <cfRule type="beginsWith" dxfId="23886" priority="249" operator="beginsWith" text="ATD">
      <formula>LEFT(N16,LEN("ATD"))="ATD"</formula>
    </cfRule>
  </conditionalFormatting>
  <conditionalFormatting sqref="N16">
    <cfRule type="beginsWith" dxfId="23885" priority="248" operator="beginsWith" text="DP">
      <formula>LEFT(N16,LEN("DP"))="DP"</formula>
    </cfRule>
  </conditionalFormatting>
  <conditionalFormatting sqref="N15">
    <cfRule type="beginsWith" dxfId="23884" priority="246" operator="beginsWith" text="FER">
      <formula>LEFT(N15,LEN("FER"))="FER"</formula>
    </cfRule>
    <cfRule type="beginsWith" dxfId="23883" priority="247" operator="beginsWith" text="FRS">
      <formula>LEFT(N15,LEN("FRS"))="FRS"</formula>
    </cfRule>
  </conditionalFormatting>
  <conditionalFormatting sqref="N15">
    <cfRule type="beginsWith" dxfId="23882" priority="245" operator="beginsWith" text="NT">
      <formula>LEFT(N15,LEN("NT"))="NT"</formula>
    </cfRule>
  </conditionalFormatting>
  <conditionalFormatting sqref="N15">
    <cfRule type="beginsWith" dxfId="23881" priority="242" operator="beginsWith" text="ANT">
      <formula>LEFT(N15,LEN("ANT"))="ANT"</formula>
    </cfRule>
    <cfRule type="beginsWith" dxfId="23880" priority="243" operator="beginsWith" text="FAL">
      <formula>LEFT(N15,LEN("FAL"))="FAL"</formula>
    </cfRule>
    <cfRule type="beginsWith" dxfId="23879" priority="244" operator="beginsWith" text="OK">
      <formula>LEFT(N15,LEN("OK"))="OK"</formula>
    </cfRule>
  </conditionalFormatting>
  <conditionalFormatting sqref="N15">
    <cfRule type="beginsWith" dxfId="23878" priority="241" operator="beginsWith" text="ATR">
      <formula>LEFT(N15,LEN("ATR"))="ATR"</formula>
    </cfRule>
  </conditionalFormatting>
  <conditionalFormatting sqref="N15">
    <cfRule type="beginsWith" dxfId="23877" priority="240" operator="beginsWith" text="ATD">
      <formula>LEFT(N15,LEN("ATD"))="ATD"</formula>
    </cfRule>
  </conditionalFormatting>
  <conditionalFormatting sqref="N15">
    <cfRule type="beginsWith" dxfId="23876" priority="239" operator="beginsWith" text="DP">
      <formula>LEFT(N15,LEN("DP"))="DP"</formula>
    </cfRule>
  </conditionalFormatting>
  <conditionalFormatting sqref="N18">
    <cfRule type="beginsWith" dxfId="23875" priority="237" operator="beginsWith" text="FER">
      <formula>LEFT(N18,LEN("FER"))="FER"</formula>
    </cfRule>
    <cfRule type="beginsWith" dxfId="23874" priority="238" operator="beginsWith" text="FRS">
      <formula>LEFT(N18,LEN("FRS"))="FRS"</formula>
    </cfRule>
  </conditionalFormatting>
  <conditionalFormatting sqref="N18">
    <cfRule type="beginsWith" dxfId="23873" priority="236" operator="beginsWith" text="NT">
      <formula>LEFT(N18,LEN("NT"))="NT"</formula>
    </cfRule>
  </conditionalFormatting>
  <conditionalFormatting sqref="N18">
    <cfRule type="beginsWith" dxfId="23872" priority="233" operator="beginsWith" text="ANT">
      <formula>LEFT(N18,LEN("ANT"))="ANT"</formula>
    </cfRule>
    <cfRule type="beginsWith" dxfId="23871" priority="234" operator="beginsWith" text="FAL">
      <formula>LEFT(N18,LEN("FAL"))="FAL"</formula>
    </cfRule>
    <cfRule type="beginsWith" dxfId="23870" priority="235" operator="beginsWith" text="OK">
      <formula>LEFT(N18,LEN("OK"))="OK"</formula>
    </cfRule>
  </conditionalFormatting>
  <conditionalFormatting sqref="N18">
    <cfRule type="beginsWith" dxfId="23869" priority="232" operator="beginsWith" text="ATR">
      <formula>LEFT(N18,LEN("ATR"))="ATR"</formula>
    </cfRule>
  </conditionalFormatting>
  <conditionalFormatting sqref="N18">
    <cfRule type="beginsWith" dxfId="23868" priority="231" operator="beginsWith" text="ATD">
      <formula>LEFT(N18,LEN("ATD"))="ATD"</formula>
    </cfRule>
  </conditionalFormatting>
  <conditionalFormatting sqref="N18">
    <cfRule type="beginsWith" dxfId="23867" priority="230" stopIfTrue="1" operator="beginsWith" text="DP">
      <formula>LEFT(N18,LEN("DP"))="DP"</formula>
    </cfRule>
  </conditionalFormatting>
  <conditionalFormatting sqref="N17">
    <cfRule type="beginsWith" dxfId="23866" priority="228" operator="beginsWith" text="FER">
      <formula>LEFT(N17,LEN("FER"))="FER"</formula>
    </cfRule>
    <cfRule type="beginsWith" dxfId="23865" priority="229" operator="beginsWith" text="FRS">
      <formula>LEFT(N17,LEN("FRS"))="FRS"</formula>
    </cfRule>
  </conditionalFormatting>
  <conditionalFormatting sqref="N17">
    <cfRule type="beginsWith" dxfId="23864" priority="227" operator="beginsWith" text="NT">
      <formula>LEFT(N17,LEN("NT"))="NT"</formula>
    </cfRule>
  </conditionalFormatting>
  <conditionalFormatting sqref="N17">
    <cfRule type="beginsWith" dxfId="23863" priority="224" operator="beginsWith" text="ANT">
      <formula>LEFT(N17,LEN("ANT"))="ANT"</formula>
    </cfRule>
    <cfRule type="beginsWith" dxfId="23862" priority="225" operator="beginsWith" text="FAL">
      <formula>LEFT(N17,LEN("FAL"))="FAL"</formula>
    </cfRule>
    <cfRule type="beginsWith" dxfId="23861" priority="226" operator="beginsWith" text="OK">
      <formula>LEFT(N17,LEN("OK"))="OK"</formula>
    </cfRule>
  </conditionalFormatting>
  <conditionalFormatting sqref="N17">
    <cfRule type="beginsWith" dxfId="23860" priority="223" operator="beginsWith" text="ATR">
      <formula>LEFT(N17,LEN("ATR"))="ATR"</formula>
    </cfRule>
  </conditionalFormatting>
  <conditionalFormatting sqref="N17">
    <cfRule type="beginsWith" dxfId="23859" priority="222" operator="beginsWith" text="ATD">
      <formula>LEFT(N17,LEN("ATD"))="ATD"</formula>
    </cfRule>
  </conditionalFormatting>
  <conditionalFormatting sqref="N17">
    <cfRule type="beginsWith" dxfId="23858" priority="221" operator="beginsWith" text="DP">
      <formula>LEFT(N17,LEN("DP"))="DP"</formula>
    </cfRule>
  </conditionalFormatting>
  <conditionalFormatting sqref="M15:M18">
    <cfRule type="expression" dxfId="23857" priority="220">
      <formula>L15="0"</formula>
    </cfRule>
  </conditionalFormatting>
  <conditionalFormatting sqref="L15:L18">
    <cfRule type="beginsWith" dxfId="23856" priority="219" operator="beginsWith" text="0">
      <formula>LEFT(L15,LEN("0"))="0"</formula>
    </cfRule>
  </conditionalFormatting>
  <conditionalFormatting sqref="N20">
    <cfRule type="beginsWith" dxfId="23855" priority="217" operator="beginsWith" text="FER">
      <formula>LEFT(N20,LEN("FER"))="FER"</formula>
    </cfRule>
    <cfRule type="beginsWith" dxfId="23854" priority="218" operator="beginsWith" text="FRS">
      <formula>LEFT(N20,LEN("FRS"))="FRS"</formula>
    </cfRule>
  </conditionalFormatting>
  <conditionalFormatting sqref="N20">
    <cfRule type="beginsWith" dxfId="23853" priority="216" operator="beginsWith" text="NT">
      <formula>LEFT(N20,LEN("NT"))="NT"</formula>
    </cfRule>
  </conditionalFormatting>
  <conditionalFormatting sqref="N20">
    <cfRule type="beginsWith" dxfId="23852" priority="213" operator="beginsWith" text="ANT">
      <formula>LEFT(N20,LEN("ANT"))="ANT"</formula>
    </cfRule>
    <cfRule type="beginsWith" dxfId="23851" priority="214" operator="beginsWith" text="FAL">
      <formula>LEFT(N20,LEN("FAL"))="FAL"</formula>
    </cfRule>
    <cfRule type="beginsWith" dxfId="23850" priority="215" operator="beginsWith" text="OK">
      <formula>LEFT(N20,LEN("OK"))="OK"</formula>
    </cfRule>
  </conditionalFormatting>
  <conditionalFormatting sqref="N20">
    <cfRule type="beginsWith" dxfId="23849" priority="212" operator="beginsWith" text="ATR">
      <formula>LEFT(N20,LEN("ATR"))="ATR"</formula>
    </cfRule>
  </conditionalFormatting>
  <conditionalFormatting sqref="N20">
    <cfRule type="beginsWith" dxfId="23848" priority="211" operator="beginsWith" text="ATD">
      <formula>LEFT(N20,LEN("ATD"))="ATD"</formula>
    </cfRule>
  </conditionalFormatting>
  <conditionalFormatting sqref="N20">
    <cfRule type="beginsWith" dxfId="23847" priority="210" operator="beginsWith" text="DP">
      <formula>LEFT(N20,LEN("DP"))="DP"</formula>
    </cfRule>
  </conditionalFormatting>
  <conditionalFormatting sqref="N19">
    <cfRule type="beginsWith" dxfId="23846" priority="208" operator="beginsWith" text="FER">
      <formula>LEFT(N19,LEN("FER"))="FER"</formula>
    </cfRule>
    <cfRule type="beginsWith" dxfId="23845" priority="209" operator="beginsWith" text="FRS">
      <formula>LEFT(N19,LEN("FRS"))="FRS"</formula>
    </cfRule>
  </conditionalFormatting>
  <conditionalFormatting sqref="N19">
    <cfRule type="beginsWith" dxfId="23844" priority="207" operator="beginsWith" text="NT">
      <formula>LEFT(N19,LEN("NT"))="NT"</formula>
    </cfRule>
  </conditionalFormatting>
  <conditionalFormatting sqref="N19">
    <cfRule type="beginsWith" dxfId="23843" priority="204" operator="beginsWith" text="ANT">
      <formula>LEFT(N19,LEN("ANT"))="ANT"</formula>
    </cfRule>
    <cfRule type="beginsWith" dxfId="23842" priority="205" operator="beginsWith" text="FAL">
      <formula>LEFT(N19,LEN("FAL"))="FAL"</formula>
    </cfRule>
    <cfRule type="beginsWith" dxfId="23841" priority="206" operator="beginsWith" text="OK">
      <formula>LEFT(N19,LEN("OK"))="OK"</formula>
    </cfRule>
  </conditionalFormatting>
  <conditionalFormatting sqref="N19">
    <cfRule type="beginsWith" dxfId="23840" priority="203" operator="beginsWith" text="ATR">
      <formula>LEFT(N19,LEN("ATR"))="ATR"</formula>
    </cfRule>
  </conditionalFormatting>
  <conditionalFormatting sqref="N19">
    <cfRule type="beginsWith" dxfId="23839" priority="202" operator="beginsWith" text="ATD">
      <formula>LEFT(N19,LEN("ATD"))="ATD"</formula>
    </cfRule>
  </conditionalFormatting>
  <conditionalFormatting sqref="N19">
    <cfRule type="beginsWith" dxfId="23838" priority="201" operator="beginsWith" text="DP">
      <formula>LEFT(N19,LEN("DP"))="DP"</formula>
    </cfRule>
  </conditionalFormatting>
  <conditionalFormatting sqref="N22">
    <cfRule type="beginsWith" dxfId="23837" priority="199" operator="beginsWith" text="FER">
      <formula>LEFT(N22,LEN("FER"))="FER"</formula>
    </cfRule>
    <cfRule type="beginsWith" dxfId="23836" priority="200" operator="beginsWith" text="FRS">
      <formula>LEFT(N22,LEN("FRS"))="FRS"</formula>
    </cfRule>
  </conditionalFormatting>
  <conditionalFormatting sqref="N22">
    <cfRule type="beginsWith" dxfId="23835" priority="198" operator="beginsWith" text="NT">
      <formula>LEFT(N22,LEN("NT"))="NT"</formula>
    </cfRule>
  </conditionalFormatting>
  <conditionalFormatting sqref="N22">
    <cfRule type="beginsWith" dxfId="23834" priority="195" operator="beginsWith" text="ANT">
      <formula>LEFT(N22,LEN("ANT"))="ANT"</formula>
    </cfRule>
    <cfRule type="beginsWith" dxfId="23833" priority="196" operator="beginsWith" text="FAL">
      <formula>LEFT(N22,LEN("FAL"))="FAL"</formula>
    </cfRule>
    <cfRule type="beginsWith" dxfId="23832" priority="197" operator="beginsWith" text="OK">
      <formula>LEFT(N22,LEN("OK"))="OK"</formula>
    </cfRule>
  </conditionalFormatting>
  <conditionalFormatting sqref="N22">
    <cfRule type="beginsWith" dxfId="23831" priority="194" operator="beginsWith" text="ATR">
      <formula>LEFT(N22,LEN("ATR"))="ATR"</formula>
    </cfRule>
  </conditionalFormatting>
  <conditionalFormatting sqref="N22">
    <cfRule type="beginsWith" dxfId="23830" priority="193" operator="beginsWith" text="ATD">
      <formula>LEFT(N22,LEN("ATD"))="ATD"</formula>
    </cfRule>
  </conditionalFormatting>
  <conditionalFormatting sqref="N22">
    <cfRule type="beginsWith" dxfId="23829" priority="192" stopIfTrue="1" operator="beginsWith" text="DP">
      <formula>LEFT(N22,LEN("DP"))="DP"</formula>
    </cfRule>
  </conditionalFormatting>
  <conditionalFormatting sqref="N21">
    <cfRule type="beginsWith" dxfId="23828" priority="190" operator="beginsWith" text="FER">
      <formula>LEFT(N21,LEN("FER"))="FER"</formula>
    </cfRule>
    <cfRule type="beginsWith" dxfId="23827" priority="191" operator="beginsWith" text="FRS">
      <formula>LEFT(N21,LEN("FRS"))="FRS"</formula>
    </cfRule>
  </conditionalFormatting>
  <conditionalFormatting sqref="N21">
    <cfRule type="beginsWith" dxfId="23826" priority="189" operator="beginsWith" text="NT">
      <formula>LEFT(N21,LEN("NT"))="NT"</formula>
    </cfRule>
  </conditionalFormatting>
  <conditionalFormatting sqref="N21">
    <cfRule type="beginsWith" dxfId="23825" priority="186" operator="beginsWith" text="ANT">
      <formula>LEFT(N21,LEN("ANT"))="ANT"</formula>
    </cfRule>
    <cfRule type="beginsWith" dxfId="23824" priority="187" operator="beginsWith" text="FAL">
      <formula>LEFT(N21,LEN("FAL"))="FAL"</formula>
    </cfRule>
    <cfRule type="beginsWith" dxfId="23823" priority="188" operator="beginsWith" text="OK">
      <formula>LEFT(N21,LEN("OK"))="OK"</formula>
    </cfRule>
  </conditionalFormatting>
  <conditionalFormatting sqref="N21">
    <cfRule type="beginsWith" dxfId="23822" priority="185" operator="beginsWith" text="ATR">
      <formula>LEFT(N21,LEN("ATR"))="ATR"</formula>
    </cfRule>
  </conditionalFormatting>
  <conditionalFormatting sqref="N21">
    <cfRule type="beginsWith" dxfId="23821" priority="184" operator="beginsWith" text="ATD">
      <formula>LEFT(N21,LEN("ATD"))="ATD"</formula>
    </cfRule>
  </conditionalFormatting>
  <conditionalFormatting sqref="N21">
    <cfRule type="beginsWith" dxfId="23820" priority="183" operator="beginsWith" text="DP">
      <formula>LEFT(N21,LEN("DP"))="DP"</formula>
    </cfRule>
  </conditionalFormatting>
  <conditionalFormatting sqref="M19:M22">
    <cfRule type="expression" dxfId="23819" priority="182">
      <formula>L19="0"</formula>
    </cfRule>
  </conditionalFormatting>
  <conditionalFormatting sqref="L19:L22">
    <cfRule type="beginsWith" dxfId="23818" priority="181" operator="beginsWith" text="0">
      <formula>LEFT(L19,LEN("0"))="0"</formula>
    </cfRule>
  </conditionalFormatting>
  <conditionalFormatting sqref="N24">
    <cfRule type="beginsWith" dxfId="23817" priority="179" operator="beginsWith" text="FER">
      <formula>LEFT(N24,LEN("FER"))="FER"</formula>
    </cfRule>
    <cfRule type="beginsWith" dxfId="23816" priority="180" operator="beginsWith" text="FRS">
      <formula>LEFT(N24,LEN("FRS"))="FRS"</formula>
    </cfRule>
  </conditionalFormatting>
  <conditionalFormatting sqref="N24">
    <cfRule type="beginsWith" dxfId="23815" priority="178" operator="beginsWith" text="NT">
      <formula>LEFT(N24,LEN("NT"))="NT"</formula>
    </cfRule>
  </conditionalFormatting>
  <conditionalFormatting sqref="N24">
    <cfRule type="beginsWith" dxfId="23814" priority="175" operator="beginsWith" text="ANT">
      <formula>LEFT(N24,LEN("ANT"))="ANT"</formula>
    </cfRule>
    <cfRule type="beginsWith" dxfId="23813" priority="176" operator="beginsWith" text="FAL">
      <formula>LEFT(N24,LEN("FAL"))="FAL"</formula>
    </cfRule>
    <cfRule type="beginsWith" dxfId="23812" priority="177" operator="beginsWith" text="OK">
      <formula>LEFT(N24,LEN("OK"))="OK"</formula>
    </cfRule>
  </conditionalFormatting>
  <conditionalFormatting sqref="N24">
    <cfRule type="beginsWith" dxfId="23811" priority="174" operator="beginsWith" text="ATR">
      <formula>LEFT(N24,LEN("ATR"))="ATR"</formula>
    </cfRule>
  </conditionalFormatting>
  <conditionalFormatting sqref="N24">
    <cfRule type="beginsWith" dxfId="23810" priority="173" operator="beginsWith" text="ATD">
      <formula>LEFT(N24,LEN("ATD"))="ATD"</formula>
    </cfRule>
  </conditionalFormatting>
  <conditionalFormatting sqref="N24">
    <cfRule type="beginsWith" dxfId="23809" priority="172" operator="beginsWith" text="DP">
      <formula>LEFT(N24,LEN("DP"))="DP"</formula>
    </cfRule>
  </conditionalFormatting>
  <conditionalFormatting sqref="N23">
    <cfRule type="beginsWith" dxfId="23808" priority="170" operator="beginsWith" text="FER">
      <formula>LEFT(N23,LEN("FER"))="FER"</formula>
    </cfRule>
    <cfRule type="beginsWith" dxfId="23807" priority="171" operator="beginsWith" text="FRS">
      <formula>LEFT(N23,LEN("FRS"))="FRS"</formula>
    </cfRule>
  </conditionalFormatting>
  <conditionalFormatting sqref="N23">
    <cfRule type="beginsWith" dxfId="23806" priority="169" operator="beginsWith" text="NT">
      <formula>LEFT(N23,LEN("NT"))="NT"</formula>
    </cfRule>
  </conditionalFormatting>
  <conditionalFormatting sqref="N23">
    <cfRule type="beginsWith" dxfId="23805" priority="166" operator="beginsWith" text="ANT">
      <formula>LEFT(N23,LEN("ANT"))="ANT"</formula>
    </cfRule>
    <cfRule type="beginsWith" dxfId="23804" priority="167" operator="beginsWith" text="FAL">
      <formula>LEFT(N23,LEN("FAL"))="FAL"</formula>
    </cfRule>
    <cfRule type="beginsWith" dxfId="23803" priority="168" operator="beginsWith" text="OK">
      <formula>LEFT(N23,LEN("OK"))="OK"</formula>
    </cfRule>
  </conditionalFormatting>
  <conditionalFormatting sqref="N23">
    <cfRule type="beginsWith" dxfId="23802" priority="165" operator="beginsWith" text="ATR">
      <formula>LEFT(N23,LEN("ATR"))="ATR"</formula>
    </cfRule>
  </conditionalFormatting>
  <conditionalFormatting sqref="N23">
    <cfRule type="beginsWith" dxfId="23801" priority="164" operator="beginsWith" text="ATD">
      <formula>LEFT(N23,LEN("ATD"))="ATD"</formula>
    </cfRule>
  </conditionalFormatting>
  <conditionalFormatting sqref="N23">
    <cfRule type="beginsWith" dxfId="23800" priority="163" operator="beginsWith" text="DP">
      <formula>LEFT(N23,LEN("DP"))="DP"</formula>
    </cfRule>
  </conditionalFormatting>
  <conditionalFormatting sqref="N26">
    <cfRule type="beginsWith" dxfId="23799" priority="161" operator="beginsWith" text="FER">
      <formula>LEFT(N26,LEN("FER"))="FER"</formula>
    </cfRule>
    <cfRule type="beginsWith" dxfId="23798" priority="162" operator="beginsWith" text="FRS">
      <formula>LEFT(N26,LEN("FRS"))="FRS"</formula>
    </cfRule>
  </conditionalFormatting>
  <conditionalFormatting sqref="N26">
    <cfRule type="beginsWith" dxfId="23797" priority="160" operator="beginsWith" text="NT">
      <formula>LEFT(N26,LEN("NT"))="NT"</formula>
    </cfRule>
  </conditionalFormatting>
  <conditionalFormatting sqref="N26">
    <cfRule type="beginsWith" dxfId="23796" priority="157" operator="beginsWith" text="ANT">
      <formula>LEFT(N26,LEN("ANT"))="ANT"</formula>
    </cfRule>
    <cfRule type="beginsWith" dxfId="23795" priority="158" operator="beginsWith" text="FAL">
      <formula>LEFT(N26,LEN("FAL"))="FAL"</formula>
    </cfRule>
    <cfRule type="beginsWith" dxfId="23794" priority="159" operator="beginsWith" text="OK">
      <formula>LEFT(N26,LEN("OK"))="OK"</formula>
    </cfRule>
  </conditionalFormatting>
  <conditionalFormatting sqref="N26">
    <cfRule type="beginsWith" dxfId="23793" priority="156" operator="beginsWith" text="ATR">
      <formula>LEFT(N26,LEN("ATR"))="ATR"</formula>
    </cfRule>
  </conditionalFormatting>
  <conditionalFormatting sqref="N26">
    <cfRule type="beginsWith" dxfId="23792" priority="155" operator="beginsWith" text="ATD">
      <formula>LEFT(N26,LEN("ATD"))="ATD"</formula>
    </cfRule>
  </conditionalFormatting>
  <conditionalFormatting sqref="N26">
    <cfRule type="beginsWith" dxfId="23791" priority="154" stopIfTrue="1" operator="beginsWith" text="DP">
      <formula>LEFT(N26,LEN("DP"))="DP"</formula>
    </cfRule>
  </conditionalFormatting>
  <conditionalFormatting sqref="N25">
    <cfRule type="beginsWith" dxfId="23790" priority="152" operator="beginsWith" text="FER">
      <formula>LEFT(N25,LEN("FER"))="FER"</formula>
    </cfRule>
    <cfRule type="beginsWith" dxfId="23789" priority="153" operator="beginsWith" text="FRS">
      <formula>LEFT(N25,LEN("FRS"))="FRS"</formula>
    </cfRule>
  </conditionalFormatting>
  <conditionalFormatting sqref="N25">
    <cfRule type="beginsWith" dxfId="23788" priority="151" operator="beginsWith" text="NT">
      <formula>LEFT(N25,LEN("NT"))="NT"</formula>
    </cfRule>
  </conditionalFormatting>
  <conditionalFormatting sqref="N25">
    <cfRule type="beginsWith" dxfId="23787" priority="148" operator="beginsWith" text="ANT">
      <formula>LEFT(N25,LEN("ANT"))="ANT"</formula>
    </cfRule>
    <cfRule type="beginsWith" dxfId="23786" priority="149" operator="beginsWith" text="FAL">
      <formula>LEFT(N25,LEN("FAL"))="FAL"</formula>
    </cfRule>
    <cfRule type="beginsWith" dxfId="23785" priority="150" operator="beginsWith" text="OK">
      <formula>LEFT(N25,LEN("OK"))="OK"</formula>
    </cfRule>
  </conditionalFormatting>
  <conditionalFormatting sqref="N25">
    <cfRule type="beginsWith" dxfId="23784" priority="147" operator="beginsWith" text="ATR">
      <formula>LEFT(N25,LEN("ATR"))="ATR"</formula>
    </cfRule>
  </conditionalFormatting>
  <conditionalFormatting sqref="N25">
    <cfRule type="beginsWith" dxfId="23783" priority="146" operator="beginsWith" text="ATD">
      <formula>LEFT(N25,LEN("ATD"))="ATD"</formula>
    </cfRule>
  </conditionalFormatting>
  <conditionalFormatting sqref="N25">
    <cfRule type="beginsWith" dxfId="23782" priority="145" operator="beginsWith" text="DP">
      <formula>LEFT(N25,LEN("DP"))="DP"</formula>
    </cfRule>
  </conditionalFormatting>
  <conditionalFormatting sqref="M23:M26">
    <cfRule type="expression" dxfId="23781" priority="144">
      <formula>L23="0"</formula>
    </cfRule>
  </conditionalFormatting>
  <conditionalFormatting sqref="L23:L26">
    <cfRule type="beginsWith" dxfId="23780" priority="143" operator="beginsWith" text="0">
      <formula>LEFT(L23,LEN("0"))="0"</formula>
    </cfRule>
  </conditionalFormatting>
  <conditionalFormatting sqref="N28">
    <cfRule type="beginsWith" dxfId="23779" priority="141" operator="beginsWith" text="FER">
      <formula>LEFT(N28,LEN("FER"))="FER"</formula>
    </cfRule>
    <cfRule type="beginsWith" dxfId="23778" priority="142" operator="beginsWith" text="FRS">
      <formula>LEFT(N28,LEN("FRS"))="FRS"</formula>
    </cfRule>
  </conditionalFormatting>
  <conditionalFormatting sqref="N28">
    <cfRule type="beginsWith" dxfId="23777" priority="140" operator="beginsWith" text="NT">
      <formula>LEFT(N28,LEN("NT"))="NT"</formula>
    </cfRule>
  </conditionalFormatting>
  <conditionalFormatting sqref="N28">
    <cfRule type="beginsWith" dxfId="23776" priority="137" operator="beginsWith" text="ANT">
      <formula>LEFT(N28,LEN("ANT"))="ANT"</formula>
    </cfRule>
    <cfRule type="beginsWith" dxfId="23775" priority="138" operator="beginsWith" text="FAL">
      <formula>LEFT(N28,LEN("FAL"))="FAL"</formula>
    </cfRule>
    <cfRule type="beginsWith" dxfId="23774" priority="139" operator="beginsWith" text="OK">
      <formula>LEFT(N28,LEN("OK"))="OK"</formula>
    </cfRule>
  </conditionalFormatting>
  <conditionalFormatting sqref="N28">
    <cfRule type="beginsWith" dxfId="23773" priority="136" operator="beginsWith" text="ATR">
      <formula>LEFT(N28,LEN("ATR"))="ATR"</formula>
    </cfRule>
  </conditionalFormatting>
  <conditionalFormatting sqref="N28">
    <cfRule type="beginsWith" dxfId="23772" priority="135" operator="beginsWith" text="ATD">
      <formula>LEFT(N28,LEN("ATD"))="ATD"</formula>
    </cfRule>
  </conditionalFormatting>
  <conditionalFormatting sqref="N28">
    <cfRule type="beginsWith" dxfId="23771" priority="134" operator="beginsWith" text="DP">
      <formula>LEFT(N28,LEN("DP"))="DP"</formula>
    </cfRule>
  </conditionalFormatting>
  <conditionalFormatting sqref="N27">
    <cfRule type="beginsWith" dxfId="23770" priority="132" operator="beginsWith" text="FER">
      <formula>LEFT(N27,LEN("FER"))="FER"</formula>
    </cfRule>
    <cfRule type="beginsWith" dxfId="23769" priority="133" operator="beginsWith" text="FRS">
      <formula>LEFT(N27,LEN("FRS"))="FRS"</formula>
    </cfRule>
  </conditionalFormatting>
  <conditionalFormatting sqref="N27">
    <cfRule type="beginsWith" dxfId="23768" priority="131" operator="beginsWith" text="NT">
      <formula>LEFT(N27,LEN("NT"))="NT"</formula>
    </cfRule>
  </conditionalFormatting>
  <conditionalFormatting sqref="N27">
    <cfRule type="beginsWith" dxfId="23767" priority="128" operator="beginsWith" text="ANT">
      <formula>LEFT(N27,LEN("ANT"))="ANT"</formula>
    </cfRule>
    <cfRule type="beginsWith" dxfId="23766" priority="129" operator="beginsWith" text="FAL">
      <formula>LEFT(N27,LEN("FAL"))="FAL"</formula>
    </cfRule>
    <cfRule type="beginsWith" dxfId="23765" priority="130" operator="beginsWith" text="OK">
      <formula>LEFT(N27,LEN("OK"))="OK"</formula>
    </cfRule>
  </conditionalFormatting>
  <conditionalFormatting sqref="N27">
    <cfRule type="beginsWith" dxfId="23764" priority="127" operator="beginsWith" text="ATR">
      <formula>LEFT(N27,LEN("ATR"))="ATR"</formula>
    </cfRule>
  </conditionalFormatting>
  <conditionalFormatting sqref="N27">
    <cfRule type="beginsWith" dxfId="23763" priority="126" operator="beginsWith" text="ATD">
      <formula>LEFT(N27,LEN("ATD"))="ATD"</formula>
    </cfRule>
  </conditionalFormatting>
  <conditionalFormatting sqref="N27">
    <cfRule type="beginsWith" dxfId="23762" priority="125" operator="beginsWith" text="DP">
      <formula>LEFT(N27,LEN("DP"))="DP"</formula>
    </cfRule>
  </conditionalFormatting>
  <conditionalFormatting sqref="N30">
    <cfRule type="beginsWith" dxfId="23761" priority="123" operator="beginsWith" text="FER">
      <formula>LEFT(N30,LEN("FER"))="FER"</formula>
    </cfRule>
    <cfRule type="beginsWith" dxfId="23760" priority="124" operator="beginsWith" text="FRS">
      <formula>LEFT(N30,LEN("FRS"))="FRS"</formula>
    </cfRule>
  </conditionalFormatting>
  <conditionalFormatting sqref="N30">
    <cfRule type="beginsWith" dxfId="23759" priority="122" operator="beginsWith" text="NT">
      <formula>LEFT(N30,LEN("NT"))="NT"</formula>
    </cfRule>
  </conditionalFormatting>
  <conditionalFormatting sqref="N30">
    <cfRule type="beginsWith" dxfId="23758" priority="119" operator="beginsWith" text="ANT">
      <formula>LEFT(N30,LEN("ANT"))="ANT"</formula>
    </cfRule>
    <cfRule type="beginsWith" dxfId="23757" priority="120" operator="beginsWith" text="FAL">
      <formula>LEFT(N30,LEN("FAL"))="FAL"</formula>
    </cfRule>
    <cfRule type="beginsWith" dxfId="23756" priority="121" operator="beginsWith" text="OK">
      <formula>LEFT(N30,LEN("OK"))="OK"</formula>
    </cfRule>
  </conditionalFormatting>
  <conditionalFormatting sqref="N30">
    <cfRule type="beginsWith" dxfId="23755" priority="118" operator="beginsWith" text="ATR">
      <formula>LEFT(N30,LEN("ATR"))="ATR"</formula>
    </cfRule>
  </conditionalFormatting>
  <conditionalFormatting sqref="N30">
    <cfRule type="beginsWith" dxfId="23754" priority="117" operator="beginsWith" text="ATD">
      <formula>LEFT(N30,LEN("ATD"))="ATD"</formula>
    </cfRule>
  </conditionalFormatting>
  <conditionalFormatting sqref="N30">
    <cfRule type="beginsWith" dxfId="23753" priority="116" stopIfTrue="1" operator="beginsWith" text="DP">
      <formula>LEFT(N30,LEN("DP"))="DP"</formula>
    </cfRule>
  </conditionalFormatting>
  <conditionalFormatting sqref="N29">
    <cfRule type="beginsWith" dxfId="23752" priority="114" operator="beginsWith" text="FER">
      <formula>LEFT(N29,LEN("FER"))="FER"</formula>
    </cfRule>
    <cfRule type="beginsWith" dxfId="23751" priority="115" operator="beginsWith" text="FRS">
      <formula>LEFT(N29,LEN("FRS"))="FRS"</formula>
    </cfRule>
  </conditionalFormatting>
  <conditionalFormatting sqref="N29">
    <cfRule type="beginsWith" dxfId="23750" priority="113" operator="beginsWith" text="NT">
      <formula>LEFT(N29,LEN("NT"))="NT"</formula>
    </cfRule>
  </conditionalFormatting>
  <conditionalFormatting sqref="N29">
    <cfRule type="beginsWith" dxfId="23749" priority="110" operator="beginsWith" text="ANT">
      <formula>LEFT(N29,LEN("ANT"))="ANT"</formula>
    </cfRule>
    <cfRule type="beginsWith" dxfId="23748" priority="111" operator="beginsWith" text="FAL">
      <formula>LEFT(N29,LEN("FAL"))="FAL"</formula>
    </cfRule>
    <cfRule type="beginsWith" dxfId="23747" priority="112" operator="beginsWith" text="OK">
      <formula>LEFT(N29,LEN("OK"))="OK"</formula>
    </cfRule>
  </conditionalFormatting>
  <conditionalFormatting sqref="N29">
    <cfRule type="beginsWith" dxfId="23746" priority="109" operator="beginsWith" text="ATR">
      <formula>LEFT(N29,LEN("ATR"))="ATR"</formula>
    </cfRule>
  </conditionalFormatting>
  <conditionalFormatting sqref="N29">
    <cfRule type="beginsWith" dxfId="23745" priority="108" operator="beginsWith" text="ATD">
      <formula>LEFT(N29,LEN("ATD"))="ATD"</formula>
    </cfRule>
  </conditionalFormatting>
  <conditionalFormatting sqref="N29">
    <cfRule type="beginsWith" dxfId="23744" priority="107" operator="beginsWith" text="DP">
      <formula>LEFT(N29,LEN("DP"))="DP"</formula>
    </cfRule>
  </conditionalFormatting>
  <conditionalFormatting sqref="M27:M30">
    <cfRule type="expression" dxfId="23743" priority="106">
      <formula>L27="0"</formula>
    </cfRule>
  </conditionalFormatting>
  <conditionalFormatting sqref="L27:L30">
    <cfRule type="beginsWith" dxfId="23742" priority="105" operator="beginsWith" text="0">
      <formula>LEFT(L27,LEN("0"))="0"</formula>
    </cfRule>
  </conditionalFormatting>
  <conditionalFormatting sqref="L33:N34">
    <cfRule type="expression" dxfId="23741" priority="101">
      <formula>K31="FERIADO"</formula>
    </cfRule>
    <cfRule type="expression" dxfId="23740" priority="102">
      <formula>K31="FÉRIAS"</formula>
    </cfRule>
    <cfRule type="expression" dxfId="23739" priority="103">
      <formula>K31="ATESTADO"</formula>
    </cfRule>
    <cfRule type="expression" dxfId="23738" priority="104">
      <formula>K31="NTRAB"</formula>
    </cfRule>
  </conditionalFormatting>
  <conditionalFormatting sqref="N31">
    <cfRule type="beginsWith" dxfId="23737" priority="98" operator="beginsWith" text="DP">
      <formula>LEFT(N31,LEN("DP"))="DP"</formula>
    </cfRule>
    <cfRule type="beginsWith" dxfId="23736" priority="99" operator="beginsWith" text="FER">
      <formula>LEFT(N31,LEN("FER"))="FER"</formula>
    </cfRule>
    <cfRule type="beginsWith" dxfId="23735" priority="100" operator="beginsWith" text="FRS">
      <formula>LEFT(N31,LEN("FRS"))="FRS"</formula>
    </cfRule>
  </conditionalFormatting>
  <conditionalFormatting sqref="N31">
    <cfRule type="beginsWith" dxfId="23734" priority="97" operator="beginsWith" text="NT">
      <formula>LEFT(N31,LEN("NT"))="NT"</formula>
    </cfRule>
  </conditionalFormatting>
  <conditionalFormatting sqref="N31">
    <cfRule type="beginsWith" dxfId="23733" priority="94" operator="beginsWith" text="ANT">
      <formula>LEFT(N31,LEN("ANT"))="ANT"</formula>
    </cfRule>
    <cfRule type="beginsWith" dxfId="23732" priority="95" operator="beginsWith" text="FAL">
      <formula>LEFT(N31,LEN("FAL"))="FAL"</formula>
    </cfRule>
    <cfRule type="beginsWith" dxfId="23731" priority="96" operator="beginsWith" text="OK">
      <formula>LEFT(N31,LEN("OK"))="OK"</formula>
    </cfRule>
  </conditionalFormatting>
  <conditionalFormatting sqref="N31">
    <cfRule type="beginsWith" dxfId="23730" priority="93" operator="beginsWith" text="ATR">
      <formula>LEFT(N31,LEN("ATR"))="ATR"</formula>
    </cfRule>
  </conditionalFormatting>
  <conditionalFormatting sqref="N31">
    <cfRule type="beginsWith" dxfId="23729" priority="92" operator="beginsWith" text="ATD">
      <formula>LEFT(N31,LEN("ATD"))="ATD"</formula>
    </cfRule>
  </conditionalFormatting>
  <conditionalFormatting sqref="N32">
    <cfRule type="beginsWith" dxfId="23728" priority="90" operator="beginsWith" text="FER">
      <formula>LEFT(N32,LEN("FER"))="FER"</formula>
    </cfRule>
    <cfRule type="beginsWith" dxfId="23727" priority="91" operator="beginsWith" text="FRS">
      <formula>LEFT(N32,LEN("FRS"))="FRS"</formula>
    </cfRule>
  </conditionalFormatting>
  <conditionalFormatting sqref="N32">
    <cfRule type="beginsWith" dxfId="23726" priority="89" operator="beginsWith" text="NT">
      <formula>LEFT(N32,LEN("NT"))="NT"</formula>
    </cfRule>
  </conditionalFormatting>
  <conditionalFormatting sqref="N32">
    <cfRule type="beginsWith" dxfId="23725" priority="86" operator="beginsWith" text="ANT">
      <formula>LEFT(N32,LEN("ANT"))="ANT"</formula>
    </cfRule>
    <cfRule type="beginsWith" dxfId="23724" priority="87" operator="beginsWith" text="FAL">
      <formula>LEFT(N32,LEN("FAL"))="FAL"</formula>
    </cfRule>
    <cfRule type="beginsWith" dxfId="23723" priority="88" operator="beginsWith" text="OK">
      <formula>LEFT(N32,LEN("OK"))="OK"</formula>
    </cfRule>
  </conditionalFormatting>
  <conditionalFormatting sqref="N32">
    <cfRule type="beginsWith" dxfId="23722" priority="85" operator="beginsWith" text="ATR">
      <formula>LEFT(N32,LEN("ATR"))="ATR"</formula>
    </cfRule>
  </conditionalFormatting>
  <conditionalFormatting sqref="N32">
    <cfRule type="beginsWith" dxfId="23721" priority="84" operator="beginsWith" text="ATD">
      <formula>LEFT(N32,LEN("ATD"))="ATD"</formula>
    </cfRule>
  </conditionalFormatting>
  <conditionalFormatting sqref="N32">
    <cfRule type="beginsWith" dxfId="23720" priority="83" stopIfTrue="1" operator="beginsWith" text="DP">
      <formula>LEFT(N32,LEN("DP"))="DP"</formula>
    </cfRule>
  </conditionalFormatting>
  <conditionalFormatting sqref="M31:M32">
    <cfRule type="expression" dxfId="23719" priority="82">
      <formula>L31="0"</formula>
    </cfRule>
  </conditionalFormatting>
  <conditionalFormatting sqref="L31:L32">
    <cfRule type="beginsWith" dxfId="23718" priority="81" operator="beginsWith" text="0">
      <formula>LEFT(L31,LEN("0"))="0"</formula>
    </cfRule>
  </conditionalFormatting>
  <conditionalFormatting sqref="L35:N38">
    <cfRule type="expression" dxfId="23717" priority="77">
      <formula>K35="FÉRIAS"</formula>
    </cfRule>
    <cfRule type="expression" dxfId="23716" priority="78">
      <formula>K35="FERIADO"</formula>
    </cfRule>
    <cfRule type="expression" dxfId="23715" priority="79">
      <formula>K35="ATESTADO"</formula>
    </cfRule>
    <cfRule type="expression" dxfId="23714" priority="80">
      <formula>K35="NTRAB"</formula>
    </cfRule>
  </conditionalFormatting>
  <conditionalFormatting sqref="N40">
    <cfRule type="beginsWith" dxfId="23713" priority="75" operator="beginsWith" text="FER">
      <formula>LEFT(N40,LEN("FER"))="FER"</formula>
    </cfRule>
    <cfRule type="beginsWith" dxfId="23712" priority="76" operator="beginsWith" text="FRS">
      <formula>LEFT(N40,LEN("FRS"))="FRS"</formula>
    </cfRule>
  </conditionalFormatting>
  <conditionalFormatting sqref="N40">
    <cfRule type="beginsWith" dxfId="23711" priority="74" operator="beginsWith" text="NT">
      <formula>LEFT(N40,LEN("NT"))="NT"</formula>
    </cfRule>
  </conditionalFormatting>
  <conditionalFormatting sqref="N40">
    <cfRule type="beginsWith" dxfId="23710" priority="71" operator="beginsWith" text="ANT">
      <formula>LEFT(N40,LEN("ANT"))="ANT"</formula>
    </cfRule>
    <cfRule type="beginsWith" dxfId="23709" priority="72" operator="beginsWith" text="FAL">
      <formula>LEFT(N40,LEN("FAL"))="FAL"</formula>
    </cfRule>
    <cfRule type="beginsWith" dxfId="23708" priority="73" operator="beginsWith" text="OK">
      <formula>LEFT(N40,LEN("OK"))="OK"</formula>
    </cfRule>
  </conditionalFormatting>
  <conditionalFormatting sqref="N40">
    <cfRule type="beginsWith" dxfId="23707" priority="70" operator="beginsWith" text="ATR">
      <formula>LEFT(N40,LEN("ATR"))="ATR"</formula>
    </cfRule>
  </conditionalFormatting>
  <conditionalFormatting sqref="N40">
    <cfRule type="beginsWith" dxfId="23706" priority="69" operator="beginsWith" text="ATD">
      <formula>LEFT(N40,LEN("ATD"))="ATD"</formula>
    </cfRule>
  </conditionalFormatting>
  <conditionalFormatting sqref="N40">
    <cfRule type="beginsWith" dxfId="23705" priority="68" operator="beginsWith" text="DP">
      <formula>LEFT(N40,LEN("DP"))="DP"</formula>
    </cfRule>
  </conditionalFormatting>
  <conditionalFormatting sqref="N39">
    <cfRule type="beginsWith" dxfId="23704" priority="66" operator="beginsWith" text="FER">
      <formula>LEFT(N39,LEN("FER"))="FER"</formula>
    </cfRule>
    <cfRule type="beginsWith" dxfId="23703" priority="67" operator="beginsWith" text="FRS">
      <formula>LEFT(N39,LEN("FRS"))="FRS"</formula>
    </cfRule>
  </conditionalFormatting>
  <conditionalFormatting sqref="N39">
    <cfRule type="beginsWith" dxfId="23702" priority="65" operator="beginsWith" text="NT">
      <formula>LEFT(N39,LEN("NT"))="NT"</formula>
    </cfRule>
  </conditionalFormatting>
  <conditionalFormatting sqref="N39">
    <cfRule type="beginsWith" dxfId="23701" priority="62" operator="beginsWith" text="ANT">
      <formula>LEFT(N39,LEN("ANT"))="ANT"</formula>
    </cfRule>
    <cfRule type="beginsWith" dxfId="23700" priority="63" operator="beginsWith" text="FAL">
      <formula>LEFT(N39,LEN("FAL"))="FAL"</formula>
    </cfRule>
    <cfRule type="beginsWith" dxfId="23699" priority="64" operator="beginsWith" text="OK">
      <formula>LEFT(N39,LEN("OK"))="OK"</formula>
    </cfRule>
  </conditionalFormatting>
  <conditionalFormatting sqref="N39">
    <cfRule type="beginsWith" dxfId="23698" priority="61" operator="beginsWith" text="ATR">
      <formula>LEFT(N39,LEN("ATR"))="ATR"</formula>
    </cfRule>
  </conditionalFormatting>
  <conditionalFormatting sqref="N39">
    <cfRule type="beginsWith" dxfId="23697" priority="60" operator="beginsWith" text="ATD">
      <formula>LEFT(N39,LEN("ATD"))="ATD"</formula>
    </cfRule>
  </conditionalFormatting>
  <conditionalFormatting sqref="N39">
    <cfRule type="beginsWith" dxfId="23696" priority="59" operator="beginsWith" text="DP">
      <formula>LEFT(N39,LEN("DP"))="DP"</formula>
    </cfRule>
  </conditionalFormatting>
  <conditionalFormatting sqref="N42">
    <cfRule type="beginsWith" dxfId="23695" priority="57" operator="beginsWith" text="FER">
      <formula>LEFT(N42,LEN("FER"))="FER"</formula>
    </cfRule>
    <cfRule type="beginsWith" dxfId="23694" priority="58" operator="beginsWith" text="FRS">
      <formula>LEFT(N42,LEN("FRS"))="FRS"</formula>
    </cfRule>
  </conditionalFormatting>
  <conditionalFormatting sqref="N42">
    <cfRule type="beginsWith" dxfId="23693" priority="56" operator="beginsWith" text="NT">
      <formula>LEFT(N42,LEN("NT"))="NT"</formula>
    </cfRule>
  </conditionalFormatting>
  <conditionalFormatting sqref="N42">
    <cfRule type="beginsWith" dxfId="23692" priority="53" operator="beginsWith" text="ANT">
      <formula>LEFT(N42,LEN("ANT"))="ANT"</formula>
    </cfRule>
    <cfRule type="beginsWith" dxfId="23691" priority="54" operator="beginsWith" text="FAL">
      <formula>LEFT(N42,LEN("FAL"))="FAL"</formula>
    </cfRule>
    <cfRule type="beginsWith" dxfId="23690" priority="55" operator="beginsWith" text="OK">
      <formula>LEFT(N42,LEN("OK"))="OK"</formula>
    </cfRule>
  </conditionalFormatting>
  <conditionalFormatting sqref="N42">
    <cfRule type="beginsWith" dxfId="23689" priority="52" operator="beginsWith" text="ATR">
      <formula>LEFT(N42,LEN("ATR"))="ATR"</formula>
    </cfRule>
  </conditionalFormatting>
  <conditionalFormatting sqref="N42">
    <cfRule type="beginsWith" dxfId="23688" priority="51" operator="beginsWith" text="ATD">
      <formula>LEFT(N42,LEN("ATD"))="ATD"</formula>
    </cfRule>
  </conditionalFormatting>
  <conditionalFormatting sqref="N42">
    <cfRule type="beginsWith" dxfId="23687" priority="50" stopIfTrue="1" operator="beginsWith" text="DP">
      <formula>LEFT(N42,LEN("DP"))="DP"</formula>
    </cfRule>
  </conditionalFormatting>
  <conditionalFormatting sqref="N41">
    <cfRule type="beginsWith" dxfId="23686" priority="48" operator="beginsWith" text="FER">
      <formula>LEFT(N41,LEN("FER"))="FER"</formula>
    </cfRule>
    <cfRule type="beginsWith" dxfId="23685" priority="49" operator="beginsWith" text="FRS">
      <formula>LEFT(N41,LEN("FRS"))="FRS"</formula>
    </cfRule>
  </conditionalFormatting>
  <conditionalFormatting sqref="N41">
    <cfRule type="beginsWith" dxfId="23684" priority="47" operator="beginsWith" text="NT">
      <formula>LEFT(N41,LEN("NT"))="NT"</formula>
    </cfRule>
  </conditionalFormatting>
  <conditionalFormatting sqref="N41">
    <cfRule type="beginsWith" dxfId="23683" priority="44" operator="beginsWith" text="ANT">
      <formula>LEFT(N41,LEN("ANT"))="ANT"</formula>
    </cfRule>
    <cfRule type="beginsWith" dxfId="23682" priority="45" operator="beginsWith" text="FAL">
      <formula>LEFT(N41,LEN("FAL"))="FAL"</formula>
    </cfRule>
    <cfRule type="beginsWith" dxfId="23681" priority="46" operator="beginsWith" text="OK">
      <formula>LEFT(N41,LEN("OK"))="OK"</formula>
    </cfRule>
  </conditionalFormatting>
  <conditionalFormatting sqref="N41">
    <cfRule type="beginsWith" dxfId="23680" priority="43" operator="beginsWith" text="ATR">
      <formula>LEFT(N41,LEN("ATR"))="ATR"</formula>
    </cfRule>
  </conditionalFormatting>
  <conditionalFormatting sqref="N41">
    <cfRule type="beginsWith" dxfId="23679" priority="42" operator="beginsWith" text="ATD">
      <formula>LEFT(N41,LEN("ATD"))="ATD"</formula>
    </cfRule>
  </conditionalFormatting>
  <conditionalFormatting sqref="N41">
    <cfRule type="beginsWith" dxfId="23678" priority="41" operator="beginsWith" text="DP">
      <formula>LEFT(N41,LEN("DP"))="DP"</formula>
    </cfRule>
  </conditionalFormatting>
  <conditionalFormatting sqref="M39:M42">
    <cfRule type="expression" dxfId="23677" priority="40">
      <formula>L39="0"</formula>
    </cfRule>
  </conditionalFormatting>
  <conditionalFormatting sqref="L39:L42">
    <cfRule type="beginsWith" dxfId="23676" priority="39" operator="beginsWith" text="0">
      <formula>LEFT(L39,LEN("0"))="0"</formula>
    </cfRule>
  </conditionalFormatting>
  <conditionalFormatting sqref="N44">
    <cfRule type="beginsWith" dxfId="23675" priority="37" operator="beginsWith" text="FER">
      <formula>LEFT(N44,LEN("FER"))="FER"</formula>
    </cfRule>
    <cfRule type="beginsWith" dxfId="23674" priority="38" operator="beginsWith" text="FRS">
      <formula>LEFT(N44,LEN("FRS"))="FRS"</formula>
    </cfRule>
  </conditionalFormatting>
  <conditionalFormatting sqref="N44">
    <cfRule type="beginsWith" dxfId="23673" priority="36" operator="beginsWith" text="NT">
      <formula>LEFT(N44,LEN("NT"))="NT"</formula>
    </cfRule>
  </conditionalFormatting>
  <conditionalFormatting sqref="N44">
    <cfRule type="beginsWith" dxfId="23672" priority="33" operator="beginsWith" text="ANT">
      <formula>LEFT(N44,LEN("ANT"))="ANT"</formula>
    </cfRule>
    <cfRule type="beginsWith" dxfId="23671" priority="34" operator="beginsWith" text="FAL">
      <formula>LEFT(N44,LEN("FAL"))="FAL"</formula>
    </cfRule>
    <cfRule type="beginsWith" dxfId="23670" priority="35" operator="beginsWith" text="OK">
      <formula>LEFT(N44,LEN("OK"))="OK"</formula>
    </cfRule>
  </conditionalFormatting>
  <conditionalFormatting sqref="N44">
    <cfRule type="beginsWith" dxfId="23669" priority="32" operator="beginsWith" text="ATR">
      <formula>LEFT(N44,LEN("ATR"))="ATR"</formula>
    </cfRule>
  </conditionalFormatting>
  <conditionalFormatting sqref="N44">
    <cfRule type="beginsWith" dxfId="23668" priority="31" operator="beginsWith" text="ATD">
      <formula>LEFT(N44,LEN("ATD"))="ATD"</formula>
    </cfRule>
  </conditionalFormatting>
  <conditionalFormatting sqref="N44">
    <cfRule type="beginsWith" dxfId="23667" priority="30" operator="beginsWith" text="DP">
      <formula>LEFT(N44,LEN("DP"))="DP"</formula>
    </cfRule>
  </conditionalFormatting>
  <conditionalFormatting sqref="N43">
    <cfRule type="beginsWith" dxfId="23666" priority="28" operator="beginsWith" text="FER">
      <formula>LEFT(N43,LEN("FER"))="FER"</formula>
    </cfRule>
    <cfRule type="beginsWith" dxfId="23665" priority="29" operator="beginsWith" text="FRS">
      <formula>LEFT(N43,LEN("FRS"))="FRS"</formula>
    </cfRule>
  </conditionalFormatting>
  <conditionalFormatting sqref="N43">
    <cfRule type="beginsWith" dxfId="23664" priority="27" operator="beginsWith" text="NT">
      <formula>LEFT(N43,LEN("NT"))="NT"</formula>
    </cfRule>
  </conditionalFormatting>
  <conditionalFormatting sqref="N43">
    <cfRule type="beginsWith" dxfId="23663" priority="24" operator="beginsWith" text="ANT">
      <formula>LEFT(N43,LEN("ANT"))="ANT"</formula>
    </cfRule>
    <cfRule type="beginsWith" dxfId="23662" priority="25" operator="beginsWith" text="FAL">
      <formula>LEFT(N43,LEN("FAL"))="FAL"</formula>
    </cfRule>
    <cfRule type="beginsWith" dxfId="23661" priority="26" operator="beginsWith" text="OK">
      <formula>LEFT(N43,LEN("OK"))="OK"</formula>
    </cfRule>
  </conditionalFormatting>
  <conditionalFormatting sqref="N43">
    <cfRule type="beginsWith" dxfId="23660" priority="23" operator="beginsWith" text="ATR">
      <formula>LEFT(N43,LEN("ATR"))="ATR"</formula>
    </cfRule>
  </conditionalFormatting>
  <conditionalFormatting sqref="N43">
    <cfRule type="beginsWith" dxfId="23659" priority="22" operator="beginsWith" text="ATD">
      <formula>LEFT(N43,LEN("ATD"))="ATD"</formula>
    </cfRule>
  </conditionalFormatting>
  <conditionalFormatting sqref="N43">
    <cfRule type="beginsWith" dxfId="23658" priority="21" operator="beginsWith" text="DP">
      <formula>LEFT(N43,LEN("DP"))="DP"</formula>
    </cfRule>
  </conditionalFormatting>
  <conditionalFormatting sqref="N46">
    <cfRule type="beginsWith" dxfId="23657" priority="19" operator="beginsWith" text="FER">
      <formula>LEFT(N46,LEN("FER"))="FER"</formula>
    </cfRule>
    <cfRule type="beginsWith" dxfId="23656" priority="20" operator="beginsWith" text="FRS">
      <formula>LEFT(N46,LEN("FRS"))="FRS"</formula>
    </cfRule>
  </conditionalFormatting>
  <conditionalFormatting sqref="N46">
    <cfRule type="beginsWith" dxfId="23655" priority="18" operator="beginsWith" text="NT">
      <formula>LEFT(N46,LEN("NT"))="NT"</formula>
    </cfRule>
  </conditionalFormatting>
  <conditionalFormatting sqref="N46">
    <cfRule type="beginsWith" dxfId="23654" priority="15" operator="beginsWith" text="ANT">
      <formula>LEFT(N46,LEN("ANT"))="ANT"</formula>
    </cfRule>
    <cfRule type="beginsWith" dxfId="23653" priority="16" operator="beginsWith" text="FAL">
      <formula>LEFT(N46,LEN("FAL"))="FAL"</formula>
    </cfRule>
    <cfRule type="beginsWith" dxfId="23652" priority="17" operator="beginsWith" text="OK">
      <formula>LEFT(N46,LEN("OK"))="OK"</formula>
    </cfRule>
  </conditionalFormatting>
  <conditionalFormatting sqref="N46">
    <cfRule type="beginsWith" dxfId="23651" priority="14" operator="beginsWith" text="ATR">
      <formula>LEFT(N46,LEN("ATR"))="ATR"</formula>
    </cfRule>
  </conditionalFormatting>
  <conditionalFormatting sqref="N46">
    <cfRule type="beginsWith" dxfId="23650" priority="13" operator="beginsWith" text="ATD">
      <formula>LEFT(N46,LEN("ATD"))="ATD"</formula>
    </cfRule>
  </conditionalFormatting>
  <conditionalFormatting sqref="N46">
    <cfRule type="beginsWith" dxfId="23649" priority="12" stopIfTrue="1" operator="beginsWith" text="DP">
      <formula>LEFT(N46,LEN("DP"))="DP"</formula>
    </cfRule>
  </conditionalFormatting>
  <conditionalFormatting sqref="N45">
    <cfRule type="beginsWith" dxfId="23648" priority="10" operator="beginsWith" text="FER">
      <formula>LEFT(N45,LEN("FER"))="FER"</formula>
    </cfRule>
    <cfRule type="beginsWith" dxfId="23647" priority="11" operator="beginsWith" text="FRS">
      <formula>LEFT(N45,LEN("FRS"))="FRS"</formula>
    </cfRule>
  </conditionalFormatting>
  <conditionalFormatting sqref="N45">
    <cfRule type="beginsWith" dxfId="23646" priority="9" operator="beginsWith" text="NT">
      <formula>LEFT(N45,LEN("NT"))="NT"</formula>
    </cfRule>
  </conditionalFormatting>
  <conditionalFormatting sqref="N45">
    <cfRule type="beginsWith" dxfId="23645" priority="6" operator="beginsWith" text="ANT">
      <formula>LEFT(N45,LEN("ANT"))="ANT"</formula>
    </cfRule>
    <cfRule type="beginsWith" dxfId="23644" priority="7" operator="beginsWith" text="FAL">
      <formula>LEFT(N45,LEN("FAL"))="FAL"</formula>
    </cfRule>
    <cfRule type="beginsWith" dxfId="23643" priority="8" operator="beginsWith" text="OK">
      <formula>LEFT(N45,LEN("OK"))="OK"</formula>
    </cfRule>
  </conditionalFormatting>
  <conditionalFormatting sqref="N45">
    <cfRule type="beginsWith" dxfId="23642" priority="5" operator="beginsWith" text="ATR">
      <formula>LEFT(N45,LEN("ATR"))="ATR"</formula>
    </cfRule>
  </conditionalFormatting>
  <conditionalFormatting sqref="N45">
    <cfRule type="beginsWith" dxfId="23641" priority="4" operator="beginsWith" text="ATD">
      <formula>LEFT(N45,LEN("ATD"))="ATD"</formula>
    </cfRule>
  </conditionalFormatting>
  <conditionalFormatting sqref="N45">
    <cfRule type="beginsWith" dxfId="23640" priority="3" operator="beginsWith" text="DP">
      <formula>LEFT(N45,LEN("DP"))="DP"</formula>
    </cfRule>
  </conditionalFormatting>
  <conditionalFormatting sqref="M43:M46">
    <cfRule type="expression" dxfId="23639" priority="2">
      <formula>L43="0"</formula>
    </cfRule>
  </conditionalFormatting>
  <conditionalFormatting sqref="L43:L46">
    <cfRule type="beginsWith" dxfId="23638" priority="1" operator="beginsWith" text="0">
      <formula>LEFT(L43,LEN("0"))="0"</formula>
    </cfRule>
  </conditionalFormatting>
  <dataValidations count="2">
    <dataValidation type="list" allowBlank="1" showInputMessage="1" showErrorMessage="1" sqref="N47" xr:uid="{950B0ECD-FD23-4BAB-B1C7-A0A4FE3504AF}">
      <formula1>$W$48:$W$49</formula1>
    </dataValidation>
    <dataValidation type="list" allowBlank="1" showInputMessage="1" showErrorMessage="1" sqref="K3 A39 F19 F31 F7 F15 F23 F3 F11 F27 A35 A19 A31 K27 A7 A15 A23 A3 A11 A27 K11 F39 F35 K19 K31 K7 K15 K23 K39 K35 K43" xr:uid="{85183CFA-63AB-400B-92CE-EC9C9EB8CB71}">
      <formula1>$K$101:$K$105</formula1>
    </dataValidation>
  </dataValidations>
  <pageMargins left="0.43307086614173229" right="3.937007874015748E-2" top="0.35433070866141736" bottom="0.35433070866141736" header="0.31496062992125984" footer="0.31496062992125984"/>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28">
    <tabColor rgb="FF00FF00"/>
  </sheetPr>
  <dimension ref="A1:BN651"/>
  <sheetViews>
    <sheetView showGridLines="0" showRuler="0" showWhiteSpace="0" zoomScale="115" zoomScaleNormal="115" workbookViewId="0">
      <pane ySplit="1" topLeftCell="A2" activePane="bottomLeft" state="frozen"/>
      <selection pane="bottomLeft" activeCell="B7" sqref="B7"/>
    </sheetView>
  </sheetViews>
  <sheetFormatPr defaultRowHeight="15" x14ac:dyDescent="0.25"/>
  <cols>
    <col min="1" max="1" width="10.85546875" style="1" customWidth="1"/>
    <col min="2" max="2" width="8" style="1" bestFit="1" customWidth="1"/>
    <col min="3" max="3" width="6.140625" style="6" bestFit="1" customWidth="1"/>
    <col min="4" max="4" width="4.7109375" style="6" customWidth="1"/>
    <col min="5" max="5" width="2.5703125" style="9" customWidth="1"/>
    <col min="6" max="6" width="10.85546875" style="1" customWidth="1"/>
    <col min="7" max="7" width="8" style="1" bestFit="1" customWidth="1"/>
    <col min="8" max="8" width="6.140625" style="1" bestFit="1" customWidth="1"/>
    <col min="9" max="9" width="4.7109375" style="1" bestFit="1" customWidth="1"/>
    <col min="10" max="10" width="2.5703125" style="9" customWidth="1"/>
    <col min="11" max="11" width="10.85546875" style="1" customWidth="1"/>
    <col min="12" max="12" width="8" style="1" bestFit="1" customWidth="1"/>
    <col min="13" max="13" width="6.140625" style="1" bestFit="1" customWidth="1"/>
    <col min="14" max="14" width="4.7109375" style="1" customWidth="1"/>
    <col min="15" max="15" width="2.5703125" style="1" customWidth="1"/>
    <col min="16" max="16" width="10.7109375" style="1" bestFit="1" customWidth="1"/>
    <col min="17" max="17" width="5.5703125" style="1" bestFit="1" customWidth="1"/>
    <col min="18" max="18" width="1" style="1" customWidth="1"/>
    <col min="19" max="19" width="10.7109375" style="1" bestFit="1" customWidth="1"/>
    <col min="20" max="20" width="3" style="1" bestFit="1" customWidth="1"/>
    <col min="21" max="21" width="3.42578125" style="1" customWidth="1"/>
    <col min="22" max="22" width="32.28515625" style="1" customWidth="1"/>
    <col min="23" max="23" width="8" style="1" bestFit="1" customWidth="1"/>
    <col min="24" max="24" width="6.140625" style="1" bestFit="1" customWidth="1"/>
    <col min="25" max="25" width="9.140625" style="9"/>
    <col min="26" max="27" width="9.140625" style="1"/>
    <col min="28" max="28" width="13.42578125" style="1" customWidth="1"/>
    <col min="29" max="29" width="16.140625" style="1" customWidth="1"/>
    <col min="30" max="30" width="12.7109375" style="1" bestFit="1" customWidth="1"/>
    <col min="31" max="16384" width="9.140625" style="1"/>
  </cols>
  <sheetData>
    <row r="1" spans="1:66" ht="30.75" customHeight="1" x14ac:dyDescent="0.25">
      <c r="A1" s="280" t="str">
        <f>IF(DADOS!H20=0, "", DADOS!H20)</f>
        <v>SAMUEL W. DE OLIVEIRA BRANCO</v>
      </c>
      <c r="B1" s="280"/>
      <c r="C1" s="280"/>
      <c r="D1" s="280"/>
      <c r="E1" s="280"/>
      <c r="F1" s="280"/>
      <c r="G1" s="280"/>
      <c r="H1" s="280"/>
      <c r="I1" s="280"/>
      <c r="J1" s="154" t="s">
        <v>121</v>
      </c>
      <c r="K1" s="281" t="str">
        <f>CONFIG!G5</f>
        <v>MARÇO</v>
      </c>
      <c r="L1" s="281"/>
      <c r="M1" s="281">
        <f>CONFIG!G7</f>
        <v>2026</v>
      </c>
      <c r="N1" s="281"/>
      <c r="O1" s="10"/>
      <c r="P1" s="283"/>
      <c r="Q1" s="283"/>
      <c r="R1" s="22"/>
      <c r="S1" s="283"/>
      <c r="T1" s="283"/>
      <c r="W1" s="282" t="s">
        <v>9</v>
      </c>
      <c r="X1" s="282"/>
    </row>
    <row r="2" spans="1:66" s="6" customFormat="1" x14ac:dyDescent="0.25">
      <c r="A2" s="2" t="s">
        <v>1</v>
      </c>
      <c r="B2" s="2" t="s">
        <v>0</v>
      </c>
      <c r="C2" s="2" t="s">
        <v>4</v>
      </c>
      <c r="D2" s="2" t="s">
        <v>5</v>
      </c>
      <c r="E2" s="188"/>
      <c r="F2" s="3" t="s">
        <v>1</v>
      </c>
      <c r="G2" s="3" t="s">
        <v>0</v>
      </c>
      <c r="H2" s="3" t="s">
        <v>4</v>
      </c>
      <c r="I2" s="3" t="s">
        <v>5</v>
      </c>
      <c r="J2" s="187"/>
      <c r="K2" s="3" t="s">
        <v>1</v>
      </c>
      <c r="L2" s="2" t="s">
        <v>0</v>
      </c>
      <c r="M2" s="3" t="s">
        <v>4</v>
      </c>
      <c r="N2" s="3" t="s">
        <v>5</v>
      </c>
      <c r="O2" s="4"/>
      <c r="P2" s="285" t="s">
        <v>57</v>
      </c>
      <c r="Q2" s="285"/>
      <c r="R2" s="285"/>
      <c r="S2" s="285"/>
      <c r="T2" s="199" t="s">
        <v>32</v>
      </c>
      <c r="U2" s="1"/>
      <c r="V2" s="1"/>
      <c r="W2" s="9" t="s">
        <v>6</v>
      </c>
      <c r="X2" s="9" t="s">
        <v>4</v>
      </c>
      <c r="Y2" s="9" t="s">
        <v>122</v>
      </c>
      <c r="Z2" s="1"/>
      <c r="AA2" s="1"/>
      <c r="AB2" s="1"/>
      <c r="AC2" s="1"/>
      <c r="AD2" s="1"/>
      <c r="AE2" s="1"/>
      <c r="AF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row>
    <row r="3" spans="1:66" ht="15" customHeight="1" x14ac:dyDescent="0.25">
      <c r="A3" s="11"/>
      <c r="B3" s="256" t="s">
        <v>10</v>
      </c>
      <c r="C3" s="257"/>
      <c r="D3" s="257"/>
      <c r="E3" s="192" t="str">
        <f>IF($N$47&lt;&gt;"SIM","",IFERROR(IF(TRIM(C3&amp;"")="","",_xlfn.LET(_xlpm.v,VALUE(TRIM(C3&amp;"")),_xlpm.alvo,IF(A5="SÁBADO",(INT($Y$8/100)*60+MOD($Y$8,100)),(INT($Y$3/100)*60+MOD($Y$3,100))),_xlpm.real,(INT(_xlpm.v/100)*60+MOD(_xlpm.v,100)),_xlpm.dif,_xlpm.alvo-_xlpm.real,IF(ABS(_xlpm.dif)&lt;=5,0,_xlpm.dif))),"ER"))</f>
        <v/>
      </c>
      <c r="F3" s="11"/>
      <c r="G3" s="46"/>
      <c r="H3" s="7"/>
      <c r="I3" s="49" t="str">
        <f ca="1">_xlfn.LET(_xlpm.a,F3,_xlpm.c,H3,_xlpm.x,$X$3,_xlpm.y,$Y$3,_xlpm.limInf,$B$51,_xlpm.limSup,$C$51,_xlpm.linhaAnt,F4,IF(_xlpm.a="FÉRIAS","FRS",IF(_xlpm.a="FERIADO","FER",IF(_xlpm.a="NTRAB","NTB",IF(AND(_xlpm.a="ATESTADO",_xlpm.c=""),"ATD",IF(_xlpm.c&lt;&gt;"",IF(_xlpm.c&lt;=_xlpm.x,IF(_xlpm.c&gt;_xlpm.y,"DP","OK"),"ATR"),IF(_xlpm.linhaAnt&lt;_xlpm.limInf,"FAL","")))))))</f>
        <v/>
      </c>
      <c r="J3" s="192" t="str">
        <f>IF($N$47&lt;&gt;"SIM","",IFERROR(IF(TRIM(H3&amp;"")="","",_xlfn.LET(_xlpm.v,VALUE(TRIM(H3&amp;"")),_xlpm.alvo,IF(F5="SÁBADO",(INT($Y$8/100)*60+MOD($Y$8,100)),(INT($Y$3/100)*60+MOD($Y$3,100))),_xlpm.real,(INT(_xlpm.v/100)*60+MOD(_xlpm.v,100)),_xlpm.dif,_xlpm.alvo-_xlpm.real,IF(ABS(_xlpm.dif)&lt;=5,0,_xlpm.dif))),"ER"))</f>
        <v/>
      </c>
      <c r="K3" s="11"/>
      <c r="L3" s="46"/>
      <c r="M3" s="7"/>
      <c r="N3" s="49" t="str">
        <f ca="1">_xlfn.LET(_xlpm.a,K3,_xlpm.c,M3,_xlpm.x,$X$8,_xlpm.y,$Y$8,_xlpm.limInf,$B$51,_xlpm.limSup,$C$51,_xlpm.linhaAnt,K4,IF(_xlpm.a="FÉRIAS","FRS",IF(_xlpm.a="NTRAB","NT",IF(AND(_xlpm.a="ATESTADO",_xlpm.c=""),"ATD",IF(_xlpm.a="FERIADO","FER",IF(_xlpm.c&lt;&gt;"",IF(_xlpm.c&lt;=_xlpm.x,IF(_xlpm.c&gt;_xlpm.y,"DP","OK"),"ATR"),IF(_xlpm.linhaAnt&lt;_xlpm.limInf,"FAL","")))))))</f>
        <v/>
      </c>
      <c r="O3" s="192" t="str">
        <f>IF($N$47&lt;&gt;"SIM","",IFERROR(IF(TRIM(M3&amp;"")="","",_xlfn.LET(_xlpm.v,VALUE(TRIM(M3&amp;"")),_xlpm.alvo,IF(K5="SÁBADO",(INT($Y$8/100)*60+MOD($Y$8,100)),(INT($Y$3/100)*60+MOD($Y$3,100))),_xlpm.real,(INT(_xlpm.v/100)*60+MOD(_xlpm.v,100)),_xlpm.dif,_xlpm.alvo-_xlpm.real,IF(ABS(_xlpm.dif)&lt;=5,0,_xlpm.dif))),"ER"))</f>
        <v/>
      </c>
      <c r="P3" s="231"/>
      <c r="Q3" s="232"/>
      <c r="R3" s="190"/>
      <c r="S3" s="240" t="str">
        <f>IF(R3="","",TEXT(R3,"00""/""00""/""0000"))</f>
        <v/>
      </c>
      <c r="T3" s="233" t="str">
        <f>IF(R3="","",LEFT(S3&amp;"00",2))</f>
        <v/>
      </c>
      <c r="W3" s="9" t="s">
        <v>7</v>
      </c>
      <c r="X3" s="35">
        <f>DADOS!K20+5</f>
        <v>835</v>
      </c>
      <c r="Y3" s="35">
        <f>X3-5</f>
        <v>830</v>
      </c>
    </row>
    <row r="4" spans="1:66" x14ac:dyDescent="0.25">
      <c r="A4" s="41">
        <f ca="1">IF(AND($B$51=1,$A$52&lt;&gt;"01/01/2021"),"HOJE",1)</f>
        <v>1</v>
      </c>
      <c r="B4" s="256"/>
      <c r="C4" s="257"/>
      <c r="D4" s="257"/>
      <c r="E4" s="192" t="str">
        <f>IF($N$47&lt;&gt;"SIM","",IFERROR(IF(TRIM(C4&amp;"")="","",_xlfn.LET(_xlpm.v,VALUE(TRIM(C4&amp;"")),_xlpm.alvo,(INT($X$4/100)*60+MOD($X$4,100)),_xlpm.real,(INT(_xlpm.v/100)*60+MOD(_xlpm.v,100)),_xlpm.dif,_xlpm.alvo-_xlpm.real,IF(ABS(_xlpm.dif)&lt;=5,0,_xlpm.dif))*-1),"ER"))</f>
        <v/>
      </c>
      <c r="F4" s="41">
        <f ca="1">IF($B$51=11,"HOJE",11)</f>
        <v>11</v>
      </c>
      <c r="G4" s="46"/>
      <c r="H4" s="7"/>
      <c r="I4" s="49" t="str">
        <f ca="1">_xlfn.LET(_xlpm.a,F3,_xlpm.c,H4,_xlpm.x,$X$4,_xlpm.limInf,$B$51,_xlpm.limSup,$C$51,_xlpm.linhaAnt,F4,IF(_xlpm.a="FÉRIAS","FRS",IF(_xlpm.a="FERIADO","FER",IF(_xlpm.a="NTRAB","NTB",IF(AND(_xlpm.a="ATESTADO",_xlpm.c=""),"ATD",IF(_xlpm.c&lt;&gt;"",IF(_xlpm.c&gt;=_xlpm.x,"OK","ANT"),IF(_xlpm.linhaAnt&lt;_xlpm.limInf,"FAL","")))))))</f>
        <v/>
      </c>
      <c r="J4" s="192" t="str">
        <f>IF($N$47&lt;&gt;"SIM","",IFERROR(IF(TRIM(H4&amp;"")="","",_xlfn.LET(_xlpm.v,VALUE(TRIM(H4&amp;"")),_xlpm.alvo,(INT($X$4/100)*60+MOD($X$4,100)),_xlpm.real,(INT(_xlpm.v/100)*60+MOD(_xlpm.v,100)),_xlpm.dif,_xlpm.alvo-_xlpm.real,IF(ABS(_xlpm.dif)&lt;=5,0,_xlpm.dif))*-1),"ER"))</f>
        <v/>
      </c>
      <c r="K4" s="41">
        <f ca="1">IF($B$51=21,"HOJE",21)</f>
        <v>21</v>
      </c>
      <c r="L4" s="46"/>
      <c r="M4" s="7"/>
      <c r="N4" s="49" t="str">
        <f ca="1">_xlfn.LET(_xlpm.a,K3,_xlpm.c,M4,_xlpm.x,$X$9,_xlpm.limInf,$B$51,_xlpm.limSup,$C$51,_xlpm.linhaAnt,K4,IF(_xlpm.a="FÉRIAS","FRS",IF(_xlpm.a="NTRAB","NT",IF(AND(_xlpm.a="ATESTADO",_xlpm.c=""),"ATD",IF(_xlpm.a="FERIADO","FER",IF(_xlpm.c&lt;&gt;"",IF(_xlpm.c&gt;=_xlpm.x,"OK","ANT"),IF(_xlpm.linhaAnt&lt;_xlpm.limInf,"FAL","")))))))</f>
        <v/>
      </c>
      <c r="O4" s="192" t="str">
        <f>IF($N$47&lt;&gt;"SIM","",IFERROR(IF(TRIM(M4&amp;"")="","",_xlfn.LET(_xlpm.v,VALUE(TRIM(M4&amp;"")),_xlpm.alvo,(INT($X$4/100)*60+MOD($X$4,100)),_xlpm.real,(INT(_xlpm.v/100)*60+MOD(_xlpm.v,100)),_xlpm.dif,_xlpm.alvo-_xlpm.real,IF(ABS(_xlpm.dif)&lt;=5,0,_xlpm.dif))*-1),"ER"))</f>
        <v/>
      </c>
      <c r="P4" s="231"/>
      <c r="Q4" s="232"/>
      <c r="R4" s="190"/>
      <c r="S4" s="240" t="str">
        <f t="shared" ref="S4:S53" si="0">IF(R4="","",TEXT(R4,"00""/""00""/""0000"))</f>
        <v/>
      </c>
      <c r="T4" s="233" t="str">
        <f t="shared" ref="T4:T53" si="1">IF(R4="","",LEFT(S4&amp;"00",2))</f>
        <v/>
      </c>
      <c r="U4" s="5"/>
      <c r="V4" s="5"/>
      <c r="W4" s="9" t="s">
        <v>2</v>
      </c>
      <c r="X4" s="35">
        <f>DADOS!L20</f>
        <v>1200</v>
      </c>
      <c r="Y4" s="35">
        <f>X4</f>
        <v>1200</v>
      </c>
    </row>
    <row r="5" spans="1:66" x14ac:dyDescent="0.25">
      <c r="A5" s="41" t="str">
        <f>CONFIG!G3</f>
        <v>DOMINGO</v>
      </c>
      <c r="B5" s="256"/>
      <c r="C5" s="257"/>
      <c r="D5" s="257"/>
      <c r="E5" s="192" t="str">
        <f>IF($N$47&lt;&gt;"SIM","",IFERROR(IF(TRIM(C5&amp;"")="","",_xlfn.LET(_xlpm.v,VALUE(TRIM(C5&amp;"")),_xlpm.alvo,(INT($Y$5/100)*60+MOD($Y$5,100)),_xlpm.real,(INT(_xlpm.v/100)*60+MOD(_xlpm.v,100)),_xlpm.dif,_xlpm.alvo-_xlpm.real,IF(ABS(_xlpm.dif)&lt;=5,0,_xlpm.dif))),"ER"))</f>
        <v/>
      </c>
      <c r="F5" s="41" t="str">
        <f>IF(A41="SÁBADO","DOMINGO",IF(A41="DOMINGO","SEGUNDA",IF(A41="SEGUNDA","TERÇA",IF(A41="SEGUNDA","TERÇA",IF(A41="TERÇA","QUARTA",IF(A41="QUARTA","QUINTA",IF(A41="QUINTA","SEXTA",IF(A41="SEXTA","SÁBADO","ERRO"))))))))</f>
        <v>QUARTA</v>
      </c>
      <c r="G5" s="46"/>
      <c r="H5" s="7"/>
      <c r="I5" s="49" t="str">
        <f ca="1">_xlfn.LET(_xlpm.a,F3,_xlpm.c,H5,_xlpm.x,$X$5,_xlpm.y,$Y$5,_xlpm.limInf,$B$51,_xlpm.limSup,$C$51,_xlpm.linhaAnt,F4,IF(_xlpm.a="FÉRIAS","FRS",IF(_xlpm.a="FERIADO","FER",IF(_xlpm.a="NTRAB","NTB",IF(AND(_xlpm.a="ATESTADO",_xlpm.c=""),"ATD",IF(_xlpm.c&lt;&gt;"",IF(_xlpm.c&lt;=_xlpm.x,IF(_xlpm.c&gt;_xlpm.y,"DP","OK"),"ATR"),IF(_xlpm.linhaAnt&lt;_xlpm.limInf,"FAL","")))))))</f>
        <v/>
      </c>
      <c r="J5" s="192" t="str">
        <f>IF($N$47&lt;&gt;"SIM","",IFERROR(IF(TRIM(H5&amp;"")="","",_xlfn.LET(_xlpm.v,VALUE(TRIM(H5&amp;"")),_xlpm.alvo,(INT($Y$5/100)*60+MOD($Y$5,100)),_xlpm.real,(INT(_xlpm.v/100)*60+MOD(_xlpm.v,100)),_xlpm.dif,_xlpm.alvo-_xlpm.real,IF(ABS(_xlpm.dif)&lt;=5,0,_xlpm.dif))),"ER"))</f>
        <v/>
      </c>
      <c r="K5" s="41" t="str">
        <f>IF(F41="SÁBADO","DOMINGO",IF(F41="DOMINGO","SEGUNDA",IF(F41="SEGUNDA","TERÇA",IF(F41="SEGUNDA","TERÇA",IF(F41="TERÇA","QUARTA",IF(F41="QUARTA","QUINTA",IF(F41="QUINTA","SEXTA",IF(F41="SEXTA","SÁBADO","ERRO"))))))))</f>
        <v>SÁBADO</v>
      </c>
      <c r="L5" s="258" t="s">
        <v>16</v>
      </c>
      <c r="M5" s="259"/>
      <c r="N5" s="259"/>
      <c r="O5" s="192" t="str">
        <f>IF($N$47&lt;&gt;"SIM","",IFERROR(IF(TRIM(M5&amp;"")="","",_xlfn.LET(_xlpm.v,VALUE(TRIM(M5&amp;"")),_xlpm.alvo,(INT($Y$5/100)*60+MOD($Y$5,100)),_xlpm.real,(INT(_xlpm.v/100)*60+MOD(_xlpm.v,100)),_xlpm.dif,_xlpm.alvo-_xlpm.real,IF(ABS(_xlpm.dif)&lt;=5,0,_xlpm.dif))),"ER"))</f>
        <v/>
      </c>
      <c r="P5" s="231"/>
      <c r="Q5" s="232"/>
      <c r="R5" s="190"/>
      <c r="S5" s="240" t="str">
        <f t="shared" si="0"/>
        <v/>
      </c>
      <c r="T5" s="233" t="str">
        <f t="shared" si="1"/>
        <v/>
      </c>
      <c r="U5" s="5"/>
      <c r="V5" s="5"/>
      <c r="W5" s="9" t="s">
        <v>8</v>
      </c>
      <c r="X5" s="35">
        <f>DADOS!M20+5</f>
        <v>1335</v>
      </c>
      <c r="Y5" s="35">
        <f>X5-5</f>
        <v>1330</v>
      </c>
    </row>
    <row r="6" spans="1:66" ht="15" customHeight="1" x14ac:dyDescent="0.25">
      <c r="A6" s="38"/>
      <c r="B6" s="256"/>
      <c r="C6" s="257"/>
      <c r="D6" s="257"/>
      <c r="E6" s="192" t="str">
        <f>IF($N$47&lt;&gt;"SIM","",IFERROR(IF(TRIM(C6&amp;"")="","",_xlfn.LET(_xlpm.v,VALUE(TRIM(C6&amp;"")),_xlpm.alvo,(INT($X$6/100)*60+MOD($X$6,100)),_xlpm.real,(INT(_xlpm.v/100)*60+MOD(_xlpm.v,100)),_xlpm.dif,_xlpm.alvo-_xlpm.real,IF(ABS(_xlpm.dif)&lt;=5,0,_xlpm.dif))*-1),"ER"))</f>
        <v/>
      </c>
      <c r="F6" s="38"/>
      <c r="G6" s="46"/>
      <c r="H6" s="7"/>
      <c r="I6" s="49" t="str">
        <f ca="1">_xlfn.LET(_xlpm.a,F3,_xlpm.c,H6,_xlpm.x,$X$6,_xlpm.limInf,$B$51,_xlpm.limSup,$C$51,_xlpm.linhaAnt,F4,IF(_xlpm.a="FÉRIAS","FRS",IF(_xlpm.a="FERIADO","FER",IF(_xlpm.a="NTRAB","NTB",IF(AND(_xlpm.a="ATESTADO",_xlpm.c=""),"ATD",IF(_xlpm.c&lt;&gt;"",IF(_xlpm.c&gt;=_xlpm.x,"OK","ANT"),IF(_xlpm.linhaAnt&lt;_xlpm.limInf,"FAL","")))))))</f>
        <v/>
      </c>
      <c r="J6" s="192" t="str">
        <f>IF($N$47&lt;&gt;"SIM","",IFERROR(IF(TRIM(H6&amp;"")="","",_xlfn.LET(_xlpm.v,VALUE(TRIM(H6&amp;"")),_xlpm.alvo,(INT($X$6/100)*60+MOD($X$6,100)),_xlpm.real,(INT(_xlpm.v/100)*60+MOD(_xlpm.v,100)),_xlpm.dif,_xlpm.alvo-_xlpm.real,IF(ABS(_xlpm.dif)&lt;=5,0,_xlpm.dif))*-1),"ER"))</f>
        <v/>
      </c>
      <c r="K6" s="38"/>
      <c r="L6" s="258"/>
      <c r="M6" s="259"/>
      <c r="N6" s="259"/>
      <c r="O6" s="192" t="str">
        <f>IF($N$47&lt;&gt;"SIM","",IFERROR(IF(TRIM(M6&amp;"")="","",_xlfn.LET(_xlpm.v,VALUE(TRIM(M6&amp;"")),_xlpm.alvo,(INT($X$6/100)*60+MOD($X$6,100)),_xlpm.real,(INT(_xlpm.v/100)*60+MOD(_xlpm.v,100)),_xlpm.dif,_xlpm.alvo-_xlpm.real,IF(ABS(_xlpm.dif)&lt;=5,0,_xlpm.dif))*-1),"ER"))</f>
        <v/>
      </c>
      <c r="P6" s="231"/>
      <c r="Q6" s="232"/>
      <c r="R6" s="190"/>
      <c r="S6" s="240" t="str">
        <f t="shared" si="0"/>
        <v/>
      </c>
      <c r="T6" s="233" t="str">
        <f t="shared" si="1"/>
        <v/>
      </c>
      <c r="U6" s="5"/>
      <c r="V6" s="5"/>
      <c r="W6" s="9" t="s">
        <v>3</v>
      </c>
      <c r="X6" s="35">
        <f>DADOS!N20</f>
        <v>1800</v>
      </c>
      <c r="Y6" s="35">
        <f>X6</f>
        <v>1800</v>
      </c>
    </row>
    <row r="7" spans="1:66" ht="15" customHeight="1" x14ac:dyDescent="0.25">
      <c r="A7" s="12"/>
      <c r="B7" s="47"/>
      <c r="C7" s="48"/>
      <c r="D7" s="50" t="str">
        <f ca="1">_xlfn.LET(_xlpm.a,A7,_xlpm.c,C7,_xlpm.x,$X$3,_xlpm.y,$Y$3,_xlpm.limInf,$B$51,_xlpm.limSup,$C$51,_xlpm.linhaAnt,A8,IF(_xlpm.a="FÉRIAS","FRS",IF(_xlpm.a="FERIADO","FER",IF(_xlpm.a="NTRAB","NTB",IF(AND(_xlpm.a="ATESTADO",_xlpm.c=""),"ATD",IF(_xlpm.c&lt;&gt;"",IF(_xlpm.c&lt;=_xlpm.x,IF(_xlpm.c&gt;_xlpm.y,"DP","OK"),"ATR"),IF(_xlpm.linhaAnt&lt;_xlpm.limInf,"FAL","")))))))</f>
        <v>FAL</v>
      </c>
      <c r="E7" s="192" t="str">
        <f>IF($N$47&lt;&gt;"SIM","",IFERROR(IF(TRIM(C7&amp;"")="","",_xlfn.LET(_xlpm.v,VALUE(TRIM(C7&amp;"")),_xlpm.alvo,IF(A9="SÁBADO",(INT($Y$8/100)*60+MOD($Y$8,100)),(INT($Y$3/100)*60+MOD($Y$3,100))),_xlpm.real,(INT(_xlpm.v/100)*60+MOD(_xlpm.v,100)),_xlpm.dif,_xlpm.alvo-_xlpm.real,IF(ABS(_xlpm.dif)&lt;=5,0,_xlpm.dif))),"ER"))</f>
        <v/>
      </c>
      <c r="F7" s="12"/>
      <c r="G7" s="47"/>
      <c r="H7" s="48"/>
      <c r="I7" s="50" t="str">
        <f ca="1">_xlfn.LET(_xlpm.a,F7,_xlpm.c,H7,_xlpm.x,$X$3,_xlpm.y,$Y$3,_xlpm.limInf,$B$51,_xlpm.limSup,$C$51,_xlpm.linhaAnt,F8,IF(_xlpm.a="FÉRIAS","FRS",IF(_xlpm.a="FERIADO","FER",IF(_xlpm.a="NTRAB","NTB",IF(AND(_xlpm.a="ATESTADO",_xlpm.c=""),"ATD",IF(_xlpm.c&lt;&gt;"",IF(_xlpm.c&lt;=_xlpm.x,IF(_xlpm.c&gt;_xlpm.y,"DP","OK"),"ATR"),IF(_xlpm.linhaAnt&lt;_xlpm.limInf,"FAL","")))))))</f>
        <v/>
      </c>
      <c r="J7" s="192" t="str">
        <f>IF($N$47&lt;&gt;"SIM","",IFERROR(IF(TRIM(H7&amp;"")="","",_xlfn.LET(_xlpm.v,VALUE(TRIM(H7&amp;"")),_xlpm.alvo,IF(F9="SÁBADO",(INT($Y$8/100)*60+MOD($Y$8,100)),(INT($Y$3/100)*60+MOD($Y$3,100))),_xlpm.real,(INT(_xlpm.v/100)*60+MOD(_xlpm.v,100)),_xlpm.dif,_xlpm.alvo-_xlpm.real,IF(ABS(_xlpm.dif)&lt;=5,0,_xlpm.dif))),"ER"))</f>
        <v/>
      </c>
      <c r="K7" s="12"/>
      <c r="L7" s="272" t="s">
        <v>10</v>
      </c>
      <c r="M7" s="273"/>
      <c r="N7" s="273"/>
      <c r="O7" s="192" t="str">
        <f>IF($N$47&lt;&gt;"SIM","",IFERROR(IF(TRIM(M7&amp;"")="","",_xlfn.LET(_xlpm.v,VALUE(TRIM(M7&amp;"")),_xlpm.alvo,IF(K9="SÁBADO",(INT($Y$8/100)*60+MOD($Y$8,100)),(INT($Y$3/100)*60+MOD($Y$3,100))),_xlpm.real,(INT(_xlpm.v/100)*60+MOD(_xlpm.v,100)),_xlpm.dif,_xlpm.alvo-_xlpm.real,IF(ABS(_xlpm.dif)&lt;=5,0,_xlpm.dif))),"ER"))</f>
        <v/>
      </c>
      <c r="P7" s="231"/>
      <c r="Q7" s="232"/>
      <c r="R7" s="190"/>
      <c r="S7" s="240" t="str">
        <f t="shared" si="0"/>
        <v/>
      </c>
      <c r="T7" s="233" t="str">
        <f t="shared" si="1"/>
        <v/>
      </c>
      <c r="U7" s="5"/>
      <c r="W7" s="269" t="s">
        <v>16</v>
      </c>
      <c r="X7" s="269"/>
      <c r="Y7" s="14"/>
    </row>
    <row r="8" spans="1:66" x14ac:dyDescent="0.25">
      <c r="A8" s="42">
        <f ca="1">IF($B$51=2,"HOJE",2)</f>
        <v>2</v>
      </c>
      <c r="B8" s="47"/>
      <c r="C8" s="48"/>
      <c r="D8" s="50" t="str">
        <f ca="1">_xlfn.LET(_xlpm.a,A7,_xlpm.c,C8,_xlpm.x,$X$4,_xlpm.limInf,$B$51,_xlpm.limSup,$C$51,_xlpm.linhaAnt,A8,IF(_xlpm.a="FÉRIAS","FRS",IF(_xlpm.a="FERIADO","FER",IF(_xlpm.a="NTRAB","NTB",IF(AND(_xlpm.a="ATESTADO",_xlpm.c=""),"ATD",IF(_xlpm.c&lt;&gt;"",IF(_xlpm.c&gt;=_xlpm.x,"OK","ANT"),IF(_xlpm.linhaAnt&lt;_xlpm.limInf,"FAL","")))))))</f>
        <v>FAL</v>
      </c>
      <c r="E8" s="192" t="str">
        <f>IF($N$47&lt;&gt;"SIM","",IFERROR(IF(TRIM(C8&amp;"")="","",_xlfn.LET(_xlpm.v,VALUE(TRIM(C8&amp;"")),_xlpm.alvo,(INT($X$4/100)*60+MOD($X$4,100)),_xlpm.real,(INT(_xlpm.v/100)*60+MOD(_xlpm.v,100)),_xlpm.dif,_xlpm.alvo-_xlpm.real,IF(ABS(_xlpm.dif)&lt;=5,0,_xlpm.dif))*-1),"ER"))</f>
        <v/>
      </c>
      <c r="F8" s="42">
        <f ca="1">IF($B$51=12,"HOJE",12)</f>
        <v>12</v>
      </c>
      <c r="G8" s="47"/>
      <c r="H8" s="48"/>
      <c r="I8" s="50" t="str">
        <f ca="1">_xlfn.LET(_xlpm.a,F7,_xlpm.c,H8,_xlpm.x,$X$4,_xlpm.limInf,$B$51,_xlpm.limSup,$C$51,_xlpm.linhaAnt,F8,IF(_xlpm.a="FÉRIAS","FRS",IF(_xlpm.a="FERIADO","FER",IF(_xlpm.a="NTRAB","NTB",IF(AND(_xlpm.a="ATESTADO",_xlpm.c=""),"ATD",IF(_xlpm.c&lt;&gt;"",IF(_xlpm.c&gt;=_xlpm.x,"OK","ANT"),IF(_xlpm.linhaAnt&lt;_xlpm.limInf,"FAL","")))))))</f>
        <v/>
      </c>
      <c r="J8" s="192" t="str">
        <f>IF($N$47&lt;&gt;"SIM","",IFERROR(IF(TRIM(H8&amp;"")="","",_xlfn.LET(_xlpm.v,VALUE(TRIM(H8&amp;"")),_xlpm.alvo,(INT($X$4/100)*60+MOD($X$4,100)),_xlpm.real,(INT(_xlpm.v/100)*60+MOD(_xlpm.v,100)),_xlpm.dif,_xlpm.alvo-_xlpm.real,IF(ABS(_xlpm.dif)&lt;=5,0,_xlpm.dif))*-1),"ER"))</f>
        <v/>
      </c>
      <c r="K8" s="42">
        <f ca="1">IF($B$51=22,"HOJE",22)</f>
        <v>22</v>
      </c>
      <c r="L8" s="272"/>
      <c r="M8" s="273"/>
      <c r="N8" s="273"/>
      <c r="O8" s="192" t="str">
        <f>IF($N$47&lt;&gt;"SIM","",IFERROR(IF(TRIM(M8&amp;"")="","",_xlfn.LET(_xlpm.v,VALUE(TRIM(M8&amp;"")),_xlpm.alvo,(INT($X$4/100)*60+MOD($X$4,100)),_xlpm.real,(INT(_xlpm.v/100)*60+MOD(_xlpm.v,100)),_xlpm.dif,_xlpm.alvo-_xlpm.real,IF(ABS(_xlpm.dif)&lt;=5,0,_xlpm.dif))*-1),"ER"))</f>
        <v/>
      </c>
      <c r="P8" s="231"/>
      <c r="Q8" s="232"/>
      <c r="R8" s="190"/>
      <c r="S8" s="240" t="str">
        <f>IF(R8="","",TEXT(R8,"00""/""00""/""0000"))</f>
        <v/>
      </c>
      <c r="T8" s="233" t="str">
        <f t="shared" si="1"/>
        <v/>
      </c>
      <c r="U8" s="5"/>
      <c r="W8" s="9" t="s">
        <v>7</v>
      </c>
      <c r="X8" s="35">
        <f>DADOS!M32+5</f>
        <v>805</v>
      </c>
      <c r="Y8" s="35">
        <f>X8-5</f>
        <v>800</v>
      </c>
    </row>
    <row r="9" spans="1:66" x14ac:dyDescent="0.25">
      <c r="A9" s="42" t="str">
        <f>IF(A5="SÁBADO","DOMINGO",IF(A5="DOMINGO","SEGUNDA",IF(A5="SEGUNDA","TERÇA",IF(A5="SEGUNDA","TERÇA",IF(A5="TERÇA","QUARTA",IF(A5="QUARTA","QUINTA",IF(A5="QUINTA","SEXTA",IF(A5="SEXTA","SÁBADO","ERRO"))))))))</f>
        <v>SEGUNDA</v>
      </c>
      <c r="B9" s="47"/>
      <c r="C9" s="48"/>
      <c r="D9" s="50" t="str">
        <f ca="1">_xlfn.LET(_xlpm.a,A7,_xlpm.c,C9,_xlpm.x,$X$5,_xlpm.y,$Y$5,_xlpm.limInf,$B$51,_xlpm.limSup,$C$51,_xlpm.linhaAnt,A8,IF(_xlpm.a="FÉRIAS","FRS",IF(_xlpm.a="FERIADO","FER",IF(_xlpm.a="NTRAB","NTB",IF(AND(_xlpm.a="ATESTADO",_xlpm.c=""),"ATD",IF(_xlpm.c&lt;&gt;"",IF(_xlpm.c&lt;=_xlpm.x,IF(_xlpm.c&gt;_xlpm.y,"DP","OK"),"ATR"),IF(_xlpm.linhaAnt&lt;_xlpm.limInf,"FAL","")))))))</f>
        <v>FAL</v>
      </c>
      <c r="E9" s="192" t="str">
        <f>IF($N$47&lt;&gt;"SIM","",IFERROR(IF(TRIM(C9&amp;"")="","",_xlfn.LET(_xlpm.v,VALUE(TRIM(C9&amp;"")),_xlpm.alvo,(INT($Y$5/100)*60+MOD($Y$5,100)),_xlpm.real,(INT(_xlpm.v/100)*60+MOD(_xlpm.v,100)),_xlpm.dif,_xlpm.alvo-_xlpm.real,IF(ABS(_xlpm.dif)&lt;=5,0,_xlpm.dif))),"ER"))</f>
        <v/>
      </c>
      <c r="F9" s="42" t="str">
        <f>IF(F5="SÁBADO","DOMINGO",IF(F5="DOMINGO","SEGUNDA",IF(F5="SEGUNDA","TERÇA",IF(F5="SEGUNDA","TERÇA",IF(F5="TERÇA","QUARTA",IF(F5="QUARTA","QUINTA",IF(F5="QUINTA","SEXTA",IF(F5="SEXTA","SÁBADO","ERRO"))))))))</f>
        <v>QUINTA</v>
      </c>
      <c r="G9" s="47"/>
      <c r="H9" s="48"/>
      <c r="I9" s="50" t="str">
        <f ca="1">_xlfn.LET(_xlpm.a,F7,_xlpm.c,H9,_xlpm.x,$X$5,_xlpm.y,$Y$5,_xlpm.limInf,$B$51,_xlpm.limSup,$C$51,_xlpm.linhaAnt,F8,IF(_xlpm.a="FÉRIAS","FRS",IF(_xlpm.a="FERIADO","FER",IF(_xlpm.a="NTRAB","NTB",IF(AND(_xlpm.a="ATESTADO",_xlpm.c=""),"ATD",IF(_xlpm.c&lt;&gt;"",IF(_xlpm.c&lt;=_xlpm.x,IF(_xlpm.c&gt;_xlpm.y,"DP","OK"),"ATR"),IF(_xlpm.linhaAnt&lt;_xlpm.limInf,"FAL","")))))))</f>
        <v/>
      </c>
      <c r="J9" s="192" t="str">
        <f>IF($N$47&lt;&gt;"SIM","",IFERROR(IF(TRIM(H9&amp;"")="","",_xlfn.LET(_xlpm.v,VALUE(TRIM(H9&amp;"")),_xlpm.alvo,(INT($Y$5/100)*60+MOD($Y$5,100)),_xlpm.real,(INT(_xlpm.v/100)*60+MOD(_xlpm.v,100)),_xlpm.dif,_xlpm.alvo-_xlpm.real,IF(ABS(_xlpm.dif)&lt;=5,0,_xlpm.dif))),"ER"))</f>
        <v/>
      </c>
      <c r="K9" s="42" t="str">
        <f>IF(K5="SÁBADO","DOMINGO",IF(K5="DOMINGO","SEGUNDA",IF(K5="SEGUNDA","TERÇA",IF(K5="SEGUNDA","TERÇA",IF(K5="TERÇA","QUARTA",IF(K5="QUARTA","QUINTA",IF(K5="QUINTA","SEXTA",IF(K5="SEXTA","SÁBADO","ERRO"))))))))</f>
        <v>DOMINGO</v>
      </c>
      <c r="L9" s="272"/>
      <c r="M9" s="273"/>
      <c r="N9" s="273"/>
      <c r="O9" s="192" t="str">
        <f>IF($N$47&lt;&gt;"SIM","",IFERROR(IF(TRIM(M9&amp;"")="","",_xlfn.LET(_xlpm.v,VALUE(TRIM(M9&amp;"")),_xlpm.alvo,(INT($Y$5/100)*60+MOD($Y$5,100)),_xlpm.real,(INT(_xlpm.v/100)*60+MOD(_xlpm.v,100)),_xlpm.dif,_xlpm.alvo-_xlpm.real,IF(ABS(_xlpm.dif)&lt;=5,0,_xlpm.dif))),"ER"))</f>
        <v/>
      </c>
      <c r="P9" s="231"/>
      <c r="Q9" s="232"/>
      <c r="R9" s="190"/>
      <c r="S9" s="240" t="str">
        <f t="shared" si="0"/>
        <v/>
      </c>
      <c r="T9" s="233" t="str">
        <f t="shared" si="1"/>
        <v/>
      </c>
      <c r="U9" s="5"/>
      <c r="W9" s="9" t="s">
        <v>2</v>
      </c>
      <c r="X9" s="35">
        <f>DADOS!N32</f>
        <v>1200</v>
      </c>
      <c r="Y9" s="35">
        <f>X9</f>
        <v>1200</v>
      </c>
    </row>
    <row r="10" spans="1:66" x14ac:dyDescent="0.25">
      <c r="A10" s="82"/>
      <c r="B10" s="47"/>
      <c r="C10" s="48"/>
      <c r="D10" s="50" t="str">
        <f ca="1">_xlfn.LET(_xlpm.a,A7,_xlpm.c,C10,_xlpm.x,$X$6,_xlpm.limInf,$B$51,_xlpm.limSup,$C$51,_xlpm.linhaAnt,A8,IF(_xlpm.a="FÉRIAS","FRS",IF(_xlpm.a="FERIADO","FER",IF(_xlpm.a="NTRAB","NTB",IF(AND(_xlpm.a="ATESTADO",_xlpm.c=""),"ATD",IF(_xlpm.c&lt;&gt;"",IF(_xlpm.c&gt;=_xlpm.x,"OK","ANT"),IF(_xlpm.linhaAnt&lt;_xlpm.limInf,"FAL","")))))))</f>
        <v>FAL</v>
      </c>
      <c r="E10" s="192" t="str">
        <f>IF($N$47&lt;&gt;"SIM","",IFERROR(IF(TRIM(C10&amp;"")="","",_xlfn.LET(_xlpm.v,VALUE(TRIM(C10&amp;"")),_xlpm.alvo,(INT($X$6/100)*60+MOD($X$6,100)),_xlpm.real,(INT(_xlpm.v/100)*60+MOD(_xlpm.v,100)),_xlpm.dif,_xlpm.alvo-_xlpm.real,IF(ABS(_xlpm.dif)&lt;=5,0,_xlpm.dif))*-1),"ER"))</f>
        <v/>
      </c>
      <c r="F10" s="82"/>
      <c r="G10" s="47"/>
      <c r="H10" s="48"/>
      <c r="I10" s="50" t="str">
        <f ca="1">_xlfn.LET(_xlpm.a,F7,_xlpm.c,H10,_xlpm.x,$X$6,_xlpm.limInf,$B$51,_xlpm.limSup,$C$51,_xlpm.linhaAnt,F8,IF(_xlpm.a="FÉRIAS","FRS",IF(_xlpm.a="FERIADO","FER",IF(_xlpm.a="NTRAB","NTB",IF(AND(_xlpm.a="ATESTADO",_xlpm.c=""),"ATD",IF(_xlpm.c&lt;&gt;"",IF(_xlpm.c&gt;=_xlpm.x,"OK","ANT"),IF(_xlpm.linhaAnt&lt;_xlpm.limInf,"FAL","")))))))</f>
        <v/>
      </c>
      <c r="J10" s="192" t="str">
        <f>IF($N$47&lt;&gt;"SIM","",IFERROR(IF(TRIM(H10&amp;"")="","",_xlfn.LET(_xlpm.v,VALUE(TRIM(H10&amp;"")),_xlpm.alvo,(INT($X$6/100)*60+MOD($X$6,100)),_xlpm.real,(INT(_xlpm.v/100)*60+MOD(_xlpm.v,100)),_xlpm.dif,_xlpm.alvo-_xlpm.real,IF(ABS(_xlpm.dif)&lt;=5,0,_xlpm.dif))*-1),"ER"))</f>
        <v/>
      </c>
      <c r="K10" s="82"/>
      <c r="L10" s="272"/>
      <c r="M10" s="273"/>
      <c r="N10" s="273"/>
      <c r="O10" s="192" t="str">
        <f>IF($N$47&lt;&gt;"SIM","",IFERROR(IF(TRIM(M10&amp;"")="","",_xlfn.LET(_xlpm.v,VALUE(TRIM(M10&amp;"")),_xlpm.alvo,(INT($X$6/100)*60+MOD($X$6,100)),_xlpm.real,(INT(_xlpm.v/100)*60+MOD(_xlpm.v,100)),_xlpm.dif,_xlpm.alvo-_xlpm.real,IF(ABS(_xlpm.dif)&lt;=5,0,_xlpm.dif))*-1),"ER"))</f>
        <v/>
      </c>
      <c r="P10" s="231"/>
      <c r="Q10" s="232"/>
      <c r="R10" s="190"/>
      <c r="S10" s="240" t="str">
        <f t="shared" si="0"/>
        <v/>
      </c>
      <c r="T10" s="233" t="str">
        <f t="shared" si="1"/>
        <v/>
      </c>
      <c r="U10" s="5"/>
      <c r="V10" s="5"/>
      <c r="W10" s="282" t="s">
        <v>49</v>
      </c>
      <c r="X10" s="282"/>
    </row>
    <row r="11" spans="1:66" ht="15" customHeight="1" x14ac:dyDescent="0.25">
      <c r="A11" s="11"/>
      <c r="B11" s="46"/>
      <c r="C11" s="7"/>
      <c r="D11" s="49" t="str">
        <f ca="1">_xlfn.LET(_xlpm.a,A11,_xlpm.c,C11,_xlpm.x,$X$3,_xlpm.y,$Y$3,_xlpm.limInf,$B$51,_xlpm.limSup,$C$51,_xlpm.linhaAnt,A12,IF(_xlpm.a="FÉRIAS","FRS",IF(_xlpm.a="FERIADO","FER",IF(_xlpm.a="NTRAB","NTB",IF(AND(_xlpm.a="ATESTADO",_xlpm.c=""),"ATD",IF(_xlpm.c&lt;&gt;"",IF(_xlpm.c&lt;=_xlpm.x,IF(_xlpm.c&gt;_xlpm.y,"DP","OK"),"ATR"),IF(_xlpm.linhaAnt&lt;_xlpm.limInf,"FAL","")))))))</f>
        <v>FAL</v>
      </c>
      <c r="E11" s="192" t="str">
        <f>IF($N$47&lt;&gt;"SIM","",IFERROR(IF(TRIM(C11&amp;"")="","",_xlfn.LET(_xlpm.v,VALUE(TRIM(C11&amp;"")),_xlpm.alvo,IF(A13="SÁBADO",(INT($Y$8/100)*60+MOD($Y$8,100)),(INT($Y$3/100)*60+MOD($Y$3,100))),_xlpm.real,(INT(_xlpm.v/100)*60+MOD(_xlpm.v,100)),_xlpm.dif,_xlpm.alvo-_xlpm.real,IF(ABS(_xlpm.dif)&lt;=5,0,_xlpm.dif))),"ER"))</f>
        <v/>
      </c>
      <c r="F11" s="11"/>
      <c r="G11" s="46"/>
      <c r="H11" s="7"/>
      <c r="I11" s="49" t="str">
        <f ca="1">_xlfn.LET(_xlpm.a,F11,_xlpm.c,H11,_xlpm.x,$X$3,_xlpm.y,$Y$3,_xlpm.limInf,$B$51,_xlpm.limSup,$C$51,_xlpm.linhaAnt,F12,IF(_xlpm.a="FÉRIAS","FRS",IF(_xlpm.a="FERIADO","FER",IF(_xlpm.a="NTRAB","NTB",IF(AND(_xlpm.a="ATESTADO",_xlpm.c=""),"ATD",IF(_xlpm.c&lt;&gt;"",IF(_xlpm.c&lt;=_xlpm.x,IF(_xlpm.c&gt;_xlpm.y,"DP","OK"),"ATR"),IF(_xlpm.linhaAnt&lt;_xlpm.limInf,"FAL","")))))))</f>
        <v/>
      </c>
      <c r="J11" s="192" t="str">
        <f>IF($N$47&lt;&gt;"SIM","",IFERROR(IF(TRIM(H11&amp;"")="","",_xlfn.LET(_xlpm.v,VALUE(TRIM(H11&amp;"")),_xlpm.alvo,IF(F13="SÁBADO",(INT($Y$8/100)*60+MOD($Y$8,100)),(INT($Y$3/100)*60+MOD($Y$3,100))),_xlpm.real,(INT(_xlpm.v/100)*60+MOD(_xlpm.v,100)),_xlpm.dif,_xlpm.alvo-_xlpm.real,IF(ABS(_xlpm.dif)&lt;=5,0,_xlpm.dif))),"ER"))</f>
        <v/>
      </c>
      <c r="K11" s="11"/>
      <c r="L11" s="46"/>
      <c r="M11" s="7"/>
      <c r="N11" s="49" t="str">
        <f ca="1">_xlfn.LET(_xlpm.a,K11,_xlpm.c,M11,_xlpm.x,$X$3,_xlpm.y,$Y$3,_xlpm.limInf,$B$51,_xlpm.limSup,$C$51,_xlpm.linhaAnt,K12,IF(_xlpm.a="FÉRIAS","FRS",IF(_xlpm.a="FERIADO","FER",IF(_xlpm.a="NTRAB","NTB",IF(AND(_xlpm.a="ATESTADO",_xlpm.c=""),"ATD",IF(_xlpm.c&lt;&gt;"",IF(_xlpm.c&lt;=_xlpm.x,IF(_xlpm.c&gt;_xlpm.y,"DP","OK"),"ATR"),IF(_xlpm.linhaAnt&lt;_xlpm.limInf,"FAL","")))))))</f>
        <v/>
      </c>
      <c r="O11" s="192" t="str">
        <f>IF($N$47&lt;&gt;"SIM","",IFERROR(IF(TRIM(M11&amp;"")="","",_xlfn.LET(_xlpm.v,VALUE(TRIM(M11&amp;"")),_xlpm.alvo,IF(K13="SÁBADO",(INT($Y$8/100)*60+MOD($Y$8,100)),(INT($Y$3/100)*60+MOD($Y$3,100))),_xlpm.real,(INT(_xlpm.v/100)*60+MOD(_xlpm.v,100)),_xlpm.dif,_xlpm.alvo-_xlpm.real,IF(ABS(_xlpm.dif)&lt;=5,0,_xlpm.dif))),"ER"))</f>
        <v/>
      </c>
      <c r="P11" s="231"/>
      <c r="Q11" s="232"/>
      <c r="R11" s="190"/>
      <c r="S11" s="240" t="str">
        <f t="shared" si="0"/>
        <v/>
      </c>
      <c r="T11" s="233" t="str">
        <f t="shared" si="1"/>
        <v/>
      </c>
      <c r="U11" s="5"/>
      <c r="V11" s="5"/>
      <c r="W11" s="9" t="s">
        <v>6</v>
      </c>
      <c r="X11" s="9" t="s">
        <v>4</v>
      </c>
    </row>
    <row r="12" spans="1:66" x14ac:dyDescent="0.25">
      <c r="A12" s="41">
        <f ca="1">IF($B$51=3,"HOJE",3)</f>
        <v>3</v>
      </c>
      <c r="B12" s="46"/>
      <c r="C12" s="7"/>
      <c r="D12" s="49" t="str">
        <f ca="1">_xlfn.LET(_xlpm.a,A11,_xlpm.c,C12,_xlpm.x,$X$4,_xlpm.limInf,$B$51,_xlpm.limSup,$C$51,_xlpm.linhaAnt,A12,IF(_xlpm.a="FÉRIAS","FRS",IF(_xlpm.a="FERIADO","FER",IF(_xlpm.a="NTRAB","NTB",IF(AND(_xlpm.a="ATESTADO",_xlpm.c=""),"ATD",IF(_xlpm.c&lt;&gt;"",IF(_xlpm.c&gt;=_xlpm.x,"OK","ANT"),IF(_xlpm.linhaAnt&lt;_xlpm.limInf,"FAL","")))))))</f>
        <v>FAL</v>
      </c>
      <c r="E12" s="192" t="str">
        <f>IF($N$47&lt;&gt;"SIM","",IFERROR(IF(TRIM(C12&amp;"")="","",_xlfn.LET(_xlpm.v,VALUE(TRIM(C12&amp;"")),_xlpm.alvo,(INT($X$4/100)*60+MOD($X$4,100)),_xlpm.real,(INT(_xlpm.v/100)*60+MOD(_xlpm.v,100)),_xlpm.dif,_xlpm.alvo-_xlpm.real,IF(ABS(_xlpm.dif)&lt;=5,0,_xlpm.dif))*-1),"ER"))</f>
        <v/>
      </c>
      <c r="F12" s="41">
        <f ca="1">IF($B$51=13,"HOJE",13)</f>
        <v>13</v>
      </c>
      <c r="G12" s="46"/>
      <c r="H12" s="7"/>
      <c r="I12" s="49" t="str">
        <f ca="1">_xlfn.LET(_xlpm.a,F11,_xlpm.c,H12,_xlpm.x,$X$4,_xlpm.limInf,$B$51,_xlpm.limSup,$C$51,_xlpm.linhaAnt,F12,IF(_xlpm.a="FÉRIAS","FRS",IF(_xlpm.a="FERIADO","FER",IF(_xlpm.a="NTRAB","NTB",IF(AND(_xlpm.a="ATESTADO",_xlpm.c=""),"ATD",IF(_xlpm.c&lt;&gt;"",IF(_xlpm.c&gt;=_xlpm.x,"OK","ANT"),IF(_xlpm.linhaAnt&lt;_xlpm.limInf,"FAL","")))))))</f>
        <v/>
      </c>
      <c r="J12" s="192" t="str">
        <f>IF($N$47&lt;&gt;"SIM","",IFERROR(IF(TRIM(H12&amp;"")="","",_xlfn.LET(_xlpm.v,VALUE(TRIM(H12&amp;"")),_xlpm.alvo,(INT($X$4/100)*60+MOD($X$4,100)),_xlpm.real,(INT(_xlpm.v/100)*60+MOD(_xlpm.v,100)),_xlpm.dif,_xlpm.alvo-_xlpm.real,IF(ABS(_xlpm.dif)&lt;=5,0,_xlpm.dif))*-1),"ER"))</f>
        <v/>
      </c>
      <c r="K12" s="41">
        <f ca="1">IF($B$51=23,"HOJE",23)</f>
        <v>23</v>
      </c>
      <c r="L12" s="46"/>
      <c r="M12" s="7"/>
      <c r="N12" s="49" t="str">
        <f ca="1">_xlfn.LET(_xlpm.a,K11,_xlpm.c,M12,_xlpm.x,$X$4,_xlpm.limInf,$B$51,_xlpm.limSup,$C$51,_xlpm.linhaAnt,K12,IF(_xlpm.a="FÉRIAS","FRS",IF(_xlpm.a="FERIADO","FER",IF(_xlpm.a="NTRAB","NTB",IF(AND(_xlpm.a="ATESTADO",_xlpm.c=""),"ATD",IF(_xlpm.c&lt;&gt;"",IF(_xlpm.c&gt;=_xlpm.x,"OK","ANT"),IF(_xlpm.linhaAnt&lt;_xlpm.limInf,"FAL","")))))))</f>
        <v/>
      </c>
      <c r="O12" s="192" t="str">
        <f>IF($N$47&lt;&gt;"SIM","",IFERROR(IF(TRIM(M12&amp;"")="","",_xlfn.LET(_xlpm.v,VALUE(TRIM(M12&amp;"")),_xlpm.alvo,(INT($X$4/100)*60+MOD($X$4,100)),_xlpm.real,(INT(_xlpm.v/100)*60+MOD(_xlpm.v,100)),_xlpm.dif,_xlpm.alvo-_xlpm.real,IF(ABS(_xlpm.dif)&lt;=5,0,_xlpm.dif))*-1),"ER"))</f>
        <v/>
      </c>
      <c r="P12" s="231"/>
      <c r="Q12" s="232"/>
      <c r="R12" s="190"/>
      <c r="S12" s="240" t="str">
        <f t="shared" si="0"/>
        <v/>
      </c>
      <c r="T12" s="233" t="str">
        <f t="shared" si="1"/>
        <v/>
      </c>
      <c r="U12" s="5"/>
      <c r="V12" s="5"/>
      <c r="W12" s="9" t="s">
        <v>7</v>
      </c>
      <c r="X12" s="59">
        <f>SUM(X3-5)</f>
        <v>830</v>
      </c>
      <c r="Y12" s="14"/>
    </row>
    <row r="13" spans="1:66" x14ac:dyDescent="0.25">
      <c r="A13" s="41" t="str">
        <f>IF(A9="SÁBADO","DOMINGO",IF(A9="DOMINGO","SEGUNDA",IF(A9="SEGUNDA","TERÇA",IF(A9="SEGUNDA","TERÇA",IF(A9="TERÇA","QUARTA",IF(A9="QUARTA","QUINTA",IF(A9="QUINTA","SEXTA",IF(A9="SEXTA","SÁBADO","ERRO"))))))))</f>
        <v>TERÇA</v>
      </c>
      <c r="B13" s="46"/>
      <c r="C13" s="7"/>
      <c r="D13" s="49" t="str">
        <f ca="1">_xlfn.LET(_xlpm.a,A11,_xlpm.c,C13,_xlpm.x,$X$5,_xlpm.y,$Y$5,_xlpm.limInf,$B$51,_xlpm.limSup,$C$51,_xlpm.linhaAnt,A12,IF(_xlpm.a="FÉRIAS","FRS",IF(_xlpm.a="FERIADO","FER",IF(_xlpm.a="NTRAB","NTB",IF(AND(_xlpm.a="ATESTADO",_xlpm.c=""),"ATD",IF(_xlpm.c&lt;&gt;"",IF(_xlpm.c&lt;=_xlpm.x,IF(_xlpm.c&gt;_xlpm.y,"DP","OK"),"ATR"),IF(_xlpm.linhaAnt&lt;_xlpm.limInf,"FAL","")))))))</f>
        <v>FAL</v>
      </c>
      <c r="E13" s="192" t="str">
        <f>IF($N$47&lt;&gt;"SIM","",IFERROR(IF(TRIM(C13&amp;"")="","",_xlfn.LET(_xlpm.v,VALUE(TRIM(C13&amp;"")),_xlpm.alvo,(INT($Y$5/100)*60+MOD($Y$5,100)),_xlpm.real,(INT(_xlpm.v/100)*60+MOD(_xlpm.v,100)),_xlpm.dif,_xlpm.alvo-_xlpm.real,IF(ABS(_xlpm.dif)&lt;=5,0,_xlpm.dif))),"ER"))</f>
        <v/>
      </c>
      <c r="F13" s="41" t="str">
        <f>IF(F9="SÁBADO","DOMINGO",IF(F9="DOMINGO","SEGUNDA",IF(F9="SEGUNDA","TERÇA",IF(F9="SEGUNDA","TERÇA",IF(F9="TERÇA","QUARTA",IF(F9="QUARTA","QUINTA",IF(F9="QUINTA","SEXTA",IF(F9="SEXTA","SÁBADO","ERRO"))))))))</f>
        <v>SEXTA</v>
      </c>
      <c r="G13" s="46"/>
      <c r="H13" s="7"/>
      <c r="I13" s="49" t="str">
        <f ca="1">_xlfn.LET(_xlpm.a,F11,_xlpm.c,H13,_xlpm.x,$X$5,_xlpm.y,$Y$5,_xlpm.limInf,$B$51,_xlpm.limSup,$C$51,_xlpm.linhaAnt,F12,IF(_xlpm.a="FÉRIAS","FRS",IF(_xlpm.a="FERIADO","FER",IF(_xlpm.a="NTRAB","NTB",IF(AND(_xlpm.a="ATESTADO",_xlpm.c=""),"ATD",IF(_xlpm.c&lt;&gt;"",IF(_xlpm.c&lt;=_xlpm.x,IF(_xlpm.c&gt;_xlpm.y,"DP","OK"),"ATR"),IF(_xlpm.linhaAnt&lt;_xlpm.limInf,"FAL","")))))))</f>
        <v/>
      </c>
      <c r="J13" s="192" t="str">
        <f>IF($N$47&lt;&gt;"SIM","",IFERROR(IF(TRIM(H13&amp;"")="","",_xlfn.LET(_xlpm.v,VALUE(TRIM(H13&amp;"")),_xlpm.alvo,(INT($Y$5/100)*60+MOD($Y$5,100)),_xlpm.real,(INT(_xlpm.v/100)*60+MOD(_xlpm.v,100)),_xlpm.dif,_xlpm.alvo-_xlpm.real,IF(ABS(_xlpm.dif)&lt;=5,0,_xlpm.dif))),"ER"))</f>
        <v/>
      </c>
      <c r="K13" s="41" t="str">
        <f>IF(K9="SÁBADO","DOMINGO",IF(K9="DOMINGO","SEGUNDA",IF(K9="SEGUNDA","TERÇA",IF(K9="SEGUNDA","TERÇA",IF(K9="TERÇA","QUARTA",IF(K9="QUARTA","QUINTA",IF(K9="QUINTA","SEXTA",IF(K9="SEXTA","SÁBADO","ERRO"))))))))</f>
        <v>SEGUNDA</v>
      </c>
      <c r="L13" s="46"/>
      <c r="M13" s="7"/>
      <c r="N13" s="49" t="str">
        <f ca="1">_xlfn.LET(_xlpm.a,K11,_xlpm.c,M13,_xlpm.x,$X$5,_xlpm.y,$Y$5,_xlpm.limInf,$B$51,_xlpm.limSup,$C$51,_xlpm.linhaAnt,K12,IF(_xlpm.a="FÉRIAS","FRS",IF(_xlpm.a="FERIADO","FER",IF(_xlpm.a="NTRAB","NTB",IF(AND(_xlpm.a="ATESTADO",_xlpm.c=""),"ATD",IF(_xlpm.c&lt;&gt;"",IF(_xlpm.c&lt;=_xlpm.x,IF(_xlpm.c&gt;_xlpm.y,"DP","OK"),"ATR"),IF(_xlpm.linhaAnt&lt;_xlpm.limInf,"FAL","")))))))</f>
        <v/>
      </c>
      <c r="O13" s="192" t="str">
        <f>IF($N$47&lt;&gt;"SIM","",IFERROR(IF(TRIM(M13&amp;"")="","",_xlfn.LET(_xlpm.v,VALUE(TRIM(M13&amp;"")),_xlpm.alvo,(INT($Y$5/100)*60+MOD($Y$5,100)),_xlpm.real,(INT(_xlpm.v/100)*60+MOD(_xlpm.v,100)),_xlpm.dif,_xlpm.alvo-_xlpm.real,IF(ABS(_xlpm.dif)&lt;=5,0,_xlpm.dif))),"ER"))</f>
        <v/>
      </c>
      <c r="P13" s="231"/>
      <c r="Q13" s="232"/>
      <c r="R13" s="190"/>
      <c r="S13" s="240" t="str">
        <f t="shared" si="0"/>
        <v/>
      </c>
      <c r="T13" s="233" t="str">
        <f t="shared" si="1"/>
        <v/>
      </c>
      <c r="U13" s="5"/>
      <c r="V13" s="5"/>
      <c r="W13" s="9" t="s">
        <v>2</v>
      </c>
      <c r="X13" s="59">
        <f>X4</f>
        <v>1200</v>
      </c>
      <c r="Y13" s="14"/>
    </row>
    <row r="14" spans="1:66" x14ac:dyDescent="0.25">
      <c r="A14" s="38"/>
      <c r="B14" s="46"/>
      <c r="C14" s="7"/>
      <c r="D14" s="49" t="str">
        <f ca="1">_xlfn.LET(_xlpm.a,A11,_xlpm.c,C14,_xlpm.x,$X$6,_xlpm.limInf,$B$51,_xlpm.limSup,$C$51,_xlpm.linhaAnt,A12,IF(_xlpm.a="FÉRIAS","FRS",IF(_xlpm.a="FERIADO","FER",IF(_xlpm.a="NTRAB","NTB",IF(AND(_xlpm.a="ATESTADO",_xlpm.c=""),"ATD",IF(_xlpm.c&lt;&gt;"",IF(_xlpm.c&gt;=_xlpm.x,"OK","ANT"),IF(_xlpm.linhaAnt&lt;_xlpm.limInf,"FAL","")))))))</f>
        <v>FAL</v>
      </c>
      <c r="E14" s="192" t="str">
        <f>IF($N$47&lt;&gt;"SIM","",IFERROR(IF(TRIM(C14&amp;"")="","",_xlfn.LET(_xlpm.v,VALUE(TRIM(C14&amp;"")),_xlpm.alvo,(INT($X$6/100)*60+MOD($X$6,100)),_xlpm.real,(INT(_xlpm.v/100)*60+MOD(_xlpm.v,100)),_xlpm.dif,_xlpm.alvo-_xlpm.real,IF(ABS(_xlpm.dif)&lt;=5,0,_xlpm.dif))*-1),"ER"))</f>
        <v/>
      </c>
      <c r="F14" s="38"/>
      <c r="G14" s="46"/>
      <c r="H14" s="7"/>
      <c r="I14" s="49" t="str">
        <f ca="1">_xlfn.LET(_xlpm.a,F11,_xlpm.c,H14,_xlpm.x,$X$6,_xlpm.limInf,$B$51,_xlpm.limSup,$C$51,_xlpm.linhaAnt,F12,IF(_xlpm.a="FÉRIAS","FRS",IF(_xlpm.a="FERIADO","FER",IF(_xlpm.a="NTRAB","NTB",IF(AND(_xlpm.a="ATESTADO",_xlpm.c=""),"ATD",IF(_xlpm.c&lt;&gt;"",IF(_xlpm.c&gt;=_xlpm.x,"OK","ANT"),IF(_xlpm.linhaAnt&lt;_xlpm.limInf,"FAL","")))))))</f>
        <v/>
      </c>
      <c r="J14" s="192" t="str">
        <f>IF($N$47&lt;&gt;"SIM","",IFERROR(IF(TRIM(H14&amp;"")="","",_xlfn.LET(_xlpm.v,VALUE(TRIM(H14&amp;"")),_xlpm.alvo,(INT($X$6/100)*60+MOD($X$6,100)),_xlpm.real,(INT(_xlpm.v/100)*60+MOD(_xlpm.v,100)),_xlpm.dif,_xlpm.alvo-_xlpm.real,IF(ABS(_xlpm.dif)&lt;=5,0,_xlpm.dif))*-1),"ER"))</f>
        <v/>
      </c>
      <c r="K14" s="38"/>
      <c r="L14" s="46"/>
      <c r="M14" s="7"/>
      <c r="N14" s="49" t="str">
        <f ca="1">_xlfn.LET(_xlpm.a,K11,_xlpm.c,M14,_xlpm.x,$X$6,_xlpm.limInf,$B$51,_xlpm.limSup,$C$51,_xlpm.linhaAnt,K12,IF(_xlpm.a="FÉRIAS","FRS",IF(_xlpm.a="FERIADO","FER",IF(_xlpm.a="NTRAB","NTB",IF(AND(_xlpm.a="ATESTADO",_xlpm.c=""),"ATD",IF(_xlpm.c&lt;&gt;"",IF(_xlpm.c&gt;=_xlpm.x,"OK","ANT"),IF(_xlpm.linhaAnt&lt;_xlpm.limInf,"FAL","")))))))</f>
        <v/>
      </c>
      <c r="O14" s="192" t="str">
        <f>IF($N$47&lt;&gt;"SIM","",IFERROR(IF(TRIM(M14&amp;"")="","",_xlfn.LET(_xlpm.v,VALUE(TRIM(M14&amp;"")),_xlpm.alvo,(INT($X$6/100)*60+MOD($X$6,100)),_xlpm.real,(INT(_xlpm.v/100)*60+MOD(_xlpm.v,100)),_xlpm.dif,_xlpm.alvo-_xlpm.real,IF(ABS(_xlpm.dif)&lt;=5,0,_xlpm.dif))*-1),"ER"))</f>
        <v/>
      </c>
      <c r="P14" s="231"/>
      <c r="Q14" s="232"/>
      <c r="R14" s="203"/>
      <c r="S14" s="240" t="str">
        <f t="shared" si="0"/>
        <v/>
      </c>
      <c r="T14" s="233" t="str">
        <f t="shared" si="1"/>
        <v/>
      </c>
      <c r="U14" s="5"/>
      <c r="W14" s="9" t="s">
        <v>8</v>
      </c>
      <c r="X14" s="59">
        <f>SUM(X5-5)</f>
        <v>1330</v>
      </c>
    </row>
    <row r="15" spans="1:66" ht="15" customHeight="1" x14ac:dyDescent="0.25">
      <c r="A15" s="12"/>
      <c r="B15" s="47"/>
      <c r="C15" s="48"/>
      <c r="D15" s="50" t="str">
        <f ca="1">_xlfn.LET(_xlpm.a,A15,_xlpm.c,C15,_xlpm.x,$X$3,_xlpm.y,$Y$3,_xlpm.limInf,$B$51,_xlpm.limSup,$C$51,_xlpm.linhaAnt,A16,IF(_xlpm.a="FÉRIAS","FRS",IF(_xlpm.a="FERIADO","FER",IF(_xlpm.a="NTRAB","NTB",IF(AND(_xlpm.a="ATESTADO",_xlpm.c=""),"ATD",IF(_xlpm.c&lt;&gt;"",IF(_xlpm.c&lt;=_xlpm.x,IF(_xlpm.c&gt;_xlpm.y,"DP","OK"),"ATR"),IF(_xlpm.linhaAnt&lt;_xlpm.limInf,"FAL","")))))))</f>
        <v>FAL</v>
      </c>
      <c r="E15" s="192" t="str">
        <f>IF($N$47&lt;&gt;"SIM","",IFERROR(IF(TRIM(C15&amp;"")="","",_xlfn.LET(_xlpm.v,VALUE(TRIM(C15&amp;"")),_xlpm.alvo,IF(A17="SÁBADO",(INT($Y$8/100)*60+MOD($Y$8,100)),(INT($Y$3/100)*60+MOD($Y$3,100))),_xlpm.real,(INT(_xlpm.v/100)*60+MOD(_xlpm.v,100)),_xlpm.dif,_xlpm.alvo-_xlpm.real,IF(ABS(_xlpm.dif)&lt;=5,0,_xlpm.dif))),"ER"))</f>
        <v/>
      </c>
      <c r="F15" s="12"/>
      <c r="G15" s="47"/>
      <c r="H15" s="48"/>
      <c r="I15" s="50" t="str">
        <f ca="1">_xlfn.LET(_xlpm.a,F15,_xlpm.c,H15,_xlpm.x,$X$8,_xlpm.y,$Y$8,_xlpm.limInf,$B$51,_xlpm.limSup,$C$51,_xlpm.linhaAnt,F16,IF(_xlpm.a="FÉRIAS","FRS",IF(_xlpm.a="NTRAB","NT",IF(AND(_xlpm.a="ATESTADO",_xlpm.c=""),"ATD",IF(_xlpm.a="FERIADO","FER",IF(_xlpm.c&lt;&gt;"",IF(_xlpm.c&lt;=_xlpm.x,IF(_xlpm.c&gt;_xlpm.y,"DP","OK"),"ATR"),IF(_xlpm.linhaAnt&lt;_xlpm.limInf,"FAL","")))))))</f>
        <v/>
      </c>
      <c r="J15" s="192" t="str">
        <f>IF($N$47&lt;&gt;"SIM","",IFERROR(IF(TRIM(H15&amp;"")="","",_xlfn.LET(_xlpm.v,VALUE(TRIM(H15&amp;"")),_xlpm.alvo,IF(F17="SÁBADO",(INT($Y$8/100)*60+MOD($Y$8,100)),(INT($Y$3/100)*60+MOD($Y$3,100))),_xlpm.real,(INT(_xlpm.v/100)*60+MOD(_xlpm.v,100)),_xlpm.dif,_xlpm.alvo-_xlpm.real,IF(ABS(_xlpm.dif)&lt;=5,0,_xlpm.dif))),"ER"))</f>
        <v/>
      </c>
      <c r="K15" s="12"/>
      <c r="L15" s="47"/>
      <c r="M15" s="48"/>
      <c r="N15" s="50" t="str">
        <f ca="1">_xlfn.LET(_xlpm.a,K15,_xlpm.c,M15,_xlpm.x,$X$3,_xlpm.y,$Y$3,_xlpm.limInf,$B$51,_xlpm.limSup,$C$51,_xlpm.linhaAnt,K16,IF(_xlpm.a="FÉRIAS","FRS",IF(_xlpm.a="FERIADO","FER",IF(_xlpm.a="NTRAB","NTB",IF(AND(_xlpm.a="ATESTADO",_xlpm.c=""),"ATD",IF(_xlpm.c&lt;&gt;"",IF(_xlpm.c&lt;=_xlpm.x,IF(_xlpm.c&gt;_xlpm.y,"DP","OK"),"ATR"),IF(_xlpm.linhaAnt&lt;_xlpm.limInf,"FAL","")))))))</f>
        <v/>
      </c>
      <c r="O15" s="192" t="str">
        <f>IF($N$47&lt;&gt;"SIM","",IFERROR(IF(TRIM(M15&amp;"")="","",_xlfn.LET(_xlpm.v,VALUE(TRIM(M15&amp;"")),_xlpm.alvo,IF(K17="SÁBADO",(INT($Y$8/100)*60+MOD($Y$8,100)),(INT($Y$3/100)*60+MOD($Y$3,100))),_xlpm.real,(INT(_xlpm.v/100)*60+MOD(_xlpm.v,100)),_xlpm.dif,_xlpm.alvo-_xlpm.real,IF(ABS(_xlpm.dif)&lt;=5,0,_xlpm.dif))),"ER"))</f>
        <v/>
      </c>
      <c r="P15" s="231"/>
      <c r="Q15" s="232"/>
      <c r="R15" s="190"/>
      <c r="S15" s="240" t="str">
        <f t="shared" si="0"/>
        <v/>
      </c>
      <c r="T15" s="233" t="str">
        <f t="shared" si="1"/>
        <v/>
      </c>
      <c r="U15" s="5"/>
      <c r="W15" s="9" t="s">
        <v>3</v>
      </c>
      <c r="X15" s="59">
        <f>X6</f>
        <v>1800</v>
      </c>
    </row>
    <row r="16" spans="1:66" x14ac:dyDescent="0.25">
      <c r="A16" s="42">
        <f ca="1">IF($B$51=4,"HOJE",4)</f>
        <v>4</v>
      </c>
      <c r="B16" s="47"/>
      <c r="C16" s="48"/>
      <c r="D16" s="50" t="str">
        <f ca="1">_xlfn.LET(_xlpm.a,A15,_xlpm.c,C16,_xlpm.x,$X$4,_xlpm.limInf,$B$51,_xlpm.limSup,$C$51,_xlpm.linhaAnt,A16,IF(_xlpm.a="FÉRIAS","FRS",IF(_xlpm.a="FERIADO","FER",IF(_xlpm.a="NTRAB","NTB",IF(AND(_xlpm.a="ATESTADO",_xlpm.c=""),"ATD",IF(_xlpm.c&lt;&gt;"",IF(_xlpm.c&gt;=_xlpm.x,"OK","ANT"),IF(_xlpm.linhaAnt&lt;_xlpm.limInf,"FAL","")))))))</f>
        <v>FAL</v>
      </c>
      <c r="E16" s="192" t="str">
        <f>IF($N$47&lt;&gt;"SIM","",IFERROR(IF(TRIM(C16&amp;"")="","",_xlfn.LET(_xlpm.v,VALUE(TRIM(C16&amp;"")),_xlpm.alvo,(INT($X$4/100)*60+MOD($X$4,100)),_xlpm.real,(INT(_xlpm.v/100)*60+MOD(_xlpm.v,100)),_xlpm.dif,_xlpm.alvo-_xlpm.real,IF(ABS(_xlpm.dif)&lt;=5,0,_xlpm.dif))*-1),"ER"))</f>
        <v/>
      </c>
      <c r="F16" s="42">
        <f ca="1">IF($B$51=14,"HOJE",14)</f>
        <v>14</v>
      </c>
      <c r="G16" s="47"/>
      <c r="H16" s="48"/>
      <c r="I16" s="50" t="str">
        <f ca="1">_xlfn.LET(_xlpm.a,F15,_xlpm.c,H16,_xlpm.x,$X$9,_xlpm.limInf,$B$51,_xlpm.limSup,$C$51,_xlpm.linhaAnt,F16,IF(_xlpm.a="FÉRIAS","FRS",IF(_xlpm.a="NTRAB","NT",IF(AND(_xlpm.a="ATESTADO",_xlpm.c=""),"ATD",IF(_xlpm.a="FERIADO","FER",IF(_xlpm.c&lt;&gt;"",IF(_xlpm.c&gt;=_xlpm.x,"OK","ANT"),IF(_xlpm.linhaAnt&lt;_xlpm.limInf,"FAL","")))))))</f>
        <v/>
      </c>
      <c r="J16" s="192" t="str">
        <f>IF($N$47&lt;&gt;"SIM","",IFERROR(IF(TRIM(H16&amp;"")="","",_xlfn.LET(_xlpm.v,VALUE(TRIM(H16&amp;"")),_xlpm.alvo,(INT($X$4/100)*60+MOD($X$4,100)),_xlpm.real,(INT(_xlpm.v/100)*60+MOD(_xlpm.v,100)),_xlpm.dif,_xlpm.alvo-_xlpm.real,IF(ABS(_xlpm.dif)&lt;=5,0,_xlpm.dif))*-1),"ER"))</f>
        <v/>
      </c>
      <c r="K16" s="42">
        <f ca="1">IF($B$51=24,"HOJE",24)</f>
        <v>24</v>
      </c>
      <c r="L16" s="47"/>
      <c r="M16" s="48"/>
      <c r="N16" s="50" t="str">
        <f ca="1">_xlfn.LET(_xlpm.a,K15,_xlpm.c,M16,_xlpm.x,$X$4,_xlpm.limInf,$B$51,_xlpm.limSup,$C$51,_xlpm.linhaAnt,K16,IF(_xlpm.a="FÉRIAS","FRS",IF(_xlpm.a="FERIADO","FER",IF(_xlpm.a="NTRAB","NTB",IF(AND(_xlpm.a="ATESTADO",_xlpm.c=""),"ATD",IF(_xlpm.c&lt;&gt;"",IF(_xlpm.c&gt;=_xlpm.x,"OK","ANT"),IF(_xlpm.linhaAnt&lt;_xlpm.limInf,"FAL","")))))))</f>
        <v/>
      </c>
      <c r="O16" s="192" t="str">
        <f>IF($N$47&lt;&gt;"SIM","",IFERROR(IF(TRIM(M16&amp;"")="","",_xlfn.LET(_xlpm.v,VALUE(TRIM(M16&amp;"")),_xlpm.alvo,(INT($X$4/100)*60+MOD($X$4,100)),_xlpm.real,(INT(_xlpm.v/100)*60+MOD(_xlpm.v,100)),_xlpm.dif,_xlpm.alvo-_xlpm.real,IF(ABS(_xlpm.dif)&lt;=5,0,_xlpm.dif))*-1),"ER"))</f>
        <v/>
      </c>
      <c r="P16" s="231"/>
      <c r="Q16" s="232"/>
      <c r="R16" s="190"/>
      <c r="S16" s="240" t="str">
        <f t="shared" si="0"/>
        <v/>
      </c>
      <c r="T16" s="233" t="str">
        <f t="shared" si="1"/>
        <v/>
      </c>
      <c r="U16" s="5"/>
      <c r="W16" s="5"/>
    </row>
    <row r="17" spans="1:23" x14ac:dyDescent="0.25">
      <c r="A17" s="42" t="str">
        <f>IF(A13="SÁBADO","DOMINGO",IF(A13="DOMINGO","SEGUNDA",IF(A13="SEGUNDA","TERÇA",IF(A13="SEGUNDA","TERÇA",IF(A13="TERÇA","QUARTA",IF(A13="QUARTA","QUINTA",IF(A13="QUINTA","SEXTA",IF(A13="SEXTA","SÁBADO","ERRO"))))))))</f>
        <v>QUARTA</v>
      </c>
      <c r="B17" s="47"/>
      <c r="C17" s="48"/>
      <c r="D17" s="50" t="str">
        <f ca="1">_xlfn.LET(_xlpm.a,A15,_xlpm.c,C17,_xlpm.x,$X$5,_xlpm.y,$Y$5,_xlpm.limInf,$B$51,_xlpm.limSup,$C$51,_xlpm.linhaAnt,A16,IF(_xlpm.a="FÉRIAS","FRS",IF(_xlpm.a="FERIADO","FER",IF(_xlpm.a="NTRAB","NTB",IF(AND(_xlpm.a="ATESTADO",_xlpm.c=""),"ATD",IF(_xlpm.c&lt;&gt;"",IF(_xlpm.c&lt;=_xlpm.x,IF(_xlpm.c&gt;_xlpm.y,"DP","OK"),"ATR"),IF(_xlpm.linhaAnt&lt;_xlpm.limInf,"FAL","")))))))</f>
        <v>FAL</v>
      </c>
      <c r="E17" s="192" t="str">
        <f>IF($N$47&lt;&gt;"SIM","",IFERROR(IF(TRIM(C17&amp;"")="","",_xlfn.LET(_xlpm.v,VALUE(TRIM(C17&amp;"")),_xlpm.alvo,(INT($Y$5/100)*60+MOD($Y$5,100)),_xlpm.real,(INT(_xlpm.v/100)*60+MOD(_xlpm.v,100)),_xlpm.dif,_xlpm.alvo-_xlpm.real,IF(ABS(_xlpm.dif)&lt;=5,0,_xlpm.dif))),"ER"))</f>
        <v/>
      </c>
      <c r="F17" s="42" t="str">
        <f>IF(F13="SÁBADO","DOMINGO",IF(F13="DOMINGO","SEGUNDA",IF(F13="SEGUNDA","TERÇA",IF(F13="SEGUNDA","TERÇA",IF(F13="TERÇA","QUARTA",IF(F13="QUARTA","QUINTA",IF(F13="QUINTA","SEXTA",IF(F13="SEXTA","SÁBADO","ERRO"))))))))</f>
        <v>SÁBADO</v>
      </c>
      <c r="G17" s="277" t="s">
        <v>16</v>
      </c>
      <c r="H17" s="278"/>
      <c r="I17" s="278"/>
      <c r="J17" s="192" t="str">
        <f>IF($N$47&lt;&gt;"SIM","",IFERROR(IF(TRIM(H17&amp;"")="","",_xlfn.LET(_xlpm.v,VALUE(TRIM(H17&amp;"")),_xlpm.alvo,(INT($Y$5/100)*60+MOD($Y$5,100)),_xlpm.real,(INT(_xlpm.v/100)*60+MOD(_xlpm.v,100)),_xlpm.dif,_xlpm.alvo-_xlpm.real,IF(ABS(_xlpm.dif)&lt;=5,0,_xlpm.dif))),"ER"))</f>
        <v/>
      </c>
      <c r="K17" s="42" t="str">
        <f>IF(K13="SÁBADO","DOMINGO",IF(K13="DOMINGO","SEGUNDA",IF(K13="SEGUNDA","TERÇA",IF(K13="SEGUNDA","TERÇA",IF(K13="TERÇA","QUARTA",IF(K13="QUARTA","QUINTA",IF(K13="QUINTA","SEXTA",IF(K13="SEXTA","SÁBADO","ERRO"))))))))</f>
        <v>TERÇA</v>
      </c>
      <c r="L17" s="47"/>
      <c r="M17" s="48"/>
      <c r="N17" s="50" t="str">
        <f ca="1">_xlfn.LET(_xlpm.a,K15,_xlpm.c,M17,_xlpm.x,$X$5,_xlpm.y,$Y$5,_xlpm.limInf,$B$51,_xlpm.limSup,$C$51,_xlpm.linhaAnt,K16,IF(_xlpm.a="FÉRIAS","FRS",IF(_xlpm.a="FERIADO","FER",IF(_xlpm.a="NTRAB","NTB",IF(AND(_xlpm.a="ATESTADO",_xlpm.c=""),"ATD",IF(_xlpm.c&lt;&gt;"",IF(_xlpm.c&lt;=_xlpm.x,IF(_xlpm.c&gt;_xlpm.y,"DP","OK"),"ATR"),IF(_xlpm.linhaAnt&lt;_xlpm.limInf,"FAL","")))))))</f>
        <v/>
      </c>
      <c r="O17" s="192" t="str">
        <f>IF($N$47&lt;&gt;"SIM","",IFERROR(IF(TRIM(M17&amp;"")="","",_xlfn.LET(_xlpm.v,VALUE(TRIM(M17&amp;"")),_xlpm.alvo,(INT($Y$5/100)*60+MOD($Y$5,100)),_xlpm.real,(INT(_xlpm.v/100)*60+MOD(_xlpm.v,100)),_xlpm.dif,_xlpm.alvo-_xlpm.real,IF(ABS(_xlpm.dif)&lt;=5,0,_xlpm.dif))),"ER"))</f>
        <v/>
      </c>
      <c r="P17" s="231"/>
      <c r="Q17" s="232"/>
      <c r="R17" s="190"/>
      <c r="S17" s="240" t="str">
        <f t="shared" si="0"/>
        <v/>
      </c>
      <c r="T17" s="233" t="str">
        <f t="shared" si="1"/>
        <v/>
      </c>
      <c r="U17" s="5"/>
      <c r="W17" s="5"/>
    </row>
    <row r="18" spans="1:23" x14ac:dyDescent="0.25">
      <c r="A18" s="82"/>
      <c r="B18" s="47"/>
      <c r="C18" s="48"/>
      <c r="D18" s="50" t="str">
        <f ca="1">_xlfn.LET(_xlpm.a,A15,_xlpm.c,C18,_xlpm.x,$X$6,_xlpm.limInf,$B$51,_xlpm.limSup,$C$51,_xlpm.linhaAnt,A16,IF(_xlpm.a="FÉRIAS","FRS",IF(_xlpm.a="FERIADO","FER",IF(_xlpm.a="NTRAB","NTB",IF(AND(_xlpm.a="ATESTADO",_xlpm.c=""),"ATD",IF(_xlpm.c&lt;&gt;"",IF(_xlpm.c&gt;=_xlpm.x,"OK","ANT"),IF(_xlpm.linhaAnt&lt;_xlpm.limInf,"FAL","")))))))</f>
        <v>FAL</v>
      </c>
      <c r="E18" s="192" t="str">
        <f>IF($N$47&lt;&gt;"SIM","",IFERROR(IF(TRIM(C18&amp;"")="","",_xlfn.LET(_xlpm.v,VALUE(TRIM(C18&amp;"")),_xlpm.alvo,(INT($X$6/100)*60+MOD($X$6,100)),_xlpm.real,(INT(_xlpm.v/100)*60+MOD(_xlpm.v,100)),_xlpm.dif,_xlpm.alvo-_xlpm.real,IF(ABS(_xlpm.dif)&lt;=5,0,_xlpm.dif))*-1),"ER"))</f>
        <v/>
      </c>
      <c r="F18" s="82"/>
      <c r="G18" s="277"/>
      <c r="H18" s="278"/>
      <c r="I18" s="278"/>
      <c r="J18" s="192" t="str">
        <f>IF($N$47&lt;&gt;"SIM","",IFERROR(IF(TRIM(H18&amp;"")="","",_xlfn.LET(_xlpm.v,VALUE(TRIM(H18&amp;"")),_xlpm.alvo,(INT($X$6/100)*60+MOD($X$6,100)),_xlpm.real,(INT(_xlpm.v/100)*60+MOD(_xlpm.v,100)),_xlpm.dif,_xlpm.alvo-_xlpm.real,IF(ABS(_xlpm.dif)&lt;=5,0,_xlpm.dif))*-1),"ER"))</f>
        <v/>
      </c>
      <c r="K18" s="82"/>
      <c r="L18" s="47"/>
      <c r="M18" s="48"/>
      <c r="N18" s="50" t="str">
        <f ca="1">_xlfn.LET(_xlpm.a,K15,_xlpm.c,M18,_xlpm.x,$X$6,_xlpm.limInf,$B$51,_xlpm.limSup,$C$51,_xlpm.linhaAnt,K16,IF(_xlpm.a="FÉRIAS","FRS",IF(_xlpm.a="FERIADO","FER",IF(_xlpm.a="NTRAB","NTB",IF(AND(_xlpm.a="ATESTADO",_xlpm.c=""),"ATD",IF(_xlpm.c&lt;&gt;"",IF(_xlpm.c&gt;=_xlpm.x,"OK","ANT"),IF(_xlpm.linhaAnt&lt;_xlpm.limInf,"FAL","")))))))</f>
        <v/>
      </c>
      <c r="O18" s="192" t="str">
        <f>IF($N$47&lt;&gt;"SIM","",IFERROR(IF(TRIM(M18&amp;"")="","",_xlfn.LET(_xlpm.v,VALUE(TRIM(M18&amp;"")),_xlpm.alvo,(INT($X$6/100)*60+MOD($X$6,100)),_xlpm.real,(INT(_xlpm.v/100)*60+MOD(_xlpm.v,100)),_xlpm.dif,_xlpm.alvo-_xlpm.real,IF(ABS(_xlpm.dif)&lt;=5,0,_xlpm.dif))*-1),"ER"))</f>
        <v/>
      </c>
      <c r="P18" s="231"/>
      <c r="Q18" s="232"/>
      <c r="R18" s="190"/>
      <c r="S18" s="240" t="str">
        <f t="shared" si="0"/>
        <v/>
      </c>
      <c r="T18" s="233" t="str">
        <f t="shared" si="1"/>
        <v/>
      </c>
      <c r="U18" s="5"/>
      <c r="V18" s="5"/>
      <c r="W18" s="5"/>
    </row>
    <row r="19" spans="1:23" ht="15" customHeight="1" x14ac:dyDescent="0.25">
      <c r="A19" s="11"/>
      <c r="B19" s="46"/>
      <c r="C19" s="7"/>
      <c r="D19" s="49" t="str">
        <f ca="1">_xlfn.LET(_xlpm.a,A19,_xlpm.c,C19,_xlpm.x,$X$3,_xlpm.y,$Y$3,_xlpm.limInf,$B$51,_xlpm.limSup,$C$51,_xlpm.linhaAnt,A20,IF(_xlpm.a="FÉRIAS","FRS",IF(_xlpm.a="FERIADO","FER",IF(_xlpm.a="NTRAB","NTB",IF(AND(_xlpm.a="ATESTADO",_xlpm.c=""),"ATD",IF(_xlpm.c&lt;&gt;"",IF(_xlpm.c&lt;=_xlpm.x,IF(_xlpm.c&gt;_xlpm.y,"DP","OK"),"ATR"),IF(_xlpm.linhaAnt&lt;_xlpm.limInf,"FAL","")))))))</f>
        <v>FAL</v>
      </c>
      <c r="E19" s="192" t="str">
        <f>IF($N$47&lt;&gt;"SIM","",IFERROR(IF(TRIM(C19&amp;"")="","",_xlfn.LET(_xlpm.v,VALUE(TRIM(C19&amp;"")),_xlpm.alvo,IF(A21="SÁBADO",(INT($Y$8/100)*60+MOD($Y$8,100)),(INT($Y$3/100)*60+MOD($Y$3,100))),_xlpm.real,(INT(_xlpm.v/100)*60+MOD(_xlpm.v,100)),_xlpm.dif,_xlpm.alvo-_xlpm.real,IF(ABS(_xlpm.dif)&lt;=5,0,_xlpm.dif))),"ER"))</f>
        <v/>
      </c>
      <c r="F19" s="11"/>
      <c r="G19" s="256" t="s">
        <v>10</v>
      </c>
      <c r="H19" s="257"/>
      <c r="I19" s="257"/>
      <c r="J19" s="192" t="str">
        <f>IF($N$47&lt;&gt;"SIM","",IFERROR(IF(TRIM(H19&amp;"")="","",_xlfn.LET(_xlpm.v,VALUE(TRIM(H19&amp;"")),_xlpm.alvo,IF(F21="SÁBADO",(INT($Y$8/100)*60+MOD($Y$8,100)),(INT($Y$3/100)*60+MOD($Y$3,100))),_xlpm.real,(INT(_xlpm.v/100)*60+MOD(_xlpm.v,100)),_xlpm.dif,_xlpm.alvo-_xlpm.real,IF(ABS(_xlpm.dif)&lt;=5,0,_xlpm.dif))),"ER"))</f>
        <v/>
      </c>
      <c r="K19" s="11"/>
      <c r="L19" s="46"/>
      <c r="M19" s="7"/>
      <c r="N19" s="49" t="str">
        <f ca="1">_xlfn.LET(_xlpm.a,K19,_xlpm.c,M19,_xlpm.x,$X$3,_xlpm.y,$Y$3,_xlpm.limInf,$B$51,_xlpm.limSup,$C$51,_xlpm.linhaAnt,K20,IF(_xlpm.a="FÉRIAS","FRS",IF(_xlpm.a="FERIADO","FER",IF(_xlpm.a="NTRAB","NTB",IF(AND(_xlpm.a="ATESTADO",_xlpm.c=""),"ATD",IF(_xlpm.c&lt;&gt;"",IF(_xlpm.c&lt;=_xlpm.x,IF(_xlpm.c&gt;_xlpm.y,"DP","OK"),"ATR"),IF(_xlpm.linhaAnt&lt;_xlpm.limInf,"FAL","")))))))</f>
        <v/>
      </c>
      <c r="O19" s="192" t="str">
        <f>IF($N$47&lt;&gt;"SIM","",IFERROR(IF(TRIM(M19&amp;"")="","",_xlfn.LET(_xlpm.v,VALUE(TRIM(M19&amp;"")),_xlpm.alvo,IF(K21="SÁBADO",(INT($Y$8/100)*60+MOD($Y$8,100)),(INT($Y$3/100)*60+MOD($Y$3,100))),_xlpm.real,(INT(_xlpm.v/100)*60+MOD(_xlpm.v,100)),_xlpm.dif,_xlpm.alvo-_xlpm.real,IF(ABS(_xlpm.dif)&lt;=5,0,_xlpm.dif))),"ER"))</f>
        <v/>
      </c>
      <c r="P19" s="231"/>
      <c r="Q19" s="232"/>
      <c r="R19" s="190"/>
      <c r="S19" s="240" t="str">
        <f t="shared" si="0"/>
        <v/>
      </c>
      <c r="T19" s="233" t="str">
        <f t="shared" si="1"/>
        <v/>
      </c>
      <c r="U19" s="5"/>
      <c r="V19" s="5"/>
      <c r="W19" s="5"/>
    </row>
    <row r="20" spans="1:23" x14ac:dyDescent="0.25">
      <c r="A20" s="41">
        <f ca="1">IF($B$51=5,"HOJE",5)</f>
        <v>5</v>
      </c>
      <c r="B20" s="46"/>
      <c r="C20" s="7"/>
      <c r="D20" s="49" t="str">
        <f ca="1">_xlfn.LET(_xlpm.a,A19,_xlpm.c,C20,_xlpm.x,$X$4,_xlpm.limInf,$B$51,_xlpm.limSup,$C$51,_xlpm.linhaAnt,A20,IF(_xlpm.a="FÉRIAS","FRS",IF(_xlpm.a="FERIADO","FER",IF(_xlpm.a="NTRAB","NTB",IF(AND(_xlpm.a="ATESTADO",_xlpm.c=""),"ATD",IF(_xlpm.c&lt;&gt;"",IF(_xlpm.c&gt;=_xlpm.x,"OK","ANT"),IF(_xlpm.linhaAnt&lt;_xlpm.limInf,"FAL","")))))))</f>
        <v>FAL</v>
      </c>
      <c r="E20" s="192" t="str">
        <f>IF($N$47&lt;&gt;"SIM","",IFERROR(IF(TRIM(C20&amp;"")="","",_xlfn.LET(_xlpm.v,VALUE(TRIM(C20&amp;"")),_xlpm.alvo,(INT($X$4/100)*60+MOD($X$4,100)),_xlpm.real,(INT(_xlpm.v/100)*60+MOD(_xlpm.v,100)),_xlpm.dif,_xlpm.alvo-_xlpm.real,IF(ABS(_xlpm.dif)&lt;=5,0,_xlpm.dif))*-1),"ER"))</f>
        <v/>
      </c>
      <c r="F20" s="41">
        <f ca="1">IF($B$51=15,"HOJE",15)</f>
        <v>15</v>
      </c>
      <c r="G20" s="256"/>
      <c r="H20" s="257"/>
      <c r="I20" s="257"/>
      <c r="J20" s="192" t="str">
        <f>IF($N$47&lt;&gt;"SIM","",IFERROR(IF(TRIM(H20&amp;"")="","",_xlfn.LET(_xlpm.v,VALUE(TRIM(H20&amp;"")),_xlpm.alvo,(INT($X$4/100)*60+MOD($X$4,100)),_xlpm.real,(INT(_xlpm.v/100)*60+MOD(_xlpm.v,100)),_xlpm.dif,_xlpm.alvo-_xlpm.real,IF(ABS(_xlpm.dif)&lt;=5,0,_xlpm.dif))*-1),"ER"))</f>
        <v/>
      </c>
      <c r="K20" s="41">
        <f ca="1">IF($B$51=25,"HOJE",25)</f>
        <v>25</v>
      </c>
      <c r="L20" s="46"/>
      <c r="M20" s="7"/>
      <c r="N20" s="49" t="str">
        <f ca="1">_xlfn.LET(_xlpm.a,K19,_xlpm.c,M20,_xlpm.x,$X$4,_xlpm.limInf,$B$51,_xlpm.limSup,$C$51,_xlpm.linhaAnt,K20,IF(_xlpm.a="FÉRIAS","FRS",IF(_xlpm.a="FERIADO","FER",IF(_xlpm.a="NTRAB","NTB",IF(AND(_xlpm.a="ATESTADO",_xlpm.c=""),"ATD",IF(_xlpm.c&lt;&gt;"",IF(_xlpm.c&gt;=_xlpm.x,"OK","ANT"),IF(_xlpm.linhaAnt&lt;_xlpm.limInf,"FAL","")))))))</f>
        <v/>
      </c>
      <c r="O20" s="192" t="str">
        <f>IF($N$47&lt;&gt;"SIM","",IFERROR(IF(TRIM(M20&amp;"")="","",_xlfn.LET(_xlpm.v,VALUE(TRIM(M20&amp;"")),_xlpm.alvo,(INT($X$4/100)*60+MOD($X$4,100)),_xlpm.real,(INT(_xlpm.v/100)*60+MOD(_xlpm.v,100)),_xlpm.dif,_xlpm.alvo-_xlpm.real,IF(ABS(_xlpm.dif)&lt;=5,0,_xlpm.dif))*-1),"ER"))</f>
        <v/>
      </c>
      <c r="P20" s="231"/>
      <c r="Q20" s="232"/>
      <c r="R20" s="190"/>
      <c r="S20" s="240" t="str">
        <f t="shared" si="0"/>
        <v/>
      </c>
      <c r="T20" s="233" t="str">
        <f t="shared" si="1"/>
        <v/>
      </c>
      <c r="U20" s="5"/>
      <c r="V20" s="5"/>
      <c r="W20" s="5"/>
    </row>
    <row r="21" spans="1:23" x14ac:dyDescent="0.25">
      <c r="A21" s="41" t="str">
        <f>IF(A17="SÁBADO","DOMINGO",IF(A17="DOMINGO","SEGUNDA",IF(A17="SEGUNDA","TERÇA",IF(A17="SEGUNDA","TERÇA",IF(A17="TERÇA","QUARTA",IF(A17="QUARTA","QUINTA",IF(A17="QUINTA","SEXTA",IF(A17="SEXTA","SÁBADO","ERRO"))))))))</f>
        <v>QUINTA</v>
      </c>
      <c r="B21" s="46"/>
      <c r="C21" s="7"/>
      <c r="D21" s="49" t="str">
        <f ca="1">_xlfn.LET(_xlpm.a,A19,_xlpm.c,C21,_xlpm.x,$X$5,_xlpm.y,$Y$5,_xlpm.limInf,$B$51,_xlpm.limSup,$C$51,_xlpm.linhaAnt,A20,IF(_xlpm.a="FÉRIAS","FRS",IF(_xlpm.a="FERIADO","FER",IF(_xlpm.a="NTRAB","NTB",IF(AND(_xlpm.a="ATESTADO",_xlpm.c=""),"ATD",IF(_xlpm.c&lt;&gt;"",IF(_xlpm.c&lt;=_xlpm.x,IF(_xlpm.c&gt;_xlpm.y,"DP","OK"),"ATR"),IF(_xlpm.linhaAnt&lt;_xlpm.limInf,"FAL","")))))))</f>
        <v>FAL</v>
      </c>
      <c r="E21" s="192" t="str">
        <f>IF($N$47&lt;&gt;"SIM","",IFERROR(IF(TRIM(C21&amp;"")="","",_xlfn.LET(_xlpm.v,VALUE(TRIM(C21&amp;"")),_xlpm.alvo,(INT($Y$5/100)*60+MOD($Y$5,100)),_xlpm.real,(INT(_xlpm.v/100)*60+MOD(_xlpm.v,100)),_xlpm.dif,_xlpm.alvo-_xlpm.real,IF(ABS(_xlpm.dif)&lt;=5,0,_xlpm.dif))),"ER"))</f>
        <v/>
      </c>
      <c r="F21" s="41" t="str">
        <f>IF(F17="SÁBADO","DOMINGO",IF(F17="DOMINGO","SEGUNDA",IF(F17="SEGUNDA","TERÇA",IF(F17="SEGUNDA","TERÇA",IF(F17="TERÇA","QUARTA",IF(F17="QUARTA","QUINTA",IF(F17="QUINTA","SEXTA",IF(F17="SEXTA","SÁBADO","ERRO"))))))))</f>
        <v>DOMINGO</v>
      </c>
      <c r="G21" s="256"/>
      <c r="H21" s="257"/>
      <c r="I21" s="257"/>
      <c r="J21" s="192" t="str">
        <f>IF($N$47&lt;&gt;"SIM","",IFERROR(IF(TRIM(H21&amp;"")="","",_xlfn.LET(_xlpm.v,VALUE(TRIM(H21&amp;"")),_xlpm.alvo,(INT($Y$5/100)*60+MOD($Y$5,100)),_xlpm.real,(INT(_xlpm.v/100)*60+MOD(_xlpm.v,100)),_xlpm.dif,_xlpm.alvo-_xlpm.real,IF(ABS(_xlpm.dif)&lt;=5,0,_xlpm.dif))),"ER"))</f>
        <v/>
      </c>
      <c r="K21" s="41" t="str">
        <f>IF(K17="SÁBADO","DOMINGO",IF(K17="DOMINGO","SEGUNDA",IF(K17="SEGUNDA","TERÇA",IF(K17="SEGUNDA","TERÇA",IF(K17="TERÇA","QUARTA",IF(K17="QUARTA","QUINTA",IF(K17="QUINTA","SEXTA",IF(K17="SEXTA","SÁBADO","ERRO"))))))))</f>
        <v>QUARTA</v>
      </c>
      <c r="L21" s="46"/>
      <c r="M21" s="7"/>
      <c r="N21" s="49" t="str">
        <f ca="1">_xlfn.LET(_xlpm.a,K19,_xlpm.c,M21,_xlpm.x,$X$5,_xlpm.y,$Y$5,_xlpm.limInf,$B$51,_xlpm.limSup,$C$51,_xlpm.linhaAnt,K20,IF(_xlpm.a="FÉRIAS","FRS",IF(_xlpm.a="FERIADO","FER",IF(_xlpm.a="NTRAB","NTB",IF(AND(_xlpm.a="ATESTADO",_xlpm.c=""),"ATD",IF(_xlpm.c&lt;&gt;"",IF(_xlpm.c&lt;=_xlpm.x,IF(_xlpm.c&gt;_xlpm.y,"DP","OK"),"ATR"),IF(_xlpm.linhaAnt&lt;_xlpm.limInf,"FAL","")))))))</f>
        <v/>
      </c>
      <c r="O21" s="192" t="str">
        <f>IF($N$47&lt;&gt;"SIM","",IFERROR(IF(TRIM(M21&amp;"")="","",_xlfn.LET(_xlpm.v,VALUE(TRIM(M21&amp;"")),_xlpm.alvo,(INT($Y$5/100)*60+MOD($Y$5,100)),_xlpm.real,(INT(_xlpm.v/100)*60+MOD(_xlpm.v,100)),_xlpm.dif,_xlpm.alvo-_xlpm.real,IF(ABS(_xlpm.dif)&lt;=5,0,_xlpm.dif))),"ER"))</f>
        <v/>
      </c>
      <c r="P21" s="231"/>
      <c r="Q21" s="232"/>
      <c r="R21" s="190"/>
      <c r="S21" s="240" t="str">
        <f t="shared" si="0"/>
        <v/>
      </c>
      <c r="T21" s="233" t="str">
        <f t="shared" si="1"/>
        <v/>
      </c>
      <c r="U21" s="5"/>
      <c r="V21" s="5"/>
      <c r="W21" s="5"/>
    </row>
    <row r="22" spans="1:23" x14ac:dyDescent="0.25">
      <c r="A22" s="38"/>
      <c r="B22" s="46"/>
      <c r="C22" s="7"/>
      <c r="D22" s="49" t="str">
        <f ca="1">_xlfn.LET(_xlpm.a,A19,_xlpm.c,C22,_xlpm.x,$X$6,_xlpm.limInf,$B$51,_xlpm.limSup,$C$51,_xlpm.linhaAnt,A20,IF(_xlpm.a="FÉRIAS","FRS",IF(_xlpm.a="FERIADO","FER",IF(_xlpm.a="NTRAB","NTB",IF(AND(_xlpm.a="ATESTADO",_xlpm.c=""),"ATD",IF(_xlpm.c&lt;&gt;"",IF(_xlpm.c&gt;=_xlpm.x,"OK","ANT"),IF(_xlpm.linhaAnt&lt;_xlpm.limInf,"FAL","")))))))</f>
        <v>FAL</v>
      </c>
      <c r="E22" s="192" t="str">
        <f>IF($N$47&lt;&gt;"SIM","",IFERROR(IF(TRIM(C22&amp;"")="","",_xlfn.LET(_xlpm.v,VALUE(TRIM(C22&amp;"")),_xlpm.alvo,(INT($X$6/100)*60+MOD($X$6,100)),_xlpm.real,(INT(_xlpm.v/100)*60+MOD(_xlpm.v,100)),_xlpm.dif,_xlpm.alvo-_xlpm.real,IF(ABS(_xlpm.dif)&lt;=5,0,_xlpm.dif))*-1),"ER"))</f>
        <v/>
      </c>
      <c r="F22" s="38"/>
      <c r="G22" s="256"/>
      <c r="H22" s="257"/>
      <c r="I22" s="257"/>
      <c r="J22" s="192" t="str">
        <f>IF($N$47&lt;&gt;"SIM","",IFERROR(IF(TRIM(H22&amp;"")="","",_xlfn.LET(_xlpm.v,VALUE(TRIM(H22&amp;"")),_xlpm.alvo,(INT($X$6/100)*60+MOD($X$6,100)),_xlpm.real,(INT(_xlpm.v/100)*60+MOD(_xlpm.v,100)),_xlpm.dif,_xlpm.alvo-_xlpm.real,IF(ABS(_xlpm.dif)&lt;=5,0,_xlpm.dif))*-1),"ER"))</f>
        <v/>
      </c>
      <c r="K22" s="38"/>
      <c r="L22" s="46"/>
      <c r="M22" s="7"/>
      <c r="N22" s="49" t="str">
        <f ca="1">_xlfn.LET(_xlpm.a,K19,_xlpm.c,M22,_xlpm.x,$X$6,_xlpm.limInf,$B$51,_xlpm.limSup,$C$51,_xlpm.linhaAnt,K20,IF(_xlpm.a="FÉRIAS","FRS",IF(_xlpm.a="FERIADO","FER",IF(_xlpm.a="NTRAB","NTB",IF(AND(_xlpm.a="ATESTADO",_xlpm.c=""),"ATD",IF(_xlpm.c&lt;&gt;"",IF(_xlpm.c&gt;=_xlpm.x,"OK","ANT"),IF(_xlpm.linhaAnt&lt;_xlpm.limInf,"FAL","")))))))</f>
        <v/>
      </c>
      <c r="O22" s="192" t="str">
        <f>IF($N$47&lt;&gt;"SIM","",IFERROR(IF(TRIM(M22&amp;"")="","",_xlfn.LET(_xlpm.v,VALUE(TRIM(M22&amp;"")),_xlpm.alvo,(INT($X$6/100)*60+MOD($X$6,100)),_xlpm.real,(INT(_xlpm.v/100)*60+MOD(_xlpm.v,100)),_xlpm.dif,_xlpm.alvo-_xlpm.real,IF(ABS(_xlpm.dif)&lt;=5,0,_xlpm.dif))*-1),"ER"))</f>
        <v/>
      </c>
      <c r="P22" s="231"/>
      <c r="Q22" s="232"/>
      <c r="R22" s="190"/>
      <c r="S22" s="240" t="str">
        <f t="shared" si="0"/>
        <v/>
      </c>
      <c r="T22" s="233" t="str">
        <f t="shared" si="1"/>
        <v/>
      </c>
      <c r="U22" s="5"/>
      <c r="V22" s="5"/>
      <c r="W22" s="5"/>
    </row>
    <row r="23" spans="1:23" ht="15" customHeight="1" x14ac:dyDescent="0.25">
      <c r="A23" s="12"/>
      <c r="B23" s="47"/>
      <c r="C23" s="48"/>
      <c r="D23" s="50" t="str">
        <f ca="1">_xlfn.LET(_xlpm.a,A23,_xlpm.c,C23,_xlpm.x,$X$3,_xlpm.y,$Y$3,_xlpm.limInf,$B$51,_xlpm.limSup,$C$51,_xlpm.linhaAnt,A24,IF(_xlpm.a="FÉRIAS","FRS",IF(_xlpm.a="FERIADO","FER",IF(_xlpm.a="NTRAB","NTB",IF(AND(_xlpm.a="ATESTADO",_xlpm.c=""),"ATD",IF(_xlpm.c&lt;&gt;"",IF(_xlpm.c&lt;=_xlpm.x,IF(_xlpm.c&gt;_xlpm.y,"DP","OK"),"ATR"),IF(_xlpm.linhaAnt&lt;_xlpm.limInf,"FAL","")))))))</f>
        <v>FAL</v>
      </c>
      <c r="E23" s="192" t="str">
        <f>IF($N$47&lt;&gt;"SIM","",IFERROR(IF(TRIM(C23&amp;"")="","",_xlfn.LET(_xlpm.v,VALUE(TRIM(C23&amp;"")),_xlpm.alvo,IF(A25="SÁBADO",(INT($Y$8/100)*60+MOD($Y$8,100)),(INT($Y$3/100)*60+MOD($Y$3,100))),_xlpm.real,(INT(_xlpm.v/100)*60+MOD(_xlpm.v,100)),_xlpm.dif,_xlpm.alvo-_xlpm.real,IF(ABS(_xlpm.dif)&lt;=5,0,_xlpm.dif))),"ER"))</f>
        <v/>
      </c>
      <c r="F23" s="12"/>
      <c r="G23" s="47"/>
      <c r="H23" s="48"/>
      <c r="I23" s="50" t="str">
        <f ca="1">_xlfn.LET(_xlpm.a,F23,_xlpm.c,H23,_xlpm.x,$X$3,_xlpm.y,$Y$3,_xlpm.limInf,$B$51,_xlpm.limSup,$C$51,_xlpm.linhaAnt,F24,IF(_xlpm.a="FÉRIAS","FRS",IF(_xlpm.a="FERIADO","FER",IF(_xlpm.a="NTRAB","NTB",IF(AND(_xlpm.a="ATESTADO",_xlpm.c=""),"ATD",IF(_xlpm.c&lt;&gt;"",IF(_xlpm.c&lt;=_xlpm.x,IF(_xlpm.c&gt;_xlpm.y,"DP","OK"),"ATR"),IF(_xlpm.linhaAnt&lt;_xlpm.limInf,"FAL","")))))))</f>
        <v/>
      </c>
      <c r="J23" s="192" t="str">
        <f>IF($N$47&lt;&gt;"SIM","",IFERROR(IF(TRIM(H23&amp;"")="","",_xlfn.LET(_xlpm.v,VALUE(TRIM(H23&amp;"")),_xlpm.alvo,IF(F25="SÁBADO",(INT($Y$8/100)*60+MOD($Y$8,100)),(INT($Y$3/100)*60+MOD($Y$3,100))),_xlpm.real,(INT(_xlpm.v/100)*60+MOD(_xlpm.v,100)),_xlpm.dif,_xlpm.alvo-_xlpm.real,IF(ABS(_xlpm.dif)&lt;=5,0,_xlpm.dif))),"ER"))</f>
        <v/>
      </c>
      <c r="K23" s="12"/>
      <c r="L23" s="47"/>
      <c r="M23" s="48"/>
      <c r="N23" s="50" t="str">
        <f ca="1">_xlfn.LET(_xlpm.a,K23,_xlpm.c,M23,_xlpm.x,$X$3,_xlpm.y,$Y$3,_xlpm.limInf,$B$51,_xlpm.limSup,$C$51,_xlpm.linhaAnt,K24,IF(_xlpm.a="FÉRIAS","FRS",IF(_xlpm.a="FERIADO","FER",IF(_xlpm.a="NTRAB","NTB",IF(AND(_xlpm.a="ATESTADO",_xlpm.c=""),"ATD",IF(_xlpm.c&lt;&gt;"",IF(_xlpm.c&lt;=_xlpm.x,IF(_xlpm.c&gt;_xlpm.y,"DP","OK"),"ATR"),IF(_xlpm.linhaAnt&lt;_xlpm.limInf,"FAL","")))))))</f>
        <v/>
      </c>
      <c r="O23" s="192" t="str">
        <f>IF($N$47&lt;&gt;"SIM","",IFERROR(IF(TRIM(M23&amp;"")="","",_xlfn.LET(_xlpm.v,VALUE(TRIM(M23&amp;"")),_xlpm.alvo,IF(K25="SÁBADO",(INT($Y$8/100)*60+MOD($Y$8,100)),(INT($Y$3/100)*60+MOD($Y$3,100))),_xlpm.real,(INT(_xlpm.v/100)*60+MOD(_xlpm.v,100)),_xlpm.dif,_xlpm.alvo-_xlpm.real,IF(ABS(_xlpm.dif)&lt;=5,0,_xlpm.dif))),"ER"))</f>
        <v/>
      </c>
      <c r="P23" s="231"/>
      <c r="Q23" s="232"/>
      <c r="R23" s="190"/>
      <c r="S23" s="240" t="str">
        <f t="shared" si="0"/>
        <v/>
      </c>
      <c r="T23" s="233" t="str">
        <f t="shared" si="1"/>
        <v/>
      </c>
      <c r="U23" s="5"/>
      <c r="V23" s="5"/>
      <c r="W23" s="5"/>
    </row>
    <row r="24" spans="1:23" x14ac:dyDescent="0.25">
      <c r="A24" s="42">
        <f ca="1">IF($B$51=6,"HOJE",6)</f>
        <v>6</v>
      </c>
      <c r="B24" s="47"/>
      <c r="C24" s="48"/>
      <c r="D24" s="50" t="str">
        <f ca="1">_xlfn.LET(_xlpm.a,A23,_xlpm.c,C24,_xlpm.x,$X$4,_xlpm.limInf,$B$51,_xlpm.limSup,$C$51,_xlpm.linhaAnt,A24,IF(_xlpm.a="FÉRIAS","FRS",IF(_xlpm.a="FERIADO","FER",IF(_xlpm.a="NTRAB","NTB",IF(AND(_xlpm.a="ATESTADO",_xlpm.c=""),"ATD",IF(_xlpm.c&lt;&gt;"",IF(_xlpm.c&gt;=_xlpm.x,"OK","ANT"),IF(_xlpm.linhaAnt&lt;_xlpm.limInf,"FAL","")))))))</f>
        <v>FAL</v>
      </c>
      <c r="E24" s="192" t="str">
        <f>IF($N$47&lt;&gt;"SIM","",IFERROR(IF(TRIM(C24&amp;"")="","",_xlfn.LET(_xlpm.v,VALUE(TRIM(C24&amp;"")),_xlpm.alvo,(INT($X$4/100)*60+MOD($X$4,100)),_xlpm.real,(INT(_xlpm.v/100)*60+MOD(_xlpm.v,100)),_xlpm.dif,_xlpm.alvo-_xlpm.real,IF(ABS(_xlpm.dif)&lt;=5,0,_xlpm.dif))*-1),"ER"))</f>
        <v/>
      </c>
      <c r="F24" s="42">
        <f ca="1">IF($B$51=16,"HOJE",16)</f>
        <v>16</v>
      </c>
      <c r="G24" s="47"/>
      <c r="H24" s="48"/>
      <c r="I24" s="50" t="str">
        <f ca="1">_xlfn.LET(_xlpm.a,F23,_xlpm.c,H24,_xlpm.x,$X$4,_xlpm.limInf,$B$51,_xlpm.limSup,$C$51,_xlpm.linhaAnt,F24,IF(_xlpm.a="FÉRIAS","FRS",IF(_xlpm.a="FERIADO","FER",IF(_xlpm.a="NTRAB","NTB",IF(AND(_xlpm.a="ATESTADO",_xlpm.c=""),"ATD",IF(_xlpm.c&lt;&gt;"",IF(_xlpm.c&gt;=_xlpm.x,"OK","ANT"),IF(_xlpm.linhaAnt&lt;_xlpm.limInf,"FAL","")))))))</f>
        <v/>
      </c>
      <c r="J24" s="192" t="str">
        <f>IF($N$47&lt;&gt;"SIM","",IFERROR(IF(TRIM(H24&amp;"")="","",_xlfn.LET(_xlpm.v,VALUE(TRIM(H24&amp;"")),_xlpm.alvo,(INT($X$4/100)*60+MOD($X$4,100)),_xlpm.real,(INT(_xlpm.v/100)*60+MOD(_xlpm.v,100)),_xlpm.dif,_xlpm.alvo-_xlpm.real,IF(ABS(_xlpm.dif)&lt;=5,0,_xlpm.dif))*-1),"ER"))</f>
        <v/>
      </c>
      <c r="K24" s="42">
        <f ca="1">IF($B$51=26,"HOJE",26)</f>
        <v>26</v>
      </c>
      <c r="L24" s="47"/>
      <c r="M24" s="48"/>
      <c r="N24" s="50" t="str">
        <f ca="1">_xlfn.LET(_xlpm.a,K23,_xlpm.c,M24,_xlpm.x,$X$4,_xlpm.limInf,$B$51,_xlpm.limSup,$C$51,_xlpm.linhaAnt,K24,IF(_xlpm.a="FÉRIAS","FRS",IF(_xlpm.a="FERIADO","FER",IF(_xlpm.a="NTRAB","NTB",IF(AND(_xlpm.a="ATESTADO",_xlpm.c=""),"ATD",IF(_xlpm.c&lt;&gt;"",IF(_xlpm.c&gt;=_xlpm.x,"OK","ANT"),IF(_xlpm.linhaAnt&lt;_xlpm.limInf,"FAL","")))))))</f>
        <v/>
      </c>
      <c r="O24" s="192" t="str">
        <f>IF($N$47&lt;&gt;"SIM","",IFERROR(IF(TRIM(M24&amp;"")="","",_xlfn.LET(_xlpm.v,VALUE(TRIM(M24&amp;"")),_xlpm.alvo,(INT($X$4/100)*60+MOD($X$4,100)),_xlpm.real,(INT(_xlpm.v/100)*60+MOD(_xlpm.v,100)),_xlpm.dif,_xlpm.alvo-_xlpm.real,IF(ABS(_xlpm.dif)&lt;=5,0,_xlpm.dif))*-1),"ER"))</f>
        <v/>
      </c>
      <c r="P24" s="231"/>
      <c r="Q24" s="232"/>
      <c r="R24" s="190"/>
      <c r="S24" s="240" t="str">
        <f t="shared" si="0"/>
        <v/>
      </c>
      <c r="T24" s="233" t="str">
        <f t="shared" si="1"/>
        <v/>
      </c>
      <c r="U24" s="5"/>
      <c r="V24" s="5"/>
      <c r="W24" s="5"/>
    </row>
    <row r="25" spans="1:23" x14ac:dyDescent="0.25">
      <c r="A25" s="42" t="str">
        <f>IF(A21="SÁBADO","DOMINGO",IF(A21="DOMINGO","SEGUNDA",IF(A21="SEGUNDA","TERÇA",IF(A21="SEGUNDA","TERÇA",IF(A21="TERÇA","QUARTA",IF(A21="QUARTA","QUINTA",IF(A21="QUINTA","SEXTA",IF(A21="SEXTA","SÁBADO","ERRO"))))))))</f>
        <v>SEXTA</v>
      </c>
      <c r="B25" s="47"/>
      <c r="C25" s="48"/>
      <c r="D25" s="50" t="str">
        <f ca="1">_xlfn.LET(_xlpm.a,A23,_xlpm.c,C25,_xlpm.x,$X$5,_xlpm.y,$Y$5,_xlpm.limInf,$B$51,_xlpm.limSup,$C$51,_xlpm.linhaAnt,A24,IF(_xlpm.a="FÉRIAS","FRS",IF(_xlpm.a="FERIADO","FER",IF(_xlpm.a="NTRAB","NTB",IF(AND(_xlpm.a="ATESTADO",_xlpm.c=""),"ATD",IF(_xlpm.c&lt;&gt;"",IF(_xlpm.c&lt;=_xlpm.x,IF(_xlpm.c&gt;_xlpm.y,"DP","OK"),"ATR"),IF(_xlpm.linhaAnt&lt;_xlpm.limInf,"FAL","")))))))</f>
        <v>FAL</v>
      </c>
      <c r="E25" s="192" t="str">
        <f>IF($N$47&lt;&gt;"SIM","",IFERROR(IF(TRIM(C25&amp;"")="","",_xlfn.LET(_xlpm.v,VALUE(TRIM(C25&amp;"")),_xlpm.alvo,(INT($Y$5/100)*60+MOD($Y$5,100)),_xlpm.real,(INT(_xlpm.v/100)*60+MOD(_xlpm.v,100)),_xlpm.dif,_xlpm.alvo-_xlpm.real,IF(ABS(_xlpm.dif)&lt;=5,0,_xlpm.dif))),"ER"))</f>
        <v/>
      </c>
      <c r="F25" s="42" t="str">
        <f>IF(F21="SÁBADO","DOMINGO",IF(F21="DOMINGO","SEGUNDA",IF(F21="SEGUNDA","TERÇA",IF(F21="SEGUNDA","TERÇA",IF(F21="TERÇA","QUARTA",IF(F21="QUARTA","QUINTA",IF(F21="QUINTA","SEXTA",IF(F21="SEXTA","SÁBADO","ERRO"))))))))</f>
        <v>SEGUNDA</v>
      </c>
      <c r="G25" s="47"/>
      <c r="H25" s="48"/>
      <c r="I25" s="50" t="str">
        <f ca="1">_xlfn.LET(_xlpm.a,F23,_xlpm.c,H25,_xlpm.x,$X$5,_xlpm.y,$Y$5,_xlpm.limInf,$B$51,_xlpm.limSup,$C$51,_xlpm.linhaAnt,F24,IF(_xlpm.a="FÉRIAS","FRS",IF(_xlpm.a="FERIADO","FER",IF(_xlpm.a="NTRAB","NTB",IF(AND(_xlpm.a="ATESTADO",_xlpm.c=""),"ATD",IF(_xlpm.c&lt;&gt;"",IF(_xlpm.c&lt;=_xlpm.x,IF(_xlpm.c&gt;_xlpm.y,"DP","OK"),"ATR"),IF(_xlpm.linhaAnt&lt;_xlpm.limInf,"FAL","")))))))</f>
        <v/>
      </c>
      <c r="J25" s="192" t="str">
        <f>IF($N$47&lt;&gt;"SIM","",IFERROR(IF(TRIM(H25&amp;"")="","",_xlfn.LET(_xlpm.v,VALUE(TRIM(H25&amp;"")),_xlpm.alvo,(INT($Y$5/100)*60+MOD($Y$5,100)),_xlpm.real,(INT(_xlpm.v/100)*60+MOD(_xlpm.v,100)),_xlpm.dif,_xlpm.alvo-_xlpm.real,IF(ABS(_xlpm.dif)&lt;=5,0,_xlpm.dif))),"ER"))</f>
        <v/>
      </c>
      <c r="K25" s="42" t="str">
        <f>IF(K21="SÁBADO","DOMINGO",IF(K21="DOMINGO","SEGUNDA",IF(K21="SEGUNDA","TERÇA",IF(K21="SEGUNDA","TERÇA",IF(K21="TERÇA","QUARTA",IF(K21="QUARTA","QUINTA",IF(K21="QUINTA","SEXTA",IF(K21="SEXTA","SÁBADO","ERRO"))))))))</f>
        <v>QUINTA</v>
      </c>
      <c r="L25" s="47"/>
      <c r="M25" s="48"/>
      <c r="N25" s="50" t="str">
        <f ca="1">_xlfn.LET(_xlpm.a,K23,_xlpm.c,M25,_xlpm.x,$X$5,_xlpm.y,$Y$5,_xlpm.limInf,$B$51,_xlpm.limSup,$C$51,_xlpm.linhaAnt,K24,IF(_xlpm.a="FÉRIAS","FRS",IF(_xlpm.a="FERIADO","FER",IF(_xlpm.a="NTRAB","NTB",IF(AND(_xlpm.a="ATESTADO",_xlpm.c=""),"ATD",IF(_xlpm.c&lt;&gt;"",IF(_xlpm.c&lt;=_xlpm.x,IF(_xlpm.c&gt;_xlpm.y,"DP","OK"),"ATR"),IF(_xlpm.linhaAnt&lt;_xlpm.limInf,"FAL","")))))))</f>
        <v/>
      </c>
      <c r="O25" s="192" t="str">
        <f>IF($N$47&lt;&gt;"SIM","",IFERROR(IF(TRIM(M25&amp;"")="","",_xlfn.LET(_xlpm.v,VALUE(TRIM(M25&amp;"")),_xlpm.alvo,(INT($Y$5/100)*60+MOD($Y$5,100)),_xlpm.real,(INT(_xlpm.v/100)*60+MOD(_xlpm.v,100)),_xlpm.dif,_xlpm.alvo-_xlpm.real,IF(ABS(_xlpm.dif)&lt;=5,0,_xlpm.dif))),"ER"))</f>
        <v/>
      </c>
      <c r="P25" s="231"/>
      <c r="Q25" s="232"/>
      <c r="R25" s="190"/>
      <c r="S25" s="240" t="str">
        <f t="shared" si="0"/>
        <v/>
      </c>
      <c r="T25" s="233" t="str">
        <f t="shared" si="1"/>
        <v/>
      </c>
      <c r="U25" s="5"/>
      <c r="V25" s="5"/>
      <c r="W25" s="5"/>
    </row>
    <row r="26" spans="1:23" x14ac:dyDescent="0.25">
      <c r="A26" s="82"/>
      <c r="B26" s="47"/>
      <c r="C26" s="48"/>
      <c r="D26" s="50" t="str">
        <f ca="1">_xlfn.LET(_xlpm.a,A23,_xlpm.c,C26,_xlpm.x,$X$6,_xlpm.limInf,$B$51,_xlpm.limSup,$C$51,_xlpm.linhaAnt,A24,IF(_xlpm.a="FÉRIAS","FRS",IF(_xlpm.a="FERIADO","FER",IF(_xlpm.a="NTRAB","NTB",IF(AND(_xlpm.a="ATESTADO",_xlpm.c=""),"ATD",IF(_xlpm.c&lt;&gt;"",IF(_xlpm.c&gt;=_xlpm.x,"OK","ANT"),IF(_xlpm.linhaAnt&lt;_xlpm.limInf,"FAL","")))))))</f>
        <v>FAL</v>
      </c>
      <c r="E26" s="192" t="str">
        <f>IF($N$47&lt;&gt;"SIM","",IFERROR(IF(TRIM(C26&amp;"")="","",_xlfn.LET(_xlpm.v,VALUE(TRIM(C26&amp;"")),_xlpm.alvo,(INT($X$6/100)*60+MOD($X$6,100)),_xlpm.real,(INT(_xlpm.v/100)*60+MOD(_xlpm.v,100)),_xlpm.dif,_xlpm.alvo-_xlpm.real,IF(ABS(_xlpm.dif)&lt;=5,0,_xlpm.dif))*-1),"ER"))</f>
        <v/>
      </c>
      <c r="F26" s="82"/>
      <c r="G26" s="47"/>
      <c r="H26" s="48"/>
      <c r="I26" s="50" t="str">
        <f ca="1">_xlfn.LET(_xlpm.a,F23,_xlpm.c,H26,_xlpm.x,$X$6,_xlpm.limInf,$B$51,_xlpm.limSup,$C$51,_xlpm.linhaAnt,F24,IF(_xlpm.a="FÉRIAS","FRS",IF(_xlpm.a="FERIADO","FER",IF(_xlpm.a="NTRAB","NTB",IF(AND(_xlpm.a="ATESTADO",_xlpm.c=""),"ATD",IF(_xlpm.c&lt;&gt;"",IF(_xlpm.c&gt;=_xlpm.x,"OK","ANT"),IF(_xlpm.linhaAnt&lt;_xlpm.limInf,"FAL","")))))))</f>
        <v/>
      </c>
      <c r="J26" s="192" t="str">
        <f>IF($N$47&lt;&gt;"SIM","",IFERROR(IF(TRIM(H26&amp;"")="","",_xlfn.LET(_xlpm.v,VALUE(TRIM(H26&amp;"")),_xlpm.alvo,(INT($X$6/100)*60+MOD($X$6,100)),_xlpm.real,(INT(_xlpm.v/100)*60+MOD(_xlpm.v,100)),_xlpm.dif,_xlpm.alvo-_xlpm.real,IF(ABS(_xlpm.dif)&lt;=5,0,_xlpm.dif))*-1),"ER"))</f>
        <v/>
      </c>
      <c r="K26" s="82"/>
      <c r="L26" s="47"/>
      <c r="M26" s="48"/>
      <c r="N26" s="50" t="str">
        <f ca="1">_xlfn.LET(_xlpm.a,K23,_xlpm.c,M26,_xlpm.x,$X$6,_xlpm.limInf,$B$51,_xlpm.limSup,$C$51,_xlpm.linhaAnt,K24,IF(_xlpm.a="FÉRIAS","FRS",IF(_xlpm.a="FERIADO","FER",IF(_xlpm.a="NTRAB","NTB",IF(AND(_xlpm.a="ATESTADO",_xlpm.c=""),"ATD",IF(_xlpm.c&lt;&gt;"",IF(_xlpm.c&gt;=_xlpm.x,"OK","ANT"),IF(_xlpm.linhaAnt&lt;_xlpm.limInf,"FAL","")))))))</f>
        <v/>
      </c>
      <c r="O26" s="192" t="str">
        <f>IF($N$47&lt;&gt;"SIM","",IFERROR(IF(TRIM(M26&amp;"")="","",_xlfn.LET(_xlpm.v,VALUE(TRIM(M26&amp;"")),_xlpm.alvo,(INT($X$6/100)*60+MOD($X$6,100)),_xlpm.real,(INT(_xlpm.v/100)*60+MOD(_xlpm.v,100)),_xlpm.dif,_xlpm.alvo-_xlpm.real,IF(ABS(_xlpm.dif)&lt;=5,0,_xlpm.dif))*-1),"ER"))</f>
        <v/>
      </c>
      <c r="P26" s="231"/>
      <c r="Q26" s="232"/>
      <c r="R26" s="190"/>
      <c r="S26" s="240" t="str">
        <f t="shared" si="0"/>
        <v/>
      </c>
      <c r="T26" s="233" t="str">
        <f t="shared" si="1"/>
        <v/>
      </c>
      <c r="U26" s="5"/>
      <c r="V26" s="5"/>
      <c r="W26" s="5"/>
    </row>
    <row r="27" spans="1:23" ht="15" customHeight="1" x14ac:dyDescent="0.25">
      <c r="A27" s="11"/>
      <c r="B27" s="46"/>
      <c r="C27" s="7"/>
      <c r="D27" s="49" t="str">
        <f ca="1">_xlfn.LET(_xlpm.a,A27,_xlpm.c,C27,_xlpm.x,$X$8,_xlpm.y,$Y$8,_xlpm.limInf,$B$51,_xlpm.limSup,$C$51,_xlpm.linhaAnt,A28,IF(_xlpm.a="FÉRIAS","FRS",IF(_xlpm.a="NTRAB","NT",IF(AND(_xlpm.a="ATESTADO",_xlpm.c=""),"ATD",IF(_xlpm.a="FERIADO","FER",IF(_xlpm.c&lt;&gt;"",IF(_xlpm.c&lt;=_xlpm.x,IF(_xlpm.c&gt;_xlpm.y,"DP","OK"),"ATR"),IF(_xlpm.linhaAnt&lt;_xlpm.limInf,"FAL","")))))))</f>
        <v>FAL</v>
      </c>
      <c r="E27" s="192" t="str">
        <f>IF($N$47&lt;&gt;"SIM","",IFERROR(IF(TRIM(C27&amp;"")="","",_xlfn.LET(_xlpm.v,VALUE(TRIM(C27&amp;"")),_xlpm.alvo,IF(A29="SÁBADO",(INT($Y$8/100)*60+MOD($Y$8,100)),(INT($Y$3/100)*60+MOD($Y$3,100))),_xlpm.real,(INT(_xlpm.v/100)*60+MOD(_xlpm.v,100)),_xlpm.dif,_xlpm.alvo-_xlpm.real,IF(ABS(_xlpm.dif)&lt;=5,0,_xlpm.dif))),"ER"))</f>
        <v/>
      </c>
      <c r="F27" s="11"/>
      <c r="G27" s="46"/>
      <c r="H27" s="7"/>
      <c r="I27" s="49" t="str">
        <f ca="1">_xlfn.LET(_xlpm.a,F27,_xlpm.c,H27,_xlpm.x,$X$3,_xlpm.y,$Y$3,_xlpm.limInf,$B$51,_xlpm.limSup,$C$51,_xlpm.linhaAnt,F28,IF(_xlpm.a="FÉRIAS","FRS",IF(_xlpm.a="FERIADO","FER",IF(_xlpm.a="NTRAB","NTB",IF(AND(_xlpm.a="ATESTADO",_xlpm.c=""),"ATD",IF(_xlpm.c&lt;&gt;"",IF(_xlpm.c&lt;=_xlpm.x,IF(_xlpm.c&gt;_xlpm.y,"DP","OK"),"ATR"),IF(_xlpm.linhaAnt&lt;_xlpm.limInf,"FAL","")))))))</f>
        <v/>
      </c>
      <c r="J27" s="192" t="str">
        <f>IF($N$47&lt;&gt;"SIM","",IFERROR(IF(TRIM(H27&amp;"")="","",_xlfn.LET(_xlpm.v,VALUE(TRIM(H27&amp;"")),_xlpm.alvo,IF(F29="SÁBADO",(INT($Y$8/100)*60+MOD($Y$8,100)),(INT($Y$3/100)*60+MOD($Y$3,100))),_xlpm.real,(INT(_xlpm.v/100)*60+MOD(_xlpm.v,100)),_xlpm.dif,_xlpm.alvo-_xlpm.real,IF(ABS(_xlpm.dif)&lt;=5,0,_xlpm.dif))),"ER"))</f>
        <v/>
      </c>
      <c r="K27" s="11"/>
      <c r="L27" s="46"/>
      <c r="M27" s="7"/>
      <c r="N27" s="49" t="str">
        <f ca="1">_xlfn.LET(_xlpm.a,K27,_xlpm.c,M27,_xlpm.x,$X$3,_xlpm.y,$Y$3,_xlpm.limInf,$B$51,_xlpm.limSup,$C$51,_xlpm.linhaAnt,K28,IF(_xlpm.a="FÉRIAS","FRS",IF(_xlpm.a="FERIADO","FER",IF(_xlpm.a="NTRAB","NTB",IF(AND(_xlpm.a="ATESTADO",_xlpm.c=""),"ATD",IF(_xlpm.c&lt;&gt;"",IF(_xlpm.c&lt;=_xlpm.x,IF(_xlpm.c&gt;_xlpm.y,"DP","OK"),"ATR"),IF(_xlpm.linhaAnt&lt;_xlpm.limInf,"FAL","")))))))</f>
        <v/>
      </c>
      <c r="O27" s="192" t="str">
        <f>IF($N$47&lt;&gt;"SIM","",IFERROR(IF(TRIM(M27&amp;"")="","",_xlfn.LET(_xlpm.v,VALUE(TRIM(M27&amp;"")),_xlpm.alvo,IF(K29="SÁBADO",(INT($Y$8/100)*60+MOD($Y$8,100)),(INT($Y$3/100)*60+MOD($Y$3,100))),_xlpm.real,(INT(_xlpm.v/100)*60+MOD(_xlpm.v,100)),_xlpm.dif,_xlpm.alvo-_xlpm.real,IF(ABS(_xlpm.dif)&lt;=5,0,_xlpm.dif))),"ER"))</f>
        <v/>
      </c>
      <c r="P27" s="231"/>
      <c r="Q27" s="232"/>
      <c r="R27" s="190"/>
      <c r="S27" s="240" t="str">
        <f t="shared" si="0"/>
        <v/>
      </c>
      <c r="T27" s="233" t="str">
        <f t="shared" si="1"/>
        <v/>
      </c>
      <c r="U27" s="5"/>
      <c r="V27" s="5"/>
      <c r="W27" s="5"/>
    </row>
    <row r="28" spans="1:23" x14ac:dyDescent="0.25">
      <c r="A28" s="41">
        <f ca="1">IF($B$51=7,"HOJE",7)</f>
        <v>7</v>
      </c>
      <c r="B28" s="46"/>
      <c r="C28" s="7"/>
      <c r="D28" s="49" t="str">
        <f ca="1">_xlfn.LET(_xlpm.a,A27,_xlpm.c,C28,_xlpm.x,$X$9,_xlpm.limInf,$B$51,_xlpm.limSup,$C$51,_xlpm.linhaAnt,A28,IF(_xlpm.a="FÉRIAS","FRS",IF(_xlpm.a="NTRAB","NT",IF(AND(_xlpm.a="ATESTADO",_xlpm.c=""),"ATD",IF(_xlpm.a="FERIADO","FER",IF(_xlpm.c&lt;&gt;"",IF(_xlpm.c&gt;=_xlpm.x,"OK","ANT"),IF(_xlpm.linhaAnt&lt;_xlpm.limInf,"FAL","")))))))</f>
        <v>FAL</v>
      </c>
      <c r="E28" s="192" t="str">
        <f>IF($N$47&lt;&gt;"SIM","",IFERROR(IF(TRIM(C28&amp;"")="","",_xlfn.LET(_xlpm.v,VALUE(TRIM(C28&amp;"")),_xlpm.alvo,(INT($X$4/100)*60+MOD($X$4,100)),_xlpm.real,(INT(_xlpm.v/100)*60+MOD(_xlpm.v,100)),_xlpm.dif,_xlpm.alvo-_xlpm.real,IF(ABS(_xlpm.dif)&lt;=5,0,_xlpm.dif))*-1),"ER"))</f>
        <v/>
      </c>
      <c r="F28" s="41">
        <f ca="1">IF($B$51=17,"HOJE",17)</f>
        <v>17</v>
      </c>
      <c r="G28" s="46"/>
      <c r="H28" s="7"/>
      <c r="I28" s="49" t="str">
        <f ca="1">_xlfn.LET(_xlpm.a,F27,_xlpm.c,H28,_xlpm.x,$X$4,_xlpm.limInf,$B$51,_xlpm.limSup,$C$51,_xlpm.linhaAnt,F28,IF(_xlpm.a="FÉRIAS","FRS",IF(_xlpm.a="FERIADO","FER",IF(_xlpm.a="NTRAB","NTB",IF(AND(_xlpm.a="ATESTADO",_xlpm.c=""),"ATD",IF(_xlpm.c&lt;&gt;"",IF(_xlpm.c&gt;=_xlpm.x,"OK","ANT"),IF(_xlpm.linhaAnt&lt;_xlpm.limInf,"FAL","")))))))</f>
        <v/>
      </c>
      <c r="J28" s="192" t="str">
        <f>IF($N$47&lt;&gt;"SIM","",IFERROR(IF(TRIM(H28&amp;"")="","",_xlfn.LET(_xlpm.v,VALUE(TRIM(H28&amp;"")),_xlpm.alvo,(INT($X$4/100)*60+MOD($X$4,100)),_xlpm.real,(INT(_xlpm.v/100)*60+MOD(_xlpm.v,100)),_xlpm.dif,_xlpm.alvo-_xlpm.real,IF(ABS(_xlpm.dif)&lt;=5,0,_xlpm.dif))*-1),"ER"))</f>
        <v/>
      </c>
      <c r="K28" s="41">
        <f ca="1">IF($B$51=27,"HOJE",27)</f>
        <v>27</v>
      </c>
      <c r="L28" s="46"/>
      <c r="M28" s="7"/>
      <c r="N28" s="49" t="str">
        <f ca="1">_xlfn.LET(_xlpm.a,K27,_xlpm.c,M28,_xlpm.x,$X$4,_xlpm.limInf,$B$51,_xlpm.limSup,$C$51,_xlpm.linhaAnt,K28,IF(_xlpm.a="FÉRIAS","FRS",IF(_xlpm.a="FERIADO","FER",IF(_xlpm.a="NTRAB","NTB",IF(AND(_xlpm.a="ATESTADO",_xlpm.c=""),"ATD",IF(_xlpm.c&lt;&gt;"",IF(_xlpm.c&gt;=_xlpm.x,"OK","ANT"),IF(_xlpm.linhaAnt&lt;_xlpm.limInf,"FAL","")))))))</f>
        <v/>
      </c>
      <c r="O28" s="192" t="str">
        <f>IF($N$47&lt;&gt;"SIM","",IFERROR(IF(TRIM(M28&amp;"")="","",_xlfn.LET(_xlpm.v,VALUE(TRIM(M28&amp;"")),_xlpm.alvo,(INT($X$4/100)*60+MOD($X$4,100)),_xlpm.real,(INT(_xlpm.v/100)*60+MOD(_xlpm.v,100)),_xlpm.dif,_xlpm.alvo-_xlpm.real,IF(ABS(_xlpm.dif)&lt;=5,0,_xlpm.dif))*-1),"ER"))</f>
        <v/>
      </c>
      <c r="P28" s="231"/>
      <c r="Q28" s="232"/>
      <c r="R28" s="190"/>
      <c r="S28" s="240" t="str">
        <f t="shared" si="0"/>
        <v/>
      </c>
      <c r="T28" s="233" t="str">
        <f t="shared" si="1"/>
        <v/>
      </c>
      <c r="U28" s="5"/>
      <c r="V28" s="5"/>
      <c r="W28" s="5"/>
    </row>
    <row r="29" spans="1:23" x14ac:dyDescent="0.25">
      <c r="A29" s="41" t="str">
        <f>IF(A25="SÁBADO","DOMINGO",IF(A25="DOMINGO","SEGUNDA",IF(A25="SEGUNDA","TERÇA",IF(A25="SEGUNDA","TERÇA",IF(A25="TERÇA","QUARTA",IF(A25="QUARTA","QUINTA",IF(A25="QUINTA","SEXTA",IF(A25="SEXTA","SÁBADO","ERRO"))))))))</f>
        <v>SÁBADO</v>
      </c>
      <c r="B29" s="258" t="s">
        <v>16</v>
      </c>
      <c r="C29" s="259"/>
      <c r="D29" s="259"/>
      <c r="E29" s="192" t="str">
        <f>IF($N$47&lt;&gt;"SIM","",IFERROR(IF(TRIM(C29&amp;"")="","",_xlfn.LET(_xlpm.v,VALUE(TRIM(C29&amp;"")),_xlpm.alvo,(INT($Y$5/100)*60+MOD($Y$5,100)),_xlpm.real,(INT(_xlpm.v/100)*60+MOD(_xlpm.v,100)),_xlpm.dif,_xlpm.alvo-_xlpm.real,IF(ABS(_xlpm.dif)&lt;=5,0,_xlpm.dif))),"ER"))</f>
        <v/>
      </c>
      <c r="F29" s="41" t="str">
        <f>IF(F25="SÁBADO","DOMINGO",IF(F25="DOMINGO","SEGUNDA",IF(F25="SEGUNDA","TERÇA",IF(F25="SEGUNDA","TERÇA",IF(F25="TERÇA","QUARTA",IF(F25="QUARTA","QUINTA",IF(F25="QUINTA","SEXTA",IF(F25="SEXTA","SÁBADO","ERRO"))))))))</f>
        <v>TERÇA</v>
      </c>
      <c r="G29" s="46"/>
      <c r="H29" s="7"/>
      <c r="I29" s="49" t="str">
        <f ca="1">_xlfn.LET(_xlpm.a,F27,_xlpm.c,H29,_xlpm.x,$X$5,_xlpm.y,$Y$5,_xlpm.limInf,$B$51,_xlpm.limSup,$C$51,_xlpm.linhaAnt,F28,IF(_xlpm.a="FÉRIAS","FRS",IF(_xlpm.a="FERIADO","FER",IF(_xlpm.a="NTRAB","NTB",IF(AND(_xlpm.a="ATESTADO",_xlpm.c=""),"ATD",IF(_xlpm.c&lt;&gt;"",IF(_xlpm.c&lt;=_xlpm.x,IF(_xlpm.c&gt;_xlpm.y,"DP","OK"),"ATR"),IF(_xlpm.linhaAnt&lt;_xlpm.limInf,"FAL","")))))))</f>
        <v/>
      </c>
      <c r="J29" s="192" t="str">
        <f>IF($N$47&lt;&gt;"SIM","",IFERROR(IF(TRIM(H29&amp;"")="","",_xlfn.LET(_xlpm.v,VALUE(TRIM(H29&amp;"")),_xlpm.alvo,(INT($Y$5/100)*60+MOD($Y$5,100)),_xlpm.real,(INT(_xlpm.v/100)*60+MOD(_xlpm.v,100)),_xlpm.dif,_xlpm.alvo-_xlpm.real,IF(ABS(_xlpm.dif)&lt;=5,0,_xlpm.dif))),"ER"))</f>
        <v/>
      </c>
      <c r="K29" s="41" t="str">
        <f>IF(K25="SÁBADO","DOMINGO",IF(K25="DOMINGO","SEGUNDA",IF(K25="SEGUNDA","TERÇA",IF(K25="SEGUNDA","TERÇA",IF(K25="TERÇA","QUARTA",IF(K25="QUARTA","QUINTA",IF(K25="QUINTA","SEXTA",IF(K25="SEXTA","SÁBADO","ERRO"))))))))</f>
        <v>SEXTA</v>
      </c>
      <c r="L29" s="46"/>
      <c r="M29" s="7"/>
      <c r="N29" s="49" t="str">
        <f ca="1">_xlfn.LET(_xlpm.a,K27,_xlpm.c,M29,_xlpm.x,$X$5,_xlpm.y,$Y$5,_xlpm.limInf,$B$51,_xlpm.limSup,$C$51,_xlpm.linhaAnt,K28,IF(_xlpm.a="FÉRIAS","FRS",IF(_xlpm.a="FERIADO","FER",IF(_xlpm.a="NTRAB","NTB",IF(AND(_xlpm.a="ATESTADO",_xlpm.c=""),"ATD",IF(_xlpm.c&lt;&gt;"",IF(_xlpm.c&lt;=_xlpm.x,IF(_xlpm.c&gt;_xlpm.y,"DP","OK"),"ATR"),IF(_xlpm.linhaAnt&lt;_xlpm.limInf,"FAL","")))))))</f>
        <v/>
      </c>
      <c r="O29" s="192" t="str">
        <f>IF($N$47&lt;&gt;"SIM","",IFERROR(IF(TRIM(M29&amp;"")="","",_xlfn.LET(_xlpm.v,VALUE(TRIM(M29&amp;"")),_xlpm.alvo,(INT($Y$5/100)*60+MOD($Y$5,100)),_xlpm.real,(INT(_xlpm.v/100)*60+MOD(_xlpm.v,100)),_xlpm.dif,_xlpm.alvo-_xlpm.real,IF(ABS(_xlpm.dif)&lt;=5,0,_xlpm.dif))),"ER"))</f>
        <v/>
      </c>
      <c r="P29" s="231"/>
      <c r="Q29" s="232"/>
      <c r="R29" s="190"/>
      <c r="S29" s="240" t="str">
        <f t="shared" si="0"/>
        <v/>
      </c>
      <c r="T29" s="233" t="str">
        <f t="shared" si="1"/>
        <v/>
      </c>
      <c r="U29" s="5"/>
      <c r="V29" s="5"/>
      <c r="W29" s="5"/>
    </row>
    <row r="30" spans="1:23" x14ac:dyDescent="0.25">
      <c r="A30" s="38"/>
      <c r="B30" s="258"/>
      <c r="C30" s="259"/>
      <c r="D30" s="259"/>
      <c r="E30" s="192" t="str">
        <f>IF($N$47&lt;&gt;"SIM","",IFERROR(IF(TRIM(C30&amp;"")="","",_xlfn.LET(_xlpm.v,VALUE(TRIM(C30&amp;"")),_xlpm.alvo,(INT($X$6/100)*60+MOD($X$6,100)),_xlpm.real,(INT(_xlpm.v/100)*60+MOD(_xlpm.v,100)),_xlpm.dif,_xlpm.alvo-_xlpm.real,IF(ABS(_xlpm.dif)&lt;=5,0,_xlpm.dif))*-1),"ER"))</f>
        <v/>
      </c>
      <c r="F30" s="38"/>
      <c r="G30" s="46"/>
      <c r="H30" s="7"/>
      <c r="I30" s="49" t="str">
        <f ca="1">_xlfn.LET(_xlpm.a,F27,_xlpm.c,H30,_xlpm.x,$X$6,_xlpm.limInf,$B$51,_xlpm.limSup,$C$51,_xlpm.linhaAnt,F28,IF(_xlpm.a="FÉRIAS","FRS",IF(_xlpm.a="FERIADO","FER",IF(_xlpm.a="NTRAB","NTB",IF(AND(_xlpm.a="ATESTADO",_xlpm.c=""),"ATD",IF(_xlpm.c&lt;&gt;"",IF(_xlpm.c&gt;=_xlpm.x,"OK","ANT"),IF(_xlpm.linhaAnt&lt;_xlpm.limInf,"FAL","")))))))</f>
        <v/>
      </c>
      <c r="J30" s="192" t="str">
        <f>IF($N$47&lt;&gt;"SIM","",IFERROR(IF(TRIM(H30&amp;"")="","",_xlfn.LET(_xlpm.v,VALUE(TRIM(H30&amp;"")),_xlpm.alvo,(INT($X$6/100)*60+MOD($X$6,100)),_xlpm.real,(INT(_xlpm.v/100)*60+MOD(_xlpm.v,100)),_xlpm.dif,_xlpm.alvo-_xlpm.real,IF(ABS(_xlpm.dif)&lt;=5,0,_xlpm.dif))*-1),"ER"))</f>
        <v/>
      </c>
      <c r="K30" s="38"/>
      <c r="L30" s="46"/>
      <c r="M30" s="7"/>
      <c r="N30" s="49" t="str">
        <f ca="1">_xlfn.LET(_xlpm.a,K27,_xlpm.c,M30,_xlpm.x,$X$6,_xlpm.limInf,$B$51,_xlpm.limSup,$C$51,_xlpm.linhaAnt,K28,IF(_xlpm.a="FÉRIAS","FRS",IF(_xlpm.a="FERIADO","FER",IF(_xlpm.a="NTRAB","NTB",IF(AND(_xlpm.a="ATESTADO",_xlpm.c=""),"ATD",IF(_xlpm.c&lt;&gt;"",IF(_xlpm.c&gt;=_xlpm.x,"OK","ANT"),IF(_xlpm.linhaAnt&lt;_xlpm.limInf,"FAL","")))))))</f>
        <v/>
      </c>
      <c r="O30" s="192" t="str">
        <f>IF($N$47&lt;&gt;"SIM","",IFERROR(IF(TRIM(M30&amp;"")="","",_xlfn.LET(_xlpm.v,VALUE(TRIM(M30&amp;"")),_xlpm.alvo,(INT($X$6/100)*60+MOD($X$6,100)),_xlpm.real,(INT(_xlpm.v/100)*60+MOD(_xlpm.v,100)),_xlpm.dif,_xlpm.alvo-_xlpm.real,IF(ABS(_xlpm.dif)&lt;=5,0,_xlpm.dif))*-1),"ER"))</f>
        <v/>
      </c>
      <c r="P30" s="231"/>
      <c r="Q30" s="232"/>
      <c r="R30" s="190"/>
      <c r="S30" s="240" t="str">
        <f t="shared" si="0"/>
        <v/>
      </c>
      <c r="T30" s="233" t="str">
        <f t="shared" si="1"/>
        <v/>
      </c>
      <c r="U30" s="5"/>
      <c r="V30" s="5"/>
      <c r="W30" s="5"/>
    </row>
    <row r="31" spans="1:23" ht="15" customHeight="1" x14ac:dyDescent="0.25">
      <c r="A31" s="12"/>
      <c r="B31" s="272" t="s">
        <v>10</v>
      </c>
      <c r="C31" s="273"/>
      <c r="D31" s="273"/>
      <c r="E31" s="192" t="str">
        <f>IF($N$47&lt;&gt;"SIM","",IFERROR(IF(TRIM(C31&amp;"")="","",_xlfn.LET(_xlpm.v,VALUE(TRIM(C31&amp;"")),_xlpm.alvo,IF(A33="SÁBADO",(INT($Y$8/100)*60+MOD($Y$8,100)),(INT($Y$3/100)*60+MOD($Y$3,100))),_xlpm.real,(INT(_xlpm.v/100)*60+MOD(_xlpm.v,100)),_xlpm.dif,_xlpm.alvo-_xlpm.real,IF(ABS(_xlpm.dif)&lt;=5,0,_xlpm.dif))),"ER"))</f>
        <v/>
      </c>
      <c r="F31" s="12"/>
      <c r="G31" s="47"/>
      <c r="H31" s="48"/>
      <c r="I31" s="50" t="str">
        <f ca="1">_xlfn.LET(_xlpm.a,F31,_xlpm.c,H31,_xlpm.x,$X$3,_xlpm.y,$Y$3,_xlpm.limInf,$B$51,_xlpm.limSup,$C$51,_xlpm.linhaAnt,F32,IF(_xlpm.a="FÉRIAS","FRS",IF(_xlpm.a="FERIADO","FER",IF(_xlpm.a="NTRAB","NTB",IF(AND(_xlpm.a="ATESTADO",_xlpm.c=""),"ATD",IF(_xlpm.c&lt;&gt;"",IF(_xlpm.c&lt;=_xlpm.x,IF(_xlpm.c&gt;_xlpm.y,"DP","OK"),"ATR"),IF(_xlpm.linhaAnt&lt;_xlpm.limInf,"FAL","")))))))</f>
        <v/>
      </c>
      <c r="J31" s="192" t="str">
        <f>IF($N$47&lt;&gt;"SIM","",IFERROR(IF(TRIM(H31&amp;"")="","",_xlfn.LET(_xlpm.v,VALUE(TRIM(H31&amp;"")),_xlpm.alvo,IF(F33="SÁBADO",(INT($Y$8/100)*60+MOD($Y$8,100)),(INT($Y$3/100)*60+MOD($Y$3,100))),_xlpm.real,(INT(_xlpm.v/100)*60+MOD(_xlpm.v,100)),_xlpm.dif,_xlpm.alvo-_xlpm.real,IF(ABS(_xlpm.dif)&lt;=5,0,_xlpm.dif))),"ER"))</f>
        <v/>
      </c>
      <c r="K31" s="12"/>
      <c r="L31" s="47"/>
      <c r="M31" s="48"/>
      <c r="N31" s="50" t="str">
        <f ca="1">_xlfn.LET(_xlpm.a,K31,_xlpm.c,M31,_xlpm.x,$X$8,_xlpm.y,$Y$8,_xlpm.limInf,$B$51,_xlpm.limSup,$C$51,_xlpm.linhaAnt,K32,IF(_xlpm.a="FÉRIAS","FRS",IF(_xlpm.a="NTRAB","NT",IF(AND(_xlpm.a="ATESTADO",_xlpm.c=""),"ATD",IF(_xlpm.a="FERIADO","FER",IF(_xlpm.c&lt;&gt;"",IF(_xlpm.c&lt;=_xlpm.x,IF(_xlpm.c&gt;_xlpm.y,"DP","OK"),"ATR"),IF(_xlpm.linhaAnt&lt;_xlpm.limInf,"FAL","")))))))</f>
        <v/>
      </c>
      <c r="O31" s="192" t="str">
        <f>IF($N$47&lt;&gt;"SIM","",IFERROR(IF(TRIM(M31&amp;"")="","",_xlfn.LET(_xlpm.v,VALUE(TRIM(M31&amp;"")),_xlpm.alvo,IF(K33="SÁBADO",(INT($Y$8/100)*60+MOD($Y$8,100)),(INT($Y$3/100)*60+MOD($Y$3,100))),_xlpm.real,(INT(_xlpm.v/100)*60+MOD(_xlpm.v,100)),_xlpm.dif,_xlpm.alvo-_xlpm.real,IF(ABS(_xlpm.dif)&lt;=5,0,_xlpm.dif))),"ER"))</f>
        <v/>
      </c>
      <c r="P31" s="231"/>
      <c r="Q31" s="232"/>
      <c r="R31" s="190"/>
      <c r="S31" s="240" t="str">
        <f t="shared" si="0"/>
        <v/>
      </c>
      <c r="T31" s="233" t="str">
        <f t="shared" si="1"/>
        <v/>
      </c>
      <c r="U31" s="5"/>
      <c r="V31" s="5"/>
      <c r="W31" s="5"/>
    </row>
    <row r="32" spans="1:23" x14ac:dyDescent="0.25">
      <c r="A32" s="42">
        <f ca="1">IF($B$51=8,"HOJE",8)</f>
        <v>8</v>
      </c>
      <c r="B32" s="272"/>
      <c r="C32" s="273"/>
      <c r="D32" s="273"/>
      <c r="E32" s="192" t="str">
        <f>IF($N$47&lt;&gt;"SIM","",IFERROR(IF(TRIM(C32&amp;"")="","",_xlfn.LET(_xlpm.v,VALUE(TRIM(C32&amp;"")),_xlpm.alvo,(INT($X$4/100)*60+MOD($X$4,100)),_xlpm.real,(INT(_xlpm.v/100)*60+MOD(_xlpm.v,100)),_xlpm.dif,_xlpm.alvo-_xlpm.real,IF(ABS(_xlpm.dif)&lt;=5,0,_xlpm.dif))*-1),"ER"))</f>
        <v/>
      </c>
      <c r="F32" s="42">
        <f ca="1">IF($B$51=18,"HOJE",18)</f>
        <v>18</v>
      </c>
      <c r="G32" s="47"/>
      <c r="H32" s="48"/>
      <c r="I32" s="50" t="str">
        <f ca="1">_xlfn.LET(_xlpm.a,F31,_xlpm.c,H32,_xlpm.x,$X$4,_xlpm.limInf,$B$51,_xlpm.limSup,$C$51,_xlpm.linhaAnt,F32,IF(_xlpm.a="FÉRIAS","FRS",IF(_xlpm.a="FERIADO","FER",IF(_xlpm.a="NTRAB","NTB",IF(AND(_xlpm.a="ATESTADO",_xlpm.c=""),"ATD",IF(_xlpm.c&lt;&gt;"",IF(_xlpm.c&gt;=_xlpm.x,"OK","ANT"),IF(_xlpm.linhaAnt&lt;_xlpm.limInf,"FAL","")))))))</f>
        <v/>
      </c>
      <c r="J32" s="192" t="str">
        <f>IF($N$47&lt;&gt;"SIM","",IFERROR(IF(TRIM(H32&amp;"")="","",_xlfn.LET(_xlpm.v,VALUE(TRIM(H32&amp;"")),_xlpm.alvo,(INT($X$4/100)*60+MOD($X$4,100)),_xlpm.real,(INT(_xlpm.v/100)*60+MOD(_xlpm.v,100)),_xlpm.dif,_xlpm.alvo-_xlpm.real,IF(ABS(_xlpm.dif)&lt;=5,0,_xlpm.dif))*-1),"ER"))</f>
        <v/>
      </c>
      <c r="K32" s="42">
        <f ca="1">IF($B$51=28,"HOJE",28)</f>
        <v>28</v>
      </c>
      <c r="L32" s="47"/>
      <c r="M32" s="48"/>
      <c r="N32" s="50" t="str">
        <f ca="1">_xlfn.LET(_xlpm.a,K31,_xlpm.c,M32,_xlpm.x,$X$9,_xlpm.limInf,$B$51,_xlpm.limSup,$C$51,_xlpm.linhaAnt,K32,IF(_xlpm.a="FÉRIAS","FRS",IF(_xlpm.a="NTRAB","NT",IF(AND(_xlpm.a="ATESTADO",_xlpm.c=""),"ATD",IF(_xlpm.a="FERIADO","FER",IF(_xlpm.c&lt;&gt;"",IF(_xlpm.c&gt;=_xlpm.x,"OK","ANT"),IF(_xlpm.linhaAnt&lt;_xlpm.limInf,"FAL","")))))))</f>
        <v/>
      </c>
      <c r="O32" s="192" t="str">
        <f>IF($N$47&lt;&gt;"SIM","",IFERROR(IF(TRIM(M32&amp;"")="","",_xlfn.LET(_xlpm.v,VALUE(TRIM(M32&amp;"")),_xlpm.alvo,(INT($X$4/100)*60+MOD($X$4,100)),_xlpm.real,(INT(_xlpm.v/100)*60+MOD(_xlpm.v,100)),_xlpm.dif,_xlpm.alvo-_xlpm.real,IF(ABS(_xlpm.dif)&lt;=5,0,_xlpm.dif))*-1),"ER"))</f>
        <v/>
      </c>
      <c r="P32" s="231"/>
      <c r="Q32" s="232"/>
      <c r="R32" s="190"/>
      <c r="S32" s="240" t="str">
        <f t="shared" si="0"/>
        <v/>
      </c>
      <c r="T32" s="233" t="str">
        <f t="shared" si="1"/>
        <v/>
      </c>
      <c r="U32" s="5"/>
      <c r="V32" s="5"/>
      <c r="W32" s="5"/>
    </row>
    <row r="33" spans="1:23" x14ac:dyDescent="0.25">
      <c r="A33" s="42" t="str">
        <f>IF(A29="SÁBADO","DOMINGO",IF(A29="DOMINGO","SEGUNDA",IF(A29="SEGUNDA","TERÇA",IF(A29="SEGUNDA","TERÇA",IF(A29="TERÇA","QUARTA",IF(A29="QUARTA","QUINTA",IF(A29="QUINTA","SEXTA",IF(A29="SEXTA","SÁBADO","ERRO"))))))))</f>
        <v>DOMINGO</v>
      </c>
      <c r="B33" s="272"/>
      <c r="C33" s="273"/>
      <c r="D33" s="273"/>
      <c r="E33" s="192" t="str">
        <f>IF($N$47&lt;&gt;"SIM","",IFERROR(IF(TRIM(C33&amp;"")="","",_xlfn.LET(_xlpm.v,VALUE(TRIM(C33&amp;"")),_xlpm.alvo,(INT($Y$5/100)*60+MOD($Y$5,100)),_xlpm.real,(INT(_xlpm.v/100)*60+MOD(_xlpm.v,100)),_xlpm.dif,_xlpm.alvo-_xlpm.real,IF(ABS(_xlpm.dif)&lt;=5,0,_xlpm.dif))),"ER"))</f>
        <v/>
      </c>
      <c r="F33" s="42" t="str">
        <f>IF(F29="SÁBADO","DOMINGO",IF(F29="DOMINGO","SEGUNDA",IF(F29="SEGUNDA","TERÇA",IF(F29="SEGUNDA","TERÇA",IF(F29="TERÇA","QUARTA",IF(F29="QUARTA","QUINTA",IF(F29="QUINTA","SEXTA",IF(F29="SEXTA","SÁBADO","ERRO"))))))))</f>
        <v>QUARTA</v>
      </c>
      <c r="G33" s="47"/>
      <c r="H33" s="48"/>
      <c r="I33" s="50" t="str">
        <f ca="1">_xlfn.LET(_xlpm.a,F31,_xlpm.c,H33,_xlpm.x,$X$5,_xlpm.y,$Y$5,_xlpm.limInf,$B$51,_xlpm.limSup,$C$51,_xlpm.linhaAnt,F32,IF(_xlpm.a="FÉRIAS","FRS",IF(_xlpm.a="FERIADO","FER",IF(_xlpm.a="NTRAB","NTB",IF(AND(_xlpm.a="ATESTADO",_xlpm.c=""),"ATD",IF(_xlpm.c&lt;&gt;"",IF(_xlpm.c&lt;=_xlpm.x,IF(_xlpm.c&gt;_xlpm.y,"DP","OK"),"ATR"),IF(_xlpm.linhaAnt&lt;_xlpm.limInf,"FAL","")))))))</f>
        <v/>
      </c>
      <c r="J33" s="192" t="str">
        <f>IF($N$47&lt;&gt;"SIM","",IFERROR(IF(TRIM(H33&amp;"")="","",_xlfn.LET(_xlpm.v,VALUE(TRIM(H33&amp;"")),_xlpm.alvo,(INT($Y$5/100)*60+MOD($Y$5,100)),_xlpm.real,(INT(_xlpm.v/100)*60+MOD(_xlpm.v,100)),_xlpm.dif,_xlpm.alvo-_xlpm.real,IF(ABS(_xlpm.dif)&lt;=5,0,_xlpm.dif))),"ER"))</f>
        <v/>
      </c>
      <c r="K33" s="42" t="str">
        <f>IF(K29="SÁBADO","DOMINGO",IF(K29="DOMINGO","SEGUNDA",IF(K29="SEGUNDA","TERÇA",IF(K29="SEGUNDA","TERÇA",IF(K29="TERÇA","QUARTA",IF(K29="QUARTA","QUINTA",IF(K29="QUINTA","SEXTA",IF(K29="SEXTA","SÁBADO","ERRO"))))))))</f>
        <v>SÁBADO</v>
      </c>
      <c r="L33" s="277" t="s">
        <v>16</v>
      </c>
      <c r="M33" s="278"/>
      <c r="N33" s="278"/>
      <c r="O33" s="192" t="str">
        <f>IF($N$47&lt;&gt;"SIM","",IFERROR(IF(TRIM(M33&amp;"")="","",_xlfn.LET(_xlpm.v,VALUE(TRIM(M33&amp;"")),_xlpm.alvo,(INT($Y$5/100)*60+MOD($Y$5,100)),_xlpm.real,(INT(_xlpm.v/100)*60+MOD(_xlpm.v,100)),_xlpm.dif,_xlpm.alvo-_xlpm.real,IF(ABS(_xlpm.dif)&lt;=5,0,_xlpm.dif))),"ER"))</f>
        <v/>
      </c>
      <c r="P33" s="231"/>
      <c r="Q33" s="232"/>
      <c r="R33" s="190"/>
      <c r="S33" s="240" t="str">
        <f t="shared" si="0"/>
        <v/>
      </c>
      <c r="T33" s="233" t="str">
        <f t="shared" si="1"/>
        <v/>
      </c>
      <c r="U33" s="5"/>
      <c r="V33" s="5"/>
      <c r="W33" s="5"/>
    </row>
    <row r="34" spans="1:23" x14ac:dyDescent="0.25">
      <c r="A34" s="82"/>
      <c r="B34" s="272"/>
      <c r="C34" s="273"/>
      <c r="D34" s="273"/>
      <c r="E34" s="192" t="str">
        <f>IF($N$47&lt;&gt;"SIM","",IFERROR(IF(TRIM(C34&amp;"")="","",_xlfn.LET(_xlpm.v,VALUE(TRIM(C34&amp;"")),_xlpm.alvo,(INT($X$6/100)*60+MOD($X$6,100)),_xlpm.real,(INT(_xlpm.v/100)*60+MOD(_xlpm.v,100)),_xlpm.dif,_xlpm.alvo-_xlpm.real,IF(ABS(_xlpm.dif)&lt;=5,0,_xlpm.dif))*-1),"ER"))</f>
        <v/>
      </c>
      <c r="F34" s="82"/>
      <c r="G34" s="47"/>
      <c r="H34" s="48"/>
      <c r="I34" s="50" t="str">
        <f ca="1">_xlfn.LET(_xlpm.a,F31,_xlpm.c,H34,_xlpm.x,$X$6,_xlpm.limInf,$B$51,_xlpm.limSup,$C$51,_xlpm.linhaAnt,F32,IF(_xlpm.a="FÉRIAS","FRS",IF(_xlpm.a="FERIADO","FER",IF(_xlpm.a="NTRAB","NTB",IF(AND(_xlpm.a="ATESTADO",_xlpm.c=""),"ATD",IF(_xlpm.c&lt;&gt;"",IF(_xlpm.c&gt;=_xlpm.x,"OK","ANT"),IF(_xlpm.linhaAnt&lt;_xlpm.limInf,"FAL","")))))))</f>
        <v/>
      </c>
      <c r="J34" s="192" t="str">
        <f>IF($N$47&lt;&gt;"SIM","",IFERROR(IF(TRIM(H34&amp;"")="","",_xlfn.LET(_xlpm.v,VALUE(TRIM(H34&amp;"")),_xlpm.alvo,(INT($X$6/100)*60+MOD($X$6,100)),_xlpm.real,(INT(_xlpm.v/100)*60+MOD(_xlpm.v,100)),_xlpm.dif,_xlpm.alvo-_xlpm.real,IF(ABS(_xlpm.dif)&lt;=5,0,_xlpm.dif))*-1),"ER"))</f>
        <v/>
      </c>
      <c r="K34" s="40" t="b">
        <v>1</v>
      </c>
      <c r="L34" s="277"/>
      <c r="M34" s="278"/>
      <c r="N34" s="278"/>
      <c r="O34" s="192" t="str">
        <f>IF($N$47&lt;&gt;"SIM","",IFERROR(IF(TRIM(M34&amp;"")="","",_xlfn.LET(_xlpm.v,VALUE(TRIM(M34&amp;"")),_xlpm.alvo,(INT($X$6/100)*60+MOD($X$6,100)),_xlpm.real,(INT(_xlpm.v/100)*60+MOD(_xlpm.v,100)),_xlpm.dif,_xlpm.alvo-_xlpm.real,IF(ABS(_xlpm.dif)&lt;=5,0,_xlpm.dif))*-1),"ER"))</f>
        <v/>
      </c>
      <c r="P34" s="231"/>
      <c r="Q34" s="232"/>
      <c r="R34" s="190"/>
      <c r="S34" s="240" t="str">
        <f t="shared" si="0"/>
        <v/>
      </c>
      <c r="T34" s="233" t="str">
        <f t="shared" si="1"/>
        <v/>
      </c>
      <c r="U34" s="5"/>
      <c r="V34" s="5"/>
      <c r="W34" s="5"/>
    </row>
    <row r="35" spans="1:23" ht="15" customHeight="1" x14ac:dyDescent="0.25">
      <c r="A35" s="11"/>
      <c r="B35" s="46"/>
      <c r="C35" s="7"/>
      <c r="D35" s="49" t="str">
        <f ca="1">_xlfn.LET(_xlpm.a,A35,_xlpm.c,C35,_xlpm.x,$X$3,_xlpm.y,$Y$3,_xlpm.limInf,$B$51,_xlpm.limSup,$C$51,_xlpm.linhaAnt,A36,IF(_xlpm.a="FÉRIAS","FRS",IF(_xlpm.a="FERIADO","FER",IF(_xlpm.a="NTRAB","NTB",IF(AND(_xlpm.a="ATESTADO",_xlpm.c=""),"ATD",IF(_xlpm.c&lt;&gt;"",IF(_xlpm.c&lt;=_xlpm.x,IF(_xlpm.c&gt;_xlpm.y,"DP","OK"),"ATR"),IF(_xlpm.linhaAnt&lt;_xlpm.limInf,"FAL","")))))))</f>
        <v>FAL</v>
      </c>
      <c r="E35" s="192" t="str">
        <f>IF($N$47&lt;&gt;"SIM","",IFERROR(IF(TRIM(C35&amp;"")="","",_xlfn.LET(_xlpm.v,VALUE(TRIM(C35&amp;"")),_xlpm.alvo,IF(A37="SÁBADO",(INT($Y$8/100)*60+MOD($Y$8,100)),(INT($Y$3/100)*60+MOD($Y$3,100))),_xlpm.real,(INT(_xlpm.v/100)*60+MOD(_xlpm.v,100)),_xlpm.dif,_xlpm.alvo-_xlpm.real,IF(ABS(_xlpm.dif)&lt;=5,0,_xlpm.dif))),"ER"))</f>
        <v/>
      </c>
      <c r="F35" s="11"/>
      <c r="G35" s="46"/>
      <c r="H35" s="7"/>
      <c r="I35" s="49" t="str">
        <f ca="1">_xlfn.LET(_xlpm.a,F35,_xlpm.c,H35,_xlpm.x,$X$3,_xlpm.y,$Y$3,_xlpm.limInf,$B$51,_xlpm.limSup,$C$51,_xlpm.linhaAnt,F36,IF(_xlpm.a="FÉRIAS","FRS",IF(_xlpm.a="FERIADO","FER",IF(_xlpm.a="NTRAB","NTB",IF(AND(_xlpm.a="ATESTADO",_xlpm.c=""),"ATD",IF(_xlpm.c&lt;&gt;"",IF(_xlpm.c&lt;=_xlpm.x,IF(_xlpm.c&gt;_xlpm.y,"DP","OK"),"ATR"),IF(_xlpm.linhaAnt&lt;_xlpm.limInf,"FAL","")))))))</f>
        <v/>
      </c>
      <c r="J35" s="192" t="str">
        <f>IF($N$47&lt;&gt;"SIM","",IFERROR(IF(TRIM(H35&amp;"")="","",_xlfn.LET(_xlpm.v,VALUE(TRIM(H35&amp;"")),_xlpm.alvo,IF(F37="SÁBADO",(INT($Y$8/100)*60+MOD($Y$8,100)),(INT($Y$3/100)*60+MOD($Y$3,100))),_xlpm.real,(INT(_xlpm.v/100)*60+MOD(_xlpm.v,100)),_xlpm.dif,_xlpm.alvo-_xlpm.real,IF(ABS(_xlpm.dif)&lt;=5,0,_xlpm.dif))),"ER"))</f>
        <v/>
      </c>
      <c r="K35" s="11"/>
      <c r="L35" s="256" t="s">
        <v>10</v>
      </c>
      <c r="M35" s="257"/>
      <c r="N35" s="257"/>
      <c r="O35" s="192" t="str">
        <f>IF($N$47&lt;&gt;"SIM","",IFERROR(IF(TRIM(M35&amp;"")="","",_xlfn.LET(_xlpm.v,VALUE(TRIM(M35&amp;"")),_xlpm.alvo,IF(K37="SÁBADO",(INT($Y$8/100)*60+MOD($Y$8,100)),(INT($Y$3/100)*60+MOD($Y$3,100))),_xlpm.real,(INT(_xlpm.v/100)*60+MOD(_xlpm.v,100)),_xlpm.dif,_xlpm.alvo-_xlpm.real,IF(ABS(_xlpm.dif)&lt;=5,0,_xlpm.dif))),"ER"))</f>
        <v/>
      </c>
      <c r="P35" s="231"/>
      <c r="Q35" s="232"/>
      <c r="R35" s="190"/>
      <c r="S35" s="240" t="str">
        <f t="shared" si="0"/>
        <v/>
      </c>
      <c r="T35" s="233" t="str">
        <f t="shared" si="1"/>
        <v/>
      </c>
      <c r="U35" s="5"/>
      <c r="V35" s="5"/>
      <c r="W35" s="5"/>
    </row>
    <row r="36" spans="1:23" x14ac:dyDescent="0.25">
      <c r="A36" s="41">
        <f ca="1">IF($B$51=9,"HOJE",9)</f>
        <v>9</v>
      </c>
      <c r="B36" s="46"/>
      <c r="C36" s="7"/>
      <c r="D36" s="49" t="str">
        <f ca="1">_xlfn.LET(_xlpm.a,A35,_xlpm.c,C36,_xlpm.x,$X$4,_xlpm.limInf,$B$51,_xlpm.limSup,$C$51,_xlpm.linhaAnt,A36,IF(_xlpm.a="FÉRIAS","FRS",IF(_xlpm.a="FERIADO","FER",IF(_xlpm.a="NTRAB","NTB",IF(AND(_xlpm.a="ATESTADO",_xlpm.c=""),"ATD",IF(_xlpm.c&lt;&gt;"",IF(_xlpm.c&gt;=_xlpm.x,"OK","ANT"),IF(_xlpm.linhaAnt&lt;_xlpm.limInf,"FAL","")))))))</f>
        <v>FAL</v>
      </c>
      <c r="E36" s="192" t="str">
        <f>IF($N$47&lt;&gt;"SIM","",IFERROR(IF(TRIM(C36&amp;"")="","",_xlfn.LET(_xlpm.v,VALUE(TRIM(C36&amp;"")),_xlpm.alvo,(INT($X$4/100)*60+MOD($X$4,100)),_xlpm.real,(INT(_xlpm.v/100)*60+MOD(_xlpm.v,100)),_xlpm.dif,_xlpm.alvo-_xlpm.real,IF(ABS(_xlpm.dif)&lt;=5,0,_xlpm.dif))*-1),"ER"))</f>
        <v/>
      </c>
      <c r="F36" s="41">
        <f ca="1">IF($B$51=19,"HOJE",19)</f>
        <v>19</v>
      </c>
      <c r="G36" s="46"/>
      <c r="H36" s="7"/>
      <c r="I36" s="49" t="str">
        <f ca="1">_xlfn.LET(_xlpm.a,F35,_xlpm.c,H36,_xlpm.x,$X$4,_xlpm.limInf,$B$51,_xlpm.limSup,$C$51,_xlpm.linhaAnt,F36,IF(_xlpm.a="FÉRIAS","FRS",IF(_xlpm.a="FERIADO","FER",IF(_xlpm.a="NTRAB","NTB",IF(AND(_xlpm.a="ATESTADO",_xlpm.c=""),"ATD",IF(_xlpm.c&lt;&gt;"",IF(_xlpm.c&gt;=_xlpm.x,"OK","ANT"),IF(_xlpm.linhaAnt&lt;_xlpm.limInf,"FAL","")))))))</f>
        <v/>
      </c>
      <c r="J36" s="192" t="str">
        <f>IF($N$47&lt;&gt;"SIM","",IFERROR(IF(TRIM(H36&amp;"")="","",_xlfn.LET(_xlpm.v,VALUE(TRIM(H36&amp;"")),_xlpm.alvo,(INT($X$4/100)*60+MOD($X$4,100)),_xlpm.real,(INT(_xlpm.v/100)*60+MOD(_xlpm.v,100)),_xlpm.dif,_xlpm.alvo-_xlpm.real,IF(ABS(_xlpm.dif)&lt;=5,0,_xlpm.dif))*-1),"ER"))</f>
        <v/>
      </c>
      <c r="K36" s="37">
        <f ca="1">IF($B$51=29,"HOJE",29)</f>
        <v>29</v>
      </c>
      <c r="L36" s="256"/>
      <c r="M36" s="257"/>
      <c r="N36" s="257"/>
      <c r="O36" s="192" t="str">
        <f>IF($N$47&lt;&gt;"SIM","",IFERROR(IF(TRIM(M36&amp;"")="","",_xlfn.LET(_xlpm.v,VALUE(TRIM(M36&amp;"")),_xlpm.alvo,(INT($X$4/100)*60+MOD($X$4,100)),_xlpm.real,(INT(_xlpm.v/100)*60+MOD(_xlpm.v,100)),_xlpm.dif,_xlpm.alvo-_xlpm.real,IF(ABS(_xlpm.dif)&lt;=5,0,_xlpm.dif))*-1),"ER"))</f>
        <v/>
      </c>
      <c r="P36" s="231"/>
      <c r="Q36" s="232"/>
      <c r="R36" s="190"/>
      <c r="S36" s="240" t="str">
        <f t="shared" si="0"/>
        <v/>
      </c>
      <c r="T36" s="233" t="str">
        <f t="shared" si="1"/>
        <v/>
      </c>
      <c r="U36" s="5"/>
      <c r="V36" s="5"/>
      <c r="W36" s="5"/>
    </row>
    <row r="37" spans="1:23" x14ac:dyDescent="0.25">
      <c r="A37" s="41" t="str">
        <f>IF(A33="SÁBADO","DOMINGO",IF(A33="DOMINGO","SEGUNDA",IF(A33="SEGUNDA","TERÇA",IF(A33="SEGUNDA","TERÇA",IF(A33="TERÇA","QUARTA",IF(A33="QUARTA","QUINTA",IF(A33="QUINTA","SEXTA",IF(A33="SEXTA","SÁBADO","ERRO"))))))))</f>
        <v>SEGUNDA</v>
      </c>
      <c r="B37" s="46"/>
      <c r="C37" s="7"/>
      <c r="D37" s="49" t="str">
        <f ca="1">_xlfn.LET(_xlpm.a,A35,_xlpm.c,C37,_xlpm.x,$X$5,_xlpm.y,$Y$5,_xlpm.limInf,$B$51,_xlpm.limSup,$C$51,_xlpm.linhaAnt,A36,IF(_xlpm.a="FÉRIAS","FRS",IF(_xlpm.a="FERIADO","FER",IF(_xlpm.a="NTRAB","NTB",IF(AND(_xlpm.a="ATESTADO",_xlpm.c=""),"ATD",IF(_xlpm.c&lt;&gt;"",IF(_xlpm.c&lt;=_xlpm.x,IF(_xlpm.c&gt;_xlpm.y,"DP","OK"),"ATR"),IF(_xlpm.linhaAnt&lt;_xlpm.limInf,"FAL","")))))))</f>
        <v>FAL</v>
      </c>
      <c r="E37" s="192" t="str">
        <f>IF($N$47&lt;&gt;"SIM","",IFERROR(IF(TRIM(C37&amp;"")="","",_xlfn.LET(_xlpm.v,VALUE(TRIM(C37&amp;"")),_xlpm.alvo,(INT($Y$5/100)*60+MOD($Y$5,100)),_xlpm.real,(INT(_xlpm.v/100)*60+MOD(_xlpm.v,100)),_xlpm.dif,_xlpm.alvo-_xlpm.real,IF(ABS(_xlpm.dif)&lt;=5,0,_xlpm.dif))),"ER"))</f>
        <v/>
      </c>
      <c r="F37" s="41" t="str">
        <f>IF(F33="SÁBADO","DOMINGO",IF(F33="DOMINGO","SEGUNDA",IF(F33="SEGUNDA","TERÇA",IF(F33="SEGUNDA","TERÇA",IF(F33="TERÇA","QUARTA",IF(F33="QUARTA","QUINTA",IF(F33="QUINTA","SEXTA",IF(F33="SEXTA","SÁBADO","ERRO"))))))))</f>
        <v>QUINTA</v>
      </c>
      <c r="G37" s="46"/>
      <c r="H37" s="7"/>
      <c r="I37" s="49" t="str">
        <f ca="1">_xlfn.LET(_xlpm.a,F35,_xlpm.c,H37,_xlpm.x,$X$5,_xlpm.y,$Y$5,_xlpm.limInf,$B$51,_xlpm.limSup,$C$51,_xlpm.linhaAnt,F36,IF(_xlpm.a="FÉRIAS","FRS",IF(_xlpm.a="FERIADO","FER",IF(_xlpm.a="NTRAB","NTB",IF(AND(_xlpm.a="ATESTADO",_xlpm.c=""),"ATD",IF(_xlpm.c&lt;&gt;"",IF(_xlpm.c&lt;=_xlpm.x,IF(_xlpm.c&gt;_xlpm.y,"DP","OK"),"ATR"),IF(_xlpm.linhaAnt&lt;_xlpm.limInf,"FAL","")))))))</f>
        <v/>
      </c>
      <c r="J37" s="192" t="str">
        <f>IF($N$47&lt;&gt;"SIM","",IFERROR(IF(TRIM(H37&amp;"")="","",_xlfn.LET(_xlpm.v,VALUE(TRIM(H37&amp;"")),_xlpm.alvo,(INT($Y$5/100)*60+MOD($Y$5,100)),_xlpm.real,(INT(_xlpm.v/100)*60+MOD(_xlpm.v,100)),_xlpm.dif,_xlpm.alvo-_xlpm.real,IF(ABS(_xlpm.dif)&lt;=5,0,_xlpm.dif))),"ER"))</f>
        <v/>
      </c>
      <c r="K37" s="37" t="str">
        <f ca="1">IF(K36&gt;C53,"",IF(K33="SÁBADO","DOMINGO",IF(K33="DOMINGO","SEGUNDA",IF(K33="SEGUNDA","TERÇA",IF(K33="SEGUNDA","TERÇA",IF(K33="TERÇA","QUARTA",IF(K33="QUARTA","QUINTA",IF(K33="QUINTA","SEXTA",IF(K33="SEXTA","SÁBADO","ERRO")))))))))</f>
        <v>DOMINGO</v>
      </c>
      <c r="L37" s="256"/>
      <c r="M37" s="257"/>
      <c r="N37" s="257"/>
      <c r="O37" s="192" t="str">
        <f>IF($N$47&lt;&gt;"SIM","",IFERROR(IF(TRIM(M37&amp;"")="","",_xlfn.LET(_xlpm.v,VALUE(TRIM(M37&amp;"")),_xlpm.alvo,(INT($Y$5/100)*60+MOD($Y$5,100)),_xlpm.real,(INT(_xlpm.v/100)*60+MOD(_xlpm.v,100)),_xlpm.dif,_xlpm.alvo-_xlpm.real,IF(ABS(_xlpm.dif)&lt;=5,0,_xlpm.dif))),"ER"))</f>
        <v/>
      </c>
      <c r="P37" s="231"/>
      <c r="Q37" s="232"/>
      <c r="R37" s="190"/>
      <c r="S37" s="240" t="str">
        <f t="shared" si="0"/>
        <v/>
      </c>
      <c r="T37" s="233" t="str">
        <f t="shared" si="1"/>
        <v/>
      </c>
      <c r="U37" s="5"/>
      <c r="V37" s="5"/>
    </row>
    <row r="38" spans="1:23" x14ac:dyDescent="0.25">
      <c r="A38" s="38"/>
      <c r="B38" s="46"/>
      <c r="C38" s="7"/>
      <c r="D38" s="49" t="str">
        <f ca="1">_xlfn.LET(_xlpm.a,A35,_xlpm.c,C38,_xlpm.x,$X$6,_xlpm.limInf,$B$51,_xlpm.limSup,$C$51,_xlpm.linhaAnt,A36,IF(_xlpm.a="FÉRIAS","FRS",IF(_xlpm.a="FERIADO","FER",IF(_xlpm.a="NTRAB","NTB",IF(AND(_xlpm.a="ATESTADO",_xlpm.c=""),"ATD",IF(_xlpm.c&lt;&gt;"",IF(_xlpm.c&gt;=_xlpm.x,"OK","ANT"),IF(_xlpm.linhaAnt&lt;_xlpm.limInf,"FAL","")))))))</f>
        <v>FAL</v>
      </c>
      <c r="E38" s="192" t="str">
        <f>IF($N$47&lt;&gt;"SIM","",IFERROR(IF(TRIM(C38&amp;"")="","",_xlfn.LET(_xlpm.v,VALUE(TRIM(C38&amp;"")),_xlpm.alvo,(INT($X$6/100)*60+MOD($X$6,100)),_xlpm.real,(INT(_xlpm.v/100)*60+MOD(_xlpm.v,100)),_xlpm.dif,_xlpm.alvo-_xlpm.real,IF(ABS(_xlpm.dif)&lt;=5,0,_xlpm.dif))*-1),"ER"))</f>
        <v/>
      </c>
      <c r="F38" s="38"/>
      <c r="G38" s="46"/>
      <c r="H38" s="7"/>
      <c r="I38" s="49" t="str">
        <f ca="1">_xlfn.LET(_xlpm.a,F35,_xlpm.c,H38,_xlpm.x,$X$6,_xlpm.limInf,$B$51,_xlpm.limSup,$C$51,_xlpm.linhaAnt,F36,IF(_xlpm.a="FÉRIAS","FRS",IF(_xlpm.a="FERIADO","FER",IF(_xlpm.a="NTRAB","NTB",IF(AND(_xlpm.a="ATESTADO",_xlpm.c=""),"ATD",IF(_xlpm.c&lt;&gt;"",IF(_xlpm.c&gt;=_xlpm.x,"OK","ANT"),IF(_xlpm.linhaAnt&lt;_xlpm.limInf,"FAL","")))))))</f>
        <v/>
      </c>
      <c r="J38" s="192" t="str">
        <f>IF($N$47&lt;&gt;"SIM","",IFERROR(IF(TRIM(H38&amp;"")="","",_xlfn.LET(_xlpm.v,VALUE(TRIM(H38&amp;"")),_xlpm.alvo,(INT($X$6/100)*60+MOD($X$6,100)),_xlpm.real,(INT(_xlpm.v/100)*60+MOD(_xlpm.v,100)),_xlpm.dif,_xlpm.alvo-_xlpm.real,IF(ABS(_xlpm.dif)&lt;=5,0,_xlpm.dif))*-1),"ER"))</f>
        <v/>
      </c>
      <c r="K38" s="38"/>
      <c r="L38" s="256"/>
      <c r="M38" s="257"/>
      <c r="N38" s="257"/>
      <c r="O38" s="192" t="str">
        <f>IF($N$47&lt;&gt;"SIM","",IFERROR(IF(TRIM(M38&amp;"")="","",_xlfn.LET(_xlpm.v,VALUE(TRIM(M38&amp;"")),_xlpm.alvo,(INT($X$6/100)*60+MOD($X$6,100)),_xlpm.real,(INT(_xlpm.v/100)*60+MOD(_xlpm.v,100)),_xlpm.dif,_xlpm.alvo-_xlpm.real,IF(ABS(_xlpm.dif)&lt;=5,0,_xlpm.dif))*-1),"ER"))</f>
        <v/>
      </c>
      <c r="P38" s="231"/>
      <c r="Q38" s="232"/>
      <c r="R38" s="190"/>
      <c r="S38" s="240" t="str">
        <f t="shared" si="0"/>
        <v/>
      </c>
      <c r="T38" s="233" t="str">
        <f t="shared" si="1"/>
        <v/>
      </c>
      <c r="U38" s="5"/>
      <c r="V38" s="5"/>
    </row>
    <row r="39" spans="1:23" ht="15" customHeight="1" x14ac:dyDescent="0.25">
      <c r="A39" s="12"/>
      <c r="B39" s="47"/>
      <c r="C39" s="48"/>
      <c r="D39" s="50" t="str">
        <f ca="1">_xlfn.LET(_xlpm.a,A39,_xlpm.c,C39,_xlpm.x,$X$3,_xlpm.y,$Y$3,_xlpm.limInf,$B$51,_xlpm.limSup,$C$51,_xlpm.linhaAnt,A40,IF(_xlpm.a="FÉRIAS","FRS",IF(_xlpm.a="FERIADO","FER",IF(_xlpm.a="NTRAB","NTB",IF(AND(_xlpm.a="ATESTADO",_xlpm.c=""),"ATD",IF(_xlpm.c&lt;&gt;"",IF(_xlpm.c&lt;=_xlpm.x,IF(_xlpm.c&gt;_xlpm.y,"DP","OK"),"ATR"),IF(_xlpm.linhaAnt&lt;_xlpm.limInf,"FAL","")))))))</f>
        <v/>
      </c>
      <c r="E39" s="192" t="str">
        <f>IF($N$47&lt;&gt;"SIM","",IFERROR(IF(TRIM(C39&amp;"")="","",_xlfn.LET(_xlpm.v,VALUE(TRIM(C39&amp;"")),_xlpm.alvo,IF(A41="SÁBADO",(INT($Y$8/100)*60+MOD($Y$8,100)),(INT($Y$3/100)*60+MOD($Y$3,100))),_xlpm.real,(INT(_xlpm.v/100)*60+MOD(_xlpm.v,100)),_xlpm.dif,_xlpm.alvo-_xlpm.real,IF(ABS(_xlpm.dif)&lt;=5,0,_xlpm.dif))),"ER"))</f>
        <v/>
      </c>
      <c r="F39" s="12"/>
      <c r="G39" s="47"/>
      <c r="H39" s="48"/>
      <c r="I39" s="50" t="str">
        <f ca="1">_xlfn.LET(_xlpm.a,F39,_xlpm.c,H39,_xlpm.x,$X$3,_xlpm.y,$Y$3,_xlpm.limInf,$B$51,_xlpm.limSup,$C$51,_xlpm.linhaAnt,F40,IF(_xlpm.a="FÉRIAS","FRS",IF(_xlpm.a="FERIADO","FER",IF(_xlpm.a="NTRAB","NTB",IF(AND(_xlpm.a="ATESTADO",_xlpm.c=""),"ATD",IF(_xlpm.c&lt;&gt;"",IF(_xlpm.c&lt;=_xlpm.x,IF(_xlpm.c&gt;_xlpm.y,"DP","OK"),"ATR"),IF(_xlpm.linhaAnt&lt;_xlpm.limInf,"FAL","")))))))</f>
        <v/>
      </c>
      <c r="J39" s="192" t="str">
        <f>IF($N$47&lt;&gt;"SIM","",IFERROR(IF(TRIM(H39&amp;"")="","",_xlfn.LET(_xlpm.v,VALUE(TRIM(H39&amp;"")),_xlpm.alvo,IF(F41="SÁBADO",(INT($Y$8/100)*60+MOD($Y$8,100)),(INT($Y$3/100)*60+MOD($Y$3,100))),_xlpm.real,(INT(_xlpm.v/100)*60+MOD(_xlpm.v,100)),_xlpm.dif,_xlpm.alvo-_xlpm.real,IF(ABS(_xlpm.dif)&lt;=5,0,_xlpm.dif))),"ER"))</f>
        <v/>
      </c>
      <c r="K39" s="12"/>
      <c r="L39" s="47"/>
      <c r="M39" s="48"/>
      <c r="N39" s="50" t="str">
        <f ca="1">_xlfn.LET(_xlpm.a,K39,_xlpm.c,M39,_xlpm.x,$X$3,_xlpm.y,$Y$3,_xlpm.limInf,$B$51,_xlpm.limSup,$C$51,_xlpm.linhaAnt,K40,IF(_xlpm.a="FÉRIAS","FRS",IF(_xlpm.a="FERIADO","FER",IF(_xlpm.a="NTRAB","NTB",IF(AND(_xlpm.a="ATESTADO",_xlpm.c=""),"ATD",IF(_xlpm.c&lt;&gt;"",IF(_xlpm.c&lt;=_xlpm.x,IF(_xlpm.c&gt;_xlpm.y,"DP","OK"),"ATR"),IF(_xlpm.linhaAnt&lt;_xlpm.limInf,"FAL","")))))))</f>
        <v/>
      </c>
      <c r="O39" s="192" t="str">
        <f>IF($N$47&lt;&gt;"SIM","",IFERROR(IF(TRIM(M39&amp;"")="","",_xlfn.LET(_xlpm.v,VALUE(TRIM(M39&amp;"")),_xlpm.alvo,IF(K41="SÁBADO",(INT($Y$8/100)*60+MOD($Y$8,100)),(INT($Y$3/100)*60+MOD($Y$3,100))),_xlpm.real,(INT(_xlpm.v/100)*60+MOD(_xlpm.v,100)),_xlpm.dif,_xlpm.alvo-_xlpm.real,IF(ABS(_xlpm.dif)&lt;=5,0,_xlpm.dif))),"ER"))</f>
        <v/>
      </c>
      <c r="P39" s="231"/>
      <c r="Q39" s="232"/>
      <c r="R39" s="190"/>
      <c r="S39" s="240" t="str">
        <f t="shared" si="0"/>
        <v/>
      </c>
      <c r="T39" s="233" t="str">
        <f t="shared" si="1"/>
        <v/>
      </c>
      <c r="U39" s="5"/>
      <c r="V39" s="5"/>
    </row>
    <row r="40" spans="1:23" x14ac:dyDescent="0.25">
      <c r="A40" s="42" t="str">
        <f ca="1">IF($B$51=10,"HOJE",10)</f>
        <v>HOJE</v>
      </c>
      <c r="B40" s="47"/>
      <c r="C40" s="48"/>
      <c r="D40" s="50" t="str">
        <f ca="1">_xlfn.LET(_xlpm.a,A39,_xlpm.c,C40,_xlpm.x,$X$4,_xlpm.limInf,$B$51,_xlpm.limSup,$C$51,_xlpm.linhaAnt,A40,IF(_xlpm.a="FÉRIAS","FRS",IF(_xlpm.a="FERIADO","FER",IF(_xlpm.a="NTRAB","NTB",IF(AND(_xlpm.a="ATESTADO",_xlpm.c=""),"ATD",IF(_xlpm.c&lt;&gt;"",IF(_xlpm.c&gt;=_xlpm.x,"OK","ANT"),IF(_xlpm.linhaAnt&lt;_xlpm.limInf,"FAL","")))))))</f>
        <v/>
      </c>
      <c r="E40" s="192" t="str">
        <f>IF($N$47&lt;&gt;"SIM","",IFERROR(IF(TRIM(C40&amp;"")="","",_xlfn.LET(_xlpm.v,VALUE(TRIM(C40&amp;"")),_xlpm.alvo,(INT($X$4/100)*60+MOD($X$4,100)),_xlpm.real,(INT(_xlpm.v/100)*60+MOD(_xlpm.v,100)),_xlpm.dif,_xlpm.alvo-_xlpm.real,IF(ABS(_xlpm.dif)&lt;=5,0,_xlpm.dif))*-1),"ER"))</f>
        <v/>
      </c>
      <c r="F40" s="42">
        <f ca="1">IF($B$51=20,"HOJE",20)</f>
        <v>20</v>
      </c>
      <c r="G40" s="47"/>
      <c r="H40" s="48"/>
      <c r="I40" s="50" t="str">
        <f ca="1">_xlfn.LET(_xlpm.a,F39,_xlpm.c,H40,_xlpm.x,$X$4,_xlpm.limInf,$B$51,_xlpm.limSup,$C$51,_xlpm.linhaAnt,F40,IF(_xlpm.a="FÉRIAS","FRS",IF(_xlpm.a="FERIADO","FER",IF(_xlpm.a="NTRAB","NTB",IF(AND(_xlpm.a="ATESTADO",_xlpm.c=""),"ATD",IF(_xlpm.c&lt;&gt;"",IF(_xlpm.c&gt;=_xlpm.x,"OK","ANT"),IF(_xlpm.linhaAnt&lt;_xlpm.limInf,"FAL","")))))))</f>
        <v/>
      </c>
      <c r="J40" s="192" t="str">
        <f>IF($N$47&lt;&gt;"SIM","",IFERROR(IF(TRIM(H40&amp;"")="","",_xlfn.LET(_xlpm.v,VALUE(TRIM(H40&amp;"")),_xlpm.alvo,(INT($X$4/100)*60+MOD($X$4,100)),_xlpm.real,(INT(_xlpm.v/100)*60+MOD(_xlpm.v,100)),_xlpm.dif,_xlpm.alvo-_xlpm.real,IF(ABS(_xlpm.dif)&lt;=5,0,_xlpm.dif))*-1),"ER"))</f>
        <v/>
      </c>
      <c r="K40" s="39">
        <f ca="1">IF($B$51=30,"HOJE",30)</f>
        <v>30</v>
      </c>
      <c r="L40" s="47"/>
      <c r="M40" s="48"/>
      <c r="N40" s="50" t="str">
        <f ca="1">_xlfn.LET(_xlpm.a,K39,_xlpm.c,M40,_xlpm.x,$X$4,_xlpm.limInf,$B$51,_xlpm.limSup,$C$51,_xlpm.linhaAnt,K40,IF(_xlpm.a="FÉRIAS","FRS",IF(_xlpm.a="FERIADO","FER",IF(_xlpm.a="NTRAB","NTB",IF(AND(_xlpm.a="ATESTADO",_xlpm.c=""),"ATD",IF(_xlpm.c&lt;&gt;"",IF(_xlpm.c&gt;=_xlpm.x,"OK","ANT"),IF(_xlpm.linhaAnt&lt;_xlpm.limInf,"FAL","")))))))</f>
        <v/>
      </c>
      <c r="O40" s="192" t="str">
        <f>IF($N$47&lt;&gt;"SIM","",IFERROR(IF(TRIM(M40&amp;"")="","",_xlfn.LET(_xlpm.v,VALUE(TRIM(M40&amp;"")),_xlpm.alvo,(INT($X$4/100)*60+MOD($X$4,100)),_xlpm.real,(INT(_xlpm.v/100)*60+MOD(_xlpm.v,100)),_xlpm.dif,_xlpm.alvo-_xlpm.real,IF(ABS(_xlpm.dif)&lt;=5,0,_xlpm.dif))*-1),"ER"))</f>
        <v/>
      </c>
      <c r="P40" s="231"/>
      <c r="Q40" s="232"/>
      <c r="R40" s="190"/>
      <c r="S40" s="240" t="str">
        <f t="shared" si="0"/>
        <v/>
      </c>
      <c r="T40" s="233" t="str">
        <f t="shared" si="1"/>
        <v/>
      </c>
      <c r="U40" s="5"/>
      <c r="V40" s="5"/>
    </row>
    <row r="41" spans="1:23" x14ac:dyDescent="0.25">
      <c r="A41" s="42" t="str">
        <f>IF(A37="SÁBADO","DOMINGO",IF(A37="DOMINGO","SEGUNDA",IF(A37="SEGUNDA","TERÇA",IF(A37="SEGUNDA","TERÇA",IF(A37="TERÇA","QUARTA",IF(A37="QUARTA","QUINTA",IF(A37="QUINTA","SEXTA",IF(A37="SEXTA","SÁBADO","ERRO"))))))))</f>
        <v>TERÇA</v>
      </c>
      <c r="B41" s="47"/>
      <c r="C41" s="48"/>
      <c r="D41" s="50" t="str">
        <f ca="1">_xlfn.LET(_xlpm.a,A39,_xlpm.c,C41,_xlpm.x,$X$5,_xlpm.y,$Y$5,_xlpm.limInf,$B$51,_xlpm.limSup,$C$51,_xlpm.linhaAnt,A40,IF(_xlpm.a="FÉRIAS","FRS",IF(_xlpm.a="FERIADO","FER",IF(_xlpm.a="NTRAB","NTB",IF(AND(_xlpm.a="ATESTADO",_xlpm.c=""),"ATD",IF(_xlpm.c&lt;&gt;"",IF(_xlpm.c&lt;=_xlpm.x,IF(_xlpm.c&gt;_xlpm.y,"DP","OK"),"ATR"),IF(_xlpm.linhaAnt&lt;_xlpm.limInf,"FAL","")))))))</f>
        <v/>
      </c>
      <c r="E41" s="192" t="str">
        <f>IF($N$47&lt;&gt;"SIM","",IFERROR(IF(TRIM(C41&amp;"")="","",_xlfn.LET(_xlpm.v,VALUE(TRIM(C41&amp;"")),_xlpm.alvo,(INT($Y$5/100)*60+MOD($Y$5,100)),_xlpm.real,(INT(_xlpm.v/100)*60+MOD(_xlpm.v,100)),_xlpm.dif,_xlpm.alvo-_xlpm.real,IF(ABS(_xlpm.dif)&lt;=5,0,_xlpm.dif))),"ER"))</f>
        <v/>
      </c>
      <c r="F41" s="42" t="str">
        <f>IF(F37="SÁBADO","DOMINGO",IF(F37="DOMINGO","SEGUNDA",IF(F37="SEGUNDA","TERÇA",IF(F37="SEGUNDA","TERÇA",IF(F37="TERÇA","QUARTA",IF(F37="QUARTA","QUINTA",IF(F37="QUINTA","SEXTA",IF(F37="SEXTA","SÁBADO","ERRO"))))))))</f>
        <v>SEXTA</v>
      </c>
      <c r="G41" s="47"/>
      <c r="H41" s="48"/>
      <c r="I41" s="50" t="str">
        <f ca="1">_xlfn.LET(_xlpm.a,F39,_xlpm.c,H41,_xlpm.x,$X$5,_xlpm.y,$Y$5,_xlpm.limInf,$B$51,_xlpm.limSup,$C$51,_xlpm.linhaAnt,F40,IF(_xlpm.a="FÉRIAS","FRS",IF(_xlpm.a="FERIADO","FER",IF(_xlpm.a="NTRAB","NTB",IF(AND(_xlpm.a="ATESTADO",_xlpm.c=""),"ATD",IF(_xlpm.c&lt;&gt;"",IF(_xlpm.c&lt;=_xlpm.x,IF(_xlpm.c&gt;_xlpm.y,"DP","OK"),"ATR"),IF(_xlpm.linhaAnt&lt;_xlpm.limInf,"FAL","")))))))</f>
        <v/>
      </c>
      <c r="J41" s="192" t="str">
        <f>IF($N$47&lt;&gt;"SIM","",IFERROR(IF(TRIM(H41&amp;"")="","",_xlfn.LET(_xlpm.v,VALUE(TRIM(H41&amp;"")),_xlpm.alvo,(INT($Y$5/100)*60+MOD($Y$5,100)),_xlpm.real,(INT(_xlpm.v/100)*60+MOD(_xlpm.v,100)),_xlpm.dif,_xlpm.alvo-_xlpm.real,IF(ABS(_xlpm.dif)&lt;=5,0,_xlpm.dif))),"ER"))</f>
        <v/>
      </c>
      <c r="K41" s="42" t="str">
        <f ca="1">IF(K40&gt;C53,"",IF(K37="SÁBADO","DOMINGO",IF(K37="DOMINGO","SEGUNDA",IF(K37="SEGUNDA","TERÇA",IF(K37="SEGUNDA","TERÇA",IF(K37="TERÇA","QUARTA",IF(K37="QUARTA","QUINTA",IF(K37="QUINTA","SEXTA",IF(K37="SEXTA","SÁBADO","ERRO")))))))))</f>
        <v>SEGUNDA</v>
      </c>
      <c r="L41" s="47"/>
      <c r="M41" s="48"/>
      <c r="N41" s="50" t="str">
        <f ca="1">_xlfn.LET(_xlpm.a,K39,_xlpm.c,M41,_xlpm.x,$X$5,_xlpm.y,$Y$5,_xlpm.limInf,$B$51,_xlpm.limSup,$C$51,_xlpm.linhaAnt,K40,IF(_xlpm.a="FÉRIAS","FRS",IF(_xlpm.a="FERIADO","FER",IF(_xlpm.a="NTRAB","NTB",IF(AND(_xlpm.a="ATESTADO",_xlpm.c=""),"ATD",IF(_xlpm.c&lt;&gt;"",IF(_xlpm.c&lt;=_xlpm.x,IF(_xlpm.c&gt;_xlpm.y,"DP","OK"),"ATR"),IF(_xlpm.linhaAnt&lt;_xlpm.limInf,"FAL","")))))))</f>
        <v/>
      </c>
      <c r="O41" s="192" t="str">
        <f>IF($N$47&lt;&gt;"SIM","",IFERROR(IF(TRIM(M41&amp;"")="","",_xlfn.LET(_xlpm.v,VALUE(TRIM(M41&amp;"")),_xlpm.alvo,(INT($Y$5/100)*60+MOD($Y$5,100)),_xlpm.real,(INT(_xlpm.v/100)*60+MOD(_xlpm.v,100)),_xlpm.dif,_xlpm.alvo-_xlpm.real,IF(ABS(_xlpm.dif)&lt;=5,0,_xlpm.dif))),"ER"))</f>
        <v/>
      </c>
      <c r="P41" s="231"/>
      <c r="Q41" s="232"/>
      <c r="R41" s="190"/>
      <c r="S41" s="240" t="str">
        <f t="shared" si="0"/>
        <v/>
      </c>
      <c r="T41" s="233" t="str">
        <f t="shared" si="1"/>
        <v/>
      </c>
      <c r="U41" s="5"/>
      <c r="V41" s="5"/>
      <c r="W41" s="5"/>
    </row>
    <row r="42" spans="1:23" x14ac:dyDescent="0.25">
      <c r="A42" s="82"/>
      <c r="B42" s="47"/>
      <c r="C42" s="48"/>
      <c r="D42" s="50" t="str">
        <f ca="1">_xlfn.LET(_xlpm.a,A39,_xlpm.c,C42,_xlpm.x,$X$6,_xlpm.limInf,$B$51,_xlpm.limSup,$C$51,_xlpm.linhaAnt,A40,IF(_xlpm.a="FÉRIAS","FRS",IF(_xlpm.a="FERIADO","FER",IF(_xlpm.a="NTRAB","NTB",IF(AND(_xlpm.a="ATESTADO",_xlpm.c=""),"ATD",IF(_xlpm.c&lt;&gt;"",IF(_xlpm.c&gt;=_xlpm.x,"OK","ANT"),IF(_xlpm.linhaAnt&lt;_xlpm.limInf,"FAL","")))))))</f>
        <v/>
      </c>
      <c r="E42" s="192" t="str">
        <f>IF($N$47&lt;&gt;"SIM","",IFERROR(IF(TRIM(C42&amp;"")="","",_xlfn.LET(_xlpm.v,VALUE(TRIM(C42&amp;"")),_xlpm.alvo,(INT($X$6/100)*60+MOD($X$6,100)),_xlpm.real,(INT(_xlpm.v/100)*60+MOD(_xlpm.v,100)),_xlpm.dif,_xlpm.alvo-_xlpm.real,IF(ABS(_xlpm.dif)&lt;=5,0,_xlpm.dif))*-1),"ER"))</f>
        <v/>
      </c>
      <c r="F42" s="82"/>
      <c r="G42" s="47"/>
      <c r="H42" s="48"/>
      <c r="I42" s="50" t="str">
        <f ca="1">_xlfn.LET(_xlpm.a,F39,_xlpm.c,H42,_xlpm.x,$X$6,_xlpm.limInf,$B$51,_xlpm.limSup,$C$51,_xlpm.linhaAnt,F40,IF(_xlpm.a="FÉRIAS","FRS",IF(_xlpm.a="FERIADO","FER",IF(_xlpm.a="NTRAB","NTB",IF(AND(_xlpm.a="ATESTADO",_xlpm.c=""),"ATD",IF(_xlpm.c&lt;&gt;"",IF(_xlpm.c&gt;=_xlpm.x,"OK","ANT"),IF(_xlpm.linhaAnt&lt;_xlpm.limInf,"FAL","")))))))</f>
        <v/>
      </c>
      <c r="J42" s="192" t="str">
        <f>IF($N$47&lt;&gt;"SIM","",IFERROR(IF(TRIM(H42&amp;"")="","",_xlfn.LET(_xlpm.v,VALUE(TRIM(H42&amp;"")),_xlpm.alvo,(INT($X$6/100)*60+MOD($X$6,100)),_xlpm.real,(INT(_xlpm.v/100)*60+MOD(_xlpm.v,100)),_xlpm.dif,_xlpm.alvo-_xlpm.real,IF(ABS(_xlpm.dif)&lt;=5,0,_xlpm.dif))*-1),"ER"))</f>
        <v/>
      </c>
      <c r="K42" s="40"/>
      <c r="L42" s="47"/>
      <c r="M42" s="48"/>
      <c r="N42" s="50" t="str">
        <f ca="1">_xlfn.LET(_xlpm.a,K39,_xlpm.c,M42,_xlpm.x,$X$6,_xlpm.limInf,$B$51,_xlpm.limSup,$C$51,_xlpm.linhaAnt,K40,IF(_xlpm.a="FÉRIAS","FRS",IF(_xlpm.a="FERIADO","FER",IF(_xlpm.a="NTRAB","NTB",IF(AND(_xlpm.a="ATESTADO",_xlpm.c=""),"ATD",IF(_xlpm.c&lt;&gt;"",IF(_xlpm.c&gt;=_xlpm.x,"OK","ANT"),IF(_xlpm.linhaAnt&lt;_xlpm.limInf,"FAL","")))))))</f>
        <v/>
      </c>
      <c r="O42" s="192" t="str">
        <f>IF($N$47&lt;&gt;"SIM","",IFERROR(IF(TRIM(M42&amp;"")="","",_xlfn.LET(_xlpm.v,VALUE(TRIM(M42&amp;"")),_xlpm.alvo,(INT($X$6/100)*60+MOD($X$6,100)),_xlpm.real,(INT(_xlpm.v/100)*60+MOD(_xlpm.v,100)),_xlpm.dif,_xlpm.alvo-_xlpm.real,IF(ABS(_xlpm.dif)&lt;=5,0,_xlpm.dif))*-1),"ER"))</f>
        <v/>
      </c>
      <c r="P42" s="231"/>
      <c r="Q42" s="232"/>
      <c r="R42" s="190"/>
      <c r="S42" s="240" t="str">
        <f t="shared" si="0"/>
        <v/>
      </c>
      <c r="T42" s="233" t="str">
        <f t="shared" si="1"/>
        <v/>
      </c>
      <c r="U42" s="5"/>
      <c r="V42" s="5"/>
    </row>
    <row r="43" spans="1:23" ht="15" customHeight="1" x14ac:dyDescent="0.25">
      <c r="A43" s="162" t="s">
        <v>1</v>
      </c>
      <c r="B43" s="274" t="s">
        <v>124</v>
      </c>
      <c r="C43" s="274"/>
      <c r="D43" s="274"/>
      <c r="E43" s="274"/>
      <c r="F43" s="274"/>
      <c r="G43" s="162" t="s">
        <v>126</v>
      </c>
      <c r="H43" s="162" t="s">
        <v>127</v>
      </c>
      <c r="I43" s="26"/>
      <c r="J43" s="193"/>
      <c r="K43" s="11"/>
      <c r="L43" s="46"/>
      <c r="M43" s="7"/>
      <c r="N43" s="49" t="str">
        <f ca="1">_xlfn.LET(_xlpm.a,K43,_xlpm.c,M43,_xlpm.x,$X$3,_xlpm.y,$Y$3,_xlpm.limInf,$B$51,_xlpm.limSup,$C$51,_xlpm.linhaAnt,K44,IF(_xlpm.a="FÉRIAS","FRS",IF(_xlpm.a="FERIADO","FER",IF(_xlpm.a="NTRAB","NTB",IF(AND(_xlpm.a="ATESTADO",_xlpm.c=""),"ATD",IF(_xlpm.c&lt;&gt;"",IF(_xlpm.c&lt;=_xlpm.x,IF(_xlpm.c&gt;_xlpm.y,"DP","OK"),"ATR"),IF(_xlpm.linhaAnt&lt;_xlpm.limInf,"FAL","")))))))</f>
        <v/>
      </c>
      <c r="O43" s="192" t="str">
        <f>IF($N$47&lt;&gt;"SIM","",IFERROR(IF(TRIM(M43&amp;"")="","",_xlfn.LET(_xlpm.v,VALUE(TRIM(M43&amp;"")),_xlpm.alvo,IF(K45="SÁBADO",(INT($Y$8/100)*60+MOD($Y$8,100)),(INT($Y$3/100)*60+MOD($Y$3,100))),_xlpm.real,(INT(_xlpm.v/100)*60+MOD(_xlpm.v,100)),_xlpm.dif,_xlpm.alvo-_xlpm.real,IF(ABS(_xlpm.dif)&lt;=5,0,_xlpm.dif))),"ER"))</f>
        <v/>
      </c>
      <c r="P43" s="231"/>
      <c r="Q43" s="232"/>
      <c r="R43" s="190"/>
      <c r="S43" s="240" t="str">
        <f t="shared" si="0"/>
        <v/>
      </c>
      <c r="T43" s="233" t="str">
        <f t="shared" si="1"/>
        <v/>
      </c>
      <c r="U43" s="5"/>
    </row>
    <row r="44" spans="1:23" x14ac:dyDescent="0.25">
      <c r="A44" s="60"/>
      <c r="B44" s="275"/>
      <c r="C44" s="275"/>
      <c r="D44" s="275"/>
      <c r="E44" s="275"/>
      <c r="F44" s="275"/>
      <c r="G44" s="161"/>
      <c r="H44" s="161"/>
      <c r="I44" s="159" t="str">
        <f>IFERROR(IF(H44="","0",SUM(H44-G44)),"")</f>
        <v>0</v>
      </c>
      <c r="J44" s="158">
        <f>SUM(I54*60+J54)</f>
        <v>0</v>
      </c>
      <c r="K44" s="37">
        <f ca="1">IF($B$51=31,"HOJE",31)</f>
        <v>31</v>
      </c>
      <c r="L44" s="46"/>
      <c r="M44" s="7"/>
      <c r="N44" s="49" t="str">
        <f ca="1">_xlfn.LET(_xlpm.a,K43,_xlpm.c,M44,_xlpm.x,$X$4,_xlpm.limInf,$B$51,_xlpm.limSup,$C$51,_xlpm.linhaAnt,K44,IF(_xlpm.a="FÉRIAS","FRS",IF(_xlpm.a="FERIADO","FER",IF(_xlpm.a="NTRAB","NTB",IF(AND(_xlpm.a="ATESTADO",_xlpm.c=""),"ATD",IF(_xlpm.c&lt;&gt;"",IF(_xlpm.c&gt;=_xlpm.x,"OK","ANT"),IF(_xlpm.linhaAnt&lt;_xlpm.limInf,"FAL","")))))))</f>
        <v/>
      </c>
      <c r="O44" s="192" t="str">
        <f>IF($N$47&lt;&gt;"SIM","",IFERROR(IF(TRIM(M44&amp;"")="","",_xlfn.LET(_xlpm.v,VALUE(TRIM(M44&amp;"")),_xlpm.alvo,(INT($X$4/100)*60+MOD($X$4,100)),_xlpm.real,(INT(_xlpm.v/100)*60+MOD(_xlpm.v,100)),_xlpm.dif,_xlpm.alvo-_xlpm.real,IF(ABS(_xlpm.dif)&lt;=5,0,_xlpm.dif))*-1),"ER"))</f>
        <v/>
      </c>
      <c r="P44" s="241"/>
      <c r="Q44" s="242"/>
      <c r="R44" s="203"/>
      <c r="S44" s="240" t="str">
        <f t="shared" si="0"/>
        <v/>
      </c>
      <c r="T44" s="233" t="str">
        <f t="shared" si="1"/>
        <v/>
      </c>
      <c r="U44" s="5"/>
      <c r="W44" s="5"/>
    </row>
    <row r="45" spans="1:23" x14ac:dyDescent="0.25">
      <c r="A45" s="60"/>
      <c r="B45" s="276"/>
      <c r="C45" s="276"/>
      <c r="D45" s="276"/>
      <c r="E45" s="276"/>
      <c r="F45" s="276"/>
      <c r="G45" s="161"/>
      <c r="H45" s="161"/>
      <c r="I45" s="159" t="str">
        <f t="shared" ref="I45:I47" si="2">IF(H45="","0",SUM(H45-G45))</f>
        <v>0</v>
      </c>
      <c r="J45" s="158">
        <f t="shared" ref="J45:J47" si="3">SUM(I55*60+J55)</f>
        <v>0</v>
      </c>
      <c r="K45" s="37" t="str">
        <f ca="1">IF(K44&gt;C53,"",IF(K41="SÁBADO","DOMINGO",IF(K41="DOMINGO","SEGUNDA",IF(K41="SEGUNDA","TERÇA",IF(K41="SEGUNDA","TERÇA",IF(K41="TERÇA","QUARTA",IF(K41="QUARTA","QUINTA",IF(K41="QUINTA","SEXTA",IF(K41="SEXTA","SÁBADO","ERRO")))))))))</f>
        <v>TERÇA</v>
      </c>
      <c r="L45" s="46"/>
      <c r="M45" s="7"/>
      <c r="N45" s="49" t="str">
        <f ca="1">_xlfn.LET(_xlpm.a,K43,_xlpm.c,M45,_xlpm.x,$X$5,_xlpm.y,$Y$5,_xlpm.limInf,$B$51,_xlpm.limSup,$C$51,_xlpm.linhaAnt,K44,IF(_xlpm.a="FÉRIAS","FRS",IF(_xlpm.a="FERIADO","FER",IF(_xlpm.a="NTRAB","NTB",IF(AND(_xlpm.a="ATESTADO",_xlpm.c=""),"ATD",IF(_xlpm.c&lt;&gt;"",IF(_xlpm.c&lt;=_xlpm.x,IF(_xlpm.c&gt;_xlpm.y,"DP","OK"),"ATR"),IF(_xlpm.linhaAnt&lt;_xlpm.limInf,"FAL","")))))))</f>
        <v/>
      </c>
      <c r="O45" s="192" t="str">
        <f>IF($N$47&lt;&gt;"SIM","",IFERROR(IF(TRIM(M45&amp;"")="","",_xlfn.LET(_xlpm.v,VALUE(TRIM(M45&amp;"")),_xlpm.alvo,(INT($Y$5/100)*60+MOD($Y$5,100)),_xlpm.real,(INT(_xlpm.v/100)*60+MOD(_xlpm.v,100)),_xlpm.dif,_xlpm.alvo-_xlpm.real,IF(ABS(_xlpm.dif)&lt;=5,0,_xlpm.dif))),"ER"))</f>
        <v/>
      </c>
      <c r="P45" s="231"/>
      <c r="Q45" s="232"/>
      <c r="R45" s="191"/>
      <c r="S45" s="240" t="str">
        <f t="shared" si="0"/>
        <v/>
      </c>
      <c r="T45" s="233" t="str">
        <f t="shared" si="1"/>
        <v/>
      </c>
      <c r="U45" s="5"/>
    </row>
    <row r="46" spans="1:23" x14ac:dyDescent="0.25">
      <c r="A46" s="60"/>
      <c r="B46" s="260"/>
      <c r="C46" s="260"/>
      <c r="D46" s="260"/>
      <c r="E46" s="260"/>
      <c r="F46" s="260"/>
      <c r="G46" s="161"/>
      <c r="H46" s="161"/>
      <c r="I46" s="159" t="str">
        <f t="shared" si="2"/>
        <v>0</v>
      </c>
      <c r="J46" s="158">
        <f t="shared" si="3"/>
        <v>0</v>
      </c>
      <c r="K46" s="38"/>
      <c r="L46" s="46"/>
      <c r="M46" s="7"/>
      <c r="N46" s="49" t="str">
        <f ca="1">_xlfn.LET(_xlpm.a,K43,_xlpm.c,M46,_xlpm.x,$X$6,_xlpm.limInf,$B$51,_xlpm.limSup,$C$51,_xlpm.linhaAnt,K44,IF(_xlpm.a="FÉRIAS","FRS",IF(_xlpm.a="FERIADO","FER",IF(_xlpm.a="NTRAB","NTB",IF(AND(_xlpm.a="ATESTADO",_xlpm.c=""),"ATD",IF(_xlpm.c&lt;&gt;"",IF(_xlpm.c&gt;=_xlpm.x,"OK","ANT"),IF(_xlpm.linhaAnt&lt;_xlpm.limInf,"FAL","")))))))</f>
        <v/>
      </c>
      <c r="O46" s="192" t="str">
        <f>IF($N$47&lt;&gt;"SIM","",IFERROR(IF(TRIM(M46&amp;"")="","",_xlfn.LET(_xlpm.v,VALUE(TRIM(M46&amp;"")),_xlpm.alvo,(INT($X$6/100)*60+MOD($X$6,100)),_xlpm.real,(INT(_xlpm.v/100)*60+MOD(_xlpm.v,100)),_xlpm.dif,_xlpm.alvo-_xlpm.real,IF(ABS(_xlpm.dif)&lt;=5,0,_xlpm.dif))*-1),"ER"))</f>
        <v/>
      </c>
      <c r="P46" s="231"/>
      <c r="Q46" s="232"/>
      <c r="R46" s="191"/>
      <c r="S46" s="240" t="str">
        <f t="shared" si="0"/>
        <v/>
      </c>
      <c r="T46" s="233" t="str">
        <f t="shared" si="1"/>
        <v/>
      </c>
      <c r="U46" s="5"/>
    </row>
    <row r="47" spans="1:23" x14ac:dyDescent="0.25">
      <c r="A47" s="60"/>
      <c r="B47" s="260"/>
      <c r="C47" s="260"/>
      <c r="D47" s="260"/>
      <c r="E47" s="260"/>
      <c r="F47" s="260"/>
      <c r="G47" s="161"/>
      <c r="H47" s="161"/>
      <c r="I47" s="159" t="str">
        <f t="shared" si="2"/>
        <v>0</v>
      </c>
      <c r="J47" s="158">
        <f t="shared" si="3"/>
        <v>0</v>
      </c>
      <c r="K47" s="261" t="s">
        <v>56</v>
      </c>
      <c r="L47" s="261"/>
      <c r="M47" s="261"/>
      <c r="N47" s="66" t="s">
        <v>51</v>
      </c>
      <c r="O47" s="62"/>
      <c r="P47" s="231"/>
      <c r="Q47" s="232"/>
      <c r="R47" s="191"/>
      <c r="S47" s="240" t="str">
        <f t="shared" si="0"/>
        <v/>
      </c>
      <c r="T47" s="233" t="str">
        <f t="shared" si="1"/>
        <v/>
      </c>
      <c r="U47" s="5"/>
      <c r="V47" s="5"/>
    </row>
    <row r="48" spans="1:23" x14ac:dyDescent="0.25">
      <c r="A48" s="60"/>
      <c r="B48" s="260"/>
      <c r="C48" s="260"/>
      <c r="D48" s="260"/>
      <c r="E48" s="260"/>
      <c r="F48" s="260"/>
      <c r="G48" s="65"/>
      <c r="H48" s="65"/>
      <c r="I48" s="159" t="str">
        <f t="shared" ref="I48:I50" si="4">IF(H48="","0",SUM(H48-G48))</f>
        <v>0</v>
      </c>
      <c r="J48" s="158">
        <f t="shared" ref="J48:J50" si="5">SUM(I58*60+J58)</f>
        <v>0</v>
      </c>
      <c r="K48" s="184" t="s">
        <v>59</v>
      </c>
      <c r="L48" s="262"/>
      <c r="M48" s="263"/>
      <c r="N48" s="177" t="s">
        <v>38</v>
      </c>
      <c r="O48" s="30"/>
      <c r="P48" s="231"/>
      <c r="Q48" s="232"/>
      <c r="R48" s="202"/>
      <c r="S48" s="240" t="str">
        <f t="shared" si="0"/>
        <v/>
      </c>
      <c r="T48" s="233" t="str">
        <f t="shared" si="1"/>
        <v/>
      </c>
      <c r="U48" s="5"/>
      <c r="W48" s="9" t="s">
        <v>50</v>
      </c>
    </row>
    <row r="49" spans="1:23" x14ac:dyDescent="0.25">
      <c r="A49" s="60"/>
      <c r="B49" s="260"/>
      <c r="C49" s="260"/>
      <c r="D49" s="260"/>
      <c r="E49" s="260"/>
      <c r="F49" s="260"/>
      <c r="G49" s="65"/>
      <c r="H49" s="65"/>
      <c r="I49" s="159" t="str">
        <f t="shared" si="4"/>
        <v>0</v>
      </c>
      <c r="J49" s="158">
        <f t="shared" si="5"/>
        <v>0</v>
      </c>
      <c r="K49" s="184" t="s">
        <v>39</v>
      </c>
      <c r="L49" s="264"/>
      <c r="M49" s="264"/>
      <c r="N49" s="185" t="s">
        <v>38</v>
      </c>
      <c r="O49" s="30"/>
      <c r="P49" s="231"/>
      <c r="Q49" s="232"/>
      <c r="R49" s="191"/>
      <c r="S49" s="240" t="str">
        <f t="shared" si="0"/>
        <v/>
      </c>
      <c r="T49" s="233" t="str">
        <f t="shared" si="1"/>
        <v/>
      </c>
      <c r="U49" s="5"/>
      <c r="W49" s="9" t="s">
        <v>51</v>
      </c>
    </row>
    <row r="50" spans="1:23" x14ac:dyDescent="0.25">
      <c r="A50" s="60"/>
      <c r="B50" s="260"/>
      <c r="C50" s="260"/>
      <c r="D50" s="260"/>
      <c r="E50" s="260"/>
      <c r="F50" s="260"/>
      <c r="G50" s="65"/>
      <c r="H50" s="65"/>
      <c r="I50" s="159" t="str">
        <f t="shared" si="4"/>
        <v>0</v>
      </c>
      <c r="J50" s="158">
        <f t="shared" si="5"/>
        <v>0</v>
      </c>
      <c r="K50" s="184" t="s">
        <v>40</v>
      </c>
      <c r="L50" s="265">
        <f>SUM(J44:J50)</f>
        <v>0</v>
      </c>
      <c r="M50" s="265"/>
      <c r="N50" s="177" t="s">
        <v>38</v>
      </c>
      <c r="O50" s="9"/>
      <c r="P50" s="231"/>
      <c r="Q50" s="232"/>
      <c r="R50" s="191"/>
      <c r="S50" s="240" t="str">
        <f t="shared" si="0"/>
        <v/>
      </c>
      <c r="T50" s="233" t="str">
        <f t="shared" si="1"/>
        <v/>
      </c>
      <c r="U50" s="5"/>
      <c r="V50" s="5"/>
    </row>
    <row r="51" spans="1:23" ht="15" customHeight="1" thickBot="1" x14ac:dyDescent="0.3">
      <c r="A51" s="77">
        <f ca="1">TODAY()</f>
        <v>46091</v>
      </c>
      <c r="B51" s="189">
        <f ca="1">IF(OR(A51&gt;CONFIG!E7,A53&gt;B53,C51&lt;C52),"32",B52)</f>
        <v>10</v>
      </c>
      <c r="C51" s="14">
        <f>CONFIG!G7</f>
        <v>2026</v>
      </c>
      <c r="E51" s="1"/>
      <c r="F51" s="165" t="s">
        <v>123</v>
      </c>
      <c r="G51" s="164">
        <f>IFERROR(SUM(I44:I50),"ERRO")</f>
        <v>0</v>
      </c>
      <c r="H51" s="160" t="s">
        <v>125</v>
      </c>
      <c r="I51" s="9"/>
      <c r="K51" s="183" t="s">
        <v>41</v>
      </c>
      <c r="L51" s="266">
        <f>SUM(E3:E42,J3:J42,O3:O46)</f>
        <v>0</v>
      </c>
      <c r="M51" s="266"/>
      <c r="N51" s="178" t="s">
        <v>38</v>
      </c>
      <c r="O51" s="9"/>
      <c r="P51" s="231"/>
      <c r="Q51" s="232"/>
      <c r="R51" s="191"/>
      <c r="S51" s="240" t="str">
        <f t="shared" si="0"/>
        <v/>
      </c>
      <c r="T51" s="233" t="str">
        <f t="shared" si="1"/>
        <v/>
      </c>
    </row>
    <row r="52" spans="1:23" ht="15.75" thickBot="1" x14ac:dyDescent="0.3">
      <c r="A52" s="13">
        <f ca="1">IF(B53&gt;A53,"01/01/2021",A51)</f>
        <v>46091</v>
      </c>
      <c r="B52" s="14">
        <f ca="1">DAY(A52)</f>
        <v>10</v>
      </c>
      <c r="C52" s="14">
        <f ca="1">YEAR(A51)</f>
        <v>2026</v>
      </c>
      <c r="F52" s="166"/>
      <c r="G52" s="36"/>
      <c r="H52" s="167"/>
      <c r="I52" s="17"/>
      <c r="K52" s="179" t="str">
        <f>IF(L52&lt;0,"A PAGAR","SALDO")</f>
        <v>SALDO</v>
      </c>
      <c r="L52" s="267">
        <f>SUM((L48+L50-L49-L51)/60)*-1</f>
        <v>0</v>
      </c>
      <c r="M52" s="267"/>
      <c r="N52" s="180" t="s">
        <v>42</v>
      </c>
      <c r="O52" s="9"/>
      <c r="P52" s="231"/>
      <c r="Q52" s="232"/>
      <c r="R52" s="191"/>
      <c r="S52" s="240" t="str">
        <f t="shared" si="0"/>
        <v/>
      </c>
      <c r="T52" s="233" t="str">
        <f t="shared" si="1"/>
        <v/>
      </c>
    </row>
    <row r="53" spans="1:23" ht="15.75" thickBot="1" x14ac:dyDescent="0.3">
      <c r="A53" s="14" t="str">
        <f ca="1">TEXT(A51,"MM")</f>
        <v>03</v>
      </c>
      <c r="B53" s="14" t="str">
        <f>(CONFIG!D6)</f>
        <v>03</v>
      </c>
      <c r="C53" s="30">
        <f>(CONFIG!B8)</f>
        <v>31</v>
      </c>
      <c r="D53" s="286" t="str">
        <f>TEXT(VALUE(TEXT(X12, "00\:00")), "h:mm") &amp; " - " &amp; TEXT(VALUE(TEXT(X13, "00\:00")), "h:mm") &amp; " / " &amp; TEXT(VALUE(TEXT(X14, "00\:00")), "h:mm") &amp; " - " &amp; TEXT(VALUE(TEXT(X15, "00\:00")), "h:mm")</f>
        <v>8:30 - 12:00 / 13:30 - 18:00</v>
      </c>
      <c r="E53" s="287"/>
      <c r="F53" s="287"/>
      <c r="G53" s="287"/>
      <c r="H53" s="288"/>
      <c r="I53" s="17"/>
      <c r="K53" s="181" t="str">
        <f>IF(L52&lt;0,"TEMPO","TEMPO")</f>
        <v>TEMPO</v>
      </c>
      <c r="L53" s="252" t="str">
        <f>IF(F55&lt;0,TEXT(ABS(F55),"00"),TEXT(F55,"00")) &amp; ":" &amp; IF(H55&lt;0,TEXT(ABS(H55),"00"),TEXT(H55,"00"))</f>
        <v>00:00</v>
      </c>
      <c r="M53" s="252"/>
      <c r="N53" s="182" t="s">
        <v>43</v>
      </c>
      <c r="O53" s="9"/>
      <c r="P53" s="231"/>
      <c r="Q53" s="232"/>
      <c r="R53" s="191"/>
      <c r="S53" s="240" t="str">
        <f t="shared" si="0"/>
        <v/>
      </c>
      <c r="T53" s="233" t="str">
        <f t="shared" si="1"/>
        <v/>
      </c>
    </row>
    <row r="54" spans="1:23" x14ac:dyDescent="0.25">
      <c r="A54" s="17"/>
      <c r="B54" s="17"/>
      <c r="C54" s="19"/>
      <c r="D54" s="19"/>
      <c r="F54" s="17"/>
      <c r="G54" s="17"/>
      <c r="H54" s="17"/>
      <c r="I54" s="14">
        <f t="shared" ref="I54:I61" si="6">HOUR(I44)</f>
        <v>0</v>
      </c>
      <c r="J54" s="14">
        <f t="shared" ref="J54:J61" si="7">MINUTE(I44)</f>
        <v>0</v>
      </c>
      <c r="K54" s="5"/>
      <c r="L54" s="36"/>
      <c r="O54" s="17"/>
      <c r="P54" s="231"/>
      <c r="Q54" s="232"/>
      <c r="R54" s="202"/>
      <c r="S54" s="240" t="str">
        <f>IF(R54="","",TEXT(R54,"00""/""00""/""0000"))</f>
        <v/>
      </c>
      <c r="T54" s="233" t="str">
        <f>IF(R54="","",LEFT(S54&amp;"00",2))</f>
        <v/>
      </c>
      <c r="U54" s="9"/>
    </row>
    <row r="55" spans="1:23" x14ac:dyDescent="0.25">
      <c r="A55" s="17"/>
      <c r="B55" s="17"/>
      <c r="C55" s="19"/>
      <c r="D55" s="19"/>
      <c r="F55" s="58">
        <f>TRUNC(L52)</f>
        <v>0</v>
      </c>
      <c r="G55" s="23">
        <f>SUM(L52-F55)</f>
        <v>0</v>
      </c>
      <c r="H55" s="58">
        <f>IF(G55*60&lt;10, ROUND(G55*60,0) + 0, ROUND(G55*60,0))</f>
        <v>0</v>
      </c>
      <c r="I55" s="14">
        <f t="shared" si="6"/>
        <v>0</v>
      </c>
      <c r="J55" s="14">
        <f t="shared" si="7"/>
        <v>0</v>
      </c>
      <c r="K55" s="5"/>
      <c r="O55" s="17"/>
      <c r="P55" s="231"/>
      <c r="Q55" s="232"/>
      <c r="R55" s="191"/>
      <c r="S55" s="240" t="str">
        <f t="shared" ref="S55:S106" si="8">IF(R55="","",TEXT(R55,"00""/""00""/""0000"))</f>
        <v/>
      </c>
      <c r="T55" s="233" t="str">
        <f t="shared" ref="T55:T106" si="9">IF(R55="","",LEFT(S55&amp;"00",2))</f>
        <v/>
      </c>
      <c r="U55" s="9"/>
    </row>
    <row r="56" spans="1:23" x14ac:dyDescent="0.25">
      <c r="A56" s="17"/>
      <c r="B56" s="17"/>
      <c r="C56" s="19"/>
      <c r="D56" s="19"/>
      <c r="F56" s="17"/>
      <c r="G56" s="17"/>
      <c r="H56" s="17"/>
      <c r="I56" s="14">
        <f t="shared" si="6"/>
        <v>0</v>
      </c>
      <c r="J56" s="14">
        <f t="shared" si="7"/>
        <v>0</v>
      </c>
      <c r="K56" s="18"/>
      <c r="L56" s="17"/>
      <c r="M56" s="17"/>
      <c r="N56" s="17"/>
      <c r="O56" s="17"/>
      <c r="P56" s="231"/>
      <c r="Q56" s="232"/>
      <c r="R56" s="191"/>
      <c r="S56" s="240" t="str">
        <f t="shared" si="8"/>
        <v/>
      </c>
      <c r="T56" s="233" t="str">
        <f t="shared" si="9"/>
        <v/>
      </c>
    </row>
    <row r="57" spans="1:23" x14ac:dyDescent="0.25">
      <c r="A57" s="17"/>
      <c r="B57" s="17"/>
      <c r="C57" s="19"/>
      <c r="D57" s="19"/>
      <c r="F57" s="17"/>
      <c r="G57" s="17"/>
      <c r="H57" s="17"/>
      <c r="I57" s="14">
        <f t="shared" si="6"/>
        <v>0</v>
      </c>
      <c r="J57" s="14">
        <f t="shared" si="7"/>
        <v>0</v>
      </c>
      <c r="K57" s="18"/>
      <c r="L57" s="17"/>
      <c r="M57" s="17"/>
      <c r="N57" s="17"/>
      <c r="O57" s="17"/>
      <c r="P57" s="231"/>
      <c r="Q57" s="232"/>
      <c r="R57" s="191"/>
      <c r="S57" s="240" t="str">
        <f t="shared" si="8"/>
        <v/>
      </c>
      <c r="T57" s="233" t="str">
        <f t="shared" si="9"/>
        <v/>
      </c>
    </row>
    <row r="58" spans="1:23" x14ac:dyDescent="0.25">
      <c r="A58" s="17"/>
      <c r="B58" s="17"/>
      <c r="C58" s="19"/>
      <c r="D58" s="19"/>
      <c r="F58" s="17"/>
      <c r="G58" s="17"/>
      <c r="H58" s="17"/>
      <c r="I58" s="14">
        <f t="shared" si="6"/>
        <v>0</v>
      </c>
      <c r="J58" s="14">
        <f t="shared" si="7"/>
        <v>0</v>
      </c>
      <c r="K58" s="18"/>
      <c r="L58" s="17"/>
      <c r="M58" s="17"/>
      <c r="N58" s="17"/>
      <c r="O58" s="17"/>
      <c r="P58" s="231"/>
      <c r="Q58" s="232"/>
      <c r="R58" s="191"/>
      <c r="S58" s="240" t="str">
        <f t="shared" si="8"/>
        <v/>
      </c>
      <c r="T58" s="233" t="str">
        <f t="shared" si="9"/>
        <v/>
      </c>
    </row>
    <row r="59" spans="1:23" x14ac:dyDescent="0.25">
      <c r="A59" s="17"/>
      <c r="B59" s="17"/>
      <c r="C59" s="19"/>
      <c r="D59" s="19"/>
      <c r="F59" s="17"/>
      <c r="G59" s="17"/>
      <c r="H59" s="17"/>
      <c r="I59" s="14">
        <f t="shared" si="6"/>
        <v>0</v>
      </c>
      <c r="J59" s="14">
        <f t="shared" si="7"/>
        <v>0</v>
      </c>
      <c r="K59" s="18"/>
      <c r="L59" s="17"/>
      <c r="M59" s="17"/>
      <c r="N59" s="17"/>
      <c r="O59" s="17"/>
      <c r="P59" s="231"/>
      <c r="Q59" s="232"/>
      <c r="R59" s="191"/>
      <c r="S59" s="240" t="str">
        <f t="shared" si="8"/>
        <v/>
      </c>
      <c r="T59" s="233" t="str">
        <f t="shared" si="9"/>
        <v/>
      </c>
    </row>
    <row r="60" spans="1:23" x14ac:dyDescent="0.25">
      <c r="A60" s="17"/>
      <c r="B60" s="17"/>
      <c r="C60" s="19"/>
      <c r="D60" s="19"/>
      <c r="F60" s="17"/>
      <c r="G60" s="17"/>
      <c r="H60" s="17"/>
      <c r="I60" s="14">
        <f t="shared" si="6"/>
        <v>0</v>
      </c>
      <c r="J60" s="14">
        <f t="shared" si="7"/>
        <v>0</v>
      </c>
      <c r="K60" s="18"/>
      <c r="L60" s="17"/>
      <c r="M60" s="17"/>
      <c r="N60" s="17"/>
      <c r="O60" s="17"/>
      <c r="P60" s="231"/>
      <c r="Q60" s="232"/>
      <c r="R60" s="191"/>
      <c r="S60" s="240" t="str">
        <f t="shared" si="8"/>
        <v/>
      </c>
      <c r="T60" s="233" t="str">
        <f t="shared" si="9"/>
        <v/>
      </c>
    </row>
    <row r="61" spans="1:23" x14ac:dyDescent="0.25">
      <c r="A61" s="17"/>
      <c r="B61" s="17"/>
      <c r="C61" s="19"/>
      <c r="D61" s="19"/>
      <c r="F61" s="17"/>
      <c r="G61" s="17"/>
      <c r="H61" s="17"/>
      <c r="I61" s="14">
        <f t="shared" si="6"/>
        <v>0</v>
      </c>
      <c r="J61" s="14">
        <f t="shared" si="7"/>
        <v>0</v>
      </c>
      <c r="K61" s="18"/>
      <c r="L61" s="17"/>
      <c r="M61" s="17"/>
      <c r="N61" s="17"/>
      <c r="O61" s="17"/>
      <c r="P61" s="231"/>
      <c r="Q61" s="232"/>
      <c r="R61" s="191"/>
      <c r="S61" s="240" t="str">
        <f t="shared" si="8"/>
        <v/>
      </c>
      <c r="T61" s="233" t="str">
        <f t="shared" si="9"/>
        <v/>
      </c>
    </row>
    <row r="62" spans="1:23" x14ac:dyDescent="0.25">
      <c r="A62" s="17"/>
      <c r="B62" s="17"/>
      <c r="C62" s="19"/>
      <c r="D62" s="19"/>
      <c r="F62" s="17"/>
      <c r="G62" s="17"/>
      <c r="H62" s="17"/>
      <c r="I62" s="17"/>
      <c r="K62" s="17"/>
      <c r="L62" s="17"/>
      <c r="M62" s="17"/>
      <c r="N62" s="17"/>
      <c r="O62" s="17"/>
      <c r="P62" s="231"/>
      <c r="Q62" s="232"/>
      <c r="R62" s="202"/>
      <c r="S62" s="240" t="str">
        <f t="shared" si="8"/>
        <v/>
      </c>
      <c r="T62" s="233" t="str">
        <f t="shared" si="9"/>
        <v/>
      </c>
    </row>
    <row r="63" spans="1:23" x14ac:dyDescent="0.25">
      <c r="A63" s="17"/>
      <c r="B63" s="17"/>
      <c r="C63" s="19"/>
      <c r="D63" s="19"/>
      <c r="F63" s="17"/>
      <c r="G63" s="17"/>
      <c r="H63" s="17"/>
      <c r="I63" s="17"/>
      <c r="K63" s="17"/>
      <c r="L63" s="17"/>
      <c r="M63" s="17"/>
      <c r="N63" s="17"/>
      <c r="O63" s="17"/>
      <c r="P63" s="231"/>
      <c r="Q63" s="232"/>
      <c r="R63" s="191"/>
      <c r="S63" s="240" t="str">
        <f t="shared" si="8"/>
        <v/>
      </c>
      <c r="T63" s="233" t="str">
        <f t="shared" si="9"/>
        <v/>
      </c>
    </row>
    <row r="64" spans="1:23" x14ac:dyDescent="0.25">
      <c r="A64" s="17"/>
      <c r="B64" s="17"/>
      <c r="C64" s="19"/>
      <c r="D64" s="19"/>
      <c r="F64" s="17"/>
      <c r="G64" s="17"/>
      <c r="H64" s="17"/>
      <c r="I64" s="17"/>
      <c r="K64" s="17"/>
      <c r="L64" s="17"/>
      <c r="M64" s="17"/>
      <c r="N64" s="17"/>
      <c r="O64" s="17"/>
      <c r="P64" s="231"/>
      <c r="Q64" s="232"/>
      <c r="R64" s="191"/>
      <c r="S64" s="240" t="str">
        <f t="shared" si="8"/>
        <v/>
      </c>
      <c r="T64" s="233" t="str">
        <f t="shared" si="9"/>
        <v/>
      </c>
    </row>
    <row r="65" spans="1:20" x14ac:dyDescent="0.25">
      <c r="A65" s="17"/>
      <c r="B65" s="17"/>
      <c r="C65" s="19"/>
      <c r="D65" s="19"/>
      <c r="F65" s="17"/>
      <c r="G65" s="17"/>
      <c r="H65" s="17"/>
      <c r="I65" s="17"/>
      <c r="K65" s="17"/>
      <c r="P65" s="231"/>
      <c r="Q65" s="232"/>
      <c r="R65" s="191"/>
      <c r="S65" s="240" t="str">
        <f t="shared" si="8"/>
        <v/>
      </c>
      <c r="T65" s="233" t="str">
        <f t="shared" si="9"/>
        <v/>
      </c>
    </row>
    <row r="66" spans="1:20" x14ac:dyDescent="0.25">
      <c r="A66" s="17"/>
      <c r="B66" s="17"/>
      <c r="C66" s="19"/>
      <c r="D66" s="19"/>
      <c r="F66" s="17"/>
      <c r="G66" s="17"/>
      <c r="H66" s="17"/>
      <c r="I66" s="17"/>
      <c r="K66" s="17"/>
      <c r="P66" s="231"/>
      <c r="Q66" s="232"/>
      <c r="R66" s="191"/>
      <c r="S66" s="240" t="str">
        <f t="shared" si="8"/>
        <v/>
      </c>
      <c r="T66" s="233" t="str">
        <f t="shared" si="9"/>
        <v/>
      </c>
    </row>
    <row r="67" spans="1:20" x14ac:dyDescent="0.25">
      <c r="P67" s="231"/>
      <c r="Q67" s="232"/>
      <c r="R67" s="191"/>
      <c r="S67" s="240" t="str">
        <f t="shared" si="8"/>
        <v/>
      </c>
      <c r="T67" s="233" t="str">
        <f t="shared" si="9"/>
        <v/>
      </c>
    </row>
    <row r="68" spans="1:20" x14ac:dyDescent="0.25">
      <c r="P68" s="231"/>
      <c r="Q68" s="232"/>
      <c r="R68" s="191"/>
      <c r="S68" s="240" t="str">
        <f t="shared" si="8"/>
        <v/>
      </c>
      <c r="T68" s="233" t="str">
        <f t="shared" si="9"/>
        <v/>
      </c>
    </row>
    <row r="69" spans="1:20" x14ac:dyDescent="0.25">
      <c r="P69" s="231"/>
      <c r="Q69" s="232"/>
      <c r="R69" s="191"/>
      <c r="S69" s="240" t="str">
        <f t="shared" si="8"/>
        <v/>
      </c>
      <c r="T69" s="233" t="str">
        <f t="shared" si="9"/>
        <v/>
      </c>
    </row>
    <row r="70" spans="1:20" x14ac:dyDescent="0.25">
      <c r="P70" s="231"/>
      <c r="Q70" s="232"/>
      <c r="R70" s="191"/>
      <c r="S70" s="240" t="str">
        <f t="shared" si="8"/>
        <v/>
      </c>
      <c r="T70" s="233" t="str">
        <f t="shared" si="9"/>
        <v/>
      </c>
    </row>
    <row r="71" spans="1:20" x14ac:dyDescent="0.25">
      <c r="P71" s="231"/>
      <c r="Q71" s="232"/>
      <c r="R71" s="191"/>
      <c r="S71" s="240" t="str">
        <f t="shared" si="8"/>
        <v/>
      </c>
      <c r="T71" s="233" t="str">
        <f t="shared" si="9"/>
        <v/>
      </c>
    </row>
    <row r="72" spans="1:20" x14ac:dyDescent="0.25">
      <c r="P72" s="231"/>
      <c r="Q72" s="232"/>
      <c r="R72" s="191"/>
      <c r="S72" s="240" t="str">
        <f t="shared" si="8"/>
        <v/>
      </c>
      <c r="T72" s="233" t="str">
        <f t="shared" si="9"/>
        <v/>
      </c>
    </row>
    <row r="73" spans="1:20" x14ac:dyDescent="0.25">
      <c r="P73" s="231"/>
      <c r="Q73" s="232"/>
      <c r="R73" s="191"/>
      <c r="S73" s="240" t="str">
        <f t="shared" si="8"/>
        <v/>
      </c>
      <c r="T73" s="233" t="str">
        <f t="shared" si="9"/>
        <v/>
      </c>
    </row>
    <row r="74" spans="1:20" x14ac:dyDescent="0.25">
      <c r="P74" s="231"/>
      <c r="Q74" s="232"/>
      <c r="R74" s="191"/>
      <c r="S74" s="240" t="str">
        <f t="shared" si="8"/>
        <v/>
      </c>
      <c r="T74" s="233" t="str">
        <f t="shared" si="9"/>
        <v/>
      </c>
    </row>
    <row r="75" spans="1:20" x14ac:dyDescent="0.25">
      <c r="P75" s="231"/>
      <c r="Q75" s="232"/>
      <c r="R75" s="191"/>
      <c r="S75" s="240" t="str">
        <f t="shared" si="8"/>
        <v/>
      </c>
      <c r="T75" s="233" t="str">
        <f t="shared" si="9"/>
        <v/>
      </c>
    </row>
    <row r="76" spans="1:20" x14ac:dyDescent="0.25">
      <c r="P76" s="231"/>
      <c r="Q76" s="232"/>
      <c r="R76" s="191"/>
      <c r="S76" s="240" t="str">
        <f t="shared" si="8"/>
        <v/>
      </c>
      <c r="T76" s="233" t="str">
        <f t="shared" si="9"/>
        <v/>
      </c>
    </row>
    <row r="77" spans="1:20" x14ac:dyDescent="0.25">
      <c r="P77" s="231"/>
      <c r="Q77" s="232"/>
      <c r="R77" s="191"/>
      <c r="S77" s="240" t="str">
        <f t="shared" si="8"/>
        <v/>
      </c>
      <c r="T77" s="233" t="str">
        <f t="shared" si="9"/>
        <v/>
      </c>
    </row>
    <row r="78" spans="1:20" x14ac:dyDescent="0.25">
      <c r="P78" s="231"/>
      <c r="Q78" s="232"/>
      <c r="R78" s="191"/>
      <c r="S78" s="240" t="str">
        <f t="shared" si="8"/>
        <v/>
      </c>
      <c r="T78" s="233" t="str">
        <f t="shared" si="9"/>
        <v/>
      </c>
    </row>
    <row r="79" spans="1:20" x14ac:dyDescent="0.25">
      <c r="P79" s="231"/>
      <c r="Q79" s="232"/>
      <c r="R79" s="191"/>
      <c r="S79" s="240" t="str">
        <f t="shared" si="8"/>
        <v/>
      </c>
      <c r="T79" s="233" t="str">
        <f t="shared" si="9"/>
        <v/>
      </c>
    </row>
    <row r="80" spans="1:20" x14ac:dyDescent="0.25">
      <c r="P80" s="231"/>
      <c r="Q80" s="232"/>
      <c r="R80" s="191"/>
      <c r="S80" s="240" t="str">
        <f t="shared" si="8"/>
        <v/>
      </c>
      <c r="T80" s="233" t="str">
        <f t="shared" si="9"/>
        <v/>
      </c>
    </row>
    <row r="81" spans="16:20" x14ac:dyDescent="0.25">
      <c r="P81" s="231"/>
      <c r="Q81" s="232"/>
      <c r="R81" s="191"/>
      <c r="S81" s="240" t="str">
        <f t="shared" si="8"/>
        <v/>
      </c>
      <c r="T81" s="233" t="str">
        <f t="shared" si="9"/>
        <v/>
      </c>
    </row>
    <row r="82" spans="16:20" x14ac:dyDescent="0.25">
      <c r="P82" s="231"/>
      <c r="Q82" s="232"/>
      <c r="R82" s="191"/>
      <c r="S82" s="240" t="str">
        <f t="shared" si="8"/>
        <v/>
      </c>
      <c r="T82" s="233" t="str">
        <f t="shared" si="9"/>
        <v/>
      </c>
    </row>
    <row r="83" spans="16:20" x14ac:dyDescent="0.25">
      <c r="P83" s="231"/>
      <c r="Q83" s="232"/>
      <c r="R83" s="191"/>
      <c r="S83" s="240" t="str">
        <f t="shared" si="8"/>
        <v/>
      </c>
      <c r="T83" s="233" t="str">
        <f t="shared" si="9"/>
        <v/>
      </c>
    </row>
    <row r="84" spans="16:20" x14ac:dyDescent="0.25">
      <c r="P84" s="231"/>
      <c r="Q84" s="232"/>
      <c r="R84" s="191"/>
      <c r="S84" s="240" t="str">
        <f t="shared" si="8"/>
        <v/>
      </c>
      <c r="T84" s="233" t="str">
        <f t="shared" si="9"/>
        <v/>
      </c>
    </row>
    <row r="85" spans="16:20" x14ac:dyDescent="0.25">
      <c r="P85" s="231"/>
      <c r="Q85" s="232"/>
      <c r="R85" s="191"/>
      <c r="S85" s="240" t="str">
        <f t="shared" si="8"/>
        <v/>
      </c>
      <c r="T85" s="233" t="str">
        <f t="shared" si="9"/>
        <v/>
      </c>
    </row>
    <row r="86" spans="16:20" x14ac:dyDescent="0.25">
      <c r="P86" s="231"/>
      <c r="Q86" s="242"/>
      <c r="R86" s="191"/>
      <c r="S86" s="240" t="str">
        <f t="shared" si="8"/>
        <v/>
      </c>
      <c r="T86" s="233" t="str">
        <f t="shared" si="9"/>
        <v/>
      </c>
    </row>
    <row r="87" spans="16:20" x14ac:dyDescent="0.25">
      <c r="P87" s="231"/>
      <c r="Q87" s="232"/>
      <c r="R87" s="191"/>
      <c r="S87" s="240" t="str">
        <f t="shared" si="8"/>
        <v/>
      </c>
      <c r="T87" s="233" t="str">
        <f t="shared" si="9"/>
        <v/>
      </c>
    </row>
    <row r="88" spans="16:20" x14ac:dyDescent="0.25">
      <c r="P88" s="231"/>
      <c r="Q88" s="232"/>
      <c r="R88" s="191"/>
      <c r="S88" s="240" t="str">
        <f t="shared" si="8"/>
        <v/>
      </c>
      <c r="T88" s="233" t="str">
        <f t="shared" si="9"/>
        <v/>
      </c>
    </row>
    <row r="89" spans="16:20" x14ac:dyDescent="0.25">
      <c r="P89" s="231"/>
      <c r="Q89" s="232"/>
      <c r="R89" s="191"/>
      <c r="S89" s="240" t="str">
        <f t="shared" si="8"/>
        <v/>
      </c>
      <c r="T89" s="233" t="str">
        <f t="shared" si="9"/>
        <v/>
      </c>
    </row>
    <row r="90" spans="16:20" x14ac:dyDescent="0.25">
      <c r="P90" s="231"/>
      <c r="Q90" s="232"/>
      <c r="R90" s="191"/>
      <c r="S90" s="240" t="str">
        <f t="shared" si="8"/>
        <v/>
      </c>
      <c r="T90" s="233" t="str">
        <f t="shared" si="9"/>
        <v/>
      </c>
    </row>
    <row r="91" spans="16:20" x14ac:dyDescent="0.25">
      <c r="P91" s="231"/>
      <c r="Q91" s="232"/>
      <c r="R91" s="191"/>
      <c r="S91" s="240" t="str">
        <f t="shared" si="8"/>
        <v/>
      </c>
      <c r="T91" s="233" t="str">
        <f t="shared" si="9"/>
        <v/>
      </c>
    </row>
    <row r="92" spans="16:20" x14ac:dyDescent="0.25">
      <c r="P92" s="231"/>
      <c r="Q92" s="232"/>
      <c r="R92" s="191"/>
      <c r="S92" s="240" t="str">
        <f t="shared" si="8"/>
        <v/>
      </c>
      <c r="T92" s="233" t="str">
        <f t="shared" si="9"/>
        <v/>
      </c>
    </row>
    <row r="93" spans="16:20" x14ac:dyDescent="0.25">
      <c r="P93" s="231"/>
      <c r="Q93" s="232"/>
      <c r="R93" s="191"/>
      <c r="S93" s="240" t="str">
        <f t="shared" si="8"/>
        <v/>
      </c>
      <c r="T93" s="233" t="str">
        <f t="shared" si="9"/>
        <v/>
      </c>
    </row>
    <row r="94" spans="16:20" x14ac:dyDescent="0.25">
      <c r="P94" s="231"/>
      <c r="Q94" s="232"/>
      <c r="R94" s="191"/>
      <c r="S94" s="240" t="str">
        <f t="shared" si="8"/>
        <v/>
      </c>
      <c r="T94" s="233" t="str">
        <f t="shared" si="9"/>
        <v/>
      </c>
    </row>
    <row r="95" spans="16:20" x14ac:dyDescent="0.25">
      <c r="P95" s="231"/>
      <c r="Q95" s="232"/>
      <c r="R95" s="191"/>
      <c r="S95" s="240" t="str">
        <f t="shared" si="8"/>
        <v/>
      </c>
      <c r="T95" s="233" t="str">
        <f t="shared" si="9"/>
        <v/>
      </c>
    </row>
    <row r="96" spans="16:20" x14ac:dyDescent="0.25">
      <c r="P96" s="231"/>
      <c r="Q96" s="232"/>
      <c r="R96" s="191"/>
      <c r="S96" s="240" t="str">
        <f t="shared" si="8"/>
        <v/>
      </c>
      <c r="T96" s="233" t="str">
        <f t="shared" si="9"/>
        <v/>
      </c>
    </row>
    <row r="97" spans="6:20" x14ac:dyDescent="0.25">
      <c r="F97" s="5"/>
      <c r="P97" s="231"/>
      <c r="Q97" s="232"/>
      <c r="R97" s="191"/>
      <c r="S97" s="240" t="str">
        <f t="shared" si="8"/>
        <v/>
      </c>
      <c r="T97" s="233" t="str">
        <f t="shared" si="9"/>
        <v/>
      </c>
    </row>
    <row r="98" spans="6:20" x14ac:dyDescent="0.25">
      <c r="P98" s="231"/>
      <c r="Q98" s="232"/>
      <c r="R98" s="191"/>
      <c r="S98" s="240" t="str">
        <f t="shared" si="8"/>
        <v/>
      </c>
      <c r="T98" s="233" t="str">
        <f t="shared" si="9"/>
        <v/>
      </c>
    </row>
    <row r="99" spans="6:20" x14ac:dyDescent="0.25">
      <c r="P99" s="231"/>
      <c r="Q99" s="232"/>
      <c r="R99" s="191"/>
      <c r="S99" s="240" t="str">
        <f t="shared" si="8"/>
        <v/>
      </c>
      <c r="T99" s="233" t="str">
        <f t="shared" si="9"/>
        <v/>
      </c>
    </row>
    <row r="100" spans="6:20" x14ac:dyDescent="0.25">
      <c r="P100" s="231"/>
      <c r="Q100" s="232"/>
      <c r="R100" s="191"/>
      <c r="S100" s="240" t="str">
        <f t="shared" si="8"/>
        <v/>
      </c>
      <c r="T100" s="233" t="str">
        <f t="shared" si="9"/>
        <v/>
      </c>
    </row>
    <row r="101" spans="6:20" ht="15" customHeight="1" x14ac:dyDescent="0.25">
      <c r="K101" s="63"/>
      <c r="P101" s="231"/>
      <c r="Q101" s="232"/>
      <c r="R101" s="191"/>
      <c r="S101" s="240" t="str">
        <f t="shared" si="8"/>
        <v/>
      </c>
      <c r="T101" s="233" t="str">
        <f t="shared" si="9"/>
        <v/>
      </c>
    </row>
    <row r="102" spans="6:20" x14ac:dyDescent="0.25">
      <c r="K102" s="9" t="s">
        <v>53</v>
      </c>
      <c r="P102" s="231"/>
      <c r="Q102" s="232"/>
      <c r="R102" s="191"/>
      <c r="S102" s="240" t="str">
        <f t="shared" si="8"/>
        <v/>
      </c>
      <c r="T102" s="233" t="str">
        <f t="shared" si="9"/>
        <v/>
      </c>
    </row>
    <row r="103" spans="6:20" ht="15" customHeight="1" x14ac:dyDescent="0.25">
      <c r="K103" s="9" t="s">
        <v>33</v>
      </c>
      <c r="P103" s="231"/>
      <c r="Q103" s="232"/>
      <c r="R103" s="191"/>
      <c r="S103" s="240" t="str">
        <f t="shared" si="8"/>
        <v/>
      </c>
      <c r="T103" s="233" t="str">
        <f t="shared" si="9"/>
        <v/>
      </c>
    </row>
    <row r="104" spans="6:20" x14ac:dyDescent="0.25">
      <c r="K104" s="9" t="s">
        <v>17</v>
      </c>
      <c r="P104" s="231"/>
      <c r="Q104" s="232"/>
      <c r="R104" s="191"/>
      <c r="S104" s="240" t="str">
        <f t="shared" si="8"/>
        <v/>
      </c>
      <c r="T104" s="233" t="str">
        <f t="shared" si="9"/>
        <v/>
      </c>
    </row>
    <row r="105" spans="6:20" x14ac:dyDescent="0.25">
      <c r="K105" s="9" t="s">
        <v>34</v>
      </c>
      <c r="P105" s="231"/>
      <c r="Q105" s="232"/>
      <c r="R105" s="191"/>
      <c r="S105" s="240" t="str">
        <f t="shared" si="8"/>
        <v/>
      </c>
      <c r="T105" s="233" t="str">
        <f t="shared" si="9"/>
        <v/>
      </c>
    </row>
    <row r="106" spans="6:20" x14ac:dyDescent="0.25">
      <c r="P106" s="231"/>
      <c r="Q106" s="232"/>
      <c r="R106" s="191"/>
      <c r="S106" s="240" t="str">
        <f t="shared" si="8"/>
        <v/>
      </c>
      <c r="T106" s="233" t="str">
        <f t="shared" si="9"/>
        <v/>
      </c>
    </row>
    <row r="107" spans="6:20" x14ac:dyDescent="0.25">
      <c r="Q107" s="64"/>
    </row>
    <row r="108" spans="6:20" x14ac:dyDescent="0.25">
      <c r="Q108" s="64"/>
    </row>
    <row r="109" spans="6:20" x14ac:dyDescent="0.25">
      <c r="Q109" s="64"/>
    </row>
    <row r="110" spans="6:20" x14ac:dyDescent="0.25">
      <c r="Q110" s="64"/>
    </row>
    <row r="111" spans="6:20" x14ac:dyDescent="0.25">
      <c r="Q111" s="64"/>
    </row>
    <row r="151" ht="26.25" customHeight="1" x14ac:dyDescent="0.25"/>
    <row r="201" ht="26.25" customHeight="1" x14ac:dyDescent="0.25"/>
    <row r="251" ht="26.25" customHeight="1" x14ac:dyDescent="0.25"/>
    <row r="301" ht="27" customHeight="1" x14ac:dyDescent="0.25"/>
    <row r="351" ht="26.25" customHeight="1" x14ac:dyDescent="0.25"/>
    <row r="401" ht="26.25" customHeight="1" x14ac:dyDescent="0.25"/>
    <row r="451" ht="27" customHeight="1" x14ac:dyDescent="0.25"/>
    <row r="501" ht="27" customHeight="1" x14ac:dyDescent="0.25"/>
    <row r="551" ht="27" customHeight="1" x14ac:dyDescent="0.25"/>
    <row r="601" ht="27" customHeight="1" x14ac:dyDescent="0.25"/>
    <row r="651" ht="27" customHeight="1" x14ac:dyDescent="0.25"/>
  </sheetData>
  <sheetProtection algorithmName="SHA-512" hashValue="eNZwSXce6k/0Ndf8MtK1AfUbofOMAIRjwubs+3JIcjOTDpEtIMehG7EZoLpIP0j1ZP44r7CTxTbPZaooZtd+dQ==" saltValue="XREsPnt5zJr4Xdawh29w7w==" spinCount="100000" sheet="1" objects="1" scenarios="1"/>
  <sortState xmlns:xlrd2="http://schemas.microsoft.com/office/spreadsheetml/2017/richdata2" ref="P3:R7">
    <sortCondition ref="P3:P7"/>
  </sortState>
  <mergeCells count="34">
    <mergeCell ref="B44:F44"/>
    <mergeCell ref="B3:D6"/>
    <mergeCell ref="L5:N6"/>
    <mergeCell ref="L7:N10"/>
    <mergeCell ref="G17:I18"/>
    <mergeCell ref="G19:I22"/>
    <mergeCell ref="B29:D30"/>
    <mergeCell ref="B31:D34"/>
    <mergeCell ref="L33:N34"/>
    <mergeCell ref="K1:L1"/>
    <mergeCell ref="A1:I1"/>
    <mergeCell ref="B43:F43"/>
    <mergeCell ref="W10:X10"/>
    <mergeCell ref="W7:X7"/>
    <mergeCell ref="S1:T1"/>
    <mergeCell ref="W1:X1"/>
    <mergeCell ref="M1:N1"/>
    <mergeCell ref="P1:Q1"/>
    <mergeCell ref="P2:S2"/>
    <mergeCell ref="L35:N38"/>
    <mergeCell ref="B45:F45"/>
    <mergeCell ref="B46:F46"/>
    <mergeCell ref="B47:F47"/>
    <mergeCell ref="L53:M53"/>
    <mergeCell ref="B48:F48"/>
    <mergeCell ref="L48:M48"/>
    <mergeCell ref="B49:F49"/>
    <mergeCell ref="L49:M49"/>
    <mergeCell ref="B50:F50"/>
    <mergeCell ref="L50:M50"/>
    <mergeCell ref="L52:M52"/>
    <mergeCell ref="D53:H53"/>
    <mergeCell ref="L51:M51"/>
    <mergeCell ref="K47:M47"/>
  </mergeCells>
  <conditionalFormatting sqref="A1:N1">
    <cfRule type="containsText" dxfId="23637" priority="469399" operator="containsText" text="NTRAB">
      <formula>NOT(ISERROR(SEARCH("NTRAB",A1)))</formula>
    </cfRule>
    <cfRule type="containsText" dxfId="23636" priority="469400" operator="containsText" text="FERIADO">
      <formula>NOT(ISERROR(SEARCH("FERIADO",A1)))</formula>
    </cfRule>
  </conditionalFormatting>
  <conditionalFormatting sqref="P2:T2">
    <cfRule type="expression" dxfId="23635" priority="415985">
      <formula>$P$3=""</formula>
    </cfRule>
  </conditionalFormatting>
  <conditionalFormatting sqref="A2:D2 F2:I2">
    <cfRule type="containsText" dxfId="23634" priority="382320" operator="containsText" text="NTRAB">
      <formula>NOT(ISERROR(SEARCH("NTRAB",A2)))</formula>
    </cfRule>
    <cfRule type="containsText" dxfId="23633" priority="382321" operator="containsText" text="FERIADO">
      <formula>NOT(ISERROR(SEARCH("FERIADO",A2)))</formula>
    </cfRule>
  </conditionalFormatting>
  <conditionalFormatting sqref="A2:D2 F2:I2">
    <cfRule type="beginsWith" dxfId="23632" priority="382317" operator="beginsWith" text="FER">
      <formula>LEFT(A2,LEN("FER"))="FER"</formula>
    </cfRule>
    <cfRule type="beginsWith" dxfId="23631" priority="382318" operator="beginsWith" text="FRS">
      <formula>LEFT(A2,LEN("FRS"))="FRS"</formula>
    </cfRule>
    <cfRule type="containsText" dxfId="23630" priority="382319" operator="containsText" text="FÉRIAS">
      <formula>NOT(ISERROR(SEARCH("FÉRIAS",A2)))</formula>
    </cfRule>
  </conditionalFormatting>
  <conditionalFormatting sqref="A2:D2 F2:I2">
    <cfRule type="beginsWith" dxfId="23629" priority="382314" operator="beginsWith" text="ANT">
      <formula>LEFT(A2,LEN("ANT"))="ANT"</formula>
    </cfRule>
    <cfRule type="beginsWith" dxfId="23628" priority="382315" operator="beginsWith" text="FAL">
      <formula>LEFT(A2,LEN("FAL"))="FAL"</formula>
    </cfRule>
    <cfRule type="beginsWith" dxfId="23627" priority="382316" operator="beginsWith" text="ok">
      <formula>LEFT(A2,LEN("ok"))="ok"</formula>
    </cfRule>
  </conditionalFormatting>
  <conditionalFormatting sqref="A2:D2 F2:I2">
    <cfRule type="beginsWith" dxfId="23626" priority="382313" operator="beginsWith" text="ATR">
      <formula>LEFT(A2,LEN("ATR"))="ATR"</formula>
    </cfRule>
  </conditionalFormatting>
  <conditionalFormatting sqref="K2:N2">
    <cfRule type="containsText" dxfId="23625" priority="382311" operator="containsText" text="NTRAB">
      <formula>NOT(ISERROR(SEARCH("NTRAB",K2)))</formula>
    </cfRule>
    <cfRule type="containsText" dxfId="23624" priority="382312" operator="containsText" text="FERIADO">
      <formula>NOT(ISERROR(SEARCH("FERIADO",K2)))</formula>
    </cfRule>
  </conditionalFormatting>
  <conditionalFormatting sqref="K2:N2">
    <cfRule type="beginsWith" dxfId="23623" priority="382308" operator="beginsWith" text="FER">
      <formula>LEFT(K2,LEN("FER"))="FER"</formula>
    </cfRule>
    <cfRule type="beginsWith" dxfId="23622" priority="382309" operator="beginsWith" text="FRS">
      <formula>LEFT(K2,LEN("FRS"))="FRS"</formula>
    </cfRule>
    <cfRule type="containsText" dxfId="23621" priority="382310" operator="containsText" text="FÉRIAS">
      <formula>NOT(ISERROR(SEARCH("FÉRIAS",K2)))</formula>
    </cfRule>
  </conditionalFormatting>
  <conditionalFormatting sqref="K2:N2">
    <cfRule type="beginsWith" dxfId="23620" priority="382305" operator="beginsWith" text="ANT">
      <formula>LEFT(K2,LEN("ANT"))="ANT"</formula>
    </cfRule>
    <cfRule type="beginsWith" dxfId="23619" priority="382306" operator="beginsWith" text="FAL">
      <formula>LEFT(K2,LEN("FAL"))="FAL"</formula>
    </cfRule>
    <cfRule type="beginsWith" dxfId="23618" priority="382307" operator="beginsWith" text="ok">
      <formula>LEFT(K2,LEN("ok"))="ok"</formula>
    </cfRule>
  </conditionalFormatting>
  <conditionalFormatting sqref="K2:N2">
    <cfRule type="beginsWith" dxfId="23617" priority="382304" operator="beginsWith" text="ATR">
      <formula>LEFT(K2,LEN("ATR"))="ATR"</formula>
    </cfRule>
  </conditionalFormatting>
  <conditionalFormatting sqref="P59:P106 R59:R106">
    <cfRule type="expression" dxfId="23616" priority="380049">
      <formula>$U$54=$U$55</formula>
    </cfRule>
  </conditionalFormatting>
  <conditionalFormatting sqref="P54:P58 R54:T54 R55:R58 S55:T106">
    <cfRule type="expression" dxfId="23615" priority="380048">
      <formula>$U$54=$U$55</formula>
    </cfRule>
  </conditionalFormatting>
  <conditionalFormatting sqref="Q59:Q106">
    <cfRule type="expression" dxfId="23614" priority="380047">
      <formula>$U$54=$U$55</formula>
    </cfRule>
  </conditionalFormatting>
  <conditionalFormatting sqref="Q54:Q58">
    <cfRule type="expression" dxfId="23613" priority="380046">
      <formula>$U$54=$U$55</formula>
    </cfRule>
  </conditionalFormatting>
  <conditionalFormatting sqref="R53:T53">
    <cfRule type="expression" dxfId="23612" priority="380045">
      <formula>$X$56=$Y$56</formula>
    </cfRule>
  </conditionalFormatting>
  <conditionalFormatting sqref="P53">
    <cfRule type="expression" dxfId="23611" priority="380044">
      <formula>$X$56=$Y$56</formula>
    </cfRule>
  </conditionalFormatting>
  <conditionalFormatting sqref="Q53">
    <cfRule type="expression" dxfId="23610" priority="380043">
      <formula>$X$56=$Y$56</formula>
    </cfRule>
  </conditionalFormatting>
  <conditionalFormatting sqref="P3:T53">
    <cfRule type="expression" dxfId="23609" priority="380042">
      <formula>$P$3=""</formula>
    </cfRule>
  </conditionalFormatting>
  <conditionalFormatting sqref="I48">
    <cfRule type="expression" dxfId="23608" priority="190824">
      <formula>$H$48=""</formula>
    </cfRule>
  </conditionalFormatting>
  <conditionalFormatting sqref="I49">
    <cfRule type="expression" dxfId="23607" priority="190823">
      <formula>$H$49=""</formula>
    </cfRule>
  </conditionalFormatting>
  <conditionalFormatting sqref="I50">
    <cfRule type="expression" dxfId="23606" priority="190822">
      <formula>$H$50=""</formula>
    </cfRule>
  </conditionalFormatting>
  <conditionalFormatting sqref="G51">
    <cfRule type="cellIs" dxfId="23605" priority="190819" operator="equal">
      <formula>0</formula>
    </cfRule>
  </conditionalFormatting>
  <conditionalFormatting sqref="H51:H52">
    <cfRule type="expression" dxfId="23604" priority="190818">
      <formula>$G$51=$I$51</formula>
    </cfRule>
  </conditionalFormatting>
  <conditionalFormatting sqref="G52">
    <cfRule type="expression" dxfId="23603" priority="190817">
      <formula>$G$52=0</formula>
    </cfRule>
  </conditionalFormatting>
  <conditionalFormatting sqref="F52">
    <cfRule type="expression" dxfId="23602" priority="190816">
      <formula>$G$52=0</formula>
    </cfRule>
  </conditionalFormatting>
  <conditionalFormatting sqref="F51">
    <cfRule type="expression" dxfId="23601" priority="190815">
      <formula>$G$52=0</formula>
    </cfRule>
  </conditionalFormatting>
  <conditionalFormatting sqref="L52:M52">
    <cfRule type="cellIs" dxfId="23600" priority="132898" operator="lessThan">
      <formula>0</formula>
    </cfRule>
    <cfRule type="cellIs" dxfId="23599" priority="132899" operator="greaterThan">
      <formula>0</formula>
    </cfRule>
  </conditionalFormatting>
  <conditionalFormatting sqref="K52">
    <cfRule type="cellIs" dxfId="23598" priority="132895" operator="equal">
      <formula>"A PAGAR"</formula>
    </cfRule>
    <cfRule type="containsText" dxfId="23597" priority="132896" operator="containsText" text="SALDO">
      <formula>NOT(ISERROR(SEARCH("SALDO",K52)))</formula>
    </cfRule>
    <cfRule type="containsText" dxfId="23596" priority="132897" operator="containsText" text="FALTA">
      <formula>NOT(ISERROR(SEARCH("FALTA",K52)))</formula>
    </cfRule>
  </conditionalFormatting>
  <conditionalFormatting sqref="K52:M53 L51:M51">
    <cfRule type="expression" dxfId="23595" priority="132894">
      <formula>$N$47=$O$47</formula>
    </cfRule>
  </conditionalFormatting>
  <conditionalFormatting sqref="K52:M53 L51:M51">
    <cfRule type="expression" dxfId="23594" priority="132893">
      <formula>$N$47=$W$49</formula>
    </cfRule>
  </conditionalFormatting>
  <conditionalFormatting sqref="N52">
    <cfRule type="expression" dxfId="23593" priority="132891">
      <formula>$L$52&lt;0</formula>
    </cfRule>
    <cfRule type="expression" dxfId="23592" priority="132892">
      <formula>$L$52&gt;0</formula>
    </cfRule>
  </conditionalFormatting>
  <conditionalFormatting sqref="N51:N53">
    <cfRule type="expression" dxfId="23591" priority="132890">
      <formula>$N$47=$W$49</formula>
    </cfRule>
  </conditionalFormatting>
  <conditionalFormatting sqref="L53:M53">
    <cfRule type="expression" dxfId="23590" priority="132889">
      <formula>OR(F55&lt;0,H55&lt;0)</formula>
    </cfRule>
  </conditionalFormatting>
  <conditionalFormatting sqref="K53 N53">
    <cfRule type="expression" dxfId="23589" priority="132888">
      <formula>OR(C55&lt;0,E55&lt;0)</formula>
    </cfRule>
  </conditionalFormatting>
  <conditionalFormatting sqref="K53">
    <cfRule type="expression" dxfId="23588" priority="132887">
      <formula>OR(F55&lt;0,H55&lt;0)</formula>
    </cfRule>
  </conditionalFormatting>
  <conditionalFormatting sqref="K53">
    <cfRule type="containsText" dxfId="23587" priority="132885" operator="containsText" text="SALDO">
      <formula>NOT(ISERROR(SEARCH("SALDO",K53)))</formula>
    </cfRule>
    <cfRule type="containsText" dxfId="23586" priority="132886" operator="containsText" text="FALTA">
      <formula>NOT(ISERROR(SEARCH("FALTA",K53)))</formula>
    </cfRule>
  </conditionalFormatting>
  <conditionalFormatting sqref="K52:K53 L53:N53">
    <cfRule type="expression" dxfId="23585" priority="132884">
      <formula>$N$47="NÃO"</formula>
    </cfRule>
  </conditionalFormatting>
  <conditionalFormatting sqref="L49:M49">
    <cfRule type="cellIs" dxfId="23584" priority="132874" operator="equal">
      <formula>0</formula>
    </cfRule>
    <cfRule type="expression" dxfId="23583" priority="132883">
      <formula>$L$49&lt;0</formula>
    </cfRule>
  </conditionalFormatting>
  <conditionalFormatting sqref="K48:M50">
    <cfRule type="expression" dxfId="23582" priority="132882">
      <formula>$N$47=$O$47</formula>
    </cfRule>
  </conditionalFormatting>
  <conditionalFormatting sqref="K48:M50">
    <cfRule type="expression" dxfId="23581" priority="132881">
      <formula>$N$47=$W$49</formula>
    </cfRule>
  </conditionalFormatting>
  <conditionalFormatting sqref="N48:N50">
    <cfRule type="expression" dxfId="23580" priority="132880">
      <formula>$N$47=$W$49</formula>
    </cfRule>
  </conditionalFormatting>
  <conditionalFormatting sqref="K51">
    <cfRule type="expression" dxfId="23579" priority="132879">
      <formula>$N$47=$O$47</formula>
    </cfRule>
  </conditionalFormatting>
  <conditionalFormatting sqref="K51">
    <cfRule type="expression" dxfId="23578" priority="132878">
      <formula>$N$47=$W$49</formula>
    </cfRule>
  </conditionalFormatting>
  <conditionalFormatting sqref="L50:M50">
    <cfRule type="cellIs" dxfId="23577" priority="132877" operator="equal">
      <formula>0</formula>
    </cfRule>
  </conditionalFormatting>
  <conditionalFormatting sqref="L48:M48">
    <cfRule type="cellIs" dxfId="23576" priority="132875" operator="equal">
      <formula>0</formula>
    </cfRule>
    <cfRule type="cellIs" dxfId="23575" priority="132876" operator="lessThan">
      <formula>0</formula>
    </cfRule>
  </conditionalFormatting>
  <conditionalFormatting sqref="L51:M51">
    <cfRule type="expression" dxfId="23574" priority="132872">
      <formula>AND($L$51=0, $N$47="SIM")</formula>
    </cfRule>
    <cfRule type="expression" dxfId="23573" priority="132873">
      <formula>AND($L$51&lt;0, $N$47="SIM")</formula>
    </cfRule>
  </conditionalFormatting>
  <conditionalFormatting sqref="E2">
    <cfRule type="cellIs" dxfId="23572" priority="39145" operator="equal">
      <formula>"ER"</formula>
    </cfRule>
  </conditionalFormatting>
  <conditionalFormatting sqref="J2">
    <cfRule type="cellIs" dxfId="23571" priority="39104" operator="equal">
      <formula>"ER"</formula>
    </cfRule>
  </conditionalFormatting>
  <conditionalFormatting sqref="O3">
    <cfRule type="cellIs" dxfId="23570" priority="39062" operator="equal">
      <formula>0</formula>
    </cfRule>
    <cfRule type="expression" dxfId="23569" priority="39063">
      <formula>O3&lt;0</formula>
    </cfRule>
  </conditionalFormatting>
  <conditionalFormatting sqref="O4:O6">
    <cfRule type="expression" dxfId="23568" priority="39060">
      <formula>O4&lt;0</formula>
    </cfRule>
    <cfRule type="cellIs" dxfId="23567" priority="39061" operator="equal">
      <formula>0</formula>
    </cfRule>
  </conditionalFormatting>
  <conditionalFormatting sqref="O7">
    <cfRule type="cellIs" dxfId="23566" priority="39058" operator="equal">
      <formula>0</formula>
    </cfRule>
    <cfRule type="expression" dxfId="23565" priority="39059">
      <formula>O7&lt;0</formula>
    </cfRule>
  </conditionalFormatting>
  <conditionalFormatting sqref="O8:O10">
    <cfRule type="expression" dxfId="23564" priority="39056">
      <formula>O8&lt;0</formula>
    </cfRule>
    <cfRule type="cellIs" dxfId="23563" priority="39057" operator="equal">
      <formula>0</formula>
    </cfRule>
  </conditionalFormatting>
  <conditionalFormatting sqref="O11">
    <cfRule type="cellIs" dxfId="23562" priority="39054" operator="equal">
      <formula>0</formula>
    </cfRule>
    <cfRule type="expression" dxfId="23561" priority="39055">
      <formula>O11&lt;0</formula>
    </cfRule>
  </conditionalFormatting>
  <conditionalFormatting sqref="O12:O14">
    <cfRule type="expression" dxfId="23560" priority="39052">
      <formula>O12&lt;0</formula>
    </cfRule>
    <cfRule type="cellIs" dxfId="23559" priority="39053" operator="equal">
      <formula>0</formula>
    </cfRule>
  </conditionalFormatting>
  <conditionalFormatting sqref="O15">
    <cfRule type="cellIs" dxfId="23558" priority="39050" operator="equal">
      <formula>0</formula>
    </cfRule>
    <cfRule type="expression" dxfId="23557" priority="39051">
      <formula>O15&lt;0</formula>
    </cfRule>
  </conditionalFormatting>
  <conditionalFormatting sqref="O16:O18">
    <cfRule type="expression" dxfId="23556" priority="39048">
      <formula>O16&lt;0</formula>
    </cfRule>
    <cfRule type="cellIs" dxfId="23555" priority="39049" operator="equal">
      <formula>0</formula>
    </cfRule>
  </conditionalFormatting>
  <conditionalFormatting sqref="O19">
    <cfRule type="cellIs" dxfId="23554" priority="39046" operator="equal">
      <formula>0</formula>
    </cfRule>
    <cfRule type="expression" dxfId="23553" priority="39047">
      <formula>O19&lt;0</formula>
    </cfRule>
  </conditionalFormatting>
  <conditionalFormatting sqref="O20:O22">
    <cfRule type="expression" dxfId="23552" priority="39044">
      <formula>O20&lt;0</formula>
    </cfRule>
    <cfRule type="cellIs" dxfId="23551" priority="39045" operator="equal">
      <formula>0</formula>
    </cfRule>
  </conditionalFormatting>
  <conditionalFormatting sqref="O23">
    <cfRule type="cellIs" dxfId="23550" priority="39042" operator="equal">
      <formula>0</formula>
    </cfRule>
    <cfRule type="expression" dxfId="23549" priority="39043">
      <formula>O23&lt;0</formula>
    </cfRule>
  </conditionalFormatting>
  <conditionalFormatting sqref="O24:O26">
    <cfRule type="expression" dxfId="23548" priority="39040">
      <formula>O24&lt;0</formula>
    </cfRule>
    <cfRule type="cellIs" dxfId="23547" priority="39041" operator="equal">
      <formula>0</formula>
    </cfRule>
  </conditionalFormatting>
  <conditionalFormatting sqref="O27">
    <cfRule type="cellIs" dxfId="23546" priority="39038" operator="equal">
      <formula>0</formula>
    </cfRule>
    <cfRule type="expression" dxfId="23545" priority="39039">
      <formula>O27&lt;0</formula>
    </cfRule>
  </conditionalFormatting>
  <conditionalFormatting sqref="O28:O30">
    <cfRule type="expression" dxfId="23544" priority="39036">
      <formula>O28&lt;0</formula>
    </cfRule>
    <cfRule type="cellIs" dxfId="23543" priority="39037" operator="equal">
      <formula>0</formula>
    </cfRule>
  </conditionalFormatting>
  <conditionalFormatting sqref="O31">
    <cfRule type="cellIs" dxfId="23542" priority="39034" operator="equal">
      <formula>0</formula>
    </cfRule>
    <cfRule type="expression" dxfId="23541" priority="39035">
      <formula>O31&lt;0</formula>
    </cfRule>
  </conditionalFormatting>
  <conditionalFormatting sqref="O32:O34">
    <cfRule type="expression" dxfId="23540" priority="39032">
      <formula>O32&lt;0</formula>
    </cfRule>
    <cfRule type="cellIs" dxfId="23539" priority="39033" operator="equal">
      <formula>0</formula>
    </cfRule>
  </conditionalFormatting>
  <conditionalFormatting sqref="O35">
    <cfRule type="cellIs" dxfId="23538" priority="39030" operator="equal">
      <formula>0</formula>
    </cfRule>
    <cfRule type="expression" dxfId="23537" priority="39031">
      <formula>O35&lt;0</formula>
    </cfRule>
  </conditionalFormatting>
  <conditionalFormatting sqref="O36:O38">
    <cfRule type="expression" dxfId="23536" priority="39028">
      <formula>O36&lt;0</formula>
    </cfRule>
    <cfRule type="cellIs" dxfId="23535" priority="39029" operator="equal">
      <formula>0</formula>
    </cfRule>
  </conditionalFormatting>
  <conditionalFormatting sqref="O39">
    <cfRule type="cellIs" dxfId="23534" priority="39026" operator="equal">
      <formula>0</formula>
    </cfRule>
    <cfRule type="expression" dxfId="23533" priority="39027">
      <formula>O39&lt;0</formula>
    </cfRule>
  </conditionalFormatting>
  <conditionalFormatting sqref="O40:O42">
    <cfRule type="expression" dxfId="23532" priority="39024">
      <formula>O40&lt;0</formula>
    </cfRule>
    <cfRule type="cellIs" dxfId="23531" priority="39025" operator="equal">
      <formula>0</formula>
    </cfRule>
  </conditionalFormatting>
  <conditionalFormatting sqref="O43">
    <cfRule type="cellIs" dxfId="23530" priority="39022" operator="equal">
      <formula>0</formula>
    </cfRule>
    <cfRule type="expression" dxfId="23529" priority="39023">
      <formula>O43&lt;0</formula>
    </cfRule>
  </conditionalFormatting>
  <conditionalFormatting sqref="O44:O46">
    <cfRule type="expression" dxfId="23528" priority="39020">
      <formula>O44&lt;0</formula>
    </cfRule>
    <cfRule type="cellIs" dxfId="23527" priority="39021" operator="equal">
      <formula>0</formula>
    </cfRule>
  </conditionalFormatting>
  <conditionalFormatting sqref="O2:O46">
    <cfRule type="cellIs" dxfId="23526" priority="39019" operator="equal">
      <formula>"ER"</formula>
    </cfRule>
  </conditionalFormatting>
  <conditionalFormatting sqref="O3">
    <cfRule type="cellIs" dxfId="23525" priority="39017" operator="equal">
      <formula>0</formula>
    </cfRule>
    <cfRule type="expression" dxfId="23524" priority="39018">
      <formula>O3&lt;0</formula>
    </cfRule>
  </conditionalFormatting>
  <conditionalFormatting sqref="O4:O5">
    <cfRule type="expression" dxfId="23523" priority="39015">
      <formula>O4&lt;0</formula>
    </cfRule>
    <cfRule type="cellIs" dxfId="23522" priority="39016" operator="equal">
      <formula>0</formula>
    </cfRule>
  </conditionalFormatting>
  <conditionalFormatting sqref="O19">
    <cfRule type="cellIs" dxfId="23521" priority="39013" operator="equal">
      <formula>0</formula>
    </cfRule>
    <cfRule type="expression" dxfId="23520" priority="39014">
      <formula>O19&lt;0</formula>
    </cfRule>
  </conditionalFormatting>
  <conditionalFormatting sqref="O20:O22">
    <cfRule type="expression" dxfId="23519" priority="39011">
      <formula>O20&lt;0</formula>
    </cfRule>
    <cfRule type="cellIs" dxfId="23518" priority="39012" operator="equal">
      <formula>0</formula>
    </cfRule>
  </conditionalFormatting>
  <conditionalFormatting sqref="O23">
    <cfRule type="cellIs" dxfId="23517" priority="39009" operator="equal">
      <formula>0</formula>
    </cfRule>
    <cfRule type="expression" dxfId="23516" priority="39010">
      <formula>O23&lt;0</formula>
    </cfRule>
  </conditionalFormatting>
  <conditionalFormatting sqref="O24:O26">
    <cfRule type="expression" dxfId="23515" priority="39007">
      <formula>O24&lt;0</formula>
    </cfRule>
    <cfRule type="cellIs" dxfId="23514" priority="39008" operator="equal">
      <formula>0</formula>
    </cfRule>
  </conditionalFormatting>
  <conditionalFormatting sqref="O27">
    <cfRule type="cellIs" dxfId="23513" priority="39005" operator="equal">
      <formula>0</formula>
    </cfRule>
    <cfRule type="expression" dxfId="23512" priority="39006">
      <formula>O27&lt;0</formula>
    </cfRule>
  </conditionalFormatting>
  <conditionalFormatting sqref="O28:O30">
    <cfRule type="expression" dxfId="23511" priority="39003">
      <formula>O28&lt;0</formula>
    </cfRule>
    <cfRule type="cellIs" dxfId="23510" priority="39004" operator="equal">
      <formula>0</formula>
    </cfRule>
  </conditionalFormatting>
  <conditionalFormatting sqref="O31">
    <cfRule type="cellIs" dxfId="23509" priority="39001" operator="equal">
      <formula>0</formula>
    </cfRule>
    <cfRule type="expression" dxfId="23508" priority="39002">
      <formula>O31&lt;0</formula>
    </cfRule>
  </conditionalFormatting>
  <conditionalFormatting sqref="O32:O34">
    <cfRule type="expression" dxfId="23507" priority="38999">
      <formula>O32&lt;0</formula>
    </cfRule>
    <cfRule type="cellIs" dxfId="23506" priority="39000" operator="equal">
      <formula>0</formula>
    </cfRule>
  </conditionalFormatting>
  <conditionalFormatting sqref="O35">
    <cfRule type="cellIs" dxfId="23505" priority="38997" operator="equal">
      <formula>0</formula>
    </cfRule>
    <cfRule type="expression" dxfId="23504" priority="38998">
      <formula>O35&lt;0</formula>
    </cfRule>
  </conditionalFormatting>
  <conditionalFormatting sqref="O36:O38">
    <cfRule type="expression" dxfId="23503" priority="38995">
      <formula>O36&lt;0</formula>
    </cfRule>
    <cfRule type="cellIs" dxfId="23502" priority="38996" operator="equal">
      <formula>0</formula>
    </cfRule>
  </conditionalFormatting>
  <conditionalFormatting sqref="O39">
    <cfRule type="cellIs" dxfId="23501" priority="38993" operator="equal">
      <formula>0</formula>
    </cfRule>
    <cfRule type="expression" dxfId="23500" priority="38994">
      <formula>O39&lt;0</formula>
    </cfRule>
  </conditionalFormatting>
  <conditionalFormatting sqref="O40:O42">
    <cfRule type="expression" dxfId="23499" priority="38991">
      <formula>O40&lt;0</formula>
    </cfRule>
    <cfRule type="cellIs" dxfId="23498" priority="38992" operator="equal">
      <formula>0</formula>
    </cfRule>
  </conditionalFormatting>
  <conditionalFormatting sqref="O6">
    <cfRule type="expression" dxfId="23497" priority="38989">
      <formula>O6&lt;0</formula>
    </cfRule>
    <cfRule type="cellIs" dxfId="23496" priority="38990" operator="equal">
      <formula>0</formula>
    </cfRule>
  </conditionalFormatting>
  <conditionalFormatting sqref="O11">
    <cfRule type="cellIs" dxfId="23495" priority="38987" operator="equal">
      <formula>0</formula>
    </cfRule>
    <cfRule type="expression" dxfId="23494" priority="38988">
      <formula>O11&lt;0</formula>
    </cfRule>
  </conditionalFormatting>
  <conditionalFormatting sqref="O12:O13">
    <cfRule type="expression" dxfId="23493" priority="38985">
      <formula>O12&lt;0</formula>
    </cfRule>
    <cfRule type="cellIs" dxfId="23492" priority="38986" operator="equal">
      <formula>0</formula>
    </cfRule>
  </conditionalFormatting>
  <conditionalFormatting sqref="O14">
    <cfRule type="expression" dxfId="23491" priority="38983">
      <formula>O14&lt;0</formula>
    </cfRule>
    <cfRule type="cellIs" dxfId="23490" priority="38984" operator="equal">
      <formula>0</formula>
    </cfRule>
  </conditionalFormatting>
  <conditionalFormatting sqref="O15">
    <cfRule type="cellIs" dxfId="23489" priority="38981" operator="equal">
      <formula>0</formula>
    </cfRule>
    <cfRule type="expression" dxfId="23488" priority="38982">
      <formula>O15&lt;0</formula>
    </cfRule>
  </conditionalFormatting>
  <conditionalFormatting sqref="O16:O17">
    <cfRule type="expression" dxfId="23487" priority="38979">
      <formula>O16&lt;0</formula>
    </cfRule>
    <cfRule type="cellIs" dxfId="23486" priority="38980" operator="equal">
      <formula>0</formula>
    </cfRule>
  </conditionalFormatting>
  <conditionalFormatting sqref="O18">
    <cfRule type="expression" dxfId="23485" priority="38977">
      <formula>O18&lt;0</formula>
    </cfRule>
    <cfRule type="cellIs" dxfId="23484" priority="38978" operator="equal">
      <formula>0</formula>
    </cfRule>
  </conditionalFormatting>
  <conditionalFormatting sqref="O7">
    <cfRule type="cellIs" dxfId="23483" priority="38975" operator="equal">
      <formula>0</formula>
    </cfRule>
    <cfRule type="expression" dxfId="23482" priority="38976">
      <formula>O7&lt;0</formula>
    </cfRule>
  </conditionalFormatting>
  <conditionalFormatting sqref="O8:O9">
    <cfRule type="expression" dxfId="23481" priority="38973">
      <formula>O8&lt;0</formula>
    </cfRule>
    <cfRule type="cellIs" dxfId="23480" priority="38974" operator="equal">
      <formula>0</formula>
    </cfRule>
  </conditionalFormatting>
  <conditionalFormatting sqref="O10">
    <cfRule type="expression" dxfId="23479" priority="38971">
      <formula>O10&lt;0</formula>
    </cfRule>
    <cfRule type="cellIs" dxfId="23478" priority="38972" operator="equal">
      <formula>0</formula>
    </cfRule>
  </conditionalFormatting>
  <conditionalFormatting sqref="O7">
    <cfRule type="cellIs" dxfId="23477" priority="38969" operator="equal">
      <formula>0</formula>
    </cfRule>
    <cfRule type="expression" dxfId="23476" priority="38970">
      <formula>O7&lt;0</formula>
    </cfRule>
  </conditionalFormatting>
  <conditionalFormatting sqref="O8:O9">
    <cfRule type="expression" dxfId="23475" priority="38967">
      <formula>O8&lt;0</formula>
    </cfRule>
    <cfRule type="cellIs" dxfId="23474" priority="38968" operator="equal">
      <formula>0</formula>
    </cfRule>
  </conditionalFormatting>
  <conditionalFormatting sqref="O10">
    <cfRule type="expression" dxfId="23473" priority="38965">
      <formula>O10&lt;0</formula>
    </cfRule>
    <cfRule type="cellIs" dxfId="23472" priority="38966" operator="equal">
      <formula>0</formula>
    </cfRule>
  </conditionalFormatting>
  <conditionalFormatting sqref="O11">
    <cfRule type="cellIs" dxfId="23471" priority="38963" operator="equal">
      <formula>0</formula>
    </cfRule>
    <cfRule type="expression" dxfId="23470" priority="38964">
      <formula>O11&lt;0</formula>
    </cfRule>
  </conditionalFormatting>
  <conditionalFormatting sqref="O12:O13">
    <cfRule type="expression" dxfId="23469" priority="38961">
      <formula>O12&lt;0</formula>
    </cfRule>
    <cfRule type="cellIs" dxfId="23468" priority="38962" operator="equal">
      <formula>0</formula>
    </cfRule>
  </conditionalFormatting>
  <conditionalFormatting sqref="O14">
    <cfRule type="expression" dxfId="23467" priority="38959">
      <formula>O14&lt;0</formula>
    </cfRule>
    <cfRule type="cellIs" dxfId="23466" priority="38960" operator="equal">
      <formula>0</formula>
    </cfRule>
  </conditionalFormatting>
  <conditionalFormatting sqref="O15">
    <cfRule type="cellIs" dxfId="23465" priority="38957" operator="equal">
      <formula>0</formula>
    </cfRule>
    <cfRule type="expression" dxfId="23464" priority="38958">
      <formula>O15&lt;0</formula>
    </cfRule>
  </conditionalFormatting>
  <conditionalFormatting sqref="O16:O17">
    <cfRule type="expression" dxfId="23463" priority="38955">
      <formula>O16&lt;0</formula>
    </cfRule>
    <cfRule type="cellIs" dxfId="23462" priority="38956" operator="equal">
      <formula>0</formula>
    </cfRule>
  </conditionalFormatting>
  <conditionalFormatting sqref="O18">
    <cfRule type="expression" dxfId="23461" priority="38953">
      <formula>O18&lt;0</formula>
    </cfRule>
    <cfRule type="cellIs" dxfId="23460" priority="38954" operator="equal">
      <formula>0</formula>
    </cfRule>
  </conditionalFormatting>
  <conditionalFormatting sqref="O19">
    <cfRule type="cellIs" dxfId="23459" priority="38951" operator="equal">
      <formula>0</formula>
    </cfRule>
    <cfRule type="expression" dxfId="23458" priority="38952">
      <formula>O19&lt;0</formula>
    </cfRule>
  </conditionalFormatting>
  <conditionalFormatting sqref="O20:O21">
    <cfRule type="expression" dxfId="23457" priority="38949">
      <formula>O20&lt;0</formula>
    </cfRule>
    <cfRule type="cellIs" dxfId="23456" priority="38950" operator="equal">
      <formula>0</formula>
    </cfRule>
  </conditionalFormatting>
  <conditionalFormatting sqref="O22">
    <cfRule type="expression" dxfId="23455" priority="38947">
      <formula>O22&lt;0</formula>
    </cfRule>
    <cfRule type="cellIs" dxfId="23454" priority="38948" operator="equal">
      <formula>0</formula>
    </cfRule>
  </conditionalFormatting>
  <conditionalFormatting sqref="O23">
    <cfRule type="cellIs" dxfId="23453" priority="38945" operator="equal">
      <formula>0</formula>
    </cfRule>
    <cfRule type="expression" dxfId="23452" priority="38946">
      <formula>O23&lt;0</formula>
    </cfRule>
  </conditionalFormatting>
  <conditionalFormatting sqref="O24:O25">
    <cfRule type="expression" dxfId="23451" priority="38943">
      <formula>O24&lt;0</formula>
    </cfRule>
    <cfRule type="cellIs" dxfId="23450" priority="38944" operator="equal">
      <formula>0</formula>
    </cfRule>
  </conditionalFormatting>
  <conditionalFormatting sqref="O26">
    <cfRule type="expression" dxfId="23449" priority="38941">
      <formula>O26&lt;0</formula>
    </cfRule>
    <cfRule type="cellIs" dxfId="23448" priority="38942" operator="equal">
      <formula>0</formula>
    </cfRule>
  </conditionalFormatting>
  <conditionalFormatting sqref="O27">
    <cfRule type="cellIs" dxfId="23447" priority="38939" operator="equal">
      <formula>0</formula>
    </cfRule>
    <cfRule type="expression" dxfId="23446" priority="38940">
      <formula>O27&lt;0</formula>
    </cfRule>
  </conditionalFormatting>
  <conditionalFormatting sqref="O28:O29">
    <cfRule type="expression" dxfId="23445" priority="38937">
      <formula>O28&lt;0</formula>
    </cfRule>
    <cfRule type="cellIs" dxfId="23444" priority="38938" operator="equal">
      <formula>0</formula>
    </cfRule>
  </conditionalFormatting>
  <conditionalFormatting sqref="O30">
    <cfRule type="expression" dxfId="23443" priority="38935">
      <formula>O30&lt;0</formula>
    </cfRule>
    <cfRule type="cellIs" dxfId="23442" priority="38936" operator="equal">
      <formula>0</formula>
    </cfRule>
  </conditionalFormatting>
  <conditionalFormatting sqref="O31">
    <cfRule type="cellIs" dxfId="23441" priority="38933" operator="equal">
      <formula>0</formula>
    </cfRule>
    <cfRule type="expression" dxfId="23440" priority="38934">
      <formula>O31&lt;0</formula>
    </cfRule>
  </conditionalFormatting>
  <conditionalFormatting sqref="O32:O33">
    <cfRule type="expression" dxfId="23439" priority="38931">
      <formula>O32&lt;0</formula>
    </cfRule>
    <cfRule type="cellIs" dxfId="23438" priority="38932" operator="equal">
      <formula>0</formula>
    </cfRule>
  </conditionalFormatting>
  <conditionalFormatting sqref="O34">
    <cfRule type="expression" dxfId="23437" priority="38929">
      <formula>O34&lt;0</formula>
    </cfRule>
    <cfRule type="cellIs" dxfId="23436" priority="38930" operator="equal">
      <formula>0</formula>
    </cfRule>
  </conditionalFormatting>
  <conditionalFormatting sqref="O35">
    <cfRule type="cellIs" dxfId="23435" priority="38927" operator="equal">
      <formula>0</formula>
    </cfRule>
    <cfRule type="expression" dxfId="23434" priority="38928">
      <formula>O35&lt;0</formula>
    </cfRule>
  </conditionalFormatting>
  <conditionalFormatting sqref="O36:O37">
    <cfRule type="expression" dxfId="23433" priority="38925">
      <formula>O36&lt;0</formula>
    </cfRule>
    <cfRule type="cellIs" dxfId="23432" priority="38926" operator="equal">
      <formula>0</formula>
    </cfRule>
  </conditionalFormatting>
  <conditionalFormatting sqref="O38">
    <cfRule type="expression" dxfId="23431" priority="38923">
      <formula>O38&lt;0</formula>
    </cfRule>
    <cfRule type="cellIs" dxfId="23430" priority="38924" operator="equal">
      <formula>0</formula>
    </cfRule>
  </conditionalFormatting>
  <conditionalFormatting sqref="O39">
    <cfRule type="cellIs" dxfId="23429" priority="38921" operator="equal">
      <formula>0</formula>
    </cfRule>
    <cfRule type="expression" dxfId="23428" priority="38922">
      <formula>O39&lt;0</formula>
    </cfRule>
  </conditionalFormatting>
  <conditionalFormatting sqref="O40:O41">
    <cfRule type="expression" dxfId="23427" priority="38919">
      <formula>O40&lt;0</formula>
    </cfRule>
    <cfRule type="cellIs" dxfId="23426" priority="38920" operator="equal">
      <formula>0</formula>
    </cfRule>
  </conditionalFormatting>
  <conditionalFormatting sqref="O42">
    <cfRule type="expression" dxfId="23425" priority="38917">
      <formula>O42&lt;0</formula>
    </cfRule>
    <cfRule type="cellIs" dxfId="23424" priority="38918" operator="equal">
      <formula>0</formula>
    </cfRule>
  </conditionalFormatting>
  <conditionalFormatting sqref="O43">
    <cfRule type="cellIs" dxfId="23423" priority="38915" operator="equal">
      <formula>0</formula>
    </cfRule>
    <cfRule type="expression" dxfId="23422" priority="38916">
      <formula>O43&lt;0</formula>
    </cfRule>
  </conditionalFormatting>
  <conditionalFormatting sqref="O44:O46">
    <cfRule type="expression" dxfId="23421" priority="38913">
      <formula>O44&lt;0</formula>
    </cfRule>
    <cfRule type="cellIs" dxfId="23420" priority="38914" operator="equal">
      <formula>0</formula>
    </cfRule>
  </conditionalFormatting>
  <conditionalFormatting sqref="O43">
    <cfRule type="cellIs" dxfId="23419" priority="38911" operator="equal">
      <formula>0</formula>
    </cfRule>
    <cfRule type="expression" dxfId="23418" priority="38912">
      <formula>O43&lt;0</formula>
    </cfRule>
  </conditionalFormatting>
  <conditionalFormatting sqref="O44:O46">
    <cfRule type="expression" dxfId="23417" priority="38909">
      <formula>O44&lt;0</formula>
    </cfRule>
    <cfRule type="cellIs" dxfId="23416" priority="38910" operator="equal">
      <formula>0</formula>
    </cfRule>
  </conditionalFormatting>
  <conditionalFormatting sqref="O43">
    <cfRule type="cellIs" dxfId="23415" priority="38907" operator="equal">
      <formula>0</formula>
    </cfRule>
    <cfRule type="expression" dxfId="23414" priority="38908">
      <formula>O43&lt;0</formula>
    </cfRule>
  </conditionalFormatting>
  <conditionalFormatting sqref="O44:O45">
    <cfRule type="expression" dxfId="23413" priority="38905">
      <formula>O44&lt;0</formula>
    </cfRule>
    <cfRule type="cellIs" dxfId="23412" priority="38906" operator="equal">
      <formula>0</formula>
    </cfRule>
  </conditionalFormatting>
  <conditionalFormatting sqref="O46">
    <cfRule type="expression" dxfId="23411" priority="38903">
      <formula>O46&lt;0</formula>
    </cfRule>
    <cfRule type="cellIs" dxfId="23410" priority="38904" operator="equal">
      <formula>0</formula>
    </cfRule>
  </conditionalFormatting>
  <conditionalFormatting sqref="Y2:Y7">
    <cfRule type="beginsWith" dxfId="23409" priority="18780" operator="beginsWith" text="DP">
      <formula>LEFT(Y2,LEN("DP"))="DP"</formula>
    </cfRule>
  </conditionalFormatting>
  <conditionalFormatting sqref="A6">
    <cfRule type="containsText" dxfId="23408" priority="2082" operator="containsText" text="NTRAB">
      <formula>NOT(ISERROR(SEARCH("NTRAB",A6)))</formula>
    </cfRule>
    <cfRule type="containsText" dxfId="23407" priority="2083" operator="containsText" text="FERIADO">
      <formula>NOT(ISERROR(SEARCH("FERIADO",A6)))</formula>
    </cfRule>
  </conditionalFormatting>
  <conditionalFormatting sqref="A6">
    <cfRule type="containsText" dxfId="23406" priority="2081" operator="containsText" text="FÉRIAS">
      <formula>NOT(ISERROR(SEARCH("FÉRIAS",A6)))</formula>
    </cfRule>
  </conditionalFormatting>
  <conditionalFormatting sqref="A3">
    <cfRule type="containsText" dxfId="23405" priority="2079" operator="containsText" text="NTRAB">
      <formula>NOT(ISERROR(SEARCH("NTRAB",A3)))</formula>
    </cfRule>
    <cfRule type="containsText" dxfId="23404" priority="2080" operator="containsText" text="FERIADO">
      <formula>NOT(ISERROR(SEARCH("FERIADO",A3)))</formula>
    </cfRule>
  </conditionalFormatting>
  <conditionalFormatting sqref="A3">
    <cfRule type="containsText" dxfId="23403" priority="2078" operator="containsText" text="FÉRIAS">
      <formula>NOT(ISERROR(SEARCH("FÉRIAS",A3)))</formula>
    </cfRule>
  </conditionalFormatting>
  <conditionalFormatting sqref="A3 A6">
    <cfRule type="containsText" dxfId="23402" priority="2077" operator="containsText" text="ATESTADO">
      <formula>NOT(ISERROR(SEARCH("ATESTADO",A3)))</formula>
    </cfRule>
  </conditionalFormatting>
  <conditionalFormatting sqref="A4">
    <cfRule type="containsText" dxfId="23401" priority="2075" operator="containsText" text="NTRAB">
      <formula>NOT(ISERROR(SEARCH("NTRAB",A4)))</formula>
    </cfRule>
    <cfRule type="containsText" dxfId="23400" priority="2076" operator="containsText" text="FERIADO">
      <formula>NOT(ISERROR(SEARCH("FERIADO",A4)))</formula>
    </cfRule>
  </conditionalFormatting>
  <conditionalFormatting sqref="A4">
    <cfRule type="containsText" dxfId="23399" priority="2074" operator="containsText" text="FÉRIAS">
      <formula>NOT(ISERROR(SEARCH("FÉRIAS",A4)))</formula>
    </cfRule>
  </conditionalFormatting>
  <conditionalFormatting sqref="A4">
    <cfRule type="expression" dxfId="23398" priority="2070">
      <formula>A3="FERIADO"</formula>
    </cfRule>
    <cfRule type="expression" dxfId="23397" priority="2071">
      <formula>A3="NTRAB"</formula>
    </cfRule>
    <cfRule type="expression" dxfId="23396" priority="2072">
      <formula>A3="FÉRIAS"</formula>
    </cfRule>
    <cfRule type="expression" dxfId="23395" priority="2073">
      <formula>A3="ATESTADO"</formula>
    </cfRule>
  </conditionalFormatting>
  <conditionalFormatting sqref="A4">
    <cfRule type="containsText" dxfId="23394" priority="2069" operator="containsText" text="ATESTADO">
      <formula>NOT(ISERROR(SEARCH("ATESTADO",A4)))</formula>
    </cfRule>
  </conditionalFormatting>
  <conditionalFormatting sqref="A5">
    <cfRule type="containsText" dxfId="23393" priority="2067" operator="containsText" text="NTRAB">
      <formula>NOT(ISERROR(SEARCH("NTRAB",A5)))</formula>
    </cfRule>
    <cfRule type="containsText" dxfId="23392" priority="2068" operator="containsText" text="FERIADO">
      <formula>NOT(ISERROR(SEARCH("FERIADO",A5)))</formula>
    </cfRule>
  </conditionalFormatting>
  <conditionalFormatting sqref="A5">
    <cfRule type="containsText" dxfId="23391" priority="2066" operator="containsText" text="FÉRIAS">
      <formula>NOT(ISERROR(SEARCH("FÉRIAS",A5)))</formula>
    </cfRule>
  </conditionalFormatting>
  <conditionalFormatting sqref="A5">
    <cfRule type="expression" dxfId="23390" priority="2062">
      <formula>A4="FERIADO"</formula>
    </cfRule>
    <cfRule type="expression" dxfId="23389" priority="2063">
      <formula>A4="NTRAB"</formula>
    </cfRule>
    <cfRule type="expression" dxfId="23388" priority="2064">
      <formula>A4="FÉRIAS"</formula>
    </cfRule>
    <cfRule type="expression" dxfId="23387" priority="2065">
      <formula>A4="ATESTADO"</formula>
    </cfRule>
  </conditionalFormatting>
  <conditionalFormatting sqref="A5">
    <cfRule type="containsText" dxfId="23386" priority="2061" operator="containsText" text="ATESTADO">
      <formula>NOT(ISERROR(SEARCH("ATESTADO",A5)))</formula>
    </cfRule>
  </conditionalFormatting>
  <conditionalFormatting sqref="A5">
    <cfRule type="expression" dxfId="23385" priority="2057">
      <formula>A3="ATESTADO"</formula>
    </cfRule>
    <cfRule type="expression" dxfId="23384" priority="2058">
      <formula>A3="FÉRIAS"</formula>
    </cfRule>
    <cfRule type="expression" dxfId="23383" priority="2059">
      <formula>A3="NTRAB"</formula>
    </cfRule>
    <cfRule type="expression" dxfId="23382" priority="2060">
      <formula>A3="FERIADO"</formula>
    </cfRule>
  </conditionalFormatting>
  <conditionalFormatting sqref="A3:A6">
    <cfRule type="containsText" dxfId="23381" priority="2056" operator="containsText" text="HOJE">
      <formula>NOT(ISERROR(SEARCH("HOJE",A3)))</formula>
    </cfRule>
  </conditionalFormatting>
  <conditionalFormatting sqref="A10">
    <cfRule type="containsText" dxfId="23380" priority="2054" operator="containsText" text="NTRAB">
      <formula>NOT(ISERROR(SEARCH("NTRAB",A10)))</formula>
    </cfRule>
    <cfRule type="containsText" dxfId="23379" priority="2055" operator="containsText" text="FERIADO">
      <formula>NOT(ISERROR(SEARCH("FERIADO",A10)))</formula>
    </cfRule>
  </conditionalFormatting>
  <conditionalFormatting sqref="A10">
    <cfRule type="containsText" dxfId="23378" priority="2053" operator="containsText" text="FÉRIAS">
      <formula>NOT(ISERROR(SEARCH("FÉRIAS",A10)))</formula>
    </cfRule>
  </conditionalFormatting>
  <conditionalFormatting sqref="A7">
    <cfRule type="containsText" dxfId="23377" priority="2051" operator="containsText" text="NTRAB">
      <formula>NOT(ISERROR(SEARCH("NTRAB",A7)))</formula>
    </cfRule>
    <cfRule type="containsText" dxfId="23376" priority="2052" operator="containsText" text="FERIADO">
      <formula>NOT(ISERROR(SEARCH("FERIADO",A7)))</formula>
    </cfRule>
  </conditionalFormatting>
  <conditionalFormatting sqref="A7">
    <cfRule type="containsText" dxfId="23375" priority="2050" operator="containsText" text="FÉRIAS">
      <formula>NOT(ISERROR(SEARCH("FÉRIAS",A7)))</formula>
    </cfRule>
  </conditionalFormatting>
  <conditionalFormatting sqref="A7 A10">
    <cfRule type="containsText" dxfId="23374" priority="2049" operator="containsText" text="ATESTADO">
      <formula>NOT(ISERROR(SEARCH("ATESTADO",A7)))</formula>
    </cfRule>
  </conditionalFormatting>
  <conditionalFormatting sqref="A8">
    <cfRule type="containsText" dxfId="23373" priority="2047" operator="containsText" text="NTRAB">
      <formula>NOT(ISERROR(SEARCH("NTRAB",A8)))</formula>
    </cfRule>
    <cfRule type="containsText" dxfId="23372" priority="2048" operator="containsText" text="FERIADO">
      <formula>NOT(ISERROR(SEARCH("FERIADO",A8)))</formula>
    </cfRule>
  </conditionalFormatting>
  <conditionalFormatting sqref="A8">
    <cfRule type="containsText" dxfId="23371" priority="2046" operator="containsText" text="FÉRIAS">
      <formula>NOT(ISERROR(SEARCH("FÉRIAS",A8)))</formula>
    </cfRule>
  </conditionalFormatting>
  <conditionalFormatting sqref="A8">
    <cfRule type="expression" dxfId="23370" priority="2042">
      <formula>A7="FERIADO"</formula>
    </cfRule>
    <cfRule type="expression" dxfId="23369" priority="2043">
      <formula>A7="NTRAB"</formula>
    </cfRule>
    <cfRule type="expression" dxfId="23368" priority="2044">
      <formula>A7="FÉRIAS"</formula>
    </cfRule>
    <cfRule type="expression" dxfId="23367" priority="2045">
      <formula>A7="ATESTADO"</formula>
    </cfRule>
  </conditionalFormatting>
  <conditionalFormatting sqref="A8">
    <cfRule type="containsText" dxfId="23366" priority="2041" operator="containsText" text="ATESTADO">
      <formula>NOT(ISERROR(SEARCH("ATESTADO",A8)))</formula>
    </cfRule>
  </conditionalFormatting>
  <conditionalFormatting sqref="A9">
    <cfRule type="containsText" dxfId="23365" priority="2039" operator="containsText" text="NTRAB">
      <formula>NOT(ISERROR(SEARCH("NTRAB",A9)))</formula>
    </cfRule>
    <cfRule type="containsText" dxfId="23364" priority="2040" operator="containsText" text="FERIADO">
      <formula>NOT(ISERROR(SEARCH("FERIADO",A9)))</formula>
    </cfRule>
  </conditionalFormatting>
  <conditionalFormatting sqref="A9">
    <cfRule type="containsText" dxfId="23363" priority="2038" operator="containsText" text="FÉRIAS">
      <formula>NOT(ISERROR(SEARCH("FÉRIAS",A9)))</formula>
    </cfRule>
  </conditionalFormatting>
  <conditionalFormatting sqref="A9">
    <cfRule type="expression" dxfId="23362" priority="2034">
      <formula>A8="FERIADO"</formula>
    </cfRule>
    <cfRule type="expression" dxfId="23361" priority="2035">
      <formula>A8="NTRAB"</formula>
    </cfRule>
    <cfRule type="expression" dxfId="23360" priority="2036">
      <formula>A8="FÉRIAS"</formula>
    </cfRule>
    <cfRule type="expression" dxfId="23359" priority="2037">
      <formula>A8="ATESTADO"</formula>
    </cfRule>
  </conditionalFormatting>
  <conditionalFormatting sqref="A9">
    <cfRule type="containsText" dxfId="23358" priority="2033" operator="containsText" text="ATESTADO">
      <formula>NOT(ISERROR(SEARCH("ATESTADO",A9)))</formula>
    </cfRule>
  </conditionalFormatting>
  <conditionalFormatting sqref="A9">
    <cfRule type="expression" dxfId="23357" priority="2029">
      <formula>A7="ATESTADO"</formula>
    </cfRule>
    <cfRule type="expression" dxfId="23356" priority="2030">
      <formula>A7="FÉRIAS"</formula>
    </cfRule>
    <cfRule type="expression" dxfId="23355" priority="2031">
      <formula>A7="NTRAB"</formula>
    </cfRule>
    <cfRule type="expression" dxfId="23354" priority="2032">
      <formula>A7="FERIADO"</formula>
    </cfRule>
  </conditionalFormatting>
  <conditionalFormatting sqref="A7:A10">
    <cfRule type="containsText" dxfId="23353" priority="2028" operator="containsText" text="HOJE">
      <formula>NOT(ISERROR(SEARCH("HOJE",A7)))</formula>
    </cfRule>
  </conditionalFormatting>
  <conditionalFormatting sqref="A14">
    <cfRule type="containsText" dxfId="23352" priority="2026" operator="containsText" text="NTRAB">
      <formula>NOT(ISERROR(SEARCH("NTRAB",A14)))</formula>
    </cfRule>
    <cfRule type="containsText" dxfId="23351" priority="2027" operator="containsText" text="FERIADO">
      <formula>NOT(ISERROR(SEARCH("FERIADO",A14)))</formula>
    </cfRule>
  </conditionalFormatting>
  <conditionalFormatting sqref="A14">
    <cfRule type="containsText" dxfId="23350" priority="2025" operator="containsText" text="FÉRIAS">
      <formula>NOT(ISERROR(SEARCH("FÉRIAS",A14)))</formula>
    </cfRule>
  </conditionalFormatting>
  <conditionalFormatting sqref="A11">
    <cfRule type="containsText" dxfId="23349" priority="2023" operator="containsText" text="NTRAB">
      <formula>NOT(ISERROR(SEARCH("NTRAB",A11)))</formula>
    </cfRule>
    <cfRule type="containsText" dxfId="23348" priority="2024" operator="containsText" text="FERIADO">
      <formula>NOT(ISERROR(SEARCH("FERIADO",A11)))</formula>
    </cfRule>
  </conditionalFormatting>
  <conditionalFormatting sqref="A11">
    <cfRule type="containsText" dxfId="23347" priority="2022" operator="containsText" text="FÉRIAS">
      <formula>NOT(ISERROR(SEARCH("FÉRIAS",A11)))</formula>
    </cfRule>
  </conditionalFormatting>
  <conditionalFormatting sqref="A11 A14">
    <cfRule type="containsText" dxfId="23346" priority="2021" operator="containsText" text="ATESTADO">
      <formula>NOT(ISERROR(SEARCH("ATESTADO",A11)))</formula>
    </cfRule>
  </conditionalFormatting>
  <conditionalFormatting sqref="A12">
    <cfRule type="containsText" dxfId="23345" priority="2019" operator="containsText" text="NTRAB">
      <formula>NOT(ISERROR(SEARCH("NTRAB",A12)))</formula>
    </cfRule>
    <cfRule type="containsText" dxfId="23344" priority="2020" operator="containsText" text="FERIADO">
      <formula>NOT(ISERROR(SEARCH("FERIADO",A12)))</formula>
    </cfRule>
  </conditionalFormatting>
  <conditionalFormatting sqref="A12">
    <cfRule type="containsText" dxfId="23343" priority="2018" operator="containsText" text="FÉRIAS">
      <formula>NOT(ISERROR(SEARCH("FÉRIAS",A12)))</formula>
    </cfRule>
  </conditionalFormatting>
  <conditionalFormatting sqref="A12">
    <cfRule type="expression" dxfId="23342" priority="2014">
      <formula>A11="FERIADO"</formula>
    </cfRule>
    <cfRule type="expression" dxfId="23341" priority="2015">
      <formula>A11="NTRAB"</formula>
    </cfRule>
    <cfRule type="expression" dxfId="23340" priority="2016">
      <formula>A11="FÉRIAS"</formula>
    </cfRule>
    <cfRule type="expression" dxfId="23339" priority="2017">
      <formula>A11="ATESTADO"</formula>
    </cfRule>
  </conditionalFormatting>
  <conditionalFormatting sqref="A12">
    <cfRule type="containsText" dxfId="23338" priority="2013" operator="containsText" text="ATESTADO">
      <formula>NOT(ISERROR(SEARCH("ATESTADO",A12)))</formula>
    </cfRule>
  </conditionalFormatting>
  <conditionalFormatting sqref="A11:A12 A14">
    <cfRule type="containsText" dxfId="23337" priority="2012" operator="containsText" text="HOJE">
      <formula>NOT(ISERROR(SEARCH("HOJE",A11)))</formula>
    </cfRule>
  </conditionalFormatting>
  <conditionalFormatting sqref="A18">
    <cfRule type="containsText" dxfId="23336" priority="2010" operator="containsText" text="NTRAB">
      <formula>NOT(ISERROR(SEARCH("NTRAB",A18)))</formula>
    </cfRule>
    <cfRule type="containsText" dxfId="23335" priority="2011" operator="containsText" text="FERIADO">
      <formula>NOT(ISERROR(SEARCH("FERIADO",A18)))</formula>
    </cfRule>
  </conditionalFormatting>
  <conditionalFormatting sqref="A18">
    <cfRule type="containsText" dxfId="23334" priority="2009" operator="containsText" text="FÉRIAS">
      <formula>NOT(ISERROR(SEARCH("FÉRIAS",A18)))</formula>
    </cfRule>
  </conditionalFormatting>
  <conditionalFormatting sqref="A15">
    <cfRule type="containsText" dxfId="23333" priority="2007" operator="containsText" text="NTRAB">
      <formula>NOT(ISERROR(SEARCH("NTRAB",A15)))</formula>
    </cfRule>
    <cfRule type="containsText" dxfId="23332" priority="2008" operator="containsText" text="FERIADO">
      <formula>NOT(ISERROR(SEARCH("FERIADO",A15)))</formula>
    </cfRule>
  </conditionalFormatting>
  <conditionalFormatting sqref="A15">
    <cfRule type="containsText" dxfId="23331" priority="2006" operator="containsText" text="FÉRIAS">
      <formula>NOT(ISERROR(SEARCH("FÉRIAS",A15)))</formula>
    </cfRule>
  </conditionalFormatting>
  <conditionalFormatting sqref="A15 A18">
    <cfRule type="containsText" dxfId="23330" priority="2005" operator="containsText" text="ATESTADO">
      <formula>NOT(ISERROR(SEARCH("ATESTADO",A15)))</formula>
    </cfRule>
  </conditionalFormatting>
  <conditionalFormatting sqref="A16">
    <cfRule type="containsText" dxfId="23329" priority="2003" operator="containsText" text="NTRAB">
      <formula>NOT(ISERROR(SEARCH("NTRAB",A16)))</formula>
    </cfRule>
    <cfRule type="containsText" dxfId="23328" priority="2004" operator="containsText" text="FERIADO">
      <formula>NOT(ISERROR(SEARCH("FERIADO",A16)))</formula>
    </cfRule>
  </conditionalFormatting>
  <conditionalFormatting sqref="A16">
    <cfRule type="containsText" dxfId="23327" priority="2002" operator="containsText" text="FÉRIAS">
      <formula>NOT(ISERROR(SEARCH("FÉRIAS",A16)))</formula>
    </cfRule>
  </conditionalFormatting>
  <conditionalFormatting sqref="A16">
    <cfRule type="expression" dxfId="23326" priority="1998">
      <formula>A15="FERIADO"</formula>
    </cfRule>
    <cfRule type="expression" dxfId="23325" priority="1999">
      <formula>A15="NTRAB"</formula>
    </cfRule>
    <cfRule type="expression" dxfId="23324" priority="2000">
      <formula>A15="FÉRIAS"</formula>
    </cfRule>
    <cfRule type="expression" dxfId="23323" priority="2001">
      <formula>A15="ATESTADO"</formula>
    </cfRule>
  </conditionalFormatting>
  <conditionalFormatting sqref="A16">
    <cfRule type="containsText" dxfId="23322" priority="1997" operator="containsText" text="ATESTADO">
      <formula>NOT(ISERROR(SEARCH("ATESTADO",A16)))</formula>
    </cfRule>
  </conditionalFormatting>
  <conditionalFormatting sqref="A15:A16 A18">
    <cfRule type="containsText" dxfId="23321" priority="1996" operator="containsText" text="HOJE">
      <formula>NOT(ISERROR(SEARCH("HOJE",A15)))</formula>
    </cfRule>
  </conditionalFormatting>
  <conditionalFormatting sqref="A22">
    <cfRule type="containsText" dxfId="23320" priority="1994" operator="containsText" text="NTRAB">
      <formula>NOT(ISERROR(SEARCH("NTRAB",A22)))</formula>
    </cfRule>
    <cfRule type="containsText" dxfId="23319" priority="1995" operator="containsText" text="FERIADO">
      <formula>NOT(ISERROR(SEARCH("FERIADO",A22)))</formula>
    </cfRule>
  </conditionalFormatting>
  <conditionalFormatting sqref="A22">
    <cfRule type="containsText" dxfId="23318" priority="1993" operator="containsText" text="FÉRIAS">
      <formula>NOT(ISERROR(SEARCH("FÉRIAS",A22)))</formula>
    </cfRule>
  </conditionalFormatting>
  <conditionalFormatting sqref="A19">
    <cfRule type="containsText" dxfId="23317" priority="1991" operator="containsText" text="NTRAB">
      <formula>NOT(ISERROR(SEARCH("NTRAB",A19)))</formula>
    </cfRule>
    <cfRule type="containsText" dxfId="23316" priority="1992" operator="containsText" text="FERIADO">
      <formula>NOT(ISERROR(SEARCH("FERIADO",A19)))</formula>
    </cfRule>
  </conditionalFormatting>
  <conditionalFormatting sqref="A19">
    <cfRule type="containsText" dxfId="23315" priority="1990" operator="containsText" text="FÉRIAS">
      <formula>NOT(ISERROR(SEARCH("FÉRIAS",A19)))</formula>
    </cfRule>
  </conditionalFormatting>
  <conditionalFormatting sqref="A19 A22">
    <cfRule type="containsText" dxfId="23314" priority="1989" operator="containsText" text="ATESTADO">
      <formula>NOT(ISERROR(SEARCH("ATESTADO",A19)))</formula>
    </cfRule>
  </conditionalFormatting>
  <conditionalFormatting sqref="A20">
    <cfRule type="containsText" dxfId="23313" priority="1987" operator="containsText" text="NTRAB">
      <formula>NOT(ISERROR(SEARCH("NTRAB",A20)))</formula>
    </cfRule>
    <cfRule type="containsText" dxfId="23312" priority="1988" operator="containsText" text="FERIADO">
      <formula>NOT(ISERROR(SEARCH("FERIADO",A20)))</formula>
    </cfRule>
  </conditionalFormatting>
  <conditionalFormatting sqref="A20">
    <cfRule type="containsText" dxfId="23311" priority="1986" operator="containsText" text="FÉRIAS">
      <formula>NOT(ISERROR(SEARCH("FÉRIAS",A20)))</formula>
    </cfRule>
  </conditionalFormatting>
  <conditionalFormatting sqref="A20">
    <cfRule type="expression" dxfId="23310" priority="1982">
      <formula>A19="FERIADO"</formula>
    </cfRule>
    <cfRule type="expression" dxfId="23309" priority="1983">
      <formula>A19="NTRAB"</formula>
    </cfRule>
    <cfRule type="expression" dxfId="23308" priority="1984">
      <formula>A19="FÉRIAS"</formula>
    </cfRule>
    <cfRule type="expression" dxfId="23307" priority="1985">
      <formula>A19="ATESTADO"</formula>
    </cfRule>
  </conditionalFormatting>
  <conditionalFormatting sqref="A20">
    <cfRule type="containsText" dxfId="23306" priority="1981" operator="containsText" text="ATESTADO">
      <formula>NOT(ISERROR(SEARCH("ATESTADO",A20)))</formula>
    </cfRule>
  </conditionalFormatting>
  <conditionalFormatting sqref="A19:A20 A22">
    <cfRule type="containsText" dxfId="23305" priority="1980" operator="containsText" text="HOJE">
      <formula>NOT(ISERROR(SEARCH("HOJE",A19)))</formula>
    </cfRule>
  </conditionalFormatting>
  <conditionalFormatting sqref="A26">
    <cfRule type="containsText" dxfId="23304" priority="1978" operator="containsText" text="NTRAB">
      <formula>NOT(ISERROR(SEARCH("NTRAB",A26)))</formula>
    </cfRule>
    <cfRule type="containsText" dxfId="23303" priority="1979" operator="containsText" text="FERIADO">
      <formula>NOT(ISERROR(SEARCH("FERIADO",A26)))</formula>
    </cfRule>
  </conditionalFormatting>
  <conditionalFormatting sqref="A26">
    <cfRule type="containsText" dxfId="23302" priority="1977" operator="containsText" text="FÉRIAS">
      <formula>NOT(ISERROR(SEARCH("FÉRIAS",A26)))</formula>
    </cfRule>
  </conditionalFormatting>
  <conditionalFormatting sqref="A23">
    <cfRule type="containsText" dxfId="23301" priority="1975" operator="containsText" text="NTRAB">
      <formula>NOT(ISERROR(SEARCH("NTRAB",A23)))</formula>
    </cfRule>
    <cfRule type="containsText" dxfId="23300" priority="1976" operator="containsText" text="FERIADO">
      <formula>NOT(ISERROR(SEARCH("FERIADO",A23)))</formula>
    </cfRule>
  </conditionalFormatting>
  <conditionalFormatting sqref="A23">
    <cfRule type="containsText" dxfId="23299" priority="1974" operator="containsText" text="FÉRIAS">
      <formula>NOT(ISERROR(SEARCH("FÉRIAS",A23)))</formula>
    </cfRule>
  </conditionalFormatting>
  <conditionalFormatting sqref="A23 A26">
    <cfRule type="containsText" dxfId="23298" priority="1973" operator="containsText" text="ATESTADO">
      <formula>NOT(ISERROR(SEARCH("ATESTADO",A23)))</formula>
    </cfRule>
  </conditionalFormatting>
  <conditionalFormatting sqref="A24">
    <cfRule type="containsText" dxfId="23297" priority="1971" operator="containsText" text="NTRAB">
      <formula>NOT(ISERROR(SEARCH("NTRAB",A24)))</formula>
    </cfRule>
    <cfRule type="containsText" dxfId="23296" priority="1972" operator="containsText" text="FERIADO">
      <formula>NOT(ISERROR(SEARCH("FERIADO",A24)))</formula>
    </cfRule>
  </conditionalFormatting>
  <conditionalFormatting sqref="A24">
    <cfRule type="containsText" dxfId="23295" priority="1970" operator="containsText" text="FÉRIAS">
      <formula>NOT(ISERROR(SEARCH("FÉRIAS",A24)))</formula>
    </cfRule>
  </conditionalFormatting>
  <conditionalFormatting sqref="A24">
    <cfRule type="expression" dxfId="23294" priority="1966">
      <formula>A23="FERIADO"</formula>
    </cfRule>
    <cfRule type="expression" dxfId="23293" priority="1967">
      <formula>A23="NTRAB"</formula>
    </cfRule>
    <cfRule type="expression" dxfId="23292" priority="1968">
      <formula>A23="FÉRIAS"</formula>
    </cfRule>
    <cfRule type="expression" dxfId="23291" priority="1969">
      <formula>A23="ATESTADO"</formula>
    </cfRule>
  </conditionalFormatting>
  <conditionalFormatting sqref="A24">
    <cfRule type="containsText" dxfId="23290" priority="1965" operator="containsText" text="ATESTADO">
      <formula>NOT(ISERROR(SEARCH("ATESTADO",A24)))</formula>
    </cfRule>
  </conditionalFormatting>
  <conditionalFormatting sqref="A23:A24 A26">
    <cfRule type="containsText" dxfId="23289" priority="1964" operator="containsText" text="HOJE">
      <formula>NOT(ISERROR(SEARCH("HOJE",A23)))</formula>
    </cfRule>
  </conditionalFormatting>
  <conditionalFormatting sqref="A30">
    <cfRule type="containsText" dxfId="23288" priority="1962" operator="containsText" text="NTRAB">
      <formula>NOT(ISERROR(SEARCH("NTRAB",A30)))</formula>
    </cfRule>
    <cfRule type="containsText" dxfId="23287" priority="1963" operator="containsText" text="FERIADO">
      <formula>NOT(ISERROR(SEARCH("FERIADO",A30)))</formula>
    </cfRule>
  </conditionalFormatting>
  <conditionalFormatting sqref="A30">
    <cfRule type="containsText" dxfId="23286" priority="1961" operator="containsText" text="FÉRIAS">
      <formula>NOT(ISERROR(SEARCH("FÉRIAS",A30)))</formula>
    </cfRule>
  </conditionalFormatting>
  <conditionalFormatting sqref="A27">
    <cfRule type="containsText" dxfId="23285" priority="1959" operator="containsText" text="NTRAB">
      <formula>NOT(ISERROR(SEARCH("NTRAB",A27)))</formula>
    </cfRule>
    <cfRule type="containsText" dxfId="23284" priority="1960" operator="containsText" text="FERIADO">
      <formula>NOT(ISERROR(SEARCH("FERIADO",A27)))</formula>
    </cfRule>
  </conditionalFormatting>
  <conditionalFormatting sqref="A27">
    <cfRule type="containsText" dxfId="23283" priority="1958" operator="containsText" text="FÉRIAS">
      <formula>NOT(ISERROR(SEARCH("FÉRIAS",A27)))</formula>
    </cfRule>
  </conditionalFormatting>
  <conditionalFormatting sqref="A27 A30">
    <cfRule type="containsText" dxfId="23282" priority="1957" operator="containsText" text="ATESTADO">
      <formula>NOT(ISERROR(SEARCH("ATESTADO",A27)))</formula>
    </cfRule>
  </conditionalFormatting>
  <conditionalFormatting sqref="A28">
    <cfRule type="containsText" dxfId="23281" priority="1955" operator="containsText" text="NTRAB">
      <formula>NOT(ISERROR(SEARCH("NTRAB",A28)))</formula>
    </cfRule>
    <cfRule type="containsText" dxfId="23280" priority="1956" operator="containsText" text="FERIADO">
      <formula>NOT(ISERROR(SEARCH("FERIADO",A28)))</formula>
    </cfRule>
  </conditionalFormatting>
  <conditionalFormatting sqref="A28">
    <cfRule type="containsText" dxfId="23279" priority="1954" operator="containsText" text="FÉRIAS">
      <formula>NOT(ISERROR(SEARCH("FÉRIAS",A28)))</formula>
    </cfRule>
  </conditionalFormatting>
  <conditionalFormatting sqref="A28">
    <cfRule type="expression" dxfId="23278" priority="1950">
      <formula>A27="FERIADO"</formula>
    </cfRule>
    <cfRule type="expression" dxfId="23277" priority="1951">
      <formula>A27="NTRAB"</formula>
    </cfRule>
    <cfRule type="expression" dxfId="23276" priority="1952">
      <formula>A27="FÉRIAS"</formula>
    </cfRule>
    <cfRule type="expression" dxfId="23275" priority="1953">
      <formula>A27="ATESTADO"</formula>
    </cfRule>
  </conditionalFormatting>
  <conditionalFormatting sqref="A28">
    <cfRule type="containsText" dxfId="23274" priority="1949" operator="containsText" text="ATESTADO">
      <formula>NOT(ISERROR(SEARCH("ATESTADO",A28)))</formula>
    </cfRule>
  </conditionalFormatting>
  <conditionalFormatting sqref="A27:A28 A30">
    <cfRule type="containsText" dxfId="23273" priority="1948" operator="containsText" text="HOJE">
      <formula>NOT(ISERROR(SEARCH("HOJE",A27)))</formula>
    </cfRule>
  </conditionalFormatting>
  <conditionalFormatting sqref="A34">
    <cfRule type="containsText" dxfId="23272" priority="1946" operator="containsText" text="NTRAB">
      <formula>NOT(ISERROR(SEARCH("NTRAB",A34)))</formula>
    </cfRule>
    <cfRule type="containsText" dxfId="23271" priority="1947" operator="containsText" text="FERIADO">
      <formula>NOT(ISERROR(SEARCH("FERIADO",A34)))</formula>
    </cfRule>
  </conditionalFormatting>
  <conditionalFormatting sqref="A34">
    <cfRule type="containsText" dxfId="23270" priority="1945" operator="containsText" text="FÉRIAS">
      <formula>NOT(ISERROR(SEARCH("FÉRIAS",A34)))</formula>
    </cfRule>
  </conditionalFormatting>
  <conditionalFormatting sqref="A31">
    <cfRule type="containsText" dxfId="23269" priority="1943" operator="containsText" text="NTRAB">
      <formula>NOT(ISERROR(SEARCH("NTRAB",A31)))</formula>
    </cfRule>
    <cfRule type="containsText" dxfId="23268" priority="1944" operator="containsText" text="FERIADO">
      <formula>NOT(ISERROR(SEARCH("FERIADO",A31)))</formula>
    </cfRule>
  </conditionalFormatting>
  <conditionalFormatting sqref="A31">
    <cfRule type="containsText" dxfId="23267" priority="1942" operator="containsText" text="FÉRIAS">
      <formula>NOT(ISERROR(SEARCH("FÉRIAS",A31)))</formula>
    </cfRule>
  </conditionalFormatting>
  <conditionalFormatting sqref="A31 A34">
    <cfRule type="containsText" dxfId="23266" priority="1941" operator="containsText" text="ATESTADO">
      <formula>NOT(ISERROR(SEARCH("ATESTADO",A31)))</formula>
    </cfRule>
  </conditionalFormatting>
  <conditionalFormatting sqref="A32">
    <cfRule type="containsText" dxfId="23265" priority="1939" operator="containsText" text="NTRAB">
      <formula>NOT(ISERROR(SEARCH("NTRAB",A32)))</formula>
    </cfRule>
    <cfRule type="containsText" dxfId="23264" priority="1940" operator="containsText" text="FERIADO">
      <formula>NOT(ISERROR(SEARCH("FERIADO",A32)))</formula>
    </cfRule>
  </conditionalFormatting>
  <conditionalFormatting sqref="A32">
    <cfRule type="containsText" dxfId="23263" priority="1938" operator="containsText" text="FÉRIAS">
      <formula>NOT(ISERROR(SEARCH("FÉRIAS",A32)))</formula>
    </cfRule>
  </conditionalFormatting>
  <conditionalFormatting sqref="A32">
    <cfRule type="expression" dxfId="23262" priority="1934">
      <formula>A31="FERIADO"</formula>
    </cfRule>
    <cfRule type="expression" dxfId="23261" priority="1935">
      <formula>A31="NTRAB"</formula>
    </cfRule>
    <cfRule type="expression" dxfId="23260" priority="1936">
      <formula>A31="FÉRIAS"</formula>
    </cfRule>
    <cfRule type="expression" dxfId="23259" priority="1937">
      <formula>A31="ATESTADO"</formula>
    </cfRule>
  </conditionalFormatting>
  <conditionalFormatting sqref="A32">
    <cfRule type="containsText" dxfId="23258" priority="1933" operator="containsText" text="ATESTADO">
      <formula>NOT(ISERROR(SEARCH("ATESTADO",A32)))</formula>
    </cfRule>
  </conditionalFormatting>
  <conditionalFormatting sqref="A31:A32 A34">
    <cfRule type="containsText" dxfId="23257" priority="1932" operator="containsText" text="HOJE">
      <formula>NOT(ISERROR(SEARCH("HOJE",A31)))</formula>
    </cfRule>
  </conditionalFormatting>
  <conditionalFormatting sqref="A38">
    <cfRule type="containsText" dxfId="23256" priority="1930" operator="containsText" text="NTRAB">
      <formula>NOT(ISERROR(SEARCH("NTRAB",A38)))</formula>
    </cfRule>
    <cfRule type="containsText" dxfId="23255" priority="1931" operator="containsText" text="FERIADO">
      <formula>NOT(ISERROR(SEARCH("FERIADO",A38)))</formula>
    </cfRule>
  </conditionalFormatting>
  <conditionalFormatting sqref="A38">
    <cfRule type="containsText" dxfId="23254" priority="1929" operator="containsText" text="FÉRIAS">
      <formula>NOT(ISERROR(SEARCH("FÉRIAS",A38)))</formula>
    </cfRule>
  </conditionalFormatting>
  <conditionalFormatting sqref="A35">
    <cfRule type="containsText" dxfId="23253" priority="1927" operator="containsText" text="NTRAB">
      <formula>NOT(ISERROR(SEARCH("NTRAB",A35)))</formula>
    </cfRule>
    <cfRule type="containsText" dxfId="23252" priority="1928" operator="containsText" text="FERIADO">
      <formula>NOT(ISERROR(SEARCH("FERIADO",A35)))</formula>
    </cfRule>
  </conditionalFormatting>
  <conditionalFormatting sqref="A35">
    <cfRule type="containsText" dxfId="23251" priority="1926" operator="containsText" text="FÉRIAS">
      <formula>NOT(ISERROR(SEARCH("FÉRIAS",A35)))</formula>
    </cfRule>
  </conditionalFormatting>
  <conditionalFormatting sqref="A35 A38">
    <cfRule type="containsText" dxfId="23250" priority="1925" operator="containsText" text="ATESTADO">
      <formula>NOT(ISERROR(SEARCH("ATESTADO",A35)))</formula>
    </cfRule>
  </conditionalFormatting>
  <conditionalFormatting sqref="A36">
    <cfRule type="containsText" dxfId="23249" priority="1923" operator="containsText" text="NTRAB">
      <formula>NOT(ISERROR(SEARCH("NTRAB",A36)))</formula>
    </cfRule>
    <cfRule type="containsText" dxfId="23248" priority="1924" operator="containsText" text="FERIADO">
      <formula>NOT(ISERROR(SEARCH("FERIADO",A36)))</formula>
    </cfRule>
  </conditionalFormatting>
  <conditionalFormatting sqref="A36">
    <cfRule type="containsText" dxfId="23247" priority="1922" operator="containsText" text="FÉRIAS">
      <formula>NOT(ISERROR(SEARCH("FÉRIAS",A36)))</formula>
    </cfRule>
  </conditionalFormatting>
  <conditionalFormatting sqref="A36">
    <cfRule type="expression" dxfId="23246" priority="1918">
      <formula>A35="FERIADO"</formula>
    </cfRule>
    <cfRule type="expression" dxfId="23245" priority="1919">
      <formula>A35="NTRAB"</formula>
    </cfRule>
    <cfRule type="expression" dxfId="23244" priority="1920">
      <formula>A35="FÉRIAS"</formula>
    </cfRule>
    <cfRule type="expression" dxfId="23243" priority="1921">
      <formula>A35="ATESTADO"</formula>
    </cfRule>
  </conditionalFormatting>
  <conditionalFormatting sqref="A36">
    <cfRule type="containsText" dxfId="23242" priority="1917" operator="containsText" text="ATESTADO">
      <formula>NOT(ISERROR(SEARCH("ATESTADO",A36)))</formula>
    </cfRule>
  </conditionalFormatting>
  <conditionalFormatting sqref="A35:A36 A38">
    <cfRule type="containsText" dxfId="23241" priority="1916" operator="containsText" text="HOJE">
      <formula>NOT(ISERROR(SEARCH("HOJE",A35)))</formula>
    </cfRule>
  </conditionalFormatting>
  <conditionalFormatting sqref="A42">
    <cfRule type="containsText" dxfId="23240" priority="1914" operator="containsText" text="NTRAB">
      <formula>NOT(ISERROR(SEARCH("NTRAB",A42)))</formula>
    </cfRule>
    <cfRule type="containsText" dxfId="23239" priority="1915" operator="containsText" text="FERIADO">
      <formula>NOT(ISERROR(SEARCH("FERIADO",A42)))</formula>
    </cfRule>
  </conditionalFormatting>
  <conditionalFormatting sqref="A42">
    <cfRule type="containsText" dxfId="23238" priority="1913" operator="containsText" text="FÉRIAS">
      <formula>NOT(ISERROR(SEARCH("FÉRIAS",A42)))</formula>
    </cfRule>
  </conditionalFormatting>
  <conditionalFormatting sqref="A39">
    <cfRule type="containsText" dxfId="23237" priority="1911" operator="containsText" text="NTRAB">
      <formula>NOT(ISERROR(SEARCH("NTRAB",A39)))</formula>
    </cfRule>
    <cfRule type="containsText" dxfId="23236" priority="1912" operator="containsText" text="FERIADO">
      <formula>NOT(ISERROR(SEARCH("FERIADO",A39)))</formula>
    </cfRule>
  </conditionalFormatting>
  <conditionalFormatting sqref="A39">
    <cfRule type="containsText" dxfId="23235" priority="1910" operator="containsText" text="FÉRIAS">
      <formula>NOT(ISERROR(SEARCH("FÉRIAS",A39)))</formula>
    </cfRule>
  </conditionalFormatting>
  <conditionalFormatting sqref="A39 A42">
    <cfRule type="containsText" dxfId="23234" priority="1909" operator="containsText" text="ATESTADO">
      <formula>NOT(ISERROR(SEARCH("ATESTADO",A39)))</formula>
    </cfRule>
  </conditionalFormatting>
  <conditionalFormatting sqref="A40">
    <cfRule type="containsText" dxfId="23233" priority="1907" operator="containsText" text="NTRAB">
      <formula>NOT(ISERROR(SEARCH("NTRAB",A40)))</formula>
    </cfRule>
    <cfRule type="containsText" dxfId="23232" priority="1908" operator="containsText" text="FERIADO">
      <formula>NOT(ISERROR(SEARCH("FERIADO",A40)))</formula>
    </cfRule>
  </conditionalFormatting>
  <conditionalFormatting sqref="A40">
    <cfRule type="containsText" dxfId="23231" priority="1906" operator="containsText" text="FÉRIAS">
      <formula>NOT(ISERROR(SEARCH("FÉRIAS",A40)))</formula>
    </cfRule>
  </conditionalFormatting>
  <conditionalFormatting sqref="A40">
    <cfRule type="expression" dxfId="23230" priority="1902">
      <formula>A39="FERIADO"</formula>
    </cfRule>
    <cfRule type="expression" dxfId="23229" priority="1903">
      <formula>A39="NTRAB"</formula>
    </cfRule>
    <cfRule type="expression" dxfId="23228" priority="1904">
      <formula>A39="FÉRIAS"</formula>
    </cfRule>
    <cfRule type="expression" dxfId="23227" priority="1905">
      <formula>A39="ATESTADO"</formula>
    </cfRule>
  </conditionalFormatting>
  <conditionalFormatting sqref="A40">
    <cfRule type="containsText" dxfId="23226" priority="1901" operator="containsText" text="ATESTADO">
      <formula>NOT(ISERROR(SEARCH("ATESTADO",A40)))</formula>
    </cfRule>
  </conditionalFormatting>
  <conditionalFormatting sqref="A39:A40 A42">
    <cfRule type="containsText" dxfId="23225" priority="1900" operator="containsText" text="HOJE">
      <formula>NOT(ISERROR(SEARCH("HOJE",A39)))</formula>
    </cfRule>
  </conditionalFormatting>
  <conditionalFormatting sqref="A13">
    <cfRule type="containsText" dxfId="23224" priority="1898" operator="containsText" text="NTRAB">
      <formula>NOT(ISERROR(SEARCH("NTRAB",A13)))</formula>
    </cfRule>
    <cfRule type="containsText" dxfId="23223" priority="1899" operator="containsText" text="FERIADO">
      <formula>NOT(ISERROR(SEARCH("FERIADO",A13)))</formula>
    </cfRule>
  </conditionalFormatting>
  <conditionalFormatting sqref="A13">
    <cfRule type="containsText" dxfId="23222" priority="1897" operator="containsText" text="FÉRIAS">
      <formula>NOT(ISERROR(SEARCH("FÉRIAS",A13)))</formula>
    </cfRule>
  </conditionalFormatting>
  <conditionalFormatting sqref="A13">
    <cfRule type="expression" dxfId="23221" priority="1893">
      <formula>A12="FERIADO"</formula>
    </cfRule>
    <cfRule type="expression" dxfId="23220" priority="1894">
      <formula>A12="NTRAB"</formula>
    </cfRule>
    <cfRule type="expression" dxfId="23219" priority="1895">
      <formula>A12="FÉRIAS"</formula>
    </cfRule>
    <cfRule type="expression" dxfId="23218" priority="1896">
      <formula>A12="ATESTADO"</formula>
    </cfRule>
  </conditionalFormatting>
  <conditionalFormatting sqref="A13">
    <cfRule type="containsText" dxfId="23217" priority="1892" operator="containsText" text="ATESTADO">
      <formula>NOT(ISERROR(SEARCH("ATESTADO",A13)))</formula>
    </cfRule>
  </conditionalFormatting>
  <conditionalFormatting sqref="A13">
    <cfRule type="expression" dxfId="23216" priority="1888">
      <formula>A11="ATESTADO"</formula>
    </cfRule>
    <cfRule type="expression" dxfId="23215" priority="1889">
      <formula>A11="FÉRIAS"</formula>
    </cfRule>
    <cfRule type="expression" dxfId="23214" priority="1890">
      <formula>A11="NTRAB"</formula>
    </cfRule>
    <cfRule type="expression" dxfId="23213" priority="1891">
      <formula>A11="FERIADO"</formula>
    </cfRule>
  </conditionalFormatting>
  <conditionalFormatting sqref="A13">
    <cfRule type="containsText" dxfId="23212" priority="1887" operator="containsText" text="HOJE">
      <formula>NOT(ISERROR(SEARCH("HOJE",A13)))</formula>
    </cfRule>
  </conditionalFormatting>
  <conditionalFormatting sqref="A17">
    <cfRule type="containsText" dxfId="23211" priority="1885" operator="containsText" text="NTRAB">
      <formula>NOT(ISERROR(SEARCH("NTRAB",A17)))</formula>
    </cfRule>
    <cfRule type="containsText" dxfId="23210" priority="1886" operator="containsText" text="FERIADO">
      <formula>NOT(ISERROR(SEARCH("FERIADO",A17)))</formula>
    </cfRule>
  </conditionalFormatting>
  <conditionalFormatting sqref="A17">
    <cfRule type="containsText" dxfId="23209" priority="1884" operator="containsText" text="FÉRIAS">
      <formula>NOT(ISERROR(SEARCH("FÉRIAS",A17)))</formula>
    </cfRule>
  </conditionalFormatting>
  <conditionalFormatting sqref="A17">
    <cfRule type="expression" dxfId="23208" priority="1880">
      <formula>A16="FERIADO"</formula>
    </cfRule>
    <cfRule type="expression" dxfId="23207" priority="1881">
      <formula>A16="NTRAB"</formula>
    </cfRule>
    <cfRule type="expression" dxfId="23206" priority="1882">
      <formula>A16="FÉRIAS"</formula>
    </cfRule>
    <cfRule type="expression" dxfId="23205" priority="1883">
      <formula>A16="ATESTADO"</formula>
    </cfRule>
  </conditionalFormatting>
  <conditionalFormatting sqref="A17">
    <cfRule type="containsText" dxfId="23204" priority="1879" operator="containsText" text="ATESTADO">
      <formula>NOT(ISERROR(SEARCH("ATESTADO",A17)))</formula>
    </cfRule>
  </conditionalFormatting>
  <conditionalFormatting sqref="A17">
    <cfRule type="expression" dxfId="23203" priority="1875">
      <formula>A15="ATESTADO"</formula>
    </cfRule>
    <cfRule type="expression" dxfId="23202" priority="1876">
      <formula>A15="FÉRIAS"</formula>
    </cfRule>
    <cfRule type="expression" dxfId="23201" priority="1877">
      <formula>A15="NTRAB"</formula>
    </cfRule>
    <cfRule type="expression" dxfId="23200" priority="1878">
      <formula>A15="FERIADO"</formula>
    </cfRule>
  </conditionalFormatting>
  <conditionalFormatting sqref="A17">
    <cfRule type="containsText" dxfId="23199" priority="1874" operator="containsText" text="HOJE">
      <formula>NOT(ISERROR(SEARCH("HOJE",A17)))</formula>
    </cfRule>
  </conditionalFormatting>
  <conditionalFormatting sqref="A21">
    <cfRule type="containsText" dxfId="23198" priority="1872" operator="containsText" text="NTRAB">
      <formula>NOT(ISERROR(SEARCH("NTRAB",A21)))</formula>
    </cfRule>
    <cfRule type="containsText" dxfId="23197" priority="1873" operator="containsText" text="FERIADO">
      <formula>NOT(ISERROR(SEARCH("FERIADO",A21)))</formula>
    </cfRule>
  </conditionalFormatting>
  <conditionalFormatting sqref="A21">
    <cfRule type="containsText" dxfId="23196" priority="1871" operator="containsText" text="FÉRIAS">
      <formula>NOT(ISERROR(SEARCH("FÉRIAS",A21)))</formula>
    </cfRule>
  </conditionalFormatting>
  <conditionalFormatting sqref="A21">
    <cfRule type="expression" dxfId="23195" priority="1867">
      <formula>A20="FERIADO"</formula>
    </cfRule>
    <cfRule type="expression" dxfId="23194" priority="1868">
      <formula>A20="NTRAB"</formula>
    </cfRule>
    <cfRule type="expression" dxfId="23193" priority="1869">
      <formula>A20="FÉRIAS"</formula>
    </cfRule>
    <cfRule type="expression" dxfId="23192" priority="1870">
      <formula>A20="ATESTADO"</formula>
    </cfRule>
  </conditionalFormatting>
  <conditionalFormatting sqref="A21">
    <cfRule type="containsText" dxfId="23191" priority="1866" operator="containsText" text="ATESTADO">
      <formula>NOT(ISERROR(SEARCH("ATESTADO",A21)))</formula>
    </cfRule>
  </conditionalFormatting>
  <conditionalFormatting sqref="A21">
    <cfRule type="expression" dxfId="23190" priority="1862">
      <formula>A19="ATESTADO"</formula>
    </cfRule>
    <cfRule type="expression" dxfId="23189" priority="1863">
      <formula>A19="FÉRIAS"</formula>
    </cfRule>
    <cfRule type="expression" dxfId="23188" priority="1864">
      <formula>A19="NTRAB"</formula>
    </cfRule>
    <cfRule type="expression" dxfId="23187" priority="1865">
      <formula>A19="FERIADO"</formula>
    </cfRule>
  </conditionalFormatting>
  <conditionalFormatting sqref="A21">
    <cfRule type="containsText" dxfId="23186" priority="1861" operator="containsText" text="HOJE">
      <formula>NOT(ISERROR(SEARCH("HOJE",A21)))</formula>
    </cfRule>
  </conditionalFormatting>
  <conditionalFormatting sqref="A25">
    <cfRule type="containsText" dxfId="23185" priority="1859" operator="containsText" text="NTRAB">
      <formula>NOT(ISERROR(SEARCH("NTRAB",A25)))</formula>
    </cfRule>
    <cfRule type="containsText" dxfId="23184" priority="1860" operator="containsText" text="FERIADO">
      <formula>NOT(ISERROR(SEARCH("FERIADO",A25)))</formula>
    </cfRule>
  </conditionalFormatting>
  <conditionalFormatting sqref="A25">
    <cfRule type="containsText" dxfId="23183" priority="1858" operator="containsText" text="FÉRIAS">
      <formula>NOT(ISERROR(SEARCH("FÉRIAS",A25)))</formula>
    </cfRule>
  </conditionalFormatting>
  <conditionalFormatting sqref="A25">
    <cfRule type="expression" dxfId="23182" priority="1854">
      <formula>A24="FERIADO"</formula>
    </cfRule>
    <cfRule type="expression" dxfId="23181" priority="1855">
      <formula>A24="NTRAB"</formula>
    </cfRule>
    <cfRule type="expression" dxfId="23180" priority="1856">
      <formula>A24="FÉRIAS"</formula>
    </cfRule>
    <cfRule type="expression" dxfId="23179" priority="1857">
      <formula>A24="ATESTADO"</formula>
    </cfRule>
  </conditionalFormatting>
  <conditionalFormatting sqref="A25">
    <cfRule type="containsText" dxfId="23178" priority="1853" operator="containsText" text="ATESTADO">
      <formula>NOT(ISERROR(SEARCH("ATESTADO",A25)))</formula>
    </cfRule>
  </conditionalFormatting>
  <conditionalFormatting sqref="A25">
    <cfRule type="expression" dxfId="23177" priority="1849">
      <formula>A23="ATESTADO"</formula>
    </cfRule>
    <cfRule type="expression" dxfId="23176" priority="1850">
      <formula>A23="FÉRIAS"</formula>
    </cfRule>
    <cfRule type="expression" dxfId="23175" priority="1851">
      <formula>A23="NTRAB"</formula>
    </cfRule>
    <cfRule type="expression" dxfId="23174" priority="1852">
      <formula>A23="FERIADO"</formula>
    </cfRule>
  </conditionalFormatting>
  <conditionalFormatting sqref="A25">
    <cfRule type="containsText" dxfId="23173" priority="1848" operator="containsText" text="HOJE">
      <formula>NOT(ISERROR(SEARCH("HOJE",A25)))</formula>
    </cfRule>
  </conditionalFormatting>
  <conditionalFormatting sqref="A29">
    <cfRule type="containsText" dxfId="23172" priority="1846" operator="containsText" text="NTRAB">
      <formula>NOT(ISERROR(SEARCH("NTRAB",A29)))</formula>
    </cfRule>
    <cfRule type="containsText" dxfId="23171" priority="1847" operator="containsText" text="FERIADO">
      <formula>NOT(ISERROR(SEARCH("FERIADO",A29)))</formula>
    </cfRule>
  </conditionalFormatting>
  <conditionalFormatting sqref="A29">
    <cfRule type="containsText" dxfId="23170" priority="1845" operator="containsText" text="FÉRIAS">
      <formula>NOT(ISERROR(SEARCH("FÉRIAS",A29)))</formula>
    </cfRule>
  </conditionalFormatting>
  <conditionalFormatting sqref="A29">
    <cfRule type="expression" dxfId="23169" priority="1841">
      <formula>A28="FERIADO"</formula>
    </cfRule>
    <cfRule type="expression" dxfId="23168" priority="1842">
      <formula>A28="NTRAB"</formula>
    </cfRule>
    <cfRule type="expression" dxfId="23167" priority="1843">
      <formula>A28="FÉRIAS"</formula>
    </cfRule>
    <cfRule type="expression" dxfId="23166" priority="1844">
      <formula>A28="ATESTADO"</formula>
    </cfRule>
  </conditionalFormatting>
  <conditionalFormatting sqref="A29">
    <cfRule type="containsText" dxfId="23165" priority="1840" operator="containsText" text="ATESTADO">
      <formula>NOT(ISERROR(SEARCH("ATESTADO",A29)))</formula>
    </cfRule>
  </conditionalFormatting>
  <conditionalFormatting sqref="A29">
    <cfRule type="expression" dxfId="23164" priority="1836">
      <formula>A27="ATESTADO"</formula>
    </cfRule>
    <cfRule type="expression" dxfId="23163" priority="1837">
      <formula>A27="FÉRIAS"</formula>
    </cfRule>
    <cfRule type="expression" dxfId="23162" priority="1838">
      <formula>A27="NTRAB"</formula>
    </cfRule>
    <cfRule type="expression" dxfId="23161" priority="1839">
      <formula>A27="FERIADO"</formula>
    </cfRule>
  </conditionalFormatting>
  <conditionalFormatting sqref="A29">
    <cfRule type="containsText" dxfId="23160" priority="1835" operator="containsText" text="HOJE">
      <formula>NOT(ISERROR(SEARCH("HOJE",A29)))</formula>
    </cfRule>
  </conditionalFormatting>
  <conditionalFormatting sqref="A33">
    <cfRule type="containsText" dxfId="23159" priority="1833" operator="containsText" text="NTRAB">
      <formula>NOT(ISERROR(SEARCH("NTRAB",A33)))</formula>
    </cfRule>
    <cfRule type="containsText" dxfId="23158" priority="1834" operator="containsText" text="FERIADO">
      <formula>NOT(ISERROR(SEARCH("FERIADO",A33)))</formula>
    </cfRule>
  </conditionalFormatting>
  <conditionalFormatting sqref="A33">
    <cfRule type="containsText" dxfId="23157" priority="1832" operator="containsText" text="FÉRIAS">
      <formula>NOT(ISERROR(SEARCH("FÉRIAS",A33)))</formula>
    </cfRule>
  </conditionalFormatting>
  <conditionalFormatting sqref="A33">
    <cfRule type="expression" dxfId="23156" priority="1828">
      <formula>A32="FERIADO"</formula>
    </cfRule>
    <cfRule type="expression" dxfId="23155" priority="1829">
      <formula>A32="NTRAB"</formula>
    </cfRule>
    <cfRule type="expression" dxfId="23154" priority="1830">
      <formula>A32="FÉRIAS"</formula>
    </cfRule>
    <cfRule type="expression" dxfId="23153" priority="1831">
      <formula>A32="ATESTADO"</formula>
    </cfRule>
  </conditionalFormatting>
  <conditionalFormatting sqref="A33">
    <cfRule type="containsText" dxfId="23152" priority="1827" operator="containsText" text="ATESTADO">
      <formula>NOT(ISERROR(SEARCH("ATESTADO",A33)))</formula>
    </cfRule>
  </conditionalFormatting>
  <conditionalFormatting sqref="A33">
    <cfRule type="expression" dxfId="23151" priority="1823">
      <formula>A31="ATESTADO"</formula>
    </cfRule>
    <cfRule type="expression" dxfId="23150" priority="1824">
      <formula>A31="FÉRIAS"</formula>
    </cfRule>
    <cfRule type="expression" dxfId="23149" priority="1825">
      <formula>A31="NTRAB"</formula>
    </cfRule>
    <cfRule type="expression" dxfId="23148" priority="1826">
      <formula>A31="FERIADO"</formula>
    </cfRule>
  </conditionalFormatting>
  <conditionalFormatting sqref="A33">
    <cfRule type="containsText" dxfId="23147" priority="1822" operator="containsText" text="HOJE">
      <formula>NOT(ISERROR(SEARCH("HOJE",A33)))</formula>
    </cfRule>
  </conditionalFormatting>
  <conditionalFormatting sqref="A37">
    <cfRule type="containsText" dxfId="23146" priority="1820" operator="containsText" text="NTRAB">
      <formula>NOT(ISERROR(SEARCH("NTRAB",A37)))</formula>
    </cfRule>
    <cfRule type="containsText" dxfId="23145" priority="1821" operator="containsText" text="FERIADO">
      <formula>NOT(ISERROR(SEARCH("FERIADO",A37)))</formula>
    </cfRule>
  </conditionalFormatting>
  <conditionalFormatting sqref="A37">
    <cfRule type="containsText" dxfId="23144" priority="1819" operator="containsText" text="FÉRIAS">
      <formula>NOT(ISERROR(SEARCH("FÉRIAS",A37)))</formula>
    </cfRule>
  </conditionalFormatting>
  <conditionalFormatting sqref="A37">
    <cfRule type="expression" dxfId="23143" priority="1815">
      <formula>A36="FERIADO"</formula>
    </cfRule>
    <cfRule type="expression" dxfId="23142" priority="1816">
      <formula>A36="NTRAB"</formula>
    </cfRule>
    <cfRule type="expression" dxfId="23141" priority="1817">
      <formula>A36="FÉRIAS"</formula>
    </cfRule>
    <cfRule type="expression" dxfId="23140" priority="1818">
      <formula>A36="ATESTADO"</formula>
    </cfRule>
  </conditionalFormatting>
  <conditionalFormatting sqref="A37">
    <cfRule type="containsText" dxfId="23139" priority="1814" operator="containsText" text="ATESTADO">
      <formula>NOT(ISERROR(SEARCH("ATESTADO",A37)))</formula>
    </cfRule>
  </conditionalFormatting>
  <conditionalFormatting sqref="A37">
    <cfRule type="expression" dxfId="23138" priority="1810">
      <formula>A35="ATESTADO"</formula>
    </cfRule>
    <cfRule type="expression" dxfId="23137" priority="1811">
      <formula>A35="FÉRIAS"</formula>
    </cfRule>
    <cfRule type="expression" dxfId="23136" priority="1812">
      <formula>A35="NTRAB"</formula>
    </cfRule>
    <cfRule type="expression" dxfId="23135" priority="1813">
      <formula>A35="FERIADO"</formula>
    </cfRule>
  </conditionalFormatting>
  <conditionalFormatting sqref="A37">
    <cfRule type="containsText" dxfId="23134" priority="1809" operator="containsText" text="HOJE">
      <formula>NOT(ISERROR(SEARCH("HOJE",A37)))</formula>
    </cfRule>
  </conditionalFormatting>
  <conditionalFormatting sqref="A41">
    <cfRule type="containsText" dxfId="23133" priority="1807" operator="containsText" text="NTRAB">
      <formula>NOT(ISERROR(SEARCH("NTRAB",A41)))</formula>
    </cfRule>
    <cfRule type="containsText" dxfId="23132" priority="1808" operator="containsText" text="FERIADO">
      <formula>NOT(ISERROR(SEARCH("FERIADO",A41)))</formula>
    </cfRule>
  </conditionalFormatting>
  <conditionalFormatting sqref="A41">
    <cfRule type="containsText" dxfId="23131" priority="1806" operator="containsText" text="FÉRIAS">
      <formula>NOT(ISERROR(SEARCH("FÉRIAS",A41)))</formula>
    </cfRule>
  </conditionalFormatting>
  <conditionalFormatting sqref="A41">
    <cfRule type="expression" dxfId="23130" priority="1802">
      <formula>A40="FERIADO"</formula>
    </cfRule>
    <cfRule type="expression" dxfId="23129" priority="1803">
      <formula>A40="NTRAB"</formula>
    </cfRule>
    <cfRule type="expression" dxfId="23128" priority="1804">
      <formula>A40="FÉRIAS"</formula>
    </cfRule>
    <cfRule type="expression" dxfId="23127" priority="1805">
      <formula>A40="ATESTADO"</formula>
    </cfRule>
  </conditionalFormatting>
  <conditionalFormatting sqref="A41">
    <cfRule type="containsText" dxfId="23126" priority="1801" operator="containsText" text="ATESTADO">
      <formula>NOT(ISERROR(SEARCH("ATESTADO",A41)))</formula>
    </cfRule>
  </conditionalFormatting>
  <conditionalFormatting sqref="A41">
    <cfRule type="expression" dxfId="23125" priority="1797">
      <formula>A39="ATESTADO"</formula>
    </cfRule>
    <cfRule type="expression" dxfId="23124" priority="1798">
      <formula>A39="FÉRIAS"</formula>
    </cfRule>
    <cfRule type="expression" dxfId="23123" priority="1799">
      <formula>A39="NTRAB"</formula>
    </cfRule>
    <cfRule type="expression" dxfId="23122" priority="1800">
      <formula>A39="FERIADO"</formula>
    </cfRule>
  </conditionalFormatting>
  <conditionalFormatting sqref="A41">
    <cfRule type="containsText" dxfId="23121" priority="1796" operator="containsText" text="HOJE">
      <formula>NOT(ISERROR(SEARCH("HOJE",A41)))</formula>
    </cfRule>
  </conditionalFormatting>
  <conditionalFormatting sqref="F6">
    <cfRule type="containsText" dxfId="23120" priority="1794" operator="containsText" text="NTRAB">
      <formula>NOT(ISERROR(SEARCH("NTRAB",F6)))</formula>
    </cfRule>
    <cfRule type="containsText" dxfId="23119" priority="1795" operator="containsText" text="FERIADO">
      <formula>NOT(ISERROR(SEARCH("FERIADO",F6)))</formula>
    </cfRule>
  </conditionalFormatting>
  <conditionalFormatting sqref="F6">
    <cfRule type="containsText" dxfId="23118" priority="1793" operator="containsText" text="FÉRIAS">
      <formula>NOT(ISERROR(SEARCH("FÉRIAS",F6)))</formula>
    </cfRule>
  </conditionalFormatting>
  <conditionalFormatting sqref="F3">
    <cfRule type="containsText" dxfId="23117" priority="1791" operator="containsText" text="NTRAB">
      <formula>NOT(ISERROR(SEARCH("NTRAB",F3)))</formula>
    </cfRule>
    <cfRule type="containsText" dxfId="23116" priority="1792" operator="containsText" text="FERIADO">
      <formula>NOT(ISERROR(SEARCH("FERIADO",F3)))</formula>
    </cfRule>
  </conditionalFormatting>
  <conditionalFormatting sqref="F3">
    <cfRule type="containsText" dxfId="23115" priority="1790" operator="containsText" text="FÉRIAS">
      <formula>NOT(ISERROR(SEARCH("FÉRIAS",F3)))</formula>
    </cfRule>
  </conditionalFormatting>
  <conditionalFormatting sqref="F3 F6">
    <cfRule type="containsText" dxfId="23114" priority="1789" operator="containsText" text="ATESTADO">
      <formula>NOT(ISERROR(SEARCH("ATESTADO",F3)))</formula>
    </cfRule>
  </conditionalFormatting>
  <conditionalFormatting sqref="F3 F6">
    <cfRule type="containsText" dxfId="23113" priority="1788" operator="containsText" text="HOJE">
      <formula>NOT(ISERROR(SEARCH("HOJE",F3)))</formula>
    </cfRule>
  </conditionalFormatting>
  <conditionalFormatting sqref="F10">
    <cfRule type="containsText" dxfId="23112" priority="1786" operator="containsText" text="NTRAB">
      <formula>NOT(ISERROR(SEARCH("NTRAB",F10)))</formula>
    </cfRule>
    <cfRule type="containsText" dxfId="23111" priority="1787" operator="containsText" text="FERIADO">
      <formula>NOT(ISERROR(SEARCH("FERIADO",F10)))</formula>
    </cfRule>
  </conditionalFormatting>
  <conditionalFormatting sqref="F10">
    <cfRule type="containsText" dxfId="23110" priority="1785" operator="containsText" text="FÉRIAS">
      <formula>NOT(ISERROR(SEARCH("FÉRIAS",F10)))</formula>
    </cfRule>
  </conditionalFormatting>
  <conditionalFormatting sqref="F7">
    <cfRule type="containsText" dxfId="23109" priority="1783" operator="containsText" text="NTRAB">
      <formula>NOT(ISERROR(SEARCH("NTRAB",F7)))</formula>
    </cfRule>
    <cfRule type="containsText" dxfId="23108" priority="1784" operator="containsText" text="FERIADO">
      <formula>NOT(ISERROR(SEARCH("FERIADO",F7)))</formula>
    </cfRule>
  </conditionalFormatting>
  <conditionalFormatting sqref="F7">
    <cfRule type="containsText" dxfId="23107" priority="1782" operator="containsText" text="FÉRIAS">
      <formula>NOT(ISERROR(SEARCH("FÉRIAS",F7)))</formula>
    </cfRule>
  </conditionalFormatting>
  <conditionalFormatting sqref="F7 F10">
    <cfRule type="containsText" dxfId="23106" priority="1781" operator="containsText" text="ATESTADO">
      <formula>NOT(ISERROR(SEARCH("ATESTADO",F7)))</formula>
    </cfRule>
  </conditionalFormatting>
  <conditionalFormatting sqref="F8">
    <cfRule type="containsText" dxfId="23105" priority="1779" operator="containsText" text="NTRAB">
      <formula>NOT(ISERROR(SEARCH("NTRAB",F8)))</formula>
    </cfRule>
    <cfRule type="containsText" dxfId="23104" priority="1780" operator="containsText" text="FERIADO">
      <formula>NOT(ISERROR(SEARCH("FERIADO",F8)))</formula>
    </cfRule>
  </conditionalFormatting>
  <conditionalFormatting sqref="F8">
    <cfRule type="containsText" dxfId="23103" priority="1778" operator="containsText" text="FÉRIAS">
      <formula>NOT(ISERROR(SEARCH("FÉRIAS",F8)))</formula>
    </cfRule>
  </conditionalFormatting>
  <conditionalFormatting sqref="F8">
    <cfRule type="expression" dxfId="23102" priority="1774">
      <formula>F7="FERIADO"</formula>
    </cfRule>
    <cfRule type="expression" dxfId="23101" priority="1775">
      <formula>F7="NTRAB"</formula>
    </cfRule>
    <cfRule type="expression" dxfId="23100" priority="1776">
      <formula>F7="FÉRIAS"</formula>
    </cfRule>
    <cfRule type="expression" dxfId="23099" priority="1777">
      <formula>F7="ATESTADO"</formula>
    </cfRule>
  </conditionalFormatting>
  <conditionalFormatting sqref="F8">
    <cfRule type="containsText" dxfId="23098" priority="1773" operator="containsText" text="ATESTADO">
      <formula>NOT(ISERROR(SEARCH("ATESTADO",F8)))</formula>
    </cfRule>
  </conditionalFormatting>
  <conditionalFormatting sqref="F9">
    <cfRule type="containsText" dxfId="23097" priority="1771" operator="containsText" text="NTRAB">
      <formula>NOT(ISERROR(SEARCH("NTRAB",F9)))</formula>
    </cfRule>
    <cfRule type="containsText" dxfId="23096" priority="1772" operator="containsText" text="FERIADO">
      <formula>NOT(ISERROR(SEARCH("FERIADO",F9)))</formula>
    </cfRule>
  </conditionalFormatting>
  <conditionalFormatting sqref="F9">
    <cfRule type="containsText" dxfId="23095" priority="1770" operator="containsText" text="FÉRIAS">
      <formula>NOT(ISERROR(SEARCH("FÉRIAS",F9)))</formula>
    </cfRule>
  </conditionalFormatting>
  <conditionalFormatting sqref="F9">
    <cfRule type="expression" dxfId="23094" priority="1766">
      <formula>F8="FERIADO"</formula>
    </cfRule>
    <cfRule type="expression" dxfId="23093" priority="1767">
      <formula>F8="NTRAB"</formula>
    </cfRule>
    <cfRule type="expression" dxfId="23092" priority="1768">
      <formula>F8="FÉRIAS"</formula>
    </cfRule>
    <cfRule type="expression" dxfId="23091" priority="1769">
      <formula>F8="ATESTADO"</formula>
    </cfRule>
  </conditionalFormatting>
  <conditionalFormatting sqref="F9">
    <cfRule type="containsText" dxfId="23090" priority="1765" operator="containsText" text="ATESTADO">
      <formula>NOT(ISERROR(SEARCH("ATESTADO",F9)))</formula>
    </cfRule>
  </conditionalFormatting>
  <conditionalFormatting sqref="F9">
    <cfRule type="expression" dxfId="23089" priority="1761">
      <formula>F7="ATESTADO"</formula>
    </cfRule>
    <cfRule type="expression" dxfId="23088" priority="1762">
      <formula>F7="FÉRIAS"</formula>
    </cfRule>
    <cfRule type="expression" dxfId="23087" priority="1763">
      <formula>F7="NTRAB"</formula>
    </cfRule>
    <cfRule type="expression" dxfId="23086" priority="1764">
      <formula>F7="FERIADO"</formula>
    </cfRule>
  </conditionalFormatting>
  <conditionalFormatting sqref="F7:F10">
    <cfRule type="containsText" dxfId="23085" priority="1760" operator="containsText" text="HOJE">
      <formula>NOT(ISERROR(SEARCH("HOJE",F7)))</formula>
    </cfRule>
  </conditionalFormatting>
  <conditionalFormatting sqref="F14">
    <cfRule type="containsText" dxfId="23084" priority="1758" operator="containsText" text="NTRAB">
      <formula>NOT(ISERROR(SEARCH("NTRAB",F14)))</formula>
    </cfRule>
    <cfRule type="containsText" dxfId="23083" priority="1759" operator="containsText" text="FERIADO">
      <formula>NOT(ISERROR(SEARCH("FERIADO",F14)))</formula>
    </cfRule>
  </conditionalFormatting>
  <conditionalFormatting sqref="F14">
    <cfRule type="containsText" dxfId="23082" priority="1757" operator="containsText" text="FÉRIAS">
      <formula>NOT(ISERROR(SEARCH("FÉRIAS",F14)))</formula>
    </cfRule>
  </conditionalFormatting>
  <conditionalFormatting sqref="F11">
    <cfRule type="containsText" dxfId="23081" priority="1755" operator="containsText" text="NTRAB">
      <formula>NOT(ISERROR(SEARCH("NTRAB",F11)))</formula>
    </cfRule>
    <cfRule type="containsText" dxfId="23080" priority="1756" operator="containsText" text="FERIADO">
      <formula>NOT(ISERROR(SEARCH("FERIADO",F11)))</formula>
    </cfRule>
  </conditionalFormatting>
  <conditionalFormatting sqref="F11">
    <cfRule type="containsText" dxfId="23079" priority="1754" operator="containsText" text="FÉRIAS">
      <formula>NOT(ISERROR(SEARCH("FÉRIAS",F11)))</formula>
    </cfRule>
  </conditionalFormatting>
  <conditionalFormatting sqref="F11 F14">
    <cfRule type="containsText" dxfId="23078" priority="1753" operator="containsText" text="ATESTADO">
      <formula>NOT(ISERROR(SEARCH("ATESTADO",F11)))</formula>
    </cfRule>
  </conditionalFormatting>
  <conditionalFormatting sqref="F12">
    <cfRule type="containsText" dxfId="23077" priority="1751" operator="containsText" text="NTRAB">
      <formula>NOT(ISERROR(SEARCH("NTRAB",F12)))</formula>
    </cfRule>
    <cfRule type="containsText" dxfId="23076" priority="1752" operator="containsText" text="FERIADO">
      <formula>NOT(ISERROR(SEARCH("FERIADO",F12)))</formula>
    </cfRule>
  </conditionalFormatting>
  <conditionalFormatting sqref="F12">
    <cfRule type="containsText" dxfId="23075" priority="1750" operator="containsText" text="FÉRIAS">
      <formula>NOT(ISERROR(SEARCH("FÉRIAS",F12)))</formula>
    </cfRule>
  </conditionalFormatting>
  <conditionalFormatting sqref="F12">
    <cfRule type="expression" dxfId="23074" priority="1746">
      <formula>F11="FERIADO"</formula>
    </cfRule>
    <cfRule type="expression" dxfId="23073" priority="1747">
      <formula>F11="NTRAB"</formula>
    </cfRule>
    <cfRule type="expression" dxfId="23072" priority="1748">
      <formula>F11="FÉRIAS"</formula>
    </cfRule>
    <cfRule type="expression" dxfId="23071" priority="1749">
      <formula>F11="ATESTADO"</formula>
    </cfRule>
  </conditionalFormatting>
  <conditionalFormatting sqref="F12">
    <cfRule type="containsText" dxfId="23070" priority="1745" operator="containsText" text="ATESTADO">
      <formula>NOT(ISERROR(SEARCH("ATESTADO",F12)))</formula>
    </cfRule>
  </conditionalFormatting>
  <conditionalFormatting sqref="F11:F12 F14">
    <cfRule type="containsText" dxfId="23069" priority="1744" operator="containsText" text="HOJE">
      <formula>NOT(ISERROR(SEARCH("HOJE",F11)))</formula>
    </cfRule>
  </conditionalFormatting>
  <conditionalFormatting sqref="F18">
    <cfRule type="containsText" dxfId="23068" priority="1742" operator="containsText" text="NTRAB">
      <formula>NOT(ISERROR(SEARCH("NTRAB",F18)))</formula>
    </cfRule>
    <cfRule type="containsText" dxfId="23067" priority="1743" operator="containsText" text="FERIADO">
      <formula>NOT(ISERROR(SEARCH("FERIADO",F18)))</formula>
    </cfRule>
  </conditionalFormatting>
  <conditionalFormatting sqref="F18">
    <cfRule type="containsText" dxfId="23066" priority="1741" operator="containsText" text="FÉRIAS">
      <formula>NOT(ISERROR(SEARCH("FÉRIAS",F18)))</formula>
    </cfRule>
  </conditionalFormatting>
  <conditionalFormatting sqref="F15">
    <cfRule type="containsText" dxfId="23065" priority="1739" operator="containsText" text="NTRAB">
      <formula>NOT(ISERROR(SEARCH("NTRAB",F15)))</formula>
    </cfRule>
    <cfRule type="containsText" dxfId="23064" priority="1740" operator="containsText" text="FERIADO">
      <formula>NOT(ISERROR(SEARCH("FERIADO",F15)))</formula>
    </cfRule>
  </conditionalFormatting>
  <conditionalFormatting sqref="F15">
    <cfRule type="containsText" dxfId="23063" priority="1738" operator="containsText" text="FÉRIAS">
      <formula>NOT(ISERROR(SEARCH("FÉRIAS",F15)))</formula>
    </cfRule>
  </conditionalFormatting>
  <conditionalFormatting sqref="F15 F18">
    <cfRule type="containsText" dxfId="23062" priority="1737" operator="containsText" text="ATESTADO">
      <formula>NOT(ISERROR(SEARCH("ATESTADO",F15)))</formula>
    </cfRule>
  </conditionalFormatting>
  <conditionalFormatting sqref="F16">
    <cfRule type="containsText" dxfId="23061" priority="1735" operator="containsText" text="NTRAB">
      <formula>NOT(ISERROR(SEARCH("NTRAB",F16)))</formula>
    </cfRule>
    <cfRule type="containsText" dxfId="23060" priority="1736" operator="containsText" text="FERIADO">
      <formula>NOT(ISERROR(SEARCH("FERIADO",F16)))</formula>
    </cfRule>
  </conditionalFormatting>
  <conditionalFormatting sqref="F16">
    <cfRule type="containsText" dxfId="23059" priority="1734" operator="containsText" text="FÉRIAS">
      <formula>NOT(ISERROR(SEARCH("FÉRIAS",F16)))</formula>
    </cfRule>
  </conditionalFormatting>
  <conditionalFormatting sqref="F16">
    <cfRule type="expression" dxfId="23058" priority="1730">
      <formula>F15="FERIADO"</formula>
    </cfRule>
    <cfRule type="expression" dxfId="23057" priority="1731">
      <formula>F15="NTRAB"</formula>
    </cfRule>
    <cfRule type="expression" dxfId="23056" priority="1732">
      <formula>F15="FÉRIAS"</formula>
    </cfRule>
    <cfRule type="expression" dxfId="23055" priority="1733">
      <formula>F15="ATESTADO"</formula>
    </cfRule>
  </conditionalFormatting>
  <conditionalFormatting sqref="F16">
    <cfRule type="containsText" dxfId="23054" priority="1729" operator="containsText" text="ATESTADO">
      <formula>NOT(ISERROR(SEARCH("ATESTADO",F16)))</formula>
    </cfRule>
  </conditionalFormatting>
  <conditionalFormatting sqref="F15:F16 F18">
    <cfRule type="containsText" dxfId="23053" priority="1728" operator="containsText" text="HOJE">
      <formula>NOT(ISERROR(SEARCH("HOJE",F15)))</formula>
    </cfRule>
  </conditionalFormatting>
  <conditionalFormatting sqref="F22">
    <cfRule type="containsText" dxfId="23052" priority="1726" operator="containsText" text="NTRAB">
      <formula>NOT(ISERROR(SEARCH("NTRAB",F22)))</formula>
    </cfRule>
    <cfRule type="containsText" dxfId="23051" priority="1727" operator="containsText" text="FERIADO">
      <formula>NOT(ISERROR(SEARCH("FERIADO",F22)))</formula>
    </cfRule>
  </conditionalFormatting>
  <conditionalFormatting sqref="F22">
    <cfRule type="containsText" dxfId="23050" priority="1725" operator="containsText" text="FÉRIAS">
      <formula>NOT(ISERROR(SEARCH("FÉRIAS",F22)))</formula>
    </cfRule>
  </conditionalFormatting>
  <conditionalFormatting sqref="F19">
    <cfRule type="containsText" dxfId="23049" priority="1723" operator="containsText" text="NTRAB">
      <formula>NOT(ISERROR(SEARCH("NTRAB",F19)))</formula>
    </cfRule>
    <cfRule type="containsText" dxfId="23048" priority="1724" operator="containsText" text="FERIADO">
      <formula>NOT(ISERROR(SEARCH("FERIADO",F19)))</formula>
    </cfRule>
  </conditionalFormatting>
  <conditionalFormatting sqref="F19">
    <cfRule type="containsText" dxfId="23047" priority="1722" operator="containsText" text="FÉRIAS">
      <formula>NOT(ISERROR(SEARCH("FÉRIAS",F19)))</formula>
    </cfRule>
  </conditionalFormatting>
  <conditionalFormatting sqref="F19 F22">
    <cfRule type="containsText" dxfId="23046" priority="1721" operator="containsText" text="ATESTADO">
      <formula>NOT(ISERROR(SEARCH("ATESTADO",F19)))</formula>
    </cfRule>
  </conditionalFormatting>
  <conditionalFormatting sqref="F20">
    <cfRule type="containsText" dxfId="23045" priority="1719" operator="containsText" text="NTRAB">
      <formula>NOT(ISERROR(SEARCH("NTRAB",F20)))</formula>
    </cfRule>
    <cfRule type="containsText" dxfId="23044" priority="1720" operator="containsText" text="FERIADO">
      <formula>NOT(ISERROR(SEARCH("FERIADO",F20)))</formula>
    </cfRule>
  </conditionalFormatting>
  <conditionalFormatting sqref="F20">
    <cfRule type="containsText" dxfId="23043" priority="1718" operator="containsText" text="FÉRIAS">
      <formula>NOT(ISERROR(SEARCH("FÉRIAS",F20)))</formula>
    </cfRule>
  </conditionalFormatting>
  <conditionalFormatting sqref="F20">
    <cfRule type="expression" dxfId="23042" priority="1714">
      <formula>F19="FERIADO"</formula>
    </cfRule>
    <cfRule type="expression" dxfId="23041" priority="1715">
      <formula>F19="NTRAB"</formula>
    </cfRule>
    <cfRule type="expression" dxfId="23040" priority="1716">
      <formula>F19="FÉRIAS"</formula>
    </cfRule>
    <cfRule type="expression" dxfId="23039" priority="1717">
      <formula>F19="ATESTADO"</formula>
    </cfRule>
  </conditionalFormatting>
  <conditionalFormatting sqref="F20">
    <cfRule type="containsText" dxfId="23038" priority="1713" operator="containsText" text="ATESTADO">
      <formula>NOT(ISERROR(SEARCH("ATESTADO",F20)))</formula>
    </cfRule>
  </conditionalFormatting>
  <conditionalFormatting sqref="F19:F20 F22">
    <cfRule type="containsText" dxfId="23037" priority="1712" operator="containsText" text="HOJE">
      <formula>NOT(ISERROR(SEARCH("HOJE",F19)))</formula>
    </cfRule>
  </conditionalFormatting>
  <conditionalFormatting sqref="F26">
    <cfRule type="containsText" dxfId="23036" priority="1710" operator="containsText" text="NTRAB">
      <formula>NOT(ISERROR(SEARCH("NTRAB",F26)))</formula>
    </cfRule>
    <cfRule type="containsText" dxfId="23035" priority="1711" operator="containsText" text="FERIADO">
      <formula>NOT(ISERROR(SEARCH("FERIADO",F26)))</formula>
    </cfRule>
  </conditionalFormatting>
  <conditionalFormatting sqref="F26">
    <cfRule type="containsText" dxfId="23034" priority="1709" operator="containsText" text="FÉRIAS">
      <formula>NOT(ISERROR(SEARCH("FÉRIAS",F26)))</formula>
    </cfRule>
  </conditionalFormatting>
  <conditionalFormatting sqref="F23">
    <cfRule type="containsText" dxfId="23033" priority="1707" operator="containsText" text="NTRAB">
      <formula>NOT(ISERROR(SEARCH("NTRAB",F23)))</formula>
    </cfRule>
    <cfRule type="containsText" dxfId="23032" priority="1708" operator="containsText" text="FERIADO">
      <formula>NOT(ISERROR(SEARCH("FERIADO",F23)))</formula>
    </cfRule>
  </conditionalFormatting>
  <conditionalFormatting sqref="F23">
    <cfRule type="containsText" dxfId="23031" priority="1706" operator="containsText" text="FÉRIAS">
      <formula>NOT(ISERROR(SEARCH("FÉRIAS",F23)))</formula>
    </cfRule>
  </conditionalFormatting>
  <conditionalFormatting sqref="F23 F26">
    <cfRule type="containsText" dxfId="23030" priority="1705" operator="containsText" text="ATESTADO">
      <formula>NOT(ISERROR(SEARCH("ATESTADO",F23)))</formula>
    </cfRule>
  </conditionalFormatting>
  <conditionalFormatting sqref="F24">
    <cfRule type="containsText" dxfId="23029" priority="1703" operator="containsText" text="NTRAB">
      <formula>NOT(ISERROR(SEARCH("NTRAB",F24)))</formula>
    </cfRule>
    <cfRule type="containsText" dxfId="23028" priority="1704" operator="containsText" text="FERIADO">
      <formula>NOT(ISERROR(SEARCH("FERIADO",F24)))</formula>
    </cfRule>
  </conditionalFormatting>
  <conditionalFormatting sqref="F24">
    <cfRule type="containsText" dxfId="23027" priority="1702" operator="containsText" text="FÉRIAS">
      <formula>NOT(ISERROR(SEARCH("FÉRIAS",F24)))</formula>
    </cfRule>
  </conditionalFormatting>
  <conditionalFormatting sqref="F24">
    <cfRule type="expression" dxfId="23026" priority="1698">
      <formula>F23="FERIADO"</formula>
    </cfRule>
    <cfRule type="expression" dxfId="23025" priority="1699">
      <formula>F23="NTRAB"</formula>
    </cfRule>
    <cfRule type="expression" dxfId="23024" priority="1700">
      <formula>F23="FÉRIAS"</formula>
    </cfRule>
    <cfRule type="expression" dxfId="23023" priority="1701">
      <formula>F23="ATESTADO"</formula>
    </cfRule>
  </conditionalFormatting>
  <conditionalFormatting sqref="F24">
    <cfRule type="containsText" dxfId="23022" priority="1697" operator="containsText" text="ATESTADO">
      <formula>NOT(ISERROR(SEARCH("ATESTADO",F24)))</formula>
    </cfRule>
  </conditionalFormatting>
  <conditionalFormatting sqref="F23:F24 F26">
    <cfRule type="containsText" dxfId="23021" priority="1696" operator="containsText" text="HOJE">
      <formula>NOT(ISERROR(SEARCH("HOJE",F23)))</formula>
    </cfRule>
  </conditionalFormatting>
  <conditionalFormatting sqref="F30">
    <cfRule type="containsText" dxfId="23020" priority="1694" operator="containsText" text="NTRAB">
      <formula>NOT(ISERROR(SEARCH("NTRAB",F30)))</formula>
    </cfRule>
    <cfRule type="containsText" dxfId="23019" priority="1695" operator="containsText" text="FERIADO">
      <formula>NOT(ISERROR(SEARCH("FERIADO",F30)))</formula>
    </cfRule>
  </conditionalFormatting>
  <conditionalFormatting sqref="F30">
    <cfRule type="containsText" dxfId="23018" priority="1693" operator="containsText" text="FÉRIAS">
      <formula>NOT(ISERROR(SEARCH("FÉRIAS",F30)))</formula>
    </cfRule>
  </conditionalFormatting>
  <conditionalFormatting sqref="F27">
    <cfRule type="containsText" dxfId="23017" priority="1691" operator="containsText" text="NTRAB">
      <formula>NOT(ISERROR(SEARCH("NTRAB",F27)))</formula>
    </cfRule>
    <cfRule type="containsText" dxfId="23016" priority="1692" operator="containsText" text="FERIADO">
      <formula>NOT(ISERROR(SEARCH("FERIADO",F27)))</formula>
    </cfRule>
  </conditionalFormatting>
  <conditionalFormatting sqref="F27">
    <cfRule type="containsText" dxfId="23015" priority="1690" operator="containsText" text="FÉRIAS">
      <formula>NOT(ISERROR(SEARCH("FÉRIAS",F27)))</formula>
    </cfRule>
  </conditionalFormatting>
  <conditionalFormatting sqref="F27 F30">
    <cfRule type="containsText" dxfId="23014" priority="1689" operator="containsText" text="ATESTADO">
      <formula>NOT(ISERROR(SEARCH("ATESTADO",F27)))</formula>
    </cfRule>
  </conditionalFormatting>
  <conditionalFormatting sqref="F28">
    <cfRule type="containsText" dxfId="23013" priority="1687" operator="containsText" text="NTRAB">
      <formula>NOT(ISERROR(SEARCH("NTRAB",F28)))</formula>
    </cfRule>
    <cfRule type="containsText" dxfId="23012" priority="1688" operator="containsText" text="FERIADO">
      <formula>NOT(ISERROR(SEARCH("FERIADO",F28)))</formula>
    </cfRule>
  </conditionalFormatting>
  <conditionalFormatting sqref="F28">
    <cfRule type="containsText" dxfId="23011" priority="1686" operator="containsText" text="FÉRIAS">
      <formula>NOT(ISERROR(SEARCH("FÉRIAS",F28)))</formula>
    </cfRule>
  </conditionalFormatting>
  <conditionalFormatting sqref="F28">
    <cfRule type="expression" dxfId="23010" priority="1682">
      <formula>F27="FERIADO"</formula>
    </cfRule>
    <cfRule type="expression" dxfId="23009" priority="1683">
      <formula>F27="NTRAB"</formula>
    </cfRule>
    <cfRule type="expression" dxfId="23008" priority="1684">
      <formula>F27="FÉRIAS"</formula>
    </cfRule>
    <cfRule type="expression" dxfId="23007" priority="1685">
      <formula>F27="ATESTADO"</formula>
    </cfRule>
  </conditionalFormatting>
  <conditionalFormatting sqref="F28">
    <cfRule type="containsText" dxfId="23006" priority="1681" operator="containsText" text="ATESTADO">
      <formula>NOT(ISERROR(SEARCH("ATESTADO",F28)))</formula>
    </cfRule>
  </conditionalFormatting>
  <conditionalFormatting sqref="F27:F28 F30">
    <cfRule type="containsText" dxfId="23005" priority="1680" operator="containsText" text="HOJE">
      <formula>NOT(ISERROR(SEARCH("HOJE",F27)))</formula>
    </cfRule>
  </conditionalFormatting>
  <conditionalFormatting sqref="F34">
    <cfRule type="containsText" dxfId="23004" priority="1678" operator="containsText" text="NTRAB">
      <formula>NOT(ISERROR(SEARCH("NTRAB",F34)))</formula>
    </cfRule>
    <cfRule type="containsText" dxfId="23003" priority="1679" operator="containsText" text="FERIADO">
      <formula>NOT(ISERROR(SEARCH("FERIADO",F34)))</formula>
    </cfRule>
  </conditionalFormatting>
  <conditionalFormatting sqref="F34">
    <cfRule type="containsText" dxfId="23002" priority="1677" operator="containsText" text="FÉRIAS">
      <formula>NOT(ISERROR(SEARCH("FÉRIAS",F34)))</formula>
    </cfRule>
  </conditionalFormatting>
  <conditionalFormatting sqref="F31">
    <cfRule type="containsText" dxfId="23001" priority="1675" operator="containsText" text="NTRAB">
      <formula>NOT(ISERROR(SEARCH("NTRAB",F31)))</formula>
    </cfRule>
    <cfRule type="containsText" dxfId="23000" priority="1676" operator="containsText" text="FERIADO">
      <formula>NOT(ISERROR(SEARCH("FERIADO",F31)))</formula>
    </cfRule>
  </conditionalFormatting>
  <conditionalFormatting sqref="F31">
    <cfRule type="containsText" dxfId="22999" priority="1674" operator="containsText" text="FÉRIAS">
      <formula>NOT(ISERROR(SEARCH("FÉRIAS",F31)))</formula>
    </cfRule>
  </conditionalFormatting>
  <conditionalFormatting sqref="F31 F34">
    <cfRule type="containsText" dxfId="22998" priority="1673" operator="containsText" text="ATESTADO">
      <formula>NOT(ISERROR(SEARCH("ATESTADO",F31)))</formula>
    </cfRule>
  </conditionalFormatting>
  <conditionalFormatting sqref="F32">
    <cfRule type="containsText" dxfId="22997" priority="1671" operator="containsText" text="NTRAB">
      <formula>NOT(ISERROR(SEARCH("NTRAB",F32)))</formula>
    </cfRule>
    <cfRule type="containsText" dxfId="22996" priority="1672" operator="containsText" text="FERIADO">
      <formula>NOT(ISERROR(SEARCH("FERIADO",F32)))</formula>
    </cfRule>
  </conditionalFormatting>
  <conditionalFormatting sqref="F32">
    <cfRule type="containsText" dxfId="22995" priority="1670" operator="containsText" text="FÉRIAS">
      <formula>NOT(ISERROR(SEARCH("FÉRIAS",F32)))</formula>
    </cfRule>
  </conditionalFormatting>
  <conditionalFormatting sqref="F32">
    <cfRule type="expression" dxfId="22994" priority="1666">
      <formula>F31="FERIADO"</formula>
    </cfRule>
    <cfRule type="expression" dxfId="22993" priority="1667">
      <formula>F31="NTRAB"</formula>
    </cfRule>
    <cfRule type="expression" dxfId="22992" priority="1668">
      <formula>F31="FÉRIAS"</formula>
    </cfRule>
    <cfRule type="expression" dxfId="22991" priority="1669">
      <formula>F31="ATESTADO"</formula>
    </cfRule>
  </conditionalFormatting>
  <conditionalFormatting sqref="F32">
    <cfRule type="containsText" dxfId="22990" priority="1665" operator="containsText" text="ATESTADO">
      <formula>NOT(ISERROR(SEARCH("ATESTADO",F32)))</formula>
    </cfRule>
  </conditionalFormatting>
  <conditionalFormatting sqref="F31:F32 F34">
    <cfRule type="containsText" dxfId="22989" priority="1664" operator="containsText" text="HOJE">
      <formula>NOT(ISERROR(SEARCH("HOJE",F31)))</formula>
    </cfRule>
  </conditionalFormatting>
  <conditionalFormatting sqref="F38">
    <cfRule type="containsText" dxfId="22988" priority="1662" operator="containsText" text="NTRAB">
      <formula>NOT(ISERROR(SEARCH("NTRAB",F38)))</formula>
    </cfRule>
    <cfRule type="containsText" dxfId="22987" priority="1663" operator="containsText" text="FERIADO">
      <formula>NOT(ISERROR(SEARCH("FERIADO",F38)))</formula>
    </cfRule>
  </conditionalFormatting>
  <conditionalFormatting sqref="F38">
    <cfRule type="containsText" dxfId="22986" priority="1661" operator="containsText" text="FÉRIAS">
      <formula>NOT(ISERROR(SEARCH("FÉRIAS",F38)))</formula>
    </cfRule>
  </conditionalFormatting>
  <conditionalFormatting sqref="F35">
    <cfRule type="containsText" dxfId="22985" priority="1659" operator="containsText" text="NTRAB">
      <formula>NOT(ISERROR(SEARCH("NTRAB",F35)))</formula>
    </cfRule>
    <cfRule type="containsText" dxfId="22984" priority="1660" operator="containsText" text="FERIADO">
      <formula>NOT(ISERROR(SEARCH("FERIADO",F35)))</formula>
    </cfRule>
  </conditionalFormatting>
  <conditionalFormatting sqref="F35">
    <cfRule type="containsText" dxfId="22983" priority="1658" operator="containsText" text="FÉRIAS">
      <formula>NOT(ISERROR(SEARCH("FÉRIAS",F35)))</formula>
    </cfRule>
  </conditionalFormatting>
  <conditionalFormatting sqref="F35 F38">
    <cfRule type="containsText" dxfId="22982" priority="1657" operator="containsText" text="ATESTADO">
      <formula>NOT(ISERROR(SEARCH("ATESTADO",F35)))</formula>
    </cfRule>
  </conditionalFormatting>
  <conditionalFormatting sqref="F36">
    <cfRule type="containsText" dxfId="22981" priority="1655" operator="containsText" text="NTRAB">
      <formula>NOT(ISERROR(SEARCH("NTRAB",F36)))</formula>
    </cfRule>
    <cfRule type="containsText" dxfId="22980" priority="1656" operator="containsText" text="FERIADO">
      <formula>NOT(ISERROR(SEARCH("FERIADO",F36)))</formula>
    </cfRule>
  </conditionalFormatting>
  <conditionalFormatting sqref="F36">
    <cfRule type="containsText" dxfId="22979" priority="1654" operator="containsText" text="FÉRIAS">
      <formula>NOT(ISERROR(SEARCH("FÉRIAS",F36)))</formula>
    </cfRule>
  </conditionalFormatting>
  <conditionalFormatting sqref="F36">
    <cfRule type="expression" dxfId="22978" priority="1650">
      <formula>F35="FERIADO"</formula>
    </cfRule>
    <cfRule type="expression" dxfId="22977" priority="1651">
      <formula>F35="NTRAB"</formula>
    </cfRule>
    <cfRule type="expression" dxfId="22976" priority="1652">
      <formula>F35="FÉRIAS"</formula>
    </cfRule>
    <cfRule type="expression" dxfId="22975" priority="1653">
      <formula>F35="ATESTADO"</formula>
    </cfRule>
  </conditionalFormatting>
  <conditionalFormatting sqref="F36">
    <cfRule type="containsText" dxfId="22974" priority="1649" operator="containsText" text="ATESTADO">
      <formula>NOT(ISERROR(SEARCH("ATESTADO",F36)))</formula>
    </cfRule>
  </conditionalFormatting>
  <conditionalFormatting sqref="F35:F36 F38">
    <cfRule type="containsText" dxfId="22973" priority="1648" operator="containsText" text="HOJE">
      <formula>NOT(ISERROR(SEARCH("HOJE",F35)))</formula>
    </cfRule>
  </conditionalFormatting>
  <conditionalFormatting sqref="F42">
    <cfRule type="containsText" dxfId="22972" priority="1646" operator="containsText" text="NTRAB">
      <formula>NOT(ISERROR(SEARCH("NTRAB",F42)))</formula>
    </cfRule>
    <cfRule type="containsText" dxfId="22971" priority="1647" operator="containsText" text="FERIADO">
      <formula>NOT(ISERROR(SEARCH("FERIADO",F42)))</formula>
    </cfRule>
  </conditionalFormatting>
  <conditionalFormatting sqref="F42">
    <cfRule type="containsText" dxfId="22970" priority="1645" operator="containsText" text="FÉRIAS">
      <formula>NOT(ISERROR(SEARCH("FÉRIAS",F42)))</formula>
    </cfRule>
  </conditionalFormatting>
  <conditionalFormatting sqref="F39">
    <cfRule type="containsText" dxfId="22969" priority="1643" operator="containsText" text="NTRAB">
      <formula>NOT(ISERROR(SEARCH("NTRAB",F39)))</formula>
    </cfRule>
    <cfRule type="containsText" dxfId="22968" priority="1644" operator="containsText" text="FERIADO">
      <formula>NOT(ISERROR(SEARCH("FERIADO",F39)))</formula>
    </cfRule>
  </conditionalFormatting>
  <conditionalFormatting sqref="F39">
    <cfRule type="containsText" dxfId="22967" priority="1642" operator="containsText" text="FÉRIAS">
      <formula>NOT(ISERROR(SEARCH("FÉRIAS",F39)))</formula>
    </cfRule>
  </conditionalFormatting>
  <conditionalFormatting sqref="F39 F42">
    <cfRule type="containsText" dxfId="22966" priority="1641" operator="containsText" text="ATESTADO">
      <formula>NOT(ISERROR(SEARCH("ATESTADO",F39)))</formula>
    </cfRule>
  </conditionalFormatting>
  <conditionalFormatting sqref="F40">
    <cfRule type="containsText" dxfId="22965" priority="1639" operator="containsText" text="NTRAB">
      <formula>NOT(ISERROR(SEARCH("NTRAB",F40)))</formula>
    </cfRule>
    <cfRule type="containsText" dxfId="22964" priority="1640" operator="containsText" text="FERIADO">
      <formula>NOT(ISERROR(SEARCH("FERIADO",F40)))</formula>
    </cfRule>
  </conditionalFormatting>
  <conditionalFormatting sqref="F40">
    <cfRule type="containsText" dxfId="22963" priority="1638" operator="containsText" text="FÉRIAS">
      <formula>NOT(ISERROR(SEARCH("FÉRIAS",F40)))</formula>
    </cfRule>
  </conditionalFormatting>
  <conditionalFormatting sqref="F40">
    <cfRule type="expression" dxfId="22962" priority="1634">
      <formula>F39="FERIADO"</formula>
    </cfRule>
    <cfRule type="expression" dxfId="22961" priority="1635">
      <formula>F39="NTRAB"</formula>
    </cfRule>
    <cfRule type="expression" dxfId="22960" priority="1636">
      <formula>F39="FÉRIAS"</formula>
    </cfRule>
    <cfRule type="expression" dxfId="22959" priority="1637">
      <formula>F39="ATESTADO"</formula>
    </cfRule>
  </conditionalFormatting>
  <conditionalFormatting sqref="F40">
    <cfRule type="containsText" dxfId="22958" priority="1633" operator="containsText" text="ATESTADO">
      <formula>NOT(ISERROR(SEARCH("ATESTADO",F40)))</formula>
    </cfRule>
  </conditionalFormatting>
  <conditionalFormatting sqref="F39:F40 F42">
    <cfRule type="containsText" dxfId="22957" priority="1632" operator="containsText" text="HOJE">
      <formula>NOT(ISERROR(SEARCH("HOJE",F39)))</formula>
    </cfRule>
  </conditionalFormatting>
  <conditionalFormatting sqref="F13">
    <cfRule type="containsText" dxfId="22956" priority="1630" operator="containsText" text="NTRAB">
      <formula>NOT(ISERROR(SEARCH("NTRAB",F13)))</formula>
    </cfRule>
    <cfRule type="containsText" dxfId="22955" priority="1631" operator="containsText" text="FERIADO">
      <formula>NOT(ISERROR(SEARCH("FERIADO",F13)))</formula>
    </cfRule>
  </conditionalFormatting>
  <conditionalFormatting sqref="F13">
    <cfRule type="containsText" dxfId="22954" priority="1629" operator="containsText" text="FÉRIAS">
      <formula>NOT(ISERROR(SEARCH("FÉRIAS",F13)))</formula>
    </cfRule>
  </conditionalFormatting>
  <conditionalFormatting sqref="F13">
    <cfRule type="expression" dxfId="22953" priority="1625">
      <formula>F12="FERIADO"</formula>
    </cfRule>
    <cfRule type="expression" dxfId="22952" priority="1626">
      <formula>F12="NTRAB"</formula>
    </cfRule>
    <cfRule type="expression" dxfId="22951" priority="1627">
      <formula>F12="FÉRIAS"</formula>
    </cfRule>
    <cfRule type="expression" dxfId="22950" priority="1628">
      <formula>F12="ATESTADO"</formula>
    </cfRule>
  </conditionalFormatting>
  <conditionalFormatting sqref="F13">
    <cfRule type="containsText" dxfId="22949" priority="1624" operator="containsText" text="ATESTADO">
      <formula>NOT(ISERROR(SEARCH("ATESTADO",F13)))</formula>
    </cfRule>
  </conditionalFormatting>
  <conditionalFormatting sqref="F13">
    <cfRule type="expression" dxfId="22948" priority="1620">
      <formula>F11="ATESTADO"</formula>
    </cfRule>
    <cfRule type="expression" dxfId="22947" priority="1621">
      <formula>F11="FÉRIAS"</formula>
    </cfRule>
    <cfRule type="expression" dxfId="22946" priority="1622">
      <formula>F11="NTRAB"</formula>
    </cfRule>
    <cfRule type="expression" dxfId="22945" priority="1623">
      <formula>F11="FERIADO"</formula>
    </cfRule>
  </conditionalFormatting>
  <conditionalFormatting sqref="F13">
    <cfRule type="containsText" dxfId="22944" priority="1619" operator="containsText" text="HOJE">
      <formula>NOT(ISERROR(SEARCH("HOJE",F13)))</formula>
    </cfRule>
  </conditionalFormatting>
  <conditionalFormatting sqref="F17">
    <cfRule type="containsText" dxfId="22943" priority="1617" operator="containsText" text="NTRAB">
      <formula>NOT(ISERROR(SEARCH("NTRAB",F17)))</formula>
    </cfRule>
    <cfRule type="containsText" dxfId="22942" priority="1618" operator="containsText" text="FERIADO">
      <formula>NOT(ISERROR(SEARCH("FERIADO",F17)))</formula>
    </cfRule>
  </conditionalFormatting>
  <conditionalFormatting sqref="F17">
    <cfRule type="containsText" dxfId="22941" priority="1616" operator="containsText" text="FÉRIAS">
      <formula>NOT(ISERROR(SEARCH("FÉRIAS",F17)))</formula>
    </cfRule>
  </conditionalFormatting>
  <conditionalFormatting sqref="F17">
    <cfRule type="expression" dxfId="22940" priority="1612">
      <formula>F16="FERIADO"</formula>
    </cfRule>
    <cfRule type="expression" dxfId="22939" priority="1613">
      <formula>F16="NTRAB"</formula>
    </cfRule>
    <cfRule type="expression" dxfId="22938" priority="1614">
      <formula>F16="FÉRIAS"</formula>
    </cfRule>
    <cfRule type="expression" dxfId="22937" priority="1615">
      <formula>F16="ATESTADO"</formula>
    </cfRule>
  </conditionalFormatting>
  <conditionalFormatting sqref="F17">
    <cfRule type="containsText" dxfId="22936" priority="1611" operator="containsText" text="ATESTADO">
      <formula>NOT(ISERROR(SEARCH("ATESTADO",F17)))</formula>
    </cfRule>
  </conditionalFormatting>
  <conditionalFormatting sqref="F17">
    <cfRule type="expression" dxfId="22935" priority="1607">
      <formula>F15="ATESTADO"</formula>
    </cfRule>
    <cfRule type="expression" dxfId="22934" priority="1608">
      <formula>F15="FÉRIAS"</formula>
    </cfRule>
    <cfRule type="expression" dxfId="22933" priority="1609">
      <formula>F15="NTRAB"</formula>
    </cfRule>
    <cfRule type="expression" dxfId="22932" priority="1610">
      <formula>F15="FERIADO"</formula>
    </cfRule>
  </conditionalFormatting>
  <conditionalFormatting sqref="F17">
    <cfRule type="containsText" dxfId="22931" priority="1606" operator="containsText" text="HOJE">
      <formula>NOT(ISERROR(SEARCH("HOJE",F17)))</formula>
    </cfRule>
  </conditionalFormatting>
  <conditionalFormatting sqref="F21">
    <cfRule type="containsText" dxfId="22930" priority="1604" operator="containsText" text="NTRAB">
      <formula>NOT(ISERROR(SEARCH("NTRAB",F21)))</formula>
    </cfRule>
    <cfRule type="containsText" dxfId="22929" priority="1605" operator="containsText" text="FERIADO">
      <formula>NOT(ISERROR(SEARCH("FERIADO",F21)))</formula>
    </cfRule>
  </conditionalFormatting>
  <conditionalFormatting sqref="F21">
    <cfRule type="containsText" dxfId="22928" priority="1603" operator="containsText" text="FÉRIAS">
      <formula>NOT(ISERROR(SEARCH("FÉRIAS",F21)))</formula>
    </cfRule>
  </conditionalFormatting>
  <conditionalFormatting sqref="F21">
    <cfRule type="expression" dxfId="22927" priority="1599">
      <formula>F20="FERIADO"</formula>
    </cfRule>
    <cfRule type="expression" dxfId="22926" priority="1600">
      <formula>F20="NTRAB"</formula>
    </cfRule>
    <cfRule type="expression" dxfId="22925" priority="1601">
      <formula>F20="FÉRIAS"</formula>
    </cfRule>
    <cfRule type="expression" dxfId="22924" priority="1602">
      <formula>F20="ATESTADO"</formula>
    </cfRule>
  </conditionalFormatting>
  <conditionalFormatting sqref="F21">
    <cfRule type="containsText" dxfId="22923" priority="1598" operator="containsText" text="ATESTADO">
      <formula>NOT(ISERROR(SEARCH("ATESTADO",F21)))</formula>
    </cfRule>
  </conditionalFormatting>
  <conditionalFormatting sqref="F21">
    <cfRule type="expression" dxfId="22922" priority="1594">
      <formula>F19="ATESTADO"</formula>
    </cfRule>
    <cfRule type="expression" dxfId="22921" priority="1595">
      <formula>F19="FÉRIAS"</formula>
    </cfRule>
    <cfRule type="expression" dxfId="22920" priority="1596">
      <formula>F19="NTRAB"</formula>
    </cfRule>
    <cfRule type="expression" dxfId="22919" priority="1597">
      <formula>F19="FERIADO"</formula>
    </cfRule>
  </conditionalFormatting>
  <conditionalFormatting sqref="F21">
    <cfRule type="containsText" dxfId="22918" priority="1593" operator="containsText" text="HOJE">
      <formula>NOT(ISERROR(SEARCH("HOJE",F21)))</formula>
    </cfRule>
  </conditionalFormatting>
  <conditionalFormatting sqref="F25">
    <cfRule type="containsText" dxfId="22917" priority="1591" operator="containsText" text="NTRAB">
      <formula>NOT(ISERROR(SEARCH("NTRAB",F25)))</formula>
    </cfRule>
    <cfRule type="containsText" dxfId="22916" priority="1592" operator="containsText" text="FERIADO">
      <formula>NOT(ISERROR(SEARCH("FERIADO",F25)))</formula>
    </cfRule>
  </conditionalFormatting>
  <conditionalFormatting sqref="F25">
    <cfRule type="containsText" dxfId="22915" priority="1590" operator="containsText" text="FÉRIAS">
      <formula>NOT(ISERROR(SEARCH("FÉRIAS",F25)))</formula>
    </cfRule>
  </conditionalFormatting>
  <conditionalFormatting sqref="F25">
    <cfRule type="expression" dxfId="22914" priority="1586">
      <formula>F24="FERIADO"</formula>
    </cfRule>
    <cfRule type="expression" dxfId="22913" priority="1587">
      <formula>F24="NTRAB"</formula>
    </cfRule>
    <cfRule type="expression" dxfId="22912" priority="1588">
      <formula>F24="FÉRIAS"</formula>
    </cfRule>
    <cfRule type="expression" dxfId="22911" priority="1589">
      <formula>F24="ATESTADO"</formula>
    </cfRule>
  </conditionalFormatting>
  <conditionalFormatting sqref="F25">
    <cfRule type="containsText" dxfId="22910" priority="1585" operator="containsText" text="ATESTADO">
      <formula>NOT(ISERROR(SEARCH("ATESTADO",F25)))</formula>
    </cfRule>
  </conditionalFormatting>
  <conditionalFormatting sqref="F25">
    <cfRule type="expression" dxfId="22909" priority="1581">
      <formula>F23="ATESTADO"</formula>
    </cfRule>
    <cfRule type="expression" dxfId="22908" priority="1582">
      <formula>F23="FÉRIAS"</formula>
    </cfRule>
    <cfRule type="expression" dxfId="22907" priority="1583">
      <formula>F23="NTRAB"</formula>
    </cfRule>
    <cfRule type="expression" dxfId="22906" priority="1584">
      <formula>F23="FERIADO"</formula>
    </cfRule>
  </conditionalFormatting>
  <conditionalFormatting sqref="F25">
    <cfRule type="containsText" dxfId="22905" priority="1580" operator="containsText" text="HOJE">
      <formula>NOT(ISERROR(SEARCH("HOJE",F25)))</formula>
    </cfRule>
  </conditionalFormatting>
  <conditionalFormatting sqref="F29">
    <cfRule type="containsText" dxfId="22904" priority="1578" operator="containsText" text="NTRAB">
      <formula>NOT(ISERROR(SEARCH("NTRAB",F29)))</formula>
    </cfRule>
    <cfRule type="containsText" dxfId="22903" priority="1579" operator="containsText" text="FERIADO">
      <formula>NOT(ISERROR(SEARCH("FERIADO",F29)))</formula>
    </cfRule>
  </conditionalFormatting>
  <conditionalFormatting sqref="F29">
    <cfRule type="containsText" dxfId="22902" priority="1577" operator="containsText" text="FÉRIAS">
      <formula>NOT(ISERROR(SEARCH("FÉRIAS",F29)))</formula>
    </cfRule>
  </conditionalFormatting>
  <conditionalFormatting sqref="F29">
    <cfRule type="expression" dxfId="22901" priority="1573">
      <formula>F28="FERIADO"</formula>
    </cfRule>
    <cfRule type="expression" dxfId="22900" priority="1574">
      <formula>F28="NTRAB"</formula>
    </cfRule>
    <cfRule type="expression" dxfId="22899" priority="1575">
      <formula>F28="FÉRIAS"</formula>
    </cfRule>
    <cfRule type="expression" dxfId="22898" priority="1576">
      <formula>F28="ATESTADO"</formula>
    </cfRule>
  </conditionalFormatting>
  <conditionalFormatting sqref="F29">
    <cfRule type="containsText" dxfId="22897" priority="1572" operator="containsText" text="ATESTADO">
      <formula>NOT(ISERROR(SEARCH("ATESTADO",F29)))</formula>
    </cfRule>
  </conditionalFormatting>
  <conditionalFormatting sqref="F29">
    <cfRule type="expression" dxfId="22896" priority="1568">
      <formula>F27="ATESTADO"</formula>
    </cfRule>
    <cfRule type="expression" dxfId="22895" priority="1569">
      <formula>F27="FÉRIAS"</formula>
    </cfRule>
    <cfRule type="expression" dxfId="22894" priority="1570">
      <formula>F27="NTRAB"</formula>
    </cfRule>
    <cfRule type="expression" dxfId="22893" priority="1571">
      <formula>F27="FERIADO"</formula>
    </cfRule>
  </conditionalFormatting>
  <conditionalFormatting sqref="F29">
    <cfRule type="containsText" dxfId="22892" priority="1567" operator="containsText" text="HOJE">
      <formula>NOT(ISERROR(SEARCH("HOJE",F29)))</formula>
    </cfRule>
  </conditionalFormatting>
  <conditionalFormatting sqref="F33">
    <cfRule type="containsText" dxfId="22891" priority="1565" operator="containsText" text="NTRAB">
      <formula>NOT(ISERROR(SEARCH("NTRAB",F33)))</formula>
    </cfRule>
    <cfRule type="containsText" dxfId="22890" priority="1566" operator="containsText" text="FERIADO">
      <formula>NOT(ISERROR(SEARCH("FERIADO",F33)))</formula>
    </cfRule>
  </conditionalFormatting>
  <conditionalFormatting sqref="F33">
    <cfRule type="containsText" dxfId="22889" priority="1564" operator="containsText" text="FÉRIAS">
      <formula>NOT(ISERROR(SEARCH("FÉRIAS",F33)))</formula>
    </cfRule>
  </conditionalFormatting>
  <conditionalFormatting sqref="F33">
    <cfRule type="expression" dxfId="22888" priority="1560">
      <formula>F32="FERIADO"</formula>
    </cfRule>
    <cfRule type="expression" dxfId="22887" priority="1561">
      <formula>F32="NTRAB"</formula>
    </cfRule>
    <cfRule type="expression" dxfId="22886" priority="1562">
      <formula>F32="FÉRIAS"</formula>
    </cfRule>
    <cfRule type="expression" dxfId="22885" priority="1563">
      <formula>F32="ATESTADO"</formula>
    </cfRule>
  </conditionalFormatting>
  <conditionalFormatting sqref="F33">
    <cfRule type="containsText" dxfId="22884" priority="1559" operator="containsText" text="ATESTADO">
      <formula>NOT(ISERROR(SEARCH("ATESTADO",F33)))</formula>
    </cfRule>
  </conditionalFormatting>
  <conditionalFormatting sqref="F33">
    <cfRule type="expression" dxfId="22883" priority="1555">
      <formula>F31="ATESTADO"</formula>
    </cfRule>
    <cfRule type="expression" dxfId="22882" priority="1556">
      <formula>F31="FÉRIAS"</formula>
    </cfRule>
    <cfRule type="expression" dxfId="22881" priority="1557">
      <formula>F31="NTRAB"</formula>
    </cfRule>
    <cfRule type="expression" dxfId="22880" priority="1558">
      <formula>F31="FERIADO"</formula>
    </cfRule>
  </conditionalFormatting>
  <conditionalFormatting sqref="F33">
    <cfRule type="containsText" dxfId="22879" priority="1554" operator="containsText" text="HOJE">
      <formula>NOT(ISERROR(SEARCH("HOJE",F33)))</formula>
    </cfRule>
  </conditionalFormatting>
  <conditionalFormatting sqref="F37">
    <cfRule type="containsText" dxfId="22878" priority="1552" operator="containsText" text="NTRAB">
      <formula>NOT(ISERROR(SEARCH("NTRAB",F37)))</formula>
    </cfRule>
    <cfRule type="containsText" dxfId="22877" priority="1553" operator="containsText" text="FERIADO">
      <formula>NOT(ISERROR(SEARCH("FERIADO",F37)))</formula>
    </cfRule>
  </conditionalFormatting>
  <conditionalFormatting sqref="F37">
    <cfRule type="containsText" dxfId="22876" priority="1551" operator="containsText" text="FÉRIAS">
      <formula>NOT(ISERROR(SEARCH("FÉRIAS",F37)))</formula>
    </cfRule>
  </conditionalFormatting>
  <conditionalFormatting sqref="F37">
    <cfRule type="expression" dxfId="22875" priority="1547">
      <formula>F36="FERIADO"</formula>
    </cfRule>
    <cfRule type="expression" dxfId="22874" priority="1548">
      <formula>F36="NTRAB"</formula>
    </cfRule>
    <cfRule type="expression" dxfId="22873" priority="1549">
      <formula>F36="FÉRIAS"</formula>
    </cfRule>
    <cfRule type="expression" dxfId="22872" priority="1550">
      <formula>F36="ATESTADO"</formula>
    </cfRule>
  </conditionalFormatting>
  <conditionalFormatting sqref="F37">
    <cfRule type="containsText" dxfId="22871" priority="1546" operator="containsText" text="ATESTADO">
      <formula>NOT(ISERROR(SEARCH("ATESTADO",F37)))</formula>
    </cfRule>
  </conditionalFormatting>
  <conditionalFormatting sqref="F37">
    <cfRule type="expression" dxfId="22870" priority="1542">
      <formula>F35="ATESTADO"</formula>
    </cfRule>
    <cfRule type="expression" dxfId="22869" priority="1543">
      <formula>F35="FÉRIAS"</formula>
    </cfRule>
    <cfRule type="expression" dxfId="22868" priority="1544">
      <formula>F35="NTRAB"</formula>
    </cfRule>
    <cfRule type="expression" dxfId="22867" priority="1545">
      <formula>F35="FERIADO"</formula>
    </cfRule>
  </conditionalFormatting>
  <conditionalFormatting sqref="F37">
    <cfRule type="containsText" dxfId="22866" priority="1541" operator="containsText" text="HOJE">
      <formula>NOT(ISERROR(SEARCH("HOJE",F37)))</formula>
    </cfRule>
  </conditionalFormatting>
  <conditionalFormatting sqref="F41">
    <cfRule type="containsText" dxfId="22865" priority="1539" operator="containsText" text="NTRAB">
      <formula>NOT(ISERROR(SEARCH("NTRAB",F41)))</formula>
    </cfRule>
    <cfRule type="containsText" dxfId="22864" priority="1540" operator="containsText" text="FERIADO">
      <formula>NOT(ISERROR(SEARCH("FERIADO",F41)))</formula>
    </cfRule>
  </conditionalFormatting>
  <conditionalFormatting sqref="F41">
    <cfRule type="containsText" dxfId="22863" priority="1538" operator="containsText" text="FÉRIAS">
      <formula>NOT(ISERROR(SEARCH("FÉRIAS",F41)))</formula>
    </cfRule>
  </conditionalFormatting>
  <conditionalFormatting sqref="F41">
    <cfRule type="expression" dxfId="22862" priority="1534">
      <formula>F40="FERIADO"</formula>
    </cfRule>
    <cfRule type="expression" dxfId="22861" priority="1535">
      <formula>F40="NTRAB"</formula>
    </cfRule>
    <cfRule type="expression" dxfId="22860" priority="1536">
      <formula>F40="FÉRIAS"</formula>
    </cfRule>
    <cfRule type="expression" dxfId="22859" priority="1537">
      <formula>F40="ATESTADO"</formula>
    </cfRule>
  </conditionalFormatting>
  <conditionalFormatting sqref="F41">
    <cfRule type="containsText" dxfId="22858" priority="1533" operator="containsText" text="ATESTADO">
      <formula>NOT(ISERROR(SEARCH("ATESTADO",F41)))</formula>
    </cfRule>
  </conditionalFormatting>
  <conditionalFormatting sqref="F41">
    <cfRule type="expression" dxfId="22857" priority="1529">
      <formula>F39="ATESTADO"</formula>
    </cfRule>
    <cfRule type="expression" dxfId="22856" priority="1530">
      <formula>F39="FÉRIAS"</formula>
    </cfRule>
    <cfRule type="expression" dxfId="22855" priority="1531">
      <formula>F39="NTRAB"</formula>
    </cfRule>
    <cfRule type="expression" dxfId="22854" priority="1532">
      <formula>F39="FERIADO"</formula>
    </cfRule>
  </conditionalFormatting>
  <conditionalFormatting sqref="F41">
    <cfRule type="containsText" dxfId="22853" priority="1528" operator="containsText" text="HOJE">
      <formula>NOT(ISERROR(SEARCH("HOJE",F41)))</formula>
    </cfRule>
  </conditionalFormatting>
  <conditionalFormatting sqref="F5">
    <cfRule type="containsText" dxfId="22852" priority="1526" operator="containsText" text="NTRAB">
      <formula>NOT(ISERROR(SEARCH("NTRAB",F5)))</formula>
    </cfRule>
    <cfRule type="containsText" dxfId="22851" priority="1527" operator="containsText" text="FERIADO">
      <formula>NOT(ISERROR(SEARCH("FERIADO",F5)))</formula>
    </cfRule>
  </conditionalFormatting>
  <conditionalFormatting sqref="F5">
    <cfRule type="containsText" dxfId="22850" priority="1525" operator="containsText" text="FÉRIAS">
      <formula>NOT(ISERROR(SEARCH("FÉRIAS",F5)))</formula>
    </cfRule>
  </conditionalFormatting>
  <conditionalFormatting sqref="F5">
    <cfRule type="expression" dxfId="22849" priority="1521">
      <formula>F4="FERIADO"</formula>
    </cfRule>
    <cfRule type="expression" dxfId="22848" priority="1522">
      <formula>F4="NTRAB"</formula>
    </cfRule>
    <cfRule type="expression" dxfId="22847" priority="1523">
      <formula>F4="FÉRIAS"</formula>
    </cfRule>
    <cfRule type="expression" dxfId="22846" priority="1524">
      <formula>F4="ATESTADO"</formula>
    </cfRule>
  </conditionalFormatting>
  <conditionalFormatting sqref="F5">
    <cfRule type="containsText" dxfId="22845" priority="1520" operator="containsText" text="ATESTADO">
      <formula>NOT(ISERROR(SEARCH("ATESTADO",F5)))</formula>
    </cfRule>
  </conditionalFormatting>
  <conditionalFormatting sqref="F5">
    <cfRule type="expression" dxfId="22844" priority="1516">
      <formula>F3="ATESTADO"</formula>
    </cfRule>
    <cfRule type="expression" dxfId="22843" priority="1517">
      <formula>F3="FÉRIAS"</formula>
    </cfRule>
    <cfRule type="expression" dxfId="22842" priority="1518">
      <formula>F3="NTRAB"</formula>
    </cfRule>
    <cfRule type="expression" dxfId="22841" priority="1519">
      <formula>F3="FERIADO"</formula>
    </cfRule>
  </conditionalFormatting>
  <conditionalFormatting sqref="F5">
    <cfRule type="containsText" dxfId="22840" priority="1515" operator="containsText" text="HOJE">
      <formula>NOT(ISERROR(SEARCH("HOJE",F5)))</formula>
    </cfRule>
  </conditionalFormatting>
  <conditionalFormatting sqref="F4">
    <cfRule type="containsText" dxfId="22839" priority="1513" operator="containsText" text="NTRAB">
      <formula>NOT(ISERROR(SEARCH("NTRAB",F4)))</formula>
    </cfRule>
    <cfRule type="containsText" dxfId="22838" priority="1514" operator="containsText" text="FERIADO">
      <formula>NOT(ISERROR(SEARCH("FERIADO",F4)))</formula>
    </cfRule>
  </conditionalFormatting>
  <conditionalFormatting sqref="F4">
    <cfRule type="containsText" dxfId="22837" priority="1512" operator="containsText" text="FÉRIAS">
      <formula>NOT(ISERROR(SEARCH("FÉRIAS",F4)))</formula>
    </cfRule>
  </conditionalFormatting>
  <conditionalFormatting sqref="F4">
    <cfRule type="expression" dxfId="22836" priority="1508">
      <formula>F3="FERIADO"</formula>
    </cfRule>
    <cfRule type="expression" dxfId="22835" priority="1509">
      <formula>F3="NTRAB"</formula>
    </cfRule>
    <cfRule type="expression" dxfId="22834" priority="1510">
      <formula>F3="FÉRIAS"</formula>
    </cfRule>
    <cfRule type="expression" dxfId="22833" priority="1511">
      <formula>F3="ATESTADO"</formula>
    </cfRule>
  </conditionalFormatting>
  <conditionalFormatting sqref="F4">
    <cfRule type="containsText" dxfId="22832" priority="1507" operator="containsText" text="ATESTADO">
      <formula>NOT(ISERROR(SEARCH("ATESTADO",F4)))</formula>
    </cfRule>
  </conditionalFormatting>
  <conditionalFormatting sqref="F4">
    <cfRule type="containsText" dxfId="22831" priority="1506" operator="containsText" text="HOJE">
      <formula>NOT(ISERROR(SEARCH("HOJE",F4)))</formula>
    </cfRule>
  </conditionalFormatting>
  <conditionalFormatting sqref="K6">
    <cfRule type="containsText" dxfId="22830" priority="1504" operator="containsText" text="NTRAB">
      <formula>NOT(ISERROR(SEARCH("NTRAB",K6)))</formula>
    </cfRule>
    <cfRule type="containsText" dxfId="22829" priority="1505" operator="containsText" text="FERIADO">
      <formula>NOT(ISERROR(SEARCH("FERIADO",K6)))</formula>
    </cfRule>
  </conditionalFormatting>
  <conditionalFormatting sqref="K6">
    <cfRule type="containsText" dxfId="22828" priority="1503" operator="containsText" text="FÉRIAS">
      <formula>NOT(ISERROR(SEARCH("FÉRIAS",K6)))</formula>
    </cfRule>
  </conditionalFormatting>
  <conditionalFormatting sqref="K3">
    <cfRule type="containsText" dxfId="22827" priority="1501" operator="containsText" text="NTRAB">
      <formula>NOT(ISERROR(SEARCH("NTRAB",K3)))</formula>
    </cfRule>
    <cfRule type="containsText" dxfId="22826" priority="1502" operator="containsText" text="FERIADO">
      <formula>NOT(ISERROR(SEARCH("FERIADO",K3)))</formula>
    </cfRule>
  </conditionalFormatting>
  <conditionalFormatting sqref="K3">
    <cfRule type="containsText" dxfId="22825" priority="1500" operator="containsText" text="FÉRIAS">
      <formula>NOT(ISERROR(SEARCH("FÉRIAS",K3)))</formula>
    </cfRule>
  </conditionalFormatting>
  <conditionalFormatting sqref="K3 K6">
    <cfRule type="containsText" dxfId="22824" priority="1499" operator="containsText" text="ATESTADO">
      <formula>NOT(ISERROR(SEARCH("ATESTADO",K3)))</formula>
    </cfRule>
  </conditionalFormatting>
  <conditionalFormatting sqref="K3 K6">
    <cfRule type="containsText" dxfId="22823" priority="1498" operator="containsText" text="HOJE">
      <formula>NOT(ISERROR(SEARCH("HOJE",K3)))</formula>
    </cfRule>
  </conditionalFormatting>
  <conditionalFormatting sqref="K10">
    <cfRule type="containsText" dxfId="22822" priority="1496" operator="containsText" text="NTRAB">
      <formula>NOT(ISERROR(SEARCH("NTRAB",K10)))</formula>
    </cfRule>
    <cfRule type="containsText" dxfId="22821" priority="1497" operator="containsText" text="FERIADO">
      <formula>NOT(ISERROR(SEARCH("FERIADO",K10)))</formula>
    </cfRule>
  </conditionalFormatting>
  <conditionalFormatting sqref="K10">
    <cfRule type="containsText" dxfId="22820" priority="1495" operator="containsText" text="FÉRIAS">
      <formula>NOT(ISERROR(SEARCH("FÉRIAS",K10)))</formula>
    </cfRule>
  </conditionalFormatting>
  <conditionalFormatting sqref="K7">
    <cfRule type="containsText" dxfId="22819" priority="1493" operator="containsText" text="NTRAB">
      <formula>NOT(ISERROR(SEARCH("NTRAB",K7)))</formula>
    </cfRule>
    <cfRule type="containsText" dxfId="22818" priority="1494" operator="containsText" text="FERIADO">
      <formula>NOT(ISERROR(SEARCH("FERIADO",K7)))</formula>
    </cfRule>
  </conditionalFormatting>
  <conditionalFormatting sqref="K7">
    <cfRule type="containsText" dxfId="22817" priority="1492" operator="containsText" text="FÉRIAS">
      <formula>NOT(ISERROR(SEARCH("FÉRIAS",K7)))</formula>
    </cfRule>
  </conditionalFormatting>
  <conditionalFormatting sqref="K7 K10">
    <cfRule type="containsText" dxfId="22816" priority="1491" operator="containsText" text="ATESTADO">
      <formula>NOT(ISERROR(SEARCH("ATESTADO",K7)))</formula>
    </cfRule>
  </conditionalFormatting>
  <conditionalFormatting sqref="K8">
    <cfRule type="containsText" dxfId="22815" priority="1489" operator="containsText" text="NTRAB">
      <formula>NOT(ISERROR(SEARCH("NTRAB",K8)))</formula>
    </cfRule>
    <cfRule type="containsText" dxfId="22814" priority="1490" operator="containsText" text="FERIADO">
      <formula>NOT(ISERROR(SEARCH("FERIADO",K8)))</formula>
    </cfRule>
  </conditionalFormatting>
  <conditionalFormatting sqref="K8">
    <cfRule type="containsText" dxfId="22813" priority="1488" operator="containsText" text="FÉRIAS">
      <formula>NOT(ISERROR(SEARCH("FÉRIAS",K8)))</formula>
    </cfRule>
  </conditionalFormatting>
  <conditionalFormatting sqref="K8">
    <cfRule type="expression" dxfId="22812" priority="1484">
      <formula>K7="FERIADO"</formula>
    </cfRule>
    <cfRule type="expression" dxfId="22811" priority="1485">
      <formula>K7="NTRAB"</formula>
    </cfRule>
    <cfRule type="expression" dxfId="22810" priority="1486">
      <formula>K7="FÉRIAS"</formula>
    </cfRule>
    <cfRule type="expression" dxfId="22809" priority="1487">
      <formula>K7="ATESTADO"</formula>
    </cfRule>
  </conditionalFormatting>
  <conditionalFormatting sqref="K8">
    <cfRule type="containsText" dxfId="22808" priority="1483" operator="containsText" text="ATESTADO">
      <formula>NOT(ISERROR(SEARCH("ATESTADO",K8)))</formula>
    </cfRule>
  </conditionalFormatting>
  <conditionalFormatting sqref="K9">
    <cfRule type="containsText" dxfId="22807" priority="1481" operator="containsText" text="NTRAB">
      <formula>NOT(ISERROR(SEARCH("NTRAB",K9)))</formula>
    </cfRule>
    <cfRule type="containsText" dxfId="22806" priority="1482" operator="containsText" text="FERIADO">
      <formula>NOT(ISERROR(SEARCH("FERIADO",K9)))</formula>
    </cfRule>
  </conditionalFormatting>
  <conditionalFormatting sqref="K9">
    <cfRule type="containsText" dxfId="22805" priority="1480" operator="containsText" text="FÉRIAS">
      <formula>NOT(ISERROR(SEARCH("FÉRIAS",K9)))</formula>
    </cfRule>
  </conditionalFormatting>
  <conditionalFormatting sqref="K9">
    <cfRule type="expression" dxfId="22804" priority="1476">
      <formula>K8="FERIADO"</formula>
    </cfRule>
    <cfRule type="expression" dxfId="22803" priority="1477">
      <formula>K8="NTRAB"</formula>
    </cfRule>
    <cfRule type="expression" dxfId="22802" priority="1478">
      <formula>K8="FÉRIAS"</formula>
    </cfRule>
    <cfRule type="expression" dxfId="22801" priority="1479">
      <formula>K8="ATESTADO"</formula>
    </cfRule>
  </conditionalFormatting>
  <conditionalFormatting sqref="K9">
    <cfRule type="containsText" dxfId="22800" priority="1475" operator="containsText" text="ATESTADO">
      <formula>NOT(ISERROR(SEARCH("ATESTADO",K9)))</formula>
    </cfRule>
  </conditionalFormatting>
  <conditionalFormatting sqref="K9">
    <cfRule type="expression" dxfId="22799" priority="1471">
      <formula>K7="ATESTADO"</formula>
    </cfRule>
    <cfRule type="expression" dxfId="22798" priority="1472">
      <formula>K7="FÉRIAS"</formula>
    </cfRule>
    <cfRule type="expression" dxfId="22797" priority="1473">
      <formula>K7="NTRAB"</formula>
    </cfRule>
    <cfRule type="expression" dxfId="22796" priority="1474">
      <formula>K7="FERIADO"</formula>
    </cfRule>
  </conditionalFormatting>
  <conditionalFormatting sqref="K7:K10">
    <cfRule type="containsText" dxfId="22795" priority="1470" operator="containsText" text="HOJE">
      <formula>NOT(ISERROR(SEARCH("HOJE",K7)))</formula>
    </cfRule>
  </conditionalFormatting>
  <conditionalFormatting sqref="K14">
    <cfRule type="containsText" dxfId="22794" priority="1468" operator="containsText" text="NTRAB">
      <formula>NOT(ISERROR(SEARCH("NTRAB",K14)))</formula>
    </cfRule>
    <cfRule type="containsText" dxfId="22793" priority="1469" operator="containsText" text="FERIADO">
      <formula>NOT(ISERROR(SEARCH("FERIADO",K14)))</formula>
    </cfRule>
  </conditionalFormatting>
  <conditionalFormatting sqref="K14">
    <cfRule type="containsText" dxfId="22792" priority="1467" operator="containsText" text="FÉRIAS">
      <formula>NOT(ISERROR(SEARCH("FÉRIAS",K14)))</formula>
    </cfRule>
  </conditionalFormatting>
  <conditionalFormatting sqref="K11">
    <cfRule type="containsText" dxfId="22791" priority="1465" operator="containsText" text="NTRAB">
      <formula>NOT(ISERROR(SEARCH("NTRAB",K11)))</formula>
    </cfRule>
    <cfRule type="containsText" dxfId="22790" priority="1466" operator="containsText" text="FERIADO">
      <formula>NOT(ISERROR(SEARCH("FERIADO",K11)))</formula>
    </cfRule>
  </conditionalFormatting>
  <conditionalFormatting sqref="K11">
    <cfRule type="containsText" dxfId="22789" priority="1464" operator="containsText" text="FÉRIAS">
      <formula>NOT(ISERROR(SEARCH("FÉRIAS",K11)))</formula>
    </cfRule>
  </conditionalFormatting>
  <conditionalFormatting sqref="K11 K14">
    <cfRule type="containsText" dxfId="22788" priority="1463" operator="containsText" text="ATESTADO">
      <formula>NOT(ISERROR(SEARCH("ATESTADO",K11)))</formula>
    </cfRule>
  </conditionalFormatting>
  <conditionalFormatting sqref="K12">
    <cfRule type="containsText" dxfId="22787" priority="1461" operator="containsText" text="NTRAB">
      <formula>NOT(ISERROR(SEARCH("NTRAB",K12)))</formula>
    </cfRule>
    <cfRule type="containsText" dxfId="22786" priority="1462" operator="containsText" text="FERIADO">
      <formula>NOT(ISERROR(SEARCH("FERIADO",K12)))</formula>
    </cfRule>
  </conditionalFormatting>
  <conditionalFormatting sqref="K12">
    <cfRule type="containsText" dxfId="22785" priority="1460" operator="containsText" text="FÉRIAS">
      <formula>NOT(ISERROR(SEARCH("FÉRIAS",K12)))</formula>
    </cfRule>
  </conditionalFormatting>
  <conditionalFormatting sqref="K12">
    <cfRule type="expression" dxfId="22784" priority="1456">
      <formula>K11="FERIADO"</formula>
    </cfRule>
    <cfRule type="expression" dxfId="22783" priority="1457">
      <formula>K11="NTRAB"</formula>
    </cfRule>
    <cfRule type="expression" dxfId="22782" priority="1458">
      <formula>K11="FÉRIAS"</formula>
    </cfRule>
    <cfRule type="expression" dxfId="22781" priority="1459">
      <formula>K11="ATESTADO"</formula>
    </cfRule>
  </conditionalFormatting>
  <conditionalFormatting sqref="K12">
    <cfRule type="containsText" dxfId="22780" priority="1455" operator="containsText" text="ATESTADO">
      <formula>NOT(ISERROR(SEARCH("ATESTADO",K12)))</formula>
    </cfRule>
  </conditionalFormatting>
  <conditionalFormatting sqref="K11:K12 K14">
    <cfRule type="containsText" dxfId="22779" priority="1454" operator="containsText" text="HOJE">
      <formula>NOT(ISERROR(SEARCH("HOJE",K11)))</formula>
    </cfRule>
  </conditionalFormatting>
  <conditionalFormatting sqref="K18">
    <cfRule type="containsText" dxfId="22778" priority="1452" operator="containsText" text="NTRAB">
      <formula>NOT(ISERROR(SEARCH("NTRAB",K18)))</formula>
    </cfRule>
    <cfRule type="containsText" dxfId="22777" priority="1453" operator="containsText" text="FERIADO">
      <formula>NOT(ISERROR(SEARCH("FERIADO",K18)))</formula>
    </cfRule>
  </conditionalFormatting>
  <conditionalFormatting sqref="K18">
    <cfRule type="containsText" dxfId="22776" priority="1451" operator="containsText" text="FÉRIAS">
      <formula>NOT(ISERROR(SEARCH("FÉRIAS",K18)))</formula>
    </cfRule>
  </conditionalFormatting>
  <conditionalFormatting sqref="K15">
    <cfRule type="containsText" dxfId="22775" priority="1449" operator="containsText" text="NTRAB">
      <formula>NOT(ISERROR(SEARCH("NTRAB",K15)))</formula>
    </cfRule>
    <cfRule type="containsText" dxfId="22774" priority="1450" operator="containsText" text="FERIADO">
      <formula>NOT(ISERROR(SEARCH("FERIADO",K15)))</formula>
    </cfRule>
  </conditionalFormatting>
  <conditionalFormatting sqref="K15">
    <cfRule type="containsText" dxfId="22773" priority="1448" operator="containsText" text="FÉRIAS">
      <formula>NOT(ISERROR(SEARCH("FÉRIAS",K15)))</formula>
    </cfRule>
  </conditionalFormatting>
  <conditionalFormatting sqref="K15 K18">
    <cfRule type="containsText" dxfId="22772" priority="1447" operator="containsText" text="ATESTADO">
      <formula>NOT(ISERROR(SEARCH("ATESTADO",K15)))</formula>
    </cfRule>
  </conditionalFormatting>
  <conditionalFormatting sqref="K16">
    <cfRule type="containsText" dxfId="22771" priority="1445" operator="containsText" text="NTRAB">
      <formula>NOT(ISERROR(SEARCH("NTRAB",K16)))</formula>
    </cfRule>
    <cfRule type="containsText" dxfId="22770" priority="1446" operator="containsText" text="FERIADO">
      <formula>NOT(ISERROR(SEARCH("FERIADO",K16)))</formula>
    </cfRule>
  </conditionalFormatting>
  <conditionalFormatting sqref="K16">
    <cfRule type="containsText" dxfId="22769" priority="1444" operator="containsText" text="FÉRIAS">
      <formula>NOT(ISERROR(SEARCH("FÉRIAS",K16)))</formula>
    </cfRule>
  </conditionalFormatting>
  <conditionalFormatting sqref="K16">
    <cfRule type="expression" dxfId="22768" priority="1440">
      <formula>K15="FERIADO"</formula>
    </cfRule>
    <cfRule type="expression" dxfId="22767" priority="1441">
      <formula>K15="NTRAB"</formula>
    </cfRule>
    <cfRule type="expression" dxfId="22766" priority="1442">
      <formula>K15="FÉRIAS"</formula>
    </cfRule>
    <cfRule type="expression" dxfId="22765" priority="1443">
      <formula>K15="ATESTADO"</formula>
    </cfRule>
  </conditionalFormatting>
  <conditionalFormatting sqref="K16">
    <cfRule type="containsText" dxfId="22764" priority="1439" operator="containsText" text="ATESTADO">
      <formula>NOT(ISERROR(SEARCH("ATESTADO",K16)))</formula>
    </cfRule>
  </conditionalFormatting>
  <conditionalFormatting sqref="K15:K16 K18">
    <cfRule type="containsText" dxfId="22763" priority="1438" operator="containsText" text="HOJE">
      <formula>NOT(ISERROR(SEARCH("HOJE",K15)))</formula>
    </cfRule>
  </conditionalFormatting>
  <conditionalFormatting sqref="K22">
    <cfRule type="containsText" dxfId="22762" priority="1436" operator="containsText" text="NTRAB">
      <formula>NOT(ISERROR(SEARCH("NTRAB",K22)))</formula>
    </cfRule>
    <cfRule type="containsText" dxfId="22761" priority="1437" operator="containsText" text="FERIADO">
      <formula>NOT(ISERROR(SEARCH("FERIADO",K22)))</formula>
    </cfRule>
  </conditionalFormatting>
  <conditionalFormatting sqref="K22">
    <cfRule type="containsText" dxfId="22760" priority="1435" operator="containsText" text="FÉRIAS">
      <formula>NOT(ISERROR(SEARCH("FÉRIAS",K22)))</formula>
    </cfRule>
  </conditionalFormatting>
  <conditionalFormatting sqref="K19">
    <cfRule type="containsText" dxfId="22759" priority="1433" operator="containsText" text="NTRAB">
      <formula>NOT(ISERROR(SEARCH("NTRAB",K19)))</formula>
    </cfRule>
    <cfRule type="containsText" dxfId="22758" priority="1434" operator="containsText" text="FERIADO">
      <formula>NOT(ISERROR(SEARCH("FERIADO",K19)))</formula>
    </cfRule>
  </conditionalFormatting>
  <conditionalFormatting sqref="K19">
    <cfRule type="containsText" dxfId="22757" priority="1432" operator="containsText" text="FÉRIAS">
      <formula>NOT(ISERROR(SEARCH("FÉRIAS",K19)))</formula>
    </cfRule>
  </conditionalFormatting>
  <conditionalFormatting sqref="K19 K22">
    <cfRule type="containsText" dxfId="22756" priority="1431" operator="containsText" text="ATESTADO">
      <formula>NOT(ISERROR(SEARCH("ATESTADO",K19)))</formula>
    </cfRule>
  </conditionalFormatting>
  <conditionalFormatting sqref="K20">
    <cfRule type="containsText" dxfId="22755" priority="1429" operator="containsText" text="NTRAB">
      <formula>NOT(ISERROR(SEARCH("NTRAB",K20)))</formula>
    </cfRule>
    <cfRule type="containsText" dxfId="22754" priority="1430" operator="containsText" text="FERIADO">
      <formula>NOT(ISERROR(SEARCH("FERIADO",K20)))</formula>
    </cfRule>
  </conditionalFormatting>
  <conditionalFormatting sqref="K20">
    <cfRule type="containsText" dxfId="22753" priority="1428" operator="containsText" text="FÉRIAS">
      <formula>NOT(ISERROR(SEARCH("FÉRIAS",K20)))</formula>
    </cfRule>
  </conditionalFormatting>
  <conditionalFormatting sqref="K20">
    <cfRule type="expression" dxfId="22752" priority="1424">
      <formula>K19="FERIADO"</formula>
    </cfRule>
    <cfRule type="expression" dxfId="22751" priority="1425">
      <formula>K19="NTRAB"</formula>
    </cfRule>
    <cfRule type="expression" dxfId="22750" priority="1426">
      <formula>K19="FÉRIAS"</formula>
    </cfRule>
    <cfRule type="expression" dxfId="22749" priority="1427">
      <formula>K19="ATESTADO"</formula>
    </cfRule>
  </conditionalFormatting>
  <conditionalFormatting sqref="K20">
    <cfRule type="containsText" dxfId="22748" priority="1423" operator="containsText" text="ATESTADO">
      <formula>NOT(ISERROR(SEARCH("ATESTADO",K20)))</formula>
    </cfRule>
  </conditionalFormatting>
  <conditionalFormatting sqref="K19:K20 K22">
    <cfRule type="containsText" dxfId="22747" priority="1422" operator="containsText" text="HOJE">
      <formula>NOT(ISERROR(SEARCH("HOJE",K19)))</formula>
    </cfRule>
  </conditionalFormatting>
  <conditionalFormatting sqref="K26">
    <cfRule type="containsText" dxfId="22746" priority="1420" operator="containsText" text="NTRAB">
      <formula>NOT(ISERROR(SEARCH("NTRAB",K26)))</formula>
    </cfRule>
    <cfRule type="containsText" dxfId="22745" priority="1421" operator="containsText" text="FERIADO">
      <formula>NOT(ISERROR(SEARCH("FERIADO",K26)))</formula>
    </cfRule>
  </conditionalFormatting>
  <conditionalFormatting sqref="K26">
    <cfRule type="containsText" dxfId="22744" priority="1419" operator="containsText" text="FÉRIAS">
      <formula>NOT(ISERROR(SEARCH("FÉRIAS",K26)))</formula>
    </cfRule>
  </conditionalFormatting>
  <conditionalFormatting sqref="K23">
    <cfRule type="containsText" dxfId="22743" priority="1417" operator="containsText" text="NTRAB">
      <formula>NOT(ISERROR(SEARCH("NTRAB",K23)))</formula>
    </cfRule>
    <cfRule type="containsText" dxfId="22742" priority="1418" operator="containsText" text="FERIADO">
      <formula>NOT(ISERROR(SEARCH("FERIADO",K23)))</formula>
    </cfRule>
  </conditionalFormatting>
  <conditionalFormatting sqref="K23">
    <cfRule type="containsText" dxfId="22741" priority="1416" operator="containsText" text="FÉRIAS">
      <formula>NOT(ISERROR(SEARCH("FÉRIAS",K23)))</formula>
    </cfRule>
  </conditionalFormatting>
  <conditionalFormatting sqref="K23 K26">
    <cfRule type="containsText" dxfId="22740" priority="1415" operator="containsText" text="ATESTADO">
      <formula>NOT(ISERROR(SEARCH("ATESTADO",K23)))</formula>
    </cfRule>
  </conditionalFormatting>
  <conditionalFormatting sqref="K24">
    <cfRule type="containsText" dxfId="22739" priority="1413" operator="containsText" text="NTRAB">
      <formula>NOT(ISERROR(SEARCH("NTRAB",K24)))</formula>
    </cfRule>
    <cfRule type="containsText" dxfId="22738" priority="1414" operator="containsText" text="FERIADO">
      <formula>NOT(ISERROR(SEARCH("FERIADO",K24)))</formula>
    </cfRule>
  </conditionalFormatting>
  <conditionalFormatting sqref="K24">
    <cfRule type="containsText" dxfId="22737" priority="1412" operator="containsText" text="FÉRIAS">
      <formula>NOT(ISERROR(SEARCH("FÉRIAS",K24)))</formula>
    </cfRule>
  </conditionalFormatting>
  <conditionalFormatting sqref="K24">
    <cfRule type="expression" dxfId="22736" priority="1408">
      <formula>K23="FERIADO"</formula>
    </cfRule>
    <cfRule type="expression" dxfId="22735" priority="1409">
      <formula>K23="NTRAB"</formula>
    </cfRule>
    <cfRule type="expression" dxfId="22734" priority="1410">
      <formula>K23="FÉRIAS"</formula>
    </cfRule>
    <cfRule type="expression" dxfId="22733" priority="1411">
      <formula>K23="ATESTADO"</formula>
    </cfRule>
  </conditionalFormatting>
  <conditionalFormatting sqref="K24">
    <cfRule type="containsText" dxfId="22732" priority="1407" operator="containsText" text="ATESTADO">
      <formula>NOT(ISERROR(SEARCH("ATESTADO",K24)))</formula>
    </cfRule>
  </conditionalFormatting>
  <conditionalFormatting sqref="K23:K24 K26">
    <cfRule type="containsText" dxfId="22731" priority="1406" operator="containsText" text="HOJE">
      <formula>NOT(ISERROR(SEARCH("HOJE",K23)))</formula>
    </cfRule>
  </conditionalFormatting>
  <conditionalFormatting sqref="K30">
    <cfRule type="containsText" dxfId="22730" priority="1404" operator="containsText" text="NTRAB">
      <formula>NOT(ISERROR(SEARCH("NTRAB",K30)))</formula>
    </cfRule>
    <cfRule type="containsText" dxfId="22729" priority="1405" operator="containsText" text="FERIADO">
      <formula>NOT(ISERROR(SEARCH("FERIADO",K30)))</formula>
    </cfRule>
  </conditionalFormatting>
  <conditionalFormatting sqref="K30">
    <cfRule type="containsText" dxfId="22728" priority="1403" operator="containsText" text="FÉRIAS">
      <formula>NOT(ISERROR(SEARCH("FÉRIAS",K30)))</formula>
    </cfRule>
  </conditionalFormatting>
  <conditionalFormatting sqref="K27">
    <cfRule type="containsText" dxfId="22727" priority="1401" operator="containsText" text="NTRAB">
      <formula>NOT(ISERROR(SEARCH("NTRAB",K27)))</formula>
    </cfRule>
    <cfRule type="containsText" dxfId="22726" priority="1402" operator="containsText" text="FERIADO">
      <formula>NOT(ISERROR(SEARCH("FERIADO",K27)))</formula>
    </cfRule>
  </conditionalFormatting>
  <conditionalFormatting sqref="K27">
    <cfRule type="containsText" dxfId="22725" priority="1400" operator="containsText" text="FÉRIAS">
      <formula>NOT(ISERROR(SEARCH("FÉRIAS",K27)))</formula>
    </cfRule>
  </conditionalFormatting>
  <conditionalFormatting sqref="K27 K30">
    <cfRule type="containsText" dxfId="22724" priority="1399" operator="containsText" text="ATESTADO">
      <formula>NOT(ISERROR(SEARCH("ATESTADO",K27)))</formula>
    </cfRule>
  </conditionalFormatting>
  <conditionalFormatting sqref="K28">
    <cfRule type="containsText" dxfId="22723" priority="1397" operator="containsText" text="NTRAB">
      <formula>NOT(ISERROR(SEARCH("NTRAB",K28)))</formula>
    </cfRule>
    <cfRule type="containsText" dxfId="22722" priority="1398" operator="containsText" text="FERIADO">
      <formula>NOT(ISERROR(SEARCH("FERIADO",K28)))</formula>
    </cfRule>
  </conditionalFormatting>
  <conditionalFormatting sqref="K28">
    <cfRule type="containsText" dxfId="22721" priority="1396" operator="containsText" text="FÉRIAS">
      <formula>NOT(ISERROR(SEARCH("FÉRIAS",K28)))</formula>
    </cfRule>
  </conditionalFormatting>
  <conditionalFormatting sqref="K28">
    <cfRule type="expression" dxfId="22720" priority="1392">
      <formula>K27="FERIADO"</formula>
    </cfRule>
    <cfRule type="expression" dxfId="22719" priority="1393">
      <formula>K27="NTRAB"</formula>
    </cfRule>
    <cfRule type="expression" dxfId="22718" priority="1394">
      <formula>K27="FÉRIAS"</formula>
    </cfRule>
    <cfRule type="expression" dxfId="22717" priority="1395">
      <formula>K27="ATESTADO"</formula>
    </cfRule>
  </conditionalFormatting>
  <conditionalFormatting sqref="K28">
    <cfRule type="containsText" dxfId="22716" priority="1391" operator="containsText" text="ATESTADO">
      <formula>NOT(ISERROR(SEARCH("ATESTADO",K28)))</formula>
    </cfRule>
  </conditionalFormatting>
  <conditionalFormatting sqref="K27:K28 K30">
    <cfRule type="containsText" dxfId="22715" priority="1390" operator="containsText" text="HOJE">
      <formula>NOT(ISERROR(SEARCH("HOJE",K27)))</formula>
    </cfRule>
  </conditionalFormatting>
  <conditionalFormatting sqref="K31">
    <cfRule type="containsText" dxfId="22714" priority="1388" operator="containsText" text="NTRAB">
      <formula>NOT(ISERROR(SEARCH("NTRAB",K31)))</formula>
    </cfRule>
    <cfRule type="containsText" dxfId="22713" priority="1389" operator="containsText" text="FERIADO">
      <formula>NOT(ISERROR(SEARCH("FERIADO",K31)))</formula>
    </cfRule>
  </conditionalFormatting>
  <conditionalFormatting sqref="K31">
    <cfRule type="containsText" dxfId="22712" priority="1387" operator="containsText" text="FÉRIAS">
      <formula>NOT(ISERROR(SEARCH("FÉRIAS",K31)))</formula>
    </cfRule>
  </conditionalFormatting>
  <conditionalFormatting sqref="K31">
    <cfRule type="containsText" dxfId="22711" priority="1386" operator="containsText" text="ATESTADO">
      <formula>NOT(ISERROR(SEARCH("ATESTADO",K31)))</formula>
    </cfRule>
  </conditionalFormatting>
  <conditionalFormatting sqref="K32">
    <cfRule type="containsText" dxfId="22710" priority="1384" operator="containsText" text="NTRAB">
      <formula>NOT(ISERROR(SEARCH("NTRAB",K32)))</formula>
    </cfRule>
    <cfRule type="containsText" dxfId="22709" priority="1385" operator="containsText" text="FERIADO">
      <formula>NOT(ISERROR(SEARCH("FERIADO",K32)))</formula>
    </cfRule>
  </conditionalFormatting>
  <conditionalFormatting sqref="K32">
    <cfRule type="containsText" dxfId="22708" priority="1383" operator="containsText" text="FÉRIAS">
      <formula>NOT(ISERROR(SEARCH("FÉRIAS",K32)))</formula>
    </cfRule>
  </conditionalFormatting>
  <conditionalFormatting sqref="K32">
    <cfRule type="expression" dxfId="22707" priority="1379">
      <formula>K31="FERIADO"</formula>
    </cfRule>
    <cfRule type="expression" dxfId="22706" priority="1380">
      <formula>K31="NTRAB"</formula>
    </cfRule>
    <cfRule type="expression" dxfId="22705" priority="1381">
      <formula>K31="FÉRIAS"</formula>
    </cfRule>
    <cfRule type="expression" dxfId="22704" priority="1382">
      <formula>K31="ATESTADO"</formula>
    </cfRule>
  </conditionalFormatting>
  <conditionalFormatting sqref="K32">
    <cfRule type="containsText" dxfId="22703" priority="1378" operator="containsText" text="ATESTADO">
      <formula>NOT(ISERROR(SEARCH("ATESTADO",K32)))</formula>
    </cfRule>
  </conditionalFormatting>
  <conditionalFormatting sqref="K31:K32">
    <cfRule type="containsText" dxfId="22702" priority="1377" operator="containsText" text="HOJE">
      <formula>NOT(ISERROR(SEARCH("HOJE",K31)))</formula>
    </cfRule>
  </conditionalFormatting>
  <conditionalFormatting sqref="K13">
    <cfRule type="containsText" dxfId="22701" priority="1375" operator="containsText" text="NTRAB">
      <formula>NOT(ISERROR(SEARCH("NTRAB",K13)))</formula>
    </cfRule>
    <cfRule type="containsText" dxfId="22700" priority="1376" operator="containsText" text="FERIADO">
      <formula>NOT(ISERROR(SEARCH("FERIADO",K13)))</formula>
    </cfRule>
  </conditionalFormatting>
  <conditionalFormatting sqref="K13">
    <cfRule type="containsText" dxfId="22699" priority="1374" operator="containsText" text="FÉRIAS">
      <formula>NOT(ISERROR(SEARCH("FÉRIAS",K13)))</formula>
    </cfRule>
  </conditionalFormatting>
  <conditionalFormatting sqref="K13">
    <cfRule type="expression" dxfId="22698" priority="1370">
      <formula>K12="FERIADO"</formula>
    </cfRule>
    <cfRule type="expression" dxfId="22697" priority="1371">
      <formula>K12="NTRAB"</formula>
    </cfRule>
    <cfRule type="expression" dxfId="22696" priority="1372">
      <formula>K12="FÉRIAS"</formula>
    </cfRule>
    <cfRule type="expression" dxfId="22695" priority="1373">
      <formula>K12="ATESTADO"</formula>
    </cfRule>
  </conditionalFormatting>
  <conditionalFormatting sqref="K13">
    <cfRule type="containsText" dxfId="22694" priority="1369" operator="containsText" text="ATESTADO">
      <formula>NOT(ISERROR(SEARCH("ATESTADO",K13)))</formula>
    </cfRule>
  </conditionalFormatting>
  <conditionalFormatting sqref="K13">
    <cfRule type="expression" dxfId="22693" priority="1365">
      <formula>K11="ATESTADO"</formula>
    </cfRule>
    <cfRule type="expression" dxfId="22692" priority="1366">
      <formula>K11="FÉRIAS"</formula>
    </cfRule>
    <cfRule type="expression" dxfId="22691" priority="1367">
      <formula>K11="NTRAB"</formula>
    </cfRule>
    <cfRule type="expression" dxfId="22690" priority="1368">
      <formula>K11="FERIADO"</formula>
    </cfRule>
  </conditionalFormatting>
  <conditionalFormatting sqref="K13">
    <cfRule type="containsText" dxfId="22689" priority="1364" operator="containsText" text="HOJE">
      <formula>NOT(ISERROR(SEARCH("HOJE",K13)))</formula>
    </cfRule>
  </conditionalFormatting>
  <conditionalFormatting sqref="K17">
    <cfRule type="containsText" dxfId="22688" priority="1362" operator="containsText" text="NTRAB">
      <formula>NOT(ISERROR(SEARCH("NTRAB",K17)))</formula>
    </cfRule>
    <cfRule type="containsText" dxfId="22687" priority="1363" operator="containsText" text="FERIADO">
      <formula>NOT(ISERROR(SEARCH("FERIADO",K17)))</formula>
    </cfRule>
  </conditionalFormatting>
  <conditionalFormatting sqref="K17">
    <cfRule type="containsText" dxfId="22686" priority="1361" operator="containsText" text="FÉRIAS">
      <formula>NOT(ISERROR(SEARCH("FÉRIAS",K17)))</formula>
    </cfRule>
  </conditionalFormatting>
  <conditionalFormatting sqref="K17">
    <cfRule type="expression" dxfId="22685" priority="1357">
      <formula>K16="FERIADO"</formula>
    </cfRule>
    <cfRule type="expression" dxfId="22684" priority="1358">
      <formula>K16="NTRAB"</formula>
    </cfRule>
    <cfRule type="expression" dxfId="22683" priority="1359">
      <formula>K16="FÉRIAS"</formula>
    </cfRule>
    <cfRule type="expression" dxfId="22682" priority="1360">
      <formula>K16="ATESTADO"</formula>
    </cfRule>
  </conditionalFormatting>
  <conditionalFormatting sqref="K17">
    <cfRule type="containsText" dxfId="22681" priority="1356" operator="containsText" text="ATESTADO">
      <formula>NOT(ISERROR(SEARCH("ATESTADO",K17)))</formula>
    </cfRule>
  </conditionalFormatting>
  <conditionalFormatting sqref="K17">
    <cfRule type="expression" dxfId="22680" priority="1352">
      <formula>K15="ATESTADO"</formula>
    </cfRule>
    <cfRule type="expression" dxfId="22679" priority="1353">
      <formula>K15="FÉRIAS"</formula>
    </cfRule>
    <cfRule type="expression" dxfId="22678" priority="1354">
      <formula>K15="NTRAB"</formula>
    </cfRule>
    <cfRule type="expression" dxfId="22677" priority="1355">
      <formula>K15="FERIADO"</formula>
    </cfRule>
  </conditionalFormatting>
  <conditionalFormatting sqref="K17">
    <cfRule type="containsText" dxfId="22676" priority="1351" operator="containsText" text="HOJE">
      <formula>NOT(ISERROR(SEARCH("HOJE",K17)))</formula>
    </cfRule>
  </conditionalFormatting>
  <conditionalFormatting sqref="K21">
    <cfRule type="containsText" dxfId="22675" priority="1349" operator="containsText" text="NTRAB">
      <formula>NOT(ISERROR(SEARCH("NTRAB",K21)))</formula>
    </cfRule>
    <cfRule type="containsText" dxfId="22674" priority="1350" operator="containsText" text="FERIADO">
      <formula>NOT(ISERROR(SEARCH("FERIADO",K21)))</formula>
    </cfRule>
  </conditionalFormatting>
  <conditionalFormatting sqref="K21">
    <cfRule type="containsText" dxfId="22673" priority="1348" operator="containsText" text="FÉRIAS">
      <formula>NOT(ISERROR(SEARCH("FÉRIAS",K21)))</formula>
    </cfRule>
  </conditionalFormatting>
  <conditionalFormatting sqref="K21">
    <cfRule type="expression" dxfId="22672" priority="1344">
      <formula>K20="FERIADO"</formula>
    </cfRule>
    <cfRule type="expression" dxfId="22671" priority="1345">
      <formula>K20="NTRAB"</formula>
    </cfRule>
    <cfRule type="expression" dxfId="22670" priority="1346">
      <formula>K20="FÉRIAS"</formula>
    </cfRule>
    <cfRule type="expression" dxfId="22669" priority="1347">
      <formula>K20="ATESTADO"</formula>
    </cfRule>
  </conditionalFormatting>
  <conditionalFormatting sqref="K21">
    <cfRule type="containsText" dxfId="22668" priority="1343" operator="containsText" text="ATESTADO">
      <formula>NOT(ISERROR(SEARCH("ATESTADO",K21)))</formula>
    </cfRule>
  </conditionalFormatting>
  <conditionalFormatting sqref="K21">
    <cfRule type="expression" dxfId="22667" priority="1339">
      <formula>K19="ATESTADO"</formula>
    </cfRule>
    <cfRule type="expression" dxfId="22666" priority="1340">
      <formula>K19="FÉRIAS"</formula>
    </cfRule>
    <cfRule type="expression" dxfId="22665" priority="1341">
      <formula>K19="NTRAB"</formula>
    </cfRule>
    <cfRule type="expression" dxfId="22664" priority="1342">
      <formula>K19="FERIADO"</formula>
    </cfRule>
  </conditionalFormatting>
  <conditionalFormatting sqref="K21">
    <cfRule type="containsText" dxfId="22663" priority="1338" operator="containsText" text="HOJE">
      <formula>NOT(ISERROR(SEARCH("HOJE",K21)))</formula>
    </cfRule>
  </conditionalFormatting>
  <conditionalFormatting sqref="K25">
    <cfRule type="containsText" dxfId="22662" priority="1336" operator="containsText" text="NTRAB">
      <formula>NOT(ISERROR(SEARCH("NTRAB",K25)))</formula>
    </cfRule>
    <cfRule type="containsText" dxfId="22661" priority="1337" operator="containsText" text="FERIADO">
      <formula>NOT(ISERROR(SEARCH("FERIADO",K25)))</formula>
    </cfRule>
  </conditionalFormatting>
  <conditionalFormatting sqref="K25">
    <cfRule type="containsText" dxfId="22660" priority="1335" operator="containsText" text="FÉRIAS">
      <formula>NOT(ISERROR(SEARCH("FÉRIAS",K25)))</formula>
    </cfRule>
  </conditionalFormatting>
  <conditionalFormatting sqref="K25">
    <cfRule type="expression" dxfId="22659" priority="1331">
      <formula>K24="FERIADO"</formula>
    </cfRule>
    <cfRule type="expression" dxfId="22658" priority="1332">
      <formula>K24="NTRAB"</formula>
    </cfRule>
    <cfRule type="expression" dxfId="22657" priority="1333">
      <formula>K24="FÉRIAS"</formula>
    </cfRule>
    <cfRule type="expression" dxfId="22656" priority="1334">
      <formula>K24="ATESTADO"</formula>
    </cfRule>
  </conditionalFormatting>
  <conditionalFormatting sqref="K25">
    <cfRule type="containsText" dxfId="22655" priority="1330" operator="containsText" text="ATESTADO">
      <formula>NOT(ISERROR(SEARCH("ATESTADO",K25)))</formula>
    </cfRule>
  </conditionalFormatting>
  <conditionalFormatting sqref="K25">
    <cfRule type="expression" dxfId="22654" priority="1326">
      <formula>K23="ATESTADO"</formula>
    </cfRule>
    <cfRule type="expression" dxfId="22653" priority="1327">
      <formula>K23="FÉRIAS"</formula>
    </cfRule>
    <cfRule type="expression" dxfId="22652" priority="1328">
      <formula>K23="NTRAB"</formula>
    </cfRule>
    <cfRule type="expression" dxfId="22651" priority="1329">
      <formula>K23="FERIADO"</formula>
    </cfRule>
  </conditionalFormatting>
  <conditionalFormatting sqref="K25">
    <cfRule type="containsText" dxfId="22650" priority="1325" operator="containsText" text="HOJE">
      <formula>NOT(ISERROR(SEARCH("HOJE",K25)))</formula>
    </cfRule>
  </conditionalFormatting>
  <conditionalFormatting sqref="K29">
    <cfRule type="containsText" dxfId="22649" priority="1323" operator="containsText" text="NTRAB">
      <formula>NOT(ISERROR(SEARCH("NTRAB",K29)))</formula>
    </cfRule>
    <cfRule type="containsText" dxfId="22648" priority="1324" operator="containsText" text="FERIADO">
      <formula>NOT(ISERROR(SEARCH("FERIADO",K29)))</formula>
    </cfRule>
  </conditionalFormatting>
  <conditionalFormatting sqref="K29">
    <cfRule type="containsText" dxfId="22647" priority="1322" operator="containsText" text="FÉRIAS">
      <formula>NOT(ISERROR(SEARCH("FÉRIAS",K29)))</formula>
    </cfRule>
  </conditionalFormatting>
  <conditionalFormatting sqref="K29">
    <cfRule type="expression" dxfId="22646" priority="1318">
      <formula>K28="FERIADO"</formula>
    </cfRule>
    <cfRule type="expression" dxfId="22645" priority="1319">
      <formula>K28="NTRAB"</formula>
    </cfRule>
    <cfRule type="expression" dxfId="22644" priority="1320">
      <formula>K28="FÉRIAS"</formula>
    </cfRule>
    <cfRule type="expression" dxfId="22643" priority="1321">
      <formula>K28="ATESTADO"</formula>
    </cfRule>
  </conditionalFormatting>
  <conditionalFormatting sqref="K29">
    <cfRule type="containsText" dxfId="22642" priority="1317" operator="containsText" text="ATESTADO">
      <formula>NOT(ISERROR(SEARCH("ATESTADO",K29)))</formula>
    </cfRule>
  </conditionalFormatting>
  <conditionalFormatting sqref="K29">
    <cfRule type="expression" dxfId="22641" priority="1313">
      <formula>K27="ATESTADO"</formula>
    </cfRule>
    <cfRule type="expression" dxfId="22640" priority="1314">
      <formula>K27="FÉRIAS"</formula>
    </cfRule>
    <cfRule type="expression" dxfId="22639" priority="1315">
      <formula>K27="NTRAB"</formula>
    </cfRule>
    <cfRule type="expression" dxfId="22638" priority="1316">
      <formula>K27="FERIADO"</formula>
    </cfRule>
  </conditionalFormatting>
  <conditionalFormatting sqref="K29">
    <cfRule type="containsText" dxfId="22637" priority="1312" operator="containsText" text="HOJE">
      <formula>NOT(ISERROR(SEARCH("HOJE",K29)))</formula>
    </cfRule>
  </conditionalFormatting>
  <conditionalFormatting sqref="K33">
    <cfRule type="containsText" dxfId="22636" priority="1310" operator="containsText" text="NTRAB">
      <formula>NOT(ISERROR(SEARCH("NTRAB",K33)))</formula>
    </cfRule>
    <cfRule type="containsText" dxfId="22635" priority="1311" operator="containsText" text="FERIADO">
      <formula>NOT(ISERROR(SEARCH("FERIADO",K33)))</formula>
    </cfRule>
  </conditionalFormatting>
  <conditionalFormatting sqref="K33">
    <cfRule type="containsText" dxfId="22634" priority="1309" operator="containsText" text="FÉRIAS">
      <formula>NOT(ISERROR(SEARCH("FÉRIAS",K33)))</formula>
    </cfRule>
  </conditionalFormatting>
  <conditionalFormatting sqref="K33">
    <cfRule type="expression" dxfId="22633" priority="1305">
      <formula>K32="FERIADO"</formula>
    </cfRule>
    <cfRule type="expression" dxfId="22632" priority="1306">
      <formula>K32="NTRAB"</formula>
    </cfRule>
    <cfRule type="expression" dxfId="22631" priority="1307">
      <formula>K32="FÉRIAS"</formula>
    </cfRule>
    <cfRule type="expression" dxfId="22630" priority="1308">
      <formula>K32="ATESTADO"</formula>
    </cfRule>
  </conditionalFormatting>
  <conditionalFormatting sqref="K33">
    <cfRule type="containsText" dxfId="22629" priority="1304" operator="containsText" text="ATESTADO">
      <formula>NOT(ISERROR(SEARCH("ATESTADO",K33)))</formula>
    </cfRule>
  </conditionalFormatting>
  <conditionalFormatting sqref="K33">
    <cfRule type="expression" dxfId="22628" priority="1300">
      <formula>K31="ATESTADO"</formula>
    </cfRule>
    <cfRule type="expression" dxfId="22627" priority="1301">
      <formula>K31="FÉRIAS"</formula>
    </cfRule>
    <cfRule type="expression" dxfId="22626" priority="1302">
      <formula>K31="NTRAB"</formula>
    </cfRule>
    <cfRule type="expression" dxfId="22625" priority="1303">
      <formula>K31="FERIADO"</formula>
    </cfRule>
  </conditionalFormatting>
  <conditionalFormatting sqref="K33">
    <cfRule type="containsText" dxfId="22624" priority="1299" operator="containsText" text="HOJE">
      <formula>NOT(ISERROR(SEARCH("HOJE",K33)))</formula>
    </cfRule>
  </conditionalFormatting>
  <conditionalFormatting sqref="K5">
    <cfRule type="containsText" dxfId="22623" priority="1297" operator="containsText" text="NTRAB">
      <formula>NOT(ISERROR(SEARCH("NTRAB",K5)))</formula>
    </cfRule>
    <cfRule type="containsText" dxfId="22622" priority="1298" operator="containsText" text="FERIADO">
      <formula>NOT(ISERROR(SEARCH("FERIADO",K5)))</formula>
    </cfRule>
  </conditionalFormatting>
  <conditionalFormatting sqref="K5">
    <cfRule type="containsText" dxfId="22621" priority="1296" operator="containsText" text="FÉRIAS">
      <formula>NOT(ISERROR(SEARCH("FÉRIAS",K5)))</formula>
    </cfRule>
  </conditionalFormatting>
  <conditionalFormatting sqref="K5">
    <cfRule type="expression" dxfId="22620" priority="1292">
      <formula>K4="FERIADO"</formula>
    </cfRule>
    <cfRule type="expression" dxfId="22619" priority="1293">
      <formula>K4="NTRAB"</formula>
    </cfRule>
    <cfRule type="expression" dxfId="22618" priority="1294">
      <formula>K4="FÉRIAS"</formula>
    </cfRule>
    <cfRule type="expression" dxfId="22617" priority="1295">
      <formula>K4="ATESTADO"</formula>
    </cfRule>
  </conditionalFormatting>
  <conditionalFormatting sqref="K5">
    <cfRule type="containsText" dxfId="22616" priority="1291" operator="containsText" text="ATESTADO">
      <formula>NOT(ISERROR(SEARCH("ATESTADO",K5)))</formula>
    </cfRule>
  </conditionalFormatting>
  <conditionalFormatting sqref="K5">
    <cfRule type="expression" dxfId="22615" priority="1287">
      <formula>K3="ATESTADO"</formula>
    </cfRule>
    <cfRule type="expression" dxfId="22614" priority="1288">
      <formula>K3="FÉRIAS"</formula>
    </cfRule>
    <cfRule type="expression" dxfId="22613" priority="1289">
      <formula>K3="NTRAB"</formula>
    </cfRule>
    <cfRule type="expression" dxfId="22612" priority="1290">
      <formula>K3="FERIADO"</formula>
    </cfRule>
  </conditionalFormatting>
  <conditionalFormatting sqref="K5">
    <cfRule type="containsText" dxfId="22611" priority="1286" operator="containsText" text="HOJE">
      <formula>NOT(ISERROR(SEARCH("HOJE",K5)))</formula>
    </cfRule>
  </conditionalFormatting>
  <conditionalFormatting sqref="K4">
    <cfRule type="containsText" dxfId="22610" priority="1284" operator="containsText" text="NTRAB">
      <formula>NOT(ISERROR(SEARCH("NTRAB",K4)))</formula>
    </cfRule>
    <cfRule type="containsText" dxfId="22609" priority="1285" operator="containsText" text="FERIADO">
      <formula>NOT(ISERROR(SEARCH("FERIADO",K4)))</formula>
    </cfRule>
  </conditionalFormatting>
  <conditionalFormatting sqref="K4">
    <cfRule type="containsText" dxfId="22608" priority="1283" operator="containsText" text="FÉRIAS">
      <formula>NOT(ISERROR(SEARCH("FÉRIAS",K4)))</formula>
    </cfRule>
  </conditionalFormatting>
  <conditionalFormatting sqref="K4">
    <cfRule type="expression" dxfId="22607" priority="1279">
      <formula>K3="FERIADO"</formula>
    </cfRule>
    <cfRule type="expression" dxfId="22606" priority="1280">
      <formula>K3="NTRAB"</formula>
    </cfRule>
    <cfRule type="expression" dxfId="22605" priority="1281">
      <formula>K3="FÉRIAS"</formula>
    </cfRule>
    <cfRule type="expression" dxfId="22604" priority="1282">
      <formula>K3="ATESTADO"</formula>
    </cfRule>
  </conditionalFormatting>
  <conditionalFormatting sqref="K4">
    <cfRule type="containsText" dxfId="22603" priority="1278" operator="containsText" text="ATESTADO">
      <formula>NOT(ISERROR(SEARCH("ATESTADO",K4)))</formula>
    </cfRule>
  </conditionalFormatting>
  <conditionalFormatting sqref="K4">
    <cfRule type="containsText" dxfId="22602" priority="1277" operator="containsText" text="HOJE">
      <formula>NOT(ISERROR(SEARCH("HOJE",K4)))</formula>
    </cfRule>
  </conditionalFormatting>
  <conditionalFormatting sqref="K34">
    <cfRule type="expression" dxfId="22601" priority="1276">
      <formula>$C$53&gt;=$K$32</formula>
    </cfRule>
  </conditionalFormatting>
  <conditionalFormatting sqref="B44">
    <cfRule type="cellIs" dxfId="22600" priority="1275" operator="equal">
      <formula>$B$51</formula>
    </cfRule>
  </conditionalFormatting>
  <conditionalFormatting sqref="I44">
    <cfRule type="expression" dxfId="22599" priority="1274">
      <formula>$H$44=""</formula>
    </cfRule>
  </conditionalFormatting>
  <conditionalFormatting sqref="I45">
    <cfRule type="expression" dxfId="22598" priority="1273">
      <formula>$H$45=""</formula>
    </cfRule>
  </conditionalFormatting>
  <conditionalFormatting sqref="I46">
    <cfRule type="expression" dxfId="22597" priority="1272">
      <formula>$H$46=""</formula>
    </cfRule>
  </conditionalFormatting>
  <conditionalFormatting sqref="I47">
    <cfRule type="expression" dxfId="22596" priority="1271">
      <formula>$H$47=""</formula>
    </cfRule>
  </conditionalFormatting>
  <conditionalFormatting sqref="K40">
    <cfRule type="containsText" dxfId="22595" priority="1269" operator="containsText" text="NTRAB">
      <formula>NOT(ISERROR(SEARCH("NTRAB",K40)))</formula>
    </cfRule>
    <cfRule type="containsText" dxfId="22594" priority="1270" operator="containsText" text="FERIADO">
      <formula>NOT(ISERROR(SEARCH("FERIADO",K40)))</formula>
    </cfRule>
  </conditionalFormatting>
  <conditionalFormatting sqref="K40">
    <cfRule type="containsText" dxfId="22593" priority="1268" operator="containsText" text="FÉRIAS">
      <formula>NOT(ISERROR(SEARCH("FÉRIAS",K40)))</formula>
    </cfRule>
  </conditionalFormatting>
  <conditionalFormatting sqref="K36 K38">
    <cfRule type="containsText" dxfId="22592" priority="1266" operator="containsText" text="NTRAB">
      <formula>NOT(ISERROR(SEARCH("NTRAB",K36)))</formula>
    </cfRule>
    <cfRule type="containsText" dxfId="22591" priority="1267" operator="containsText" text="FERIADO">
      <formula>NOT(ISERROR(SEARCH("FERIADO",K36)))</formula>
    </cfRule>
  </conditionalFormatting>
  <conditionalFormatting sqref="K36 K38">
    <cfRule type="containsText" dxfId="22590" priority="1265" operator="containsText" text="FÉRIAS">
      <formula>NOT(ISERROR(SEARCH("FÉRIAS",K36)))</formula>
    </cfRule>
  </conditionalFormatting>
  <conditionalFormatting sqref="K37">
    <cfRule type="containsText" dxfId="22589" priority="1263" operator="containsText" text="NTRAB">
      <formula>NOT(ISERROR(SEARCH("NTRAB",K37)))</formula>
    </cfRule>
    <cfRule type="containsText" dxfId="22588" priority="1264" operator="containsText" text="FERIADO">
      <formula>NOT(ISERROR(SEARCH("FERIADO",K37)))</formula>
    </cfRule>
  </conditionalFormatting>
  <conditionalFormatting sqref="K37">
    <cfRule type="containsText" dxfId="22587" priority="1262" operator="containsText" text="FÉRIAS">
      <formula>NOT(ISERROR(SEARCH("FÉRIAS",K37)))</formula>
    </cfRule>
  </conditionalFormatting>
  <conditionalFormatting sqref="K41">
    <cfRule type="containsText" dxfId="22586" priority="1260" operator="containsText" text="NTRAB">
      <formula>NOT(ISERROR(SEARCH("NTRAB",K41)))</formula>
    </cfRule>
    <cfRule type="containsText" dxfId="22585" priority="1261" operator="containsText" text="FERIADO">
      <formula>NOT(ISERROR(SEARCH("FERIADO",K41)))</formula>
    </cfRule>
  </conditionalFormatting>
  <conditionalFormatting sqref="K41">
    <cfRule type="containsText" dxfId="22584" priority="1259" operator="containsText" text="FÉRIAS">
      <formula>NOT(ISERROR(SEARCH("FÉRIAS",K41)))</formula>
    </cfRule>
  </conditionalFormatting>
  <conditionalFormatting sqref="K40:K41">
    <cfRule type="expression" dxfId="22583" priority="1254">
      <formula>$K$41=""</formula>
    </cfRule>
    <cfRule type="expression" dxfId="22582" priority="1255">
      <formula>$K$39="NTRAB"</formula>
    </cfRule>
    <cfRule type="expression" dxfId="22581" priority="1256">
      <formula>$K$39="ATESTADO"</formula>
    </cfRule>
    <cfRule type="expression" dxfId="22580" priority="1257">
      <formula>$K$39="FÉRIAS"</formula>
    </cfRule>
    <cfRule type="expression" dxfId="22579" priority="1258">
      <formula>$K$39="FERIADO"</formula>
    </cfRule>
  </conditionalFormatting>
  <conditionalFormatting sqref="K42">
    <cfRule type="expression" dxfId="22578" priority="1250">
      <formula>$C$53&gt;=$K$40</formula>
    </cfRule>
    <cfRule type="expression" dxfId="22577" priority="1251">
      <formula>$K$41=""</formula>
    </cfRule>
    <cfRule type="containsText" dxfId="22576" priority="1252" operator="containsText" text="NTRAB">
      <formula>NOT(ISERROR(SEARCH("NTRAB",K42)))</formula>
    </cfRule>
    <cfRule type="containsText" dxfId="22575" priority="1253" operator="containsText" text="FERIADO">
      <formula>NOT(ISERROR(SEARCH("FERIADO",K42)))</formula>
    </cfRule>
  </conditionalFormatting>
  <conditionalFormatting sqref="K42">
    <cfRule type="containsText" dxfId="22574" priority="1249" operator="containsText" text="FÉRIAS">
      <formula>NOT(ISERROR(SEARCH("FÉRIAS",K42)))</formula>
    </cfRule>
  </conditionalFormatting>
  <conditionalFormatting sqref="K36:K38">
    <cfRule type="expression" dxfId="22573" priority="1248">
      <formula>$K$37=""</formula>
    </cfRule>
  </conditionalFormatting>
  <conditionalFormatting sqref="K35">
    <cfRule type="expression" dxfId="22572" priority="1245">
      <formula>$K$37=""</formula>
    </cfRule>
    <cfRule type="containsText" dxfId="22571" priority="1246" operator="containsText" text="NTRAB">
      <formula>NOT(ISERROR(SEARCH("NTRAB",K35)))</formula>
    </cfRule>
    <cfRule type="containsText" dxfId="22570" priority="1247" operator="containsText" text="FERIADO">
      <formula>NOT(ISERROR(SEARCH("FERIADO",K35)))</formula>
    </cfRule>
  </conditionalFormatting>
  <conditionalFormatting sqref="K35">
    <cfRule type="containsText" dxfId="22569" priority="1244" operator="containsText" text="FÉRIAS">
      <formula>NOT(ISERROR(SEARCH("FÉRIAS",K35)))</formula>
    </cfRule>
  </conditionalFormatting>
  <conditionalFormatting sqref="K39">
    <cfRule type="expression" dxfId="22568" priority="1241">
      <formula>$K$41=""</formula>
    </cfRule>
    <cfRule type="containsText" dxfId="22567" priority="1242" operator="containsText" text="NTRAB">
      <formula>NOT(ISERROR(SEARCH("NTRAB",K39)))</formula>
    </cfRule>
    <cfRule type="containsText" dxfId="22566" priority="1243" operator="containsText" text="FERIADO">
      <formula>NOT(ISERROR(SEARCH("FERIADO",K39)))</formula>
    </cfRule>
  </conditionalFormatting>
  <conditionalFormatting sqref="K39">
    <cfRule type="containsText" dxfId="22565" priority="1240" operator="containsText" text="FÉRIAS">
      <formula>NOT(ISERROR(SEARCH("FÉRIAS",K39)))</formula>
    </cfRule>
  </conditionalFormatting>
  <conditionalFormatting sqref="K36:K37">
    <cfRule type="expression" dxfId="22564" priority="1236">
      <formula>$K$35="NTRAB"</formula>
    </cfRule>
    <cfRule type="expression" dxfId="22563" priority="1237">
      <formula>$K$35="ATESTADO"</formula>
    </cfRule>
    <cfRule type="expression" dxfId="22562" priority="1238">
      <formula>$K$35="FÉRIAS"</formula>
    </cfRule>
    <cfRule type="expression" dxfId="22561" priority="1239">
      <formula>$K$35="FERIADO"</formula>
    </cfRule>
  </conditionalFormatting>
  <conditionalFormatting sqref="K35:K42">
    <cfRule type="containsText" dxfId="22560" priority="1235" operator="containsText" text="ATESTADO">
      <formula>NOT(ISERROR(SEARCH("ATESTADO",K35)))</formula>
    </cfRule>
  </conditionalFormatting>
  <conditionalFormatting sqref="K35">
    <cfRule type="containsText" dxfId="22559" priority="1233" operator="containsText" text="NTRAB">
      <formula>NOT(ISERROR(SEARCH("NTRAB",K35)))</formula>
    </cfRule>
    <cfRule type="containsText" dxfId="22558" priority="1234" operator="containsText" text="FERIADO">
      <formula>NOT(ISERROR(SEARCH("FERIADO",K35)))</formula>
    </cfRule>
  </conditionalFormatting>
  <conditionalFormatting sqref="K35">
    <cfRule type="containsText" dxfId="22557" priority="1232" operator="containsText" text="FÉRIAS">
      <formula>NOT(ISERROR(SEARCH("FÉRIAS",K35)))</formula>
    </cfRule>
  </conditionalFormatting>
  <conditionalFormatting sqref="K35">
    <cfRule type="containsText" dxfId="22556" priority="1230" operator="containsText" text="NTRAB">
      <formula>NOT(ISERROR(SEARCH("NTRAB",K35)))</formula>
    </cfRule>
    <cfRule type="containsText" dxfId="22555" priority="1231" operator="containsText" text="FERIADO">
      <formula>NOT(ISERROR(SEARCH("FERIADO",K35)))</formula>
    </cfRule>
  </conditionalFormatting>
  <conditionalFormatting sqref="K35">
    <cfRule type="containsText" dxfId="22554" priority="1229" operator="containsText" text="FÉRIAS">
      <formula>NOT(ISERROR(SEARCH("FÉRIAS",K35)))</formula>
    </cfRule>
  </conditionalFormatting>
  <conditionalFormatting sqref="K39">
    <cfRule type="containsText" dxfId="22553" priority="1227" operator="containsText" text="NTRAB">
      <formula>NOT(ISERROR(SEARCH("NTRAB",K39)))</formula>
    </cfRule>
    <cfRule type="containsText" dxfId="22552" priority="1228" operator="containsText" text="FERIADO">
      <formula>NOT(ISERROR(SEARCH("FERIADO",K39)))</formula>
    </cfRule>
  </conditionalFormatting>
  <conditionalFormatting sqref="K39">
    <cfRule type="containsText" dxfId="22551" priority="1226" operator="containsText" text="FÉRIAS">
      <formula>NOT(ISERROR(SEARCH("FÉRIAS",K39)))</formula>
    </cfRule>
  </conditionalFormatting>
  <conditionalFormatting sqref="K39">
    <cfRule type="containsText" dxfId="22550" priority="1224" operator="containsText" text="NTRAB">
      <formula>NOT(ISERROR(SEARCH("NTRAB",K39)))</formula>
    </cfRule>
    <cfRule type="containsText" dxfId="22549" priority="1225" operator="containsText" text="FERIADO">
      <formula>NOT(ISERROR(SEARCH("FERIADO",K39)))</formula>
    </cfRule>
  </conditionalFormatting>
  <conditionalFormatting sqref="K39">
    <cfRule type="containsText" dxfId="22548" priority="1223" operator="containsText" text="FÉRIAS">
      <formula>NOT(ISERROR(SEARCH("FÉRIAS",K39)))</formula>
    </cfRule>
  </conditionalFormatting>
  <conditionalFormatting sqref="K39">
    <cfRule type="containsText" dxfId="22547" priority="1221" operator="containsText" text="NTRAB">
      <formula>NOT(ISERROR(SEARCH("NTRAB",K39)))</formula>
    </cfRule>
    <cfRule type="containsText" dxfId="22546" priority="1222" operator="containsText" text="FERIADO">
      <formula>NOT(ISERROR(SEARCH("FERIADO",K39)))</formula>
    </cfRule>
  </conditionalFormatting>
  <conditionalFormatting sqref="K39">
    <cfRule type="containsText" dxfId="22545" priority="1220" operator="containsText" text="FÉRIAS">
      <formula>NOT(ISERROR(SEARCH("FÉRIAS",K39)))</formula>
    </cfRule>
  </conditionalFormatting>
  <conditionalFormatting sqref="K35:K42">
    <cfRule type="containsText" dxfId="22544" priority="1219" operator="containsText" text="HOJE">
      <formula>NOT(ISERROR(SEARCH("HOJE",K35)))</formula>
    </cfRule>
  </conditionalFormatting>
  <conditionalFormatting sqref="K44 K46">
    <cfRule type="containsText" dxfId="22543" priority="1217" operator="containsText" text="NTRAB">
      <formula>NOT(ISERROR(SEARCH("NTRAB",K44)))</formula>
    </cfRule>
    <cfRule type="containsText" dxfId="22542" priority="1218" operator="containsText" text="FERIADO">
      <formula>NOT(ISERROR(SEARCH("FERIADO",K44)))</formula>
    </cfRule>
  </conditionalFormatting>
  <conditionalFormatting sqref="K44 K46">
    <cfRule type="containsText" dxfId="22541" priority="1216" operator="containsText" text="FÉRIAS">
      <formula>NOT(ISERROR(SEARCH("FÉRIAS",K44)))</formula>
    </cfRule>
  </conditionalFormatting>
  <conditionalFormatting sqref="K45">
    <cfRule type="containsText" dxfId="22540" priority="1214" operator="containsText" text="NTRAB">
      <formula>NOT(ISERROR(SEARCH("NTRAB",K45)))</formula>
    </cfRule>
    <cfRule type="containsText" dxfId="22539" priority="1215" operator="containsText" text="FERIADO">
      <formula>NOT(ISERROR(SEARCH("FERIADO",K45)))</formula>
    </cfRule>
  </conditionalFormatting>
  <conditionalFormatting sqref="K45">
    <cfRule type="containsText" dxfId="22538" priority="1213" operator="containsText" text="FÉRIAS">
      <formula>NOT(ISERROR(SEARCH("FÉRIAS",K45)))</formula>
    </cfRule>
  </conditionalFormatting>
  <conditionalFormatting sqref="K44:K46">
    <cfRule type="expression" dxfId="22537" priority="1212">
      <formula>$C$53&lt;$K$44</formula>
    </cfRule>
  </conditionalFormatting>
  <conditionalFormatting sqref="K46">
    <cfRule type="expression" dxfId="22536" priority="1211">
      <formula>$C$53&gt;=$K$44</formula>
    </cfRule>
  </conditionalFormatting>
  <conditionalFormatting sqref="K44:K45">
    <cfRule type="expression" dxfId="22535" priority="1207">
      <formula>$K$43="ATESTADO"</formula>
    </cfRule>
    <cfRule type="expression" dxfId="22534" priority="1208">
      <formula>$K$43="NTRAB"</formula>
    </cfRule>
    <cfRule type="expression" dxfId="22533" priority="1209">
      <formula>$K$43="FÉRIAS"</formula>
    </cfRule>
    <cfRule type="expression" dxfId="22532" priority="1210">
      <formula>$K$43="FERIADO"</formula>
    </cfRule>
  </conditionalFormatting>
  <conditionalFormatting sqref="K43">
    <cfRule type="containsText" dxfId="22531" priority="1204" operator="containsText" text="ATESTADO">
      <formula>NOT(ISERROR(SEARCH("ATESTADO",K43)))</formula>
    </cfRule>
    <cfRule type="containsText" dxfId="22530" priority="1205" operator="containsText" text="NTRAB">
      <formula>NOT(ISERROR(SEARCH("NTRAB",K43)))</formula>
    </cfRule>
    <cfRule type="containsText" dxfId="22529" priority="1206" operator="containsText" text="FERIADO">
      <formula>NOT(ISERROR(SEARCH("FERIADO",K43)))</formula>
    </cfRule>
  </conditionalFormatting>
  <conditionalFormatting sqref="K43">
    <cfRule type="containsText" dxfId="22528" priority="1203" operator="containsText" text="FÉRIAS">
      <formula>NOT(ISERROR(SEARCH("FÉRIAS",K43)))</formula>
    </cfRule>
  </conditionalFormatting>
  <conditionalFormatting sqref="K43">
    <cfRule type="expression" dxfId="22527" priority="1202">
      <formula>$C$53&lt;$K$44</formula>
    </cfRule>
  </conditionalFormatting>
  <conditionalFormatting sqref="K43:K46">
    <cfRule type="containsText" dxfId="22526" priority="1201" operator="containsText" text="HOJE">
      <formula>NOT(ISERROR(SEARCH("HOJE",K43)))</formula>
    </cfRule>
  </conditionalFormatting>
  <conditionalFormatting sqref="K47:M47">
    <cfRule type="expression" dxfId="22525" priority="1200">
      <formula>$N$47="NÃO"</formula>
    </cfRule>
  </conditionalFormatting>
  <conditionalFormatting sqref="K38">
    <cfRule type="expression" dxfId="22524" priority="1199">
      <formula>$C$53&gt;=$K$36</formula>
    </cfRule>
  </conditionalFormatting>
  <conditionalFormatting sqref="E3">
    <cfRule type="cellIs" dxfId="22523" priority="1197" operator="equal">
      <formula>0</formula>
    </cfRule>
    <cfRule type="expression" dxfId="22522" priority="1198">
      <formula>E3&lt;0</formula>
    </cfRule>
  </conditionalFormatting>
  <conditionalFormatting sqref="E4:E5">
    <cfRule type="expression" dxfId="22521" priority="1195">
      <formula>E4&lt;0</formula>
    </cfRule>
    <cfRule type="cellIs" dxfId="22520" priority="1196" operator="equal">
      <formula>0</formula>
    </cfRule>
  </conditionalFormatting>
  <conditionalFormatting sqref="E19">
    <cfRule type="cellIs" dxfId="22519" priority="1193" operator="equal">
      <formula>0</formula>
    </cfRule>
    <cfRule type="expression" dxfId="22518" priority="1194">
      <formula>E19&lt;0</formula>
    </cfRule>
  </conditionalFormatting>
  <conditionalFormatting sqref="E20:E22">
    <cfRule type="expression" dxfId="22517" priority="1191">
      <formula>E20&lt;0</formula>
    </cfRule>
    <cfRule type="cellIs" dxfId="22516" priority="1192" operator="equal">
      <formula>0</formula>
    </cfRule>
  </conditionalFormatting>
  <conditionalFormatting sqref="E23">
    <cfRule type="cellIs" dxfId="22515" priority="1189" operator="equal">
      <formula>0</formula>
    </cfRule>
    <cfRule type="expression" dxfId="22514" priority="1190">
      <formula>E23&lt;0</formula>
    </cfRule>
  </conditionalFormatting>
  <conditionalFormatting sqref="E24:E26">
    <cfRule type="expression" dxfId="22513" priority="1187">
      <formula>E24&lt;0</formula>
    </cfRule>
    <cfRule type="cellIs" dxfId="22512" priority="1188" operator="equal">
      <formula>0</formula>
    </cfRule>
  </conditionalFormatting>
  <conditionalFormatting sqref="E27">
    <cfRule type="cellIs" dxfId="22511" priority="1185" operator="equal">
      <formula>0</formula>
    </cfRule>
    <cfRule type="expression" dxfId="22510" priority="1186">
      <formula>E27&lt;0</formula>
    </cfRule>
  </conditionalFormatting>
  <conditionalFormatting sqref="E28:E30">
    <cfRule type="expression" dxfId="22509" priority="1183">
      <formula>E28&lt;0</formula>
    </cfRule>
    <cfRule type="cellIs" dxfId="22508" priority="1184" operator="equal">
      <formula>0</formula>
    </cfRule>
  </conditionalFormatting>
  <conditionalFormatting sqref="E31">
    <cfRule type="cellIs" dxfId="22507" priority="1181" operator="equal">
      <formula>0</formula>
    </cfRule>
    <cfRule type="expression" dxfId="22506" priority="1182">
      <formula>E31&lt;0</formula>
    </cfRule>
  </conditionalFormatting>
  <conditionalFormatting sqref="E32:E34">
    <cfRule type="expression" dxfId="22505" priority="1179">
      <formula>E32&lt;0</formula>
    </cfRule>
    <cfRule type="cellIs" dxfId="22504" priority="1180" operator="equal">
      <formula>0</formula>
    </cfRule>
  </conditionalFormatting>
  <conditionalFormatting sqref="E35">
    <cfRule type="cellIs" dxfId="22503" priority="1177" operator="equal">
      <formula>0</formula>
    </cfRule>
    <cfRule type="expression" dxfId="22502" priority="1178">
      <formula>E35&lt;0</formula>
    </cfRule>
  </conditionalFormatting>
  <conditionalFormatting sqref="E36:E38">
    <cfRule type="expression" dxfId="22501" priority="1175">
      <formula>E36&lt;0</formula>
    </cfRule>
    <cfRule type="cellIs" dxfId="22500" priority="1176" operator="equal">
      <formula>0</formula>
    </cfRule>
  </conditionalFormatting>
  <conditionalFormatting sqref="E39">
    <cfRule type="cellIs" dxfId="22499" priority="1173" operator="equal">
      <formula>0</formula>
    </cfRule>
    <cfRule type="expression" dxfId="22498" priority="1174">
      <formula>E39&lt;0</formula>
    </cfRule>
  </conditionalFormatting>
  <conditionalFormatting sqref="E40:E42">
    <cfRule type="expression" dxfId="22497" priority="1171">
      <formula>E40&lt;0</formula>
    </cfRule>
    <cfRule type="cellIs" dxfId="22496" priority="1172" operator="equal">
      <formula>0</formula>
    </cfRule>
  </conditionalFormatting>
  <conditionalFormatting sqref="E6">
    <cfRule type="expression" dxfId="22495" priority="1169">
      <formula>E6&lt;0</formula>
    </cfRule>
    <cfRule type="cellIs" dxfId="22494" priority="1170" operator="equal">
      <formula>0</formula>
    </cfRule>
  </conditionalFormatting>
  <conditionalFormatting sqref="E11">
    <cfRule type="cellIs" dxfId="22493" priority="1167" operator="equal">
      <formula>0</formula>
    </cfRule>
    <cfRule type="expression" dxfId="22492" priority="1168">
      <formula>E11&lt;0</formula>
    </cfRule>
  </conditionalFormatting>
  <conditionalFormatting sqref="E12:E13">
    <cfRule type="expression" dxfId="22491" priority="1165">
      <formula>E12&lt;0</formula>
    </cfRule>
    <cfRule type="cellIs" dxfId="22490" priority="1166" operator="equal">
      <formula>0</formula>
    </cfRule>
  </conditionalFormatting>
  <conditionalFormatting sqref="E14">
    <cfRule type="expression" dxfId="22489" priority="1163">
      <formula>E14&lt;0</formula>
    </cfRule>
    <cfRule type="cellIs" dxfId="22488" priority="1164" operator="equal">
      <formula>0</formula>
    </cfRule>
  </conditionalFormatting>
  <conditionalFormatting sqref="E15">
    <cfRule type="cellIs" dxfId="22487" priority="1161" operator="equal">
      <formula>0</formula>
    </cfRule>
    <cfRule type="expression" dxfId="22486" priority="1162">
      <formula>E15&lt;0</formula>
    </cfRule>
  </conditionalFormatting>
  <conditionalFormatting sqref="E16:E17">
    <cfRule type="expression" dxfId="22485" priority="1159">
      <formula>E16&lt;0</formula>
    </cfRule>
    <cfRule type="cellIs" dxfId="22484" priority="1160" operator="equal">
      <formula>0</formula>
    </cfRule>
  </conditionalFormatting>
  <conditionalFormatting sqref="E18">
    <cfRule type="expression" dxfId="22483" priority="1157">
      <formula>E18&lt;0</formula>
    </cfRule>
    <cfRule type="cellIs" dxfId="22482" priority="1158" operator="equal">
      <formula>0</formula>
    </cfRule>
  </conditionalFormatting>
  <conditionalFormatting sqref="E7">
    <cfRule type="cellIs" dxfId="22481" priority="1155" operator="equal">
      <formula>0</formula>
    </cfRule>
    <cfRule type="expression" dxfId="22480" priority="1156">
      <formula>E7&lt;0</formula>
    </cfRule>
  </conditionalFormatting>
  <conditionalFormatting sqref="E8:E9">
    <cfRule type="expression" dxfId="22479" priority="1153">
      <formula>E8&lt;0</formula>
    </cfRule>
    <cfRule type="cellIs" dxfId="22478" priority="1154" operator="equal">
      <formula>0</formula>
    </cfRule>
  </conditionalFormatting>
  <conditionalFormatting sqref="E10">
    <cfRule type="expression" dxfId="22477" priority="1151">
      <formula>E10&lt;0</formula>
    </cfRule>
    <cfRule type="cellIs" dxfId="22476" priority="1152" operator="equal">
      <formula>0</formula>
    </cfRule>
  </conditionalFormatting>
  <conditionalFormatting sqref="E3:E42">
    <cfRule type="cellIs" dxfId="22475" priority="1150" operator="equal">
      <formula>"ER"</formula>
    </cfRule>
  </conditionalFormatting>
  <conditionalFormatting sqref="E7">
    <cfRule type="cellIs" dxfId="22474" priority="1148" operator="equal">
      <formula>0</formula>
    </cfRule>
    <cfRule type="expression" dxfId="22473" priority="1149">
      <formula>E7&lt;0</formula>
    </cfRule>
  </conditionalFormatting>
  <conditionalFormatting sqref="E8:E9">
    <cfRule type="expression" dxfId="22472" priority="1146">
      <formula>E8&lt;0</formula>
    </cfRule>
    <cfRule type="cellIs" dxfId="22471" priority="1147" operator="equal">
      <formula>0</formula>
    </cfRule>
  </conditionalFormatting>
  <conditionalFormatting sqref="E10">
    <cfRule type="expression" dxfId="22470" priority="1144">
      <formula>E10&lt;0</formula>
    </cfRule>
    <cfRule type="cellIs" dxfId="22469" priority="1145" operator="equal">
      <formula>0</formula>
    </cfRule>
  </conditionalFormatting>
  <conditionalFormatting sqref="E11">
    <cfRule type="cellIs" dxfId="22468" priority="1142" operator="equal">
      <formula>0</formula>
    </cfRule>
    <cfRule type="expression" dxfId="22467" priority="1143">
      <formula>E11&lt;0</formula>
    </cfRule>
  </conditionalFormatting>
  <conditionalFormatting sqref="E12:E13">
    <cfRule type="expression" dxfId="22466" priority="1140">
      <formula>E12&lt;0</formula>
    </cfRule>
    <cfRule type="cellIs" dxfId="22465" priority="1141" operator="equal">
      <formula>0</formula>
    </cfRule>
  </conditionalFormatting>
  <conditionalFormatting sqref="E14">
    <cfRule type="expression" dxfId="22464" priority="1138">
      <formula>E14&lt;0</formula>
    </cfRule>
    <cfRule type="cellIs" dxfId="22463" priority="1139" operator="equal">
      <formula>0</formula>
    </cfRule>
  </conditionalFormatting>
  <conditionalFormatting sqref="E15">
    <cfRule type="cellIs" dxfId="22462" priority="1136" operator="equal">
      <formula>0</formula>
    </cfRule>
    <cfRule type="expression" dxfId="22461" priority="1137">
      <formula>E15&lt;0</formula>
    </cfRule>
  </conditionalFormatting>
  <conditionalFormatting sqref="E16:E17">
    <cfRule type="expression" dxfId="22460" priority="1134">
      <formula>E16&lt;0</formula>
    </cfRule>
    <cfRule type="cellIs" dxfId="22459" priority="1135" operator="equal">
      <formula>0</formula>
    </cfRule>
  </conditionalFormatting>
  <conditionalFormatting sqref="E18">
    <cfRule type="expression" dxfId="22458" priority="1132">
      <formula>E18&lt;0</formula>
    </cfRule>
    <cfRule type="cellIs" dxfId="22457" priority="1133" operator="equal">
      <formula>0</formula>
    </cfRule>
  </conditionalFormatting>
  <conditionalFormatting sqref="E19">
    <cfRule type="cellIs" dxfId="22456" priority="1130" operator="equal">
      <formula>0</formula>
    </cfRule>
    <cfRule type="expression" dxfId="22455" priority="1131">
      <formula>E19&lt;0</formula>
    </cfRule>
  </conditionalFormatting>
  <conditionalFormatting sqref="E20:E21">
    <cfRule type="expression" dxfId="22454" priority="1128">
      <formula>E20&lt;0</formula>
    </cfRule>
    <cfRule type="cellIs" dxfId="22453" priority="1129" operator="equal">
      <formula>0</formula>
    </cfRule>
  </conditionalFormatting>
  <conditionalFormatting sqref="E22">
    <cfRule type="expression" dxfId="22452" priority="1126">
      <formula>E22&lt;0</formula>
    </cfRule>
    <cfRule type="cellIs" dxfId="22451" priority="1127" operator="equal">
      <formula>0</formula>
    </cfRule>
  </conditionalFormatting>
  <conditionalFormatting sqref="E23">
    <cfRule type="cellIs" dxfId="22450" priority="1124" operator="equal">
      <formula>0</formula>
    </cfRule>
    <cfRule type="expression" dxfId="22449" priority="1125">
      <formula>E23&lt;0</formula>
    </cfRule>
  </conditionalFormatting>
  <conditionalFormatting sqref="E24:E25">
    <cfRule type="expression" dxfId="22448" priority="1122">
      <formula>E24&lt;0</formula>
    </cfRule>
    <cfRule type="cellIs" dxfId="22447" priority="1123" operator="equal">
      <formula>0</formula>
    </cfRule>
  </conditionalFormatting>
  <conditionalFormatting sqref="E26">
    <cfRule type="expression" dxfId="22446" priority="1120">
      <formula>E26&lt;0</formula>
    </cfRule>
    <cfRule type="cellIs" dxfId="22445" priority="1121" operator="equal">
      <formula>0</formula>
    </cfRule>
  </conditionalFormatting>
  <conditionalFormatting sqref="E27">
    <cfRule type="cellIs" dxfId="22444" priority="1118" operator="equal">
      <formula>0</formula>
    </cfRule>
    <cfRule type="expression" dxfId="22443" priority="1119">
      <formula>E27&lt;0</formula>
    </cfRule>
  </conditionalFormatting>
  <conditionalFormatting sqref="E28:E29">
    <cfRule type="expression" dxfId="22442" priority="1116">
      <formula>E28&lt;0</formula>
    </cfRule>
    <cfRule type="cellIs" dxfId="22441" priority="1117" operator="equal">
      <formula>0</formula>
    </cfRule>
  </conditionalFormatting>
  <conditionalFormatting sqref="E30">
    <cfRule type="expression" dxfId="22440" priority="1114">
      <formula>E30&lt;0</formula>
    </cfRule>
    <cfRule type="cellIs" dxfId="22439" priority="1115" operator="equal">
      <formula>0</formula>
    </cfRule>
  </conditionalFormatting>
  <conditionalFormatting sqref="E31">
    <cfRule type="cellIs" dxfId="22438" priority="1112" operator="equal">
      <formula>0</formula>
    </cfRule>
    <cfRule type="expression" dxfId="22437" priority="1113">
      <formula>E31&lt;0</formula>
    </cfRule>
  </conditionalFormatting>
  <conditionalFormatting sqref="E32:E33">
    <cfRule type="expression" dxfId="22436" priority="1110">
      <formula>E32&lt;0</formula>
    </cfRule>
    <cfRule type="cellIs" dxfId="22435" priority="1111" operator="equal">
      <formula>0</formula>
    </cfRule>
  </conditionalFormatting>
  <conditionalFormatting sqref="E34">
    <cfRule type="expression" dxfId="22434" priority="1108">
      <formula>E34&lt;0</formula>
    </cfRule>
    <cfRule type="cellIs" dxfId="22433" priority="1109" operator="equal">
      <formula>0</formula>
    </cfRule>
  </conditionalFormatting>
  <conditionalFormatting sqref="E35">
    <cfRule type="cellIs" dxfId="22432" priority="1106" operator="equal">
      <formula>0</formula>
    </cfRule>
    <cfRule type="expression" dxfId="22431" priority="1107">
      <formula>E35&lt;0</formula>
    </cfRule>
  </conditionalFormatting>
  <conditionalFormatting sqref="E36:E37">
    <cfRule type="expression" dxfId="22430" priority="1104">
      <formula>E36&lt;0</formula>
    </cfRule>
    <cfRule type="cellIs" dxfId="22429" priority="1105" operator="equal">
      <formula>0</formula>
    </cfRule>
  </conditionalFormatting>
  <conditionalFormatting sqref="E38">
    <cfRule type="expression" dxfId="22428" priority="1102">
      <formula>E38&lt;0</formula>
    </cfRule>
    <cfRule type="cellIs" dxfId="22427" priority="1103" operator="equal">
      <formula>0</formula>
    </cfRule>
  </conditionalFormatting>
  <conditionalFormatting sqref="E39">
    <cfRule type="cellIs" dxfId="22426" priority="1100" operator="equal">
      <formula>0</formula>
    </cfRule>
    <cfRule type="expression" dxfId="22425" priority="1101">
      <formula>E39&lt;0</formula>
    </cfRule>
  </conditionalFormatting>
  <conditionalFormatting sqref="E40:E41">
    <cfRule type="expression" dxfId="22424" priority="1098">
      <formula>E40&lt;0</formula>
    </cfRule>
    <cfRule type="cellIs" dxfId="22423" priority="1099" operator="equal">
      <formula>0</formula>
    </cfRule>
  </conditionalFormatting>
  <conditionalFormatting sqref="E42">
    <cfRule type="expression" dxfId="22422" priority="1096">
      <formula>E42&lt;0</formula>
    </cfRule>
    <cfRule type="cellIs" dxfId="22421" priority="1097" operator="equal">
      <formula>0</formula>
    </cfRule>
  </conditionalFormatting>
  <conditionalFormatting sqref="J3">
    <cfRule type="cellIs" dxfId="22420" priority="1094" operator="equal">
      <formula>0</formula>
    </cfRule>
    <cfRule type="expression" dxfId="22419" priority="1095">
      <formula>J3&lt;0</formula>
    </cfRule>
  </conditionalFormatting>
  <conditionalFormatting sqref="J4:J6">
    <cfRule type="expression" dxfId="22418" priority="1092">
      <formula>J4&lt;0</formula>
    </cfRule>
    <cfRule type="cellIs" dxfId="22417" priority="1093" operator="equal">
      <formula>0</formula>
    </cfRule>
  </conditionalFormatting>
  <conditionalFormatting sqref="J7">
    <cfRule type="cellIs" dxfId="22416" priority="1090" operator="equal">
      <formula>0</formula>
    </cfRule>
    <cfRule type="expression" dxfId="22415" priority="1091">
      <formula>J7&lt;0</formula>
    </cfRule>
  </conditionalFormatting>
  <conditionalFormatting sqref="J8:J10">
    <cfRule type="expression" dxfId="22414" priority="1088">
      <formula>J8&lt;0</formula>
    </cfRule>
    <cfRule type="cellIs" dxfId="22413" priority="1089" operator="equal">
      <formula>0</formula>
    </cfRule>
  </conditionalFormatting>
  <conditionalFormatting sqref="J11">
    <cfRule type="cellIs" dxfId="22412" priority="1086" operator="equal">
      <formula>0</formula>
    </cfRule>
    <cfRule type="expression" dxfId="22411" priority="1087">
      <formula>J11&lt;0</formula>
    </cfRule>
  </conditionalFormatting>
  <conditionalFormatting sqref="J12:J14">
    <cfRule type="expression" dxfId="22410" priority="1084">
      <formula>J12&lt;0</formula>
    </cfRule>
    <cfRule type="cellIs" dxfId="22409" priority="1085" operator="equal">
      <formula>0</formula>
    </cfRule>
  </conditionalFormatting>
  <conditionalFormatting sqref="J15">
    <cfRule type="cellIs" dxfId="22408" priority="1082" operator="equal">
      <formula>0</formula>
    </cfRule>
    <cfRule type="expression" dxfId="22407" priority="1083">
      <formula>J15&lt;0</formula>
    </cfRule>
  </conditionalFormatting>
  <conditionalFormatting sqref="J16:J18">
    <cfRule type="expression" dxfId="22406" priority="1080">
      <formula>J16&lt;0</formula>
    </cfRule>
    <cfRule type="cellIs" dxfId="22405" priority="1081" operator="equal">
      <formula>0</formula>
    </cfRule>
  </conditionalFormatting>
  <conditionalFormatting sqref="J19">
    <cfRule type="cellIs" dxfId="22404" priority="1078" operator="equal">
      <formula>0</formula>
    </cfRule>
    <cfRule type="expression" dxfId="22403" priority="1079">
      <formula>J19&lt;0</formula>
    </cfRule>
  </conditionalFormatting>
  <conditionalFormatting sqref="J20:J22">
    <cfRule type="expression" dxfId="22402" priority="1076">
      <formula>J20&lt;0</formula>
    </cfRule>
    <cfRule type="cellIs" dxfId="22401" priority="1077" operator="equal">
      <formula>0</formula>
    </cfRule>
  </conditionalFormatting>
  <conditionalFormatting sqref="J23">
    <cfRule type="cellIs" dxfId="22400" priority="1074" operator="equal">
      <formula>0</formula>
    </cfRule>
    <cfRule type="expression" dxfId="22399" priority="1075">
      <formula>J23&lt;0</formula>
    </cfRule>
  </conditionalFormatting>
  <conditionalFormatting sqref="J24:J26">
    <cfRule type="expression" dxfId="22398" priority="1072">
      <formula>J24&lt;0</formula>
    </cfRule>
    <cfRule type="cellIs" dxfId="22397" priority="1073" operator="equal">
      <formula>0</formula>
    </cfRule>
  </conditionalFormatting>
  <conditionalFormatting sqref="J27">
    <cfRule type="cellIs" dxfId="22396" priority="1070" operator="equal">
      <formula>0</formula>
    </cfRule>
    <cfRule type="expression" dxfId="22395" priority="1071">
      <formula>J27&lt;0</formula>
    </cfRule>
  </conditionalFormatting>
  <conditionalFormatting sqref="J28:J30">
    <cfRule type="expression" dxfId="22394" priority="1068">
      <formula>J28&lt;0</formula>
    </cfRule>
    <cfRule type="cellIs" dxfId="22393" priority="1069" operator="equal">
      <formula>0</formula>
    </cfRule>
  </conditionalFormatting>
  <conditionalFormatting sqref="J31">
    <cfRule type="cellIs" dxfId="22392" priority="1066" operator="equal">
      <formula>0</formula>
    </cfRule>
    <cfRule type="expression" dxfId="22391" priority="1067">
      <formula>J31&lt;0</formula>
    </cfRule>
  </conditionalFormatting>
  <conditionalFormatting sqref="J32:J34">
    <cfRule type="expression" dxfId="22390" priority="1064">
      <formula>J32&lt;0</formula>
    </cfRule>
    <cfRule type="cellIs" dxfId="22389" priority="1065" operator="equal">
      <formula>0</formula>
    </cfRule>
  </conditionalFormatting>
  <conditionalFormatting sqref="J35">
    <cfRule type="cellIs" dxfId="22388" priority="1062" operator="equal">
      <formula>0</formula>
    </cfRule>
    <cfRule type="expression" dxfId="22387" priority="1063">
      <formula>J35&lt;0</formula>
    </cfRule>
  </conditionalFormatting>
  <conditionalFormatting sqref="J36:J38">
    <cfRule type="expression" dxfId="22386" priority="1060">
      <formula>J36&lt;0</formula>
    </cfRule>
    <cfRule type="cellIs" dxfId="22385" priority="1061" operator="equal">
      <formula>0</formula>
    </cfRule>
  </conditionalFormatting>
  <conditionalFormatting sqref="J39">
    <cfRule type="cellIs" dxfId="22384" priority="1058" operator="equal">
      <formula>0</formula>
    </cfRule>
    <cfRule type="expression" dxfId="22383" priority="1059">
      <formula>J39&lt;0</formula>
    </cfRule>
  </conditionalFormatting>
  <conditionalFormatting sqref="J40:J42">
    <cfRule type="expression" dxfId="22382" priority="1056">
      <formula>J40&lt;0</formula>
    </cfRule>
    <cfRule type="cellIs" dxfId="22381" priority="1057" operator="equal">
      <formula>0</formula>
    </cfRule>
  </conditionalFormatting>
  <conditionalFormatting sqref="J3:J42">
    <cfRule type="cellIs" dxfId="22380" priority="1055" operator="equal">
      <formula>"ER"</formula>
    </cfRule>
  </conditionalFormatting>
  <conditionalFormatting sqref="J3">
    <cfRule type="cellIs" dxfId="22379" priority="1053" operator="equal">
      <formula>0</formula>
    </cfRule>
    <cfRule type="expression" dxfId="22378" priority="1054">
      <formula>J3&lt;0</formula>
    </cfRule>
  </conditionalFormatting>
  <conditionalFormatting sqref="J4:J5">
    <cfRule type="expression" dxfId="22377" priority="1051">
      <formula>J4&lt;0</formula>
    </cfRule>
    <cfRule type="cellIs" dxfId="22376" priority="1052" operator="equal">
      <formula>0</formula>
    </cfRule>
  </conditionalFormatting>
  <conditionalFormatting sqref="J19">
    <cfRule type="cellIs" dxfId="22375" priority="1049" operator="equal">
      <formula>0</formula>
    </cfRule>
    <cfRule type="expression" dxfId="22374" priority="1050">
      <formula>J19&lt;0</formula>
    </cfRule>
  </conditionalFormatting>
  <conditionalFormatting sqref="J20:J22">
    <cfRule type="expression" dxfId="22373" priority="1047">
      <formula>J20&lt;0</formula>
    </cfRule>
    <cfRule type="cellIs" dxfId="22372" priority="1048" operator="equal">
      <formula>0</formula>
    </cfRule>
  </conditionalFormatting>
  <conditionalFormatting sqref="J23">
    <cfRule type="cellIs" dxfId="22371" priority="1045" operator="equal">
      <formula>0</formula>
    </cfRule>
    <cfRule type="expression" dxfId="22370" priority="1046">
      <formula>J23&lt;0</formula>
    </cfRule>
  </conditionalFormatting>
  <conditionalFormatting sqref="J24:J26">
    <cfRule type="expression" dxfId="22369" priority="1043">
      <formula>J24&lt;0</formula>
    </cfRule>
    <cfRule type="cellIs" dxfId="22368" priority="1044" operator="equal">
      <formula>0</formula>
    </cfRule>
  </conditionalFormatting>
  <conditionalFormatting sqref="J27">
    <cfRule type="cellIs" dxfId="22367" priority="1041" operator="equal">
      <formula>0</formula>
    </cfRule>
    <cfRule type="expression" dxfId="22366" priority="1042">
      <formula>J27&lt;0</formula>
    </cfRule>
  </conditionalFormatting>
  <conditionalFormatting sqref="J28:J30">
    <cfRule type="expression" dxfId="22365" priority="1039">
      <formula>J28&lt;0</formula>
    </cfRule>
    <cfRule type="cellIs" dxfId="22364" priority="1040" operator="equal">
      <formula>0</formula>
    </cfRule>
  </conditionalFormatting>
  <conditionalFormatting sqref="J31">
    <cfRule type="cellIs" dxfId="22363" priority="1037" operator="equal">
      <formula>0</formula>
    </cfRule>
    <cfRule type="expression" dxfId="22362" priority="1038">
      <formula>J31&lt;0</formula>
    </cfRule>
  </conditionalFormatting>
  <conditionalFormatting sqref="J32:J34">
    <cfRule type="expression" dxfId="22361" priority="1035">
      <formula>J32&lt;0</formula>
    </cfRule>
    <cfRule type="cellIs" dxfId="22360" priority="1036" operator="equal">
      <formula>0</formula>
    </cfRule>
  </conditionalFormatting>
  <conditionalFormatting sqref="J35">
    <cfRule type="cellIs" dxfId="22359" priority="1033" operator="equal">
      <formula>0</formula>
    </cfRule>
    <cfRule type="expression" dxfId="22358" priority="1034">
      <formula>J35&lt;0</formula>
    </cfRule>
  </conditionalFormatting>
  <conditionalFormatting sqref="J36:J38">
    <cfRule type="expression" dxfId="22357" priority="1031">
      <formula>J36&lt;0</formula>
    </cfRule>
    <cfRule type="cellIs" dxfId="22356" priority="1032" operator="equal">
      <formula>0</formula>
    </cfRule>
  </conditionalFormatting>
  <conditionalFormatting sqref="J39">
    <cfRule type="cellIs" dxfId="22355" priority="1029" operator="equal">
      <formula>0</formula>
    </cfRule>
    <cfRule type="expression" dxfId="22354" priority="1030">
      <formula>J39&lt;0</formula>
    </cfRule>
  </conditionalFormatting>
  <conditionalFormatting sqref="J40:J42">
    <cfRule type="expression" dxfId="22353" priority="1027">
      <formula>J40&lt;0</formula>
    </cfRule>
    <cfRule type="cellIs" dxfId="22352" priority="1028" operator="equal">
      <formula>0</formula>
    </cfRule>
  </conditionalFormatting>
  <conditionalFormatting sqref="J6">
    <cfRule type="expression" dxfId="22351" priority="1025">
      <formula>J6&lt;0</formula>
    </cfRule>
    <cfRule type="cellIs" dxfId="22350" priority="1026" operator="equal">
      <formula>0</formula>
    </cfRule>
  </conditionalFormatting>
  <conditionalFormatting sqref="J11">
    <cfRule type="cellIs" dxfId="22349" priority="1023" operator="equal">
      <formula>0</formula>
    </cfRule>
    <cfRule type="expression" dxfId="22348" priority="1024">
      <formula>J11&lt;0</formula>
    </cfRule>
  </conditionalFormatting>
  <conditionalFormatting sqref="J12:J13">
    <cfRule type="expression" dxfId="22347" priority="1021">
      <formula>J12&lt;0</formula>
    </cfRule>
    <cfRule type="cellIs" dxfId="22346" priority="1022" operator="equal">
      <formula>0</formula>
    </cfRule>
  </conditionalFormatting>
  <conditionalFormatting sqref="J14">
    <cfRule type="expression" dxfId="22345" priority="1019">
      <formula>J14&lt;0</formula>
    </cfRule>
    <cfRule type="cellIs" dxfId="22344" priority="1020" operator="equal">
      <formula>0</formula>
    </cfRule>
  </conditionalFormatting>
  <conditionalFormatting sqref="J15">
    <cfRule type="cellIs" dxfId="22343" priority="1017" operator="equal">
      <formula>0</formula>
    </cfRule>
    <cfRule type="expression" dxfId="22342" priority="1018">
      <formula>J15&lt;0</formula>
    </cfRule>
  </conditionalFormatting>
  <conditionalFormatting sqref="J16:J17">
    <cfRule type="expression" dxfId="22341" priority="1015">
      <formula>J16&lt;0</formula>
    </cfRule>
    <cfRule type="cellIs" dxfId="22340" priority="1016" operator="equal">
      <formula>0</formula>
    </cfRule>
  </conditionalFormatting>
  <conditionalFormatting sqref="J18">
    <cfRule type="expression" dxfId="22339" priority="1013">
      <formula>J18&lt;0</formula>
    </cfRule>
    <cfRule type="cellIs" dxfId="22338" priority="1014" operator="equal">
      <formula>0</formula>
    </cfRule>
  </conditionalFormatting>
  <conditionalFormatting sqref="J7">
    <cfRule type="cellIs" dxfId="22337" priority="1011" operator="equal">
      <formula>0</formula>
    </cfRule>
    <cfRule type="expression" dxfId="22336" priority="1012">
      <formula>J7&lt;0</formula>
    </cfRule>
  </conditionalFormatting>
  <conditionalFormatting sqref="J8:J9">
    <cfRule type="expression" dxfId="22335" priority="1009">
      <formula>J8&lt;0</formula>
    </cfRule>
    <cfRule type="cellIs" dxfId="22334" priority="1010" operator="equal">
      <formula>0</formula>
    </cfRule>
  </conditionalFormatting>
  <conditionalFormatting sqref="J10">
    <cfRule type="expression" dxfId="22333" priority="1007">
      <formula>J10&lt;0</formula>
    </cfRule>
    <cfRule type="cellIs" dxfId="22332" priority="1008" operator="equal">
      <formula>0</formula>
    </cfRule>
  </conditionalFormatting>
  <conditionalFormatting sqref="J7">
    <cfRule type="cellIs" dxfId="22331" priority="1005" operator="equal">
      <formula>0</formula>
    </cfRule>
    <cfRule type="expression" dxfId="22330" priority="1006">
      <formula>J7&lt;0</formula>
    </cfRule>
  </conditionalFormatting>
  <conditionalFormatting sqref="J8:J9">
    <cfRule type="expression" dxfId="22329" priority="1003">
      <formula>J8&lt;0</formula>
    </cfRule>
    <cfRule type="cellIs" dxfId="22328" priority="1004" operator="equal">
      <formula>0</formula>
    </cfRule>
  </conditionalFormatting>
  <conditionalFormatting sqref="J10">
    <cfRule type="expression" dxfId="22327" priority="1001">
      <formula>J10&lt;0</formula>
    </cfRule>
    <cfRule type="cellIs" dxfId="22326" priority="1002" operator="equal">
      <formula>0</formula>
    </cfRule>
  </conditionalFormatting>
  <conditionalFormatting sqref="J11">
    <cfRule type="cellIs" dxfId="22325" priority="999" operator="equal">
      <formula>0</formula>
    </cfRule>
    <cfRule type="expression" dxfId="22324" priority="1000">
      <formula>J11&lt;0</formula>
    </cfRule>
  </conditionalFormatting>
  <conditionalFormatting sqref="J12:J13">
    <cfRule type="expression" dxfId="22323" priority="997">
      <formula>J12&lt;0</formula>
    </cfRule>
    <cfRule type="cellIs" dxfId="22322" priority="998" operator="equal">
      <formula>0</formula>
    </cfRule>
  </conditionalFormatting>
  <conditionalFormatting sqref="J14">
    <cfRule type="expression" dxfId="22321" priority="995">
      <formula>J14&lt;0</formula>
    </cfRule>
    <cfRule type="cellIs" dxfId="22320" priority="996" operator="equal">
      <formula>0</formula>
    </cfRule>
  </conditionalFormatting>
  <conditionalFormatting sqref="J15">
    <cfRule type="cellIs" dxfId="22319" priority="993" operator="equal">
      <formula>0</formula>
    </cfRule>
    <cfRule type="expression" dxfId="22318" priority="994">
      <formula>J15&lt;0</formula>
    </cfRule>
  </conditionalFormatting>
  <conditionalFormatting sqref="J16:J17">
    <cfRule type="expression" dxfId="22317" priority="991">
      <formula>J16&lt;0</formula>
    </cfRule>
    <cfRule type="cellIs" dxfId="22316" priority="992" operator="equal">
      <formula>0</formula>
    </cfRule>
  </conditionalFormatting>
  <conditionalFormatting sqref="J18">
    <cfRule type="expression" dxfId="22315" priority="989">
      <formula>J18&lt;0</formula>
    </cfRule>
    <cfRule type="cellIs" dxfId="22314" priority="990" operator="equal">
      <formula>0</formula>
    </cfRule>
  </conditionalFormatting>
  <conditionalFormatting sqref="J19">
    <cfRule type="cellIs" dxfId="22313" priority="987" operator="equal">
      <formula>0</formula>
    </cfRule>
    <cfRule type="expression" dxfId="22312" priority="988">
      <formula>J19&lt;0</formula>
    </cfRule>
  </conditionalFormatting>
  <conditionalFormatting sqref="J20:J21">
    <cfRule type="expression" dxfId="22311" priority="985">
      <formula>J20&lt;0</formula>
    </cfRule>
    <cfRule type="cellIs" dxfId="22310" priority="986" operator="equal">
      <formula>0</formula>
    </cfRule>
  </conditionalFormatting>
  <conditionalFormatting sqref="J22">
    <cfRule type="expression" dxfId="22309" priority="983">
      <formula>J22&lt;0</formula>
    </cfRule>
    <cfRule type="cellIs" dxfId="22308" priority="984" operator="equal">
      <formula>0</formula>
    </cfRule>
  </conditionalFormatting>
  <conditionalFormatting sqref="J23">
    <cfRule type="cellIs" dxfId="22307" priority="981" operator="equal">
      <formula>0</formula>
    </cfRule>
    <cfRule type="expression" dxfId="22306" priority="982">
      <formula>J23&lt;0</formula>
    </cfRule>
  </conditionalFormatting>
  <conditionalFormatting sqref="J24:J25">
    <cfRule type="expression" dxfId="22305" priority="979">
      <formula>J24&lt;0</formula>
    </cfRule>
    <cfRule type="cellIs" dxfId="22304" priority="980" operator="equal">
      <formula>0</formula>
    </cfRule>
  </conditionalFormatting>
  <conditionalFormatting sqref="J26">
    <cfRule type="expression" dxfId="22303" priority="977">
      <formula>J26&lt;0</formula>
    </cfRule>
    <cfRule type="cellIs" dxfId="22302" priority="978" operator="equal">
      <formula>0</formula>
    </cfRule>
  </conditionalFormatting>
  <conditionalFormatting sqref="J27">
    <cfRule type="cellIs" dxfId="22301" priority="975" operator="equal">
      <formula>0</formula>
    </cfRule>
    <cfRule type="expression" dxfId="22300" priority="976">
      <formula>J27&lt;0</formula>
    </cfRule>
  </conditionalFormatting>
  <conditionalFormatting sqref="J28:J29">
    <cfRule type="expression" dxfId="22299" priority="973">
      <formula>J28&lt;0</formula>
    </cfRule>
    <cfRule type="cellIs" dxfId="22298" priority="974" operator="equal">
      <formula>0</formula>
    </cfRule>
  </conditionalFormatting>
  <conditionalFormatting sqref="J30">
    <cfRule type="expression" dxfId="22297" priority="971">
      <formula>J30&lt;0</formula>
    </cfRule>
    <cfRule type="cellIs" dxfId="22296" priority="972" operator="equal">
      <formula>0</formula>
    </cfRule>
  </conditionalFormatting>
  <conditionalFormatting sqref="J31">
    <cfRule type="cellIs" dxfId="22295" priority="969" operator="equal">
      <formula>0</formula>
    </cfRule>
    <cfRule type="expression" dxfId="22294" priority="970">
      <formula>J31&lt;0</formula>
    </cfRule>
  </conditionalFormatting>
  <conditionalFormatting sqref="J32:J33">
    <cfRule type="expression" dxfId="22293" priority="967">
      <formula>J32&lt;0</formula>
    </cfRule>
    <cfRule type="cellIs" dxfId="22292" priority="968" operator="equal">
      <formula>0</formula>
    </cfRule>
  </conditionalFormatting>
  <conditionalFormatting sqref="J34">
    <cfRule type="expression" dxfId="22291" priority="965">
      <formula>J34&lt;0</formula>
    </cfRule>
    <cfRule type="cellIs" dxfId="22290" priority="966" operator="equal">
      <formula>0</formula>
    </cfRule>
  </conditionalFormatting>
  <conditionalFormatting sqref="J35">
    <cfRule type="cellIs" dxfId="22289" priority="963" operator="equal">
      <formula>0</formula>
    </cfRule>
    <cfRule type="expression" dxfId="22288" priority="964">
      <formula>J35&lt;0</formula>
    </cfRule>
  </conditionalFormatting>
  <conditionalFormatting sqref="J36:J37">
    <cfRule type="expression" dxfId="22287" priority="961">
      <formula>J36&lt;0</formula>
    </cfRule>
    <cfRule type="cellIs" dxfId="22286" priority="962" operator="equal">
      <formula>0</formula>
    </cfRule>
  </conditionalFormatting>
  <conditionalFormatting sqref="J38">
    <cfRule type="expression" dxfId="22285" priority="959">
      <formula>J38&lt;0</formula>
    </cfRule>
    <cfRule type="cellIs" dxfId="22284" priority="960" operator="equal">
      <formula>0</formula>
    </cfRule>
  </conditionalFormatting>
  <conditionalFormatting sqref="J39">
    <cfRule type="cellIs" dxfId="22283" priority="957" operator="equal">
      <formula>0</formula>
    </cfRule>
    <cfRule type="expression" dxfId="22282" priority="958">
      <formula>J39&lt;0</formula>
    </cfRule>
  </conditionalFormatting>
  <conditionalFormatting sqref="J40:J41">
    <cfRule type="expression" dxfId="22281" priority="955">
      <formula>J40&lt;0</formula>
    </cfRule>
    <cfRule type="cellIs" dxfId="22280" priority="956" operator="equal">
      <formula>0</formula>
    </cfRule>
  </conditionalFormatting>
  <conditionalFormatting sqref="J42">
    <cfRule type="expression" dxfId="22279" priority="953">
      <formula>J42&lt;0</formula>
    </cfRule>
    <cfRule type="cellIs" dxfId="22278" priority="954" operator="equal">
      <formula>0</formula>
    </cfRule>
  </conditionalFormatting>
  <conditionalFormatting sqref="B3:D6">
    <cfRule type="expression" dxfId="22277" priority="949">
      <formula>A3="FÉRIAS"</formula>
    </cfRule>
    <cfRule type="expression" dxfId="22276" priority="950">
      <formula>A3="FERIADO"</formula>
    </cfRule>
    <cfRule type="expression" dxfId="22275" priority="951">
      <formula>A3="ATESTADO"</formula>
    </cfRule>
    <cfRule type="expression" dxfId="22274" priority="952">
      <formula>A3="NTRAB"</formula>
    </cfRule>
  </conditionalFormatting>
  <conditionalFormatting sqref="D8">
    <cfRule type="beginsWith" dxfId="22273" priority="947" operator="beginsWith" text="FER">
      <formula>LEFT(D8,LEN("FER"))="FER"</formula>
    </cfRule>
    <cfRule type="beginsWith" dxfId="22272" priority="948" operator="beginsWith" text="FRS">
      <formula>LEFT(D8,LEN("FRS"))="FRS"</formula>
    </cfRule>
  </conditionalFormatting>
  <conditionalFormatting sqref="D8">
    <cfRule type="beginsWith" dxfId="22271" priority="946" operator="beginsWith" text="NT">
      <formula>LEFT(D8,LEN("NT"))="NT"</formula>
    </cfRule>
  </conditionalFormatting>
  <conditionalFormatting sqref="D8">
    <cfRule type="beginsWith" dxfId="22270" priority="943" operator="beginsWith" text="ANT">
      <formula>LEFT(D8,LEN("ANT"))="ANT"</formula>
    </cfRule>
    <cfRule type="beginsWith" dxfId="22269" priority="944" operator="beginsWith" text="FAL">
      <formula>LEFT(D8,LEN("FAL"))="FAL"</formula>
    </cfRule>
    <cfRule type="beginsWith" dxfId="22268" priority="945" operator="beginsWith" text="OK">
      <formula>LEFT(D8,LEN("OK"))="OK"</formula>
    </cfRule>
  </conditionalFormatting>
  <conditionalFormatting sqref="D8">
    <cfRule type="beginsWith" dxfId="22267" priority="942" operator="beginsWith" text="ATR">
      <formula>LEFT(D8,LEN("ATR"))="ATR"</formula>
    </cfRule>
  </conditionalFormatting>
  <conditionalFormatting sqref="D8">
    <cfRule type="beginsWith" dxfId="22266" priority="941" operator="beginsWith" text="ATD">
      <formula>LEFT(D8,LEN("ATD"))="ATD"</formula>
    </cfRule>
  </conditionalFormatting>
  <conditionalFormatting sqref="D8">
    <cfRule type="beginsWith" dxfId="22265" priority="940" operator="beginsWith" text="DP">
      <formula>LEFT(D8,LEN("DP"))="DP"</formula>
    </cfRule>
  </conditionalFormatting>
  <conditionalFormatting sqref="D7">
    <cfRule type="beginsWith" dxfId="22264" priority="938" operator="beginsWith" text="FER">
      <formula>LEFT(D7,LEN("FER"))="FER"</formula>
    </cfRule>
    <cfRule type="beginsWith" dxfId="22263" priority="939" operator="beginsWith" text="FRS">
      <formula>LEFT(D7,LEN("FRS"))="FRS"</formula>
    </cfRule>
  </conditionalFormatting>
  <conditionalFormatting sqref="D7">
    <cfRule type="beginsWith" dxfId="22262" priority="937" operator="beginsWith" text="NT">
      <formula>LEFT(D7,LEN("NT"))="NT"</formula>
    </cfRule>
  </conditionalFormatting>
  <conditionalFormatting sqref="D7">
    <cfRule type="beginsWith" dxfId="22261" priority="934" operator="beginsWith" text="ANT">
      <formula>LEFT(D7,LEN("ANT"))="ANT"</formula>
    </cfRule>
    <cfRule type="beginsWith" dxfId="22260" priority="935" operator="beginsWith" text="FAL">
      <formula>LEFT(D7,LEN("FAL"))="FAL"</formula>
    </cfRule>
    <cfRule type="beginsWith" dxfId="22259" priority="936" operator="beginsWith" text="OK">
      <formula>LEFT(D7,LEN("OK"))="OK"</formula>
    </cfRule>
  </conditionalFormatting>
  <conditionalFormatting sqref="D7">
    <cfRule type="beginsWith" dxfId="22258" priority="933" operator="beginsWith" text="ATR">
      <formula>LEFT(D7,LEN("ATR"))="ATR"</formula>
    </cfRule>
  </conditionalFormatting>
  <conditionalFormatting sqref="D7">
    <cfRule type="beginsWith" dxfId="22257" priority="932" operator="beginsWith" text="ATD">
      <formula>LEFT(D7,LEN("ATD"))="ATD"</formula>
    </cfRule>
  </conditionalFormatting>
  <conditionalFormatting sqref="D7">
    <cfRule type="beginsWith" dxfId="22256" priority="931" operator="beginsWith" text="DP">
      <formula>LEFT(D7,LEN("DP"))="DP"</formula>
    </cfRule>
  </conditionalFormatting>
  <conditionalFormatting sqref="D10">
    <cfRule type="beginsWith" dxfId="22255" priority="929" operator="beginsWith" text="FER">
      <formula>LEFT(D10,LEN("FER"))="FER"</formula>
    </cfRule>
    <cfRule type="beginsWith" dxfId="22254" priority="930" operator="beginsWith" text="FRS">
      <formula>LEFT(D10,LEN("FRS"))="FRS"</formula>
    </cfRule>
  </conditionalFormatting>
  <conditionalFormatting sqref="D10">
    <cfRule type="beginsWith" dxfId="22253" priority="928" operator="beginsWith" text="NT">
      <formula>LEFT(D10,LEN("NT"))="NT"</formula>
    </cfRule>
  </conditionalFormatting>
  <conditionalFormatting sqref="D10">
    <cfRule type="beginsWith" dxfId="22252" priority="925" operator="beginsWith" text="ANT">
      <formula>LEFT(D10,LEN("ANT"))="ANT"</formula>
    </cfRule>
    <cfRule type="beginsWith" dxfId="22251" priority="926" operator="beginsWith" text="FAL">
      <formula>LEFT(D10,LEN("FAL"))="FAL"</formula>
    </cfRule>
    <cfRule type="beginsWith" dxfId="22250" priority="927" operator="beginsWith" text="OK">
      <formula>LEFT(D10,LEN("OK"))="OK"</formula>
    </cfRule>
  </conditionalFormatting>
  <conditionalFormatting sqref="D10">
    <cfRule type="beginsWith" dxfId="22249" priority="924" operator="beginsWith" text="ATR">
      <formula>LEFT(D10,LEN("ATR"))="ATR"</formula>
    </cfRule>
  </conditionalFormatting>
  <conditionalFormatting sqref="D10">
    <cfRule type="beginsWith" dxfId="22248" priority="923" operator="beginsWith" text="ATD">
      <formula>LEFT(D10,LEN("ATD"))="ATD"</formula>
    </cfRule>
  </conditionalFormatting>
  <conditionalFormatting sqref="D10">
    <cfRule type="beginsWith" dxfId="22247" priority="922" stopIfTrue="1" operator="beginsWith" text="DP">
      <formula>LEFT(D10,LEN("DP"))="DP"</formula>
    </cfRule>
  </conditionalFormatting>
  <conditionalFormatting sqref="D9">
    <cfRule type="beginsWith" dxfId="22246" priority="920" operator="beginsWith" text="FER">
      <formula>LEFT(D9,LEN("FER"))="FER"</formula>
    </cfRule>
    <cfRule type="beginsWith" dxfId="22245" priority="921" operator="beginsWith" text="FRS">
      <formula>LEFT(D9,LEN("FRS"))="FRS"</formula>
    </cfRule>
  </conditionalFormatting>
  <conditionalFormatting sqref="D9">
    <cfRule type="beginsWith" dxfId="22244" priority="919" operator="beginsWith" text="NT">
      <formula>LEFT(D9,LEN("NT"))="NT"</formula>
    </cfRule>
  </conditionalFormatting>
  <conditionalFormatting sqref="D9">
    <cfRule type="beginsWith" dxfId="22243" priority="916" operator="beginsWith" text="ANT">
      <formula>LEFT(D9,LEN("ANT"))="ANT"</formula>
    </cfRule>
    <cfRule type="beginsWith" dxfId="22242" priority="917" operator="beginsWith" text="FAL">
      <formula>LEFT(D9,LEN("FAL"))="FAL"</formula>
    </cfRule>
    <cfRule type="beginsWith" dxfId="22241" priority="918" operator="beginsWith" text="OK">
      <formula>LEFT(D9,LEN("OK"))="OK"</formula>
    </cfRule>
  </conditionalFormatting>
  <conditionalFormatting sqref="D9">
    <cfRule type="beginsWith" dxfId="22240" priority="915" operator="beginsWith" text="ATR">
      <formula>LEFT(D9,LEN("ATR"))="ATR"</formula>
    </cfRule>
  </conditionalFormatting>
  <conditionalFormatting sqref="D9">
    <cfRule type="beginsWith" dxfId="22239" priority="914" operator="beginsWith" text="ATD">
      <formula>LEFT(D9,LEN("ATD"))="ATD"</formula>
    </cfRule>
  </conditionalFormatting>
  <conditionalFormatting sqref="D9">
    <cfRule type="beginsWith" dxfId="22238" priority="913" operator="beginsWith" text="DP">
      <formula>LEFT(D9,LEN("DP"))="DP"</formula>
    </cfRule>
  </conditionalFormatting>
  <conditionalFormatting sqref="C7:C10">
    <cfRule type="expression" dxfId="22237" priority="912">
      <formula>B7="0"</formula>
    </cfRule>
  </conditionalFormatting>
  <conditionalFormatting sqref="B7:B10">
    <cfRule type="beginsWith" dxfId="22236" priority="911" operator="beginsWith" text="0">
      <formula>LEFT(B7,LEN("0"))="0"</formula>
    </cfRule>
  </conditionalFormatting>
  <conditionalFormatting sqref="D12">
    <cfRule type="beginsWith" dxfId="22235" priority="909" operator="beginsWith" text="FER">
      <formula>LEFT(D12,LEN("FER"))="FER"</formula>
    </cfRule>
    <cfRule type="beginsWith" dxfId="22234" priority="910" operator="beginsWith" text="FRS">
      <formula>LEFT(D12,LEN("FRS"))="FRS"</formula>
    </cfRule>
  </conditionalFormatting>
  <conditionalFormatting sqref="D12">
    <cfRule type="beginsWith" dxfId="22233" priority="908" operator="beginsWith" text="NT">
      <formula>LEFT(D12,LEN("NT"))="NT"</formula>
    </cfRule>
  </conditionalFormatting>
  <conditionalFormatting sqref="D12">
    <cfRule type="beginsWith" dxfId="22232" priority="905" operator="beginsWith" text="ANT">
      <formula>LEFT(D12,LEN("ANT"))="ANT"</formula>
    </cfRule>
    <cfRule type="beginsWith" dxfId="22231" priority="906" operator="beginsWith" text="FAL">
      <formula>LEFT(D12,LEN("FAL"))="FAL"</formula>
    </cfRule>
    <cfRule type="beginsWith" dxfId="22230" priority="907" operator="beginsWith" text="OK">
      <formula>LEFT(D12,LEN("OK"))="OK"</formula>
    </cfRule>
  </conditionalFormatting>
  <conditionalFormatting sqref="D12">
    <cfRule type="beginsWith" dxfId="22229" priority="904" operator="beginsWith" text="ATR">
      <formula>LEFT(D12,LEN("ATR"))="ATR"</formula>
    </cfRule>
  </conditionalFormatting>
  <conditionalFormatting sqref="D12">
    <cfRule type="beginsWith" dxfId="22228" priority="903" operator="beginsWith" text="ATD">
      <formula>LEFT(D12,LEN("ATD"))="ATD"</formula>
    </cfRule>
  </conditionalFormatting>
  <conditionalFormatting sqref="D12">
    <cfRule type="beginsWith" dxfId="22227" priority="902" operator="beginsWith" text="DP">
      <formula>LEFT(D12,LEN("DP"))="DP"</formula>
    </cfRule>
  </conditionalFormatting>
  <conditionalFormatting sqref="D11">
    <cfRule type="beginsWith" dxfId="22226" priority="900" operator="beginsWith" text="FER">
      <formula>LEFT(D11,LEN("FER"))="FER"</formula>
    </cfRule>
    <cfRule type="beginsWith" dxfId="22225" priority="901" operator="beginsWith" text="FRS">
      <formula>LEFT(D11,LEN("FRS"))="FRS"</formula>
    </cfRule>
  </conditionalFormatting>
  <conditionalFormatting sqref="D11">
    <cfRule type="beginsWith" dxfId="22224" priority="899" operator="beginsWith" text="NT">
      <formula>LEFT(D11,LEN("NT"))="NT"</formula>
    </cfRule>
  </conditionalFormatting>
  <conditionalFormatting sqref="D11">
    <cfRule type="beginsWith" dxfId="22223" priority="896" operator="beginsWith" text="ANT">
      <formula>LEFT(D11,LEN("ANT"))="ANT"</formula>
    </cfRule>
    <cfRule type="beginsWith" dxfId="22222" priority="897" operator="beginsWith" text="FAL">
      <formula>LEFT(D11,LEN("FAL"))="FAL"</formula>
    </cfRule>
    <cfRule type="beginsWith" dxfId="22221" priority="898" operator="beginsWith" text="OK">
      <formula>LEFT(D11,LEN("OK"))="OK"</formula>
    </cfRule>
  </conditionalFormatting>
  <conditionalFormatting sqref="D11">
    <cfRule type="beginsWith" dxfId="22220" priority="895" operator="beginsWith" text="ATR">
      <formula>LEFT(D11,LEN("ATR"))="ATR"</formula>
    </cfRule>
  </conditionalFormatting>
  <conditionalFormatting sqref="D11">
    <cfRule type="beginsWith" dxfId="22219" priority="894" operator="beginsWith" text="ATD">
      <formula>LEFT(D11,LEN("ATD"))="ATD"</formula>
    </cfRule>
  </conditionalFormatting>
  <conditionalFormatting sqref="D11">
    <cfRule type="beginsWith" dxfId="22218" priority="893" operator="beginsWith" text="DP">
      <formula>LEFT(D11,LEN("DP"))="DP"</formula>
    </cfRule>
  </conditionalFormatting>
  <conditionalFormatting sqref="D14">
    <cfRule type="beginsWith" dxfId="22217" priority="891" operator="beginsWith" text="FER">
      <formula>LEFT(D14,LEN("FER"))="FER"</formula>
    </cfRule>
    <cfRule type="beginsWith" dxfId="22216" priority="892" operator="beginsWith" text="FRS">
      <formula>LEFT(D14,LEN("FRS"))="FRS"</formula>
    </cfRule>
  </conditionalFormatting>
  <conditionalFormatting sqref="D14">
    <cfRule type="beginsWith" dxfId="22215" priority="890" operator="beginsWith" text="NT">
      <formula>LEFT(D14,LEN("NT"))="NT"</formula>
    </cfRule>
  </conditionalFormatting>
  <conditionalFormatting sqref="D14">
    <cfRule type="beginsWith" dxfId="22214" priority="887" operator="beginsWith" text="ANT">
      <formula>LEFT(D14,LEN("ANT"))="ANT"</formula>
    </cfRule>
    <cfRule type="beginsWith" dxfId="22213" priority="888" operator="beginsWith" text="FAL">
      <formula>LEFT(D14,LEN("FAL"))="FAL"</formula>
    </cfRule>
    <cfRule type="beginsWith" dxfId="22212" priority="889" operator="beginsWith" text="OK">
      <formula>LEFT(D14,LEN("OK"))="OK"</formula>
    </cfRule>
  </conditionalFormatting>
  <conditionalFormatting sqref="D14">
    <cfRule type="beginsWith" dxfId="22211" priority="886" operator="beginsWith" text="ATR">
      <formula>LEFT(D14,LEN("ATR"))="ATR"</formula>
    </cfRule>
  </conditionalFormatting>
  <conditionalFormatting sqref="D14">
    <cfRule type="beginsWith" dxfId="22210" priority="885" operator="beginsWith" text="ATD">
      <formula>LEFT(D14,LEN("ATD"))="ATD"</formula>
    </cfRule>
  </conditionalFormatting>
  <conditionalFormatting sqref="D14">
    <cfRule type="beginsWith" dxfId="22209" priority="884" stopIfTrue="1" operator="beginsWith" text="DP">
      <formula>LEFT(D14,LEN("DP"))="DP"</formula>
    </cfRule>
  </conditionalFormatting>
  <conditionalFormatting sqref="D13">
    <cfRule type="beginsWith" dxfId="22208" priority="882" operator="beginsWith" text="FER">
      <formula>LEFT(D13,LEN("FER"))="FER"</formula>
    </cfRule>
    <cfRule type="beginsWith" dxfId="22207" priority="883" operator="beginsWith" text="FRS">
      <formula>LEFT(D13,LEN("FRS"))="FRS"</formula>
    </cfRule>
  </conditionalFormatting>
  <conditionalFormatting sqref="D13">
    <cfRule type="beginsWith" dxfId="22206" priority="881" operator="beginsWith" text="NT">
      <formula>LEFT(D13,LEN("NT"))="NT"</formula>
    </cfRule>
  </conditionalFormatting>
  <conditionalFormatting sqref="D13">
    <cfRule type="beginsWith" dxfId="22205" priority="878" operator="beginsWith" text="ANT">
      <formula>LEFT(D13,LEN("ANT"))="ANT"</formula>
    </cfRule>
    <cfRule type="beginsWith" dxfId="22204" priority="879" operator="beginsWith" text="FAL">
      <formula>LEFT(D13,LEN("FAL"))="FAL"</formula>
    </cfRule>
    <cfRule type="beginsWith" dxfId="22203" priority="880" operator="beginsWith" text="OK">
      <formula>LEFT(D13,LEN("OK"))="OK"</formula>
    </cfRule>
  </conditionalFormatting>
  <conditionalFormatting sqref="D13">
    <cfRule type="beginsWith" dxfId="22202" priority="877" operator="beginsWith" text="ATR">
      <formula>LEFT(D13,LEN("ATR"))="ATR"</formula>
    </cfRule>
  </conditionalFormatting>
  <conditionalFormatting sqref="D13">
    <cfRule type="beginsWith" dxfId="22201" priority="876" operator="beginsWith" text="ATD">
      <formula>LEFT(D13,LEN("ATD"))="ATD"</formula>
    </cfRule>
  </conditionalFormatting>
  <conditionalFormatting sqref="D13">
    <cfRule type="beginsWith" dxfId="22200" priority="875" operator="beginsWith" text="DP">
      <formula>LEFT(D13,LEN("DP"))="DP"</formula>
    </cfRule>
  </conditionalFormatting>
  <conditionalFormatting sqref="C11:C14">
    <cfRule type="expression" dxfId="22199" priority="874">
      <formula>B11="0"</formula>
    </cfRule>
  </conditionalFormatting>
  <conditionalFormatting sqref="B11:B14">
    <cfRule type="beginsWith" dxfId="22198" priority="873" operator="beginsWith" text="0">
      <formula>LEFT(B11,LEN("0"))="0"</formula>
    </cfRule>
  </conditionalFormatting>
  <conditionalFormatting sqref="D16">
    <cfRule type="beginsWith" dxfId="22197" priority="871" operator="beginsWith" text="FER">
      <formula>LEFT(D16,LEN("FER"))="FER"</formula>
    </cfRule>
    <cfRule type="beginsWith" dxfId="22196" priority="872" operator="beginsWith" text="FRS">
      <formula>LEFT(D16,LEN("FRS"))="FRS"</formula>
    </cfRule>
  </conditionalFormatting>
  <conditionalFormatting sqref="D16">
    <cfRule type="beginsWith" dxfId="22195" priority="870" operator="beginsWith" text="NT">
      <formula>LEFT(D16,LEN("NT"))="NT"</formula>
    </cfRule>
  </conditionalFormatting>
  <conditionalFormatting sqref="D16">
    <cfRule type="beginsWith" dxfId="22194" priority="867" operator="beginsWith" text="ANT">
      <formula>LEFT(D16,LEN("ANT"))="ANT"</formula>
    </cfRule>
    <cfRule type="beginsWith" dxfId="22193" priority="868" operator="beginsWith" text="FAL">
      <formula>LEFT(D16,LEN("FAL"))="FAL"</formula>
    </cfRule>
    <cfRule type="beginsWith" dxfId="22192" priority="869" operator="beginsWith" text="OK">
      <formula>LEFT(D16,LEN("OK"))="OK"</formula>
    </cfRule>
  </conditionalFormatting>
  <conditionalFormatting sqref="D16">
    <cfRule type="beginsWith" dxfId="22191" priority="866" operator="beginsWith" text="ATR">
      <formula>LEFT(D16,LEN("ATR"))="ATR"</formula>
    </cfRule>
  </conditionalFormatting>
  <conditionalFormatting sqref="D16">
    <cfRule type="beginsWith" dxfId="22190" priority="865" operator="beginsWith" text="ATD">
      <formula>LEFT(D16,LEN("ATD"))="ATD"</formula>
    </cfRule>
  </conditionalFormatting>
  <conditionalFormatting sqref="D16">
    <cfRule type="beginsWith" dxfId="22189" priority="864" operator="beginsWith" text="DP">
      <formula>LEFT(D16,LEN("DP"))="DP"</formula>
    </cfRule>
  </conditionalFormatting>
  <conditionalFormatting sqref="D15">
    <cfRule type="beginsWith" dxfId="22188" priority="862" operator="beginsWith" text="FER">
      <formula>LEFT(D15,LEN("FER"))="FER"</formula>
    </cfRule>
    <cfRule type="beginsWith" dxfId="22187" priority="863" operator="beginsWith" text="FRS">
      <formula>LEFT(D15,LEN("FRS"))="FRS"</formula>
    </cfRule>
  </conditionalFormatting>
  <conditionalFormatting sqref="D15">
    <cfRule type="beginsWith" dxfId="22186" priority="861" operator="beginsWith" text="NT">
      <formula>LEFT(D15,LEN("NT"))="NT"</formula>
    </cfRule>
  </conditionalFormatting>
  <conditionalFormatting sqref="D15">
    <cfRule type="beginsWith" dxfId="22185" priority="858" operator="beginsWith" text="ANT">
      <formula>LEFT(D15,LEN("ANT"))="ANT"</formula>
    </cfRule>
    <cfRule type="beginsWith" dxfId="22184" priority="859" operator="beginsWith" text="FAL">
      <formula>LEFT(D15,LEN("FAL"))="FAL"</formula>
    </cfRule>
    <cfRule type="beginsWith" dxfId="22183" priority="860" operator="beginsWith" text="OK">
      <formula>LEFT(D15,LEN("OK"))="OK"</formula>
    </cfRule>
  </conditionalFormatting>
  <conditionalFormatting sqref="D15">
    <cfRule type="beginsWith" dxfId="22182" priority="857" operator="beginsWith" text="ATR">
      <formula>LEFT(D15,LEN("ATR"))="ATR"</formula>
    </cfRule>
  </conditionalFormatting>
  <conditionalFormatting sqref="D15">
    <cfRule type="beginsWith" dxfId="22181" priority="856" operator="beginsWith" text="ATD">
      <formula>LEFT(D15,LEN("ATD"))="ATD"</formula>
    </cfRule>
  </conditionalFormatting>
  <conditionalFormatting sqref="D15">
    <cfRule type="beginsWith" dxfId="22180" priority="855" operator="beginsWith" text="DP">
      <formula>LEFT(D15,LEN("DP"))="DP"</formula>
    </cfRule>
  </conditionalFormatting>
  <conditionalFormatting sqref="D18">
    <cfRule type="beginsWith" dxfId="22179" priority="853" operator="beginsWith" text="FER">
      <formula>LEFT(D18,LEN("FER"))="FER"</formula>
    </cfRule>
    <cfRule type="beginsWith" dxfId="22178" priority="854" operator="beginsWith" text="FRS">
      <formula>LEFT(D18,LEN("FRS"))="FRS"</formula>
    </cfRule>
  </conditionalFormatting>
  <conditionalFormatting sqref="D18">
    <cfRule type="beginsWith" dxfId="22177" priority="852" operator="beginsWith" text="NT">
      <formula>LEFT(D18,LEN("NT"))="NT"</formula>
    </cfRule>
  </conditionalFormatting>
  <conditionalFormatting sqref="D18">
    <cfRule type="beginsWith" dxfId="22176" priority="849" operator="beginsWith" text="ANT">
      <formula>LEFT(D18,LEN("ANT"))="ANT"</formula>
    </cfRule>
    <cfRule type="beginsWith" dxfId="22175" priority="850" operator="beginsWith" text="FAL">
      <formula>LEFT(D18,LEN("FAL"))="FAL"</formula>
    </cfRule>
    <cfRule type="beginsWith" dxfId="22174" priority="851" operator="beginsWith" text="OK">
      <formula>LEFT(D18,LEN("OK"))="OK"</formula>
    </cfRule>
  </conditionalFormatting>
  <conditionalFormatting sqref="D18">
    <cfRule type="beginsWith" dxfId="22173" priority="848" operator="beginsWith" text="ATR">
      <formula>LEFT(D18,LEN("ATR"))="ATR"</formula>
    </cfRule>
  </conditionalFormatting>
  <conditionalFormatting sqref="D18">
    <cfRule type="beginsWith" dxfId="22172" priority="847" operator="beginsWith" text="ATD">
      <formula>LEFT(D18,LEN("ATD"))="ATD"</formula>
    </cfRule>
  </conditionalFormatting>
  <conditionalFormatting sqref="D18">
    <cfRule type="beginsWith" dxfId="22171" priority="846" stopIfTrue="1" operator="beginsWith" text="DP">
      <formula>LEFT(D18,LEN("DP"))="DP"</formula>
    </cfRule>
  </conditionalFormatting>
  <conditionalFormatting sqref="D17">
    <cfRule type="beginsWith" dxfId="22170" priority="844" operator="beginsWith" text="FER">
      <formula>LEFT(D17,LEN("FER"))="FER"</formula>
    </cfRule>
    <cfRule type="beginsWith" dxfId="22169" priority="845" operator="beginsWith" text="FRS">
      <formula>LEFT(D17,LEN("FRS"))="FRS"</formula>
    </cfRule>
  </conditionalFormatting>
  <conditionalFormatting sqref="D17">
    <cfRule type="beginsWith" dxfId="22168" priority="843" operator="beginsWith" text="NT">
      <formula>LEFT(D17,LEN("NT"))="NT"</formula>
    </cfRule>
  </conditionalFormatting>
  <conditionalFormatting sqref="D17">
    <cfRule type="beginsWith" dxfId="22167" priority="840" operator="beginsWith" text="ANT">
      <formula>LEFT(D17,LEN("ANT"))="ANT"</formula>
    </cfRule>
    <cfRule type="beginsWith" dxfId="22166" priority="841" operator="beginsWith" text="FAL">
      <formula>LEFT(D17,LEN("FAL"))="FAL"</formula>
    </cfRule>
    <cfRule type="beginsWith" dxfId="22165" priority="842" operator="beginsWith" text="OK">
      <formula>LEFT(D17,LEN("OK"))="OK"</formula>
    </cfRule>
  </conditionalFormatting>
  <conditionalFormatting sqref="D17">
    <cfRule type="beginsWith" dxfId="22164" priority="839" operator="beginsWith" text="ATR">
      <formula>LEFT(D17,LEN("ATR"))="ATR"</formula>
    </cfRule>
  </conditionalFormatting>
  <conditionalFormatting sqref="D17">
    <cfRule type="beginsWith" dxfId="22163" priority="838" operator="beginsWith" text="ATD">
      <formula>LEFT(D17,LEN("ATD"))="ATD"</formula>
    </cfRule>
  </conditionalFormatting>
  <conditionalFormatting sqref="D17">
    <cfRule type="beginsWith" dxfId="22162" priority="837" operator="beginsWith" text="DP">
      <formula>LEFT(D17,LEN("DP"))="DP"</formula>
    </cfRule>
  </conditionalFormatting>
  <conditionalFormatting sqref="C15:C18">
    <cfRule type="expression" dxfId="22161" priority="836">
      <formula>B15="0"</formula>
    </cfRule>
  </conditionalFormatting>
  <conditionalFormatting sqref="B15:B18">
    <cfRule type="beginsWith" dxfId="22160" priority="835" operator="beginsWith" text="0">
      <formula>LEFT(B15,LEN("0"))="0"</formula>
    </cfRule>
  </conditionalFormatting>
  <conditionalFormatting sqref="D20">
    <cfRule type="beginsWith" dxfId="22159" priority="833" operator="beginsWith" text="FER">
      <formula>LEFT(D20,LEN("FER"))="FER"</formula>
    </cfRule>
    <cfRule type="beginsWith" dxfId="22158" priority="834" operator="beginsWith" text="FRS">
      <formula>LEFT(D20,LEN("FRS"))="FRS"</formula>
    </cfRule>
  </conditionalFormatting>
  <conditionalFormatting sqref="D20">
    <cfRule type="beginsWith" dxfId="22157" priority="832" operator="beginsWith" text="NT">
      <formula>LEFT(D20,LEN("NT"))="NT"</formula>
    </cfRule>
  </conditionalFormatting>
  <conditionalFormatting sqref="D20">
    <cfRule type="beginsWith" dxfId="22156" priority="829" operator="beginsWith" text="ANT">
      <formula>LEFT(D20,LEN("ANT"))="ANT"</formula>
    </cfRule>
    <cfRule type="beginsWith" dxfId="22155" priority="830" operator="beginsWith" text="FAL">
      <formula>LEFT(D20,LEN("FAL"))="FAL"</formula>
    </cfRule>
    <cfRule type="beginsWith" dxfId="22154" priority="831" operator="beginsWith" text="OK">
      <formula>LEFT(D20,LEN("OK"))="OK"</formula>
    </cfRule>
  </conditionalFormatting>
  <conditionalFormatting sqref="D20">
    <cfRule type="beginsWith" dxfId="22153" priority="828" operator="beginsWith" text="ATR">
      <formula>LEFT(D20,LEN("ATR"))="ATR"</formula>
    </cfRule>
  </conditionalFormatting>
  <conditionalFormatting sqref="D20">
    <cfRule type="beginsWith" dxfId="22152" priority="827" operator="beginsWith" text="ATD">
      <formula>LEFT(D20,LEN("ATD"))="ATD"</formula>
    </cfRule>
  </conditionalFormatting>
  <conditionalFormatting sqref="D20">
    <cfRule type="beginsWith" dxfId="22151" priority="826" operator="beginsWith" text="DP">
      <formula>LEFT(D20,LEN("DP"))="DP"</formula>
    </cfRule>
  </conditionalFormatting>
  <conditionalFormatting sqref="D19">
    <cfRule type="beginsWith" dxfId="22150" priority="824" operator="beginsWith" text="FER">
      <formula>LEFT(D19,LEN("FER"))="FER"</formula>
    </cfRule>
    <cfRule type="beginsWith" dxfId="22149" priority="825" operator="beginsWith" text="FRS">
      <formula>LEFT(D19,LEN("FRS"))="FRS"</formula>
    </cfRule>
  </conditionalFormatting>
  <conditionalFormatting sqref="D19">
    <cfRule type="beginsWith" dxfId="22148" priority="823" operator="beginsWith" text="NT">
      <formula>LEFT(D19,LEN("NT"))="NT"</formula>
    </cfRule>
  </conditionalFormatting>
  <conditionalFormatting sqref="D19">
    <cfRule type="beginsWith" dxfId="22147" priority="820" operator="beginsWith" text="ANT">
      <formula>LEFT(D19,LEN("ANT"))="ANT"</formula>
    </cfRule>
    <cfRule type="beginsWith" dxfId="22146" priority="821" operator="beginsWith" text="FAL">
      <formula>LEFT(D19,LEN("FAL"))="FAL"</formula>
    </cfRule>
    <cfRule type="beginsWith" dxfId="22145" priority="822" operator="beginsWith" text="OK">
      <formula>LEFT(D19,LEN("OK"))="OK"</formula>
    </cfRule>
  </conditionalFormatting>
  <conditionalFormatting sqref="D19">
    <cfRule type="beginsWith" dxfId="22144" priority="819" operator="beginsWith" text="ATR">
      <formula>LEFT(D19,LEN("ATR"))="ATR"</formula>
    </cfRule>
  </conditionalFormatting>
  <conditionalFormatting sqref="D19">
    <cfRule type="beginsWith" dxfId="22143" priority="818" operator="beginsWith" text="ATD">
      <formula>LEFT(D19,LEN("ATD"))="ATD"</formula>
    </cfRule>
  </conditionalFormatting>
  <conditionalFormatting sqref="D19">
    <cfRule type="beginsWith" dxfId="22142" priority="817" operator="beginsWith" text="DP">
      <formula>LEFT(D19,LEN("DP"))="DP"</formula>
    </cfRule>
  </conditionalFormatting>
  <conditionalFormatting sqref="D22">
    <cfRule type="beginsWith" dxfId="22141" priority="815" operator="beginsWith" text="FER">
      <formula>LEFT(D22,LEN("FER"))="FER"</formula>
    </cfRule>
    <cfRule type="beginsWith" dxfId="22140" priority="816" operator="beginsWith" text="FRS">
      <formula>LEFT(D22,LEN("FRS"))="FRS"</formula>
    </cfRule>
  </conditionalFormatting>
  <conditionalFormatting sqref="D22">
    <cfRule type="beginsWith" dxfId="22139" priority="814" operator="beginsWith" text="NT">
      <formula>LEFT(D22,LEN("NT"))="NT"</formula>
    </cfRule>
  </conditionalFormatting>
  <conditionalFormatting sqref="D22">
    <cfRule type="beginsWith" dxfId="22138" priority="811" operator="beginsWith" text="ANT">
      <formula>LEFT(D22,LEN("ANT"))="ANT"</formula>
    </cfRule>
    <cfRule type="beginsWith" dxfId="22137" priority="812" operator="beginsWith" text="FAL">
      <formula>LEFT(D22,LEN("FAL"))="FAL"</formula>
    </cfRule>
    <cfRule type="beginsWith" dxfId="22136" priority="813" operator="beginsWith" text="OK">
      <formula>LEFT(D22,LEN("OK"))="OK"</formula>
    </cfRule>
  </conditionalFormatting>
  <conditionalFormatting sqref="D22">
    <cfRule type="beginsWith" dxfId="22135" priority="810" operator="beginsWith" text="ATR">
      <formula>LEFT(D22,LEN("ATR"))="ATR"</formula>
    </cfRule>
  </conditionalFormatting>
  <conditionalFormatting sqref="D22">
    <cfRule type="beginsWith" dxfId="22134" priority="809" operator="beginsWith" text="ATD">
      <formula>LEFT(D22,LEN("ATD"))="ATD"</formula>
    </cfRule>
  </conditionalFormatting>
  <conditionalFormatting sqref="D22">
    <cfRule type="beginsWith" dxfId="22133" priority="808" stopIfTrue="1" operator="beginsWith" text="DP">
      <formula>LEFT(D22,LEN("DP"))="DP"</formula>
    </cfRule>
  </conditionalFormatting>
  <conditionalFormatting sqref="D21">
    <cfRule type="beginsWith" dxfId="22132" priority="806" operator="beginsWith" text="FER">
      <formula>LEFT(D21,LEN("FER"))="FER"</formula>
    </cfRule>
    <cfRule type="beginsWith" dxfId="22131" priority="807" operator="beginsWith" text="FRS">
      <formula>LEFT(D21,LEN("FRS"))="FRS"</formula>
    </cfRule>
  </conditionalFormatting>
  <conditionalFormatting sqref="D21">
    <cfRule type="beginsWith" dxfId="22130" priority="805" operator="beginsWith" text="NT">
      <formula>LEFT(D21,LEN("NT"))="NT"</formula>
    </cfRule>
  </conditionalFormatting>
  <conditionalFormatting sqref="D21">
    <cfRule type="beginsWith" dxfId="22129" priority="802" operator="beginsWith" text="ANT">
      <formula>LEFT(D21,LEN("ANT"))="ANT"</formula>
    </cfRule>
    <cfRule type="beginsWith" dxfId="22128" priority="803" operator="beginsWith" text="FAL">
      <formula>LEFT(D21,LEN("FAL"))="FAL"</formula>
    </cfRule>
    <cfRule type="beginsWith" dxfId="22127" priority="804" operator="beginsWith" text="OK">
      <formula>LEFT(D21,LEN("OK"))="OK"</formula>
    </cfRule>
  </conditionalFormatting>
  <conditionalFormatting sqref="D21">
    <cfRule type="beginsWith" dxfId="22126" priority="801" operator="beginsWith" text="ATR">
      <formula>LEFT(D21,LEN("ATR"))="ATR"</formula>
    </cfRule>
  </conditionalFormatting>
  <conditionalFormatting sqref="D21">
    <cfRule type="beginsWith" dxfId="22125" priority="800" operator="beginsWith" text="ATD">
      <formula>LEFT(D21,LEN("ATD"))="ATD"</formula>
    </cfRule>
  </conditionalFormatting>
  <conditionalFormatting sqref="D21">
    <cfRule type="beginsWith" dxfId="22124" priority="799" operator="beginsWith" text="DP">
      <formula>LEFT(D21,LEN("DP"))="DP"</formula>
    </cfRule>
  </conditionalFormatting>
  <conditionalFormatting sqref="C19:C22">
    <cfRule type="expression" dxfId="22123" priority="798">
      <formula>B19="0"</formula>
    </cfRule>
  </conditionalFormatting>
  <conditionalFormatting sqref="B19:B22">
    <cfRule type="beginsWith" dxfId="22122" priority="797" operator="beginsWith" text="0">
      <formula>LEFT(B19,LEN("0"))="0"</formula>
    </cfRule>
  </conditionalFormatting>
  <conditionalFormatting sqref="D24">
    <cfRule type="beginsWith" dxfId="22121" priority="795" operator="beginsWith" text="FER">
      <formula>LEFT(D24,LEN("FER"))="FER"</formula>
    </cfRule>
    <cfRule type="beginsWith" dxfId="22120" priority="796" operator="beginsWith" text="FRS">
      <formula>LEFT(D24,LEN("FRS"))="FRS"</formula>
    </cfRule>
  </conditionalFormatting>
  <conditionalFormatting sqref="D24">
    <cfRule type="beginsWith" dxfId="22119" priority="794" operator="beginsWith" text="NT">
      <formula>LEFT(D24,LEN("NT"))="NT"</formula>
    </cfRule>
  </conditionalFormatting>
  <conditionalFormatting sqref="D24">
    <cfRule type="beginsWith" dxfId="22118" priority="791" operator="beginsWith" text="ANT">
      <formula>LEFT(D24,LEN("ANT"))="ANT"</formula>
    </cfRule>
    <cfRule type="beginsWith" dxfId="22117" priority="792" operator="beginsWith" text="FAL">
      <formula>LEFT(D24,LEN("FAL"))="FAL"</formula>
    </cfRule>
    <cfRule type="beginsWith" dxfId="22116" priority="793" operator="beginsWith" text="OK">
      <formula>LEFT(D24,LEN("OK"))="OK"</formula>
    </cfRule>
  </conditionalFormatting>
  <conditionalFormatting sqref="D24">
    <cfRule type="beginsWith" dxfId="22115" priority="790" operator="beginsWith" text="ATR">
      <formula>LEFT(D24,LEN("ATR"))="ATR"</formula>
    </cfRule>
  </conditionalFormatting>
  <conditionalFormatting sqref="D24">
    <cfRule type="beginsWith" dxfId="22114" priority="789" operator="beginsWith" text="ATD">
      <formula>LEFT(D24,LEN("ATD"))="ATD"</formula>
    </cfRule>
  </conditionalFormatting>
  <conditionalFormatting sqref="D24">
    <cfRule type="beginsWith" dxfId="22113" priority="788" operator="beginsWith" text="DP">
      <formula>LEFT(D24,LEN("DP"))="DP"</formula>
    </cfRule>
  </conditionalFormatting>
  <conditionalFormatting sqref="D23">
    <cfRule type="beginsWith" dxfId="22112" priority="786" operator="beginsWith" text="FER">
      <formula>LEFT(D23,LEN("FER"))="FER"</formula>
    </cfRule>
    <cfRule type="beginsWith" dxfId="22111" priority="787" operator="beginsWith" text="FRS">
      <formula>LEFT(D23,LEN("FRS"))="FRS"</formula>
    </cfRule>
  </conditionalFormatting>
  <conditionalFormatting sqref="D23">
    <cfRule type="beginsWith" dxfId="22110" priority="785" operator="beginsWith" text="NT">
      <formula>LEFT(D23,LEN("NT"))="NT"</formula>
    </cfRule>
  </conditionalFormatting>
  <conditionalFormatting sqref="D23">
    <cfRule type="beginsWith" dxfId="22109" priority="782" operator="beginsWith" text="ANT">
      <formula>LEFT(D23,LEN("ANT"))="ANT"</formula>
    </cfRule>
    <cfRule type="beginsWith" dxfId="22108" priority="783" operator="beginsWith" text="FAL">
      <formula>LEFT(D23,LEN("FAL"))="FAL"</formula>
    </cfRule>
    <cfRule type="beginsWith" dxfId="22107" priority="784" operator="beginsWith" text="OK">
      <formula>LEFT(D23,LEN("OK"))="OK"</formula>
    </cfRule>
  </conditionalFormatting>
  <conditionalFormatting sqref="D23">
    <cfRule type="beginsWith" dxfId="22106" priority="781" operator="beginsWith" text="ATR">
      <formula>LEFT(D23,LEN("ATR"))="ATR"</formula>
    </cfRule>
  </conditionalFormatting>
  <conditionalFormatting sqref="D23">
    <cfRule type="beginsWith" dxfId="22105" priority="780" operator="beginsWith" text="ATD">
      <formula>LEFT(D23,LEN("ATD"))="ATD"</formula>
    </cfRule>
  </conditionalFormatting>
  <conditionalFormatting sqref="D23">
    <cfRule type="beginsWith" dxfId="22104" priority="779" operator="beginsWith" text="DP">
      <formula>LEFT(D23,LEN("DP"))="DP"</formula>
    </cfRule>
  </conditionalFormatting>
  <conditionalFormatting sqref="D26">
    <cfRule type="beginsWith" dxfId="22103" priority="777" operator="beginsWith" text="FER">
      <formula>LEFT(D26,LEN("FER"))="FER"</formula>
    </cfRule>
    <cfRule type="beginsWith" dxfId="22102" priority="778" operator="beginsWith" text="FRS">
      <formula>LEFT(D26,LEN("FRS"))="FRS"</formula>
    </cfRule>
  </conditionalFormatting>
  <conditionalFormatting sqref="D26">
    <cfRule type="beginsWith" dxfId="22101" priority="776" operator="beginsWith" text="NT">
      <formula>LEFT(D26,LEN("NT"))="NT"</formula>
    </cfRule>
  </conditionalFormatting>
  <conditionalFormatting sqref="D26">
    <cfRule type="beginsWith" dxfId="22100" priority="773" operator="beginsWith" text="ANT">
      <formula>LEFT(D26,LEN("ANT"))="ANT"</formula>
    </cfRule>
    <cfRule type="beginsWith" dxfId="22099" priority="774" operator="beginsWith" text="FAL">
      <formula>LEFT(D26,LEN("FAL"))="FAL"</formula>
    </cfRule>
    <cfRule type="beginsWith" dxfId="22098" priority="775" operator="beginsWith" text="OK">
      <formula>LEFT(D26,LEN("OK"))="OK"</formula>
    </cfRule>
  </conditionalFormatting>
  <conditionalFormatting sqref="D26">
    <cfRule type="beginsWith" dxfId="22097" priority="772" operator="beginsWith" text="ATR">
      <formula>LEFT(D26,LEN("ATR"))="ATR"</formula>
    </cfRule>
  </conditionalFormatting>
  <conditionalFormatting sqref="D26">
    <cfRule type="beginsWith" dxfId="22096" priority="771" operator="beginsWith" text="ATD">
      <formula>LEFT(D26,LEN("ATD"))="ATD"</formula>
    </cfRule>
  </conditionalFormatting>
  <conditionalFormatting sqref="D26">
    <cfRule type="beginsWith" dxfId="22095" priority="770" stopIfTrue="1" operator="beginsWith" text="DP">
      <formula>LEFT(D26,LEN("DP"))="DP"</formula>
    </cfRule>
  </conditionalFormatting>
  <conditionalFormatting sqref="D25">
    <cfRule type="beginsWith" dxfId="22094" priority="768" operator="beginsWith" text="FER">
      <formula>LEFT(D25,LEN("FER"))="FER"</formula>
    </cfRule>
    <cfRule type="beginsWith" dxfId="22093" priority="769" operator="beginsWith" text="FRS">
      <formula>LEFT(D25,LEN("FRS"))="FRS"</formula>
    </cfRule>
  </conditionalFormatting>
  <conditionalFormatting sqref="D25">
    <cfRule type="beginsWith" dxfId="22092" priority="767" operator="beginsWith" text="NT">
      <formula>LEFT(D25,LEN("NT"))="NT"</formula>
    </cfRule>
  </conditionalFormatting>
  <conditionalFormatting sqref="D25">
    <cfRule type="beginsWith" dxfId="22091" priority="764" operator="beginsWith" text="ANT">
      <formula>LEFT(D25,LEN("ANT"))="ANT"</formula>
    </cfRule>
    <cfRule type="beginsWith" dxfId="22090" priority="765" operator="beginsWith" text="FAL">
      <formula>LEFT(D25,LEN("FAL"))="FAL"</formula>
    </cfRule>
    <cfRule type="beginsWith" dxfId="22089" priority="766" operator="beginsWith" text="OK">
      <formula>LEFT(D25,LEN("OK"))="OK"</formula>
    </cfRule>
  </conditionalFormatting>
  <conditionalFormatting sqref="D25">
    <cfRule type="beginsWith" dxfId="22088" priority="763" operator="beginsWith" text="ATR">
      <formula>LEFT(D25,LEN("ATR"))="ATR"</formula>
    </cfRule>
  </conditionalFormatting>
  <conditionalFormatting sqref="D25">
    <cfRule type="beginsWith" dxfId="22087" priority="762" operator="beginsWith" text="ATD">
      <formula>LEFT(D25,LEN("ATD"))="ATD"</formula>
    </cfRule>
  </conditionalFormatting>
  <conditionalFormatting sqref="D25">
    <cfRule type="beginsWith" dxfId="22086" priority="761" operator="beginsWith" text="DP">
      <formula>LEFT(D25,LEN("DP"))="DP"</formula>
    </cfRule>
  </conditionalFormatting>
  <conditionalFormatting sqref="C23:C26">
    <cfRule type="expression" dxfId="22085" priority="760">
      <formula>B23="0"</formula>
    </cfRule>
  </conditionalFormatting>
  <conditionalFormatting sqref="B23:B26">
    <cfRule type="beginsWith" dxfId="22084" priority="759" operator="beginsWith" text="0">
      <formula>LEFT(B23,LEN("0"))="0"</formula>
    </cfRule>
  </conditionalFormatting>
  <conditionalFormatting sqref="B29:D30">
    <cfRule type="expression" dxfId="22083" priority="755">
      <formula>A27="FERIADO"</formula>
    </cfRule>
    <cfRule type="expression" dxfId="22082" priority="756">
      <formula>A27="FÉRIAS"</formula>
    </cfRule>
    <cfRule type="expression" dxfId="22081" priority="757">
      <formula>A27="ATESTADO"</formula>
    </cfRule>
    <cfRule type="expression" dxfId="22080" priority="758">
      <formula>A27="NTRAB"</formula>
    </cfRule>
  </conditionalFormatting>
  <conditionalFormatting sqref="D27">
    <cfRule type="beginsWith" dxfId="22079" priority="752" operator="beginsWith" text="DP">
      <formula>LEFT(D27,LEN("DP"))="DP"</formula>
    </cfRule>
    <cfRule type="beginsWith" dxfId="22078" priority="753" operator="beginsWith" text="FER">
      <formula>LEFT(D27,LEN("FER"))="FER"</formula>
    </cfRule>
    <cfRule type="beginsWith" dxfId="22077" priority="754" operator="beginsWith" text="FRS">
      <formula>LEFT(D27,LEN("FRS"))="FRS"</formula>
    </cfRule>
  </conditionalFormatting>
  <conditionalFormatting sqref="D27">
    <cfRule type="beginsWith" dxfId="22076" priority="751" operator="beginsWith" text="NT">
      <formula>LEFT(D27,LEN("NT"))="NT"</formula>
    </cfRule>
  </conditionalFormatting>
  <conditionalFormatting sqref="D27">
    <cfRule type="beginsWith" dxfId="22075" priority="748" operator="beginsWith" text="ANT">
      <formula>LEFT(D27,LEN("ANT"))="ANT"</formula>
    </cfRule>
    <cfRule type="beginsWith" dxfId="22074" priority="749" operator="beginsWith" text="FAL">
      <formula>LEFT(D27,LEN("FAL"))="FAL"</formula>
    </cfRule>
    <cfRule type="beginsWith" dxfId="22073" priority="750" operator="beginsWith" text="OK">
      <formula>LEFT(D27,LEN("OK"))="OK"</formula>
    </cfRule>
  </conditionalFormatting>
  <conditionalFormatting sqref="D27">
    <cfRule type="beginsWith" dxfId="22072" priority="747" operator="beginsWith" text="ATR">
      <formula>LEFT(D27,LEN("ATR"))="ATR"</formula>
    </cfRule>
  </conditionalFormatting>
  <conditionalFormatting sqref="D27">
    <cfRule type="beginsWith" dxfId="22071" priority="746" operator="beginsWith" text="ATD">
      <formula>LEFT(D27,LEN("ATD"))="ATD"</formula>
    </cfRule>
  </conditionalFormatting>
  <conditionalFormatting sqref="D28">
    <cfRule type="beginsWith" dxfId="22070" priority="744" operator="beginsWith" text="FER">
      <formula>LEFT(D28,LEN("FER"))="FER"</formula>
    </cfRule>
    <cfRule type="beginsWith" dxfId="22069" priority="745" operator="beginsWith" text="FRS">
      <formula>LEFT(D28,LEN("FRS"))="FRS"</formula>
    </cfRule>
  </conditionalFormatting>
  <conditionalFormatting sqref="D28">
    <cfRule type="beginsWith" dxfId="22068" priority="743" operator="beginsWith" text="NT">
      <formula>LEFT(D28,LEN("NT"))="NT"</formula>
    </cfRule>
  </conditionalFormatting>
  <conditionalFormatting sqref="D28">
    <cfRule type="beginsWith" dxfId="22067" priority="740" operator="beginsWith" text="ANT">
      <formula>LEFT(D28,LEN("ANT"))="ANT"</formula>
    </cfRule>
    <cfRule type="beginsWith" dxfId="22066" priority="741" operator="beginsWith" text="FAL">
      <formula>LEFT(D28,LEN("FAL"))="FAL"</formula>
    </cfRule>
    <cfRule type="beginsWith" dxfId="22065" priority="742" operator="beginsWith" text="OK">
      <formula>LEFT(D28,LEN("OK"))="OK"</formula>
    </cfRule>
  </conditionalFormatting>
  <conditionalFormatting sqref="D28">
    <cfRule type="beginsWith" dxfId="22064" priority="739" operator="beginsWith" text="ATR">
      <formula>LEFT(D28,LEN("ATR"))="ATR"</formula>
    </cfRule>
  </conditionalFormatting>
  <conditionalFormatting sqref="D28">
    <cfRule type="beginsWith" dxfId="22063" priority="738" operator="beginsWith" text="ATD">
      <formula>LEFT(D28,LEN("ATD"))="ATD"</formula>
    </cfRule>
  </conditionalFormatting>
  <conditionalFormatting sqref="D28">
    <cfRule type="beginsWith" dxfId="22062" priority="737" stopIfTrue="1" operator="beginsWith" text="DP">
      <formula>LEFT(D28,LEN("DP"))="DP"</formula>
    </cfRule>
  </conditionalFormatting>
  <conditionalFormatting sqref="C27:C28">
    <cfRule type="expression" dxfId="22061" priority="736">
      <formula>B27="0"</formula>
    </cfRule>
  </conditionalFormatting>
  <conditionalFormatting sqref="B27:B28">
    <cfRule type="beginsWith" dxfId="22060" priority="735" operator="beginsWith" text="0">
      <formula>LEFT(B27,LEN("0"))="0"</formula>
    </cfRule>
  </conditionalFormatting>
  <conditionalFormatting sqref="B31:D34">
    <cfRule type="expression" dxfId="22059" priority="731">
      <formula>A31="FÉRIAS"</formula>
    </cfRule>
    <cfRule type="expression" dxfId="22058" priority="732">
      <formula>A31="FERIADO"</formula>
    </cfRule>
    <cfRule type="expression" dxfId="22057" priority="733">
      <formula>A31="ATESTADO"</formula>
    </cfRule>
    <cfRule type="expression" dxfId="22056" priority="734">
      <formula>A31="NTRAB"</formula>
    </cfRule>
  </conditionalFormatting>
  <conditionalFormatting sqref="D36">
    <cfRule type="beginsWith" dxfId="22055" priority="729" operator="beginsWith" text="FER">
      <formula>LEFT(D36,LEN("FER"))="FER"</formula>
    </cfRule>
    <cfRule type="beginsWith" dxfId="22054" priority="730" operator="beginsWith" text="FRS">
      <formula>LEFT(D36,LEN("FRS"))="FRS"</formula>
    </cfRule>
  </conditionalFormatting>
  <conditionalFormatting sqref="D36">
    <cfRule type="beginsWith" dxfId="22053" priority="728" operator="beginsWith" text="NT">
      <formula>LEFT(D36,LEN("NT"))="NT"</formula>
    </cfRule>
  </conditionalFormatting>
  <conditionalFormatting sqref="D36">
    <cfRule type="beginsWith" dxfId="22052" priority="725" operator="beginsWith" text="ANT">
      <formula>LEFT(D36,LEN("ANT"))="ANT"</formula>
    </cfRule>
    <cfRule type="beginsWith" dxfId="22051" priority="726" operator="beginsWith" text="FAL">
      <formula>LEFT(D36,LEN("FAL"))="FAL"</formula>
    </cfRule>
    <cfRule type="beginsWith" dxfId="22050" priority="727" operator="beginsWith" text="OK">
      <formula>LEFT(D36,LEN("OK"))="OK"</formula>
    </cfRule>
  </conditionalFormatting>
  <conditionalFormatting sqref="D36">
    <cfRule type="beginsWith" dxfId="22049" priority="724" operator="beginsWith" text="ATR">
      <formula>LEFT(D36,LEN("ATR"))="ATR"</formula>
    </cfRule>
  </conditionalFormatting>
  <conditionalFormatting sqref="D36">
    <cfRule type="beginsWith" dxfId="22048" priority="723" operator="beginsWith" text="ATD">
      <formula>LEFT(D36,LEN("ATD"))="ATD"</formula>
    </cfRule>
  </conditionalFormatting>
  <conditionalFormatting sqref="D36">
    <cfRule type="beginsWith" dxfId="22047" priority="722" operator="beginsWith" text="DP">
      <formula>LEFT(D36,LEN("DP"))="DP"</formula>
    </cfRule>
  </conditionalFormatting>
  <conditionalFormatting sqref="D35">
    <cfRule type="beginsWith" dxfId="22046" priority="720" operator="beginsWith" text="FER">
      <formula>LEFT(D35,LEN("FER"))="FER"</formula>
    </cfRule>
    <cfRule type="beginsWith" dxfId="22045" priority="721" operator="beginsWith" text="FRS">
      <formula>LEFT(D35,LEN("FRS"))="FRS"</formula>
    </cfRule>
  </conditionalFormatting>
  <conditionalFormatting sqref="D35">
    <cfRule type="beginsWith" dxfId="22044" priority="719" operator="beginsWith" text="NT">
      <formula>LEFT(D35,LEN("NT"))="NT"</formula>
    </cfRule>
  </conditionalFormatting>
  <conditionalFormatting sqref="D35">
    <cfRule type="beginsWith" dxfId="22043" priority="716" operator="beginsWith" text="ANT">
      <formula>LEFT(D35,LEN("ANT"))="ANT"</formula>
    </cfRule>
    <cfRule type="beginsWith" dxfId="22042" priority="717" operator="beginsWith" text="FAL">
      <formula>LEFT(D35,LEN("FAL"))="FAL"</formula>
    </cfRule>
    <cfRule type="beginsWith" dxfId="22041" priority="718" operator="beginsWith" text="OK">
      <formula>LEFT(D35,LEN("OK"))="OK"</formula>
    </cfRule>
  </conditionalFormatting>
  <conditionalFormatting sqref="D35">
    <cfRule type="beginsWith" dxfId="22040" priority="715" operator="beginsWith" text="ATR">
      <formula>LEFT(D35,LEN("ATR"))="ATR"</formula>
    </cfRule>
  </conditionalFormatting>
  <conditionalFormatting sqref="D35">
    <cfRule type="beginsWith" dxfId="22039" priority="714" operator="beginsWith" text="ATD">
      <formula>LEFT(D35,LEN("ATD"))="ATD"</formula>
    </cfRule>
  </conditionalFormatting>
  <conditionalFormatting sqref="D35">
    <cfRule type="beginsWith" dxfId="22038" priority="713" operator="beginsWith" text="DP">
      <formula>LEFT(D35,LEN("DP"))="DP"</formula>
    </cfRule>
  </conditionalFormatting>
  <conditionalFormatting sqref="D38">
    <cfRule type="beginsWith" dxfId="22037" priority="711" operator="beginsWith" text="FER">
      <formula>LEFT(D38,LEN("FER"))="FER"</formula>
    </cfRule>
    <cfRule type="beginsWith" dxfId="22036" priority="712" operator="beginsWith" text="FRS">
      <formula>LEFT(D38,LEN("FRS"))="FRS"</formula>
    </cfRule>
  </conditionalFormatting>
  <conditionalFormatting sqref="D38">
    <cfRule type="beginsWith" dxfId="22035" priority="710" operator="beginsWith" text="NT">
      <formula>LEFT(D38,LEN("NT"))="NT"</formula>
    </cfRule>
  </conditionalFormatting>
  <conditionalFormatting sqref="D38">
    <cfRule type="beginsWith" dxfId="22034" priority="707" operator="beginsWith" text="ANT">
      <formula>LEFT(D38,LEN("ANT"))="ANT"</formula>
    </cfRule>
    <cfRule type="beginsWith" dxfId="22033" priority="708" operator="beginsWith" text="FAL">
      <formula>LEFT(D38,LEN("FAL"))="FAL"</formula>
    </cfRule>
    <cfRule type="beginsWith" dxfId="22032" priority="709" operator="beginsWith" text="OK">
      <formula>LEFT(D38,LEN("OK"))="OK"</formula>
    </cfRule>
  </conditionalFormatting>
  <conditionalFormatting sqref="D38">
    <cfRule type="beginsWith" dxfId="22031" priority="706" operator="beginsWith" text="ATR">
      <formula>LEFT(D38,LEN("ATR"))="ATR"</formula>
    </cfRule>
  </conditionalFormatting>
  <conditionalFormatting sqref="D38">
    <cfRule type="beginsWith" dxfId="22030" priority="705" operator="beginsWith" text="ATD">
      <formula>LEFT(D38,LEN("ATD"))="ATD"</formula>
    </cfRule>
  </conditionalFormatting>
  <conditionalFormatting sqref="D38">
    <cfRule type="beginsWith" dxfId="22029" priority="704" stopIfTrue="1" operator="beginsWith" text="DP">
      <formula>LEFT(D38,LEN("DP"))="DP"</formula>
    </cfRule>
  </conditionalFormatting>
  <conditionalFormatting sqref="D37">
    <cfRule type="beginsWith" dxfId="22028" priority="702" operator="beginsWith" text="FER">
      <formula>LEFT(D37,LEN("FER"))="FER"</formula>
    </cfRule>
    <cfRule type="beginsWith" dxfId="22027" priority="703" operator="beginsWith" text="FRS">
      <formula>LEFT(D37,LEN("FRS"))="FRS"</formula>
    </cfRule>
  </conditionalFormatting>
  <conditionalFormatting sqref="D37">
    <cfRule type="beginsWith" dxfId="22026" priority="701" operator="beginsWith" text="NT">
      <formula>LEFT(D37,LEN("NT"))="NT"</formula>
    </cfRule>
  </conditionalFormatting>
  <conditionalFormatting sqref="D37">
    <cfRule type="beginsWith" dxfId="22025" priority="698" operator="beginsWith" text="ANT">
      <formula>LEFT(D37,LEN("ANT"))="ANT"</formula>
    </cfRule>
    <cfRule type="beginsWith" dxfId="22024" priority="699" operator="beginsWith" text="FAL">
      <formula>LEFT(D37,LEN("FAL"))="FAL"</formula>
    </cfRule>
    <cfRule type="beginsWith" dxfId="22023" priority="700" operator="beginsWith" text="OK">
      <formula>LEFT(D37,LEN("OK"))="OK"</formula>
    </cfRule>
  </conditionalFormatting>
  <conditionalFormatting sqref="D37">
    <cfRule type="beginsWith" dxfId="22022" priority="697" operator="beginsWith" text="ATR">
      <formula>LEFT(D37,LEN("ATR"))="ATR"</formula>
    </cfRule>
  </conditionalFormatting>
  <conditionalFormatting sqref="D37">
    <cfRule type="beginsWith" dxfId="22021" priority="696" operator="beginsWith" text="ATD">
      <formula>LEFT(D37,LEN("ATD"))="ATD"</formula>
    </cfRule>
  </conditionalFormatting>
  <conditionalFormatting sqref="D37">
    <cfRule type="beginsWith" dxfId="22020" priority="695" operator="beginsWith" text="DP">
      <formula>LEFT(D37,LEN("DP"))="DP"</formula>
    </cfRule>
  </conditionalFormatting>
  <conditionalFormatting sqref="C35:C38">
    <cfRule type="expression" dxfId="22019" priority="694">
      <formula>B35="0"</formula>
    </cfRule>
  </conditionalFormatting>
  <conditionalFormatting sqref="B35:B38">
    <cfRule type="beginsWith" dxfId="22018" priority="693" operator="beginsWith" text="0">
      <formula>LEFT(B35,LEN("0"))="0"</formula>
    </cfRule>
  </conditionalFormatting>
  <conditionalFormatting sqref="D40">
    <cfRule type="beginsWith" dxfId="22017" priority="691" operator="beginsWith" text="FER">
      <formula>LEFT(D40,LEN("FER"))="FER"</formula>
    </cfRule>
    <cfRule type="beginsWith" dxfId="22016" priority="692" operator="beginsWith" text="FRS">
      <formula>LEFT(D40,LEN("FRS"))="FRS"</formula>
    </cfRule>
  </conditionalFormatting>
  <conditionalFormatting sqref="D40">
    <cfRule type="beginsWith" dxfId="22015" priority="690" operator="beginsWith" text="NT">
      <formula>LEFT(D40,LEN("NT"))="NT"</formula>
    </cfRule>
  </conditionalFormatting>
  <conditionalFormatting sqref="D40">
    <cfRule type="beginsWith" dxfId="22014" priority="687" operator="beginsWith" text="ANT">
      <formula>LEFT(D40,LEN("ANT"))="ANT"</formula>
    </cfRule>
    <cfRule type="beginsWith" dxfId="22013" priority="688" operator="beginsWith" text="FAL">
      <formula>LEFT(D40,LEN("FAL"))="FAL"</formula>
    </cfRule>
    <cfRule type="beginsWith" dxfId="22012" priority="689" operator="beginsWith" text="OK">
      <formula>LEFT(D40,LEN("OK"))="OK"</formula>
    </cfRule>
  </conditionalFormatting>
  <conditionalFormatting sqref="D40">
    <cfRule type="beginsWith" dxfId="22011" priority="686" operator="beginsWith" text="ATR">
      <formula>LEFT(D40,LEN("ATR"))="ATR"</formula>
    </cfRule>
  </conditionalFormatting>
  <conditionalFormatting sqref="D40">
    <cfRule type="beginsWith" dxfId="22010" priority="685" operator="beginsWith" text="ATD">
      <formula>LEFT(D40,LEN("ATD"))="ATD"</formula>
    </cfRule>
  </conditionalFormatting>
  <conditionalFormatting sqref="D40">
    <cfRule type="beginsWith" dxfId="22009" priority="684" operator="beginsWith" text="DP">
      <formula>LEFT(D40,LEN("DP"))="DP"</formula>
    </cfRule>
  </conditionalFormatting>
  <conditionalFormatting sqref="D39">
    <cfRule type="beginsWith" dxfId="22008" priority="682" operator="beginsWith" text="FER">
      <formula>LEFT(D39,LEN("FER"))="FER"</formula>
    </cfRule>
    <cfRule type="beginsWith" dxfId="22007" priority="683" operator="beginsWith" text="FRS">
      <formula>LEFT(D39,LEN("FRS"))="FRS"</formula>
    </cfRule>
  </conditionalFormatting>
  <conditionalFormatting sqref="D39">
    <cfRule type="beginsWith" dxfId="22006" priority="681" operator="beginsWith" text="NT">
      <formula>LEFT(D39,LEN("NT"))="NT"</formula>
    </cfRule>
  </conditionalFormatting>
  <conditionalFormatting sqref="D39">
    <cfRule type="beginsWith" dxfId="22005" priority="678" operator="beginsWith" text="ANT">
      <formula>LEFT(D39,LEN("ANT"))="ANT"</formula>
    </cfRule>
    <cfRule type="beginsWith" dxfId="22004" priority="679" operator="beginsWith" text="FAL">
      <formula>LEFT(D39,LEN("FAL"))="FAL"</formula>
    </cfRule>
    <cfRule type="beginsWith" dxfId="22003" priority="680" operator="beginsWith" text="OK">
      <formula>LEFT(D39,LEN("OK"))="OK"</formula>
    </cfRule>
  </conditionalFormatting>
  <conditionalFormatting sqref="D39">
    <cfRule type="beginsWith" dxfId="22002" priority="677" operator="beginsWith" text="ATR">
      <formula>LEFT(D39,LEN("ATR"))="ATR"</formula>
    </cfRule>
  </conditionalFormatting>
  <conditionalFormatting sqref="D39">
    <cfRule type="beginsWith" dxfId="22001" priority="676" operator="beginsWith" text="ATD">
      <formula>LEFT(D39,LEN("ATD"))="ATD"</formula>
    </cfRule>
  </conditionalFormatting>
  <conditionalFormatting sqref="D39">
    <cfRule type="beginsWith" dxfId="22000" priority="675" operator="beginsWith" text="DP">
      <formula>LEFT(D39,LEN("DP"))="DP"</formula>
    </cfRule>
  </conditionalFormatting>
  <conditionalFormatting sqref="D42">
    <cfRule type="beginsWith" dxfId="21999" priority="673" operator="beginsWith" text="FER">
      <formula>LEFT(D42,LEN("FER"))="FER"</formula>
    </cfRule>
    <cfRule type="beginsWith" dxfId="21998" priority="674" operator="beginsWith" text="FRS">
      <formula>LEFT(D42,LEN("FRS"))="FRS"</formula>
    </cfRule>
  </conditionalFormatting>
  <conditionalFormatting sqref="D42">
    <cfRule type="beginsWith" dxfId="21997" priority="672" operator="beginsWith" text="NT">
      <formula>LEFT(D42,LEN("NT"))="NT"</formula>
    </cfRule>
  </conditionalFormatting>
  <conditionalFormatting sqref="D42">
    <cfRule type="beginsWith" dxfId="21996" priority="669" operator="beginsWith" text="ANT">
      <formula>LEFT(D42,LEN("ANT"))="ANT"</formula>
    </cfRule>
    <cfRule type="beginsWith" dxfId="21995" priority="670" operator="beginsWith" text="FAL">
      <formula>LEFT(D42,LEN("FAL"))="FAL"</formula>
    </cfRule>
    <cfRule type="beginsWith" dxfId="21994" priority="671" operator="beginsWith" text="OK">
      <formula>LEFT(D42,LEN("OK"))="OK"</formula>
    </cfRule>
  </conditionalFormatting>
  <conditionalFormatting sqref="D42">
    <cfRule type="beginsWith" dxfId="21993" priority="668" operator="beginsWith" text="ATR">
      <formula>LEFT(D42,LEN("ATR"))="ATR"</formula>
    </cfRule>
  </conditionalFormatting>
  <conditionalFormatting sqref="D42">
    <cfRule type="beginsWith" dxfId="21992" priority="667" operator="beginsWith" text="ATD">
      <formula>LEFT(D42,LEN("ATD"))="ATD"</formula>
    </cfRule>
  </conditionalFormatting>
  <conditionalFormatting sqref="D42">
    <cfRule type="beginsWith" dxfId="21991" priority="666" stopIfTrue="1" operator="beginsWith" text="DP">
      <formula>LEFT(D42,LEN("DP"))="DP"</formula>
    </cfRule>
  </conditionalFormatting>
  <conditionalFormatting sqref="D41">
    <cfRule type="beginsWith" dxfId="21990" priority="664" operator="beginsWith" text="FER">
      <formula>LEFT(D41,LEN("FER"))="FER"</formula>
    </cfRule>
    <cfRule type="beginsWith" dxfId="21989" priority="665" operator="beginsWith" text="FRS">
      <formula>LEFT(D41,LEN("FRS"))="FRS"</formula>
    </cfRule>
  </conditionalFormatting>
  <conditionalFormatting sqref="D41">
    <cfRule type="beginsWith" dxfId="21988" priority="663" operator="beginsWith" text="NT">
      <formula>LEFT(D41,LEN("NT"))="NT"</formula>
    </cfRule>
  </conditionalFormatting>
  <conditionalFormatting sqref="D41">
    <cfRule type="beginsWith" dxfId="21987" priority="660" operator="beginsWith" text="ANT">
      <formula>LEFT(D41,LEN("ANT"))="ANT"</formula>
    </cfRule>
    <cfRule type="beginsWith" dxfId="21986" priority="661" operator="beginsWith" text="FAL">
      <formula>LEFT(D41,LEN("FAL"))="FAL"</formula>
    </cfRule>
    <cfRule type="beginsWith" dxfId="21985" priority="662" operator="beginsWith" text="OK">
      <formula>LEFT(D41,LEN("OK"))="OK"</formula>
    </cfRule>
  </conditionalFormatting>
  <conditionalFormatting sqref="D41">
    <cfRule type="beginsWith" dxfId="21984" priority="659" operator="beginsWith" text="ATR">
      <formula>LEFT(D41,LEN("ATR"))="ATR"</formula>
    </cfRule>
  </conditionalFormatting>
  <conditionalFormatting sqref="D41">
    <cfRule type="beginsWith" dxfId="21983" priority="658" operator="beginsWith" text="ATD">
      <formula>LEFT(D41,LEN("ATD"))="ATD"</formula>
    </cfRule>
  </conditionalFormatting>
  <conditionalFormatting sqref="D41">
    <cfRule type="beginsWith" dxfId="21982" priority="657" operator="beginsWith" text="DP">
      <formula>LEFT(D41,LEN("DP"))="DP"</formula>
    </cfRule>
  </conditionalFormatting>
  <conditionalFormatting sqref="C39:C42">
    <cfRule type="expression" dxfId="21981" priority="656">
      <formula>B39="0"</formula>
    </cfRule>
  </conditionalFormatting>
  <conditionalFormatting sqref="B39:B42">
    <cfRule type="beginsWith" dxfId="21980" priority="655" operator="beginsWith" text="0">
      <formula>LEFT(B39,LEN("0"))="0"</formula>
    </cfRule>
  </conditionalFormatting>
  <conditionalFormatting sqref="I4">
    <cfRule type="beginsWith" dxfId="21979" priority="653" operator="beginsWith" text="FER">
      <formula>LEFT(I4,LEN("FER"))="FER"</formula>
    </cfRule>
    <cfRule type="beginsWith" dxfId="21978" priority="654" operator="beginsWith" text="FRS">
      <formula>LEFT(I4,LEN("FRS"))="FRS"</formula>
    </cfRule>
  </conditionalFormatting>
  <conditionalFormatting sqref="I4">
    <cfRule type="beginsWith" dxfId="21977" priority="652" operator="beginsWith" text="NT">
      <formula>LEFT(I4,LEN("NT"))="NT"</formula>
    </cfRule>
  </conditionalFormatting>
  <conditionalFormatting sqref="I4">
    <cfRule type="beginsWith" dxfId="21976" priority="649" operator="beginsWith" text="ANT">
      <formula>LEFT(I4,LEN("ANT"))="ANT"</formula>
    </cfRule>
    <cfRule type="beginsWith" dxfId="21975" priority="650" operator="beginsWith" text="FAL">
      <formula>LEFT(I4,LEN("FAL"))="FAL"</formula>
    </cfRule>
    <cfRule type="beginsWith" dxfId="21974" priority="651" operator="beginsWith" text="OK">
      <formula>LEFT(I4,LEN("OK"))="OK"</formula>
    </cfRule>
  </conditionalFormatting>
  <conditionalFormatting sqref="I4">
    <cfRule type="beginsWith" dxfId="21973" priority="648" operator="beginsWith" text="ATR">
      <formula>LEFT(I4,LEN("ATR"))="ATR"</formula>
    </cfRule>
  </conditionalFormatting>
  <conditionalFormatting sqref="I4">
    <cfRule type="beginsWith" dxfId="21972" priority="647" operator="beginsWith" text="ATD">
      <formula>LEFT(I4,LEN("ATD"))="ATD"</formula>
    </cfRule>
  </conditionalFormatting>
  <conditionalFormatting sqref="I4">
    <cfRule type="beginsWith" dxfId="21971" priority="646" operator="beginsWith" text="DP">
      <formula>LEFT(I4,LEN("DP"))="DP"</formula>
    </cfRule>
  </conditionalFormatting>
  <conditionalFormatting sqref="I3">
    <cfRule type="beginsWith" dxfId="21970" priority="644" operator="beginsWith" text="FER">
      <formula>LEFT(I3,LEN("FER"))="FER"</formula>
    </cfRule>
    <cfRule type="beginsWith" dxfId="21969" priority="645" operator="beginsWith" text="FRS">
      <formula>LEFT(I3,LEN("FRS"))="FRS"</formula>
    </cfRule>
  </conditionalFormatting>
  <conditionalFormatting sqref="I3">
    <cfRule type="beginsWith" dxfId="21968" priority="643" operator="beginsWith" text="NT">
      <formula>LEFT(I3,LEN("NT"))="NT"</formula>
    </cfRule>
  </conditionalFormatting>
  <conditionalFormatting sqref="I3">
    <cfRule type="beginsWith" dxfId="21967" priority="640" operator="beginsWith" text="ANT">
      <formula>LEFT(I3,LEN("ANT"))="ANT"</formula>
    </cfRule>
    <cfRule type="beginsWith" dxfId="21966" priority="641" operator="beginsWith" text="FAL">
      <formula>LEFT(I3,LEN("FAL"))="FAL"</formula>
    </cfRule>
    <cfRule type="beginsWith" dxfId="21965" priority="642" operator="beginsWith" text="OK">
      <formula>LEFT(I3,LEN("OK"))="OK"</formula>
    </cfRule>
  </conditionalFormatting>
  <conditionalFormatting sqref="I3">
    <cfRule type="beginsWith" dxfId="21964" priority="639" operator="beginsWith" text="ATR">
      <formula>LEFT(I3,LEN("ATR"))="ATR"</formula>
    </cfRule>
  </conditionalFormatting>
  <conditionalFormatting sqref="I3">
    <cfRule type="beginsWith" dxfId="21963" priority="638" operator="beginsWith" text="ATD">
      <formula>LEFT(I3,LEN("ATD"))="ATD"</formula>
    </cfRule>
  </conditionalFormatting>
  <conditionalFormatting sqref="I3">
    <cfRule type="beginsWith" dxfId="21962" priority="637" operator="beginsWith" text="DP">
      <formula>LEFT(I3,LEN("DP"))="DP"</formula>
    </cfRule>
  </conditionalFormatting>
  <conditionalFormatting sqref="I6">
    <cfRule type="beginsWith" dxfId="21961" priority="635" operator="beginsWith" text="FER">
      <formula>LEFT(I6,LEN("FER"))="FER"</formula>
    </cfRule>
    <cfRule type="beginsWith" dxfId="21960" priority="636" operator="beginsWith" text="FRS">
      <formula>LEFT(I6,LEN("FRS"))="FRS"</formula>
    </cfRule>
  </conditionalFormatting>
  <conditionalFormatting sqref="I6">
    <cfRule type="beginsWith" dxfId="21959" priority="634" operator="beginsWith" text="NT">
      <formula>LEFT(I6,LEN("NT"))="NT"</formula>
    </cfRule>
  </conditionalFormatting>
  <conditionalFormatting sqref="I6">
    <cfRule type="beginsWith" dxfId="21958" priority="631" operator="beginsWith" text="ANT">
      <formula>LEFT(I6,LEN("ANT"))="ANT"</formula>
    </cfRule>
    <cfRule type="beginsWith" dxfId="21957" priority="632" operator="beginsWith" text="FAL">
      <formula>LEFT(I6,LEN("FAL"))="FAL"</formula>
    </cfRule>
    <cfRule type="beginsWith" dxfId="21956" priority="633" operator="beginsWith" text="OK">
      <formula>LEFT(I6,LEN("OK"))="OK"</formula>
    </cfRule>
  </conditionalFormatting>
  <conditionalFormatting sqref="I6">
    <cfRule type="beginsWith" dxfId="21955" priority="630" operator="beginsWith" text="ATR">
      <formula>LEFT(I6,LEN("ATR"))="ATR"</formula>
    </cfRule>
  </conditionalFormatting>
  <conditionalFormatting sqref="I6">
    <cfRule type="beginsWith" dxfId="21954" priority="629" operator="beginsWith" text="ATD">
      <formula>LEFT(I6,LEN("ATD"))="ATD"</formula>
    </cfRule>
  </conditionalFormatting>
  <conditionalFormatting sqref="I6">
    <cfRule type="beginsWith" dxfId="21953" priority="628" stopIfTrue="1" operator="beginsWith" text="DP">
      <formula>LEFT(I6,LEN("DP"))="DP"</formula>
    </cfRule>
  </conditionalFormatting>
  <conditionalFormatting sqref="I5">
    <cfRule type="beginsWith" dxfId="21952" priority="626" operator="beginsWith" text="FER">
      <formula>LEFT(I5,LEN("FER"))="FER"</formula>
    </cfRule>
    <cfRule type="beginsWith" dxfId="21951" priority="627" operator="beginsWith" text="FRS">
      <formula>LEFT(I5,LEN("FRS"))="FRS"</formula>
    </cfRule>
  </conditionalFormatting>
  <conditionalFormatting sqref="I5">
    <cfRule type="beginsWith" dxfId="21950" priority="625" operator="beginsWith" text="NT">
      <formula>LEFT(I5,LEN("NT"))="NT"</formula>
    </cfRule>
  </conditionalFormatting>
  <conditionalFormatting sqref="I5">
    <cfRule type="beginsWith" dxfId="21949" priority="622" operator="beginsWith" text="ANT">
      <formula>LEFT(I5,LEN("ANT"))="ANT"</formula>
    </cfRule>
    <cfRule type="beginsWith" dxfId="21948" priority="623" operator="beginsWith" text="FAL">
      <formula>LEFT(I5,LEN("FAL"))="FAL"</formula>
    </cfRule>
    <cfRule type="beginsWith" dxfId="21947" priority="624" operator="beginsWith" text="OK">
      <formula>LEFT(I5,LEN("OK"))="OK"</formula>
    </cfRule>
  </conditionalFormatting>
  <conditionalFormatting sqref="I5">
    <cfRule type="beginsWith" dxfId="21946" priority="621" operator="beginsWith" text="ATR">
      <formula>LEFT(I5,LEN("ATR"))="ATR"</formula>
    </cfRule>
  </conditionalFormatting>
  <conditionalFormatting sqref="I5">
    <cfRule type="beginsWith" dxfId="21945" priority="620" operator="beginsWith" text="ATD">
      <formula>LEFT(I5,LEN("ATD"))="ATD"</formula>
    </cfRule>
  </conditionalFormatting>
  <conditionalFormatting sqref="I5">
    <cfRule type="beginsWith" dxfId="21944" priority="619" operator="beginsWith" text="DP">
      <formula>LEFT(I5,LEN("DP"))="DP"</formula>
    </cfRule>
  </conditionalFormatting>
  <conditionalFormatting sqref="H3:H6">
    <cfRule type="expression" dxfId="21943" priority="618">
      <formula>G3="0"</formula>
    </cfRule>
  </conditionalFormatting>
  <conditionalFormatting sqref="G3:G6">
    <cfRule type="beginsWith" dxfId="21942" priority="617" operator="beginsWith" text="0">
      <formula>LEFT(G3,LEN("0"))="0"</formula>
    </cfRule>
  </conditionalFormatting>
  <conditionalFormatting sqref="I8">
    <cfRule type="beginsWith" dxfId="21941" priority="615" operator="beginsWith" text="FER">
      <formula>LEFT(I8,LEN("FER"))="FER"</formula>
    </cfRule>
    <cfRule type="beginsWith" dxfId="21940" priority="616" operator="beginsWith" text="FRS">
      <formula>LEFT(I8,LEN("FRS"))="FRS"</formula>
    </cfRule>
  </conditionalFormatting>
  <conditionalFormatting sqref="I8">
    <cfRule type="beginsWith" dxfId="21939" priority="614" operator="beginsWith" text="NT">
      <formula>LEFT(I8,LEN("NT"))="NT"</formula>
    </cfRule>
  </conditionalFormatting>
  <conditionalFormatting sqref="I8">
    <cfRule type="beginsWith" dxfId="21938" priority="611" operator="beginsWith" text="ANT">
      <formula>LEFT(I8,LEN("ANT"))="ANT"</formula>
    </cfRule>
    <cfRule type="beginsWith" dxfId="21937" priority="612" operator="beginsWith" text="FAL">
      <formula>LEFT(I8,LEN("FAL"))="FAL"</formula>
    </cfRule>
    <cfRule type="beginsWith" dxfId="21936" priority="613" operator="beginsWith" text="OK">
      <formula>LEFT(I8,LEN("OK"))="OK"</formula>
    </cfRule>
  </conditionalFormatting>
  <conditionalFormatting sqref="I8">
    <cfRule type="beginsWith" dxfId="21935" priority="610" operator="beginsWith" text="ATR">
      <formula>LEFT(I8,LEN("ATR"))="ATR"</formula>
    </cfRule>
  </conditionalFormatting>
  <conditionalFormatting sqref="I8">
    <cfRule type="beginsWith" dxfId="21934" priority="609" operator="beginsWith" text="ATD">
      <formula>LEFT(I8,LEN("ATD"))="ATD"</formula>
    </cfRule>
  </conditionalFormatting>
  <conditionalFormatting sqref="I8">
    <cfRule type="beginsWith" dxfId="21933" priority="608" operator="beginsWith" text="DP">
      <formula>LEFT(I8,LEN("DP"))="DP"</formula>
    </cfRule>
  </conditionalFormatting>
  <conditionalFormatting sqref="I7">
    <cfRule type="beginsWith" dxfId="21932" priority="606" operator="beginsWith" text="FER">
      <formula>LEFT(I7,LEN("FER"))="FER"</formula>
    </cfRule>
    <cfRule type="beginsWith" dxfId="21931" priority="607" operator="beginsWith" text="FRS">
      <formula>LEFT(I7,LEN("FRS"))="FRS"</formula>
    </cfRule>
  </conditionalFormatting>
  <conditionalFormatting sqref="I7">
    <cfRule type="beginsWith" dxfId="21930" priority="605" operator="beginsWith" text="NT">
      <formula>LEFT(I7,LEN("NT"))="NT"</formula>
    </cfRule>
  </conditionalFormatting>
  <conditionalFormatting sqref="I7">
    <cfRule type="beginsWith" dxfId="21929" priority="602" operator="beginsWith" text="ANT">
      <formula>LEFT(I7,LEN("ANT"))="ANT"</formula>
    </cfRule>
    <cfRule type="beginsWith" dxfId="21928" priority="603" operator="beginsWith" text="FAL">
      <formula>LEFT(I7,LEN("FAL"))="FAL"</formula>
    </cfRule>
    <cfRule type="beginsWith" dxfId="21927" priority="604" operator="beginsWith" text="OK">
      <formula>LEFT(I7,LEN("OK"))="OK"</formula>
    </cfRule>
  </conditionalFormatting>
  <conditionalFormatting sqref="I7">
    <cfRule type="beginsWith" dxfId="21926" priority="601" operator="beginsWith" text="ATR">
      <formula>LEFT(I7,LEN("ATR"))="ATR"</formula>
    </cfRule>
  </conditionalFormatting>
  <conditionalFormatting sqref="I7">
    <cfRule type="beginsWith" dxfId="21925" priority="600" operator="beginsWith" text="ATD">
      <formula>LEFT(I7,LEN("ATD"))="ATD"</formula>
    </cfRule>
  </conditionalFormatting>
  <conditionalFormatting sqref="I7">
    <cfRule type="beginsWith" dxfId="21924" priority="599" operator="beginsWith" text="DP">
      <formula>LEFT(I7,LEN("DP"))="DP"</formula>
    </cfRule>
  </conditionalFormatting>
  <conditionalFormatting sqref="I10">
    <cfRule type="beginsWith" dxfId="21923" priority="597" operator="beginsWith" text="FER">
      <formula>LEFT(I10,LEN("FER"))="FER"</formula>
    </cfRule>
    <cfRule type="beginsWith" dxfId="21922" priority="598" operator="beginsWith" text="FRS">
      <formula>LEFT(I10,LEN("FRS"))="FRS"</formula>
    </cfRule>
  </conditionalFormatting>
  <conditionalFormatting sqref="I10">
    <cfRule type="beginsWith" dxfId="21921" priority="596" operator="beginsWith" text="NT">
      <formula>LEFT(I10,LEN("NT"))="NT"</formula>
    </cfRule>
  </conditionalFormatting>
  <conditionalFormatting sqref="I10">
    <cfRule type="beginsWith" dxfId="21920" priority="593" operator="beginsWith" text="ANT">
      <formula>LEFT(I10,LEN("ANT"))="ANT"</formula>
    </cfRule>
    <cfRule type="beginsWith" dxfId="21919" priority="594" operator="beginsWith" text="FAL">
      <formula>LEFT(I10,LEN("FAL"))="FAL"</formula>
    </cfRule>
    <cfRule type="beginsWith" dxfId="21918" priority="595" operator="beginsWith" text="OK">
      <formula>LEFT(I10,LEN("OK"))="OK"</formula>
    </cfRule>
  </conditionalFormatting>
  <conditionalFormatting sqref="I10">
    <cfRule type="beginsWith" dxfId="21917" priority="592" operator="beginsWith" text="ATR">
      <formula>LEFT(I10,LEN("ATR"))="ATR"</formula>
    </cfRule>
  </conditionalFormatting>
  <conditionalFormatting sqref="I10">
    <cfRule type="beginsWith" dxfId="21916" priority="591" operator="beginsWith" text="ATD">
      <formula>LEFT(I10,LEN("ATD"))="ATD"</formula>
    </cfRule>
  </conditionalFormatting>
  <conditionalFormatting sqref="I10">
    <cfRule type="beginsWith" dxfId="21915" priority="590" stopIfTrue="1" operator="beginsWith" text="DP">
      <formula>LEFT(I10,LEN("DP"))="DP"</formula>
    </cfRule>
  </conditionalFormatting>
  <conditionalFormatting sqref="I9">
    <cfRule type="beginsWith" dxfId="21914" priority="588" operator="beginsWith" text="FER">
      <formula>LEFT(I9,LEN("FER"))="FER"</formula>
    </cfRule>
    <cfRule type="beginsWith" dxfId="21913" priority="589" operator="beginsWith" text="FRS">
      <formula>LEFT(I9,LEN("FRS"))="FRS"</formula>
    </cfRule>
  </conditionalFormatting>
  <conditionalFormatting sqref="I9">
    <cfRule type="beginsWith" dxfId="21912" priority="587" operator="beginsWith" text="NT">
      <formula>LEFT(I9,LEN("NT"))="NT"</formula>
    </cfRule>
  </conditionalFormatting>
  <conditionalFormatting sqref="I9">
    <cfRule type="beginsWith" dxfId="21911" priority="584" operator="beginsWith" text="ANT">
      <formula>LEFT(I9,LEN("ANT"))="ANT"</formula>
    </cfRule>
    <cfRule type="beginsWith" dxfId="21910" priority="585" operator="beginsWith" text="FAL">
      <formula>LEFT(I9,LEN("FAL"))="FAL"</formula>
    </cfRule>
    <cfRule type="beginsWith" dxfId="21909" priority="586" operator="beginsWith" text="OK">
      <formula>LEFT(I9,LEN("OK"))="OK"</formula>
    </cfRule>
  </conditionalFormatting>
  <conditionalFormatting sqref="I9">
    <cfRule type="beginsWith" dxfId="21908" priority="583" operator="beginsWith" text="ATR">
      <formula>LEFT(I9,LEN("ATR"))="ATR"</formula>
    </cfRule>
  </conditionalFormatting>
  <conditionalFormatting sqref="I9">
    <cfRule type="beginsWith" dxfId="21907" priority="582" operator="beginsWith" text="ATD">
      <formula>LEFT(I9,LEN("ATD"))="ATD"</formula>
    </cfRule>
  </conditionalFormatting>
  <conditionalFormatting sqref="I9">
    <cfRule type="beginsWith" dxfId="21906" priority="581" operator="beginsWith" text="DP">
      <formula>LEFT(I9,LEN("DP"))="DP"</formula>
    </cfRule>
  </conditionalFormatting>
  <conditionalFormatting sqref="H7:H10">
    <cfRule type="expression" dxfId="21905" priority="580">
      <formula>G7="0"</formula>
    </cfRule>
  </conditionalFormatting>
  <conditionalFormatting sqref="G7:G10">
    <cfRule type="beginsWith" dxfId="21904" priority="579" operator="beginsWith" text="0">
      <formula>LEFT(G7,LEN("0"))="0"</formula>
    </cfRule>
  </conditionalFormatting>
  <conditionalFormatting sqref="I12">
    <cfRule type="beginsWith" dxfId="21903" priority="577" operator="beginsWith" text="FER">
      <formula>LEFT(I12,LEN("FER"))="FER"</formula>
    </cfRule>
    <cfRule type="beginsWith" dxfId="21902" priority="578" operator="beginsWith" text="FRS">
      <formula>LEFT(I12,LEN("FRS"))="FRS"</formula>
    </cfRule>
  </conditionalFormatting>
  <conditionalFormatting sqref="I12">
    <cfRule type="beginsWith" dxfId="21901" priority="576" operator="beginsWith" text="NT">
      <formula>LEFT(I12,LEN("NT"))="NT"</formula>
    </cfRule>
  </conditionalFormatting>
  <conditionalFormatting sqref="I12">
    <cfRule type="beginsWith" dxfId="21900" priority="573" operator="beginsWith" text="ANT">
      <formula>LEFT(I12,LEN("ANT"))="ANT"</formula>
    </cfRule>
    <cfRule type="beginsWith" dxfId="21899" priority="574" operator="beginsWith" text="FAL">
      <formula>LEFT(I12,LEN("FAL"))="FAL"</formula>
    </cfRule>
    <cfRule type="beginsWith" dxfId="21898" priority="575" operator="beginsWith" text="OK">
      <formula>LEFT(I12,LEN("OK"))="OK"</formula>
    </cfRule>
  </conditionalFormatting>
  <conditionalFormatting sqref="I12">
    <cfRule type="beginsWith" dxfId="21897" priority="572" operator="beginsWith" text="ATR">
      <formula>LEFT(I12,LEN("ATR"))="ATR"</formula>
    </cfRule>
  </conditionalFormatting>
  <conditionalFormatting sqref="I12">
    <cfRule type="beginsWith" dxfId="21896" priority="571" operator="beginsWith" text="ATD">
      <formula>LEFT(I12,LEN("ATD"))="ATD"</formula>
    </cfRule>
  </conditionalFormatting>
  <conditionalFormatting sqref="I12">
    <cfRule type="beginsWith" dxfId="21895" priority="570" operator="beginsWith" text="DP">
      <formula>LEFT(I12,LEN("DP"))="DP"</formula>
    </cfRule>
  </conditionalFormatting>
  <conditionalFormatting sqref="I11">
    <cfRule type="beginsWith" dxfId="21894" priority="568" operator="beginsWith" text="FER">
      <formula>LEFT(I11,LEN("FER"))="FER"</formula>
    </cfRule>
    <cfRule type="beginsWith" dxfId="21893" priority="569" operator="beginsWith" text="FRS">
      <formula>LEFT(I11,LEN("FRS"))="FRS"</formula>
    </cfRule>
  </conditionalFormatting>
  <conditionalFormatting sqref="I11">
    <cfRule type="beginsWith" dxfId="21892" priority="567" operator="beginsWith" text="NT">
      <formula>LEFT(I11,LEN("NT"))="NT"</formula>
    </cfRule>
  </conditionalFormatting>
  <conditionalFormatting sqref="I11">
    <cfRule type="beginsWith" dxfId="21891" priority="564" operator="beginsWith" text="ANT">
      <formula>LEFT(I11,LEN("ANT"))="ANT"</formula>
    </cfRule>
    <cfRule type="beginsWith" dxfId="21890" priority="565" operator="beginsWith" text="FAL">
      <formula>LEFT(I11,LEN("FAL"))="FAL"</formula>
    </cfRule>
    <cfRule type="beginsWith" dxfId="21889" priority="566" operator="beginsWith" text="OK">
      <formula>LEFT(I11,LEN("OK"))="OK"</formula>
    </cfRule>
  </conditionalFormatting>
  <conditionalFormatting sqref="I11">
    <cfRule type="beginsWith" dxfId="21888" priority="563" operator="beginsWith" text="ATR">
      <formula>LEFT(I11,LEN("ATR"))="ATR"</formula>
    </cfRule>
  </conditionalFormatting>
  <conditionalFormatting sqref="I11">
    <cfRule type="beginsWith" dxfId="21887" priority="562" operator="beginsWith" text="ATD">
      <formula>LEFT(I11,LEN("ATD"))="ATD"</formula>
    </cfRule>
  </conditionalFormatting>
  <conditionalFormatting sqref="I11">
    <cfRule type="beginsWith" dxfId="21886" priority="561" operator="beginsWith" text="DP">
      <formula>LEFT(I11,LEN("DP"))="DP"</formula>
    </cfRule>
  </conditionalFormatting>
  <conditionalFormatting sqref="I14">
    <cfRule type="beginsWith" dxfId="21885" priority="559" operator="beginsWith" text="FER">
      <formula>LEFT(I14,LEN("FER"))="FER"</formula>
    </cfRule>
    <cfRule type="beginsWith" dxfId="21884" priority="560" operator="beginsWith" text="FRS">
      <formula>LEFT(I14,LEN("FRS"))="FRS"</formula>
    </cfRule>
  </conditionalFormatting>
  <conditionalFormatting sqref="I14">
    <cfRule type="beginsWith" dxfId="21883" priority="558" operator="beginsWith" text="NT">
      <formula>LEFT(I14,LEN("NT"))="NT"</formula>
    </cfRule>
  </conditionalFormatting>
  <conditionalFormatting sqref="I14">
    <cfRule type="beginsWith" dxfId="21882" priority="555" operator="beginsWith" text="ANT">
      <formula>LEFT(I14,LEN("ANT"))="ANT"</formula>
    </cfRule>
    <cfRule type="beginsWith" dxfId="21881" priority="556" operator="beginsWith" text="FAL">
      <formula>LEFT(I14,LEN("FAL"))="FAL"</formula>
    </cfRule>
    <cfRule type="beginsWith" dxfId="21880" priority="557" operator="beginsWith" text="OK">
      <formula>LEFT(I14,LEN("OK"))="OK"</formula>
    </cfRule>
  </conditionalFormatting>
  <conditionalFormatting sqref="I14">
    <cfRule type="beginsWith" dxfId="21879" priority="554" operator="beginsWith" text="ATR">
      <formula>LEFT(I14,LEN("ATR"))="ATR"</formula>
    </cfRule>
  </conditionalFormatting>
  <conditionalFormatting sqref="I14">
    <cfRule type="beginsWith" dxfId="21878" priority="553" operator="beginsWith" text="ATD">
      <formula>LEFT(I14,LEN("ATD"))="ATD"</formula>
    </cfRule>
  </conditionalFormatting>
  <conditionalFormatting sqref="I14">
    <cfRule type="beginsWith" dxfId="21877" priority="552" stopIfTrue="1" operator="beginsWith" text="DP">
      <formula>LEFT(I14,LEN("DP"))="DP"</formula>
    </cfRule>
  </conditionalFormatting>
  <conditionalFormatting sqref="I13">
    <cfRule type="beginsWith" dxfId="21876" priority="550" operator="beginsWith" text="FER">
      <formula>LEFT(I13,LEN("FER"))="FER"</formula>
    </cfRule>
    <cfRule type="beginsWith" dxfId="21875" priority="551" operator="beginsWith" text="FRS">
      <formula>LEFT(I13,LEN("FRS"))="FRS"</formula>
    </cfRule>
  </conditionalFormatting>
  <conditionalFormatting sqref="I13">
    <cfRule type="beginsWith" dxfId="21874" priority="549" operator="beginsWith" text="NT">
      <formula>LEFT(I13,LEN("NT"))="NT"</formula>
    </cfRule>
  </conditionalFormatting>
  <conditionalFormatting sqref="I13">
    <cfRule type="beginsWith" dxfId="21873" priority="546" operator="beginsWith" text="ANT">
      <formula>LEFT(I13,LEN("ANT"))="ANT"</formula>
    </cfRule>
    <cfRule type="beginsWith" dxfId="21872" priority="547" operator="beginsWith" text="FAL">
      <formula>LEFT(I13,LEN("FAL"))="FAL"</formula>
    </cfRule>
    <cfRule type="beginsWith" dxfId="21871" priority="548" operator="beginsWith" text="OK">
      <formula>LEFT(I13,LEN("OK"))="OK"</formula>
    </cfRule>
  </conditionalFormatting>
  <conditionalFormatting sqref="I13">
    <cfRule type="beginsWith" dxfId="21870" priority="545" operator="beginsWith" text="ATR">
      <formula>LEFT(I13,LEN("ATR"))="ATR"</formula>
    </cfRule>
  </conditionalFormatting>
  <conditionalFormatting sqref="I13">
    <cfRule type="beginsWith" dxfId="21869" priority="544" operator="beginsWith" text="ATD">
      <formula>LEFT(I13,LEN("ATD"))="ATD"</formula>
    </cfRule>
  </conditionalFormatting>
  <conditionalFormatting sqref="I13">
    <cfRule type="beginsWith" dxfId="21868" priority="543" operator="beginsWith" text="DP">
      <formula>LEFT(I13,LEN("DP"))="DP"</formula>
    </cfRule>
  </conditionalFormatting>
  <conditionalFormatting sqref="H11:H14">
    <cfRule type="expression" dxfId="21867" priority="542">
      <formula>G11="0"</formula>
    </cfRule>
  </conditionalFormatting>
  <conditionalFormatting sqref="G11:G14">
    <cfRule type="beginsWith" dxfId="21866" priority="541" operator="beginsWith" text="0">
      <formula>LEFT(G11,LEN("0"))="0"</formula>
    </cfRule>
  </conditionalFormatting>
  <conditionalFormatting sqref="G17:I18">
    <cfRule type="expression" dxfId="21865" priority="537">
      <formula>F15="FERIADO"</formula>
    </cfRule>
    <cfRule type="expression" dxfId="21864" priority="538">
      <formula>F15="FÉRIAS"</formula>
    </cfRule>
    <cfRule type="expression" dxfId="21863" priority="539">
      <formula>F15="ATESTADO"</formula>
    </cfRule>
    <cfRule type="expression" dxfId="21862" priority="540">
      <formula>F15="NTRAB"</formula>
    </cfRule>
  </conditionalFormatting>
  <conditionalFormatting sqref="I15">
    <cfRule type="beginsWith" dxfId="21861" priority="534" operator="beginsWith" text="DP">
      <formula>LEFT(I15,LEN("DP"))="DP"</formula>
    </cfRule>
    <cfRule type="beginsWith" dxfId="21860" priority="535" operator="beginsWith" text="FER">
      <formula>LEFT(I15,LEN("FER"))="FER"</formula>
    </cfRule>
    <cfRule type="beginsWith" dxfId="21859" priority="536" operator="beginsWith" text="FRS">
      <formula>LEFT(I15,LEN("FRS"))="FRS"</formula>
    </cfRule>
  </conditionalFormatting>
  <conditionalFormatting sqref="I15">
    <cfRule type="beginsWith" dxfId="21858" priority="533" operator="beginsWith" text="NT">
      <formula>LEFT(I15,LEN("NT"))="NT"</formula>
    </cfRule>
  </conditionalFormatting>
  <conditionalFormatting sqref="I15">
    <cfRule type="beginsWith" dxfId="21857" priority="530" operator="beginsWith" text="ANT">
      <formula>LEFT(I15,LEN("ANT"))="ANT"</formula>
    </cfRule>
    <cfRule type="beginsWith" dxfId="21856" priority="531" operator="beginsWith" text="FAL">
      <formula>LEFT(I15,LEN("FAL"))="FAL"</formula>
    </cfRule>
    <cfRule type="beginsWith" dxfId="21855" priority="532" operator="beginsWith" text="OK">
      <formula>LEFT(I15,LEN("OK"))="OK"</formula>
    </cfRule>
  </conditionalFormatting>
  <conditionalFormatting sqref="I15">
    <cfRule type="beginsWith" dxfId="21854" priority="529" operator="beginsWith" text="ATR">
      <formula>LEFT(I15,LEN("ATR"))="ATR"</formula>
    </cfRule>
  </conditionalFormatting>
  <conditionalFormatting sqref="I15">
    <cfRule type="beginsWith" dxfId="21853" priority="528" operator="beginsWith" text="ATD">
      <formula>LEFT(I15,LEN("ATD"))="ATD"</formula>
    </cfRule>
  </conditionalFormatting>
  <conditionalFormatting sqref="I16">
    <cfRule type="beginsWith" dxfId="21852" priority="526" operator="beginsWith" text="FER">
      <formula>LEFT(I16,LEN("FER"))="FER"</formula>
    </cfRule>
    <cfRule type="beginsWith" dxfId="21851" priority="527" operator="beginsWith" text="FRS">
      <formula>LEFT(I16,LEN("FRS"))="FRS"</formula>
    </cfRule>
  </conditionalFormatting>
  <conditionalFormatting sqref="I16">
    <cfRule type="beginsWith" dxfId="21850" priority="525" operator="beginsWith" text="NT">
      <formula>LEFT(I16,LEN("NT"))="NT"</formula>
    </cfRule>
  </conditionalFormatting>
  <conditionalFormatting sqref="I16">
    <cfRule type="beginsWith" dxfId="21849" priority="522" operator="beginsWith" text="ANT">
      <formula>LEFT(I16,LEN("ANT"))="ANT"</formula>
    </cfRule>
    <cfRule type="beginsWith" dxfId="21848" priority="523" operator="beginsWith" text="FAL">
      <formula>LEFT(I16,LEN("FAL"))="FAL"</formula>
    </cfRule>
    <cfRule type="beginsWith" dxfId="21847" priority="524" operator="beginsWith" text="OK">
      <formula>LEFT(I16,LEN("OK"))="OK"</formula>
    </cfRule>
  </conditionalFormatting>
  <conditionalFormatting sqref="I16">
    <cfRule type="beginsWith" dxfId="21846" priority="521" operator="beginsWith" text="ATR">
      <formula>LEFT(I16,LEN("ATR"))="ATR"</formula>
    </cfRule>
  </conditionalFormatting>
  <conditionalFormatting sqref="I16">
    <cfRule type="beginsWith" dxfId="21845" priority="520" operator="beginsWith" text="ATD">
      <formula>LEFT(I16,LEN("ATD"))="ATD"</formula>
    </cfRule>
  </conditionalFormatting>
  <conditionalFormatting sqref="I16">
    <cfRule type="beginsWith" dxfId="21844" priority="519" stopIfTrue="1" operator="beginsWith" text="DP">
      <formula>LEFT(I16,LEN("DP"))="DP"</formula>
    </cfRule>
  </conditionalFormatting>
  <conditionalFormatting sqref="H15:H16">
    <cfRule type="expression" dxfId="21843" priority="518">
      <formula>G15="0"</formula>
    </cfRule>
  </conditionalFormatting>
  <conditionalFormatting sqref="G15:G16">
    <cfRule type="beginsWith" dxfId="21842" priority="517" operator="beginsWith" text="0">
      <formula>LEFT(G15,LEN("0"))="0"</formula>
    </cfRule>
  </conditionalFormatting>
  <conditionalFormatting sqref="G19:I22">
    <cfRule type="expression" dxfId="21841" priority="513">
      <formula>F19="FÉRIAS"</formula>
    </cfRule>
    <cfRule type="expression" dxfId="21840" priority="514">
      <formula>F19="FERIADO"</formula>
    </cfRule>
    <cfRule type="expression" dxfId="21839" priority="515">
      <formula>F19="ATESTADO"</formula>
    </cfRule>
    <cfRule type="expression" dxfId="21838" priority="516">
      <formula>F19="NTRAB"</formula>
    </cfRule>
  </conditionalFormatting>
  <conditionalFormatting sqref="I24">
    <cfRule type="beginsWith" dxfId="21837" priority="511" operator="beginsWith" text="FER">
      <formula>LEFT(I24,LEN("FER"))="FER"</formula>
    </cfRule>
    <cfRule type="beginsWith" dxfId="21836" priority="512" operator="beginsWith" text="FRS">
      <formula>LEFT(I24,LEN("FRS"))="FRS"</formula>
    </cfRule>
  </conditionalFormatting>
  <conditionalFormatting sqref="I24">
    <cfRule type="beginsWith" dxfId="21835" priority="510" operator="beginsWith" text="NT">
      <formula>LEFT(I24,LEN("NT"))="NT"</formula>
    </cfRule>
  </conditionalFormatting>
  <conditionalFormatting sqref="I24">
    <cfRule type="beginsWith" dxfId="21834" priority="507" operator="beginsWith" text="ANT">
      <formula>LEFT(I24,LEN("ANT"))="ANT"</formula>
    </cfRule>
    <cfRule type="beginsWith" dxfId="21833" priority="508" operator="beginsWith" text="FAL">
      <formula>LEFT(I24,LEN("FAL"))="FAL"</formula>
    </cfRule>
    <cfRule type="beginsWith" dxfId="21832" priority="509" operator="beginsWith" text="OK">
      <formula>LEFT(I24,LEN("OK"))="OK"</formula>
    </cfRule>
  </conditionalFormatting>
  <conditionalFormatting sqref="I24">
    <cfRule type="beginsWith" dxfId="21831" priority="506" operator="beginsWith" text="ATR">
      <formula>LEFT(I24,LEN("ATR"))="ATR"</formula>
    </cfRule>
  </conditionalFormatting>
  <conditionalFormatting sqref="I24">
    <cfRule type="beginsWith" dxfId="21830" priority="505" operator="beginsWith" text="ATD">
      <formula>LEFT(I24,LEN("ATD"))="ATD"</formula>
    </cfRule>
  </conditionalFormatting>
  <conditionalFormatting sqref="I24">
    <cfRule type="beginsWith" dxfId="21829" priority="504" operator="beginsWith" text="DP">
      <formula>LEFT(I24,LEN("DP"))="DP"</formula>
    </cfRule>
  </conditionalFormatting>
  <conditionalFormatting sqref="I23">
    <cfRule type="beginsWith" dxfId="21828" priority="502" operator="beginsWith" text="FER">
      <formula>LEFT(I23,LEN("FER"))="FER"</formula>
    </cfRule>
    <cfRule type="beginsWith" dxfId="21827" priority="503" operator="beginsWith" text="FRS">
      <formula>LEFT(I23,LEN("FRS"))="FRS"</formula>
    </cfRule>
  </conditionalFormatting>
  <conditionalFormatting sqref="I23">
    <cfRule type="beginsWith" dxfId="21826" priority="501" operator="beginsWith" text="NT">
      <formula>LEFT(I23,LEN("NT"))="NT"</formula>
    </cfRule>
  </conditionalFormatting>
  <conditionalFormatting sqref="I23">
    <cfRule type="beginsWith" dxfId="21825" priority="498" operator="beginsWith" text="ANT">
      <formula>LEFT(I23,LEN("ANT"))="ANT"</formula>
    </cfRule>
    <cfRule type="beginsWith" dxfId="21824" priority="499" operator="beginsWith" text="FAL">
      <formula>LEFT(I23,LEN("FAL"))="FAL"</formula>
    </cfRule>
    <cfRule type="beginsWith" dxfId="21823" priority="500" operator="beginsWith" text="OK">
      <formula>LEFT(I23,LEN("OK"))="OK"</formula>
    </cfRule>
  </conditionalFormatting>
  <conditionalFormatting sqref="I23">
    <cfRule type="beginsWith" dxfId="21822" priority="497" operator="beginsWith" text="ATR">
      <formula>LEFT(I23,LEN("ATR"))="ATR"</formula>
    </cfRule>
  </conditionalFormatting>
  <conditionalFormatting sqref="I23">
    <cfRule type="beginsWith" dxfId="21821" priority="496" operator="beginsWith" text="ATD">
      <formula>LEFT(I23,LEN("ATD"))="ATD"</formula>
    </cfRule>
  </conditionalFormatting>
  <conditionalFormatting sqref="I23">
    <cfRule type="beginsWith" dxfId="21820" priority="495" operator="beginsWith" text="DP">
      <formula>LEFT(I23,LEN("DP"))="DP"</formula>
    </cfRule>
  </conditionalFormatting>
  <conditionalFormatting sqref="I26">
    <cfRule type="beginsWith" dxfId="21819" priority="493" operator="beginsWith" text="FER">
      <formula>LEFT(I26,LEN("FER"))="FER"</formula>
    </cfRule>
    <cfRule type="beginsWith" dxfId="21818" priority="494" operator="beginsWith" text="FRS">
      <formula>LEFT(I26,LEN("FRS"))="FRS"</formula>
    </cfRule>
  </conditionalFormatting>
  <conditionalFormatting sqref="I26">
    <cfRule type="beginsWith" dxfId="21817" priority="492" operator="beginsWith" text="NT">
      <formula>LEFT(I26,LEN("NT"))="NT"</formula>
    </cfRule>
  </conditionalFormatting>
  <conditionalFormatting sqref="I26">
    <cfRule type="beginsWith" dxfId="21816" priority="489" operator="beginsWith" text="ANT">
      <formula>LEFT(I26,LEN("ANT"))="ANT"</formula>
    </cfRule>
    <cfRule type="beginsWith" dxfId="21815" priority="490" operator="beginsWith" text="FAL">
      <formula>LEFT(I26,LEN("FAL"))="FAL"</formula>
    </cfRule>
    <cfRule type="beginsWith" dxfId="21814" priority="491" operator="beginsWith" text="OK">
      <formula>LEFT(I26,LEN("OK"))="OK"</formula>
    </cfRule>
  </conditionalFormatting>
  <conditionalFormatting sqref="I26">
    <cfRule type="beginsWith" dxfId="21813" priority="488" operator="beginsWith" text="ATR">
      <formula>LEFT(I26,LEN("ATR"))="ATR"</formula>
    </cfRule>
  </conditionalFormatting>
  <conditionalFormatting sqref="I26">
    <cfRule type="beginsWith" dxfId="21812" priority="487" operator="beginsWith" text="ATD">
      <formula>LEFT(I26,LEN("ATD"))="ATD"</formula>
    </cfRule>
  </conditionalFormatting>
  <conditionalFormatting sqref="I26">
    <cfRule type="beginsWith" dxfId="21811" priority="486" stopIfTrue="1" operator="beginsWith" text="DP">
      <formula>LEFT(I26,LEN("DP"))="DP"</formula>
    </cfRule>
  </conditionalFormatting>
  <conditionalFormatting sqref="I25">
    <cfRule type="beginsWith" dxfId="21810" priority="484" operator="beginsWith" text="FER">
      <formula>LEFT(I25,LEN("FER"))="FER"</formula>
    </cfRule>
    <cfRule type="beginsWith" dxfId="21809" priority="485" operator="beginsWith" text="FRS">
      <formula>LEFT(I25,LEN("FRS"))="FRS"</formula>
    </cfRule>
  </conditionalFormatting>
  <conditionalFormatting sqref="I25">
    <cfRule type="beginsWith" dxfId="21808" priority="483" operator="beginsWith" text="NT">
      <formula>LEFT(I25,LEN("NT"))="NT"</formula>
    </cfRule>
  </conditionalFormatting>
  <conditionalFormatting sqref="I25">
    <cfRule type="beginsWith" dxfId="21807" priority="480" operator="beginsWith" text="ANT">
      <formula>LEFT(I25,LEN("ANT"))="ANT"</formula>
    </cfRule>
    <cfRule type="beginsWith" dxfId="21806" priority="481" operator="beginsWith" text="FAL">
      <formula>LEFT(I25,LEN("FAL"))="FAL"</formula>
    </cfRule>
    <cfRule type="beginsWith" dxfId="21805" priority="482" operator="beginsWith" text="OK">
      <formula>LEFT(I25,LEN("OK"))="OK"</formula>
    </cfRule>
  </conditionalFormatting>
  <conditionalFormatting sqref="I25">
    <cfRule type="beginsWith" dxfId="21804" priority="479" operator="beginsWith" text="ATR">
      <formula>LEFT(I25,LEN("ATR"))="ATR"</formula>
    </cfRule>
  </conditionalFormatting>
  <conditionalFormatting sqref="I25">
    <cfRule type="beginsWith" dxfId="21803" priority="478" operator="beginsWith" text="ATD">
      <formula>LEFT(I25,LEN("ATD"))="ATD"</formula>
    </cfRule>
  </conditionalFormatting>
  <conditionalFormatting sqref="I25">
    <cfRule type="beginsWith" dxfId="21802" priority="477" operator="beginsWith" text="DP">
      <formula>LEFT(I25,LEN("DP"))="DP"</formula>
    </cfRule>
  </conditionalFormatting>
  <conditionalFormatting sqref="H23:H26">
    <cfRule type="expression" dxfId="21801" priority="476">
      <formula>G23="0"</formula>
    </cfRule>
  </conditionalFormatting>
  <conditionalFormatting sqref="G23:G26">
    <cfRule type="beginsWith" dxfId="21800" priority="475" operator="beginsWith" text="0">
      <formula>LEFT(G23,LEN("0"))="0"</formula>
    </cfRule>
  </conditionalFormatting>
  <conditionalFormatting sqref="I28">
    <cfRule type="beginsWith" dxfId="21799" priority="473" operator="beginsWith" text="FER">
      <formula>LEFT(I28,LEN("FER"))="FER"</formula>
    </cfRule>
    <cfRule type="beginsWith" dxfId="21798" priority="474" operator="beginsWith" text="FRS">
      <formula>LEFT(I28,LEN("FRS"))="FRS"</formula>
    </cfRule>
  </conditionalFormatting>
  <conditionalFormatting sqref="I28">
    <cfRule type="beginsWith" dxfId="21797" priority="472" operator="beginsWith" text="NT">
      <formula>LEFT(I28,LEN("NT"))="NT"</formula>
    </cfRule>
  </conditionalFormatting>
  <conditionalFormatting sqref="I28">
    <cfRule type="beginsWith" dxfId="21796" priority="469" operator="beginsWith" text="ANT">
      <formula>LEFT(I28,LEN("ANT"))="ANT"</formula>
    </cfRule>
    <cfRule type="beginsWith" dxfId="21795" priority="470" operator="beginsWith" text="FAL">
      <formula>LEFT(I28,LEN("FAL"))="FAL"</formula>
    </cfRule>
    <cfRule type="beginsWith" dxfId="21794" priority="471" operator="beginsWith" text="OK">
      <formula>LEFT(I28,LEN("OK"))="OK"</formula>
    </cfRule>
  </conditionalFormatting>
  <conditionalFormatting sqref="I28">
    <cfRule type="beginsWith" dxfId="21793" priority="468" operator="beginsWith" text="ATR">
      <formula>LEFT(I28,LEN("ATR"))="ATR"</formula>
    </cfRule>
  </conditionalFormatting>
  <conditionalFormatting sqref="I28">
    <cfRule type="beginsWith" dxfId="21792" priority="467" operator="beginsWith" text="ATD">
      <formula>LEFT(I28,LEN("ATD"))="ATD"</formula>
    </cfRule>
  </conditionalFormatting>
  <conditionalFormatting sqref="I28">
    <cfRule type="beginsWith" dxfId="21791" priority="466" operator="beginsWith" text="DP">
      <formula>LEFT(I28,LEN("DP"))="DP"</formula>
    </cfRule>
  </conditionalFormatting>
  <conditionalFormatting sqref="I27">
    <cfRule type="beginsWith" dxfId="21790" priority="464" operator="beginsWith" text="FER">
      <formula>LEFT(I27,LEN("FER"))="FER"</formula>
    </cfRule>
    <cfRule type="beginsWith" dxfId="21789" priority="465" operator="beginsWith" text="FRS">
      <formula>LEFT(I27,LEN("FRS"))="FRS"</formula>
    </cfRule>
  </conditionalFormatting>
  <conditionalFormatting sqref="I27">
    <cfRule type="beginsWith" dxfId="21788" priority="463" operator="beginsWith" text="NT">
      <formula>LEFT(I27,LEN("NT"))="NT"</formula>
    </cfRule>
  </conditionalFormatting>
  <conditionalFormatting sqref="I27">
    <cfRule type="beginsWith" dxfId="21787" priority="460" operator="beginsWith" text="ANT">
      <formula>LEFT(I27,LEN("ANT"))="ANT"</formula>
    </cfRule>
    <cfRule type="beginsWith" dxfId="21786" priority="461" operator="beginsWith" text="FAL">
      <formula>LEFT(I27,LEN("FAL"))="FAL"</formula>
    </cfRule>
    <cfRule type="beginsWith" dxfId="21785" priority="462" operator="beginsWith" text="OK">
      <formula>LEFT(I27,LEN("OK"))="OK"</formula>
    </cfRule>
  </conditionalFormatting>
  <conditionalFormatting sqref="I27">
    <cfRule type="beginsWith" dxfId="21784" priority="459" operator="beginsWith" text="ATR">
      <formula>LEFT(I27,LEN("ATR"))="ATR"</formula>
    </cfRule>
  </conditionalFormatting>
  <conditionalFormatting sqref="I27">
    <cfRule type="beginsWith" dxfId="21783" priority="458" operator="beginsWith" text="ATD">
      <formula>LEFT(I27,LEN("ATD"))="ATD"</formula>
    </cfRule>
  </conditionalFormatting>
  <conditionalFormatting sqref="I27">
    <cfRule type="beginsWith" dxfId="21782" priority="457" operator="beginsWith" text="DP">
      <formula>LEFT(I27,LEN("DP"))="DP"</formula>
    </cfRule>
  </conditionalFormatting>
  <conditionalFormatting sqref="I30">
    <cfRule type="beginsWith" dxfId="21781" priority="455" operator="beginsWith" text="FER">
      <formula>LEFT(I30,LEN("FER"))="FER"</formula>
    </cfRule>
    <cfRule type="beginsWith" dxfId="21780" priority="456" operator="beginsWith" text="FRS">
      <formula>LEFT(I30,LEN("FRS"))="FRS"</formula>
    </cfRule>
  </conditionalFormatting>
  <conditionalFormatting sqref="I30">
    <cfRule type="beginsWith" dxfId="21779" priority="454" operator="beginsWith" text="NT">
      <formula>LEFT(I30,LEN("NT"))="NT"</formula>
    </cfRule>
  </conditionalFormatting>
  <conditionalFormatting sqref="I30">
    <cfRule type="beginsWith" dxfId="21778" priority="451" operator="beginsWith" text="ANT">
      <formula>LEFT(I30,LEN("ANT"))="ANT"</formula>
    </cfRule>
    <cfRule type="beginsWith" dxfId="21777" priority="452" operator="beginsWith" text="FAL">
      <formula>LEFT(I30,LEN("FAL"))="FAL"</formula>
    </cfRule>
    <cfRule type="beginsWith" dxfId="21776" priority="453" operator="beginsWith" text="OK">
      <formula>LEFT(I30,LEN("OK"))="OK"</formula>
    </cfRule>
  </conditionalFormatting>
  <conditionalFormatting sqref="I30">
    <cfRule type="beginsWith" dxfId="21775" priority="450" operator="beginsWith" text="ATR">
      <formula>LEFT(I30,LEN("ATR"))="ATR"</formula>
    </cfRule>
  </conditionalFormatting>
  <conditionalFormatting sqref="I30">
    <cfRule type="beginsWith" dxfId="21774" priority="449" operator="beginsWith" text="ATD">
      <formula>LEFT(I30,LEN("ATD"))="ATD"</formula>
    </cfRule>
  </conditionalFormatting>
  <conditionalFormatting sqref="I30">
    <cfRule type="beginsWith" dxfId="21773" priority="448" stopIfTrue="1" operator="beginsWith" text="DP">
      <formula>LEFT(I30,LEN("DP"))="DP"</formula>
    </cfRule>
  </conditionalFormatting>
  <conditionalFormatting sqref="I29">
    <cfRule type="beginsWith" dxfId="21772" priority="446" operator="beginsWith" text="FER">
      <formula>LEFT(I29,LEN("FER"))="FER"</formula>
    </cfRule>
    <cfRule type="beginsWith" dxfId="21771" priority="447" operator="beginsWith" text="FRS">
      <formula>LEFT(I29,LEN("FRS"))="FRS"</formula>
    </cfRule>
  </conditionalFormatting>
  <conditionalFormatting sqref="I29">
    <cfRule type="beginsWith" dxfId="21770" priority="445" operator="beginsWith" text="NT">
      <formula>LEFT(I29,LEN("NT"))="NT"</formula>
    </cfRule>
  </conditionalFormatting>
  <conditionalFormatting sqref="I29">
    <cfRule type="beginsWith" dxfId="21769" priority="442" operator="beginsWith" text="ANT">
      <formula>LEFT(I29,LEN("ANT"))="ANT"</formula>
    </cfRule>
    <cfRule type="beginsWith" dxfId="21768" priority="443" operator="beginsWith" text="FAL">
      <formula>LEFT(I29,LEN("FAL"))="FAL"</formula>
    </cfRule>
    <cfRule type="beginsWith" dxfId="21767" priority="444" operator="beginsWith" text="OK">
      <formula>LEFT(I29,LEN("OK"))="OK"</formula>
    </cfRule>
  </conditionalFormatting>
  <conditionalFormatting sqref="I29">
    <cfRule type="beginsWith" dxfId="21766" priority="441" operator="beginsWith" text="ATR">
      <formula>LEFT(I29,LEN("ATR"))="ATR"</formula>
    </cfRule>
  </conditionalFormatting>
  <conditionalFormatting sqref="I29">
    <cfRule type="beginsWith" dxfId="21765" priority="440" operator="beginsWith" text="ATD">
      <formula>LEFT(I29,LEN("ATD"))="ATD"</formula>
    </cfRule>
  </conditionalFormatting>
  <conditionalFormatting sqref="I29">
    <cfRule type="beginsWith" dxfId="21764" priority="439" operator="beginsWith" text="DP">
      <formula>LEFT(I29,LEN("DP"))="DP"</formula>
    </cfRule>
  </conditionalFormatting>
  <conditionalFormatting sqref="H27:H30">
    <cfRule type="expression" dxfId="21763" priority="438">
      <formula>G27="0"</formula>
    </cfRule>
  </conditionalFormatting>
  <conditionalFormatting sqref="G27:G30">
    <cfRule type="beginsWith" dxfId="21762" priority="437" operator="beginsWith" text="0">
      <formula>LEFT(G27,LEN("0"))="0"</formula>
    </cfRule>
  </conditionalFormatting>
  <conditionalFormatting sqref="I32">
    <cfRule type="beginsWith" dxfId="21761" priority="435" operator="beginsWith" text="FER">
      <formula>LEFT(I32,LEN("FER"))="FER"</formula>
    </cfRule>
    <cfRule type="beginsWith" dxfId="21760" priority="436" operator="beginsWith" text="FRS">
      <formula>LEFT(I32,LEN("FRS"))="FRS"</formula>
    </cfRule>
  </conditionalFormatting>
  <conditionalFormatting sqref="I32">
    <cfRule type="beginsWith" dxfId="21759" priority="434" operator="beginsWith" text="NT">
      <formula>LEFT(I32,LEN("NT"))="NT"</formula>
    </cfRule>
  </conditionalFormatting>
  <conditionalFormatting sqref="I32">
    <cfRule type="beginsWith" dxfId="21758" priority="431" operator="beginsWith" text="ANT">
      <formula>LEFT(I32,LEN("ANT"))="ANT"</formula>
    </cfRule>
    <cfRule type="beginsWith" dxfId="21757" priority="432" operator="beginsWith" text="FAL">
      <formula>LEFT(I32,LEN("FAL"))="FAL"</formula>
    </cfRule>
    <cfRule type="beginsWith" dxfId="21756" priority="433" operator="beginsWith" text="OK">
      <formula>LEFT(I32,LEN("OK"))="OK"</formula>
    </cfRule>
  </conditionalFormatting>
  <conditionalFormatting sqref="I32">
    <cfRule type="beginsWith" dxfId="21755" priority="430" operator="beginsWith" text="ATR">
      <formula>LEFT(I32,LEN("ATR"))="ATR"</formula>
    </cfRule>
  </conditionalFormatting>
  <conditionalFormatting sqref="I32">
    <cfRule type="beginsWith" dxfId="21754" priority="429" operator="beginsWith" text="ATD">
      <formula>LEFT(I32,LEN("ATD"))="ATD"</formula>
    </cfRule>
  </conditionalFormatting>
  <conditionalFormatting sqref="I32">
    <cfRule type="beginsWith" dxfId="21753" priority="428" operator="beginsWith" text="DP">
      <formula>LEFT(I32,LEN("DP"))="DP"</formula>
    </cfRule>
  </conditionalFormatting>
  <conditionalFormatting sqref="I31">
    <cfRule type="beginsWith" dxfId="21752" priority="426" operator="beginsWith" text="FER">
      <formula>LEFT(I31,LEN("FER"))="FER"</formula>
    </cfRule>
    <cfRule type="beginsWith" dxfId="21751" priority="427" operator="beginsWith" text="FRS">
      <formula>LEFT(I31,LEN("FRS"))="FRS"</formula>
    </cfRule>
  </conditionalFormatting>
  <conditionalFormatting sqref="I31">
    <cfRule type="beginsWith" dxfId="21750" priority="425" operator="beginsWith" text="NT">
      <formula>LEFT(I31,LEN("NT"))="NT"</formula>
    </cfRule>
  </conditionalFormatting>
  <conditionalFormatting sqref="I31">
    <cfRule type="beginsWith" dxfId="21749" priority="422" operator="beginsWith" text="ANT">
      <formula>LEFT(I31,LEN("ANT"))="ANT"</formula>
    </cfRule>
    <cfRule type="beginsWith" dxfId="21748" priority="423" operator="beginsWith" text="FAL">
      <formula>LEFT(I31,LEN("FAL"))="FAL"</formula>
    </cfRule>
    <cfRule type="beginsWith" dxfId="21747" priority="424" operator="beginsWith" text="OK">
      <formula>LEFT(I31,LEN("OK"))="OK"</formula>
    </cfRule>
  </conditionalFormatting>
  <conditionalFormatting sqref="I31">
    <cfRule type="beginsWith" dxfId="21746" priority="421" operator="beginsWith" text="ATR">
      <formula>LEFT(I31,LEN("ATR"))="ATR"</formula>
    </cfRule>
  </conditionalFormatting>
  <conditionalFormatting sqref="I31">
    <cfRule type="beginsWith" dxfId="21745" priority="420" operator="beginsWith" text="ATD">
      <formula>LEFT(I31,LEN("ATD"))="ATD"</formula>
    </cfRule>
  </conditionalFormatting>
  <conditionalFormatting sqref="I31">
    <cfRule type="beginsWith" dxfId="21744" priority="419" operator="beginsWith" text="DP">
      <formula>LEFT(I31,LEN("DP"))="DP"</formula>
    </cfRule>
  </conditionalFormatting>
  <conditionalFormatting sqref="I34">
    <cfRule type="beginsWith" dxfId="21743" priority="417" operator="beginsWith" text="FER">
      <formula>LEFT(I34,LEN("FER"))="FER"</formula>
    </cfRule>
    <cfRule type="beginsWith" dxfId="21742" priority="418" operator="beginsWith" text="FRS">
      <formula>LEFT(I34,LEN("FRS"))="FRS"</formula>
    </cfRule>
  </conditionalFormatting>
  <conditionalFormatting sqref="I34">
    <cfRule type="beginsWith" dxfId="21741" priority="416" operator="beginsWith" text="NT">
      <formula>LEFT(I34,LEN("NT"))="NT"</formula>
    </cfRule>
  </conditionalFormatting>
  <conditionalFormatting sqref="I34">
    <cfRule type="beginsWith" dxfId="21740" priority="413" operator="beginsWith" text="ANT">
      <formula>LEFT(I34,LEN("ANT"))="ANT"</formula>
    </cfRule>
    <cfRule type="beginsWith" dxfId="21739" priority="414" operator="beginsWith" text="FAL">
      <formula>LEFT(I34,LEN("FAL"))="FAL"</formula>
    </cfRule>
    <cfRule type="beginsWith" dxfId="21738" priority="415" operator="beginsWith" text="OK">
      <formula>LEFT(I34,LEN("OK"))="OK"</formula>
    </cfRule>
  </conditionalFormatting>
  <conditionalFormatting sqref="I34">
    <cfRule type="beginsWith" dxfId="21737" priority="412" operator="beginsWith" text="ATR">
      <formula>LEFT(I34,LEN("ATR"))="ATR"</formula>
    </cfRule>
  </conditionalFormatting>
  <conditionalFormatting sqref="I34">
    <cfRule type="beginsWith" dxfId="21736" priority="411" operator="beginsWith" text="ATD">
      <formula>LEFT(I34,LEN("ATD"))="ATD"</formula>
    </cfRule>
  </conditionalFormatting>
  <conditionalFormatting sqref="I34">
    <cfRule type="beginsWith" dxfId="21735" priority="410" stopIfTrue="1" operator="beginsWith" text="DP">
      <formula>LEFT(I34,LEN("DP"))="DP"</formula>
    </cfRule>
  </conditionalFormatting>
  <conditionalFormatting sqref="I33">
    <cfRule type="beginsWith" dxfId="21734" priority="408" operator="beginsWith" text="FER">
      <formula>LEFT(I33,LEN("FER"))="FER"</formula>
    </cfRule>
    <cfRule type="beginsWith" dxfId="21733" priority="409" operator="beginsWith" text="FRS">
      <formula>LEFT(I33,LEN("FRS"))="FRS"</formula>
    </cfRule>
  </conditionalFormatting>
  <conditionalFormatting sqref="I33">
    <cfRule type="beginsWith" dxfId="21732" priority="407" operator="beginsWith" text="NT">
      <formula>LEFT(I33,LEN("NT"))="NT"</formula>
    </cfRule>
  </conditionalFormatting>
  <conditionalFormatting sqref="I33">
    <cfRule type="beginsWith" dxfId="21731" priority="404" operator="beginsWith" text="ANT">
      <formula>LEFT(I33,LEN("ANT"))="ANT"</formula>
    </cfRule>
    <cfRule type="beginsWith" dxfId="21730" priority="405" operator="beginsWith" text="FAL">
      <formula>LEFT(I33,LEN("FAL"))="FAL"</formula>
    </cfRule>
    <cfRule type="beginsWith" dxfId="21729" priority="406" operator="beginsWith" text="OK">
      <formula>LEFT(I33,LEN("OK"))="OK"</formula>
    </cfRule>
  </conditionalFormatting>
  <conditionalFormatting sqref="I33">
    <cfRule type="beginsWith" dxfId="21728" priority="403" operator="beginsWith" text="ATR">
      <formula>LEFT(I33,LEN("ATR"))="ATR"</formula>
    </cfRule>
  </conditionalFormatting>
  <conditionalFormatting sqref="I33">
    <cfRule type="beginsWith" dxfId="21727" priority="402" operator="beginsWith" text="ATD">
      <formula>LEFT(I33,LEN("ATD"))="ATD"</formula>
    </cfRule>
  </conditionalFormatting>
  <conditionalFormatting sqref="I33">
    <cfRule type="beginsWith" dxfId="21726" priority="401" operator="beginsWith" text="DP">
      <formula>LEFT(I33,LEN("DP"))="DP"</formula>
    </cfRule>
  </conditionalFormatting>
  <conditionalFormatting sqref="H31:H34">
    <cfRule type="expression" dxfId="21725" priority="400">
      <formula>G31="0"</formula>
    </cfRule>
  </conditionalFormatting>
  <conditionalFormatting sqref="G31:G34">
    <cfRule type="beginsWith" dxfId="21724" priority="399" operator="beginsWith" text="0">
      <formula>LEFT(G31,LEN("0"))="0"</formula>
    </cfRule>
  </conditionalFormatting>
  <conditionalFormatting sqref="I36">
    <cfRule type="beginsWith" dxfId="21723" priority="397" operator="beginsWith" text="FER">
      <formula>LEFT(I36,LEN("FER"))="FER"</formula>
    </cfRule>
    <cfRule type="beginsWith" dxfId="21722" priority="398" operator="beginsWith" text="FRS">
      <formula>LEFT(I36,LEN("FRS"))="FRS"</formula>
    </cfRule>
  </conditionalFormatting>
  <conditionalFormatting sqref="I36">
    <cfRule type="beginsWith" dxfId="21721" priority="396" operator="beginsWith" text="NT">
      <formula>LEFT(I36,LEN("NT"))="NT"</formula>
    </cfRule>
  </conditionalFormatting>
  <conditionalFormatting sqref="I36">
    <cfRule type="beginsWith" dxfId="21720" priority="393" operator="beginsWith" text="ANT">
      <formula>LEFT(I36,LEN("ANT"))="ANT"</formula>
    </cfRule>
    <cfRule type="beginsWith" dxfId="21719" priority="394" operator="beginsWith" text="FAL">
      <formula>LEFT(I36,LEN("FAL"))="FAL"</formula>
    </cfRule>
    <cfRule type="beginsWith" dxfId="21718" priority="395" operator="beginsWith" text="OK">
      <formula>LEFT(I36,LEN("OK"))="OK"</formula>
    </cfRule>
  </conditionalFormatting>
  <conditionalFormatting sqref="I36">
    <cfRule type="beginsWith" dxfId="21717" priority="392" operator="beginsWith" text="ATR">
      <formula>LEFT(I36,LEN("ATR"))="ATR"</formula>
    </cfRule>
  </conditionalFormatting>
  <conditionalFormatting sqref="I36">
    <cfRule type="beginsWith" dxfId="21716" priority="391" operator="beginsWith" text="ATD">
      <formula>LEFT(I36,LEN("ATD"))="ATD"</formula>
    </cfRule>
  </conditionalFormatting>
  <conditionalFormatting sqref="I36">
    <cfRule type="beginsWith" dxfId="21715" priority="390" operator="beginsWith" text="DP">
      <formula>LEFT(I36,LEN("DP"))="DP"</formula>
    </cfRule>
  </conditionalFormatting>
  <conditionalFormatting sqref="I35">
    <cfRule type="beginsWith" dxfId="21714" priority="388" operator="beginsWith" text="FER">
      <formula>LEFT(I35,LEN("FER"))="FER"</formula>
    </cfRule>
    <cfRule type="beginsWith" dxfId="21713" priority="389" operator="beginsWith" text="FRS">
      <formula>LEFT(I35,LEN("FRS"))="FRS"</formula>
    </cfRule>
  </conditionalFormatting>
  <conditionalFormatting sqref="I35">
    <cfRule type="beginsWith" dxfId="21712" priority="387" operator="beginsWith" text="NT">
      <formula>LEFT(I35,LEN("NT"))="NT"</formula>
    </cfRule>
  </conditionalFormatting>
  <conditionalFormatting sqref="I35">
    <cfRule type="beginsWith" dxfId="21711" priority="384" operator="beginsWith" text="ANT">
      <formula>LEFT(I35,LEN("ANT"))="ANT"</formula>
    </cfRule>
    <cfRule type="beginsWith" dxfId="21710" priority="385" operator="beginsWith" text="FAL">
      <formula>LEFT(I35,LEN("FAL"))="FAL"</formula>
    </cfRule>
    <cfRule type="beginsWith" dxfId="21709" priority="386" operator="beginsWith" text="OK">
      <formula>LEFT(I35,LEN("OK"))="OK"</formula>
    </cfRule>
  </conditionalFormatting>
  <conditionalFormatting sqref="I35">
    <cfRule type="beginsWith" dxfId="21708" priority="383" operator="beginsWith" text="ATR">
      <formula>LEFT(I35,LEN("ATR"))="ATR"</formula>
    </cfRule>
  </conditionalFormatting>
  <conditionalFormatting sqref="I35">
    <cfRule type="beginsWith" dxfId="21707" priority="382" operator="beginsWith" text="ATD">
      <formula>LEFT(I35,LEN("ATD"))="ATD"</formula>
    </cfRule>
  </conditionalFormatting>
  <conditionalFormatting sqref="I35">
    <cfRule type="beginsWith" dxfId="21706" priority="381" operator="beginsWith" text="DP">
      <formula>LEFT(I35,LEN("DP"))="DP"</formula>
    </cfRule>
  </conditionalFormatting>
  <conditionalFormatting sqref="I38">
    <cfRule type="beginsWith" dxfId="21705" priority="379" operator="beginsWith" text="FER">
      <formula>LEFT(I38,LEN("FER"))="FER"</formula>
    </cfRule>
    <cfRule type="beginsWith" dxfId="21704" priority="380" operator="beginsWith" text="FRS">
      <formula>LEFT(I38,LEN("FRS"))="FRS"</formula>
    </cfRule>
  </conditionalFormatting>
  <conditionalFormatting sqref="I38">
    <cfRule type="beginsWith" dxfId="21703" priority="378" operator="beginsWith" text="NT">
      <formula>LEFT(I38,LEN("NT"))="NT"</formula>
    </cfRule>
  </conditionalFormatting>
  <conditionalFormatting sqref="I38">
    <cfRule type="beginsWith" dxfId="21702" priority="375" operator="beginsWith" text="ANT">
      <formula>LEFT(I38,LEN("ANT"))="ANT"</formula>
    </cfRule>
    <cfRule type="beginsWith" dxfId="21701" priority="376" operator="beginsWith" text="FAL">
      <formula>LEFT(I38,LEN("FAL"))="FAL"</formula>
    </cfRule>
    <cfRule type="beginsWith" dxfId="21700" priority="377" operator="beginsWith" text="OK">
      <formula>LEFT(I38,LEN("OK"))="OK"</formula>
    </cfRule>
  </conditionalFormatting>
  <conditionalFormatting sqref="I38">
    <cfRule type="beginsWith" dxfId="21699" priority="374" operator="beginsWith" text="ATR">
      <formula>LEFT(I38,LEN("ATR"))="ATR"</formula>
    </cfRule>
  </conditionalFormatting>
  <conditionalFormatting sqref="I38">
    <cfRule type="beginsWith" dxfId="21698" priority="373" operator="beginsWith" text="ATD">
      <formula>LEFT(I38,LEN("ATD"))="ATD"</formula>
    </cfRule>
  </conditionalFormatting>
  <conditionalFormatting sqref="I38">
    <cfRule type="beginsWith" dxfId="21697" priority="372" stopIfTrue="1" operator="beginsWith" text="DP">
      <formula>LEFT(I38,LEN("DP"))="DP"</formula>
    </cfRule>
  </conditionalFormatting>
  <conditionalFormatting sqref="I37">
    <cfRule type="beginsWith" dxfId="21696" priority="370" operator="beginsWith" text="FER">
      <formula>LEFT(I37,LEN("FER"))="FER"</formula>
    </cfRule>
    <cfRule type="beginsWith" dxfId="21695" priority="371" operator="beginsWith" text="FRS">
      <formula>LEFT(I37,LEN("FRS"))="FRS"</formula>
    </cfRule>
  </conditionalFormatting>
  <conditionalFormatting sqref="I37">
    <cfRule type="beginsWith" dxfId="21694" priority="369" operator="beginsWith" text="NT">
      <formula>LEFT(I37,LEN("NT"))="NT"</formula>
    </cfRule>
  </conditionalFormatting>
  <conditionalFormatting sqref="I37">
    <cfRule type="beginsWith" dxfId="21693" priority="366" operator="beginsWith" text="ANT">
      <formula>LEFT(I37,LEN("ANT"))="ANT"</formula>
    </cfRule>
    <cfRule type="beginsWith" dxfId="21692" priority="367" operator="beginsWith" text="FAL">
      <formula>LEFT(I37,LEN("FAL"))="FAL"</formula>
    </cfRule>
    <cfRule type="beginsWith" dxfId="21691" priority="368" operator="beginsWith" text="OK">
      <formula>LEFT(I37,LEN("OK"))="OK"</formula>
    </cfRule>
  </conditionalFormatting>
  <conditionalFormatting sqref="I37">
    <cfRule type="beginsWith" dxfId="21690" priority="365" operator="beginsWith" text="ATR">
      <formula>LEFT(I37,LEN("ATR"))="ATR"</formula>
    </cfRule>
  </conditionalFormatting>
  <conditionalFormatting sqref="I37">
    <cfRule type="beginsWith" dxfId="21689" priority="364" operator="beginsWith" text="ATD">
      <formula>LEFT(I37,LEN("ATD"))="ATD"</formula>
    </cfRule>
  </conditionalFormatting>
  <conditionalFormatting sqref="I37">
    <cfRule type="beginsWith" dxfId="21688" priority="363" operator="beginsWith" text="DP">
      <formula>LEFT(I37,LEN("DP"))="DP"</formula>
    </cfRule>
  </conditionalFormatting>
  <conditionalFormatting sqref="H35:H38">
    <cfRule type="expression" dxfId="21687" priority="362">
      <formula>G35="0"</formula>
    </cfRule>
  </conditionalFormatting>
  <conditionalFormatting sqref="G35:G38">
    <cfRule type="beginsWith" dxfId="21686" priority="361" operator="beginsWith" text="0">
      <formula>LEFT(G35,LEN("0"))="0"</formula>
    </cfRule>
  </conditionalFormatting>
  <conditionalFormatting sqref="I40">
    <cfRule type="beginsWith" dxfId="21685" priority="359" operator="beginsWith" text="FER">
      <formula>LEFT(I40,LEN("FER"))="FER"</formula>
    </cfRule>
    <cfRule type="beginsWith" dxfId="21684" priority="360" operator="beginsWith" text="FRS">
      <formula>LEFT(I40,LEN("FRS"))="FRS"</formula>
    </cfRule>
  </conditionalFormatting>
  <conditionalFormatting sqref="I40">
    <cfRule type="beginsWith" dxfId="21683" priority="358" operator="beginsWith" text="NT">
      <formula>LEFT(I40,LEN("NT"))="NT"</formula>
    </cfRule>
  </conditionalFormatting>
  <conditionalFormatting sqref="I40">
    <cfRule type="beginsWith" dxfId="21682" priority="355" operator="beginsWith" text="ANT">
      <formula>LEFT(I40,LEN("ANT"))="ANT"</formula>
    </cfRule>
    <cfRule type="beginsWith" dxfId="21681" priority="356" operator="beginsWith" text="FAL">
      <formula>LEFT(I40,LEN("FAL"))="FAL"</formula>
    </cfRule>
    <cfRule type="beginsWith" dxfId="21680" priority="357" operator="beginsWith" text="OK">
      <formula>LEFT(I40,LEN("OK"))="OK"</formula>
    </cfRule>
  </conditionalFormatting>
  <conditionalFormatting sqref="I40">
    <cfRule type="beginsWith" dxfId="21679" priority="354" operator="beginsWith" text="ATR">
      <formula>LEFT(I40,LEN("ATR"))="ATR"</formula>
    </cfRule>
  </conditionalFormatting>
  <conditionalFormatting sqref="I40">
    <cfRule type="beginsWith" dxfId="21678" priority="353" operator="beginsWith" text="ATD">
      <formula>LEFT(I40,LEN("ATD"))="ATD"</formula>
    </cfRule>
  </conditionalFormatting>
  <conditionalFormatting sqref="I40">
    <cfRule type="beginsWith" dxfId="21677" priority="352" operator="beginsWith" text="DP">
      <formula>LEFT(I40,LEN("DP"))="DP"</formula>
    </cfRule>
  </conditionalFormatting>
  <conditionalFormatting sqref="I39">
    <cfRule type="beginsWith" dxfId="21676" priority="350" operator="beginsWith" text="FER">
      <formula>LEFT(I39,LEN("FER"))="FER"</formula>
    </cfRule>
    <cfRule type="beginsWith" dxfId="21675" priority="351" operator="beginsWith" text="FRS">
      <formula>LEFT(I39,LEN("FRS"))="FRS"</formula>
    </cfRule>
  </conditionalFormatting>
  <conditionalFormatting sqref="I39">
    <cfRule type="beginsWith" dxfId="21674" priority="349" operator="beginsWith" text="NT">
      <formula>LEFT(I39,LEN("NT"))="NT"</formula>
    </cfRule>
  </conditionalFormatting>
  <conditionalFormatting sqref="I39">
    <cfRule type="beginsWith" dxfId="21673" priority="346" operator="beginsWith" text="ANT">
      <formula>LEFT(I39,LEN("ANT"))="ANT"</formula>
    </cfRule>
    <cfRule type="beginsWith" dxfId="21672" priority="347" operator="beginsWith" text="FAL">
      <formula>LEFT(I39,LEN("FAL"))="FAL"</formula>
    </cfRule>
    <cfRule type="beginsWith" dxfId="21671" priority="348" operator="beginsWith" text="OK">
      <formula>LEFT(I39,LEN("OK"))="OK"</formula>
    </cfRule>
  </conditionalFormatting>
  <conditionalFormatting sqref="I39">
    <cfRule type="beginsWith" dxfId="21670" priority="345" operator="beginsWith" text="ATR">
      <formula>LEFT(I39,LEN("ATR"))="ATR"</formula>
    </cfRule>
  </conditionalFormatting>
  <conditionalFormatting sqref="I39">
    <cfRule type="beginsWith" dxfId="21669" priority="344" operator="beginsWith" text="ATD">
      <formula>LEFT(I39,LEN("ATD"))="ATD"</formula>
    </cfRule>
  </conditionalFormatting>
  <conditionalFormatting sqref="I39">
    <cfRule type="beginsWith" dxfId="21668" priority="343" operator="beginsWith" text="DP">
      <formula>LEFT(I39,LEN("DP"))="DP"</formula>
    </cfRule>
  </conditionalFormatting>
  <conditionalFormatting sqref="I42">
    <cfRule type="beginsWith" dxfId="21667" priority="341" operator="beginsWith" text="FER">
      <formula>LEFT(I42,LEN("FER"))="FER"</formula>
    </cfRule>
    <cfRule type="beginsWith" dxfId="21666" priority="342" operator="beginsWith" text="FRS">
      <formula>LEFT(I42,LEN("FRS"))="FRS"</formula>
    </cfRule>
  </conditionalFormatting>
  <conditionalFormatting sqref="I42">
    <cfRule type="beginsWith" dxfId="21665" priority="340" operator="beginsWith" text="NT">
      <formula>LEFT(I42,LEN("NT"))="NT"</formula>
    </cfRule>
  </conditionalFormatting>
  <conditionalFormatting sqref="I42">
    <cfRule type="beginsWith" dxfId="21664" priority="337" operator="beginsWith" text="ANT">
      <formula>LEFT(I42,LEN("ANT"))="ANT"</formula>
    </cfRule>
    <cfRule type="beginsWith" dxfId="21663" priority="338" operator="beginsWith" text="FAL">
      <formula>LEFT(I42,LEN("FAL"))="FAL"</formula>
    </cfRule>
    <cfRule type="beginsWith" dxfId="21662" priority="339" operator="beginsWith" text="OK">
      <formula>LEFT(I42,LEN("OK"))="OK"</formula>
    </cfRule>
  </conditionalFormatting>
  <conditionalFormatting sqref="I42">
    <cfRule type="beginsWith" dxfId="21661" priority="336" operator="beginsWith" text="ATR">
      <formula>LEFT(I42,LEN("ATR"))="ATR"</formula>
    </cfRule>
  </conditionalFormatting>
  <conditionalFormatting sqref="I42">
    <cfRule type="beginsWith" dxfId="21660" priority="335" operator="beginsWith" text="ATD">
      <formula>LEFT(I42,LEN("ATD"))="ATD"</formula>
    </cfRule>
  </conditionalFormatting>
  <conditionalFormatting sqref="I42">
    <cfRule type="beginsWith" dxfId="21659" priority="334" stopIfTrue="1" operator="beginsWith" text="DP">
      <formula>LEFT(I42,LEN("DP"))="DP"</formula>
    </cfRule>
  </conditionalFormatting>
  <conditionalFormatting sqref="I41">
    <cfRule type="beginsWith" dxfId="21658" priority="332" operator="beginsWith" text="FER">
      <formula>LEFT(I41,LEN("FER"))="FER"</formula>
    </cfRule>
    <cfRule type="beginsWith" dxfId="21657" priority="333" operator="beginsWith" text="FRS">
      <formula>LEFT(I41,LEN("FRS"))="FRS"</formula>
    </cfRule>
  </conditionalFormatting>
  <conditionalFormatting sqref="I41">
    <cfRule type="beginsWith" dxfId="21656" priority="331" operator="beginsWith" text="NT">
      <formula>LEFT(I41,LEN("NT"))="NT"</formula>
    </cfRule>
  </conditionalFormatting>
  <conditionalFormatting sqref="I41">
    <cfRule type="beginsWith" dxfId="21655" priority="328" operator="beginsWith" text="ANT">
      <formula>LEFT(I41,LEN("ANT"))="ANT"</formula>
    </cfRule>
    <cfRule type="beginsWith" dxfId="21654" priority="329" operator="beginsWith" text="FAL">
      <formula>LEFT(I41,LEN("FAL"))="FAL"</formula>
    </cfRule>
    <cfRule type="beginsWith" dxfId="21653" priority="330" operator="beginsWith" text="OK">
      <formula>LEFT(I41,LEN("OK"))="OK"</formula>
    </cfRule>
  </conditionalFormatting>
  <conditionalFormatting sqref="I41">
    <cfRule type="beginsWith" dxfId="21652" priority="327" operator="beginsWith" text="ATR">
      <formula>LEFT(I41,LEN("ATR"))="ATR"</formula>
    </cfRule>
  </conditionalFormatting>
  <conditionalFormatting sqref="I41">
    <cfRule type="beginsWith" dxfId="21651" priority="326" operator="beginsWith" text="ATD">
      <formula>LEFT(I41,LEN("ATD"))="ATD"</formula>
    </cfRule>
  </conditionalFormatting>
  <conditionalFormatting sqref="I41">
    <cfRule type="beginsWith" dxfId="21650" priority="325" operator="beginsWith" text="DP">
      <formula>LEFT(I41,LEN("DP"))="DP"</formula>
    </cfRule>
  </conditionalFormatting>
  <conditionalFormatting sqref="H39:H42">
    <cfRule type="expression" dxfId="21649" priority="324">
      <formula>G39="0"</formula>
    </cfRule>
  </conditionalFormatting>
  <conditionalFormatting sqref="G39:G42">
    <cfRule type="beginsWith" dxfId="21648" priority="323" operator="beginsWith" text="0">
      <formula>LEFT(G39,LEN("0"))="0"</formula>
    </cfRule>
  </conditionalFormatting>
  <conditionalFormatting sqref="L5:N6">
    <cfRule type="expression" dxfId="21647" priority="319">
      <formula>K3="FERIADO"</formula>
    </cfRule>
    <cfRule type="expression" dxfId="21646" priority="320">
      <formula>K3="FÉRIAS"</formula>
    </cfRule>
    <cfRule type="expression" dxfId="21645" priority="321">
      <formula>K3="ATESTADO"</formula>
    </cfRule>
    <cfRule type="expression" dxfId="21644" priority="322">
      <formula>K3="NTRAB"</formula>
    </cfRule>
  </conditionalFormatting>
  <conditionalFormatting sqref="N3">
    <cfRule type="beginsWith" dxfId="21643" priority="316" operator="beginsWith" text="DP">
      <formula>LEFT(N3,LEN("DP"))="DP"</formula>
    </cfRule>
    <cfRule type="beginsWith" dxfId="21642" priority="317" operator="beginsWith" text="FER">
      <formula>LEFT(N3,LEN("FER"))="FER"</formula>
    </cfRule>
    <cfRule type="beginsWith" dxfId="21641" priority="318" operator="beginsWith" text="FRS">
      <formula>LEFT(N3,LEN("FRS"))="FRS"</formula>
    </cfRule>
  </conditionalFormatting>
  <conditionalFormatting sqref="N3">
    <cfRule type="beginsWith" dxfId="21640" priority="315" operator="beginsWith" text="NT">
      <formula>LEFT(N3,LEN("NT"))="NT"</formula>
    </cfRule>
  </conditionalFormatting>
  <conditionalFormatting sqref="N3">
    <cfRule type="beginsWith" dxfId="21639" priority="312" operator="beginsWith" text="ANT">
      <formula>LEFT(N3,LEN("ANT"))="ANT"</formula>
    </cfRule>
    <cfRule type="beginsWith" dxfId="21638" priority="313" operator="beginsWith" text="FAL">
      <formula>LEFT(N3,LEN("FAL"))="FAL"</formula>
    </cfRule>
    <cfRule type="beginsWith" dxfId="21637" priority="314" operator="beginsWith" text="OK">
      <formula>LEFT(N3,LEN("OK"))="OK"</formula>
    </cfRule>
  </conditionalFormatting>
  <conditionalFormatting sqref="N3">
    <cfRule type="beginsWith" dxfId="21636" priority="311" operator="beginsWith" text="ATR">
      <formula>LEFT(N3,LEN("ATR"))="ATR"</formula>
    </cfRule>
  </conditionalFormatting>
  <conditionalFormatting sqref="N3">
    <cfRule type="beginsWith" dxfId="21635" priority="310" operator="beginsWith" text="ATD">
      <formula>LEFT(N3,LEN("ATD"))="ATD"</formula>
    </cfRule>
  </conditionalFormatting>
  <conditionalFormatting sqref="N4">
    <cfRule type="beginsWith" dxfId="21634" priority="308" operator="beginsWith" text="FER">
      <formula>LEFT(N4,LEN("FER"))="FER"</formula>
    </cfRule>
    <cfRule type="beginsWith" dxfId="21633" priority="309" operator="beginsWith" text="FRS">
      <formula>LEFT(N4,LEN("FRS"))="FRS"</formula>
    </cfRule>
  </conditionalFormatting>
  <conditionalFormatting sqref="N4">
    <cfRule type="beginsWith" dxfId="21632" priority="307" operator="beginsWith" text="NT">
      <formula>LEFT(N4,LEN("NT"))="NT"</formula>
    </cfRule>
  </conditionalFormatting>
  <conditionalFormatting sqref="N4">
    <cfRule type="beginsWith" dxfId="21631" priority="304" operator="beginsWith" text="ANT">
      <formula>LEFT(N4,LEN("ANT"))="ANT"</formula>
    </cfRule>
    <cfRule type="beginsWith" dxfId="21630" priority="305" operator="beginsWith" text="FAL">
      <formula>LEFT(N4,LEN("FAL"))="FAL"</formula>
    </cfRule>
    <cfRule type="beginsWith" dxfId="21629" priority="306" operator="beginsWith" text="OK">
      <formula>LEFT(N4,LEN("OK"))="OK"</formula>
    </cfRule>
  </conditionalFormatting>
  <conditionalFormatting sqref="N4">
    <cfRule type="beginsWith" dxfId="21628" priority="303" operator="beginsWith" text="ATR">
      <formula>LEFT(N4,LEN("ATR"))="ATR"</formula>
    </cfRule>
  </conditionalFormatting>
  <conditionalFormatting sqref="N4">
    <cfRule type="beginsWith" dxfId="21627" priority="302" operator="beginsWith" text="ATD">
      <formula>LEFT(N4,LEN("ATD"))="ATD"</formula>
    </cfRule>
  </conditionalFormatting>
  <conditionalFormatting sqref="N4">
    <cfRule type="beginsWith" dxfId="21626" priority="301" stopIfTrue="1" operator="beginsWith" text="DP">
      <formula>LEFT(N4,LEN("DP"))="DP"</formula>
    </cfRule>
  </conditionalFormatting>
  <conditionalFormatting sqref="M3:M4">
    <cfRule type="expression" dxfId="21625" priority="300">
      <formula>L3="0"</formula>
    </cfRule>
  </conditionalFormatting>
  <conditionalFormatting sqref="L3:L4">
    <cfRule type="beginsWith" dxfId="21624" priority="299" operator="beginsWith" text="0">
      <formula>LEFT(L3,LEN("0"))="0"</formula>
    </cfRule>
  </conditionalFormatting>
  <conditionalFormatting sqref="L7:N10">
    <cfRule type="expression" dxfId="21623" priority="295">
      <formula>K7="FÉRIAS"</formula>
    </cfRule>
    <cfRule type="expression" dxfId="21622" priority="296">
      <formula>K7="FERIADO"</formula>
    </cfRule>
    <cfRule type="expression" dxfId="21621" priority="297">
      <formula>K7="ATESTADO"</formula>
    </cfRule>
    <cfRule type="expression" dxfId="21620" priority="298">
      <formula>K7="NTRAB"</formula>
    </cfRule>
  </conditionalFormatting>
  <conditionalFormatting sqref="N12">
    <cfRule type="beginsWith" dxfId="21619" priority="293" operator="beginsWith" text="FER">
      <formula>LEFT(N12,LEN("FER"))="FER"</formula>
    </cfRule>
    <cfRule type="beginsWith" dxfId="21618" priority="294" operator="beginsWith" text="FRS">
      <formula>LEFT(N12,LEN("FRS"))="FRS"</formula>
    </cfRule>
  </conditionalFormatting>
  <conditionalFormatting sqref="N12">
    <cfRule type="beginsWith" dxfId="21617" priority="292" operator="beginsWith" text="NT">
      <formula>LEFT(N12,LEN("NT"))="NT"</formula>
    </cfRule>
  </conditionalFormatting>
  <conditionalFormatting sqref="N12">
    <cfRule type="beginsWith" dxfId="21616" priority="289" operator="beginsWith" text="ANT">
      <formula>LEFT(N12,LEN("ANT"))="ANT"</formula>
    </cfRule>
    <cfRule type="beginsWith" dxfId="21615" priority="290" operator="beginsWith" text="FAL">
      <formula>LEFT(N12,LEN("FAL"))="FAL"</formula>
    </cfRule>
    <cfRule type="beginsWith" dxfId="21614" priority="291" operator="beginsWith" text="OK">
      <formula>LEFT(N12,LEN("OK"))="OK"</formula>
    </cfRule>
  </conditionalFormatting>
  <conditionalFormatting sqref="N12">
    <cfRule type="beginsWith" dxfId="21613" priority="288" operator="beginsWith" text="ATR">
      <formula>LEFT(N12,LEN("ATR"))="ATR"</formula>
    </cfRule>
  </conditionalFormatting>
  <conditionalFormatting sqref="N12">
    <cfRule type="beginsWith" dxfId="21612" priority="287" operator="beginsWith" text="ATD">
      <formula>LEFT(N12,LEN("ATD"))="ATD"</formula>
    </cfRule>
  </conditionalFormatting>
  <conditionalFormatting sqref="N12">
    <cfRule type="beginsWith" dxfId="21611" priority="286" operator="beginsWith" text="DP">
      <formula>LEFT(N12,LEN("DP"))="DP"</formula>
    </cfRule>
  </conditionalFormatting>
  <conditionalFormatting sqref="N11">
    <cfRule type="beginsWith" dxfId="21610" priority="284" operator="beginsWith" text="FER">
      <formula>LEFT(N11,LEN("FER"))="FER"</formula>
    </cfRule>
    <cfRule type="beginsWith" dxfId="21609" priority="285" operator="beginsWith" text="FRS">
      <formula>LEFT(N11,LEN("FRS"))="FRS"</formula>
    </cfRule>
  </conditionalFormatting>
  <conditionalFormatting sqref="N11">
    <cfRule type="beginsWith" dxfId="21608" priority="283" operator="beginsWith" text="NT">
      <formula>LEFT(N11,LEN("NT"))="NT"</formula>
    </cfRule>
  </conditionalFormatting>
  <conditionalFormatting sqref="N11">
    <cfRule type="beginsWith" dxfId="21607" priority="280" operator="beginsWith" text="ANT">
      <formula>LEFT(N11,LEN("ANT"))="ANT"</formula>
    </cfRule>
    <cfRule type="beginsWith" dxfId="21606" priority="281" operator="beginsWith" text="FAL">
      <formula>LEFT(N11,LEN("FAL"))="FAL"</formula>
    </cfRule>
    <cfRule type="beginsWith" dxfId="21605" priority="282" operator="beginsWith" text="OK">
      <formula>LEFT(N11,LEN("OK"))="OK"</formula>
    </cfRule>
  </conditionalFormatting>
  <conditionalFormatting sqref="N11">
    <cfRule type="beginsWith" dxfId="21604" priority="279" operator="beginsWith" text="ATR">
      <formula>LEFT(N11,LEN("ATR"))="ATR"</formula>
    </cfRule>
  </conditionalFormatting>
  <conditionalFormatting sqref="N11">
    <cfRule type="beginsWith" dxfId="21603" priority="278" operator="beginsWith" text="ATD">
      <formula>LEFT(N11,LEN("ATD"))="ATD"</formula>
    </cfRule>
  </conditionalFormatting>
  <conditionalFormatting sqref="N11">
    <cfRule type="beginsWith" dxfId="21602" priority="277" operator="beginsWith" text="DP">
      <formula>LEFT(N11,LEN("DP"))="DP"</formula>
    </cfRule>
  </conditionalFormatting>
  <conditionalFormatting sqref="N14">
    <cfRule type="beginsWith" dxfId="21601" priority="275" operator="beginsWith" text="FER">
      <formula>LEFT(N14,LEN("FER"))="FER"</formula>
    </cfRule>
    <cfRule type="beginsWith" dxfId="21600" priority="276" operator="beginsWith" text="FRS">
      <formula>LEFT(N14,LEN("FRS"))="FRS"</formula>
    </cfRule>
  </conditionalFormatting>
  <conditionalFormatting sqref="N14">
    <cfRule type="beginsWith" dxfId="21599" priority="274" operator="beginsWith" text="NT">
      <formula>LEFT(N14,LEN("NT"))="NT"</formula>
    </cfRule>
  </conditionalFormatting>
  <conditionalFormatting sqref="N14">
    <cfRule type="beginsWith" dxfId="21598" priority="271" operator="beginsWith" text="ANT">
      <formula>LEFT(N14,LEN("ANT"))="ANT"</formula>
    </cfRule>
    <cfRule type="beginsWith" dxfId="21597" priority="272" operator="beginsWith" text="FAL">
      <formula>LEFT(N14,LEN("FAL"))="FAL"</formula>
    </cfRule>
    <cfRule type="beginsWith" dxfId="21596" priority="273" operator="beginsWith" text="OK">
      <formula>LEFT(N14,LEN("OK"))="OK"</formula>
    </cfRule>
  </conditionalFormatting>
  <conditionalFormatting sqref="N14">
    <cfRule type="beginsWith" dxfId="21595" priority="270" operator="beginsWith" text="ATR">
      <formula>LEFT(N14,LEN("ATR"))="ATR"</formula>
    </cfRule>
  </conditionalFormatting>
  <conditionalFormatting sqref="N14">
    <cfRule type="beginsWith" dxfId="21594" priority="269" operator="beginsWith" text="ATD">
      <formula>LEFT(N14,LEN("ATD"))="ATD"</formula>
    </cfRule>
  </conditionalFormatting>
  <conditionalFormatting sqref="N14">
    <cfRule type="beginsWith" dxfId="21593" priority="268" stopIfTrue="1" operator="beginsWith" text="DP">
      <formula>LEFT(N14,LEN("DP"))="DP"</formula>
    </cfRule>
  </conditionalFormatting>
  <conditionalFormatting sqref="N13">
    <cfRule type="beginsWith" dxfId="21592" priority="266" operator="beginsWith" text="FER">
      <formula>LEFT(N13,LEN("FER"))="FER"</formula>
    </cfRule>
    <cfRule type="beginsWith" dxfId="21591" priority="267" operator="beginsWith" text="FRS">
      <formula>LEFT(N13,LEN("FRS"))="FRS"</formula>
    </cfRule>
  </conditionalFormatting>
  <conditionalFormatting sqref="N13">
    <cfRule type="beginsWith" dxfId="21590" priority="265" operator="beginsWith" text="NT">
      <formula>LEFT(N13,LEN("NT"))="NT"</formula>
    </cfRule>
  </conditionalFormatting>
  <conditionalFormatting sqref="N13">
    <cfRule type="beginsWith" dxfId="21589" priority="262" operator="beginsWith" text="ANT">
      <formula>LEFT(N13,LEN("ANT"))="ANT"</formula>
    </cfRule>
    <cfRule type="beginsWith" dxfId="21588" priority="263" operator="beginsWith" text="FAL">
      <formula>LEFT(N13,LEN("FAL"))="FAL"</formula>
    </cfRule>
    <cfRule type="beginsWith" dxfId="21587" priority="264" operator="beginsWith" text="OK">
      <formula>LEFT(N13,LEN("OK"))="OK"</formula>
    </cfRule>
  </conditionalFormatting>
  <conditionalFormatting sqref="N13">
    <cfRule type="beginsWith" dxfId="21586" priority="261" operator="beginsWith" text="ATR">
      <formula>LEFT(N13,LEN("ATR"))="ATR"</formula>
    </cfRule>
  </conditionalFormatting>
  <conditionalFormatting sqref="N13">
    <cfRule type="beginsWith" dxfId="21585" priority="260" operator="beginsWith" text="ATD">
      <formula>LEFT(N13,LEN("ATD"))="ATD"</formula>
    </cfRule>
  </conditionalFormatting>
  <conditionalFormatting sqref="N13">
    <cfRule type="beginsWith" dxfId="21584" priority="259" operator="beginsWith" text="DP">
      <formula>LEFT(N13,LEN("DP"))="DP"</formula>
    </cfRule>
  </conditionalFormatting>
  <conditionalFormatting sqref="M11:M14">
    <cfRule type="expression" dxfId="21583" priority="258">
      <formula>L11="0"</formula>
    </cfRule>
  </conditionalFormatting>
  <conditionalFormatting sqref="L11:L14">
    <cfRule type="beginsWith" dxfId="21582" priority="257" operator="beginsWith" text="0">
      <formula>LEFT(L11,LEN("0"))="0"</formula>
    </cfRule>
  </conditionalFormatting>
  <conditionalFormatting sqref="N16">
    <cfRule type="beginsWith" dxfId="21581" priority="255" operator="beginsWith" text="FER">
      <formula>LEFT(N16,LEN("FER"))="FER"</formula>
    </cfRule>
    <cfRule type="beginsWith" dxfId="21580" priority="256" operator="beginsWith" text="FRS">
      <formula>LEFT(N16,LEN("FRS"))="FRS"</formula>
    </cfRule>
  </conditionalFormatting>
  <conditionalFormatting sqref="N16">
    <cfRule type="beginsWith" dxfId="21579" priority="254" operator="beginsWith" text="NT">
      <formula>LEFT(N16,LEN("NT"))="NT"</formula>
    </cfRule>
  </conditionalFormatting>
  <conditionalFormatting sqref="N16">
    <cfRule type="beginsWith" dxfId="21578" priority="251" operator="beginsWith" text="ANT">
      <formula>LEFT(N16,LEN("ANT"))="ANT"</formula>
    </cfRule>
    <cfRule type="beginsWith" dxfId="21577" priority="252" operator="beginsWith" text="FAL">
      <formula>LEFT(N16,LEN("FAL"))="FAL"</formula>
    </cfRule>
    <cfRule type="beginsWith" dxfId="21576" priority="253" operator="beginsWith" text="OK">
      <formula>LEFT(N16,LEN("OK"))="OK"</formula>
    </cfRule>
  </conditionalFormatting>
  <conditionalFormatting sqref="N16">
    <cfRule type="beginsWith" dxfId="21575" priority="250" operator="beginsWith" text="ATR">
      <formula>LEFT(N16,LEN("ATR"))="ATR"</formula>
    </cfRule>
  </conditionalFormatting>
  <conditionalFormatting sqref="N16">
    <cfRule type="beginsWith" dxfId="21574" priority="249" operator="beginsWith" text="ATD">
      <formula>LEFT(N16,LEN("ATD"))="ATD"</formula>
    </cfRule>
  </conditionalFormatting>
  <conditionalFormatting sqref="N16">
    <cfRule type="beginsWith" dxfId="21573" priority="248" operator="beginsWith" text="DP">
      <formula>LEFT(N16,LEN("DP"))="DP"</formula>
    </cfRule>
  </conditionalFormatting>
  <conditionalFormatting sqref="N15">
    <cfRule type="beginsWith" dxfId="21572" priority="246" operator="beginsWith" text="FER">
      <formula>LEFT(N15,LEN("FER"))="FER"</formula>
    </cfRule>
    <cfRule type="beginsWith" dxfId="21571" priority="247" operator="beginsWith" text="FRS">
      <formula>LEFT(N15,LEN("FRS"))="FRS"</formula>
    </cfRule>
  </conditionalFormatting>
  <conditionalFormatting sqref="N15">
    <cfRule type="beginsWith" dxfId="21570" priority="245" operator="beginsWith" text="NT">
      <formula>LEFT(N15,LEN("NT"))="NT"</formula>
    </cfRule>
  </conditionalFormatting>
  <conditionalFormatting sqref="N15">
    <cfRule type="beginsWith" dxfId="21569" priority="242" operator="beginsWith" text="ANT">
      <formula>LEFT(N15,LEN("ANT"))="ANT"</formula>
    </cfRule>
    <cfRule type="beginsWith" dxfId="21568" priority="243" operator="beginsWith" text="FAL">
      <formula>LEFT(N15,LEN("FAL"))="FAL"</formula>
    </cfRule>
    <cfRule type="beginsWith" dxfId="21567" priority="244" operator="beginsWith" text="OK">
      <formula>LEFT(N15,LEN("OK"))="OK"</formula>
    </cfRule>
  </conditionalFormatting>
  <conditionalFormatting sqref="N15">
    <cfRule type="beginsWith" dxfId="21566" priority="241" operator="beginsWith" text="ATR">
      <formula>LEFT(N15,LEN("ATR"))="ATR"</formula>
    </cfRule>
  </conditionalFormatting>
  <conditionalFormatting sqref="N15">
    <cfRule type="beginsWith" dxfId="21565" priority="240" operator="beginsWith" text="ATD">
      <formula>LEFT(N15,LEN("ATD"))="ATD"</formula>
    </cfRule>
  </conditionalFormatting>
  <conditionalFormatting sqref="N15">
    <cfRule type="beginsWith" dxfId="21564" priority="239" operator="beginsWith" text="DP">
      <formula>LEFT(N15,LEN("DP"))="DP"</formula>
    </cfRule>
  </conditionalFormatting>
  <conditionalFormatting sqref="N18">
    <cfRule type="beginsWith" dxfId="21563" priority="237" operator="beginsWith" text="FER">
      <formula>LEFT(N18,LEN("FER"))="FER"</formula>
    </cfRule>
    <cfRule type="beginsWith" dxfId="21562" priority="238" operator="beginsWith" text="FRS">
      <formula>LEFT(N18,LEN("FRS"))="FRS"</formula>
    </cfRule>
  </conditionalFormatting>
  <conditionalFormatting sqref="N18">
    <cfRule type="beginsWith" dxfId="21561" priority="236" operator="beginsWith" text="NT">
      <formula>LEFT(N18,LEN("NT"))="NT"</formula>
    </cfRule>
  </conditionalFormatting>
  <conditionalFormatting sqref="N18">
    <cfRule type="beginsWith" dxfId="21560" priority="233" operator="beginsWith" text="ANT">
      <formula>LEFT(N18,LEN("ANT"))="ANT"</formula>
    </cfRule>
    <cfRule type="beginsWith" dxfId="21559" priority="234" operator="beginsWith" text="FAL">
      <formula>LEFT(N18,LEN("FAL"))="FAL"</formula>
    </cfRule>
    <cfRule type="beginsWith" dxfId="21558" priority="235" operator="beginsWith" text="OK">
      <formula>LEFT(N18,LEN("OK"))="OK"</formula>
    </cfRule>
  </conditionalFormatting>
  <conditionalFormatting sqref="N18">
    <cfRule type="beginsWith" dxfId="21557" priority="232" operator="beginsWith" text="ATR">
      <formula>LEFT(N18,LEN("ATR"))="ATR"</formula>
    </cfRule>
  </conditionalFormatting>
  <conditionalFormatting sqref="N18">
    <cfRule type="beginsWith" dxfId="21556" priority="231" operator="beginsWith" text="ATD">
      <formula>LEFT(N18,LEN("ATD"))="ATD"</formula>
    </cfRule>
  </conditionalFormatting>
  <conditionalFormatting sqref="N18">
    <cfRule type="beginsWith" dxfId="21555" priority="230" stopIfTrue="1" operator="beginsWith" text="DP">
      <formula>LEFT(N18,LEN("DP"))="DP"</formula>
    </cfRule>
  </conditionalFormatting>
  <conditionalFormatting sqref="N17">
    <cfRule type="beginsWith" dxfId="21554" priority="228" operator="beginsWith" text="FER">
      <formula>LEFT(N17,LEN("FER"))="FER"</formula>
    </cfRule>
    <cfRule type="beginsWith" dxfId="21553" priority="229" operator="beginsWith" text="FRS">
      <formula>LEFT(N17,LEN("FRS"))="FRS"</formula>
    </cfRule>
  </conditionalFormatting>
  <conditionalFormatting sqref="N17">
    <cfRule type="beginsWith" dxfId="21552" priority="227" operator="beginsWith" text="NT">
      <formula>LEFT(N17,LEN("NT"))="NT"</formula>
    </cfRule>
  </conditionalFormatting>
  <conditionalFormatting sqref="N17">
    <cfRule type="beginsWith" dxfId="21551" priority="224" operator="beginsWith" text="ANT">
      <formula>LEFT(N17,LEN("ANT"))="ANT"</formula>
    </cfRule>
    <cfRule type="beginsWith" dxfId="21550" priority="225" operator="beginsWith" text="FAL">
      <formula>LEFT(N17,LEN("FAL"))="FAL"</formula>
    </cfRule>
    <cfRule type="beginsWith" dxfId="21549" priority="226" operator="beginsWith" text="OK">
      <formula>LEFT(N17,LEN("OK"))="OK"</formula>
    </cfRule>
  </conditionalFormatting>
  <conditionalFormatting sqref="N17">
    <cfRule type="beginsWith" dxfId="21548" priority="223" operator="beginsWith" text="ATR">
      <formula>LEFT(N17,LEN("ATR"))="ATR"</formula>
    </cfRule>
  </conditionalFormatting>
  <conditionalFormatting sqref="N17">
    <cfRule type="beginsWith" dxfId="21547" priority="222" operator="beginsWith" text="ATD">
      <formula>LEFT(N17,LEN("ATD"))="ATD"</formula>
    </cfRule>
  </conditionalFormatting>
  <conditionalFormatting sqref="N17">
    <cfRule type="beginsWith" dxfId="21546" priority="221" operator="beginsWith" text="DP">
      <formula>LEFT(N17,LEN("DP"))="DP"</formula>
    </cfRule>
  </conditionalFormatting>
  <conditionalFormatting sqref="M15:M18">
    <cfRule type="expression" dxfId="21545" priority="220">
      <formula>L15="0"</formula>
    </cfRule>
  </conditionalFormatting>
  <conditionalFormatting sqref="L15:L18">
    <cfRule type="beginsWith" dxfId="21544" priority="219" operator="beginsWith" text="0">
      <formula>LEFT(L15,LEN("0"))="0"</formula>
    </cfRule>
  </conditionalFormatting>
  <conditionalFormatting sqref="N20">
    <cfRule type="beginsWith" dxfId="21543" priority="217" operator="beginsWith" text="FER">
      <formula>LEFT(N20,LEN("FER"))="FER"</formula>
    </cfRule>
    <cfRule type="beginsWith" dxfId="21542" priority="218" operator="beginsWith" text="FRS">
      <formula>LEFT(N20,LEN("FRS"))="FRS"</formula>
    </cfRule>
  </conditionalFormatting>
  <conditionalFormatting sqref="N20">
    <cfRule type="beginsWith" dxfId="21541" priority="216" operator="beginsWith" text="NT">
      <formula>LEFT(N20,LEN("NT"))="NT"</formula>
    </cfRule>
  </conditionalFormatting>
  <conditionalFormatting sqref="N20">
    <cfRule type="beginsWith" dxfId="21540" priority="213" operator="beginsWith" text="ANT">
      <formula>LEFT(N20,LEN("ANT"))="ANT"</formula>
    </cfRule>
    <cfRule type="beginsWith" dxfId="21539" priority="214" operator="beginsWith" text="FAL">
      <formula>LEFT(N20,LEN("FAL"))="FAL"</formula>
    </cfRule>
    <cfRule type="beginsWith" dxfId="21538" priority="215" operator="beginsWith" text="OK">
      <formula>LEFT(N20,LEN("OK"))="OK"</formula>
    </cfRule>
  </conditionalFormatting>
  <conditionalFormatting sqref="N20">
    <cfRule type="beginsWith" dxfId="21537" priority="212" operator="beginsWith" text="ATR">
      <formula>LEFT(N20,LEN("ATR"))="ATR"</formula>
    </cfRule>
  </conditionalFormatting>
  <conditionalFormatting sqref="N20">
    <cfRule type="beginsWith" dxfId="21536" priority="211" operator="beginsWith" text="ATD">
      <formula>LEFT(N20,LEN("ATD"))="ATD"</formula>
    </cfRule>
  </conditionalFormatting>
  <conditionalFormatting sqref="N20">
    <cfRule type="beginsWith" dxfId="21535" priority="210" operator="beginsWith" text="DP">
      <formula>LEFT(N20,LEN("DP"))="DP"</formula>
    </cfRule>
  </conditionalFormatting>
  <conditionalFormatting sqref="N19">
    <cfRule type="beginsWith" dxfId="21534" priority="208" operator="beginsWith" text="FER">
      <formula>LEFT(N19,LEN("FER"))="FER"</formula>
    </cfRule>
    <cfRule type="beginsWith" dxfId="21533" priority="209" operator="beginsWith" text="FRS">
      <formula>LEFT(N19,LEN("FRS"))="FRS"</formula>
    </cfRule>
  </conditionalFormatting>
  <conditionalFormatting sqref="N19">
    <cfRule type="beginsWith" dxfId="21532" priority="207" operator="beginsWith" text="NT">
      <formula>LEFT(N19,LEN("NT"))="NT"</formula>
    </cfRule>
  </conditionalFormatting>
  <conditionalFormatting sqref="N19">
    <cfRule type="beginsWith" dxfId="21531" priority="204" operator="beginsWith" text="ANT">
      <formula>LEFT(N19,LEN("ANT"))="ANT"</formula>
    </cfRule>
    <cfRule type="beginsWith" dxfId="21530" priority="205" operator="beginsWith" text="FAL">
      <formula>LEFT(N19,LEN("FAL"))="FAL"</formula>
    </cfRule>
    <cfRule type="beginsWith" dxfId="21529" priority="206" operator="beginsWith" text="OK">
      <formula>LEFT(N19,LEN("OK"))="OK"</formula>
    </cfRule>
  </conditionalFormatting>
  <conditionalFormatting sqref="N19">
    <cfRule type="beginsWith" dxfId="21528" priority="203" operator="beginsWith" text="ATR">
      <formula>LEFT(N19,LEN("ATR"))="ATR"</formula>
    </cfRule>
  </conditionalFormatting>
  <conditionalFormatting sqref="N19">
    <cfRule type="beginsWith" dxfId="21527" priority="202" operator="beginsWith" text="ATD">
      <formula>LEFT(N19,LEN("ATD"))="ATD"</formula>
    </cfRule>
  </conditionalFormatting>
  <conditionalFormatting sqref="N19">
    <cfRule type="beginsWith" dxfId="21526" priority="201" operator="beginsWith" text="DP">
      <formula>LEFT(N19,LEN("DP"))="DP"</formula>
    </cfRule>
  </conditionalFormatting>
  <conditionalFormatting sqref="N22">
    <cfRule type="beginsWith" dxfId="21525" priority="199" operator="beginsWith" text="FER">
      <formula>LEFT(N22,LEN("FER"))="FER"</formula>
    </cfRule>
    <cfRule type="beginsWith" dxfId="21524" priority="200" operator="beginsWith" text="FRS">
      <formula>LEFT(N22,LEN("FRS"))="FRS"</formula>
    </cfRule>
  </conditionalFormatting>
  <conditionalFormatting sqref="N22">
    <cfRule type="beginsWith" dxfId="21523" priority="198" operator="beginsWith" text="NT">
      <formula>LEFT(N22,LEN("NT"))="NT"</formula>
    </cfRule>
  </conditionalFormatting>
  <conditionalFormatting sqref="N22">
    <cfRule type="beginsWith" dxfId="21522" priority="195" operator="beginsWith" text="ANT">
      <formula>LEFT(N22,LEN("ANT"))="ANT"</formula>
    </cfRule>
    <cfRule type="beginsWith" dxfId="21521" priority="196" operator="beginsWith" text="FAL">
      <formula>LEFT(N22,LEN("FAL"))="FAL"</formula>
    </cfRule>
    <cfRule type="beginsWith" dxfId="21520" priority="197" operator="beginsWith" text="OK">
      <formula>LEFT(N22,LEN("OK"))="OK"</formula>
    </cfRule>
  </conditionalFormatting>
  <conditionalFormatting sqref="N22">
    <cfRule type="beginsWith" dxfId="21519" priority="194" operator="beginsWith" text="ATR">
      <formula>LEFT(N22,LEN("ATR"))="ATR"</formula>
    </cfRule>
  </conditionalFormatting>
  <conditionalFormatting sqref="N22">
    <cfRule type="beginsWith" dxfId="21518" priority="193" operator="beginsWith" text="ATD">
      <formula>LEFT(N22,LEN("ATD"))="ATD"</formula>
    </cfRule>
  </conditionalFormatting>
  <conditionalFormatting sqref="N22">
    <cfRule type="beginsWith" dxfId="21517" priority="192" stopIfTrue="1" operator="beginsWith" text="DP">
      <formula>LEFT(N22,LEN("DP"))="DP"</formula>
    </cfRule>
  </conditionalFormatting>
  <conditionalFormatting sqref="N21">
    <cfRule type="beginsWith" dxfId="21516" priority="190" operator="beginsWith" text="FER">
      <formula>LEFT(N21,LEN("FER"))="FER"</formula>
    </cfRule>
    <cfRule type="beginsWith" dxfId="21515" priority="191" operator="beginsWith" text="FRS">
      <formula>LEFT(N21,LEN("FRS"))="FRS"</formula>
    </cfRule>
  </conditionalFormatting>
  <conditionalFormatting sqref="N21">
    <cfRule type="beginsWith" dxfId="21514" priority="189" operator="beginsWith" text="NT">
      <formula>LEFT(N21,LEN("NT"))="NT"</formula>
    </cfRule>
  </conditionalFormatting>
  <conditionalFormatting sqref="N21">
    <cfRule type="beginsWith" dxfId="21513" priority="186" operator="beginsWith" text="ANT">
      <formula>LEFT(N21,LEN("ANT"))="ANT"</formula>
    </cfRule>
    <cfRule type="beginsWith" dxfId="21512" priority="187" operator="beginsWith" text="FAL">
      <formula>LEFT(N21,LEN("FAL"))="FAL"</formula>
    </cfRule>
    <cfRule type="beginsWith" dxfId="21511" priority="188" operator="beginsWith" text="OK">
      <formula>LEFT(N21,LEN("OK"))="OK"</formula>
    </cfRule>
  </conditionalFormatting>
  <conditionalFormatting sqref="N21">
    <cfRule type="beginsWith" dxfId="21510" priority="185" operator="beginsWith" text="ATR">
      <formula>LEFT(N21,LEN("ATR"))="ATR"</formula>
    </cfRule>
  </conditionalFormatting>
  <conditionalFormatting sqref="N21">
    <cfRule type="beginsWith" dxfId="21509" priority="184" operator="beginsWith" text="ATD">
      <formula>LEFT(N21,LEN("ATD"))="ATD"</formula>
    </cfRule>
  </conditionalFormatting>
  <conditionalFormatting sqref="N21">
    <cfRule type="beginsWith" dxfId="21508" priority="183" operator="beginsWith" text="DP">
      <formula>LEFT(N21,LEN("DP"))="DP"</formula>
    </cfRule>
  </conditionalFormatting>
  <conditionalFormatting sqref="M19:M22">
    <cfRule type="expression" dxfId="21507" priority="182">
      <formula>L19="0"</formula>
    </cfRule>
  </conditionalFormatting>
  <conditionalFormatting sqref="L19:L22">
    <cfRule type="beginsWith" dxfId="21506" priority="181" operator="beginsWith" text="0">
      <formula>LEFT(L19,LEN("0"))="0"</formula>
    </cfRule>
  </conditionalFormatting>
  <conditionalFormatting sqref="N24">
    <cfRule type="beginsWith" dxfId="21505" priority="179" operator="beginsWith" text="FER">
      <formula>LEFT(N24,LEN("FER"))="FER"</formula>
    </cfRule>
    <cfRule type="beginsWith" dxfId="21504" priority="180" operator="beginsWith" text="FRS">
      <formula>LEFT(N24,LEN("FRS"))="FRS"</formula>
    </cfRule>
  </conditionalFormatting>
  <conditionalFormatting sqref="N24">
    <cfRule type="beginsWith" dxfId="21503" priority="178" operator="beginsWith" text="NT">
      <formula>LEFT(N24,LEN("NT"))="NT"</formula>
    </cfRule>
  </conditionalFormatting>
  <conditionalFormatting sqref="N24">
    <cfRule type="beginsWith" dxfId="21502" priority="175" operator="beginsWith" text="ANT">
      <formula>LEFT(N24,LEN("ANT"))="ANT"</formula>
    </cfRule>
    <cfRule type="beginsWith" dxfId="21501" priority="176" operator="beginsWith" text="FAL">
      <formula>LEFT(N24,LEN("FAL"))="FAL"</formula>
    </cfRule>
    <cfRule type="beginsWith" dxfId="21500" priority="177" operator="beginsWith" text="OK">
      <formula>LEFT(N24,LEN("OK"))="OK"</formula>
    </cfRule>
  </conditionalFormatting>
  <conditionalFormatting sqref="N24">
    <cfRule type="beginsWith" dxfId="21499" priority="174" operator="beginsWith" text="ATR">
      <formula>LEFT(N24,LEN("ATR"))="ATR"</formula>
    </cfRule>
  </conditionalFormatting>
  <conditionalFormatting sqref="N24">
    <cfRule type="beginsWith" dxfId="21498" priority="173" operator="beginsWith" text="ATD">
      <formula>LEFT(N24,LEN("ATD"))="ATD"</formula>
    </cfRule>
  </conditionalFormatting>
  <conditionalFormatting sqref="N24">
    <cfRule type="beginsWith" dxfId="21497" priority="172" operator="beginsWith" text="DP">
      <formula>LEFT(N24,LEN("DP"))="DP"</formula>
    </cfRule>
  </conditionalFormatting>
  <conditionalFormatting sqref="N23">
    <cfRule type="beginsWith" dxfId="21496" priority="170" operator="beginsWith" text="FER">
      <formula>LEFT(N23,LEN("FER"))="FER"</formula>
    </cfRule>
    <cfRule type="beginsWith" dxfId="21495" priority="171" operator="beginsWith" text="FRS">
      <formula>LEFT(N23,LEN("FRS"))="FRS"</formula>
    </cfRule>
  </conditionalFormatting>
  <conditionalFormatting sqref="N23">
    <cfRule type="beginsWith" dxfId="21494" priority="169" operator="beginsWith" text="NT">
      <formula>LEFT(N23,LEN("NT"))="NT"</formula>
    </cfRule>
  </conditionalFormatting>
  <conditionalFormatting sqref="N23">
    <cfRule type="beginsWith" dxfId="21493" priority="166" operator="beginsWith" text="ANT">
      <formula>LEFT(N23,LEN("ANT"))="ANT"</formula>
    </cfRule>
    <cfRule type="beginsWith" dxfId="21492" priority="167" operator="beginsWith" text="FAL">
      <formula>LEFT(N23,LEN("FAL"))="FAL"</formula>
    </cfRule>
    <cfRule type="beginsWith" dxfId="21491" priority="168" operator="beginsWith" text="OK">
      <formula>LEFT(N23,LEN("OK"))="OK"</formula>
    </cfRule>
  </conditionalFormatting>
  <conditionalFormatting sqref="N23">
    <cfRule type="beginsWith" dxfId="21490" priority="165" operator="beginsWith" text="ATR">
      <formula>LEFT(N23,LEN("ATR"))="ATR"</formula>
    </cfRule>
  </conditionalFormatting>
  <conditionalFormatting sqref="N23">
    <cfRule type="beginsWith" dxfId="21489" priority="164" operator="beginsWith" text="ATD">
      <formula>LEFT(N23,LEN("ATD"))="ATD"</formula>
    </cfRule>
  </conditionalFormatting>
  <conditionalFormatting sqref="N23">
    <cfRule type="beginsWith" dxfId="21488" priority="163" operator="beginsWith" text="DP">
      <formula>LEFT(N23,LEN("DP"))="DP"</formula>
    </cfRule>
  </conditionalFormatting>
  <conditionalFormatting sqref="N26">
    <cfRule type="beginsWith" dxfId="21487" priority="161" operator="beginsWith" text="FER">
      <formula>LEFT(N26,LEN("FER"))="FER"</formula>
    </cfRule>
    <cfRule type="beginsWith" dxfId="21486" priority="162" operator="beginsWith" text="FRS">
      <formula>LEFT(N26,LEN("FRS"))="FRS"</formula>
    </cfRule>
  </conditionalFormatting>
  <conditionalFormatting sqref="N26">
    <cfRule type="beginsWith" dxfId="21485" priority="160" operator="beginsWith" text="NT">
      <formula>LEFT(N26,LEN("NT"))="NT"</formula>
    </cfRule>
  </conditionalFormatting>
  <conditionalFormatting sqref="N26">
    <cfRule type="beginsWith" dxfId="21484" priority="157" operator="beginsWith" text="ANT">
      <formula>LEFT(N26,LEN("ANT"))="ANT"</formula>
    </cfRule>
    <cfRule type="beginsWith" dxfId="21483" priority="158" operator="beginsWith" text="FAL">
      <formula>LEFT(N26,LEN("FAL"))="FAL"</formula>
    </cfRule>
    <cfRule type="beginsWith" dxfId="21482" priority="159" operator="beginsWith" text="OK">
      <formula>LEFT(N26,LEN("OK"))="OK"</formula>
    </cfRule>
  </conditionalFormatting>
  <conditionalFormatting sqref="N26">
    <cfRule type="beginsWith" dxfId="21481" priority="156" operator="beginsWith" text="ATR">
      <formula>LEFT(N26,LEN("ATR"))="ATR"</formula>
    </cfRule>
  </conditionalFormatting>
  <conditionalFormatting sqref="N26">
    <cfRule type="beginsWith" dxfId="21480" priority="155" operator="beginsWith" text="ATD">
      <formula>LEFT(N26,LEN("ATD"))="ATD"</formula>
    </cfRule>
  </conditionalFormatting>
  <conditionalFormatting sqref="N26">
    <cfRule type="beginsWith" dxfId="21479" priority="154" stopIfTrue="1" operator="beginsWith" text="DP">
      <formula>LEFT(N26,LEN("DP"))="DP"</formula>
    </cfRule>
  </conditionalFormatting>
  <conditionalFormatting sqref="N25">
    <cfRule type="beginsWith" dxfId="21478" priority="152" operator="beginsWith" text="FER">
      <formula>LEFT(N25,LEN("FER"))="FER"</formula>
    </cfRule>
    <cfRule type="beginsWith" dxfId="21477" priority="153" operator="beginsWith" text="FRS">
      <formula>LEFT(N25,LEN("FRS"))="FRS"</formula>
    </cfRule>
  </conditionalFormatting>
  <conditionalFormatting sqref="N25">
    <cfRule type="beginsWith" dxfId="21476" priority="151" operator="beginsWith" text="NT">
      <formula>LEFT(N25,LEN("NT"))="NT"</formula>
    </cfRule>
  </conditionalFormatting>
  <conditionalFormatting sqref="N25">
    <cfRule type="beginsWith" dxfId="21475" priority="148" operator="beginsWith" text="ANT">
      <formula>LEFT(N25,LEN("ANT"))="ANT"</formula>
    </cfRule>
    <cfRule type="beginsWith" dxfId="21474" priority="149" operator="beginsWith" text="FAL">
      <formula>LEFT(N25,LEN("FAL"))="FAL"</formula>
    </cfRule>
    <cfRule type="beginsWith" dxfId="21473" priority="150" operator="beginsWith" text="OK">
      <formula>LEFT(N25,LEN("OK"))="OK"</formula>
    </cfRule>
  </conditionalFormatting>
  <conditionalFormatting sqref="N25">
    <cfRule type="beginsWith" dxfId="21472" priority="147" operator="beginsWith" text="ATR">
      <formula>LEFT(N25,LEN("ATR"))="ATR"</formula>
    </cfRule>
  </conditionalFormatting>
  <conditionalFormatting sqref="N25">
    <cfRule type="beginsWith" dxfId="21471" priority="146" operator="beginsWith" text="ATD">
      <formula>LEFT(N25,LEN("ATD"))="ATD"</formula>
    </cfRule>
  </conditionalFormatting>
  <conditionalFormatting sqref="N25">
    <cfRule type="beginsWith" dxfId="21470" priority="145" operator="beginsWith" text="DP">
      <formula>LEFT(N25,LEN("DP"))="DP"</formula>
    </cfRule>
  </conditionalFormatting>
  <conditionalFormatting sqref="M23:M26">
    <cfRule type="expression" dxfId="21469" priority="144">
      <formula>L23="0"</formula>
    </cfRule>
  </conditionalFormatting>
  <conditionalFormatting sqref="L23:L26">
    <cfRule type="beginsWith" dxfId="21468" priority="143" operator="beginsWith" text="0">
      <formula>LEFT(L23,LEN("0"))="0"</formula>
    </cfRule>
  </conditionalFormatting>
  <conditionalFormatting sqref="N28">
    <cfRule type="beginsWith" dxfId="21467" priority="141" operator="beginsWith" text="FER">
      <formula>LEFT(N28,LEN("FER"))="FER"</formula>
    </cfRule>
    <cfRule type="beginsWith" dxfId="21466" priority="142" operator="beginsWith" text="FRS">
      <formula>LEFT(N28,LEN("FRS"))="FRS"</formula>
    </cfRule>
  </conditionalFormatting>
  <conditionalFormatting sqref="N28">
    <cfRule type="beginsWith" dxfId="21465" priority="140" operator="beginsWith" text="NT">
      <formula>LEFT(N28,LEN("NT"))="NT"</formula>
    </cfRule>
  </conditionalFormatting>
  <conditionalFormatting sqref="N28">
    <cfRule type="beginsWith" dxfId="21464" priority="137" operator="beginsWith" text="ANT">
      <formula>LEFT(N28,LEN("ANT"))="ANT"</formula>
    </cfRule>
    <cfRule type="beginsWith" dxfId="21463" priority="138" operator="beginsWith" text="FAL">
      <formula>LEFT(N28,LEN("FAL"))="FAL"</formula>
    </cfRule>
    <cfRule type="beginsWith" dxfId="21462" priority="139" operator="beginsWith" text="OK">
      <formula>LEFT(N28,LEN("OK"))="OK"</formula>
    </cfRule>
  </conditionalFormatting>
  <conditionalFormatting sqref="N28">
    <cfRule type="beginsWith" dxfId="21461" priority="136" operator="beginsWith" text="ATR">
      <formula>LEFT(N28,LEN("ATR"))="ATR"</formula>
    </cfRule>
  </conditionalFormatting>
  <conditionalFormatting sqref="N28">
    <cfRule type="beginsWith" dxfId="21460" priority="135" operator="beginsWith" text="ATD">
      <formula>LEFT(N28,LEN("ATD"))="ATD"</formula>
    </cfRule>
  </conditionalFormatting>
  <conditionalFormatting sqref="N28">
    <cfRule type="beginsWith" dxfId="21459" priority="134" operator="beginsWith" text="DP">
      <formula>LEFT(N28,LEN("DP"))="DP"</formula>
    </cfRule>
  </conditionalFormatting>
  <conditionalFormatting sqref="N27">
    <cfRule type="beginsWith" dxfId="21458" priority="132" operator="beginsWith" text="FER">
      <formula>LEFT(N27,LEN("FER"))="FER"</formula>
    </cfRule>
    <cfRule type="beginsWith" dxfId="21457" priority="133" operator="beginsWith" text="FRS">
      <formula>LEFT(N27,LEN("FRS"))="FRS"</formula>
    </cfRule>
  </conditionalFormatting>
  <conditionalFormatting sqref="N27">
    <cfRule type="beginsWith" dxfId="21456" priority="131" operator="beginsWith" text="NT">
      <formula>LEFT(N27,LEN("NT"))="NT"</formula>
    </cfRule>
  </conditionalFormatting>
  <conditionalFormatting sqref="N27">
    <cfRule type="beginsWith" dxfId="21455" priority="128" operator="beginsWith" text="ANT">
      <formula>LEFT(N27,LEN("ANT"))="ANT"</formula>
    </cfRule>
    <cfRule type="beginsWith" dxfId="21454" priority="129" operator="beginsWith" text="FAL">
      <formula>LEFT(N27,LEN("FAL"))="FAL"</formula>
    </cfRule>
    <cfRule type="beginsWith" dxfId="21453" priority="130" operator="beginsWith" text="OK">
      <formula>LEFT(N27,LEN("OK"))="OK"</formula>
    </cfRule>
  </conditionalFormatting>
  <conditionalFormatting sqref="N27">
    <cfRule type="beginsWith" dxfId="21452" priority="127" operator="beginsWith" text="ATR">
      <formula>LEFT(N27,LEN("ATR"))="ATR"</formula>
    </cfRule>
  </conditionalFormatting>
  <conditionalFormatting sqref="N27">
    <cfRule type="beginsWith" dxfId="21451" priority="126" operator="beginsWith" text="ATD">
      <formula>LEFT(N27,LEN("ATD"))="ATD"</formula>
    </cfRule>
  </conditionalFormatting>
  <conditionalFormatting sqref="N27">
    <cfRule type="beginsWith" dxfId="21450" priority="125" operator="beginsWith" text="DP">
      <formula>LEFT(N27,LEN("DP"))="DP"</formula>
    </cfRule>
  </conditionalFormatting>
  <conditionalFormatting sqref="N30">
    <cfRule type="beginsWith" dxfId="21449" priority="123" operator="beginsWith" text="FER">
      <formula>LEFT(N30,LEN("FER"))="FER"</formula>
    </cfRule>
    <cfRule type="beginsWith" dxfId="21448" priority="124" operator="beginsWith" text="FRS">
      <formula>LEFT(N30,LEN("FRS"))="FRS"</formula>
    </cfRule>
  </conditionalFormatting>
  <conditionalFormatting sqref="N30">
    <cfRule type="beginsWith" dxfId="21447" priority="122" operator="beginsWith" text="NT">
      <formula>LEFT(N30,LEN("NT"))="NT"</formula>
    </cfRule>
  </conditionalFormatting>
  <conditionalFormatting sqref="N30">
    <cfRule type="beginsWith" dxfId="21446" priority="119" operator="beginsWith" text="ANT">
      <formula>LEFT(N30,LEN("ANT"))="ANT"</formula>
    </cfRule>
    <cfRule type="beginsWith" dxfId="21445" priority="120" operator="beginsWith" text="FAL">
      <formula>LEFT(N30,LEN("FAL"))="FAL"</formula>
    </cfRule>
    <cfRule type="beginsWith" dxfId="21444" priority="121" operator="beginsWith" text="OK">
      <formula>LEFT(N30,LEN("OK"))="OK"</formula>
    </cfRule>
  </conditionalFormatting>
  <conditionalFormatting sqref="N30">
    <cfRule type="beginsWith" dxfId="21443" priority="118" operator="beginsWith" text="ATR">
      <formula>LEFT(N30,LEN("ATR"))="ATR"</formula>
    </cfRule>
  </conditionalFormatting>
  <conditionalFormatting sqref="N30">
    <cfRule type="beginsWith" dxfId="21442" priority="117" operator="beginsWith" text="ATD">
      <formula>LEFT(N30,LEN("ATD"))="ATD"</formula>
    </cfRule>
  </conditionalFormatting>
  <conditionalFormatting sqref="N30">
    <cfRule type="beginsWith" dxfId="21441" priority="116" stopIfTrue="1" operator="beginsWith" text="DP">
      <formula>LEFT(N30,LEN("DP"))="DP"</formula>
    </cfRule>
  </conditionalFormatting>
  <conditionalFormatting sqref="N29">
    <cfRule type="beginsWith" dxfId="21440" priority="114" operator="beginsWith" text="FER">
      <formula>LEFT(N29,LEN("FER"))="FER"</formula>
    </cfRule>
    <cfRule type="beginsWith" dxfId="21439" priority="115" operator="beginsWith" text="FRS">
      <formula>LEFT(N29,LEN("FRS"))="FRS"</formula>
    </cfRule>
  </conditionalFormatting>
  <conditionalFormatting sqref="N29">
    <cfRule type="beginsWith" dxfId="21438" priority="113" operator="beginsWith" text="NT">
      <formula>LEFT(N29,LEN("NT"))="NT"</formula>
    </cfRule>
  </conditionalFormatting>
  <conditionalFormatting sqref="N29">
    <cfRule type="beginsWith" dxfId="21437" priority="110" operator="beginsWith" text="ANT">
      <formula>LEFT(N29,LEN("ANT"))="ANT"</formula>
    </cfRule>
    <cfRule type="beginsWith" dxfId="21436" priority="111" operator="beginsWith" text="FAL">
      <formula>LEFT(N29,LEN("FAL"))="FAL"</formula>
    </cfRule>
    <cfRule type="beginsWith" dxfId="21435" priority="112" operator="beginsWith" text="OK">
      <formula>LEFT(N29,LEN("OK"))="OK"</formula>
    </cfRule>
  </conditionalFormatting>
  <conditionalFormatting sqref="N29">
    <cfRule type="beginsWith" dxfId="21434" priority="109" operator="beginsWith" text="ATR">
      <formula>LEFT(N29,LEN("ATR"))="ATR"</formula>
    </cfRule>
  </conditionalFormatting>
  <conditionalFormatting sqref="N29">
    <cfRule type="beginsWith" dxfId="21433" priority="108" operator="beginsWith" text="ATD">
      <formula>LEFT(N29,LEN("ATD"))="ATD"</formula>
    </cfRule>
  </conditionalFormatting>
  <conditionalFormatting sqref="N29">
    <cfRule type="beginsWith" dxfId="21432" priority="107" operator="beginsWith" text="DP">
      <formula>LEFT(N29,LEN("DP"))="DP"</formula>
    </cfRule>
  </conditionalFormatting>
  <conditionalFormatting sqref="M27:M30">
    <cfRule type="expression" dxfId="21431" priority="106">
      <formula>L27="0"</formula>
    </cfRule>
  </conditionalFormatting>
  <conditionalFormatting sqref="L27:L30">
    <cfRule type="beginsWith" dxfId="21430" priority="105" operator="beginsWith" text="0">
      <formula>LEFT(L27,LEN("0"))="0"</formula>
    </cfRule>
  </conditionalFormatting>
  <conditionalFormatting sqref="L33:N34">
    <cfRule type="expression" dxfId="21429" priority="101">
      <formula>K31="FERIADO"</formula>
    </cfRule>
    <cfRule type="expression" dxfId="21428" priority="102">
      <formula>K31="FÉRIAS"</formula>
    </cfRule>
    <cfRule type="expression" dxfId="21427" priority="103">
      <formula>K31="ATESTADO"</formula>
    </cfRule>
    <cfRule type="expression" dxfId="21426" priority="104">
      <formula>K31="NTRAB"</formula>
    </cfRule>
  </conditionalFormatting>
  <conditionalFormatting sqref="N31">
    <cfRule type="beginsWith" dxfId="21425" priority="98" operator="beginsWith" text="DP">
      <formula>LEFT(N31,LEN("DP"))="DP"</formula>
    </cfRule>
    <cfRule type="beginsWith" dxfId="21424" priority="99" operator="beginsWith" text="FER">
      <formula>LEFT(N31,LEN("FER"))="FER"</formula>
    </cfRule>
    <cfRule type="beginsWith" dxfId="21423" priority="100" operator="beginsWith" text="FRS">
      <formula>LEFT(N31,LEN("FRS"))="FRS"</formula>
    </cfRule>
  </conditionalFormatting>
  <conditionalFormatting sqref="N31">
    <cfRule type="beginsWith" dxfId="21422" priority="97" operator="beginsWith" text="NT">
      <formula>LEFT(N31,LEN("NT"))="NT"</formula>
    </cfRule>
  </conditionalFormatting>
  <conditionalFormatting sqref="N31">
    <cfRule type="beginsWith" dxfId="21421" priority="94" operator="beginsWith" text="ANT">
      <formula>LEFT(N31,LEN("ANT"))="ANT"</formula>
    </cfRule>
    <cfRule type="beginsWith" dxfId="21420" priority="95" operator="beginsWith" text="FAL">
      <formula>LEFT(N31,LEN("FAL"))="FAL"</formula>
    </cfRule>
    <cfRule type="beginsWith" dxfId="21419" priority="96" operator="beginsWith" text="OK">
      <formula>LEFT(N31,LEN("OK"))="OK"</formula>
    </cfRule>
  </conditionalFormatting>
  <conditionalFormatting sqref="N31">
    <cfRule type="beginsWith" dxfId="21418" priority="93" operator="beginsWith" text="ATR">
      <formula>LEFT(N31,LEN("ATR"))="ATR"</formula>
    </cfRule>
  </conditionalFormatting>
  <conditionalFormatting sqref="N31">
    <cfRule type="beginsWith" dxfId="21417" priority="92" operator="beginsWith" text="ATD">
      <formula>LEFT(N31,LEN("ATD"))="ATD"</formula>
    </cfRule>
  </conditionalFormatting>
  <conditionalFormatting sqref="N32">
    <cfRule type="beginsWith" dxfId="21416" priority="90" operator="beginsWith" text="FER">
      <formula>LEFT(N32,LEN("FER"))="FER"</formula>
    </cfRule>
    <cfRule type="beginsWith" dxfId="21415" priority="91" operator="beginsWith" text="FRS">
      <formula>LEFT(N32,LEN("FRS"))="FRS"</formula>
    </cfRule>
  </conditionalFormatting>
  <conditionalFormatting sqref="N32">
    <cfRule type="beginsWith" dxfId="21414" priority="89" operator="beginsWith" text="NT">
      <formula>LEFT(N32,LEN("NT"))="NT"</formula>
    </cfRule>
  </conditionalFormatting>
  <conditionalFormatting sqref="N32">
    <cfRule type="beginsWith" dxfId="21413" priority="86" operator="beginsWith" text="ANT">
      <formula>LEFT(N32,LEN("ANT"))="ANT"</formula>
    </cfRule>
    <cfRule type="beginsWith" dxfId="21412" priority="87" operator="beginsWith" text="FAL">
      <formula>LEFT(N32,LEN("FAL"))="FAL"</formula>
    </cfRule>
    <cfRule type="beginsWith" dxfId="21411" priority="88" operator="beginsWith" text="OK">
      <formula>LEFT(N32,LEN("OK"))="OK"</formula>
    </cfRule>
  </conditionalFormatting>
  <conditionalFormatting sqref="N32">
    <cfRule type="beginsWith" dxfId="21410" priority="85" operator="beginsWith" text="ATR">
      <formula>LEFT(N32,LEN("ATR"))="ATR"</formula>
    </cfRule>
  </conditionalFormatting>
  <conditionalFormatting sqref="N32">
    <cfRule type="beginsWith" dxfId="21409" priority="84" operator="beginsWith" text="ATD">
      <formula>LEFT(N32,LEN("ATD"))="ATD"</formula>
    </cfRule>
  </conditionalFormatting>
  <conditionalFormatting sqref="N32">
    <cfRule type="beginsWith" dxfId="21408" priority="83" stopIfTrue="1" operator="beginsWith" text="DP">
      <formula>LEFT(N32,LEN("DP"))="DP"</formula>
    </cfRule>
  </conditionalFormatting>
  <conditionalFormatting sqref="M31:M32">
    <cfRule type="expression" dxfId="21407" priority="82">
      <formula>L31="0"</formula>
    </cfRule>
  </conditionalFormatting>
  <conditionalFormatting sqref="L31:L32">
    <cfRule type="beginsWith" dxfId="21406" priority="81" operator="beginsWith" text="0">
      <formula>LEFT(L31,LEN("0"))="0"</formula>
    </cfRule>
  </conditionalFormatting>
  <conditionalFormatting sqref="L35:N38">
    <cfRule type="expression" dxfId="21405" priority="77">
      <formula>K35="FÉRIAS"</formula>
    </cfRule>
    <cfRule type="expression" dxfId="21404" priority="78">
      <formula>K35="FERIADO"</formula>
    </cfRule>
    <cfRule type="expression" dxfId="21403" priority="79">
      <formula>K35="ATESTADO"</formula>
    </cfRule>
    <cfRule type="expression" dxfId="21402" priority="80">
      <formula>K35="NTRAB"</formula>
    </cfRule>
  </conditionalFormatting>
  <conditionalFormatting sqref="N40">
    <cfRule type="beginsWith" dxfId="21401" priority="75" operator="beginsWith" text="FER">
      <formula>LEFT(N40,LEN("FER"))="FER"</formula>
    </cfRule>
    <cfRule type="beginsWith" dxfId="21400" priority="76" operator="beginsWith" text="FRS">
      <formula>LEFT(N40,LEN("FRS"))="FRS"</formula>
    </cfRule>
  </conditionalFormatting>
  <conditionalFormatting sqref="N40">
    <cfRule type="beginsWith" dxfId="21399" priority="74" operator="beginsWith" text="NT">
      <formula>LEFT(N40,LEN("NT"))="NT"</formula>
    </cfRule>
  </conditionalFormatting>
  <conditionalFormatting sqref="N40">
    <cfRule type="beginsWith" dxfId="21398" priority="71" operator="beginsWith" text="ANT">
      <formula>LEFT(N40,LEN("ANT"))="ANT"</formula>
    </cfRule>
    <cfRule type="beginsWith" dxfId="21397" priority="72" operator="beginsWith" text="FAL">
      <formula>LEFT(N40,LEN("FAL"))="FAL"</formula>
    </cfRule>
    <cfRule type="beginsWith" dxfId="21396" priority="73" operator="beginsWith" text="OK">
      <formula>LEFT(N40,LEN("OK"))="OK"</formula>
    </cfRule>
  </conditionalFormatting>
  <conditionalFormatting sqref="N40">
    <cfRule type="beginsWith" dxfId="21395" priority="70" operator="beginsWith" text="ATR">
      <formula>LEFT(N40,LEN("ATR"))="ATR"</formula>
    </cfRule>
  </conditionalFormatting>
  <conditionalFormatting sqref="N40">
    <cfRule type="beginsWith" dxfId="21394" priority="69" operator="beginsWith" text="ATD">
      <formula>LEFT(N40,LEN("ATD"))="ATD"</formula>
    </cfRule>
  </conditionalFormatting>
  <conditionalFormatting sqref="N40">
    <cfRule type="beginsWith" dxfId="21393" priority="68" operator="beginsWith" text="DP">
      <formula>LEFT(N40,LEN("DP"))="DP"</formula>
    </cfRule>
  </conditionalFormatting>
  <conditionalFormatting sqref="N39">
    <cfRule type="beginsWith" dxfId="21392" priority="66" operator="beginsWith" text="FER">
      <formula>LEFT(N39,LEN("FER"))="FER"</formula>
    </cfRule>
    <cfRule type="beginsWith" dxfId="21391" priority="67" operator="beginsWith" text="FRS">
      <formula>LEFT(N39,LEN("FRS"))="FRS"</formula>
    </cfRule>
  </conditionalFormatting>
  <conditionalFormatting sqref="N39">
    <cfRule type="beginsWith" dxfId="21390" priority="65" operator="beginsWith" text="NT">
      <formula>LEFT(N39,LEN("NT"))="NT"</formula>
    </cfRule>
  </conditionalFormatting>
  <conditionalFormatting sqref="N39">
    <cfRule type="beginsWith" dxfId="21389" priority="62" operator="beginsWith" text="ANT">
      <formula>LEFT(N39,LEN("ANT"))="ANT"</formula>
    </cfRule>
    <cfRule type="beginsWith" dxfId="21388" priority="63" operator="beginsWith" text="FAL">
      <formula>LEFT(N39,LEN("FAL"))="FAL"</formula>
    </cfRule>
    <cfRule type="beginsWith" dxfId="21387" priority="64" operator="beginsWith" text="OK">
      <formula>LEFT(N39,LEN("OK"))="OK"</formula>
    </cfRule>
  </conditionalFormatting>
  <conditionalFormatting sqref="N39">
    <cfRule type="beginsWith" dxfId="21386" priority="61" operator="beginsWith" text="ATR">
      <formula>LEFT(N39,LEN("ATR"))="ATR"</formula>
    </cfRule>
  </conditionalFormatting>
  <conditionalFormatting sqref="N39">
    <cfRule type="beginsWith" dxfId="21385" priority="60" operator="beginsWith" text="ATD">
      <formula>LEFT(N39,LEN("ATD"))="ATD"</formula>
    </cfRule>
  </conditionalFormatting>
  <conditionalFormatting sqref="N39">
    <cfRule type="beginsWith" dxfId="21384" priority="59" operator="beginsWith" text="DP">
      <formula>LEFT(N39,LEN("DP"))="DP"</formula>
    </cfRule>
  </conditionalFormatting>
  <conditionalFormatting sqref="N42">
    <cfRule type="beginsWith" dxfId="21383" priority="57" operator="beginsWith" text="FER">
      <formula>LEFT(N42,LEN("FER"))="FER"</formula>
    </cfRule>
    <cfRule type="beginsWith" dxfId="21382" priority="58" operator="beginsWith" text="FRS">
      <formula>LEFT(N42,LEN("FRS"))="FRS"</formula>
    </cfRule>
  </conditionalFormatting>
  <conditionalFormatting sqref="N42">
    <cfRule type="beginsWith" dxfId="21381" priority="56" operator="beginsWith" text="NT">
      <formula>LEFT(N42,LEN("NT"))="NT"</formula>
    </cfRule>
  </conditionalFormatting>
  <conditionalFormatting sqref="N42">
    <cfRule type="beginsWith" dxfId="21380" priority="53" operator="beginsWith" text="ANT">
      <formula>LEFT(N42,LEN("ANT"))="ANT"</formula>
    </cfRule>
    <cfRule type="beginsWith" dxfId="21379" priority="54" operator="beginsWith" text="FAL">
      <formula>LEFT(N42,LEN("FAL"))="FAL"</formula>
    </cfRule>
    <cfRule type="beginsWith" dxfId="21378" priority="55" operator="beginsWith" text="OK">
      <formula>LEFT(N42,LEN("OK"))="OK"</formula>
    </cfRule>
  </conditionalFormatting>
  <conditionalFormatting sqref="N42">
    <cfRule type="beginsWith" dxfId="21377" priority="52" operator="beginsWith" text="ATR">
      <formula>LEFT(N42,LEN("ATR"))="ATR"</formula>
    </cfRule>
  </conditionalFormatting>
  <conditionalFormatting sqref="N42">
    <cfRule type="beginsWith" dxfId="21376" priority="51" operator="beginsWith" text="ATD">
      <formula>LEFT(N42,LEN("ATD"))="ATD"</formula>
    </cfRule>
  </conditionalFormatting>
  <conditionalFormatting sqref="N42">
    <cfRule type="beginsWith" dxfId="21375" priority="50" stopIfTrue="1" operator="beginsWith" text="DP">
      <formula>LEFT(N42,LEN("DP"))="DP"</formula>
    </cfRule>
  </conditionalFormatting>
  <conditionalFormatting sqref="N41">
    <cfRule type="beginsWith" dxfId="21374" priority="48" operator="beginsWith" text="FER">
      <formula>LEFT(N41,LEN("FER"))="FER"</formula>
    </cfRule>
    <cfRule type="beginsWith" dxfId="21373" priority="49" operator="beginsWith" text="FRS">
      <formula>LEFT(N41,LEN("FRS"))="FRS"</formula>
    </cfRule>
  </conditionalFormatting>
  <conditionalFormatting sqref="N41">
    <cfRule type="beginsWith" dxfId="21372" priority="47" operator="beginsWith" text="NT">
      <formula>LEFT(N41,LEN("NT"))="NT"</formula>
    </cfRule>
  </conditionalFormatting>
  <conditionalFormatting sqref="N41">
    <cfRule type="beginsWith" dxfId="21371" priority="44" operator="beginsWith" text="ANT">
      <formula>LEFT(N41,LEN("ANT"))="ANT"</formula>
    </cfRule>
    <cfRule type="beginsWith" dxfId="21370" priority="45" operator="beginsWith" text="FAL">
      <formula>LEFT(N41,LEN("FAL"))="FAL"</formula>
    </cfRule>
    <cfRule type="beginsWith" dxfId="21369" priority="46" operator="beginsWith" text="OK">
      <formula>LEFT(N41,LEN("OK"))="OK"</formula>
    </cfRule>
  </conditionalFormatting>
  <conditionalFormatting sqref="N41">
    <cfRule type="beginsWith" dxfId="21368" priority="43" operator="beginsWith" text="ATR">
      <formula>LEFT(N41,LEN("ATR"))="ATR"</formula>
    </cfRule>
  </conditionalFormatting>
  <conditionalFormatting sqref="N41">
    <cfRule type="beginsWith" dxfId="21367" priority="42" operator="beginsWith" text="ATD">
      <formula>LEFT(N41,LEN("ATD"))="ATD"</formula>
    </cfRule>
  </conditionalFormatting>
  <conditionalFormatting sqref="N41">
    <cfRule type="beginsWith" dxfId="21366" priority="41" operator="beginsWith" text="DP">
      <formula>LEFT(N41,LEN("DP"))="DP"</formula>
    </cfRule>
  </conditionalFormatting>
  <conditionalFormatting sqref="M39:M42">
    <cfRule type="expression" dxfId="21365" priority="40">
      <formula>L39="0"</formula>
    </cfRule>
  </conditionalFormatting>
  <conditionalFormatting sqref="L39:L42">
    <cfRule type="beginsWith" dxfId="21364" priority="39" operator="beginsWith" text="0">
      <formula>LEFT(L39,LEN("0"))="0"</formula>
    </cfRule>
  </conditionalFormatting>
  <conditionalFormatting sqref="N44">
    <cfRule type="beginsWith" dxfId="21363" priority="37" operator="beginsWith" text="FER">
      <formula>LEFT(N44,LEN("FER"))="FER"</formula>
    </cfRule>
    <cfRule type="beginsWith" dxfId="21362" priority="38" operator="beginsWith" text="FRS">
      <formula>LEFT(N44,LEN("FRS"))="FRS"</formula>
    </cfRule>
  </conditionalFormatting>
  <conditionalFormatting sqref="N44">
    <cfRule type="beginsWith" dxfId="21361" priority="36" operator="beginsWith" text="NT">
      <formula>LEFT(N44,LEN("NT"))="NT"</formula>
    </cfRule>
  </conditionalFormatting>
  <conditionalFormatting sqref="N44">
    <cfRule type="beginsWith" dxfId="21360" priority="33" operator="beginsWith" text="ANT">
      <formula>LEFT(N44,LEN("ANT"))="ANT"</formula>
    </cfRule>
    <cfRule type="beginsWith" dxfId="21359" priority="34" operator="beginsWith" text="FAL">
      <formula>LEFT(N44,LEN("FAL"))="FAL"</formula>
    </cfRule>
    <cfRule type="beginsWith" dxfId="21358" priority="35" operator="beginsWith" text="OK">
      <formula>LEFT(N44,LEN("OK"))="OK"</formula>
    </cfRule>
  </conditionalFormatting>
  <conditionalFormatting sqref="N44">
    <cfRule type="beginsWith" dxfId="21357" priority="32" operator="beginsWith" text="ATR">
      <formula>LEFT(N44,LEN("ATR"))="ATR"</formula>
    </cfRule>
  </conditionalFormatting>
  <conditionalFormatting sqref="N44">
    <cfRule type="beginsWith" dxfId="21356" priority="31" operator="beginsWith" text="ATD">
      <formula>LEFT(N44,LEN("ATD"))="ATD"</formula>
    </cfRule>
  </conditionalFormatting>
  <conditionalFormatting sqref="N44">
    <cfRule type="beginsWith" dxfId="21355" priority="30" operator="beginsWith" text="DP">
      <formula>LEFT(N44,LEN("DP"))="DP"</formula>
    </cfRule>
  </conditionalFormatting>
  <conditionalFormatting sqref="N43">
    <cfRule type="beginsWith" dxfId="21354" priority="28" operator="beginsWith" text="FER">
      <formula>LEFT(N43,LEN("FER"))="FER"</formula>
    </cfRule>
    <cfRule type="beginsWith" dxfId="21353" priority="29" operator="beginsWith" text="FRS">
      <formula>LEFT(N43,LEN("FRS"))="FRS"</formula>
    </cfRule>
  </conditionalFormatting>
  <conditionalFormatting sqref="N43">
    <cfRule type="beginsWith" dxfId="21352" priority="27" operator="beginsWith" text="NT">
      <formula>LEFT(N43,LEN("NT"))="NT"</formula>
    </cfRule>
  </conditionalFormatting>
  <conditionalFormatting sqref="N43">
    <cfRule type="beginsWith" dxfId="21351" priority="24" operator="beginsWith" text="ANT">
      <formula>LEFT(N43,LEN("ANT"))="ANT"</formula>
    </cfRule>
    <cfRule type="beginsWith" dxfId="21350" priority="25" operator="beginsWith" text="FAL">
      <formula>LEFT(N43,LEN("FAL"))="FAL"</formula>
    </cfRule>
    <cfRule type="beginsWith" dxfId="21349" priority="26" operator="beginsWith" text="OK">
      <formula>LEFT(N43,LEN("OK"))="OK"</formula>
    </cfRule>
  </conditionalFormatting>
  <conditionalFormatting sqref="N43">
    <cfRule type="beginsWith" dxfId="21348" priority="23" operator="beginsWith" text="ATR">
      <formula>LEFT(N43,LEN("ATR"))="ATR"</formula>
    </cfRule>
  </conditionalFormatting>
  <conditionalFormatting sqref="N43">
    <cfRule type="beginsWith" dxfId="21347" priority="22" operator="beginsWith" text="ATD">
      <formula>LEFT(N43,LEN("ATD"))="ATD"</formula>
    </cfRule>
  </conditionalFormatting>
  <conditionalFormatting sqref="N43">
    <cfRule type="beginsWith" dxfId="21346" priority="21" operator="beginsWith" text="DP">
      <formula>LEFT(N43,LEN("DP"))="DP"</formula>
    </cfRule>
  </conditionalFormatting>
  <conditionalFormatting sqref="N46">
    <cfRule type="beginsWith" dxfId="21345" priority="19" operator="beginsWith" text="FER">
      <formula>LEFT(N46,LEN("FER"))="FER"</formula>
    </cfRule>
    <cfRule type="beginsWith" dxfId="21344" priority="20" operator="beginsWith" text="FRS">
      <formula>LEFT(N46,LEN("FRS"))="FRS"</formula>
    </cfRule>
  </conditionalFormatting>
  <conditionalFormatting sqref="N46">
    <cfRule type="beginsWith" dxfId="21343" priority="18" operator="beginsWith" text="NT">
      <formula>LEFT(N46,LEN("NT"))="NT"</formula>
    </cfRule>
  </conditionalFormatting>
  <conditionalFormatting sqref="N46">
    <cfRule type="beginsWith" dxfId="21342" priority="15" operator="beginsWith" text="ANT">
      <formula>LEFT(N46,LEN("ANT"))="ANT"</formula>
    </cfRule>
    <cfRule type="beginsWith" dxfId="21341" priority="16" operator="beginsWith" text="FAL">
      <formula>LEFT(N46,LEN("FAL"))="FAL"</formula>
    </cfRule>
    <cfRule type="beginsWith" dxfId="21340" priority="17" operator="beginsWith" text="OK">
      <formula>LEFT(N46,LEN("OK"))="OK"</formula>
    </cfRule>
  </conditionalFormatting>
  <conditionalFormatting sqref="N46">
    <cfRule type="beginsWith" dxfId="21339" priority="14" operator="beginsWith" text="ATR">
      <formula>LEFT(N46,LEN("ATR"))="ATR"</formula>
    </cfRule>
  </conditionalFormatting>
  <conditionalFormatting sqref="N46">
    <cfRule type="beginsWith" dxfId="21338" priority="13" operator="beginsWith" text="ATD">
      <formula>LEFT(N46,LEN("ATD"))="ATD"</formula>
    </cfRule>
  </conditionalFormatting>
  <conditionalFormatting sqref="N46">
    <cfRule type="beginsWith" dxfId="21337" priority="12" stopIfTrue="1" operator="beginsWith" text="DP">
      <formula>LEFT(N46,LEN("DP"))="DP"</formula>
    </cfRule>
  </conditionalFormatting>
  <conditionalFormatting sqref="N45">
    <cfRule type="beginsWith" dxfId="21336" priority="10" operator="beginsWith" text="FER">
      <formula>LEFT(N45,LEN("FER"))="FER"</formula>
    </cfRule>
    <cfRule type="beginsWith" dxfId="21335" priority="11" operator="beginsWith" text="FRS">
      <formula>LEFT(N45,LEN("FRS"))="FRS"</formula>
    </cfRule>
  </conditionalFormatting>
  <conditionalFormatting sqref="N45">
    <cfRule type="beginsWith" dxfId="21334" priority="9" operator="beginsWith" text="NT">
      <formula>LEFT(N45,LEN("NT"))="NT"</formula>
    </cfRule>
  </conditionalFormatting>
  <conditionalFormatting sqref="N45">
    <cfRule type="beginsWith" dxfId="21333" priority="6" operator="beginsWith" text="ANT">
      <formula>LEFT(N45,LEN("ANT"))="ANT"</formula>
    </cfRule>
    <cfRule type="beginsWith" dxfId="21332" priority="7" operator="beginsWith" text="FAL">
      <formula>LEFT(N45,LEN("FAL"))="FAL"</formula>
    </cfRule>
    <cfRule type="beginsWith" dxfId="21331" priority="8" operator="beginsWith" text="OK">
      <formula>LEFT(N45,LEN("OK"))="OK"</formula>
    </cfRule>
  </conditionalFormatting>
  <conditionalFormatting sqref="N45">
    <cfRule type="beginsWith" dxfId="21330" priority="5" operator="beginsWith" text="ATR">
      <formula>LEFT(N45,LEN("ATR"))="ATR"</formula>
    </cfRule>
  </conditionalFormatting>
  <conditionalFormatting sqref="N45">
    <cfRule type="beginsWith" dxfId="21329" priority="4" operator="beginsWith" text="ATD">
      <formula>LEFT(N45,LEN("ATD"))="ATD"</formula>
    </cfRule>
  </conditionalFormatting>
  <conditionalFormatting sqref="N45">
    <cfRule type="beginsWith" dxfId="21328" priority="3" operator="beginsWith" text="DP">
      <formula>LEFT(N45,LEN("DP"))="DP"</formula>
    </cfRule>
  </conditionalFormatting>
  <conditionalFormatting sqref="M43:M46">
    <cfRule type="expression" dxfId="21327" priority="2">
      <formula>L43="0"</formula>
    </cfRule>
  </conditionalFormatting>
  <conditionalFormatting sqref="L43:L46">
    <cfRule type="beginsWith" dxfId="21326" priority="1" operator="beginsWith" text="0">
      <formula>LEFT(L43,LEN("0"))="0"</formula>
    </cfRule>
  </conditionalFormatting>
  <dataValidations count="2">
    <dataValidation type="list" allowBlank="1" showInputMessage="1" showErrorMessage="1" sqref="N47" xr:uid="{60526434-C15C-43ED-B086-0AED35C6838C}">
      <formula1>$W$48:$W$49</formula1>
    </dataValidation>
    <dataValidation type="list" allowBlank="1" showInputMessage="1" showErrorMessage="1" sqref="K3 A39 F19 F31 F7 F15 F23 F3 F11 F27 A35 A19 A31 K27 A7 A15 A23 A3 A11 A27 K11 F39 F35 K19 K31 K7 K15 K23 K39 K35 K43" xr:uid="{E74561AE-AD23-4D62-9FB3-E981213091B5}">
      <formula1>$K$101:$K$105</formula1>
    </dataValidation>
  </dataValidations>
  <pageMargins left="0.43307086614173229" right="3.937007874015748E-2" top="0.35433070866141736" bottom="0.35433070866141736" header="0.31496062992125984" footer="0.31496062992125984"/>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29">
    <tabColor rgb="FFFFFF00"/>
  </sheetPr>
  <dimension ref="A1:BN651"/>
  <sheetViews>
    <sheetView showGridLines="0" showRuler="0" showWhiteSpace="0" zoomScale="115" zoomScaleNormal="115" workbookViewId="0">
      <pane ySplit="1" topLeftCell="A2" activePane="bottomLeft" state="frozen"/>
      <selection pane="bottomLeft" sqref="A1:I1"/>
    </sheetView>
  </sheetViews>
  <sheetFormatPr defaultRowHeight="15" x14ac:dyDescent="0.25"/>
  <cols>
    <col min="1" max="1" width="10.85546875" style="1" customWidth="1"/>
    <col min="2" max="2" width="8" style="1" bestFit="1" customWidth="1"/>
    <col min="3" max="3" width="6.140625" style="6" bestFit="1" customWidth="1"/>
    <col min="4" max="4" width="4.7109375" style="6" customWidth="1"/>
    <col min="5" max="5" width="2.5703125" style="1" customWidth="1"/>
    <col min="6" max="6" width="10.85546875" style="1" customWidth="1"/>
    <col min="7" max="7" width="8" style="1" bestFit="1" customWidth="1"/>
    <col min="8" max="8" width="6.140625" style="1" bestFit="1" customWidth="1"/>
    <col min="9" max="9" width="4.7109375" style="1" bestFit="1" customWidth="1"/>
    <col min="10" max="10" width="2.5703125" style="1" customWidth="1"/>
    <col min="11" max="11" width="10.85546875" style="1" customWidth="1"/>
    <col min="12" max="12" width="8" style="1" bestFit="1" customWidth="1"/>
    <col min="13" max="13" width="6.140625" style="1" bestFit="1" customWidth="1"/>
    <col min="14" max="14" width="4.7109375" style="1" customWidth="1"/>
    <col min="15" max="15" width="2.5703125" style="1" customWidth="1"/>
    <col min="16" max="16" width="10.7109375" style="1" bestFit="1" customWidth="1"/>
    <col min="17" max="17" width="5.5703125" style="1" bestFit="1" customWidth="1"/>
    <col min="18" max="18" width="1" style="1" customWidth="1"/>
    <col min="19" max="19" width="10.7109375" style="1" bestFit="1" customWidth="1"/>
    <col min="20" max="20" width="3" style="1" bestFit="1" customWidth="1"/>
    <col min="21" max="21" width="3.42578125" style="1" customWidth="1"/>
    <col min="22" max="22" width="32.28515625" style="1" customWidth="1"/>
    <col min="23" max="23" width="8" style="1" bestFit="1" customWidth="1"/>
    <col min="24" max="24" width="6.140625" style="1" bestFit="1" customWidth="1"/>
    <col min="25" max="25" width="9.140625" style="9"/>
    <col min="26" max="27" width="9.140625" style="1"/>
    <col min="28" max="28" width="13.42578125" style="1" customWidth="1"/>
    <col min="29" max="29" width="16.140625" style="1" customWidth="1"/>
    <col min="30" max="30" width="12.7109375" style="1" bestFit="1" customWidth="1"/>
    <col min="31" max="16384" width="9.140625" style="1"/>
  </cols>
  <sheetData>
    <row r="1" spans="1:66" ht="30.75" customHeight="1" x14ac:dyDescent="0.25">
      <c r="A1" s="280" t="str">
        <f>IF(DADOS!H21=0, "", DADOS!H21)</f>
        <v/>
      </c>
      <c r="B1" s="280"/>
      <c r="C1" s="280"/>
      <c r="D1" s="280"/>
      <c r="E1" s="280"/>
      <c r="F1" s="280"/>
      <c r="G1" s="280"/>
      <c r="H1" s="280"/>
      <c r="I1" s="280"/>
      <c r="J1" s="15" t="s">
        <v>121</v>
      </c>
      <c r="K1" s="281" t="str">
        <f>CONFIG!G5</f>
        <v>MARÇO</v>
      </c>
      <c r="L1" s="281"/>
      <c r="M1" s="281">
        <f>CONFIG!G7</f>
        <v>2026</v>
      </c>
      <c r="N1" s="281"/>
      <c r="O1" s="10"/>
      <c r="P1" s="283"/>
      <c r="Q1" s="283"/>
      <c r="R1" s="22"/>
      <c r="S1" s="283"/>
      <c r="T1" s="283"/>
      <c r="W1" s="282" t="s">
        <v>9</v>
      </c>
      <c r="X1" s="282"/>
    </row>
    <row r="2" spans="1:66" s="6" customFormat="1" x14ac:dyDescent="0.25">
      <c r="A2" s="2" t="s">
        <v>1</v>
      </c>
      <c r="B2" s="2" t="s">
        <v>0</v>
      </c>
      <c r="C2" s="2" t="s">
        <v>4</v>
      </c>
      <c r="D2" s="2" t="s">
        <v>5</v>
      </c>
      <c r="E2" s="188"/>
      <c r="F2" s="3" t="s">
        <v>1</v>
      </c>
      <c r="G2" s="3" t="s">
        <v>0</v>
      </c>
      <c r="H2" s="3" t="s">
        <v>4</v>
      </c>
      <c r="I2" s="3" t="s">
        <v>5</v>
      </c>
      <c r="J2" s="187"/>
      <c r="K2" s="3" t="s">
        <v>1</v>
      </c>
      <c r="L2" s="2" t="s">
        <v>0</v>
      </c>
      <c r="M2" s="3" t="s">
        <v>4</v>
      </c>
      <c r="N2" s="3" t="s">
        <v>5</v>
      </c>
      <c r="O2" s="4"/>
      <c r="P2" s="285" t="s">
        <v>57</v>
      </c>
      <c r="Q2" s="285"/>
      <c r="R2" s="285"/>
      <c r="S2" s="285"/>
      <c r="T2" s="199" t="s">
        <v>32</v>
      </c>
      <c r="U2" s="1"/>
      <c r="V2" s="1"/>
      <c r="W2" s="9" t="s">
        <v>6</v>
      </c>
      <c r="X2" s="9" t="s">
        <v>4</v>
      </c>
      <c r="Y2" s="9" t="s">
        <v>122</v>
      </c>
      <c r="Z2" s="1"/>
      <c r="AA2" s="1"/>
      <c r="AB2" s="1"/>
      <c r="AC2" s="1"/>
      <c r="AD2" s="1"/>
      <c r="AE2" s="1"/>
      <c r="AF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row>
    <row r="3" spans="1:66" ht="15" customHeight="1" x14ac:dyDescent="0.25">
      <c r="A3" s="11"/>
      <c r="B3" s="256" t="s">
        <v>10</v>
      </c>
      <c r="C3" s="257"/>
      <c r="D3" s="257"/>
      <c r="E3" s="192" t="str">
        <f>IF($N$47&lt;&gt;"SIM","",IFERROR(IF(TRIM(C3&amp;"")="","",_xlfn.LET(_xlpm.v,VALUE(TRIM(C3&amp;"")),_xlpm.alvo,IF(A5="SÁBADO",(INT($Y$8/100)*60+MOD($Y$8,100)),(INT($Y$3/100)*60+MOD($Y$3,100))),_xlpm.real,(INT(_xlpm.v/100)*60+MOD(_xlpm.v,100)),_xlpm.dif,_xlpm.alvo-_xlpm.real,IF(ABS(_xlpm.dif)&lt;=5,0,_xlpm.dif))),"ER"))</f>
        <v/>
      </c>
      <c r="F3" s="11"/>
      <c r="G3" s="46"/>
      <c r="H3" s="7"/>
      <c r="I3" s="49" t="str">
        <f ca="1">_xlfn.LET(_xlpm.a,F3,_xlpm.c,H3,_xlpm.x,$X$3,_xlpm.y,$Y$3,_xlpm.limInf,$B$51,_xlpm.limSup,$C$51,_xlpm.linhaAnt,F4,IF(_xlpm.a="FÉRIAS","FRS",IF(_xlpm.a="FERIADO","FER",IF(_xlpm.a="NTRAB","NTB",IF(AND(_xlpm.a="ATESTADO",_xlpm.c=""),"ATD",IF(_xlpm.c&lt;&gt;"",IF(_xlpm.c&lt;=_xlpm.x,IF(_xlpm.c&gt;_xlpm.y,"DP","OK"),"ATR"),IF(_xlpm.linhaAnt&lt;_xlpm.limInf,"FAL","")))))))</f>
        <v/>
      </c>
      <c r="J3" s="192" t="str">
        <f>IF($N$47&lt;&gt;"SIM","",IFERROR(IF(TRIM(H3&amp;"")="","",_xlfn.LET(_xlpm.v,VALUE(TRIM(H3&amp;"")),_xlpm.alvo,IF(F5="SÁBADO",(INT($Y$8/100)*60+MOD($Y$8,100)),(INT($Y$3/100)*60+MOD($Y$3,100))),_xlpm.real,(INT(_xlpm.v/100)*60+MOD(_xlpm.v,100)),_xlpm.dif,_xlpm.alvo-_xlpm.real,IF(ABS(_xlpm.dif)&lt;=5,0,_xlpm.dif))),"ER"))</f>
        <v/>
      </c>
      <c r="K3" s="11"/>
      <c r="L3" s="46"/>
      <c r="M3" s="7"/>
      <c r="N3" s="49" t="str">
        <f ca="1">_xlfn.LET(_xlpm.a,K3,_xlpm.c,M3,_xlpm.x,$X$8,_xlpm.y,$Y$8,_xlpm.limInf,$B$51,_xlpm.limSup,$C$51,_xlpm.linhaAnt,K4,IF(_xlpm.a="FÉRIAS","FRS",IF(_xlpm.a="NTRAB","NT",IF(AND(_xlpm.a="ATESTADO",_xlpm.c=""),"ATD",IF(_xlpm.a="FERIADO","FER",IF(_xlpm.c&lt;&gt;"",IF(_xlpm.c&lt;=_xlpm.x,IF(_xlpm.c&gt;_xlpm.y,"DP","OK"),"ATR"),IF(_xlpm.linhaAnt&lt;_xlpm.limInf,"FAL","")))))))</f>
        <v/>
      </c>
      <c r="O3" s="192" t="str">
        <f>IF($N$47&lt;&gt;"SIM","",IFERROR(IF(TRIM(M3&amp;"")="","",_xlfn.LET(_xlpm.v,VALUE(TRIM(M3&amp;"")),_xlpm.alvo,IF(K5="SÁBADO",(INT($Y$8/100)*60+MOD($Y$8,100)),(INT($Y$3/100)*60+MOD($Y$3,100))),_xlpm.real,(INT(_xlpm.v/100)*60+MOD(_xlpm.v,100)),_xlpm.dif,_xlpm.alvo-_xlpm.real,IF(ABS(_xlpm.dif)&lt;=5,0,_xlpm.dif))),"ER"))</f>
        <v/>
      </c>
      <c r="P3" s="231"/>
      <c r="Q3" s="232"/>
      <c r="R3" s="190"/>
      <c r="S3" s="240" t="str">
        <f>IF(R3="","",TEXT(R3,"00""/""00""/""0000"))</f>
        <v/>
      </c>
      <c r="T3" s="233" t="str">
        <f>IF(R3="","",LEFT(S3&amp;"00",2))</f>
        <v/>
      </c>
      <c r="W3" s="9" t="s">
        <v>7</v>
      </c>
      <c r="X3" s="35">
        <f>DADOS!K21+5</f>
        <v>5</v>
      </c>
      <c r="Y3" s="35">
        <f>X3-5</f>
        <v>0</v>
      </c>
    </row>
    <row r="4" spans="1:66" x14ac:dyDescent="0.25">
      <c r="A4" s="41">
        <f ca="1">IF(AND($B$51=1,$A$52&lt;&gt;"01/01/2021"),"HOJE",1)</f>
        <v>1</v>
      </c>
      <c r="B4" s="256"/>
      <c r="C4" s="257"/>
      <c r="D4" s="257"/>
      <c r="E4" s="192" t="str">
        <f>IF($N$47&lt;&gt;"SIM","",IFERROR(IF(TRIM(C4&amp;"")="","",_xlfn.LET(_xlpm.v,VALUE(TRIM(C4&amp;"")),_xlpm.alvo,(INT($X$4/100)*60+MOD($X$4,100)),_xlpm.real,(INT(_xlpm.v/100)*60+MOD(_xlpm.v,100)),_xlpm.dif,_xlpm.alvo-_xlpm.real,IF(ABS(_xlpm.dif)&lt;=5,0,_xlpm.dif))*-1),"ER"))</f>
        <v/>
      </c>
      <c r="F4" s="41">
        <f ca="1">IF($B$51=11,"HOJE",11)</f>
        <v>11</v>
      </c>
      <c r="G4" s="46"/>
      <c r="H4" s="7"/>
      <c r="I4" s="49" t="str">
        <f ca="1">_xlfn.LET(_xlpm.a,F3,_xlpm.c,H4,_xlpm.x,$X$4,_xlpm.limInf,$B$51,_xlpm.limSup,$C$51,_xlpm.linhaAnt,F4,IF(_xlpm.a="FÉRIAS","FRS",IF(_xlpm.a="FERIADO","FER",IF(_xlpm.a="NTRAB","NTB",IF(AND(_xlpm.a="ATESTADO",_xlpm.c=""),"ATD",IF(_xlpm.c&lt;&gt;"",IF(_xlpm.c&gt;=_xlpm.x,"OK","ANT"),IF(_xlpm.linhaAnt&lt;_xlpm.limInf,"FAL","")))))))</f>
        <v/>
      </c>
      <c r="J4" s="192" t="str">
        <f>IF($N$47&lt;&gt;"SIM","",IFERROR(IF(TRIM(H4&amp;"")="","",_xlfn.LET(_xlpm.v,VALUE(TRIM(H4&amp;"")),_xlpm.alvo,(INT($X$4/100)*60+MOD($X$4,100)),_xlpm.real,(INT(_xlpm.v/100)*60+MOD(_xlpm.v,100)),_xlpm.dif,_xlpm.alvo-_xlpm.real,IF(ABS(_xlpm.dif)&lt;=5,0,_xlpm.dif))*-1),"ER"))</f>
        <v/>
      </c>
      <c r="K4" s="41">
        <f ca="1">IF($B$51=21,"HOJE",21)</f>
        <v>21</v>
      </c>
      <c r="L4" s="46"/>
      <c r="M4" s="7"/>
      <c r="N4" s="49" t="str">
        <f ca="1">_xlfn.LET(_xlpm.a,K3,_xlpm.c,M4,_xlpm.x,$X$9,_xlpm.limInf,$B$51,_xlpm.limSup,$C$51,_xlpm.linhaAnt,K4,IF(_xlpm.a="FÉRIAS","FRS",IF(_xlpm.a="NTRAB","NT",IF(AND(_xlpm.a="ATESTADO",_xlpm.c=""),"ATD",IF(_xlpm.a="FERIADO","FER",IF(_xlpm.c&lt;&gt;"",IF(_xlpm.c&gt;=_xlpm.x,"OK","ANT"),IF(_xlpm.linhaAnt&lt;_xlpm.limInf,"FAL","")))))))</f>
        <v/>
      </c>
      <c r="O4" s="192" t="str">
        <f>IF($N$47&lt;&gt;"SIM","",IFERROR(IF(TRIM(M4&amp;"")="","",_xlfn.LET(_xlpm.v,VALUE(TRIM(M4&amp;"")),_xlpm.alvo,(INT($X$4/100)*60+MOD($X$4,100)),_xlpm.real,(INT(_xlpm.v/100)*60+MOD(_xlpm.v,100)),_xlpm.dif,_xlpm.alvo-_xlpm.real,IF(ABS(_xlpm.dif)&lt;=5,0,_xlpm.dif))*-1),"ER"))</f>
        <v/>
      </c>
      <c r="P4" s="231"/>
      <c r="Q4" s="232"/>
      <c r="R4" s="190"/>
      <c r="S4" s="240" t="str">
        <f t="shared" ref="S4:S53" si="0">IF(R4="","",TEXT(R4,"00""/""00""/""0000"))</f>
        <v/>
      </c>
      <c r="T4" s="233" t="str">
        <f t="shared" ref="T4:T53" si="1">IF(R4="","",LEFT(S4&amp;"00",2))</f>
        <v/>
      </c>
      <c r="U4" s="5"/>
      <c r="V4" s="5"/>
      <c r="W4" s="9" t="s">
        <v>2</v>
      </c>
      <c r="X4" s="35">
        <f>DADOS!L21</f>
        <v>0</v>
      </c>
      <c r="Y4" s="35">
        <f>X4</f>
        <v>0</v>
      </c>
    </row>
    <row r="5" spans="1:66" x14ac:dyDescent="0.25">
      <c r="A5" s="41" t="str">
        <f>CONFIG!G3</f>
        <v>DOMINGO</v>
      </c>
      <c r="B5" s="256"/>
      <c r="C5" s="257"/>
      <c r="D5" s="257"/>
      <c r="E5" s="192" t="str">
        <f>IF($N$47&lt;&gt;"SIM","",IFERROR(IF(TRIM(C5&amp;"")="","",_xlfn.LET(_xlpm.v,VALUE(TRIM(C5&amp;"")),_xlpm.alvo,(INT($Y$5/100)*60+MOD($Y$5,100)),_xlpm.real,(INT(_xlpm.v/100)*60+MOD(_xlpm.v,100)),_xlpm.dif,_xlpm.alvo-_xlpm.real,IF(ABS(_xlpm.dif)&lt;=5,0,_xlpm.dif))),"ER"))</f>
        <v/>
      </c>
      <c r="F5" s="41" t="str">
        <f>IF(A41="SÁBADO","DOMINGO",IF(A41="DOMINGO","SEGUNDA",IF(A41="SEGUNDA","TERÇA",IF(A41="SEGUNDA","TERÇA",IF(A41="TERÇA","QUARTA",IF(A41="QUARTA","QUINTA",IF(A41="QUINTA","SEXTA",IF(A41="SEXTA","SÁBADO","ERRO"))))))))</f>
        <v>QUARTA</v>
      </c>
      <c r="G5" s="46"/>
      <c r="H5" s="7"/>
      <c r="I5" s="49" t="str">
        <f ca="1">_xlfn.LET(_xlpm.a,F3,_xlpm.c,H5,_xlpm.x,$X$5,_xlpm.y,$Y$5,_xlpm.limInf,$B$51,_xlpm.limSup,$C$51,_xlpm.linhaAnt,F4,IF(_xlpm.a="FÉRIAS","FRS",IF(_xlpm.a="FERIADO","FER",IF(_xlpm.a="NTRAB","NTB",IF(AND(_xlpm.a="ATESTADO",_xlpm.c=""),"ATD",IF(_xlpm.c&lt;&gt;"",IF(_xlpm.c&lt;=_xlpm.x,IF(_xlpm.c&gt;_xlpm.y,"DP","OK"),"ATR"),IF(_xlpm.linhaAnt&lt;_xlpm.limInf,"FAL","")))))))</f>
        <v/>
      </c>
      <c r="J5" s="192" t="str">
        <f>IF($N$47&lt;&gt;"SIM","",IFERROR(IF(TRIM(H5&amp;"")="","",_xlfn.LET(_xlpm.v,VALUE(TRIM(H5&amp;"")),_xlpm.alvo,(INT($Y$5/100)*60+MOD($Y$5,100)),_xlpm.real,(INT(_xlpm.v/100)*60+MOD(_xlpm.v,100)),_xlpm.dif,_xlpm.alvo-_xlpm.real,IF(ABS(_xlpm.dif)&lt;=5,0,_xlpm.dif))),"ER"))</f>
        <v/>
      </c>
      <c r="K5" s="41" t="str">
        <f>IF(F41="SÁBADO","DOMINGO",IF(F41="DOMINGO","SEGUNDA",IF(F41="SEGUNDA","TERÇA",IF(F41="SEGUNDA","TERÇA",IF(F41="TERÇA","QUARTA",IF(F41="QUARTA","QUINTA",IF(F41="QUINTA","SEXTA",IF(F41="SEXTA","SÁBADO","ERRO"))))))))</f>
        <v>SÁBADO</v>
      </c>
      <c r="L5" s="258" t="s">
        <v>16</v>
      </c>
      <c r="M5" s="259"/>
      <c r="N5" s="259"/>
      <c r="O5" s="192" t="str">
        <f>IF($N$47&lt;&gt;"SIM","",IFERROR(IF(TRIM(M5&amp;"")="","",_xlfn.LET(_xlpm.v,VALUE(TRIM(M5&amp;"")),_xlpm.alvo,(INT($Y$5/100)*60+MOD($Y$5,100)),_xlpm.real,(INT(_xlpm.v/100)*60+MOD(_xlpm.v,100)),_xlpm.dif,_xlpm.alvo-_xlpm.real,IF(ABS(_xlpm.dif)&lt;=5,0,_xlpm.dif))),"ER"))</f>
        <v/>
      </c>
      <c r="P5" s="231"/>
      <c r="Q5" s="232"/>
      <c r="R5" s="190"/>
      <c r="S5" s="240" t="str">
        <f t="shared" si="0"/>
        <v/>
      </c>
      <c r="T5" s="233" t="str">
        <f t="shared" si="1"/>
        <v/>
      </c>
      <c r="U5" s="5"/>
      <c r="V5" s="5"/>
      <c r="W5" s="9" t="s">
        <v>8</v>
      </c>
      <c r="X5" s="35">
        <f>DADOS!M21+5</f>
        <v>5</v>
      </c>
      <c r="Y5" s="35">
        <f>X5-5</f>
        <v>0</v>
      </c>
    </row>
    <row r="6" spans="1:66" x14ac:dyDescent="0.25">
      <c r="A6" s="38"/>
      <c r="B6" s="256"/>
      <c r="C6" s="257"/>
      <c r="D6" s="257"/>
      <c r="E6" s="192" t="str">
        <f>IF($N$47&lt;&gt;"SIM","",IFERROR(IF(TRIM(C6&amp;"")="","",_xlfn.LET(_xlpm.v,VALUE(TRIM(C6&amp;"")),_xlpm.alvo,(INT($X$6/100)*60+MOD($X$6,100)),_xlpm.real,(INT(_xlpm.v/100)*60+MOD(_xlpm.v,100)),_xlpm.dif,_xlpm.alvo-_xlpm.real,IF(ABS(_xlpm.dif)&lt;=5,0,_xlpm.dif))*-1),"ER"))</f>
        <v/>
      </c>
      <c r="F6" s="38"/>
      <c r="G6" s="46"/>
      <c r="H6" s="7"/>
      <c r="I6" s="49" t="str">
        <f ca="1">_xlfn.LET(_xlpm.a,F3,_xlpm.c,H6,_xlpm.x,$X$6,_xlpm.limInf,$B$51,_xlpm.limSup,$C$51,_xlpm.linhaAnt,F4,IF(_xlpm.a="FÉRIAS","FRS",IF(_xlpm.a="FERIADO","FER",IF(_xlpm.a="NTRAB","NTB",IF(AND(_xlpm.a="ATESTADO",_xlpm.c=""),"ATD",IF(_xlpm.c&lt;&gt;"",IF(_xlpm.c&gt;=_xlpm.x,"OK","ANT"),IF(_xlpm.linhaAnt&lt;_xlpm.limInf,"FAL","")))))))</f>
        <v/>
      </c>
      <c r="J6" s="192" t="str">
        <f>IF($N$47&lt;&gt;"SIM","",IFERROR(IF(TRIM(H6&amp;"")="","",_xlfn.LET(_xlpm.v,VALUE(TRIM(H6&amp;"")),_xlpm.alvo,(INT($X$6/100)*60+MOD($X$6,100)),_xlpm.real,(INT(_xlpm.v/100)*60+MOD(_xlpm.v,100)),_xlpm.dif,_xlpm.alvo-_xlpm.real,IF(ABS(_xlpm.dif)&lt;=5,0,_xlpm.dif))*-1),"ER"))</f>
        <v/>
      </c>
      <c r="K6" s="38"/>
      <c r="L6" s="258"/>
      <c r="M6" s="259"/>
      <c r="N6" s="259"/>
      <c r="O6" s="192" t="str">
        <f>IF($N$47&lt;&gt;"SIM","",IFERROR(IF(TRIM(M6&amp;"")="","",_xlfn.LET(_xlpm.v,VALUE(TRIM(M6&amp;"")),_xlpm.alvo,(INT($X$6/100)*60+MOD($X$6,100)),_xlpm.real,(INT(_xlpm.v/100)*60+MOD(_xlpm.v,100)),_xlpm.dif,_xlpm.alvo-_xlpm.real,IF(ABS(_xlpm.dif)&lt;=5,0,_xlpm.dif))*-1),"ER"))</f>
        <v/>
      </c>
      <c r="P6" s="231"/>
      <c r="Q6" s="232"/>
      <c r="R6" s="190"/>
      <c r="S6" s="240" t="str">
        <f t="shared" si="0"/>
        <v/>
      </c>
      <c r="T6" s="233" t="str">
        <f t="shared" si="1"/>
        <v/>
      </c>
      <c r="U6" s="5"/>
      <c r="V6" s="5"/>
      <c r="W6" s="9" t="s">
        <v>3</v>
      </c>
      <c r="X6" s="35">
        <f>DADOS!N21</f>
        <v>0</v>
      </c>
      <c r="Y6" s="35">
        <f>X6</f>
        <v>0</v>
      </c>
    </row>
    <row r="7" spans="1:66" ht="15" customHeight="1" x14ac:dyDescent="0.25">
      <c r="A7" s="12"/>
      <c r="B7" s="47"/>
      <c r="C7" s="48"/>
      <c r="D7" s="50" t="str">
        <f ca="1">_xlfn.LET(_xlpm.a,A7,_xlpm.c,C7,_xlpm.x,$X$3,_xlpm.y,$Y$3,_xlpm.limInf,$B$51,_xlpm.limSup,$C$51,_xlpm.linhaAnt,A8,IF(_xlpm.a="FÉRIAS","FRS",IF(_xlpm.a="FERIADO","FER",IF(_xlpm.a="NTRAB","NTB",IF(AND(_xlpm.a="ATESTADO",_xlpm.c=""),"ATD",IF(_xlpm.c&lt;&gt;"",IF(_xlpm.c&lt;=_xlpm.x,IF(_xlpm.c&gt;_xlpm.y,"DP","OK"),"ATR"),IF(_xlpm.linhaAnt&lt;_xlpm.limInf,"FAL","")))))))</f>
        <v>FAL</v>
      </c>
      <c r="E7" s="192" t="str">
        <f>IF($N$47&lt;&gt;"SIM","",IFERROR(IF(TRIM(C7&amp;"")="","",_xlfn.LET(_xlpm.v,VALUE(TRIM(C7&amp;"")),_xlpm.alvo,IF(A9="SÁBADO",(INT($Y$8/100)*60+MOD($Y$8,100)),(INT($Y$3/100)*60+MOD($Y$3,100))),_xlpm.real,(INT(_xlpm.v/100)*60+MOD(_xlpm.v,100)),_xlpm.dif,_xlpm.alvo-_xlpm.real,IF(ABS(_xlpm.dif)&lt;=5,0,_xlpm.dif))),"ER"))</f>
        <v/>
      </c>
      <c r="F7" s="12"/>
      <c r="G7" s="47"/>
      <c r="H7" s="48"/>
      <c r="I7" s="50" t="str">
        <f ca="1">_xlfn.LET(_xlpm.a,F7,_xlpm.c,H7,_xlpm.x,$X$3,_xlpm.y,$Y$3,_xlpm.limInf,$B$51,_xlpm.limSup,$C$51,_xlpm.linhaAnt,F8,IF(_xlpm.a="FÉRIAS","FRS",IF(_xlpm.a="FERIADO","FER",IF(_xlpm.a="NTRAB","NTB",IF(AND(_xlpm.a="ATESTADO",_xlpm.c=""),"ATD",IF(_xlpm.c&lt;&gt;"",IF(_xlpm.c&lt;=_xlpm.x,IF(_xlpm.c&gt;_xlpm.y,"DP","OK"),"ATR"),IF(_xlpm.linhaAnt&lt;_xlpm.limInf,"FAL","")))))))</f>
        <v/>
      </c>
      <c r="J7" s="192" t="str">
        <f>IF($N$47&lt;&gt;"SIM","",IFERROR(IF(TRIM(H7&amp;"")="","",_xlfn.LET(_xlpm.v,VALUE(TRIM(H7&amp;"")),_xlpm.alvo,IF(F9="SÁBADO",(INT($Y$8/100)*60+MOD($Y$8,100)),(INT($Y$3/100)*60+MOD($Y$3,100))),_xlpm.real,(INT(_xlpm.v/100)*60+MOD(_xlpm.v,100)),_xlpm.dif,_xlpm.alvo-_xlpm.real,IF(ABS(_xlpm.dif)&lt;=5,0,_xlpm.dif))),"ER"))</f>
        <v/>
      </c>
      <c r="K7" s="12"/>
      <c r="L7" s="272" t="s">
        <v>10</v>
      </c>
      <c r="M7" s="273"/>
      <c r="N7" s="273"/>
      <c r="O7" s="192" t="str">
        <f>IF($N$47&lt;&gt;"SIM","",IFERROR(IF(TRIM(M7&amp;"")="","",_xlfn.LET(_xlpm.v,VALUE(TRIM(M7&amp;"")),_xlpm.alvo,IF(K9="SÁBADO",(INT($Y$8/100)*60+MOD($Y$8,100)),(INT($Y$3/100)*60+MOD($Y$3,100))),_xlpm.real,(INT(_xlpm.v/100)*60+MOD(_xlpm.v,100)),_xlpm.dif,_xlpm.alvo-_xlpm.real,IF(ABS(_xlpm.dif)&lt;=5,0,_xlpm.dif))),"ER"))</f>
        <v/>
      </c>
      <c r="P7" s="231"/>
      <c r="Q7" s="232"/>
      <c r="R7" s="190"/>
      <c r="S7" s="240" t="str">
        <f t="shared" si="0"/>
        <v/>
      </c>
      <c r="T7" s="233" t="str">
        <f t="shared" si="1"/>
        <v/>
      </c>
      <c r="U7" s="5"/>
      <c r="W7" s="269" t="s">
        <v>16</v>
      </c>
      <c r="X7" s="269"/>
      <c r="Y7" s="14"/>
    </row>
    <row r="8" spans="1:66" x14ac:dyDescent="0.25">
      <c r="A8" s="42">
        <f ca="1">IF($B$51=2,"HOJE",2)</f>
        <v>2</v>
      </c>
      <c r="B8" s="47"/>
      <c r="C8" s="48"/>
      <c r="D8" s="50" t="str">
        <f ca="1">_xlfn.LET(_xlpm.a,A7,_xlpm.c,C8,_xlpm.x,$X$4,_xlpm.limInf,$B$51,_xlpm.limSup,$C$51,_xlpm.linhaAnt,A8,IF(_xlpm.a="FÉRIAS","FRS",IF(_xlpm.a="FERIADO","FER",IF(_xlpm.a="NTRAB","NTB",IF(AND(_xlpm.a="ATESTADO",_xlpm.c=""),"ATD",IF(_xlpm.c&lt;&gt;"",IF(_xlpm.c&gt;=_xlpm.x,"OK","ANT"),IF(_xlpm.linhaAnt&lt;_xlpm.limInf,"FAL","")))))))</f>
        <v>FAL</v>
      </c>
      <c r="E8" s="192" t="str">
        <f>IF($N$47&lt;&gt;"SIM","",IFERROR(IF(TRIM(C8&amp;"")="","",_xlfn.LET(_xlpm.v,VALUE(TRIM(C8&amp;"")),_xlpm.alvo,(INT($X$4/100)*60+MOD($X$4,100)),_xlpm.real,(INT(_xlpm.v/100)*60+MOD(_xlpm.v,100)),_xlpm.dif,_xlpm.alvo-_xlpm.real,IF(ABS(_xlpm.dif)&lt;=5,0,_xlpm.dif))*-1),"ER"))</f>
        <v/>
      </c>
      <c r="F8" s="42">
        <f ca="1">IF($B$51=12,"HOJE",12)</f>
        <v>12</v>
      </c>
      <c r="G8" s="47"/>
      <c r="H8" s="48"/>
      <c r="I8" s="50" t="str">
        <f ca="1">_xlfn.LET(_xlpm.a,F7,_xlpm.c,H8,_xlpm.x,$X$4,_xlpm.limInf,$B$51,_xlpm.limSup,$C$51,_xlpm.linhaAnt,F8,IF(_xlpm.a="FÉRIAS","FRS",IF(_xlpm.a="FERIADO","FER",IF(_xlpm.a="NTRAB","NTB",IF(AND(_xlpm.a="ATESTADO",_xlpm.c=""),"ATD",IF(_xlpm.c&lt;&gt;"",IF(_xlpm.c&gt;=_xlpm.x,"OK","ANT"),IF(_xlpm.linhaAnt&lt;_xlpm.limInf,"FAL","")))))))</f>
        <v/>
      </c>
      <c r="J8" s="192" t="str">
        <f>IF($N$47&lt;&gt;"SIM","",IFERROR(IF(TRIM(H8&amp;"")="","",_xlfn.LET(_xlpm.v,VALUE(TRIM(H8&amp;"")),_xlpm.alvo,(INT($X$4/100)*60+MOD($X$4,100)),_xlpm.real,(INT(_xlpm.v/100)*60+MOD(_xlpm.v,100)),_xlpm.dif,_xlpm.alvo-_xlpm.real,IF(ABS(_xlpm.dif)&lt;=5,0,_xlpm.dif))*-1),"ER"))</f>
        <v/>
      </c>
      <c r="K8" s="42">
        <f ca="1">IF($B$51=22,"HOJE",22)</f>
        <v>22</v>
      </c>
      <c r="L8" s="272"/>
      <c r="M8" s="273"/>
      <c r="N8" s="273"/>
      <c r="O8" s="192" t="str">
        <f>IF($N$47&lt;&gt;"SIM","",IFERROR(IF(TRIM(M8&amp;"")="","",_xlfn.LET(_xlpm.v,VALUE(TRIM(M8&amp;"")),_xlpm.alvo,(INT($X$4/100)*60+MOD($X$4,100)),_xlpm.real,(INT(_xlpm.v/100)*60+MOD(_xlpm.v,100)),_xlpm.dif,_xlpm.alvo-_xlpm.real,IF(ABS(_xlpm.dif)&lt;=5,0,_xlpm.dif))*-1),"ER"))</f>
        <v/>
      </c>
      <c r="P8" s="231"/>
      <c r="Q8" s="232"/>
      <c r="R8" s="190"/>
      <c r="S8" s="240" t="str">
        <f>IF(R8="","",TEXT(R8,"00""/""00""/""0000"))</f>
        <v/>
      </c>
      <c r="T8" s="233" t="str">
        <f t="shared" si="1"/>
        <v/>
      </c>
      <c r="U8" s="5"/>
      <c r="W8" s="9" t="s">
        <v>7</v>
      </c>
      <c r="X8" s="35">
        <f>DADOS!M32+5</f>
        <v>805</v>
      </c>
      <c r="Y8" s="35">
        <f>X8-5</f>
        <v>800</v>
      </c>
    </row>
    <row r="9" spans="1:66" x14ac:dyDescent="0.25">
      <c r="A9" s="42" t="str">
        <f>IF(A5="SÁBADO","DOMINGO",IF(A5="DOMINGO","SEGUNDA",IF(A5="SEGUNDA","TERÇA",IF(A5="SEGUNDA","TERÇA",IF(A5="TERÇA","QUARTA",IF(A5="QUARTA","QUINTA",IF(A5="QUINTA","SEXTA",IF(A5="SEXTA","SÁBADO","ERRO"))))))))</f>
        <v>SEGUNDA</v>
      </c>
      <c r="B9" s="47"/>
      <c r="C9" s="48"/>
      <c r="D9" s="50" t="str">
        <f ca="1">_xlfn.LET(_xlpm.a,A7,_xlpm.c,C9,_xlpm.x,$X$5,_xlpm.y,$Y$5,_xlpm.limInf,$B$51,_xlpm.limSup,$C$51,_xlpm.linhaAnt,A8,IF(_xlpm.a="FÉRIAS","FRS",IF(_xlpm.a="FERIADO","FER",IF(_xlpm.a="NTRAB","NTB",IF(AND(_xlpm.a="ATESTADO",_xlpm.c=""),"ATD",IF(_xlpm.c&lt;&gt;"",IF(_xlpm.c&lt;=_xlpm.x,IF(_xlpm.c&gt;_xlpm.y,"DP","OK"),"ATR"),IF(_xlpm.linhaAnt&lt;_xlpm.limInf,"FAL","")))))))</f>
        <v>FAL</v>
      </c>
      <c r="E9" s="192" t="str">
        <f>IF($N$47&lt;&gt;"SIM","",IFERROR(IF(TRIM(C9&amp;"")="","",_xlfn.LET(_xlpm.v,VALUE(TRIM(C9&amp;"")),_xlpm.alvo,(INT($Y$5/100)*60+MOD($Y$5,100)),_xlpm.real,(INT(_xlpm.v/100)*60+MOD(_xlpm.v,100)),_xlpm.dif,_xlpm.alvo-_xlpm.real,IF(ABS(_xlpm.dif)&lt;=5,0,_xlpm.dif))),"ER"))</f>
        <v/>
      </c>
      <c r="F9" s="42" t="str">
        <f>IF(F5="SÁBADO","DOMINGO",IF(F5="DOMINGO","SEGUNDA",IF(F5="SEGUNDA","TERÇA",IF(F5="SEGUNDA","TERÇA",IF(F5="TERÇA","QUARTA",IF(F5="QUARTA","QUINTA",IF(F5="QUINTA","SEXTA",IF(F5="SEXTA","SÁBADO","ERRO"))))))))</f>
        <v>QUINTA</v>
      </c>
      <c r="G9" s="47"/>
      <c r="H9" s="48"/>
      <c r="I9" s="50" t="str">
        <f ca="1">_xlfn.LET(_xlpm.a,F7,_xlpm.c,H9,_xlpm.x,$X$5,_xlpm.y,$Y$5,_xlpm.limInf,$B$51,_xlpm.limSup,$C$51,_xlpm.linhaAnt,F8,IF(_xlpm.a="FÉRIAS","FRS",IF(_xlpm.a="FERIADO","FER",IF(_xlpm.a="NTRAB","NTB",IF(AND(_xlpm.a="ATESTADO",_xlpm.c=""),"ATD",IF(_xlpm.c&lt;&gt;"",IF(_xlpm.c&lt;=_xlpm.x,IF(_xlpm.c&gt;_xlpm.y,"DP","OK"),"ATR"),IF(_xlpm.linhaAnt&lt;_xlpm.limInf,"FAL","")))))))</f>
        <v/>
      </c>
      <c r="J9" s="192" t="str">
        <f>IF($N$47&lt;&gt;"SIM","",IFERROR(IF(TRIM(H9&amp;"")="","",_xlfn.LET(_xlpm.v,VALUE(TRIM(H9&amp;"")),_xlpm.alvo,(INT($Y$5/100)*60+MOD($Y$5,100)),_xlpm.real,(INT(_xlpm.v/100)*60+MOD(_xlpm.v,100)),_xlpm.dif,_xlpm.alvo-_xlpm.real,IF(ABS(_xlpm.dif)&lt;=5,0,_xlpm.dif))),"ER"))</f>
        <v/>
      </c>
      <c r="K9" s="42" t="str">
        <f>IF(K5="SÁBADO","DOMINGO",IF(K5="DOMINGO","SEGUNDA",IF(K5="SEGUNDA","TERÇA",IF(K5="SEGUNDA","TERÇA",IF(K5="TERÇA","QUARTA",IF(K5="QUARTA","QUINTA",IF(K5="QUINTA","SEXTA",IF(K5="SEXTA","SÁBADO","ERRO"))))))))</f>
        <v>DOMINGO</v>
      </c>
      <c r="L9" s="272"/>
      <c r="M9" s="273"/>
      <c r="N9" s="273"/>
      <c r="O9" s="192" t="str">
        <f>IF($N$47&lt;&gt;"SIM","",IFERROR(IF(TRIM(M9&amp;"")="","",_xlfn.LET(_xlpm.v,VALUE(TRIM(M9&amp;"")),_xlpm.alvo,(INT($Y$5/100)*60+MOD($Y$5,100)),_xlpm.real,(INT(_xlpm.v/100)*60+MOD(_xlpm.v,100)),_xlpm.dif,_xlpm.alvo-_xlpm.real,IF(ABS(_xlpm.dif)&lt;=5,0,_xlpm.dif))),"ER"))</f>
        <v/>
      </c>
      <c r="P9" s="231"/>
      <c r="Q9" s="232"/>
      <c r="R9" s="190"/>
      <c r="S9" s="240" t="str">
        <f t="shared" si="0"/>
        <v/>
      </c>
      <c r="T9" s="233" t="str">
        <f t="shared" si="1"/>
        <v/>
      </c>
      <c r="U9" s="5"/>
      <c r="W9" s="9" t="s">
        <v>2</v>
      </c>
      <c r="X9" s="35">
        <f>DADOS!N32</f>
        <v>1200</v>
      </c>
      <c r="Y9" s="35">
        <f>X9</f>
        <v>1200</v>
      </c>
    </row>
    <row r="10" spans="1:66" x14ac:dyDescent="0.25">
      <c r="A10" s="82"/>
      <c r="B10" s="47"/>
      <c r="C10" s="48"/>
      <c r="D10" s="50" t="str">
        <f ca="1">_xlfn.LET(_xlpm.a,A7,_xlpm.c,C10,_xlpm.x,$X$6,_xlpm.limInf,$B$51,_xlpm.limSup,$C$51,_xlpm.linhaAnt,A8,IF(_xlpm.a="FÉRIAS","FRS",IF(_xlpm.a="FERIADO","FER",IF(_xlpm.a="NTRAB","NTB",IF(AND(_xlpm.a="ATESTADO",_xlpm.c=""),"ATD",IF(_xlpm.c&lt;&gt;"",IF(_xlpm.c&gt;=_xlpm.x,"OK","ANT"),IF(_xlpm.linhaAnt&lt;_xlpm.limInf,"FAL","")))))))</f>
        <v>FAL</v>
      </c>
      <c r="E10" s="192" t="str">
        <f>IF($N$47&lt;&gt;"SIM","",IFERROR(IF(TRIM(C10&amp;"")="","",_xlfn.LET(_xlpm.v,VALUE(TRIM(C10&amp;"")),_xlpm.alvo,(INT($X$6/100)*60+MOD($X$6,100)),_xlpm.real,(INT(_xlpm.v/100)*60+MOD(_xlpm.v,100)),_xlpm.dif,_xlpm.alvo-_xlpm.real,IF(ABS(_xlpm.dif)&lt;=5,0,_xlpm.dif))*-1),"ER"))</f>
        <v/>
      </c>
      <c r="F10" s="82"/>
      <c r="G10" s="47"/>
      <c r="H10" s="48"/>
      <c r="I10" s="50" t="str">
        <f ca="1">_xlfn.LET(_xlpm.a,F7,_xlpm.c,H10,_xlpm.x,$X$6,_xlpm.limInf,$B$51,_xlpm.limSup,$C$51,_xlpm.linhaAnt,F8,IF(_xlpm.a="FÉRIAS","FRS",IF(_xlpm.a="FERIADO","FER",IF(_xlpm.a="NTRAB","NTB",IF(AND(_xlpm.a="ATESTADO",_xlpm.c=""),"ATD",IF(_xlpm.c&lt;&gt;"",IF(_xlpm.c&gt;=_xlpm.x,"OK","ANT"),IF(_xlpm.linhaAnt&lt;_xlpm.limInf,"FAL","")))))))</f>
        <v/>
      </c>
      <c r="J10" s="192" t="str">
        <f>IF($N$47&lt;&gt;"SIM","",IFERROR(IF(TRIM(H10&amp;"")="","",_xlfn.LET(_xlpm.v,VALUE(TRIM(H10&amp;"")),_xlpm.alvo,(INT($X$6/100)*60+MOD($X$6,100)),_xlpm.real,(INT(_xlpm.v/100)*60+MOD(_xlpm.v,100)),_xlpm.dif,_xlpm.alvo-_xlpm.real,IF(ABS(_xlpm.dif)&lt;=5,0,_xlpm.dif))*-1),"ER"))</f>
        <v/>
      </c>
      <c r="K10" s="82"/>
      <c r="L10" s="272"/>
      <c r="M10" s="273"/>
      <c r="N10" s="273"/>
      <c r="O10" s="192" t="str">
        <f>IF($N$47&lt;&gt;"SIM","",IFERROR(IF(TRIM(M10&amp;"")="","",_xlfn.LET(_xlpm.v,VALUE(TRIM(M10&amp;"")),_xlpm.alvo,(INT($X$6/100)*60+MOD($X$6,100)),_xlpm.real,(INT(_xlpm.v/100)*60+MOD(_xlpm.v,100)),_xlpm.dif,_xlpm.alvo-_xlpm.real,IF(ABS(_xlpm.dif)&lt;=5,0,_xlpm.dif))*-1),"ER"))</f>
        <v/>
      </c>
      <c r="P10" s="231"/>
      <c r="Q10" s="232"/>
      <c r="R10" s="190"/>
      <c r="S10" s="240" t="str">
        <f t="shared" si="0"/>
        <v/>
      </c>
      <c r="T10" s="233" t="str">
        <f t="shared" si="1"/>
        <v/>
      </c>
      <c r="U10" s="5"/>
      <c r="V10" s="5"/>
      <c r="W10" s="282" t="s">
        <v>49</v>
      </c>
      <c r="X10" s="282"/>
    </row>
    <row r="11" spans="1:66" ht="15" customHeight="1" x14ac:dyDescent="0.25">
      <c r="A11" s="11"/>
      <c r="B11" s="46"/>
      <c r="C11" s="7"/>
      <c r="D11" s="49" t="str">
        <f ca="1">_xlfn.LET(_xlpm.a,A11,_xlpm.c,C11,_xlpm.x,$X$3,_xlpm.y,$Y$3,_xlpm.limInf,$B$51,_xlpm.limSup,$C$51,_xlpm.linhaAnt,A12,IF(_xlpm.a="FÉRIAS","FRS",IF(_xlpm.a="FERIADO","FER",IF(_xlpm.a="NTRAB","NTB",IF(AND(_xlpm.a="ATESTADO",_xlpm.c=""),"ATD",IF(_xlpm.c&lt;&gt;"",IF(_xlpm.c&lt;=_xlpm.x,IF(_xlpm.c&gt;_xlpm.y,"DP","OK"),"ATR"),IF(_xlpm.linhaAnt&lt;_xlpm.limInf,"FAL","")))))))</f>
        <v>FAL</v>
      </c>
      <c r="E11" s="192" t="str">
        <f>IF($N$47&lt;&gt;"SIM","",IFERROR(IF(TRIM(C11&amp;"")="","",_xlfn.LET(_xlpm.v,VALUE(TRIM(C11&amp;"")),_xlpm.alvo,IF(A13="SÁBADO",(INT($Y$8/100)*60+MOD($Y$8,100)),(INT($Y$3/100)*60+MOD($Y$3,100))),_xlpm.real,(INT(_xlpm.v/100)*60+MOD(_xlpm.v,100)),_xlpm.dif,_xlpm.alvo-_xlpm.real,IF(ABS(_xlpm.dif)&lt;=5,0,_xlpm.dif))),"ER"))</f>
        <v/>
      </c>
      <c r="F11" s="11"/>
      <c r="G11" s="46"/>
      <c r="H11" s="7"/>
      <c r="I11" s="49" t="str">
        <f ca="1">_xlfn.LET(_xlpm.a,F11,_xlpm.c,H11,_xlpm.x,$X$3,_xlpm.y,$Y$3,_xlpm.limInf,$B$51,_xlpm.limSup,$C$51,_xlpm.linhaAnt,F12,IF(_xlpm.a="FÉRIAS","FRS",IF(_xlpm.a="FERIADO","FER",IF(_xlpm.a="NTRAB","NTB",IF(AND(_xlpm.a="ATESTADO",_xlpm.c=""),"ATD",IF(_xlpm.c&lt;&gt;"",IF(_xlpm.c&lt;=_xlpm.x,IF(_xlpm.c&gt;_xlpm.y,"DP","OK"),"ATR"),IF(_xlpm.linhaAnt&lt;_xlpm.limInf,"FAL","")))))))</f>
        <v/>
      </c>
      <c r="J11" s="192" t="str">
        <f>IF($N$47&lt;&gt;"SIM","",IFERROR(IF(TRIM(H11&amp;"")="","",_xlfn.LET(_xlpm.v,VALUE(TRIM(H11&amp;"")),_xlpm.alvo,IF(F13="SÁBADO",(INT($Y$8/100)*60+MOD($Y$8,100)),(INT($Y$3/100)*60+MOD($Y$3,100))),_xlpm.real,(INT(_xlpm.v/100)*60+MOD(_xlpm.v,100)),_xlpm.dif,_xlpm.alvo-_xlpm.real,IF(ABS(_xlpm.dif)&lt;=5,0,_xlpm.dif))),"ER"))</f>
        <v/>
      </c>
      <c r="K11" s="11"/>
      <c r="L11" s="46"/>
      <c r="M11" s="7"/>
      <c r="N11" s="49" t="str">
        <f ca="1">_xlfn.LET(_xlpm.a,K11,_xlpm.c,M11,_xlpm.x,$X$3,_xlpm.y,$Y$3,_xlpm.limInf,$B$51,_xlpm.limSup,$C$51,_xlpm.linhaAnt,K12,IF(_xlpm.a="FÉRIAS","FRS",IF(_xlpm.a="FERIADO","FER",IF(_xlpm.a="NTRAB","NTB",IF(AND(_xlpm.a="ATESTADO",_xlpm.c=""),"ATD",IF(_xlpm.c&lt;&gt;"",IF(_xlpm.c&lt;=_xlpm.x,IF(_xlpm.c&gt;_xlpm.y,"DP","OK"),"ATR"),IF(_xlpm.linhaAnt&lt;_xlpm.limInf,"FAL","")))))))</f>
        <v/>
      </c>
      <c r="O11" s="192" t="str">
        <f>IF($N$47&lt;&gt;"SIM","",IFERROR(IF(TRIM(M11&amp;"")="","",_xlfn.LET(_xlpm.v,VALUE(TRIM(M11&amp;"")),_xlpm.alvo,IF(K13="SÁBADO",(INT($Y$8/100)*60+MOD($Y$8,100)),(INT($Y$3/100)*60+MOD($Y$3,100))),_xlpm.real,(INT(_xlpm.v/100)*60+MOD(_xlpm.v,100)),_xlpm.dif,_xlpm.alvo-_xlpm.real,IF(ABS(_xlpm.dif)&lt;=5,0,_xlpm.dif))),"ER"))</f>
        <v/>
      </c>
      <c r="P11" s="231"/>
      <c r="Q11" s="232"/>
      <c r="R11" s="190"/>
      <c r="S11" s="240" t="str">
        <f t="shared" si="0"/>
        <v/>
      </c>
      <c r="T11" s="233" t="str">
        <f t="shared" si="1"/>
        <v/>
      </c>
      <c r="U11" s="5"/>
      <c r="V11" s="5"/>
      <c r="W11" s="9" t="s">
        <v>6</v>
      </c>
      <c r="X11" s="9" t="s">
        <v>4</v>
      </c>
    </row>
    <row r="12" spans="1:66" x14ac:dyDescent="0.25">
      <c r="A12" s="41">
        <f ca="1">IF($B$51=3,"HOJE",3)</f>
        <v>3</v>
      </c>
      <c r="B12" s="46"/>
      <c r="C12" s="7"/>
      <c r="D12" s="49" t="str">
        <f ca="1">_xlfn.LET(_xlpm.a,A11,_xlpm.c,C12,_xlpm.x,$X$4,_xlpm.limInf,$B$51,_xlpm.limSup,$C$51,_xlpm.linhaAnt,A12,IF(_xlpm.a="FÉRIAS","FRS",IF(_xlpm.a="FERIADO","FER",IF(_xlpm.a="NTRAB","NTB",IF(AND(_xlpm.a="ATESTADO",_xlpm.c=""),"ATD",IF(_xlpm.c&lt;&gt;"",IF(_xlpm.c&gt;=_xlpm.x,"OK","ANT"),IF(_xlpm.linhaAnt&lt;_xlpm.limInf,"FAL","")))))))</f>
        <v>FAL</v>
      </c>
      <c r="E12" s="192" t="str">
        <f>IF($N$47&lt;&gt;"SIM","",IFERROR(IF(TRIM(C12&amp;"")="","",_xlfn.LET(_xlpm.v,VALUE(TRIM(C12&amp;"")),_xlpm.alvo,(INT($X$4/100)*60+MOD($X$4,100)),_xlpm.real,(INT(_xlpm.v/100)*60+MOD(_xlpm.v,100)),_xlpm.dif,_xlpm.alvo-_xlpm.real,IF(ABS(_xlpm.dif)&lt;=5,0,_xlpm.dif))*-1),"ER"))</f>
        <v/>
      </c>
      <c r="F12" s="41">
        <f ca="1">IF($B$51=13,"HOJE",13)</f>
        <v>13</v>
      </c>
      <c r="G12" s="46"/>
      <c r="H12" s="7"/>
      <c r="I12" s="49" t="str">
        <f ca="1">_xlfn.LET(_xlpm.a,F11,_xlpm.c,H12,_xlpm.x,$X$4,_xlpm.limInf,$B$51,_xlpm.limSup,$C$51,_xlpm.linhaAnt,F12,IF(_xlpm.a="FÉRIAS","FRS",IF(_xlpm.a="FERIADO","FER",IF(_xlpm.a="NTRAB","NTB",IF(AND(_xlpm.a="ATESTADO",_xlpm.c=""),"ATD",IF(_xlpm.c&lt;&gt;"",IF(_xlpm.c&gt;=_xlpm.x,"OK","ANT"),IF(_xlpm.linhaAnt&lt;_xlpm.limInf,"FAL","")))))))</f>
        <v/>
      </c>
      <c r="J12" s="192" t="str">
        <f>IF($N$47&lt;&gt;"SIM","",IFERROR(IF(TRIM(H12&amp;"")="","",_xlfn.LET(_xlpm.v,VALUE(TRIM(H12&amp;"")),_xlpm.alvo,(INT($X$4/100)*60+MOD($X$4,100)),_xlpm.real,(INT(_xlpm.v/100)*60+MOD(_xlpm.v,100)),_xlpm.dif,_xlpm.alvo-_xlpm.real,IF(ABS(_xlpm.dif)&lt;=5,0,_xlpm.dif))*-1),"ER"))</f>
        <v/>
      </c>
      <c r="K12" s="41">
        <f ca="1">IF($B$51=23,"HOJE",23)</f>
        <v>23</v>
      </c>
      <c r="L12" s="46"/>
      <c r="M12" s="7"/>
      <c r="N12" s="49" t="str">
        <f ca="1">_xlfn.LET(_xlpm.a,K11,_xlpm.c,M12,_xlpm.x,$X$4,_xlpm.limInf,$B$51,_xlpm.limSup,$C$51,_xlpm.linhaAnt,K12,IF(_xlpm.a="FÉRIAS","FRS",IF(_xlpm.a="FERIADO","FER",IF(_xlpm.a="NTRAB","NTB",IF(AND(_xlpm.a="ATESTADO",_xlpm.c=""),"ATD",IF(_xlpm.c&lt;&gt;"",IF(_xlpm.c&gt;=_xlpm.x,"OK","ANT"),IF(_xlpm.linhaAnt&lt;_xlpm.limInf,"FAL","")))))))</f>
        <v/>
      </c>
      <c r="O12" s="192" t="str">
        <f>IF($N$47&lt;&gt;"SIM","",IFERROR(IF(TRIM(M12&amp;"")="","",_xlfn.LET(_xlpm.v,VALUE(TRIM(M12&amp;"")),_xlpm.alvo,(INT($X$4/100)*60+MOD($X$4,100)),_xlpm.real,(INT(_xlpm.v/100)*60+MOD(_xlpm.v,100)),_xlpm.dif,_xlpm.alvo-_xlpm.real,IF(ABS(_xlpm.dif)&lt;=5,0,_xlpm.dif))*-1),"ER"))</f>
        <v/>
      </c>
      <c r="P12" s="231"/>
      <c r="Q12" s="232"/>
      <c r="R12" s="190"/>
      <c r="S12" s="240" t="str">
        <f t="shared" si="0"/>
        <v/>
      </c>
      <c r="T12" s="233" t="str">
        <f t="shared" si="1"/>
        <v/>
      </c>
      <c r="U12" s="5"/>
      <c r="V12" s="5"/>
      <c r="W12" s="9" t="s">
        <v>7</v>
      </c>
      <c r="X12" s="59">
        <f>SUM(X3-5)</f>
        <v>0</v>
      </c>
      <c r="Y12" s="14"/>
    </row>
    <row r="13" spans="1:66" x14ac:dyDescent="0.25">
      <c r="A13" s="41" t="str">
        <f>IF(A9="SÁBADO","DOMINGO",IF(A9="DOMINGO","SEGUNDA",IF(A9="SEGUNDA","TERÇA",IF(A9="SEGUNDA","TERÇA",IF(A9="TERÇA","QUARTA",IF(A9="QUARTA","QUINTA",IF(A9="QUINTA","SEXTA",IF(A9="SEXTA","SÁBADO","ERRO"))))))))</f>
        <v>TERÇA</v>
      </c>
      <c r="B13" s="46"/>
      <c r="C13" s="7"/>
      <c r="D13" s="49" t="str">
        <f ca="1">_xlfn.LET(_xlpm.a,A11,_xlpm.c,C13,_xlpm.x,$X$5,_xlpm.y,$Y$5,_xlpm.limInf,$B$51,_xlpm.limSup,$C$51,_xlpm.linhaAnt,A12,IF(_xlpm.a="FÉRIAS","FRS",IF(_xlpm.a="FERIADO","FER",IF(_xlpm.a="NTRAB","NTB",IF(AND(_xlpm.a="ATESTADO",_xlpm.c=""),"ATD",IF(_xlpm.c&lt;&gt;"",IF(_xlpm.c&lt;=_xlpm.x,IF(_xlpm.c&gt;_xlpm.y,"DP","OK"),"ATR"),IF(_xlpm.linhaAnt&lt;_xlpm.limInf,"FAL","")))))))</f>
        <v>FAL</v>
      </c>
      <c r="E13" s="192" t="str">
        <f>IF($N$47&lt;&gt;"SIM","",IFERROR(IF(TRIM(C13&amp;"")="","",_xlfn.LET(_xlpm.v,VALUE(TRIM(C13&amp;"")),_xlpm.alvo,(INT($Y$5/100)*60+MOD($Y$5,100)),_xlpm.real,(INT(_xlpm.v/100)*60+MOD(_xlpm.v,100)),_xlpm.dif,_xlpm.alvo-_xlpm.real,IF(ABS(_xlpm.dif)&lt;=5,0,_xlpm.dif))),"ER"))</f>
        <v/>
      </c>
      <c r="F13" s="41" t="str">
        <f>IF(F9="SÁBADO","DOMINGO",IF(F9="DOMINGO","SEGUNDA",IF(F9="SEGUNDA","TERÇA",IF(F9="SEGUNDA","TERÇA",IF(F9="TERÇA","QUARTA",IF(F9="QUARTA","QUINTA",IF(F9="QUINTA","SEXTA",IF(F9="SEXTA","SÁBADO","ERRO"))))))))</f>
        <v>SEXTA</v>
      </c>
      <c r="G13" s="46"/>
      <c r="H13" s="7"/>
      <c r="I13" s="49" t="str">
        <f ca="1">_xlfn.LET(_xlpm.a,F11,_xlpm.c,H13,_xlpm.x,$X$5,_xlpm.y,$Y$5,_xlpm.limInf,$B$51,_xlpm.limSup,$C$51,_xlpm.linhaAnt,F12,IF(_xlpm.a="FÉRIAS","FRS",IF(_xlpm.a="FERIADO","FER",IF(_xlpm.a="NTRAB","NTB",IF(AND(_xlpm.a="ATESTADO",_xlpm.c=""),"ATD",IF(_xlpm.c&lt;&gt;"",IF(_xlpm.c&lt;=_xlpm.x,IF(_xlpm.c&gt;_xlpm.y,"DP","OK"),"ATR"),IF(_xlpm.linhaAnt&lt;_xlpm.limInf,"FAL","")))))))</f>
        <v/>
      </c>
      <c r="J13" s="192" t="str">
        <f>IF($N$47&lt;&gt;"SIM","",IFERROR(IF(TRIM(H13&amp;"")="","",_xlfn.LET(_xlpm.v,VALUE(TRIM(H13&amp;"")),_xlpm.alvo,(INT($Y$5/100)*60+MOD($Y$5,100)),_xlpm.real,(INT(_xlpm.v/100)*60+MOD(_xlpm.v,100)),_xlpm.dif,_xlpm.alvo-_xlpm.real,IF(ABS(_xlpm.dif)&lt;=5,0,_xlpm.dif))),"ER"))</f>
        <v/>
      </c>
      <c r="K13" s="41" t="str">
        <f>IF(K9="SÁBADO","DOMINGO",IF(K9="DOMINGO","SEGUNDA",IF(K9="SEGUNDA","TERÇA",IF(K9="SEGUNDA","TERÇA",IF(K9="TERÇA","QUARTA",IF(K9="QUARTA","QUINTA",IF(K9="QUINTA","SEXTA",IF(K9="SEXTA","SÁBADO","ERRO"))))))))</f>
        <v>SEGUNDA</v>
      </c>
      <c r="L13" s="46"/>
      <c r="M13" s="7"/>
      <c r="N13" s="49" t="str">
        <f ca="1">_xlfn.LET(_xlpm.a,K11,_xlpm.c,M13,_xlpm.x,$X$5,_xlpm.y,$Y$5,_xlpm.limInf,$B$51,_xlpm.limSup,$C$51,_xlpm.linhaAnt,K12,IF(_xlpm.a="FÉRIAS","FRS",IF(_xlpm.a="FERIADO","FER",IF(_xlpm.a="NTRAB","NTB",IF(AND(_xlpm.a="ATESTADO",_xlpm.c=""),"ATD",IF(_xlpm.c&lt;&gt;"",IF(_xlpm.c&lt;=_xlpm.x,IF(_xlpm.c&gt;_xlpm.y,"DP","OK"),"ATR"),IF(_xlpm.linhaAnt&lt;_xlpm.limInf,"FAL","")))))))</f>
        <v/>
      </c>
      <c r="O13" s="192" t="str">
        <f>IF($N$47&lt;&gt;"SIM","",IFERROR(IF(TRIM(M13&amp;"")="","",_xlfn.LET(_xlpm.v,VALUE(TRIM(M13&amp;"")),_xlpm.alvo,(INT($Y$5/100)*60+MOD($Y$5,100)),_xlpm.real,(INT(_xlpm.v/100)*60+MOD(_xlpm.v,100)),_xlpm.dif,_xlpm.alvo-_xlpm.real,IF(ABS(_xlpm.dif)&lt;=5,0,_xlpm.dif))),"ER"))</f>
        <v/>
      </c>
      <c r="P13" s="231"/>
      <c r="Q13" s="232"/>
      <c r="R13" s="190"/>
      <c r="S13" s="240" t="str">
        <f t="shared" si="0"/>
        <v/>
      </c>
      <c r="T13" s="233" t="str">
        <f t="shared" si="1"/>
        <v/>
      </c>
      <c r="U13" s="5"/>
      <c r="V13" s="5"/>
      <c r="W13" s="9" t="s">
        <v>2</v>
      </c>
      <c r="X13" s="59">
        <f>X4</f>
        <v>0</v>
      </c>
      <c r="Y13" s="14"/>
    </row>
    <row r="14" spans="1:66" x14ac:dyDescent="0.25">
      <c r="A14" s="38"/>
      <c r="B14" s="46"/>
      <c r="C14" s="7"/>
      <c r="D14" s="49" t="str">
        <f ca="1">_xlfn.LET(_xlpm.a,A11,_xlpm.c,C14,_xlpm.x,$X$6,_xlpm.limInf,$B$51,_xlpm.limSup,$C$51,_xlpm.linhaAnt,A12,IF(_xlpm.a="FÉRIAS","FRS",IF(_xlpm.a="FERIADO","FER",IF(_xlpm.a="NTRAB","NTB",IF(AND(_xlpm.a="ATESTADO",_xlpm.c=""),"ATD",IF(_xlpm.c&lt;&gt;"",IF(_xlpm.c&gt;=_xlpm.x,"OK","ANT"),IF(_xlpm.linhaAnt&lt;_xlpm.limInf,"FAL","")))))))</f>
        <v>FAL</v>
      </c>
      <c r="E14" s="192" t="str">
        <f>IF($N$47&lt;&gt;"SIM","",IFERROR(IF(TRIM(C14&amp;"")="","",_xlfn.LET(_xlpm.v,VALUE(TRIM(C14&amp;"")),_xlpm.alvo,(INT($X$6/100)*60+MOD($X$6,100)),_xlpm.real,(INT(_xlpm.v/100)*60+MOD(_xlpm.v,100)),_xlpm.dif,_xlpm.alvo-_xlpm.real,IF(ABS(_xlpm.dif)&lt;=5,0,_xlpm.dif))*-1),"ER"))</f>
        <v/>
      </c>
      <c r="F14" s="38"/>
      <c r="G14" s="46"/>
      <c r="H14" s="7"/>
      <c r="I14" s="49" t="str">
        <f ca="1">_xlfn.LET(_xlpm.a,F11,_xlpm.c,H14,_xlpm.x,$X$6,_xlpm.limInf,$B$51,_xlpm.limSup,$C$51,_xlpm.linhaAnt,F12,IF(_xlpm.a="FÉRIAS","FRS",IF(_xlpm.a="FERIADO","FER",IF(_xlpm.a="NTRAB","NTB",IF(AND(_xlpm.a="ATESTADO",_xlpm.c=""),"ATD",IF(_xlpm.c&lt;&gt;"",IF(_xlpm.c&gt;=_xlpm.x,"OK","ANT"),IF(_xlpm.linhaAnt&lt;_xlpm.limInf,"FAL","")))))))</f>
        <v/>
      </c>
      <c r="J14" s="192" t="str">
        <f>IF($N$47&lt;&gt;"SIM","",IFERROR(IF(TRIM(H14&amp;"")="","",_xlfn.LET(_xlpm.v,VALUE(TRIM(H14&amp;"")),_xlpm.alvo,(INT($X$6/100)*60+MOD($X$6,100)),_xlpm.real,(INT(_xlpm.v/100)*60+MOD(_xlpm.v,100)),_xlpm.dif,_xlpm.alvo-_xlpm.real,IF(ABS(_xlpm.dif)&lt;=5,0,_xlpm.dif))*-1),"ER"))</f>
        <v/>
      </c>
      <c r="K14" s="38"/>
      <c r="L14" s="46"/>
      <c r="M14" s="7"/>
      <c r="N14" s="49" t="str">
        <f ca="1">_xlfn.LET(_xlpm.a,K11,_xlpm.c,M14,_xlpm.x,$X$6,_xlpm.limInf,$B$51,_xlpm.limSup,$C$51,_xlpm.linhaAnt,K12,IF(_xlpm.a="FÉRIAS","FRS",IF(_xlpm.a="FERIADO","FER",IF(_xlpm.a="NTRAB","NTB",IF(AND(_xlpm.a="ATESTADO",_xlpm.c=""),"ATD",IF(_xlpm.c&lt;&gt;"",IF(_xlpm.c&gt;=_xlpm.x,"OK","ANT"),IF(_xlpm.linhaAnt&lt;_xlpm.limInf,"FAL","")))))))</f>
        <v/>
      </c>
      <c r="O14" s="192" t="str">
        <f>IF($N$47&lt;&gt;"SIM","",IFERROR(IF(TRIM(M14&amp;"")="","",_xlfn.LET(_xlpm.v,VALUE(TRIM(M14&amp;"")),_xlpm.alvo,(INT($X$6/100)*60+MOD($X$6,100)),_xlpm.real,(INT(_xlpm.v/100)*60+MOD(_xlpm.v,100)),_xlpm.dif,_xlpm.alvo-_xlpm.real,IF(ABS(_xlpm.dif)&lt;=5,0,_xlpm.dif))*-1),"ER"))</f>
        <v/>
      </c>
      <c r="P14" s="231"/>
      <c r="Q14" s="232"/>
      <c r="R14" s="190"/>
      <c r="S14" s="240" t="str">
        <f t="shared" si="0"/>
        <v/>
      </c>
      <c r="T14" s="233" t="str">
        <f t="shared" si="1"/>
        <v/>
      </c>
      <c r="U14" s="5"/>
      <c r="W14" s="9" t="s">
        <v>8</v>
      </c>
      <c r="X14" s="59">
        <f>SUM(X5-5)</f>
        <v>0</v>
      </c>
    </row>
    <row r="15" spans="1:66" ht="15" customHeight="1" x14ac:dyDescent="0.25">
      <c r="A15" s="12"/>
      <c r="B15" s="47"/>
      <c r="C15" s="48"/>
      <c r="D15" s="50" t="str">
        <f ca="1">_xlfn.LET(_xlpm.a,A15,_xlpm.c,C15,_xlpm.x,$X$3,_xlpm.y,$Y$3,_xlpm.limInf,$B$51,_xlpm.limSup,$C$51,_xlpm.linhaAnt,A16,IF(_xlpm.a="FÉRIAS","FRS",IF(_xlpm.a="FERIADO","FER",IF(_xlpm.a="NTRAB","NTB",IF(AND(_xlpm.a="ATESTADO",_xlpm.c=""),"ATD",IF(_xlpm.c&lt;&gt;"",IF(_xlpm.c&lt;=_xlpm.x,IF(_xlpm.c&gt;_xlpm.y,"DP","OK"),"ATR"),IF(_xlpm.linhaAnt&lt;_xlpm.limInf,"FAL","")))))))</f>
        <v>FAL</v>
      </c>
      <c r="E15" s="192" t="str">
        <f>IF($N$47&lt;&gt;"SIM","",IFERROR(IF(TRIM(C15&amp;"")="","",_xlfn.LET(_xlpm.v,VALUE(TRIM(C15&amp;"")),_xlpm.alvo,IF(A17="SÁBADO",(INT($Y$8/100)*60+MOD($Y$8,100)),(INT($Y$3/100)*60+MOD($Y$3,100))),_xlpm.real,(INT(_xlpm.v/100)*60+MOD(_xlpm.v,100)),_xlpm.dif,_xlpm.alvo-_xlpm.real,IF(ABS(_xlpm.dif)&lt;=5,0,_xlpm.dif))),"ER"))</f>
        <v/>
      </c>
      <c r="F15" s="12"/>
      <c r="G15" s="47"/>
      <c r="H15" s="48"/>
      <c r="I15" s="50" t="str">
        <f ca="1">_xlfn.LET(_xlpm.a,F15,_xlpm.c,H15,_xlpm.x,$X$8,_xlpm.y,$Y$8,_xlpm.limInf,$B$51,_xlpm.limSup,$C$51,_xlpm.linhaAnt,F16,IF(_xlpm.a="FÉRIAS","FRS",IF(_xlpm.a="NTRAB","NT",IF(AND(_xlpm.a="ATESTADO",_xlpm.c=""),"ATD",IF(_xlpm.a="FERIADO","FER",IF(_xlpm.c&lt;&gt;"",IF(_xlpm.c&lt;=_xlpm.x,IF(_xlpm.c&gt;_xlpm.y,"DP","OK"),"ATR"),IF(_xlpm.linhaAnt&lt;_xlpm.limInf,"FAL","")))))))</f>
        <v/>
      </c>
      <c r="J15" s="192" t="str">
        <f>IF($N$47&lt;&gt;"SIM","",IFERROR(IF(TRIM(H15&amp;"")="","",_xlfn.LET(_xlpm.v,VALUE(TRIM(H15&amp;"")),_xlpm.alvo,IF(F17="SÁBADO",(INT($Y$8/100)*60+MOD($Y$8,100)),(INT($Y$3/100)*60+MOD($Y$3,100))),_xlpm.real,(INT(_xlpm.v/100)*60+MOD(_xlpm.v,100)),_xlpm.dif,_xlpm.alvo-_xlpm.real,IF(ABS(_xlpm.dif)&lt;=5,0,_xlpm.dif))),"ER"))</f>
        <v/>
      </c>
      <c r="K15" s="12"/>
      <c r="L15" s="47"/>
      <c r="M15" s="48"/>
      <c r="N15" s="50" t="str">
        <f ca="1">_xlfn.LET(_xlpm.a,K15,_xlpm.c,M15,_xlpm.x,$X$3,_xlpm.y,$Y$3,_xlpm.limInf,$B$51,_xlpm.limSup,$C$51,_xlpm.linhaAnt,K16,IF(_xlpm.a="FÉRIAS","FRS",IF(_xlpm.a="FERIADO","FER",IF(_xlpm.a="NTRAB","NTB",IF(AND(_xlpm.a="ATESTADO",_xlpm.c=""),"ATD",IF(_xlpm.c&lt;&gt;"",IF(_xlpm.c&lt;=_xlpm.x,IF(_xlpm.c&gt;_xlpm.y,"DP","OK"),"ATR"),IF(_xlpm.linhaAnt&lt;_xlpm.limInf,"FAL","")))))))</f>
        <v/>
      </c>
      <c r="O15" s="192" t="str">
        <f>IF($N$47&lt;&gt;"SIM","",IFERROR(IF(TRIM(M15&amp;"")="","",_xlfn.LET(_xlpm.v,VALUE(TRIM(M15&amp;"")),_xlpm.alvo,IF(K17="SÁBADO",(INT($Y$8/100)*60+MOD($Y$8,100)),(INT($Y$3/100)*60+MOD($Y$3,100))),_xlpm.real,(INT(_xlpm.v/100)*60+MOD(_xlpm.v,100)),_xlpm.dif,_xlpm.alvo-_xlpm.real,IF(ABS(_xlpm.dif)&lt;=5,0,_xlpm.dif))),"ER"))</f>
        <v/>
      </c>
      <c r="P15" s="231"/>
      <c r="Q15" s="232"/>
      <c r="R15" s="190"/>
      <c r="S15" s="240" t="str">
        <f t="shared" si="0"/>
        <v/>
      </c>
      <c r="T15" s="233" t="str">
        <f t="shared" si="1"/>
        <v/>
      </c>
      <c r="U15" s="5"/>
      <c r="W15" s="9" t="s">
        <v>3</v>
      </c>
      <c r="X15" s="59">
        <f>X6</f>
        <v>0</v>
      </c>
    </row>
    <row r="16" spans="1:66" x14ac:dyDescent="0.25">
      <c r="A16" s="42">
        <f ca="1">IF($B$51=4,"HOJE",4)</f>
        <v>4</v>
      </c>
      <c r="B16" s="47"/>
      <c r="C16" s="48"/>
      <c r="D16" s="50" t="str">
        <f ca="1">_xlfn.LET(_xlpm.a,A15,_xlpm.c,C16,_xlpm.x,$X$4,_xlpm.limInf,$B$51,_xlpm.limSup,$C$51,_xlpm.linhaAnt,A16,IF(_xlpm.a="FÉRIAS","FRS",IF(_xlpm.a="FERIADO","FER",IF(_xlpm.a="NTRAB","NTB",IF(AND(_xlpm.a="ATESTADO",_xlpm.c=""),"ATD",IF(_xlpm.c&lt;&gt;"",IF(_xlpm.c&gt;=_xlpm.x,"OK","ANT"),IF(_xlpm.linhaAnt&lt;_xlpm.limInf,"FAL","")))))))</f>
        <v>FAL</v>
      </c>
      <c r="E16" s="192" t="str">
        <f>IF($N$47&lt;&gt;"SIM","",IFERROR(IF(TRIM(C16&amp;"")="","",_xlfn.LET(_xlpm.v,VALUE(TRIM(C16&amp;"")),_xlpm.alvo,(INT($X$4/100)*60+MOD($X$4,100)),_xlpm.real,(INT(_xlpm.v/100)*60+MOD(_xlpm.v,100)),_xlpm.dif,_xlpm.alvo-_xlpm.real,IF(ABS(_xlpm.dif)&lt;=5,0,_xlpm.dif))*-1),"ER"))</f>
        <v/>
      </c>
      <c r="F16" s="42">
        <f ca="1">IF($B$51=14,"HOJE",14)</f>
        <v>14</v>
      </c>
      <c r="G16" s="47"/>
      <c r="H16" s="48"/>
      <c r="I16" s="50" t="str">
        <f ca="1">_xlfn.LET(_xlpm.a,F15,_xlpm.c,H16,_xlpm.x,$X$9,_xlpm.limInf,$B$51,_xlpm.limSup,$C$51,_xlpm.linhaAnt,F16,IF(_xlpm.a="FÉRIAS","FRS",IF(_xlpm.a="NTRAB","NT",IF(AND(_xlpm.a="ATESTADO",_xlpm.c=""),"ATD",IF(_xlpm.a="FERIADO","FER",IF(_xlpm.c&lt;&gt;"",IF(_xlpm.c&gt;=_xlpm.x,"OK","ANT"),IF(_xlpm.linhaAnt&lt;_xlpm.limInf,"FAL","")))))))</f>
        <v/>
      </c>
      <c r="J16" s="192" t="str">
        <f>IF($N$47&lt;&gt;"SIM","",IFERROR(IF(TRIM(H16&amp;"")="","",_xlfn.LET(_xlpm.v,VALUE(TRIM(H16&amp;"")),_xlpm.alvo,(INT($X$4/100)*60+MOD($X$4,100)),_xlpm.real,(INT(_xlpm.v/100)*60+MOD(_xlpm.v,100)),_xlpm.dif,_xlpm.alvo-_xlpm.real,IF(ABS(_xlpm.dif)&lt;=5,0,_xlpm.dif))*-1),"ER"))</f>
        <v/>
      </c>
      <c r="K16" s="42">
        <f ca="1">IF($B$51=24,"HOJE",24)</f>
        <v>24</v>
      </c>
      <c r="L16" s="47"/>
      <c r="M16" s="48"/>
      <c r="N16" s="50" t="str">
        <f ca="1">_xlfn.LET(_xlpm.a,K15,_xlpm.c,M16,_xlpm.x,$X$4,_xlpm.limInf,$B$51,_xlpm.limSup,$C$51,_xlpm.linhaAnt,K16,IF(_xlpm.a="FÉRIAS","FRS",IF(_xlpm.a="FERIADO","FER",IF(_xlpm.a="NTRAB","NTB",IF(AND(_xlpm.a="ATESTADO",_xlpm.c=""),"ATD",IF(_xlpm.c&lt;&gt;"",IF(_xlpm.c&gt;=_xlpm.x,"OK","ANT"),IF(_xlpm.linhaAnt&lt;_xlpm.limInf,"FAL","")))))))</f>
        <v/>
      </c>
      <c r="O16" s="192" t="str">
        <f>IF($N$47&lt;&gt;"SIM","",IFERROR(IF(TRIM(M16&amp;"")="","",_xlfn.LET(_xlpm.v,VALUE(TRIM(M16&amp;"")),_xlpm.alvo,(INT($X$4/100)*60+MOD($X$4,100)),_xlpm.real,(INT(_xlpm.v/100)*60+MOD(_xlpm.v,100)),_xlpm.dif,_xlpm.alvo-_xlpm.real,IF(ABS(_xlpm.dif)&lt;=5,0,_xlpm.dif))*-1),"ER"))</f>
        <v/>
      </c>
      <c r="P16" s="231"/>
      <c r="Q16" s="232"/>
      <c r="R16" s="190"/>
      <c r="S16" s="240" t="str">
        <f t="shared" si="0"/>
        <v/>
      </c>
      <c r="T16" s="233" t="str">
        <f t="shared" si="1"/>
        <v/>
      </c>
      <c r="U16" s="5"/>
      <c r="W16" s="5"/>
    </row>
    <row r="17" spans="1:23" x14ac:dyDescent="0.25">
      <c r="A17" s="42" t="str">
        <f>IF(A13="SÁBADO","DOMINGO",IF(A13="DOMINGO","SEGUNDA",IF(A13="SEGUNDA","TERÇA",IF(A13="SEGUNDA","TERÇA",IF(A13="TERÇA","QUARTA",IF(A13="QUARTA","QUINTA",IF(A13="QUINTA","SEXTA",IF(A13="SEXTA","SÁBADO","ERRO"))))))))</f>
        <v>QUARTA</v>
      </c>
      <c r="B17" s="47"/>
      <c r="C17" s="48"/>
      <c r="D17" s="50" t="str">
        <f ca="1">_xlfn.LET(_xlpm.a,A15,_xlpm.c,C17,_xlpm.x,$X$5,_xlpm.y,$Y$5,_xlpm.limInf,$B$51,_xlpm.limSup,$C$51,_xlpm.linhaAnt,A16,IF(_xlpm.a="FÉRIAS","FRS",IF(_xlpm.a="FERIADO","FER",IF(_xlpm.a="NTRAB","NTB",IF(AND(_xlpm.a="ATESTADO",_xlpm.c=""),"ATD",IF(_xlpm.c&lt;&gt;"",IF(_xlpm.c&lt;=_xlpm.x,IF(_xlpm.c&gt;_xlpm.y,"DP","OK"),"ATR"),IF(_xlpm.linhaAnt&lt;_xlpm.limInf,"FAL","")))))))</f>
        <v>FAL</v>
      </c>
      <c r="E17" s="192" t="str">
        <f>IF($N$47&lt;&gt;"SIM","",IFERROR(IF(TRIM(C17&amp;"")="","",_xlfn.LET(_xlpm.v,VALUE(TRIM(C17&amp;"")),_xlpm.alvo,(INT($Y$5/100)*60+MOD($Y$5,100)),_xlpm.real,(INT(_xlpm.v/100)*60+MOD(_xlpm.v,100)),_xlpm.dif,_xlpm.alvo-_xlpm.real,IF(ABS(_xlpm.dif)&lt;=5,0,_xlpm.dif))),"ER"))</f>
        <v/>
      </c>
      <c r="F17" s="42" t="str">
        <f>IF(F13="SÁBADO","DOMINGO",IF(F13="DOMINGO","SEGUNDA",IF(F13="SEGUNDA","TERÇA",IF(F13="SEGUNDA","TERÇA",IF(F13="TERÇA","QUARTA",IF(F13="QUARTA","QUINTA",IF(F13="QUINTA","SEXTA",IF(F13="SEXTA","SÁBADO","ERRO"))))))))</f>
        <v>SÁBADO</v>
      </c>
      <c r="G17" s="277" t="s">
        <v>16</v>
      </c>
      <c r="H17" s="278"/>
      <c r="I17" s="278"/>
      <c r="J17" s="192" t="str">
        <f>IF($N$47&lt;&gt;"SIM","",IFERROR(IF(TRIM(H17&amp;"")="","",_xlfn.LET(_xlpm.v,VALUE(TRIM(H17&amp;"")),_xlpm.alvo,(INT($Y$5/100)*60+MOD($Y$5,100)),_xlpm.real,(INT(_xlpm.v/100)*60+MOD(_xlpm.v,100)),_xlpm.dif,_xlpm.alvo-_xlpm.real,IF(ABS(_xlpm.dif)&lt;=5,0,_xlpm.dif))),"ER"))</f>
        <v/>
      </c>
      <c r="K17" s="42" t="str">
        <f>IF(K13="SÁBADO","DOMINGO",IF(K13="DOMINGO","SEGUNDA",IF(K13="SEGUNDA","TERÇA",IF(K13="SEGUNDA","TERÇA",IF(K13="TERÇA","QUARTA",IF(K13="QUARTA","QUINTA",IF(K13="QUINTA","SEXTA",IF(K13="SEXTA","SÁBADO","ERRO"))))))))</f>
        <v>TERÇA</v>
      </c>
      <c r="L17" s="47"/>
      <c r="M17" s="48"/>
      <c r="N17" s="50" t="str">
        <f ca="1">_xlfn.LET(_xlpm.a,K15,_xlpm.c,M17,_xlpm.x,$X$5,_xlpm.y,$Y$5,_xlpm.limInf,$B$51,_xlpm.limSup,$C$51,_xlpm.linhaAnt,K16,IF(_xlpm.a="FÉRIAS","FRS",IF(_xlpm.a="FERIADO","FER",IF(_xlpm.a="NTRAB","NTB",IF(AND(_xlpm.a="ATESTADO",_xlpm.c=""),"ATD",IF(_xlpm.c&lt;&gt;"",IF(_xlpm.c&lt;=_xlpm.x,IF(_xlpm.c&gt;_xlpm.y,"DP","OK"),"ATR"),IF(_xlpm.linhaAnt&lt;_xlpm.limInf,"FAL","")))))))</f>
        <v/>
      </c>
      <c r="O17" s="192" t="str">
        <f>IF($N$47&lt;&gt;"SIM","",IFERROR(IF(TRIM(M17&amp;"")="","",_xlfn.LET(_xlpm.v,VALUE(TRIM(M17&amp;"")),_xlpm.alvo,(INT($Y$5/100)*60+MOD($Y$5,100)),_xlpm.real,(INT(_xlpm.v/100)*60+MOD(_xlpm.v,100)),_xlpm.dif,_xlpm.alvo-_xlpm.real,IF(ABS(_xlpm.dif)&lt;=5,0,_xlpm.dif))),"ER"))</f>
        <v/>
      </c>
      <c r="P17" s="231"/>
      <c r="Q17" s="232"/>
      <c r="R17" s="190"/>
      <c r="S17" s="240" t="str">
        <f t="shared" si="0"/>
        <v/>
      </c>
      <c r="T17" s="233" t="str">
        <f t="shared" si="1"/>
        <v/>
      </c>
      <c r="U17" s="5"/>
      <c r="W17" s="5"/>
    </row>
    <row r="18" spans="1:23" x14ac:dyDescent="0.25">
      <c r="A18" s="82"/>
      <c r="B18" s="47"/>
      <c r="C18" s="48"/>
      <c r="D18" s="50" t="str">
        <f ca="1">_xlfn.LET(_xlpm.a,A15,_xlpm.c,C18,_xlpm.x,$X$6,_xlpm.limInf,$B$51,_xlpm.limSup,$C$51,_xlpm.linhaAnt,A16,IF(_xlpm.a="FÉRIAS","FRS",IF(_xlpm.a="FERIADO","FER",IF(_xlpm.a="NTRAB","NTB",IF(AND(_xlpm.a="ATESTADO",_xlpm.c=""),"ATD",IF(_xlpm.c&lt;&gt;"",IF(_xlpm.c&gt;=_xlpm.x,"OK","ANT"),IF(_xlpm.linhaAnt&lt;_xlpm.limInf,"FAL","")))))))</f>
        <v>FAL</v>
      </c>
      <c r="E18" s="192" t="str">
        <f>IF($N$47&lt;&gt;"SIM","",IFERROR(IF(TRIM(C18&amp;"")="","",_xlfn.LET(_xlpm.v,VALUE(TRIM(C18&amp;"")),_xlpm.alvo,(INT($X$6/100)*60+MOD($X$6,100)),_xlpm.real,(INT(_xlpm.v/100)*60+MOD(_xlpm.v,100)),_xlpm.dif,_xlpm.alvo-_xlpm.real,IF(ABS(_xlpm.dif)&lt;=5,0,_xlpm.dif))*-1),"ER"))</f>
        <v/>
      </c>
      <c r="F18" s="82"/>
      <c r="G18" s="277"/>
      <c r="H18" s="278"/>
      <c r="I18" s="278"/>
      <c r="J18" s="192" t="str">
        <f>IF($N$47&lt;&gt;"SIM","",IFERROR(IF(TRIM(H18&amp;"")="","",_xlfn.LET(_xlpm.v,VALUE(TRIM(H18&amp;"")),_xlpm.alvo,(INT($X$6/100)*60+MOD($X$6,100)),_xlpm.real,(INT(_xlpm.v/100)*60+MOD(_xlpm.v,100)),_xlpm.dif,_xlpm.alvo-_xlpm.real,IF(ABS(_xlpm.dif)&lt;=5,0,_xlpm.dif))*-1),"ER"))</f>
        <v/>
      </c>
      <c r="K18" s="82"/>
      <c r="L18" s="47"/>
      <c r="M18" s="48"/>
      <c r="N18" s="50" t="str">
        <f ca="1">_xlfn.LET(_xlpm.a,K15,_xlpm.c,M18,_xlpm.x,$X$6,_xlpm.limInf,$B$51,_xlpm.limSup,$C$51,_xlpm.linhaAnt,K16,IF(_xlpm.a="FÉRIAS","FRS",IF(_xlpm.a="FERIADO","FER",IF(_xlpm.a="NTRAB","NTB",IF(AND(_xlpm.a="ATESTADO",_xlpm.c=""),"ATD",IF(_xlpm.c&lt;&gt;"",IF(_xlpm.c&gt;=_xlpm.x,"OK","ANT"),IF(_xlpm.linhaAnt&lt;_xlpm.limInf,"FAL","")))))))</f>
        <v/>
      </c>
      <c r="O18" s="192" t="str">
        <f>IF($N$47&lt;&gt;"SIM","",IFERROR(IF(TRIM(M18&amp;"")="","",_xlfn.LET(_xlpm.v,VALUE(TRIM(M18&amp;"")),_xlpm.alvo,(INT($X$6/100)*60+MOD($X$6,100)),_xlpm.real,(INT(_xlpm.v/100)*60+MOD(_xlpm.v,100)),_xlpm.dif,_xlpm.alvo-_xlpm.real,IF(ABS(_xlpm.dif)&lt;=5,0,_xlpm.dif))*-1),"ER"))</f>
        <v/>
      </c>
      <c r="P18" s="231"/>
      <c r="Q18" s="232"/>
      <c r="R18" s="190"/>
      <c r="S18" s="240" t="str">
        <f t="shared" si="0"/>
        <v/>
      </c>
      <c r="T18" s="233" t="str">
        <f t="shared" si="1"/>
        <v/>
      </c>
      <c r="U18" s="5"/>
      <c r="V18" s="5"/>
      <c r="W18" s="5"/>
    </row>
    <row r="19" spans="1:23" ht="15" customHeight="1" x14ac:dyDescent="0.25">
      <c r="A19" s="11"/>
      <c r="B19" s="46"/>
      <c r="C19" s="7"/>
      <c r="D19" s="49" t="str">
        <f ca="1">_xlfn.LET(_xlpm.a,A19,_xlpm.c,C19,_xlpm.x,$X$3,_xlpm.y,$Y$3,_xlpm.limInf,$B$51,_xlpm.limSup,$C$51,_xlpm.linhaAnt,A20,IF(_xlpm.a="FÉRIAS","FRS",IF(_xlpm.a="FERIADO","FER",IF(_xlpm.a="NTRAB","NTB",IF(AND(_xlpm.a="ATESTADO",_xlpm.c=""),"ATD",IF(_xlpm.c&lt;&gt;"",IF(_xlpm.c&lt;=_xlpm.x,IF(_xlpm.c&gt;_xlpm.y,"DP","OK"),"ATR"),IF(_xlpm.linhaAnt&lt;_xlpm.limInf,"FAL","")))))))</f>
        <v>FAL</v>
      </c>
      <c r="E19" s="192" t="str">
        <f>IF($N$47&lt;&gt;"SIM","",IFERROR(IF(TRIM(C19&amp;"")="","",_xlfn.LET(_xlpm.v,VALUE(TRIM(C19&amp;"")),_xlpm.alvo,IF(A21="SÁBADO",(INT($Y$8/100)*60+MOD($Y$8,100)),(INT($Y$3/100)*60+MOD($Y$3,100))),_xlpm.real,(INT(_xlpm.v/100)*60+MOD(_xlpm.v,100)),_xlpm.dif,_xlpm.alvo-_xlpm.real,IF(ABS(_xlpm.dif)&lt;=5,0,_xlpm.dif))),"ER"))</f>
        <v/>
      </c>
      <c r="F19" s="11"/>
      <c r="G19" s="256" t="s">
        <v>10</v>
      </c>
      <c r="H19" s="257"/>
      <c r="I19" s="257"/>
      <c r="J19" s="192" t="str">
        <f>IF($N$47&lt;&gt;"SIM","",IFERROR(IF(TRIM(H19&amp;"")="","",_xlfn.LET(_xlpm.v,VALUE(TRIM(H19&amp;"")),_xlpm.alvo,IF(F21="SÁBADO",(INT($Y$8/100)*60+MOD($Y$8,100)),(INT($Y$3/100)*60+MOD($Y$3,100))),_xlpm.real,(INT(_xlpm.v/100)*60+MOD(_xlpm.v,100)),_xlpm.dif,_xlpm.alvo-_xlpm.real,IF(ABS(_xlpm.dif)&lt;=5,0,_xlpm.dif))),"ER"))</f>
        <v/>
      </c>
      <c r="K19" s="11"/>
      <c r="L19" s="46"/>
      <c r="M19" s="7"/>
      <c r="N19" s="49" t="str">
        <f ca="1">_xlfn.LET(_xlpm.a,K19,_xlpm.c,M19,_xlpm.x,$X$3,_xlpm.y,$Y$3,_xlpm.limInf,$B$51,_xlpm.limSup,$C$51,_xlpm.linhaAnt,K20,IF(_xlpm.a="FÉRIAS","FRS",IF(_xlpm.a="FERIADO","FER",IF(_xlpm.a="NTRAB","NTB",IF(AND(_xlpm.a="ATESTADO",_xlpm.c=""),"ATD",IF(_xlpm.c&lt;&gt;"",IF(_xlpm.c&lt;=_xlpm.x,IF(_xlpm.c&gt;_xlpm.y,"DP","OK"),"ATR"),IF(_xlpm.linhaAnt&lt;_xlpm.limInf,"FAL","")))))))</f>
        <v/>
      </c>
      <c r="O19" s="192" t="str">
        <f>IF($N$47&lt;&gt;"SIM","",IFERROR(IF(TRIM(M19&amp;"")="","",_xlfn.LET(_xlpm.v,VALUE(TRIM(M19&amp;"")),_xlpm.alvo,IF(K21="SÁBADO",(INT($Y$8/100)*60+MOD($Y$8,100)),(INT($Y$3/100)*60+MOD($Y$3,100))),_xlpm.real,(INT(_xlpm.v/100)*60+MOD(_xlpm.v,100)),_xlpm.dif,_xlpm.alvo-_xlpm.real,IF(ABS(_xlpm.dif)&lt;=5,0,_xlpm.dif))),"ER"))</f>
        <v/>
      </c>
      <c r="P19" s="231"/>
      <c r="Q19" s="232"/>
      <c r="R19" s="190"/>
      <c r="S19" s="240" t="str">
        <f t="shared" si="0"/>
        <v/>
      </c>
      <c r="T19" s="233" t="str">
        <f t="shared" si="1"/>
        <v/>
      </c>
      <c r="U19" s="5"/>
      <c r="V19" s="5"/>
      <c r="W19" s="5"/>
    </row>
    <row r="20" spans="1:23" x14ac:dyDescent="0.25">
      <c r="A20" s="41">
        <f ca="1">IF($B$51=5,"HOJE",5)</f>
        <v>5</v>
      </c>
      <c r="B20" s="46"/>
      <c r="C20" s="7"/>
      <c r="D20" s="49" t="str">
        <f ca="1">_xlfn.LET(_xlpm.a,A19,_xlpm.c,C20,_xlpm.x,$X$4,_xlpm.limInf,$B$51,_xlpm.limSup,$C$51,_xlpm.linhaAnt,A20,IF(_xlpm.a="FÉRIAS","FRS",IF(_xlpm.a="FERIADO","FER",IF(_xlpm.a="NTRAB","NTB",IF(AND(_xlpm.a="ATESTADO",_xlpm.c=""),"ATD",IF(_xlpm.c&lt;&gt;"",IF(_xlpm.c&gt;=_xlpm.x,"OK","ANT"),IF(_xlpm.linhaAnt&lt;_xlpm.limInf,"FAL","")))))))</f>
        <v>FAL</v>
      </c>
      <c r="E20" s="192" t="str">
        <f>IF($N$47&lt;&gt;"SIM","",IFERROR(IF(TRIM(C20&amp;"")="","",_xlfn.LET(_xlpm.v,VALUE(TRIM(C20&amp;"")),_xlpm.alvo,(INT($X$4/100)*60+MOD($X$4,100)),_xlpm.real,(INT(_xlpm.v/100)*60+MOD(_xlpm.v,100)),_xlpm.dif,_xlpm.alvo-_xlpm.real,IF(ABS(_xlpm.dif)&lt;=5,0,_xlpm.dif))*-1),"ER"))</f>
        <v/>
      </c>
      <c r="F20" s="41">
        <f ca="1">IF($B$51=15,"HOJE",15)</f>
        <v>15</v>
      </c>
      <c r="G20" s="256"/>
      <c r="H20" s="257"/>
      <c r="I20" s="257"/>
      <c r="J20" s="192" t="str">
        <f>IF($N$47&lt;&gt;"SIM","",IFERROR(IF(TRIM(H20&amp;"")="","",_xlfn.LET(_xlpm.v,VALUE(TRIM(H20&amp;"")),_xlpm.alvo,(INT($X$4/100)*60+MOD($X$4,100)),_xlpm.real,(INT(_xlpm.v/100)*60+MOD(_xlpm.v,100)),_xlpm.dif,_xlpm.alvo-_xlpm.real,IF(ABS(_xlpm.dif)&lt;=5,0,_xlpm.dif))*-1),"ER"))</f>
        <v/>
      </c>
      <c r="K20" s="41">
        <f ca="1">IF($B$51=25,"HOJE",25)</f>
        <v>25</v>
      </c>
      <c r="L20" s="46"/>
      <c r="M20" s="7"/>
      <c r="N20" s="49" t="str">
        <f ca="1">_xlfn.LET(_xlpm.a,K19,_xlpm.c,M20,_xlpm.x,$X$4,_xlpm.limInf,$B$51,_xlpm.limSup,$C$51,_xlpm.linhaAnt,K20,IF(_xlpm.a="FÉRIAS","FRS",IF(_xlpm.a="FERIADO","FER",IF(_xlpm.a="NTRAB","NTB",IF(AND(_xlpm.a="ATESTADO",_xlpm.c=""),"ATD",IF(_xlpm.c&lt;&gt;"",IF(_xlpm.c&gt;=_xlpm.x,"OK","ANT"),IF(_xlpm.linhaAnt&lt;_xlpm.limInf,"FAL","")))))))</f>
        <v/>
      </c>
      <c r="O20" s="192" t="str">
        <f>IF($N$47&lt;&gt;"SIM","",IFERROR(IF(TRIM(M20&amp;"")="","",_xlfn.LET(_xlpm.v,VALUE(TRIM(M20&amp;"")),_xlpm.alvo,(INT($X$4/100)*60+MOD($X$4,100)),_xlpm.real,(INT(_xlpm.v/100)*60+MOD(_xlpm.v,100)),_xlpm.dif,_xlpm.alvo-_xlpm.real,IF(ABS(_xlpm.dif)&lt;=5,0,_xlpm.dif))*-1),"ER"))</f>
        <v/>
      </c>
      <c r="P20" s="231"/>
      <c r="Q20" s="232"/>
      <c r="R20" s="190"/>
      <c r="S20" s="240" t="str">
        <f t="shared" si="0"/>
        <v/>
      </c>
      <c r="T20" s="233" t="str">
        <f t="shared" si="1"/>
        <v/>
      </c>
      <c r="U20" s="5"/>
      <c r="V20" s="5"/>
      <c r="W20" s="5"/>
    </row>
    <row r="21" spans="1:23" x14ac:dyDescent="0.25">
      <c r="A21" s="41" t="str">
        <f>IF(A17="SÁBADO","DOMINGO",IF(A17="DOMINGO","SEGUNDA",IF(A17="SEGUNDA","TERÇA",IF(A17="SEGUNDA","TERÇA",IF(A17="TERÇA","QUARTA",IF(A17="QUARTA","QUINTA",IF(A17="QUINTA","SEXTA",IF(A17="SEXTA","SÁBADO","ERRO"))))))))</f>
        <v>QUINTA</v>
      </c>
      <c r="B21" s="46"/>
      <c r="C21" s="7"/>
      <c r="D21" s="49" t="str">
        <f ca="1">_xlfn.LET(_xlpm.a,A19,_xlpm.c,C21,_xlpm.x,$X$5,_xlpm.y,$Y$5,_xlpm.limInf,$B$51,_xlpm.limSup,$C$51,_xlpm.linhaAnt,A20,IF(_xlpm.a="FÉRIAS","FRS",IF(_xlpm.a="FERIADO","FER",IF(_xlpm.a="NTRAB","NTB",IF(AND(_xlpm.a="ATESTADO",_xlpm.c=""),"ATD",IF(_xlpm.c&lt;&gt;"",IF(_xlpm.c&lt;=_xlpm.x,IF(_xlpm.c&gt;_xlpm.y,"DP","OK"),"ATR"),IF(_xlpm.linhaAnt&lt;_xlpm.limInf,"FAL","")))))))</f>
        <v>FAL</v>
      </c>
      <c r="E21" s="192" t="str">
        <f>IF($N$47&lt;&gt;"SIM","",IFERROR(IF(TRIM(C21&amp;"")="","",_xlfn.LET(_xlpm.v,VALUE(TRIM(C21&amp;"")),_xlpm.alvo,(INT($Y$5/100)*60+MOD($Y$5,100)),_xlpm.real,(INT(_xlpm.v/100)*60+MOD(_xlpm.v,100)),_xlpm.dif,_xlpm.alvo-_xlpm.real,IF(ABS(_xlpm.dif)&lt;=5,0,_xlpm.dif))),"ER"))</f>
        <v/>
      </c>
      <c r="F21" s="41" t="str">
        <f>IF(F17="SÁBADO","DOMINGO",IF(F17="DOMINGO","SEGUNDA",IF(F17="SEGUNDA","TERÇA",IF(F17="SEGUNDA","TERÇA",IF(F17="TERÇA","QUARTA",IF(F17="QUARTA","QUINTA",IF(F17="QUINTA","SEXTA",IF(F17="SEXTA","SÁBADO","ERRO"))))))))</f>
        <v>DOMINGO</v>
      </c>
      <c r="G21" s="256"/>
      <c r="H21" s="257"/>
      <c r="I21" s="257"/>
      <c r="J21" s="192" t="str">
        <f>IF($N$47&lt;&gt;"SIM","",IFERROR(IF(TRIM(H21&amp;"")="","",_xlfn.LET(_xlpm.v,VALUE(TRIM(H21&amp;"")),_xlpm.alvo,(INT($Y$5/100)*60+MOD($Y$5,100)),_xlpm.real,(INT(_xlpm.v/100)*60+MOD(_xlpm.v,100)),_xlpm.dif,_xlpm.alvo-_xlpm.real,IF(ABS(_xlpm.dif)&lt;=5,0,_xlpm.dif))),"ER"))</f>
        <v/>
      </c>
      <c r="K21" s="41" t="str">
        <f>IF(K17="SÁBADO","DOMINGO",IF(K17="DOMINGO","SEGUNDA",IF(K17="SEGUNDA","TERÇA",IF(K17="SEGUNDA","TERÇA",IF(K17="TERÇA","QUARTA",IF(K17="QUARTA","QUINTA",IF(K17="QUINTA","SEXTA",IF(K17="SEXTA","SÁBADO","ERRO"))))))))</f>
        <v>QUARTA</v>
      </c>
      <c r="L21" s="46"/>
      <c r="M21" s="7"/>
      <c r="N21" s="49" t="str">
        <f ca="1">_xlfn.LET(_xlpm.a,K19,_xlpm.c,M21,_xlpm.x,$X$5,_xlpm.y,$Y$5,_xlpm.limInf,$B$51,_xlpm.limSup,$C$51,_xlpm.linhaAnt,K20,IF(_xlpm.a="FÉRIAS","FRS",IF(_xlpm.a="FERIADO","FER",IF(_xlpm.a="NTRAB","NTB",IF(AND(_xlpm.a="ATESTADO",_xlpm.c=""),"ATD",IF(_xlpm.c&lt;&gt;"",IF(_xlpm.c&lt;=_xlpm.x,IF(_xlpm.c&gt;_xlpm.y,"DP","OK"),"ATR"),IF(_xlpm.linhaAnt&lt;_xlpm.limInf,"FAL","")))))))</f>
        <v/>
      </c>
      <c r="O21" s="192" t="str">
        <f>IF($N$47&lt;&gt;"SIM","",IFERROR(IF(TRIM(M21&amp;"")="","",_xlfn.LET(_xlpm.v,VALUE(TRIM(M21&amp;"")),_xlpm.alvo,(INT($Y$5/100)*60+MOD($Y$5,100)),_xlpm.real,(INT(_xlpm.v/100)*60+MOD(_xlpm.v,100)),_xlpm.dif,_xlpm.alvo-_xlpm.real,IF(ABS(_xlpm.dif)&lt;=5,0,_xlpm.dif))),"ER"))</f>
        <v/>
      </c>
      <c r="P21" s="231"/>
      <c r="Q21" s="232"/>
      <c r="R21" s="190"/>
      <c r="S21" s="240" t="str">
        <f t="shared" si="0"/>
        <v/>
      </c>
      <c r="T21" s="233" t="str">
        <f t="shared" si="1"/>
        <v/>
      </c>
      <c r="U21" s="5"/>
      <c r="V21" s="5"/>
      <c r="W21" s="5"/>
    </row>
    <row r="22" spans="1:23" x14ac:dyDescent="0.25">
      <c r="A22" s="38"/>
      <c r="B22" s="46"/>
      <c r="C22" s="7"/>
      <c r="D22" s="49" t="str">
        <f ca="1">_xlfn.LET(_xlpm.a,A19,_xlpm.c,C22,_xlpm.x,$X$6,_xlpm.limInf,$B$51,_xlpm.limSup,$C$51,_xlpm.linhaAnt,A20,IF(_xlpm.a="FÉRIAS","FRS",IF(_xlpm.a="FERIADO","FER",IF(_xlpm.a="NTRAB","NTB",IF(AND(_xlpm.a="ATESTADO",_xlpm.c=""),"ATD",IF(_xlpm.c&lt;&gt;"",IF(_xlpm.c&gt;=_xlpm.x,"OK","ANT"),IF(_xlpm.linhaAnt&lt;_xlpm.limInf,"FAL","")))))))</f>
        <v>FAL</v>
      </c>
      <c r="E22" s="192" t="str">
        <f>IF($N$47&lt;&gt;"SIM","",IFERROR(IF(TRIM(C22&amp;"")="","",_xlfn.LET(_xlpm.v,VALUE(TRIM(C22&amp;"")),_xlpm.alvo,(INT($X$6/100)*60+MOD($X$6,100)),_xlpm.real,(INT(_xlpm.v/100)*60+MOD(_xlpm.v,100)),_xlpm.dif,_xlpm.alvo-_xlpm.real,IF(ABS(_xlpm.dif)&lt;=5,0,_xlpm.dif))*-1),"ER"))</f>
        <v/>
      </c>
      <c r="F22" s="38"/>
      <c r="G22" s="256"/>
      <c r="H22" s="257"/>
      <c r="I22" s="257"/>
      <c r="J22" s="192" t="str">
        <f>IF($N$47&lt;&gt;"SIM","",IFERROR(IF(TRIM(H22&amp;"")="","",_xlfn.LET(_xlpm.v,VALUE(TRIM(H22&amp;"")),_xlpm.alvo,(INT($X$6/100)*60+MOD($X$6,100)),_xlpm.real,(INT(_xlpm.v/100)*60+MOD(_xlpm.v,100)),_xlpm.dif,_xlpm.alvo-_xlpm.real,IF(ABS(_xlpm.dif)&lt;=5,0,_xlpm.dif))*-1),"ER"))</f>
        <v/>
      </c>
      <c r="K22" s="38"/>
      <c r="L22" s="46"/>
      <c r="M22" s="7"/>
      <c r="N22" s="49" t="str">
        <f ca="1">_xlfn.LET(_xlpm.a,K19,_xlpm.c,M22,_xlpm.x,$X$6,_xlpm.limInf,$B$51,_xlpm.limSup,$C$51,_xlpm.linhaAnt,K20,IF(_xlpm.a="FÉRIAS","FRS",IF(_xlpm.a="FERIADO","FER",IF(_xlpm.a="NTRAB","NTB",IF(AND(_xlpm.a="ATESTADO",_xlpm.c=""),"ATD",IF(_xlpm.c&lt;&gt;"",IF(_xlpm.c&gt;=_xlpm.x,"OK","ANT"),IF(_xlpm.linhaAnt&lt;_xlpm.limInf,"FAL","")))))))</f>
        <v/>
      </c>
      <c r="O22" s="192" t="str">
        <f>IF($N$47&lt;&gt;"SIM","",IFERROR(IF(TRIM(M22&amp;"")="","",_xlfn.LET(_xlpm.v,VALUE(TRIM(M22&amp;"")),_xlpm.alvo,(INT($X$6/100)*60+MOD($X$6,100)),_xlpm.real,(INT(_xlpm.v/100)*60+MOD(_xlpm.v,100)),_xlpm.dif,_xlpm.alvo-_xlpm.real,IF(ABS(_xlpm.dif)&lt;=5,0,_xlpm.dif))*-1),"ER"))</f>
        <v/>
      </c>
      <c r="P22" s="231"/>
      <c r="Q22" s="232"/>
      <c r="R22" s="190"/>
      <c r="S22" s="240" t="str">
        <f t="shared" si="0"/>
        <v/>
      </c>
      <c r="T22" s="233" t="str">
        <f t="shared" si="1"/>
        <v/>
      </c>
      <c r="U22" s="5"/>
      <c r="V22" s="5"/>
      <c r="W22" s="5"/>
    </row>
    <row r="23" spans="1:23" ht="15" customHeight="1" x14ac:dyDescent="0.25">
      <c r="A23" s="12"/>
      <c r="B23" s="47"/>
      <c r="C23" s="48"/>
      <c r="D23" s="50" t="str">
        <f ca="1">_xlfn.LET(_xlpm.a,A23,_xlpm.c,C23,_xlpm.x,$X$3,_xlpm.y,$Y$3,_xlpm.limInf,$B$51,_xlpm.limSup,$C$51,_xlpm.linhaAnt,A24,IF(_xlpm.a="FÉRIAS","FRS",IF(_xlpm.a="FERIADO","FER",IF(_xlpm.a="NTRAB","NTB",IF(AND(_xlpm.a="ATESTADO",_xlpm.c=""),"ATD",IF(_xlpm.c&lt;&gt;"",IF(_xlpm.c&lt;=_xlpm.x,IF(_xlpm.c&gt;_xlpm.y,"DP","OK"),"ATR"),IF(_xlpm.linhaAnt&lt;_xlpm.limInf,"FAL","")))))))</f>
        <v>FAL</v>
      </c>
      <c r="E23" s="192" t="str">
        <f>IF($N$47&lt;&gt;"SIM","",IFERROR(IF(TRIM(C23&amp;"")="","",_xlfn.LET(_xlpm.v,VALUE(TRIM(C23&amp;"")),_xlpm.alvo,IF(A25="SÁBADO",(INT($Y$8/100)*60+MOD($Y$8,100)),(INT($Y$3/100)*60+MOD($Y$3,100))),_xlpm.real,(INT(_xlpm.v/100)*60+MOD(_xlpm.v,100)),_xlpm.dif,_xlpm.alvo-_xlpm.real,IF(ABS(_xlpm.dif)&lt;=5,0,_xlpm.dif))),"ER"))</f>
        <v/>
      </c>
      <c r="F23" s="12"/>
      <c r="G23" s="47"/>
      <c r="H23" s="48"/>
      <c r="I23" s="50" t="str">
        <f ca="1">_xlfn.LET(_xlpm.a,F23,_xlpm.c,H23,_xlpm.x,$X$3,_xlpm.y,$Y$3,_xlpm.limInf,$B$51,_xlpm.limSup,$C$51,_xlpm.linhaAnt,F24,IF(_xlpm.a="FÉRIAS","FRS",IF(_xlpm.a="FERIADO","FER",IF(_xlpm.a="NTRAB","NTB",IF(AND(_xlpm.a="ATESTADO",_xlpm.c=""),"ATD",IF(_xlpm.c&lt;&gt;"",IF(_xlpm.c&lt;=_xlpm.x,IF(_xlpm.c&gt;_xlpm.y,"DP","OK"),"ATR"),IF(_xlpm.linhaAnt&lt;_xlpm.limInf,"FAL","")))))))</f>
        <v/>
      </c>
      <c r="J23" s="192" t="str">
        <f>IF($N$47&lt;&gt;"SIM","",IFERROR(IF(TRIM(H23&amp;"")="","",_xlfn.LET(_xlpm.v,VALUE(TRIM(H23&amp;"")),_xlpm.alvo,IF(F25="SÁBADO",(INT($Y$8/100)*60+MOD($Y$8,100)),(INT($Y$3/100)*60+MOD($Y$3,100))),_xlpm.real,(INT(_xlpm.v/100)*60+MOD(_xlpm.v,100)),_xlpm.dif,_xlpm.alvo-_xlpm.real,IF(ABS(_xlpm.dif)&lt;=5,0,_xlpm.dif))),"ER"))</f>
        <v/>
      </c>
      <c r="K23" s="12"/>
      <c r="L23" s="47"/>
      <c r="M23" s="48"/>
      <c r="N23" s="50" t="str">
        <f ca="1">_xlfn.LET(_xlpm.a,K23,_xlpm.c,M23,_xlpm.x,$X$3,_xlpm.y,$Y$3,_xlpm.limInf,$B$51,_xlpm.limSup,$C$51,_xlpm.linhaAnt,K24,IF(_xlpm.a="FÉRIAS","FRS",IF(_xlpm.a="FERIADO","FER",IF(_xlpm.a="NTRAB","NTB",IF(AND(_xlpm.a="ATESTADO",_xlpm.c=""),"ATD",IF(_xlpm.c&lt;&gt;"",IF(_xlpm.c&lt;=_xlpm.x,IF(_xlpm.c&gt;_xlpm.y,"DP","OK"),"ATR"),IF(_xlpm.linhaAnt&lt;_xlpm.limInf,"FAL","")))))))</f>
        <v/>
      </c>
      <c r="O23" s="192" t="str">
        <f>IF($N$47&lt;&gt;"SIM","",IFERROR(IF(TRIM(M23&amp;"")="","",_xlfn.LET(_xlpm.v,VALUE(TRIM(M23&amp;"")),_xlpm.alvo,IF(K25="SÁBADO",(INT($Y$8/100)*60+MOD($Y$8,100)),(INT($Y$3/100)*60+MOD($Y$3,100))),_xlpm.real,(INT(_xlpm.v/100)*60+MOD(_xlpm.v,100)),_xlpm.dif,_xlpm.alvo-_xlpm.real,IF(ABS(_xlpm.dif)&lt;=5,0,_xlpm.dif))),"ER"))</f>
        <v/>
      </c>
      <c r="P23" s="231"/>
      <c r="Q23" s="232"/>
      <c r="R23" s="190"/>
      <c r="S23" s="240" t="str">
        <f t="shared" si="0"/>
        <v/>
      </c>
      <c r="T23" s="233" t="str">
        <f t="shared" si="1"/>
        <v/>
      </c>
      <c r="U23" s="5"/>
      <c r="V23" s="5"/>
      <c r="W23" s="5"/>
    </row>
    <row r="24" spans="1:23" x14ac:dyDescent="0.25">
      <c r="A24" s="42">
        <f ca="1">IF($B$51=6,"HOJE",6)</f>
        <v>6</v>
      </c>
      <c r="B24" s="47"/>
      <c r="C24" s="48"/>
      <c r="D24" s="50" t="str">
        <f ca="1">_xlfn.LET(_xlpm.a,A23,_xlpm.c,C24,_xlpm.x,$X$4,_xlpm.limInf,$B$51,_xlpm.limSup,$C$51,_xlpm.linhaAnt,A24,IF(_xlpm.a="FÉRIAS","FRS",IF(_xlpm.a="FERIADO","FER",IF(_xlpm.a="NTRAB","NTB",IF(AND(_xlpm.a="ATESTADO",_xlpm.c=""),"ATD",IF(_xlpm.c&lt;&gt;"",IF(_xlpm.c&gt;=_xlpm.x,"OK","ANT"),IF(_xlpm.linhaAnt&lt;_xlpm.limInf,"FAL","")))))))</f>
        <v>FAL</v>
      </c>
      <c r="E24" s="192" t="str">
        <f>IF($N$47&lt;&gt;"SIM","",IFERROR(IF(TRIM(C24&amp;"")="","",_xlfn.LET(_xlpm.v,VALUE(TRIM(C24&amp;"")),_xlpm.alvo,(INT($X$4/100)*60+MOD($X$4,100)),_xlpm.real,(INT(_xlpm.v/100)*60+MOD(_xlpm.v,100)),_xlpm.dif,_xlpm.alvo-_xlpm.real,IF(ABS(_xlpm.dif)&lt;=5,0,_xlpm.dif))*-1),"ER"))</f>
        <v/>
      </c>
      <c r="F24" s="42">
        <f ca="1">IF($B$51=16,"HOJE",16)</f>
        <v>16</v>
      </c>
      <c r="G24" s="47"/>
      <c r="H24" s="48"/>
      <c r="I24" s="50" t="str">
        <f ca="1">_xlfn.LET(_xlpm.a,F23,_xlpm.c,H24,_xlpm.x,$X$4,_xlpm.limInf,$B$51,_xlpm.limSup,$C$51,_xlpm.linhaAnt,F24,IF(_xlpm.a="FÉRIAS","FRS",IF(_xlpm.a="FERIADO","FER",IF(_xlpm.a="NTRAB","NTB",IF(AND(_xlpm.a="ATESTADO",_xlpm.c=""),"ATD",IF(_xlpm.c&lt;&gt;"",IF(_xlpm.c&gt;=_xlpm.x,"OK","ANT"),IF(_xlpm.linhaAnt&lt;_xlpm.limInf,"FAL","")))))))</f>
        <v/>
      </c>
      <c r="J24" s="192" t="str">
        <f>IF($N$47&lt;&gt;"SIM","",IFERROR(IF(TRIM(H24&amp;"")="","",_xlfn.LET(_xlpm.v,VALUE(TRIM(H24&amp;"")),_xlpm.alvo,(INT($X$4/100)*60+MOD($X$4,100)),_xlpm.real,(INT(_xlpm.v/100)*60+MOD(_xlpm.v,100)),_xlpm.dif,_xlpm.alvo-_xlpm.real,IF(ABS(_xlpm.dif)&lt;=5,0,_xlpm.dif))*-1),"ER"))</f>
        <v/>
      </c>
      <c r="K24" s="42">
        <f ca="1">IF($B$51=26,"HOJE",26)</f>
        <v>26</v>
      </c>
      <c r="L24" s="47"/>
      <c r="M24" s="48"/>
      <c r="N24" s="50" t="str">
        <f ca="1">_xlfn.LET(_xlpm.a,K23,_xlpm.c,M24,_xlpm.x,$X$4,_xlpm.limInf,$B$51,_xlpm.limSup,$C$51,_xlpm.linhaAnt,K24,IF(_xlpm.a="FÉRIAS","FRS",IF(_xlpm.a="FERIADO","FER",IF(_xlpm.a="NTRAB","NTB",IF(AND(_xlpm.a="ATESTADO",_xlpm.c=""),"ATD",IF(_xlpm.c&lt;&gt;"",IF(_xlpm.c&gt;=_xlpm.x,"OK","ANT"),IF(_xlpm.linhaAnt&lt;_xlpm.limInf,"FAL","")))))))</f>
        <v/>
      </c>
      <c r="O24" s="192" t="str">
        <f>IF($N$47&lt;&gt;"SIM","",IFERROR(IF(TRIM(M24&amp;"")="","",_xlfn.LET(_xlpm.v,VALUE(TRIM(M24&amp;"")),_xlpm.alvo,(INT($X$4/100)*60+MOD($X$4,100)),_xlpm.real,(INT(_xlpm.v/100)*60+MOD(_xlpm.v,100)),_xlpm.dif,_xlpm.alvo-_xlpm.real,IF(ABS(_xlpm.dif)&lt;=5,0,_xlpm.dif))*-1),"ER"))</f>
        <v/>
      </c>
      <c r="P24" s="231"/>
      <c r="Q24" s="232"/>
      <c r="R24" s="190"/>
      <c r="S24" s="240" t="str">
        <f t="shared" si="0"/>
        <v/>
      </c>
      <c r="T24" s="233" t="str">
        <f t="shared" si="1"/>
        <v/>
      </c>
      <c r="U24" s="5"/>
      <c r="V24" s="5"/>
      <c r="W24" s="5"/>
    </row>
    <row r="25" spans="1:23" x14ac:dyDescent="0.25">
      <c r="A25" s="42" t="str">
        <f>IF(A21="SÁBADO","DOMINGO",IF(A21="DOMINGO","SEGUNDA",IF(A21="SEGUNDA","TERÇA",IF(A21="SEGUNDA","TERÇA",IF(A21="TERÇA","QUARTA",IF(A21="QUARTA","QUINTA",IF(A21="QUINTA","SEXTA",IF(A21="SEXTA","SÁBADO","ERRO"))))))))</f>
        <v>SEXTA</v>
      </c>
      <c r="B25" s="47"/>
      <c r="C25" s="48"/>
      <c r="D25" s="50" t="str">
        <f ca="1">_xlfn.LET(_xlpm.a,A23,_xlpm.c,C25,_xlpm.x,$X$5,_xlpm.y,$Y$5,_xlpm.limInf,$B$51,_xlpm.limSup,$C$51,_xlpm.linhaAnt,A24,IF(_xlpm.a="FÉRIAS","FRS",IF(_xlpm.a="FERIADO","FER",IF(_xlpm.a="NTRAB","NTB",IF(AND(_xlpm.a="ATESTADO",_xlpm.c=""),"ATD",IF(_xlpm.c&lt;&gt;"",IF(_xlpm.c&lt;=_xlpm.x,IF(_xlpm.c&gt;_xlpm.y,"DP","OK"),"ATR"),IF(_xlpm.linhaAnt&lt;_xlpm.limInf,"FAL","")))))))</f>
        <v>FAL</v>
      </c>
      <c r="E25" s="192" t="str">
        <f>IF($N$47&lt;&gt;"SIM","",IFERROR(IF(TRIM(C25&amp;"")="","",_xlfn.LET(_xlpm.v,VALUE(TRIM(C25&amp;"")),_xlpm.alvo,(INT($Y$5/100)*60+MOD($Y$5,100)),_xlpm.real,(INT(_xlpm.v/100)*60+MOD(_xlpm.v,100)),_xlpm.dif,_xlpm.alvo-_xlpm.real,IF(ABS(_xlpm.dif)&lt;=5,0,_xlpm.dif))),"ER"))</f>
        <v/>
      </c>
      <c r="F25" s="42" t="str">
        <f>IF(F21="SÁBADO","DOMINGO",IF(F21="DOMINGO","SEGUNDA",IF(F21="SEGUNDA","TERÇA",IF(F21="SEGUNDA","TERÇA",IF(F21="TERÇA","QUARTA",IF(F21="QUARTA","QUINTA",IF(F21="QUINTA","SEXTA",IF(F21="SEXTA","SÁBADO","ERRO"))))))))</f>
        <v>SEGUNDA</v>
      </c>
      <c r="G25" s="47"/>
      <c r="H25" s="48"/>
      <c r="I25" s="50" t="str">
        <f ca="1">_xlfn.LET(_xlpm.a,F23,_xlpm.c,H25,_xlpm.x,$X$5,_xlpm.y,$Y$5,_xlpm.limInf,$B$51,_xlpm.limSup,$C$51,_xlpm.linhaAnt,F24,IF(_xlpm.a="FÉRIAS","FRS",IF(_xlpm.a="FERIADO","FER",IF(_xlpm.a="NTRAB","NTB",IF(AND(_xlpm.a="ATESTADO",_xlpm.c=""),"ATD",IF(_xlpm.c&lt;&gt;"",IF(_xlpm.c&lt;=_xlpm.x,IF(_xlpm.c&gt;_xlpm.y,"DP","OK"),"ATR"),IF(_xlpm.linhaAnt&lt;_xlpm.limInf,"FAL","")))))))</f>
        <v/>
      </c>
      <c r="J25" s="192" t="str">
        <f>IF($N$47&lt;&gt;"SIM","",IFERROR(IF(TRIM(H25&amp;"")="","",_xlfn.LET(_xlpm.v,VALUE(TRIM(H25&amp;"")),_xlpm.alvo,(INT($Y$5/100)*60+MOD($Y$5,100)),_xlpm.real,(INT(_xlpm.v/100)*60+MOD(_xlpm.v,100)),_xlpm.dif,_xlpm.alvo-_xlpm.real,IF(ABS(_xlpm.dif)&lt;=5,0,_xlpm.dif))),"ER"))</f>
        <v/>
      </c>
      <c r="K25" s="42" t="str">
        <f>IF(K21="SÁBADO","DOMINGO",IF(K21="DOMINGO","SEGUNDA",IF(K21="SEGUNDA","TERÇA",IF(K21="SEGUNDA","TERÇA",IF(K21="TERÇA","QUARTA",IF(K21="QUARTA","QUINTA",IF(K21="QUINTA","SEXTA",IF(K21="SEXTA","SÁBADO","ERRO"))))))))</f>
        <v>QUINTA</v>
      </c>
      <c r="L25" s="47"/>
      <c r="M25" s="48"/>
      <c r="N25" s="50" t="str">
        <f ca="1">_xlfn.LET(_xlpm.a,K23,_xlpm.c,M25,_xlpm.x,$X$5,_xlpm.y,$Y$5,_xlpm.limInf,$B$51,_xlpm.limSup,$C$51,_xlpm.linhaAnt,K24,IF(_xlpm.a="FÉRIAS","FRS",IF(_xlpm.a="FERIADO","FER",IF(_xlpm.a="NTRAB","NTB",IF(AND(_xlpm.a="ATESTADO",_xlpm.c=""),"ATD",IF(_xlpm.c&lt;&gt;"",IF(_xlpm.c&lt;=_xlpm.x,IF(_xlpm.c&gt;_xlpm.y,"DP","OK"),"ATR"),IF(_xlpm.linhaAnt&lt;_xlpm.limInf,"FAL","")))))))</f>
        <v/>
      </c>
      <c r="O25" s="192" t="str">
        <f>IF($N$47&lt;&gt;"SIM","",IFERROR(IF(TRIM(M25&amp;"")="","",_xlfn.LET(_xlpm.v,VALUE(TRIM(M25&amp;"")),_xlpm.alvo,(INT($Y$5/100)*60+MOD($Y$5,100)),_xlpm.real,(INT(_xlpm.v/100)*60+MOD(_xlpm.v,100)),_xlpm.dif,_xlpm.alvo-_xlpm.real,IF(ABS(_xlpm.dif)&lt;=5,0,_xlpm.dif))),"ER"))</f>
        <v/>
      </c>
      <c r="P25" s="231"/>
      <c r="Q25" s="232"/>
      <c r="R25" s="190"/>
      <c r="S25" s="240" t="str">
        <f t="shared" si="0"/>
        <v/>
      </c>
      <c r="T25" s="233" t="str">
        <f t="shared" si="1"/>
        <v/>
      </c>
      <c r="U25" s="5"/>
      <c r="V25" s="5"/>
      <c r="W25" s="5"/>
    </row>
    <row r="26" spans="1:23" x14ac:dyDescent="0.25">
      <c r="A26" s="82"/>
      <c r="B26" s="47"/>
      <c r="C26" s="48"/>
      <c r="D26" s="50" t="str">
        <f ca="1">_xlfn.LET(_xlpm.a,A23,_xlpm.c,C26,_xlpm.x,$X$6,_xlpm.limInf,$B$51,_xlpm.limSup,$C$51,_xlpm.linhaAnt,A24,IF(_xlpm.a="FÉRIAS","FRS",IF(_xlpm.a="FERIADO","FER",IF(_xlpm.a="NTRAB","NTB",IF(AND(_xlpm.a="ATESTADO",_xlpm.c=""),"ATD",IF(_xlpm.c&lt;&gt;"",IF(_xlpm.c&gt;=_xlpm.x,"OK","ANT"),IF(_xlpm.linhaAnt&lt;_xlpm.limInf,"FAL","")))))))</f>
        <v>FAL</v>
      </c>
      <c r="E26" s="192" t="str">
        <f>IF($N$47&lt;&gt;"SIM","",IFERROR(IF(TRIM(C26&amp;"")="","",_xlfn.LET(_xlpm.v,VALUE(TRIM(C26&amp;"")),_xlpm.alvo,(INT($X$6/100)*60+MOD($X$6,100)),_xlpm.real,(INT(_xlpm.v/100)*60+MOD(_xlpm.v,100)),_xlpm.dif,_xlpm.alvo-_xlpm.real,IF(ABS(_xlpm.dif)&lt;=5,0,_xlpm.dif))*-1),"ER"))</f>
        <v/>
      </c>
      <c r="F26" s="82"/>
      <c r="G26" s="47"/>
      <c r="H26" s="48"/>
      <c r="I26" s="50" t="str">
        <f ca="1">_xlfn.LET(_xlpm.a,F23,_xlpm.c,H26,_xlpm.x,$X$6,_xlpm.limInf,$B$51,_xlpm.limSup,$C$51,_xlpm.linhaAnt,F24,IF(_xlpm.a="FÉRIAS","FRS",IF(_xlpm.a="FERIADO","FER",IF(_xlpm.a="NTRAB","NTB",IF(AND(_xlpm.a="ATESTADO",_xlpm.c=""),"ATD",IF(_xlpm.c&lt;&gt;"",IF(_xlpm.c&gt;=_xlpm.x,"OK","ANT"),IF(_xlpm.linhaAnt&lt;_xlpm.limInf,"FAL","")))))))</f>
        <v/>
      </c>
      <c r="J26" s="192" t="str">
        <f>IF($N$47&lt;&gt;"SIM","",IFERROR(IF(TRIM(H26&amp;"")="","",_xlfn.LET(_xlpm.v,VALUE(TRIM(H26&amp;"")),_xlpm.alvo,(INT($X$6/100)*60+MOD($X$6,100)),_xlpm.real,(INT(_xlpm.v/100)*60+MOD(_xlpm.v,100)),_xlpm.dif,_xlpm.alvo-_xlpm.real,IF(ABS(_xlpm.dif)&lt;=5,0,_xlpm.dif))*-1),"ER"))</f>
        <v/>
      </c>
      <c r="K26" s="82"/>
      <c r="L26" s="47"/>
      <c r="M26" s="48"/>
      <c r="N26" s="50" t="str">
        <f ca="1">_xlfn.LET(_xlpm.a,K23,_xlpm.c,M26,_xlpm.x,$X$6,_xlpm.limInf,$B$51,_xlpm.limSup,$C$51,_xlpm.linhaAnt,K24,IF(_xlpm.a="FÉRIAS","FRS",IF(_xlpm.a="FERIADO","FER",IF(_xlpm.a="NTRAB","NTB",IF(AND(_xlpm.a="ATESTADO",_xlpm.c=""),"ATD",IF(_xlpm.c&lt;&gt;"",IF(_xlpm.c&gt;=_xlpm.x,"OK","ANT"),IF(_xlpm.linhaAnt&lt;_xlpm.limInf,"FAL","")))))))</f>
        <v/>
      </c>
      <c r="O26" s="192" t="str">
        <f>IF($N$47&lt;&gt;"SIM","",IFERROR(IF(TRIM(M26&amp;"")="","",_xlfn.LET(_xlpm.v,VALUE(TRIM(M26&amp;"")),_xlpm.alvo,(INT($X$6/100)*60+MOD($X$6,100)),_xlpm.real,(INT(_xlpm.v/100)*60+MOD(_xlpm.v,100)),_xlpm.dif,_xlpm.alvo-_xlpm.real,IF(ABS(_xlpm.dif)&lt;=5,0,_xlpm.dif))*-1),"ER"))</f>
        <v/>
      </c>
      <c r="P26" s="231"/>
      <c r="Q26" s="232"/>
      <c r="R26" s="190"/>
      <c r="S26" s="240" t="str">
        <f t="shared" si="0"/>
        <v/>
      </c>
      <c r="T26" s="233" t="str">
        <f t="shared" si="1"/>
        <v/>
      </c>
      <c r="U26" s="5"/>
      <c r="V26" s="5"/>
      <c r="W26" s="5"/>
    </row>
    <row r="27" spans="1:23" ht="15" customHeight="1" x14ac:dyDescent="0.25">
      <c r="A27" s="11"/>
      <c r="B27" s="46"/>
      <c r="C27" s="7"/>
      <c r="D27" s="49" t="str">
        <f ca="1">_xlfn.LET(_xlpm.a,A27,_xlpm.c,C27,_xlpm.x,$X$8,_xlpm.y,$Y$8,_xlpm.limInf,$B$51,_xlpm.limSup,$C$51,_xlpm.linhaAnt,A28,IF(_xlpm.a="FÉRIAS","FRS",IF(_xlpm.a="NTRAB","NT",IF(AND(_xlpm.a="ATESTADO",_xlpm.c=""),"ATD",IF(_xlpm.a="FERIADO","FER",IF(_xlpm.c&lt;&gt;"",IF(_xlpm.c&lt;=_xlpm.x,IF(_xlpm.c&gt;_xlpm.y,"DP","OK"),"ATR"),IF(_xlpm.linhaAnt&lt;_xlpm.limInf,"FAL","")))))))</f>
        <v>FAL</v>
      </c>
      <c r="E27" s="192" t="str">
        <f>IF($N$47&lt;&gt;"SIM","",IFERROR(IF(TRIM(C27&amp;"")="","",_xlfn.LET(_xlpm.v,VALUE(TRIM(C27&amp;"")),_xlpm.alvo,IF(A29="SÁBADO",(INT($Y$8/100)*60+MOD($Y$8,100)),(INT($Y$3/100)*60+MOD($Y$3,100))),_xlpm.real,(INT(_xlpm.v/100)*60+MOD(_xlpm.v,100)),_xlpm.dif,_xlpm.alvo-_xlpm.real,IF(ABS(_xlpm.dif)&lt;=5,0,_xlpm.dif))),"ER"))</f>
        <v/>
      </c>
      <c r="F27" s="11"/>
      <c r="G27" s="46"/>
      <c r="H27" s="7"/>
      <c r="I27" s="49" t="str">
        <f ca="1">_xlfn.LET(_xlpm.a,F27,_xlpm.c,H27,_xlpm.x,$X$3,_xlpm.y,$Y$3,_xlpm.limInf,$B$51,_xlpm.limSup,$C$51,_xlpm.linhaAnt,F28,IF(_xlpm.a="FÉRIAS","FRS",IF(_xlpm.a="FERIADO","FER",IF(_xlpm.a="NTRAB","NTB",IF(AND(_xlpm.a="ATESTADO",_xlpm.c=""),"ATD",IF(_xlpm.c&lt;&gt;"",IF(_xlpm.c&lt;=_xlpm.x,IF(_xlpm.c&gt;_xlpm.y,"DP","OK"),"ATR"),IF(_xlpm.linhaAnt&lt;_xlpm.limInf,"FAL","")))))))</f>
        <v/>
      </c>
      <c r="J27" s="192" t="str">
        <f>IF($N$47&lt;&gt;"SIM","",IFERROR(IF(TRIM(H27&amp;"")="","",_xlfn.LET(_xlpm.v,VALUE(TRIM(H27&amp;"")),_xlpm.alvo,IF(F29="SÁBADO",(INT($Y$8/100)*60+MOD($Y$8,100)),(INT($Y$3/100)*60+MOD($Y$3,100))),_xlpm.real,(INT(_xlpm.v/100)*60+MOD(_xlpm.v,100)),_xlpm.dif,_xlpm.alvo-_xlpm.real,IF(ABS(_xlpm.dif)&lt;=5,0,_xlpm.dif))),"ER"))</f>
        <v/>
      </c>
      <c r="K27" s="11"/>
      <c r="L27" s="46"/>
      <c r="M27" s="7"/>
      <c r="N27" s="49" t="str">
        <f ca="1">_xlfn.LET(_xlpm.a,K27,_xlpm.c,M27,_xlpm.x,$X$3,_xlpm.y,$Y$3,_xlpm.limInf,$B$51,_xlpm.limSup,$C$51,_xlpm.linhaAnt,K28,IF(_xlpm.a="FÉRIAS","FRS",IF(_xlpm.a="FERIADO","FER",IF(_xlpm.a="NTRAB","NTB",IF(AND(_xlpm.a="ATESTADO",_xlpm.c=""),"ATD",IF(_xlpm.c&lt;&gt;"",IF(_xlpm.c&lt;=_xlpm.x,IF(_xlpm.c&gt;_xlpm.y,"DP","OK"),"ATR"),IF(_xlpm.linhaAnt&lt;_xlpm.limInf,"FAL","")))))))</f>
        <v/>
      </c>
      <c r="O27" s="192" t="str">
        <f>IF($N$47&lt;&gt;"SIM","",IFERROR(IF(TRIM(M27&amp;"")="","",_xlfn.LET(_xlpm.v,VALUE(TRIM(M27&amp;"")),_xlpm.alvo,IF(K29="SÁBADO",(INT($Y$8/100)*60+MOD($Y$8,100)),(INT($Y$3/100)*60+MOD($Y$3,100))),_xlpm.real,(INT(_xlpm.v/100)*60+MOD(_xlpm.v,100)),_xlpm.dif,_xlpm.alvo-_xlpm.real,IF(ABS(_xlpm.dif)&lt;=5,0,_xlpm.dif))),"ER"))</f>
        <v/>
      </c>
      <c r="P27" s="231"/>
      <c r="Q27" s="232"/>
      <c r="R27" s="190"/>
      <c r="S27" s="240" t="str">
        <f t="shared" si="0"/>
        <v/>
      </c>
      <c r="T27" s="233" t="str">
        <f t="shared" si="1"/>
        <v/>
      </c>
      <c r="U27" s="5"/>
      <c r="V27" s="5"/>
      <c r="W27" s="5"/>
    </row>
    <row r="28" spans="1:23" x14ac:dyDescent="0.25">
      <c r="A28" s="41">
        <f ca="1">IF($B$51=7,"HOJE",7)</f>
        <v>7</v>
      </c>
      <c r="B28" s="46"/>
      <c r="C28" s="7"/>
      <c r="D28" s="49" t="str">
        <f ca="1">_xlfn.LET(_xlpm.a,A27,_xlpm.c,C28,_xlpm.x,$X$9,_xlpm.limInf,$B$51,_xlpm.limSup,$C$51,_xlpm.linhaAnt,A28,IF(_xlpm.a="FÉRIAS","FRS",IF(_xlpm.a="NTRAB","NT",IF(AND(_xlpm.a="ATESTADO",_xlpm.c=""),"ATD",IF(_xlpm.a="FERIADO","FER",IF(_xlpm.c&lt;&gt;"",IF(_xlpm.c&gt;=_xlpm.x,"OK","ANT"),IF(_xlpm.linhaAnt&lt;_xlpm.limInf,"FAL","")))))))</f>
        <v>FAL</v>
      </c>
      <c r="E28" s="192" t="str">
        <f>IF($N$47&lt;&gt;"SIM","",IFERROR(IF(TRIM(C28&amp;"")="","",_xlfn.LET(_xlpm.v,VALUE(TRIM(C28&amp;"")),_xlpm.alvo,(INT($X$4/100)*60+MOD($X$4,100)),_xlpm.real,(INT(_xlpm.v/100)*60+MOD(_xlpm.v,100)),_xlpm.dif,_xlpm.alvo-_xlpm.real,IF(ABS(_xlpm.dif)&lt;=5,0,_xlpm.dif))*-1),"ER"))</f>
        <v/>
      </c>
      <c r="F28" s="41">
        <f ca="1">IF($B$51=17,"HOJE",17)</f>
        <v>17</v>
      </c>
      <c r="G28" s="46"/>
      <c r="H28" s="7"/>
      <c r="I28" s="49" t="str">
        <f ca="1">_xlfn.LET(_xlpm.a,F27,_xlpm.c,H28,_xlpm.x,$X$4,_xlpm.limInf,$B$51,_xlpm.limSup,$C$51,_xlpm.linhaAnt,F28,IF(_xlpm.a="FÉRIAS","FRS",IF(_xlpm.a="FERIADO","FER",IF(_xlpm.a="NTRAB","NTB",IF(AND(_xlpm.a="ATESTADO",_xlpm.c=""),"ATD",IF(_xlpm.c&lt;&gt;"",IF(_xlpm.c&gt;=_xlpm.x,"OK","ANT"),IF(_xlpm.linhaAnt&lt;_xlpm.limInf,"FAL","")))))))</f>
        <v/>
      </c>
      <c r="J28" s="192" t="str">
        <f>IF($N$47&lt;&gt;"SIM","",IFERROR(IF(TRIM(H28&amp;"")="","",_xlfn.LET(_xlpm.v,VALUE(TRIM(H28&amp;"")),_xlpm.alvo,(INT($X$4/100)*60+MOD($X$4,100)),_xlpm.real,(INT(_xlpm.v/100)*60+MOD(_xlpm.v,100)),_xlpm.dif,_xlpm.alvo-_xlpm.real,IF(ABS(_xlpm.dif)&lt;=5,0,_xlpm.dif))*-1),"ER"))</f>
        <v/>
      </c>
      <c r="K28" s="41">
        <f ca="1">IF($B$51=27,"HOJE",27)</f>
        <v>27</v>
      </c>
      <c r="L28" s="46"/>
      <c r="M28" s="7"/>
      <c r="N28" s="49" t="str">
        <f ca="1">_xlfn.LET(_xlpm.a,K27,_xlpm.c,M28,_xlpm.x,$X$4,_xlpm.limInf,$B$51,_xlpm.limSup,$C$51,_xlpm.linhaAnt,K28,IF(_xlpm.a="FÉRIAS","FRS",IF(_xlpm.a="FERIADO","FER",IF(_xlpm.a="NTRAB","NTB",IF(AND(_xlpm.a="ATESTADO",_xlpm.c=""),"ATD",IF(_xlpm.c&lt;&gt;"",IF(_xlpm.c&gt;=_xlpm.x,"OK","ANT"),IF(_xlpm.linhaAnt&lt;_xlpm.limInf,"FAL","")))))))</f>
        <v/>
      </c>
      <c r="O28" s="192" t="str">
        <f>IF($N$47&lt;&gt;"SIM","",IFERROR(IF(TRIM(M28&amp;"")="","",_xlfn.LET(_xlpm.v,VALUE(TRIM(M28&amp;"")),_xlpm.alvo,(INT($X$4/100)*60+MOD($X$4,100)),_xlpm.real,(INT(_xlpm.v/100)*60+MOD(_xlpm.v,100)),_xlpm.dif,_xlpm.alvo-_xlpm.real,IF(ABS(_xlpm.dif)&lt;=5,0,_xlpm.dif))*-1),"ER"))</f>
        <v/>
      </c>
      <c r="P28" s="231"/>
      <c r="Q28" s="232"/>
      <c r="R28" s="190"/>
      <c r="S28" s="240" t="str">
        <f t="shared" si="0"/>
        <v/>
      </c>
      <c r="T28" s="233" t="str">
        <f t="shared" si="1"/>
        <v/>
      </c>
      <c r="U28" s="5"/>
      <c r="V28" s="5"/>
      <c r="W28" s="5"/>
    </row>
    <row r="29" spans="1:23" x14ac:dyDescent="0.25">
      <c r="A29" s="41" t="str">
        <f>IF(A25="SÁBADO","DOMINGO",IF(A25="DOMINGO","SEGUNDA",IF(A25="SEGUNDA","TERÇA",IF(A25="SEGUNDA","TERÇA",IF(A25="TERÇA","QUARTA",IF(A25="QUARTA","QUINTA",IF(A25="QUINTA","SEXTA",IF(A25="SEXTA","SÁBADO","ERRO"))))))))</f>
        <v>SÁBADO</v>
      </c>
      <c r="B29" s="258" t="s">
        <v>16</v>
      </c>
      <c r="C29" s="259"/>
      <c r="D29" s="259"/>
      <c r="E29" s="192" t="str">
        <f>IF($N$47&lt;&gt;"SIM","",IFERROR(IF(TRIM(C29&amp;"")="","",_xlfn.LET(_xlpm.v,VALUE(TRIM(C29&amp;"")),_xlpm.alvo,(INT($Y$5/100)*60+MOD($Y$5,100)),_xlpm.real,(INT(_xlpm.v/100)*60+MOD(_xlpm.v,100)),_xlpm.dif,_xlpm.alvo-_xlpm.real,IF(ABS(_xlpm.dif)&lt;=5,0,_xlpm.dif))),"ER"))</f>
        <v/>
      </c>
      <c r="F29" s="41" t="str">
        <f>IF(F25="SÁBADO","DOMINGO",IF(F25="DOMINGO","SEGUNDA",IF(F25="SEGUNDA","TERÇA",IF(F25="SEGUNDA","TERÇA",IF(F25="TERÇA","QUARTA",IF(F25="QUARTA","QUINTA",IF(F25="QUINTA","SEXTA",IF(F25="SEXTA","SÁBADO","ERRO"))))))))</f>
        <v>TERÇA</v>
      </c>
      <c r="G29" s="46"/>
      <c r="H29" s="7"/>
      <c r="I29" s="49" t="str">
        <f ca="1">_xlfn.LET(_xlpm.a,F27,_xlpm.c,H29,_xlpm.x,$X$5,_xlpm.y,$Y$5,_xlpm.limInf,$B$51,_xlpm.limSup,$C$51,_xlpm.linhaAnt,F28,IF(_xlpm.a="FÉRIAS","FRS",IF(_xlpm.a="FERIADO","FER",IF(_xlpm.a="NTRAB","NTB",IF(AND(_xlpm.a="ATESTADO",_xlpm.c=""),"ATD",IF(_xlpm.c&lt;&gt;"",IF(_xlpm.c&lt;=_xlpm.x,IF(_xlpm.c&gt;_xlpm.y,"DP","OK"),"ATR"),IF(_xlpm.linhaAnt&lt;_xlpm.limInf,"FAL","")))))))</f>
        <v/>
      </c>
      <c r="J29" s="192" t="str">
        <f>IF($N$47&lt;&gt;"SIM","",IFERROR(IF(TRIM(H29&amp;"")="","",_xlfn.LET(_xlpm.v,VALUE(TRIM(H29&amp;"")),_xlpm.alvo,(INT($Y$5/100)*60+MOD($Y$5,100)),_xlpm.real,(INT(_xlpm.v/100)*60+MOD(_xlpm.v,100)),_xlpm.dif,_xlpm.alvo-_xlpm.real,IF(ABS(_xlpm.dif)&lt;=5,0,_xlpm.dif))),"ER"))</f>
        <v/>
      </c>
      <c r="K29" s="41" t="str">
        <f>IF(K25="SÁBADO","DOMINGO",IF(K25="DOMINGO","SEGUNDA",IF(K25="SEGUNDA","TERÇA",IF(K25="SEGUNDA","TERÇA",IF(K25="TERÇA","QUARTA",IF(K25="QUARTA","QUINTA",IF(K25="QUINTA","SEXTA",IF(K25="SEXTA","SÁBADO","ERRO"))))))))</f>
        <v>SEXTA</v>
      </c>
      <c r="L29" s="46"/>
      <c r="M29" s="7"/>
      <c r="N29" s="49" t="str">
        <f ca="1">_xlfn.LET(_xlpm.a,K27,_xlpm.c,M29,_xlpm.x,$X$5,_xlpm.y,$Y$5,_xlpm.limInf,$B$51,_xlpm.limSup,$C$51,_xlpm.linhaAnt,K28,IF(_xlpm.a="FÉRIAS","FRS",IF(_xlpm.a="FERIADO","FER",IF(_xlpm.a="NTRAB","NTB",IF(AND(_xlpm.a="ATESTADO",_xlpm.c=""),"ATD",IF(_xlpm.c&lt;&gt;"",IF(_xlpm.c&lt;=_xlpm.x,IF(_xlpm.c&gt;_xlpm.y,"DP","OK"),"ATR"),IF(_xlpm.linhaAnt&lt;_xlpm.limInf,"FAL","")))))))</f>
        <v/>
      </c>
      <c r="O29" s="192" t="str">
        <f>IF($N$47&lt;&gt;"SIM","",IFERROR(IF(TRIM(M29&amp;"")="","",_xlfn.LET(_xlpm.v,VALUE(TRIM(M29&amp;"")),_xlpm.alvo,(INT($Y$5/100)*60+MOD($Y$5,100)),_xlpm.real,(INT(_xlpm.v/100)*60+MOD(_xlpm.v,100)),_xlpm.dif,_xlpm.alvo-_xlpm.real,IF(ABS(_xlpm.dif)&lt;=5,0,_xlpm.dif))),"ER"))</f>
        <v/>
      </c>
      <c r="P29" s="231"/>
      <c r="Q29" s="232"/>
      <c r="R29" s="190"/>
      <c r="S29" s="240" t="str">
        <f t="shared" si="0"/>
        <v/>
      </c>
      <c r="T29" s="233" t="str">
        <f t="shared" si="1"/>
        <v/>
      </c>
      <c r="U29" s="5"/>
      <c r="V29" s="5"/>
      <c r="W29" s="5"/>
    </row>
    <row r="30" spans="1:23" x14ac:dyDescent="0.25">
      <c r="A30" s="38"/>
      <c r="B30" s="258"/>
      <c r="C30" s="259"/>
      <c r="D30" s="259"/>
      <c r="E30" s="192" t="str">
        <f>IF($N$47&lt;&gt;"SIM","",IFERROR(IF(TRIM(C30&amp;"")="","",_xlfn.LET(_xlpm.v,VALUE(TRIM(C30&amp;"")),_xlpm.alvo,(INT($X$6/100)*60+MOD($X$6,100)),_xlpm.real,(INT(_xlpm.v/100)*60+MOD(_xlpm.v,100)),_xlpm.dif,_xlpm.alvo-_xlpm.real,IF(ABS(_xlpm.dif)&lt;=5,0,_xlpm.dif))*-1),"ER"))</f>
        <v/>
      </c>
      <c r="F30" s="38"/>
      <c r="G30" s="46"/>
      <c r="H30" s="7"/>
      <c r="I30" s="49" t="str">
        <f ca="1">_xlfn.LET(_xlpm.a,F27,_xlpm.c,H30,_xlpm.x,$X$6,_xlpm.limInf,$B$51,_xlpm.limSup,$C$51,_xlpm.linhaAnt,F28,IF(_xlpm.a="FÉRIAS","FRS",IF(_xlpm.a="FERIADO","FER",IF(_xlpm.a="NTRAB","NTB",IF(AND(_xlpm.a="ATESTADO",_xlpm.c=""),"ATD",IF(_xlpm.c&lt;&gt;"",IF(_xlpm.c&gt;=_xlpm.x,"OK","ANT"),IF(_xlpm.linhaAnt&lt;_xlpm.limInf,"FAL","")))))))</f>
        <v/>
      </c>
      <c r="J30" s="192" t="str">
        <f>IF($N$47&lt;&gt;"SIM","",IFERROR(IF(TRIM(H30&amp;"")="","",_xlfn.LET(_xlpm.v,VALUE(TRIM(H30&amp;"")),_xlpm.alvo,(INT($X$6/100)*60+MOD($X$6,100)),_xlpm.real,(INT(_xlpm.v/100)*60+MOD(_xlpm.v,100)),_xlpm.dif,_xlpm.alvo-_xlpm.real,IF(ABS(_xlpm.dif)&lt;=5,0,_xlpm.dif))*-1),"ER"))</f>
        <v/>
      </c>
      <c r="K30" s="38"/>
      <c r="L30" s="46"/>
      <c r="M30" s="7"/>
      <c r="N30" s="49" t="str">
        <f ca="1">_xlfn.LET(_xlpm.a,K27,_xlpm.c,M30,_xlpm.x,$X$6,_xlpm.limInf,$B$51,_xlpm.limSup,$C$51,_xlpm.linhaAnt,K28,IF(_xlpm.a="FÉRIAS","FRS",IF(_xlpm.a="FERIADO","FER",IF(_xlpm.a="NTRAB","NTB",IF(AND(_xlpm.a="ATESTADO",_xlpm.c=""),"ATD",IF(_xlpm.c&lt;&gt;"",IF(_xlpm.c&gt;=_xlpm.x,"OK","ANT"),IF(_xlpm.linhaAnt&lt;_xlpm.limInf,"FAL","")))))))</f>
        <v/>
      </c>
      <c r="O30" s="192" t="str">
        <f>IF($N$47&lt;&gt;"SIM","",IFERROR(IF(TRIM(M30&amp;"")="","",_xlfn.LET(_xlpm.v,VALUE(TRIM(M30&amp;"")),_xlpm.alvo,(INT($X$6/100)*60+MOD($X$6,100)),_xlpm.real,(INT(_xlpm.v/100)*60+MOD(_xlpm.v,100)),_xlpm.dif,_xlpm.alvo-_xlpm.real,IF(ABS(_xlpm.dif)&lt;=5,0,_xlpm.dif))*-1),"ER"))</f>
        <v/>
      </c>
      <c r="P30" s="231"/>
      <c r="Q30" s="232"/>
      <c r="R30" s="190"/>
      <c r="S30" s="240" t="str">
        <f t="shared" si="0"/>
        <v/>
      </c>
      <c r="T30" s="233" t="str">
        <f t="shared" si="1"/>
        <v/>
      </c>
      <c r="U30" s="5"/>
      <c r="V30" s="5"/>
      <c r="W30" s="5"/>
    </row>
    <row r="31" spans="1:23" ht="15" customHeight="1" x14ac:dyDescent="0.25">
      <c r="A31" s="12"/>
      <c r="B31" s="272" t="s">
        <v>10</v>
      </c>
      <c r="C31" s="273"/>
      <c r="D31" s="273"/>
      <c r="E31" s="192" t="str">
        <f>IF($N$47&lt;&gt;"SIM","",IFERROR(IF(TRIM(C31&amp;"")="","",_xlfn.LET(_xlpm.v,VALUE(TRIM(C31&amp;"")),_xlpm.alvo,IF(A33="SÁBADO",(INT($Y$8/100)*60+MOD($Y$8,100)),(INT($Y$3/100)*60+MOD($Y$3,100))),_xlpm.real,(INT(_xlpm.v/100)*60+MOD(_xlpm.v,100)),_xlpm.dif,_xlpm.alvo-_xlpm.real,IF(ABS(_xlpm.dif)&lt;=5,0,_xlpm.dif))),"ER"))</f>
        <v/>
      </c>
      <c r="F31" s="12"/>
      <c r="G31" s="47"/>
      <c r="H31" s="48"/>
      <c r="I31" s="50" t="str">
        <f ca="1">_xlfn.LET(_xlpm.a,F31,_xlpm.c,H31,_xlpm.x,$X$3,_xlpm.y,$Y$3,_xlpm.limInf,$B$51,_xlpm.limSup,$C$51,_xlpm.linhaAnt,F32,IF(_xlpm.a="FÉRIAS","FRS",IF(_xlpm.a="FERIADO","FER",IF(_xlpm.a="NTRAB","NTB",IF(AND(_xlpm.a="ATESTADO",_xlpm.c=""),"ATD",IF(_xlpm.c&lt;&gt;"",IF(_xlpm.c&lt;=_xlpm.x,IF(_xlpm.c&gt;_xlpm.y,"DP","OK"),"ATR"),IF(_xlpm.linhaAnt&lt;_xlpm.limInf,"FAL","")))))))</f>
        <v/>
      </c>
      <c r="J31" s="192" t="str">
        <f>IF($N$47&lt;&gt;"SIM","",IFERROR(IF(TRIM(H31&amp;"")="","",_xlfn.LET(_xlpm.v,VALUE(TRIM(H31&amp;"")),_xlpm.alvo,IF(F33="SÁBADO",(INT($Y$8/100)*60+MOD($Y$8,100)),(INT($Y$3/100)*60+MOD($Y$3,100))),_xlpm.real,(INT(_xlpm.v/100)*60+MOD(_xlpm.v,100)),_xlpm.dif,_xlpm.alvo-_xlpm.real,IF(ABS(_xlpm.dif)&lt;=5,0,_xlpm.dif))),"ER"))</f>
        <v/>
      </c>
      <c r="K31" s="12"/>
      <c r="L31" s="47"/>
      <c r="M31" s="48"/>
      <c r="N31" s="50" t="str">
        <f ca="1">_xlfn.LET(_xlpm.a,K31,_xlpm.c,M31,_xlpm.x,$X$8,_xlpm.y,$Y$8,_xlpm.limInf,$B$51,_xlpm.limSup,$C$51,_xlpm.linhaAnt,K32,IF(_xlpm.a="FÉRIAS","FRS",IF(_xlpm.a="NTRAB","NT",IF(AND(_xlpm.a="ATESTADO",_xlpm.c=""),"ATD",IF(_xlpm.a="FERIADO","FER",IF(_xlpm.c&lt;&gt;"",IF(_xlpm.c&lt;=_xlpm.x,IF(_xlpm.c&gt;_xlpm.y,"DP","OK"),"ATR"),IF(_xlpm.linhaAnt&lt;_xlpm.limInf,"FAL","")))))))</f>
        <v/>
      </c>
      <c r="O31" s="192" t="str">
        <f>IF($N$47&lt;&gt;"SIM","",IFERROR(IF(TRIM(M31&amp;"")="","",_xlfn.LET(_xlpm.v,VALUE(TRIM(M31&amp;"")),_xlpm.alvo,IF(K33="SÁBADO",(INT($Y$8/100)*60+MOD($Y$8,100)),(INT($Y$3/100)*60+MOD($Y$3,100))),_xlpm.real,(INT(_xlpm.v/100)*60+MOD(_xlpm.v,100)),_xlpm.dif,_xlpm.alvo-_xlpm.real,IF(ABS(_xlpm.dif)&lt;=5,0,_xlpm.dif))),"ER"))</f>
        <v/>
      </c>
      <c r="P31" s="231"/>
      <c r="Q31" s="232"/>
      <c r="R31" s="190"/>
      <c r="S31" s="240" t="str">
        <f t="shared" si="0"/>
        <v/>
      </c>
      <c r="T31" s="233" t="str">
        <f t="shared" si="1"/>
        <v/>
      </c>
      <c r="U31" s="5"/>
      <c r="V31" s="5"/>
      <c r="W31" s="5"/>
    </row>
    <row r="32" spans="1:23" x14ac:dyDescent="0.25">
      <c r="A32" s="42">
        <f ca="1">IF($B$51=8,"HOJE",8)</f>
        <v>8</v>
      </c>
      <c r="B32" s="272"/>
      <c r="C32" s="273"/>
      <c r="D32" s="273"/>
      <c r="E32" s="192" t="str">
        <f>IF($N$47&lt;&gt;"SIM","",IFERROR(IF(TRIM(C32&amp;"")="","",_xlfn.LET(_xlpm.v,VALUE(TRIM(C32&amp;"")),_xlpm.alvo,(INT($X$4/100)*60+MOD($X$4,100)),_xlpm.real,(INT(_xlpm.v/100)*60+MOD(_xlpm.v,100)),_xlpm.dif,_xlpm.alvo-_xlpm.real,IF(ABS(_xlpm.dif)&lt;=5,0,_xlpm.dif))*-1),"ER"))</f>
        <v/>
      </c>
      <c r="F32" s="42">
        <f ca="1">IF($B$51=18,"HOJE",18)</f>
        <v>18</v>
      </c>
      <c r="G32" s="47"/>
      <c r="H32" s="48"/>
      <c r="I32" s="50" t="str">
        <f ca="1">_xlfn.LET(_xlpm.a,F31,_xlpm.c,H32,_xlpm.x,$X$4,_xlpm.limInf,$B$51,_xlpm.limSup,$C$51,_xlpm.linhaAnt,F32,IF(_xlpm.a="FÉRIAS","FRS",IF(_xlpm.a="FERIADO","FER",IF(_xlpm.a="NTRAB","NTB",IF(AND(_xlpm.a="ATESTADO",_xlpm.c=""),"ATD",IF(_xlpm.c&lt;&gt;"",IF(_xlpm.c&gt;=_xlpm.x,"OK","ANT"),IF(_xlpm.linhaAnt&lt;_xlpm.limInf,"FAL","")))))))</f>
        <v/>
      </c>
      <c r="J32" s="192" t="str">
        <f>IF($N$47&lt;&gt;"SIM","",IFERROR(IF(TRIM(H32&amp;"")="","",_xlfn.LET(_xlpm.v,VALUE(TRIM(H32&amp;"")),_xlpm.alvo,(INT($X$4/100)*60+MOD($X$4,100)),_xlpm.real,(INT(_xlpm.v/100)*60+MOD(_xlpm.v,100)),_xlpm.dif,_xlpm.alvo-_xlpm.real,IF(ABS(_xlpm.dif)&lt;=5,0,_xlpm.dif))*-1),"ER"))</f>
        <v/>
      </c>
      <c r="K32" s="42">
        <f ca="1">IF($B$51=28,"HOJE",28)</f>
        <v>28</v>
      </c>
      <c r="L32" s="47"/>
      <c r="M32" s="48"/>
      <c r="N32" s="50" t="str">
        <f ca="1">_xlfn.LET(_xlpm.a,K31,_xlpm.c,M32,_xlpm.x,$X$9,_xlpm.limInf,$B$51,_xlpm.limSup,$C$51,_xlpm.linhaAnt,K32,IF(_xlpm.a="FÉRIAS","FRS",IF(_xlpm.a="NTRAB","NT",IF(AND(_xlpm.a="ATESTADO",_xlpm.c=""),"ATD",IF(_xlpm.a="FERIADO","FER",IF(_xlpm.c&lt;&gt;"",IF(_xlpm.c&gt;=_xlpm.x,"OK","ANT"),IF(_xlpm.linhaAnt&lt;_xlpm.limInf,"FAL","")))))))</f>
        <v/>
      </c>
      <c r="O32" s="192" t="str">
        <f>IF($N$47&lt;&gt;"SIM","",IFERROR(IF(TRIM(M32&amp;"")="","",_xlfn.LET(_xlpm.v,VALUE(TRIM(M32&amp;"")),_xlpm.alvo,(INT($X$4/100)*60+MOD($X$4,100)),_xlpm.real,(INT(_xlpm.v/100)*60+MOD(_xlpm.v,100)),_xlpm.dif,_xlpm.alvo-_xlpm.real,IF(ABS(_xlpm.dif)&lt;=5,0,_xlpm.dif))*-1),"ER"))</f>
        <v/>
      </c>
      <c r="P32" s="231"/>
      <c r="Q32" s="232"/>
      <c r="R32" s="190"/>
      <c r="S32" s="240" t="str">
        <f t="shared" si="0"/>
        <v/>
      </c>
      <c r="T32" s="233" t="str">
        <f t="shared" si="1"/>
        <v/>
      </c>
      <c r="U32" s="5"/>
      <c r="V32" s="5"/>
      <c r="W32" s="5"/>
    </row>
    <row r="33" spans="1:23" x14ac:dyDescent="0.25">
      <c r="A33" s="42" t="str">
        <f>IF(A29="SÁBADO","DOMINGO",IF(A29="DOMINGO","SEGUNDA",IF(A29="SEGUNDA","TERÇA",IF(A29="SEGUNDA","TERÇA",IF(A29="TERÇA","QUARTA",IF(A29="QUARTA","QUINTA",IF(A29="QUINTA","SEXTA",IF(A29="SEXTA","SÁBADO","ERRO"))))))))</f>
        <v>DOMINGO</v>
      </c>
      <c r="B33" s="272"/>
      <c r="C33" s="273"/>
      <c r="D33" s="273"/>
      <c r="E33" s="192" t="str">
        <f>IF($N$47&lt;&gt;"SIM","",IFERROR(IF(TRIM(C33&amp;"")="","",_xlfn.LET(_xlpm.v,VALUE(TRIM(C33&amp;"")),_xlpm.alvo,(INT($Y$5/100)*60+MOD($Y$5,100)),_xlpm.real,(INT(_xlpm.v/100)*60+MOD(_xlpm.v,100)),_xlpm.dif,_xlpm.alvo-_xlpm.real,IF(ABS(_xlpm.dif)&lt;=5,0,_xlpm.dif))),"ER"))</f>
        <v/>
      </c>
      <c r="F33" s="42" t="str">
        <f>IF(F29="SÁBADO","DOMINGO",IF(F29="DOMINGO","SEGUNDA",IF(F29="SEGUNDA","TERÇA",IF(F29="SEGUNDA","TERÇA",IF(F29="TERÇA","QUARTA",IF(F29="QUARTA","QUINTA",IF(F29="QUINTA","SEXTA",IF(F29="SEXTA","SÁBADO","ERRO"))))))))</f>
        <v>QUARTA</v>
      </c>
      <c r="G33" s="47"/>
      <c r="H33" s="48"/>
      <c r="I33" s="50" t="str">
        <f ca="1">_xlfn.LET(_xlpm.a,F31,_xlpm.c,H33,_xlpm.x,$X$5,_xlpm.y,$Y$5,_xlpm.limInf,$B$51,_xlpm.limSup,$C$51,_xlpm.linhaAnt,F32,IF(_xlpm.a="FÉRIAS","FRS",IF(_xlpm.a="FERIADO","FER",IF(_xlpm.a="NTRAB","NTB",IF(AND(_xlpm.a="ATESTADO",_xlpm.c=""),"ATD",IF(_xlpm.c&lt;&gt;"",IF(_xlpm.c&lt;=_xlpm.x,IF(_xlpm.c&gt;_xlpm.y,"DP","OK"),"ATR"),IF(_xlpm.linhaAnt&lt;_xlpm.limInf,"FAL","")))))))</f>
        <v/>
      </c>
      <c r="J33" s="192" t="str">
        <f>IF($N$47&lt;&gt;"SIM","",IFERROR(IF(TRIM(H33&amp;"")="","",_xlfn.LET(_xlpm.v,VALUE(TRIM(H33&amp;"")),_xlpm.alvo,(INT($Y$5/100)*60+MOD($Y$5,100)),_xlpm.real,(INT(_xlpm.v/100)*60+MOD(_xlpm.v,100)),_xlpm.dif,_xlpm.alvo-_xlpm.real,IF(ABS(_xlpm.dif)&lt;=5,0,_xlpm.dif))),"ER"))</f>
        <v/>
      </c>
      <c r="K33" s="42" t="str">
        <f>IF(K29="SÁBADO","DOMINGO",IF(K29="DOMINGO","SEGUNDA",IF(K29="SEGUNDA","TERÇA",IF(K29="SEGUNDA","TERÇA",IF(K29="TERÇA","QUARTA",IF(K29="QUARTA","QUINTA",IF(K29="QUINTA","SEXTA",IF(K29="SEXTA","SÁBADO","ERRO"))))))))</f>
        <v>SÁBADO</v>
      </c>
      <c r="L33" s="277" t="s">
        <v>16</v>
      </c>
      <c r="M33" s="278"/>
      <c r="N33" s="278"/>
      <c r="O33" s="192" t="str">
        <f>IF($N$47&lt;&gt;"SIM","",IFERROR(IF(TRIM(M33&amp;"")="","",_xlfn.LET(_xlpm.v,VALUE(TRIM(M33&amp;"")),_xlpm.alvo,(INT($Y$5/100)*60+MOD($Y$5,100)),_xlpm.real,(INT(_xlpm.v/100)*60+MOD(_xlpm.v,100)),_xlpm.dif,_xlpm.alvo-_xlpm.real,IF(ABS(_xlpm.dif)&lt;=5,0,_xlpm.dif))),"ER"))</f>
        <v/>
      </c>
      <c r="P33" s="231"/>
      <c r="Q33" s="232"/>
      <c r="R33" s="190"/>
      <c r="S33" s="240" t="str">
        <f t="shared" si="0"/>
        <v/>
      </c>
      <c r="T33" s="233" t="str">
        <f t="shared" si="1"/>
        <v/>
      </c>
      <c r="U33" s="5"/>
      <c r="V33" s="5"/>
      <c r="W33" s="5"/>
    </row>
    <row r="34" spans="1:23" x14ac:dyDescent="0.25">
      <c r="A34" s="82"/>
      <c r="B34" s="272"/>
      <c r="C34" s="273"/>
      <c r="D34" s="273"/>
      <c r="E34" s="192" t="str">
        <f>IF($N$47&lt;&gt;"SIM","",IFERROR(IF(TRIM(C34&amp;"")="","",_xlfn.LET(_xlpm.v,VALUE(TRIM(C34&amp;"")),_xlpm.alvo,(INT($X$6/100)*60+MOD($X$6,100)),_xlpm.real,(INT(_xlpm.v/100)*60+MOD(_xlpm.v,100)),_xlpm.dif,_xlpm.alvo-_xlpm.real,IF(ABS(_xlpm.dif)&lt;=5,0,_xlpm.dif))*-1),"ER"))</f>
        <v/>
      </c>
      <c r="F34" s="82"/>
      <c r="G34" s="47"/>
      <c r="H34" s="48"/>
      <c r="I34" s="50" t="str">
        <f ca="1">_xlfn.LET(_xlpm.a,F31,_xlpm.c,H34,_xlpm.x,$X$6,_xlpm.limInf,$B$51,_xlpm.limSup,$C$51,_xlpm.linhaAnt,F32,IF(_xlpm.a="FÉRIAS","FRS",IF(_xlpm.a="FERIADO","FER",IF(_xlpm.a="NTRAB","NTB",IF(AND(_xlpm.a="ATESTADO",_xlpm.c=""),"ATD",IF(_xlpm.c&lt;&gt;"",IF(_xlpm.c&gt;=_xlpm.x,"OK","ANT"),IF(_xlpm.linhaAnt&lt;_xlpm.limInf,"FAL","")))))))</f>
        <v/>
      </c>
      <c r="J34" s="192" t="str">
        <f>IF($N$47&lt;&gt;"SIM","",IFERROR(IF(TRIM(H34&amp;"")="","",_xlfn.LET(_xlpm.v,VALUE(TRIM(H34&amp;"")),_xlpm.alvo,(INT($X$6/100)*60+MOD($X$6,100)),_xlpm.real,(INT(_xlpm.v/100)*60+MOD(_xlpm.v,100)),_xlpm.dif,_xlpm.alvo-_xlpm.real,IF(ABS(_xlpm.dif)&lt;=5,0,_xlpm.dif))*-1),"ER"))</f>
        <v/>
      </c>
      <c r="K34" s="40" t="b">
        <v>1</v>
      </c>
      <c r="L34" s="277"/>
      <c r="M34" s="278"/>
      <c r="N34" s="278"/>
      <c r="O34" s="192" t="str">
        <f>IF($N$47&lt;&gt;"SIM","",IFERROR(IF(TRIM(M34&amp;"")="","",_xlfn.LET(_xlpm.v,VALUE(TRIM(M34&amp;"")),_xlpm.alvo,(INT($X$6/100)*60+MOD($X$6,100)),_xlpm.real,(INT(_xlpm.v/100)*60+MOD(_xlpm.v,100)),_xlpm.dif,_xlpm.alvo-_xlpm.real,IF(ABS(_xlpm.dif)&lt;=5,0,_xlpm.dif))*-1),"ER"))</f>
        <v/>
      </c>
      <c r="P34" s="231"/>
      <c r="Q34" s="232"/>
      <c r="R34" s="190"/>
      <c r="S34" s="240" t="str">
        <f t="shared" si="0"/>
        <v/>
      </c>
      <c r="T34" s="233" t="str">
        <f t="shared" si="1"/>
        <v/>
      </c>
      <c r="U34" s="5"/>
      <c r="V34" s="5"/>
      <c r="W34" s="5"/>
    </row>
    <row r="35" spans="1:23" ht="15" customHeight="1" x14ac:dyDescent="0.25">
      <c r="A35" s="11"/>
      <c r="B35" s="46"/>
      <c r="C35" s="7"/>
      <c r="D35" s="49" t="str">
        <f ca="1">_xlfn.LET(_xlpm.a,A35,_xlpm.c,C35,_xlpm.x,$X$3,_xlpm.y,$Y$3,_xlpm.limInf,$B$51,_xlpm.limSup,$C$51,_xlpm.linhaAnt,A36,IF(_xlpm.a="FÉRIAS","FRS",IF(_xlpm.a="FERIADO","FER",IF(_xlpm.a="NTRAB","NTB",IF(AND(_xlpm.a="ATESTADO",_xlpm.c=""),"ATD",IF(_xlpm.c&lt;&gt;"",IF(_xlpm.c&lt;=_xlpm.x,IF(_xlpm.c&gt;_xlpm.y,"DP","OK"),"ATR"),IF(_xlpm.linhaAnt&lt;_xlpm.limInf,"FAL","")))))))</f>
        <v>FAL</v>
      </c>
      <c r="E35" s="192" t="str">
        <f>IF($N$47&lt;&gt;"SIM","",IFERROR(IF(TRIM(C35&amp;"")="","",_xlfn.LET(_xlpm.v,VALUE(TRIM(C35&amp;"")),_xlpm.alvo,IF(A37="SÁBADO",(INT($Y$8/100)*60+MOD($Y$8,100)),(INT($Y$3/100)*60+MOD($Y$3,100))),_xlpm.real,(INT(_xlpm.v/100)*60+MOD(_xlpm.v,100)),_xlpm.dif,_xlpm.alvo-_xlpm.real,IF(ABS(_xlpm.dif)&lt;=5,0,_xlpm.dif))),"ER"))</f>
        <v/>
      </c>
      <c r="F35" s="11"/>
      <c r="G35" s="46"/>
      <c r="H35" s="7"/>
      <c r="I35" s="49" t="str">
        <f ca="1">_xlfn.LET(_xlpm.a,F35,_xlpm.c,H35,_xlpm.x,$X$3,_xlpm.y,$Y$3,_xlpm.limInf,$B$51,_xlpm.limSup,$C$51,_xlpm.linhaAnt,F36,IF(_xlpm.a="FÉRIAS","FRS",IF(_xlpm.a="FERIADO","FER",IF(_xlpm.a="NTRAB","NTB",IF(AND(_xlpm.a="ATESTADO",_xlpm.c=""),"ATD",IF(_xlpm.c&lt;&gt;"",IF(_xlpm.c&lt;=_xlpm.x,IF(_xlpm.c&gt;_xlpm.y,"DP","OK"),"ATR"),IF(_xlpm.linhaAnt&lt;_xlpm.limInf,"FAL","")))))))</f>
        <v/>
      </c>
      <c r="J35" s="192" t="str">
        <f>IF($N$47&lt;&gt;"SIM","",IFERROR(IF(TRIM(H35&amp;"")="","",_xlfn.LET(_xlpm.v,VALUE(TRIM(H35&amp;"")),_xlpm.alvo,IF(F37="SÁBADO",(INT($Y$8/100)*60+MOD($Y$8,100)),(INT($Y$3/100)*60+MOD($Y$3,100))),_xlpm.real,(INT(_xlpm.v/100)*60+MOD(_xlpm.v,100)),_xlpm.dif,_xlpm.alvo-_xlpm.real,IF(ABS(_xlpm.dif)&lt;=5,0,_xlpm.dif))),"ER"))</f>
        <v/>
      </c>
      <c r="K35" s="11"/>
      <c r="L35" s="256" t="s">
        <v>10</v>
      </c>
      <c r="M35" s="257"/>
      <c r="N35" s="257"/>
      <c r="O35" s="192" t="str">
        <f>IF($N$47&lt;&gt;"SIM","",IFERROR(IF(TRIM(M35&amp;"")="","",_xlfn.LET(_xlpm.v,VALUE(TRIM(M35&amp;"")),_xlpm.alvo,IF(K37="SÁBADO",(INT($Y$8/100)*60+MOD($Y$8,100)),(INT($Y$3/100)*60+MOD($Y$3,100))),_xlpm.real,(INT(_xlpm.v/100)*60+MOD(_xlpm.v,100)),_xlpm.dif,_xlpm.alvo-_xlpm.real,IF(ABS(_xlpm.dif)&lt;=5,0,_xlpm.dif))),"ER"))</f>
        <v/>
      </c>
      <c r="P35" s="231"/>
      <c r="Q35" s="232"/>
      <c r="R35" s="190"/>
      <c r="S35" s="240" t="str">
        <f t="shared" si="0"/>
        <v/>
      </c>
      <c r="T35" s="233" t="str">
        <f t="shared" si="1"/>
        <v/>
      </c>
      <c r="U35" s="5"/>
      <c r="V35" s="5"/>
      <c r="W35" s="5"/>
    </row>
    <row r="36" spans="1:23" x14ac:dyDescent="0.25">
      <c r="A36" s="41">
        <f ca="1">IF($B$51=9,"HOJE",9)</f>
        <v>9</v>
      </c>
      <c r="B36" s="46"/>
      <c r="C36" s="7"/>
      <c r="D36" s="49" t="str">
        <f ca="1">_xlfn.LET(_xlpm.a,A35,_xlpm.c,C36,_xlpm.x,$X$4,_xlpm.limInf,$B$51,_xlpm.limSup,$C$51,_xlpm.linhaAnt,A36,IF(_xlpm.a="FÉRIAS","FRS",IF(_xlpm.a="FERIADO","FER",IF(_xlpm.a="NTRAB","NTB",IF(AND(_xlpm.a="ATESTADO",_xlpm.c=""),"ATD",IF(_xlpm.c&lt;&gt;"",IF(_xlpm.c&gt;=_xlpm.x,"OK","ANT"),IF(_xlpm.linhaAnt&lt;_xlpm.limInf,"FAL","")))))))</f>
        <v>FAL</v>
      </c>
      <c r="E36" s="192" t="str">
        <f>IF($N$47&lt;&gt;"SIM","",IFERROR(IF(TRIM(C36&amp;"")="","",_xlfn.LET(_xlpm.v,VALUE(TRIM(C36&amp;"")),_xlpm.alvo,(INT($X$4/100)*60+MOD($X$4,100)),_xlpm.real,(INT(_xlpm.v/100)*60+MOD(_xlpm.v,100)),_xlpm.dif,_xlpm.alvo-_xlpm.real,IF(ABS(_xlpm.dif)&lt;=5,0,_xlpm.dif))*-1),"ER"))</f>
        <v/>
      </c>
      <c r="F36" s="41">
        <f ca="1">IF($B$51=19,"HOJE",19)</f>
        <v>19</v>
      </c>
      <c r="G36" s="46"/>
      <c r="H36" s="7"/>
      <c r="I36" s="49" t="str">
        <f ca="1">_xlfn.LET(_xlpm.a,F35,_xlpm.c,H36,_xlpm.x,$X$4,_xlpm.limInf,$B$51,_xlpm.limSup,$C$51,_xlpm.linhaAnt,F36,IF(_xlpm.a="FÉRIAS","FRS",IF(_xlpm.a="FERIADO","FER",IF(_xlpm.a="NTRAB","NTB",IF(AND(_xlpm.a="ATESTADO",_xlpm.c=""),"ATD",IF(_xlpm.c&lt;&gt;"",IF(_xlpm.c&gt;=_xlpm.x,"OK","ANT"),IF(_xlpm.linhaAnt&lt;_xlpm.limInf,"FAL","")))))))</f>
        <v/>
      </c>
      <c r="J36" s="192" t="str">
        <f>IF($N$47&lt;&gt;"SIM","",IFERROR(IF(TRIM(H36&amp;"")="","",_xlfn.LET(_xlpm.v,VALUE(TRIM(H36&amp;"")),_xlpm.alvo,(INT($X$4/100)*60+MOD($X$4,100)),_xlpm.real,(INT(_xlpm.v/100)*60+MOD(_xlpm.v,100)),_xlpm.dif,_xlpm.alvo-_xlpm.real,IF(ABS(_xlpm.dif)&lt;=5,0,_xlpm.dif))*-1),"ER"))</f>
        <v/>
      </c>
      <c r="K36" s="37">
        <f ca="1">IF($B$51=29,"HOJE",29)</f>
        <v>29</v>
      </c>
      <c r="L36" s="256"/>
      <c r="M36" s="257"/>
      <c r="N36" s="257"/>
      <c r="O36" s="192" t="str">
        <f>IF($N$47&lt;&gt;"SIM","",IFERROR(IF(TRIM(M36&amp;"")="","",_xlfn.LET(_xlpm.v,VALUE(TRIM(M36&amp;"")),_xlpm.alvo,(INT($X$4/100)*60+MOD($X$4,100)),_xlpm.real,(INT(_xlpm.v/100)*60+MOD(_xlpm.v,100)),_xlpm.dif,_xlpm.alvo-_xlpm.real,IF(ABS(_xlpm.dif)&lt;=5,0,_xlpm.dif))*-1),"ER"))</f>
        <v/>
      </c>
      <c r="P36" s="231"/>
      <c r="Q36" s="232"/>
      <c r="R36" s="190"/>
      <c r="S36" s="240" t="str">
        <f t="shared" si="0"/>
        <v/>
      </c>
      <c r="T36" s="233" t="str">
        <f t="shared" si="1"/>
        <v/>
      </c>
      <c r="U36" s="5"/>
      <c r="V36" s="5"/>
      <c r="W36" s="5"/>
    </row>
    <row r="37" spans="1:23" x14ac:dyDescent="0.25">
      <c r="A37" s="41" t="str">
        <f>IF(A33="SÁBADO","DOMINGO",IF(A33="DOMINGO","SEGUNDA",IF(A33="SEGUNDA","TERÇA",IF(A33="SEGUNDA","TERÇA",IF(A33="TERÇA","QUARTA",IF(A33="QUARTA","QUINTA",IF(A33="QUINTA","SEXTA",IF(A33="SEXTA","SÁBADO","ERRO"))))))))</f>
        <v>SEGUNDA</v>
      </c>
      <c r="B37" s="46"/>
      <c r="C37" s="7"/>
      <c r="D37" s="49" t="str">
        <f ca="1">_xlfn.LET(_xlpm.a,A35,_xlpm.c,C37,_xlpm.x,$X$5,_xlpm.y,$Y$5,_xlpm.limInf,$B$51,_xlpm.limSup,$C$51,_xlpm.linhaAnt,A36,IF(_xlpm.a="FÉRIAS","FRS",IF(_xlpm.a="FERIADO","FER",IF(_xlpm.a="NTRAB","NTB",IF(AND(_xlpm.a="ATESTADO",_xlpm.c=""),"ATD",IF(_xlpm.c&lt;&gt;"",IF(_xlpm.c&lt;=_xlpm.x,IF(_xlpm.c&gt;_xlpm.y,"DP","OK"),"ATR"),IF(_xlpm.linhaAnt&lt;_xlpm.limInf,"FAL","")))))))</f>
        <v>FAL</v>
      </c>
      <c r="E37" s="192" t="str">
        <f>IF($N$47&lt;&gt;"SIM","",IFERROR(IF(TRIM(C37&amp;"")="","",_xlfn.LET(_xlpm.v,VALUE(TRIM(C37&amp;"")),_xlpm.alvo,(INT($Y$5/100)*60+MOD($Y$5,100)),_xlpm.real,(INT(_xlpm.v/100)*60+MOD(_xlpm.v,100)),_xlpm.dif,_xlpm.alvo-_xlpm.real,IF(ABS(_xlpm.dif)&lt;=5,0,_xlpm.dif))),"ER"))</f>
        <v/>
      </c>
      <c r="F37" s="41" t="str">
        <f>IF(F33="SÁBADO","DOMINGO",IF(F33="DOMINGO","SEGUNDA",IF(F33="SEGUNDA","TERÇA",IF(F33="SEGUNDA","TERÇA",IF(F33="TERÇA","QUARTA",IF(F33="QUARTA","QUINTA",IF(F33="QUINTA","SEXTA",IF(F33="SEXTA","SÁBADO","ERRO"))))))))</f>
        <v>QUINTA</v>
      </c>
      <c r="G37" s="46"/>
      <c r="H37" s="7"/>
      <c r="I37" s="49" t="str">
        <f ca="1">_xlfn.LET(_xlpm.a,F35,_xlpm.c,H37,_xlpm.x,$X$5,_xlpm.y,$Y$5,_xlpm.limInf,$B$51,_xlpm.limSup,$C$51,_xlpm.linhaAnt,F36,IF(_xlpm.a="FÉRIAS","FRS",IF(_xlpm.a="FERIADO","FER",IF(_xlpm.a="NTRAB","NTB",IF(AND(_xlpm.a="ATESTADO",_xlpm.c=""),"ATD",IF(_xlpm.c&lt;&gt;"",IF(_xlpm.c&lt;=_xlpm.x,IF(_xlpm.c&gt;_xlpm.y,"DP","OK"),"ATR"),IF(_xlpm.linhaAnt&lt;_xlpm.limInf,"FAL","")))))))</f>
        <v/>
      </c>
      <c r="J37" s="192" t="str">
        <f>IF($N$47&lt;&gt;"SIM","",IFERROR(IF(TRIM(H37&amp;"")="","",_xlfn.LET(_xlpm.v,VALUE(TRIM(H37&amp;"")),_xlpm.alvo,(INT($Y$5/100)*60+MOD($Y$5,100)),_xlpm.real,(INT(_xlpm.v/100)*60+MOD(_xlpm.v,100)),_xlpm.dif,_xlpm.alvo-_xlpm.real,IF(ABS(_xlpm.dif)&lt;=5,0,_xlpm.dif))),"ER"))</f>
        <v/>
      </c>
      <c r="K37" s="37" t="str">
        <f ca="1">IF(K36&gt;C53,"",IF(K33="SÁBADO","DOMINGO",IF(K33="DOMINGO","SEGUNDA",IF(K33="SEGUNDA","TERÇA",IF(K33="SEGUNDA","TERÇA",IF(K33="TERÇA","QUARTA",IF(K33="QUARTA","QUINTA",IF(K33="QUINTA","SEXTA",IF(K33="SEXTA","SÁBADO","ERRO")))))))))</f>
        <v>DOMINGO</v>
      </c>
      <c r="L37" s="256"/>
      <c r="M37" s="257"/>
      <c r="N37" s="257"/>
      <c r="O37" s="192" t="str">
        <f>IF($N$47&lt;&gt;"SIM","",IFERROR(IF(TRIM(M37&amp;"")="","",_xlfn.LET(_xlpm.v,VALUE(TRIM(M37&amp;"")),_xlpm.alvo,(INT($Y$5/100)*60+MOD($Y$5,100)),_xlpm.real,(INT(_xlpm.v/100)*60+MOD(_xlpm.v,100)),_xlpm.dif,_xlpm.alvo-_xlpm.real,IF(ABS(_xlpm.dif)&lt;=5,0,_xlpm.dif))),"ER"))</f>
        <v/>
      </c>
      <c r="P37" s="231"/>
      <c r="Q37" s="232"/>
      <c r="R37" s="190"/>
      <c r="S37" s="240" t="str">
        <f t="shared" si="0"/>
        <v/>
      </c>
      <c r="T37" s="233" t="str">
        <f t="shared" si="1"/>
        <v/>
      </c>
      <c r="U37" s="5"/>
      <c r="V37" s="5"/>
    </row>
    <row r="38" spans="1:23" x14ac:dyDescent="0.25">
      <c r="A38" s="38"/>
      <c r="B38" s="46"/>
      <c r="C38" s="7"/>
      <c r="D38" s="49" t="str">
        <f ca="1">_xlfn.LET(_xlpm.a,A35,_xlpm.c,C38,_xlpm.x,$X$6,_xlpm.limInf,$B$51,_xlpm.limSup,$C$51,_xlpm.linhaAnt,A36,IF(_xlpm.a="FÉRIAS","FRS",IF(_xlpm.a="FERIADO","FER",IF(_xlpm.a="NTRAB","NTB",IF(AND(_xlpm.a="ATESTADO",_xlpm.c=""),"ATD",IF(_xlpm.c&lt;&gt;"",IF(_xlpm.c&gt;=_xlpm.x,"OK","ANT"),IF(_xlpm.linhaAnt&lt;_xlpm.limInf,"FAL","")))))))</f>
        <v>FAL</v>
      </c>
      <c r="E38" s="192" t="str">
        <f>IF($N$47&lt;&gt;"SIM","",IFERROR(IF(TRIM(C38&amp;"")="","",_xlfn.LET(_xlpm.v,VALUE(TRIM(C38&amp;"")),_xlpm.alvo,(INT($X$6/100)*60+MOD($X$6,100)),_xlpm.real,(INT(_xlpm.v/100)*60+MOD(_xlpm.v,100)),_xlpm.dif,_xlpm.alvo-_xlpm.real,IF(ABS(_xlpm.dif)&lt;=5,0,_xlpm.dif))*-1),"ER"))</f>
        <v/>
      </c>
      <c r="F38" s="38"/>
      <c r="G38" s="46"/>
      <c r="H38" s="7"/>
      <c r="I38" s="49" t="str">
        <f ca="1">_xlfn.LET(_xlpm.a,F35,_xlpm.c,H38,_xlpm.x,$X$6,_xlpm.limInf,$B$51,_xlpm.limSup,$C$51,_xlpm.linhaAnt,F36,IF(_xlpm.a="FÉRIAS","FRS",IF(_xlpm.a="FERIADO","FER",IF(_xlpm.a="NTRAB","NTB",IF(AND(_xlpm.a="ATESTADO",_xlpm.c=""),"ATD",IF(_xlpm.c&lt;&gt;"",IF(_xlpm.c&gt;=_xlpm.x,"OK","ANT"),IF(_xlpm.linhaAnt&lt;_xlpm.limInf,"FAL","")))))))</f>
        <v/>
      </c>
      <c r="J38" s="192" t="str">
        <f>IF($N$47&lt;&gt;"SIM","",IFERROR(IF(TRIM(H38&amp;"")="","",_xlfn.LET(_xlpm.v,VALUE(TRIM(H38&amp;"")),_xlpm.alvo,(INT($X$6/100)*60+MOD($X$6,100)),_xlpm.real,(INT(_xlpm.v/100)*60+MOD(_xlpm.v,100)),_xlpm.dif,_xlpm.alvo-_xlpm.real,IF(ABS(_xlpm.dif)&lt;=5,0,_xlpm.dif))*-1),"ER"))</f>
        <v/>
      </c>
      <c r="K38" s="38"/>
      <c r="L38" s="256"/>
      <c r="M38" s="257"/>
      <c r="N38" s="257"/>
      <c r="O38" s="192" t="str">
        <f>IF($N$47&lt;&gt;"SIM","",IFERROR(IF(TRIM(M38&amp;"")="","",_xlfn.LET(_xlpm.v,VALUE(TRIM(M38&amp;"")),_xlpm.alvo,(INT($X$6/100)*60+MOD($X$6,100)),_xlpm.real,(INT(_xlpm.v/100)*60+MOD(_xlpm.v,100)),_xlpm.dif,_xlpm.alvo-_xlpm.real,IF(ABS(_xlpm.dif)&lt;=5,0,_xlpm.dif))*-1),"ER"))</f>
        <v/>
      </c>
      <c r="P38" s="231"/>
      <c r="Q38" s="232"/>
      <c r="R38" s="190"/>
      <c r="S38" s="240" t="str">
        <f t="shared" si="0"/>
        <v/>
      </c>
      <c r="T38" s="233" t="str">
        <f t="shared" si="1"/>
        <v/>
      </c>
      <c r="U38" s="5"/>
      <c r="V38" s="5"/>
    </row>
    <row r="39" spans="1:23" ht="15" customHeight="1" x14ac:dyDescent="0.25">
      <c r="A39" s="12"/>
      <c r="B39" s="47"/>
      <c r="C39" s="48"/>
      <c r="D39" s="50" t="str">
        <f ca="1">_xlfn.LET(_xlpm.a,A39,_xlpm.c,C39,_xlpm.x,$X$3,_xlpm.y,$Y$3,_xlpm.limInf,$B$51,_xlpm.limSup,$C$51,_xlpm.linhaAnt,A40,IF(_xlpm.a="FÉRIAS","FRS",IF(_xlpm.a="FERIADO","FER",IF(_xlpm.a="NTRAB","NTB",IF(AND(_xlpm.a="ATESTADO",_xlpm.c=""),"ATD",IF(_xlpm.c&lt;&gt;"",IF(_xlpm.c&lt;=_xlpm.x,IF(_xlpm.c&gt;_xlpm.y,"DP","OK"),"ATR"),IF(_xlpm.linhaAnt&lt;_xlpm.limInf,"FAL","")))))))</f>
        <v/>
      </c>
      <c r="E39" s="192" t="str">
        <f>IF($N$47&lt;&gt;"SIM","",IFERROR(IF(TRIM(C39&amp;"")="","",_xlfn.LET(_xlpm.v,VALUE(TRIM(C39&amp;"")),_xlpm.alvo,IF(A41="SÁBADO",(INT($Y$8/100)*60+MOD($Y$8,100)),(INT($Y$3/100)*60+MOD($Y$3,100))),_xlpm.real,(INT(_xlpm.v/100)*60+MOD(_xlpm.v,100)),_xlpm.dif,_xlpm.alvo-_xlpm.real,IF(ABS(_xlpm.dif)&lt;=5,0,_xlpm.dif))),"ER"))</f>
        <v/>
      </c>
      <c r="F39" s="12"/>
      <c r="G39" s="47"/>
      <c r="H39" s="48"/>
      <c r="I39" s="50" t="str">
        <f ca="1">_xlfn.LET(_xlpm.a,F39,_xlpm.c,H39,_xlpm.x,$X$3,_xlpm.y,$Y$3,_xlpm.limInf,$B$51,_xlpm.limSup,$C$51,_xlpm.linhaAnt,F40,IF(_xlpm.a="FÉRIAS","FRS",IF(_xlpm.a="FERIADO","FER",IF(_xlpm.a="NTRAB","NTB",IF(AND(_xlpm.a="ATESTADO",_xlpm.c=""),"ATD",IF(_xlpm.c&lt;&gt;"",IF(_xlpm.c&lt;=_xlpm.x,IF(_xlpm.c&gt;_xlpm.y,"DP","OK"),"ATR"),IF(_xlpm.linhaAnt&lt;_xlpm.limInf,"FAL","")))))))</f>
        <v/>
      </c>
      <c r="J39" s="192" t="str">
        <f>IF($N$47&lt;&gt;"SIM","",IFERROR(IF(TRIM(H39&amp;"")="","",_xlfn.LET(_xlpm.v,VALUE(TRIM(H39&amp;"")),_xlpm.alvo,IF(F41="SÁBADO",(INT($Y$8/100)*60+MOD($Y$8,100)),(INT($Y$3/100)*60+MOD($Y$3,100))),_xlpm.real,(INT(_xlpm.v/100)*60+MOD(_xlpm.v,100)),_xlpm.dif,_xlpm.alvo-_xlpm.real,IF(ABS(_xlpm.dif)&lt;=5,0,_xlpm.dif))),"ER"))</f>
        <v/>
      </c>
      <c r="K39" s="12"/>
      <c r="L39" s="47"/>
      <c r="M39" s="48"/>
      <c r="N39" s="50" t="str">
        <f ca="1">_xlfn.LET(_xlpm.a,K39,_xlpm.c,M39,_xlpm.x,$X$3,_xlpm.y,$Y$3,_xlpm.limInf,$B$51,_xlpm.limSup,$C$51,_xlpm.linhaAnt,K40,IF(_xlpm.a="FÉRIAS","FRS",IF(_xlpm.a="FERIADO","FER",IF(_xlpm.a="NTRAB","NTB",IF(AND(_xlpm.a="ATESTADO",_xlpm.c=""),"ATD",IF(_xlpm.c&lt;&gt;"",IF(_xlpm.c&lt;=_xlpm.x,IF(_xlpm.c&gt;_xlpm.y,"DP","OK"),"ATR"),IF(_xlpm.linhaAnt&lt;_xlpm.limInf,"FAL","")))))))</f>
        <v/>
      </c>
      <c r="O39" s="192" t="str">
        <f>IF($N$47&lt;&gt;"SIM","",IFERROR(IF(TRIM(M39&amp;"")="","",_xlfn.LET(_xlpm.v,VALUE(TRIM(M39&amp;"")),_xlpm.alvo,IF(K41="SÁBADO",(INT($Y$8/100)*60+MOD($Y$8,100)),(INT($Y$3/100)*60+MOD($Y$3,100))),_xlpm.real,(INT(_xlpm.v/100)*60+MOD(_xlpm.v,100)),_xlpm.dif,_xlpm.alvo-_xlpm.real,IF(ABS(_xlpm.dif)&lt;=5,0,_xlpm.dif))),"ER"))</f>
        <v/>
      </c>
      <c r="P39" s="231"/>
      <c r="Q39" s="232"/>
      <c r="R39" s="190"/>
      <c r="S39" s="240" t="str">
        <f t="shared" si="0"/>
        <v/>
      </c>
      <c r="T39" s="233" t="str">
        <f t="shared" si="1"/>
        <v/>
      </c>
      <c r="U39" s="5"/>
      <c r="V39" s="5"/>
    </row>
    <row r="40" spans="1:23" x14ac:dyDescent="0.25">
      <c r="A40" s="42" t="str">
        <f ca="1">IF($B$51=10,"HOJE",10)</f>
        <v>HOJE</v>
      </c>
      <c r="B40" s="47"/>
      <c r="C40" s="48"/>
      <c r="D40" s="50" t="str">
        <f ca="1">_xlfn.LET(_xlpm.a,A39,_xlpm.c,C40,_xlpm.x,$X$4,_xlpm.limInf,$B$51,_xlpm.limSup,$C$51,_xlpm.linhaAnt,A40,IF(_xlpm.a="FÉRIAS","FRS",IF(_xlpm.a="FERIADO","FER",IF(_xlpm.a="NTRAB","NTB",IF(AND(_xlpm.a="ATESTADO",_xlpm.c=""),"ATD",IF(_xlpm.c&lt;&gt;"",IF(_xlpm.c&gt;=_xlpm.x,"OK","ANT"),IF(_xlpm.linhaAnt&lt;_xlpm.limInf,"FAL","")))))))</f>
        <v/>
      </c>
      <c r="E40" s="192" t="str">
        <f>IF($N$47&lt;&gt;"SIM","",IFERROR(IF(TRIM(C40&amp;"")="","",_xlfn.LET(_xlpm.v,VALUE(TRIM(C40&amp;"")),_xlpm.alvo,(INT($X$4/100)*60+MOD($X$4,100)),_xlpm.real,(INT(_xlpm.v/100)*60+MOD(_xlpm.v,100)),_xlpm.dif,_xlpm.alvo-_xlpm.real,IF(ABS(_xlpm.dif)&lt;=5,0,_xlpm.dif))*-1),"ER"))</f>
        <v/>
      </c>
      <c r="F40" s="42">
        <f ca="1">IF($B$51=20,"HOJE",20)</f>
        <v>20</v>
      </c>
      <c r="G40" s="47"/>
      <c r="H40" s="48"/>
      <c r="I40" s="50" t="str">
        <f ca="1">_xlfn.LET(_xlpm.a,F39,_xlpm.c,H40,_xlpm.x,$X$4,_xlpm.limInf,$B$51,_xlpm.limSup,$C$51,_xlpm.linhaAnt,F40,IF(_xlpm.a="FÉRIAS","FRS",IF(_xlpm.a="FERIADO","FER",IF(_xlpm.a="NTRAB","NTB",IF(AND(_xlpm.a="ATESTADO",_xlpm.c=""),"ATD",IF(_xlpm.c&lt;&gt;"",IF(_xlpm.c&gt;=_xlpm.x,"OK","ANT"),IF(_xlpm.linhaAnt&lt;_xlpm.limInf,"FAL","")))))))</f>
        <v/>
      </c>
      <c r="J40" s="192" t="str">
        <f>IF($N$47&lt;&gt;"SIM","",IFERROR(IF(TRIM(H40&amp;"")="","",_xlfn.LET(_xlpm.v,VALUE(TRIM(H40&amp;"")),_xlpm.alvo,(INT($X$4/100)*60+MOD($X$4,100)),_xlpm.real,(INT(_xlpm.v/100)*60+MOD(_xlpm.v,100)),_xlpm.dif,_xlpm.alvo-_xlpm.real,IF(ABS(_xlpm.dif)&lt;=5,0,_xlpm.dif))*-1),"ER"))</f>
        <v/>
      </c>
      <c r="K40" s="39">
        <f ca="1">IF($B$51=30,"HOJE",30)</f>
        <v>30</v>
      </c>
      <c r="L40" s="47"/>
      <c r="M40" s="48"/>
      <c r="N40" s="50" t="str">
        <f ca="1">_xlfn.LET(_xlpm.a,K39,_xlpm.c,M40,_xlpm.x,$X$4,_xlpm.limInf,$B$51,_xlpm.limSup,$C$51,_xlpm.linhaAnt,K40,IF(_xlpm.a="FÉRIAS","FRS",IF(_xlpm.a="FERIADO","FER",IF(_xlpm.a="NTRAB","NTB",IF(AND(_xlpm.a="ATESTADO",_xlpm.c=""),"ATD",IF(_xlpm.c&lt;&gt;"",IF(_xlpm.c&gt;=_xlpm.x,"OK","ANT"),IF(_xlpm.linhaAnt&lt;_xlpm.limInf,"FAL","")))))))</f>
        <v/>
      </c>
      <c r="O40" s="192" t="str">
        <f>IF($N$47&lt;&gt;"SIM","",IFERROR(IF(TRIM(M40&amp;"")="","",_xlfn.LET(_xlpm.v,VALUE(TRIM(M40&amp;"")),_xlpm.alvo,(INT($X$4/100)*60+MOD($X$4,100)),_xlpm.real,(INT(_xlpm.v/100)*60+MOD(_xlpm.v,100)),_xlpm.dif,_xlpm.alvo-_xlpm.real,IF(ABS(_xlpm.dif)&lt;=5,0,_xlpm.dif))*-1),"ER"))</f>
        <v/>
      </c>
      <c r="P40" s="231"/>
      <c r="Q40" s="232"/>
      <c r="R40" s="190"/>
      <c r="S40" s="240" t="str">
        <f t="shared" si="0"/>
        <v/>
      </c>
      <c r="T40" s="233" t="str">
        <f t="shared" si="1"/>
        <v/>
      </c>
      <c r="U40" s="5"/>
      <c r="V40" s="5"/>
    </row>
    <row r="41" spans="1:23" x14ac:dyDescent="0.25">
      <c r="A41" s="42" t="str">
        <f>IF(A37="SÁBADO","DOMINGO",IF(A37="DOMINGO","SEGUNDA",IF(A37="SEGUNDA","TERÇA",IF(A37="SEGUNDA","TERÇA",IF(A37="TERÇA","QUARTA",IF(A37="QUARTA","QUINTA",IF(A37="QUINTA","SEXTA",IF(A37="SEXTA","SÁBADO","ERRO"))))))))</f>
        <v>TERÇA</v>
      </c>
      <c r="B41" s="47"/>
      <c r="C41" s="48"/>
      <c r="D41" s="50" t="str">
        <f ca="1">_xlfn.LET(_xlpm.a,A39,_xlpm.c,C41,_xlpm.x,$X$5,_xlpm.y,$Y$5,_xlpm.limInf,$B$51,_xlpm.limSup,$C$51,_xlpm.linhaAnt,A40,IF(_xlpm.a="FÉRIAS","FRS",IF(_xlpm.a="FERIADO","FER",IF(_xlpm.a="NTRAB","NTB",IF(AND(_xlpm.a="ATESTADO",_xlpm.c=""),"ATD",IF(_xlpm.c&lt;&gt;"",IF(_xlpm.c&lt;=_xlpm.x,IF(_xlpm.c&gt;_xlpm.y,"DP","OK"),"ATR"),IF(_xlpm.linhaAnt&lt;_xlpm.limInf,"FAL","")))))))</f>
        <v/>
      </c>
      <c r="E41" s="192" t="str">
        <f>IF($N$47&lt;&gt;"SIM","",IFERROR(IF(TRIM(C41&amp;"")="","",_xlfn.LET(_xlpm.v,VALUE(TRIM(C41&amp;"")),_xlpm.alvo,(INT($Y$5/100)*60+MOD($Y$5,100)),_xlpm.real,(INT(_xlpm.v/100)*60+MOD(_xlpm.v,100)),_xlpm.dif,_xlpm.alvo-_xlpm.real,IF(ABS(_xlpm.dif)&lt;=5,0,_xlpm.dif))),"ER"))</f>
        <v/>
      </c>
      <c r="F41" s="42" t="str">
        <f>IF(F37="SÁBADO","DOMINGO",IF(F37="DOMINGO","SEGUNDA",IF(F37="SEGUNDA","TERÇA",IF(F37="SEGUNDA","TERÇA",IF(F37="TERÇA","QUARTA",IF(F37="QUARTA","QUINTA",IF(F37="QUINTA","SEXTA",IF(F37="SEXTA","SÁBADO","ERRO"))))))))</f>
        <v>SEXTA</v>
      </c>
      <c r="G41" s="47"/>
      <c r="H41" s="48"/>
      <c r="I41" s="50" t="str">
        <f ca="1">_xlfn.LET(_xlpm.a,F39,_xlpm.c,H41,_xlpm.x,$X$5,_xlpm.y,$Y$5,_xlpm.limInf,$B$51,_xlpm.limSup,$C$51,_xlpm.linhaAnt,F40,IF(_xlpm.a="FÉRIAS","FRS",IF(_xlpm.a="FERIADO","FER",IF(_xlpm.a="NTRAB","NTB",IF(AND(_xlpm.a="ATESTADO",_xlpm.c=""),"ATD",IF(_xlpm.c&lt;&gt;"",IF(_xlpm.c&lt;=_xlpm.x,IF(_xlpm.c&gt;_xlpm.y,"DP","OK"),"ATR"),IF(_xlpm.linhaAnt&lt;_xlpm.limInf,"FAL","")))))))</f>
        <v/>
      </c>
      <c r="J41" s="192" t="str">
        <f>IF($N$47&lt;&gt;"SIM","",IFERROR(IF(TRIM(H41&amp;"")="","",_xlfn.LET(_xlpm.v,VALUE(TRIM(H41&amp;"")),_xlpm.alvo,(INT($Y$5/100)*60+MOD($Y$5,100)),_xlpm.real,(INT(_xlpm.v/100)*60+MOD(_xlpm.v,100)),_xlpm.dif,_xlpm.alvo-_xlpm.real,IF(ABS(_xlpm.dif)&lt;=5,0,_xlpm.dif))),"ER"))</f>
        <v/>
      </c>
      <c r="K41" s="42" t="str">
        <f ca="1">IF(K40&gt;C53,"",IF(K37="SÁBADO","DOMINGO",IF(K37="DOMINGO","SEGUNDA",IF(K37="SEGUNDA","TERÇA",IF(K37="SEGUNDA","TERÇA",IF(K37="TERÇA","QUARTA",IF(K37="QUARTA","QUINTA",IF(K37="QUINTA","SEXTA",IF(K37="SEXTA","SÁBADO","ERRO")))))))))</f>
        <v>SEGUNDA</v>
      </c>
      <c r="L41" s="47"/>
      <c r="M41" s="48"/>
      <c r="N41" s="50" t="str">
        <f ca="1">_xlfn.LET(_xlpm.a,K39,_xlpm.c,M41,_xlpm.x,$X$5,_xlpm.y,$Y$5,_xlpm.limInf,$B$51,_xlpm.limSup,$C$51,_xlpm.linhaAnt,K40,IF(_xlpm.a="FÉRIAS","FRS",IF(_xlpm.a="FERIADO","FER",IF(_xlpm.a="NTRAB","NTB",IF(AND(_xlpm.a="ATESTADO",_xlpm.c=""),"ATD",IF(_xlpm.c&lt;&gt;"",IF(_xlpm.c&lt;=_xlpm.x,IF(_xlpm.c&gt;_xlpm.y,"DP","OK"),"ATR"),IF(_xlpm.linhaAnt&lt;_xlpm.limInf,"FAL","")))))))</f>
        <v/>
      </c>
      <c r="O41" s="192" t="str">
        <f>IF($N$47&lt;&gt;"SIM","",IFERROR(IF(TRIM(M41&amp;"")="","",_xlfn.LET(_xlpm.v,VALUE(TRIM(M41&amp;"")),_xlpm.alvo,(INT($Y$5/100)*60+MOD($Y$5,100)),_xlpm.real,(INT(_xlpm.v/100)*60+MOD(_xlpm.v,100)),_xlpm.dif,_xlpm.alvo-_xlpm.real,IF(ABS(_xlpm.dif)&lt;=5,0,_xlpm.dif))),"ER"))</f>
        <v/>
      </c>
      <c r="P41" s="231"/>
      <c r="Q41" s="232"/>
      <c r="R41" s="190"/>
      <c r="S41" s="240" t="str">
        <f t="shared" si="0"/>
        <v/>
      </c>
      <c r="T41" s="233" t="str">
        <f t="shared" si="1"/>
        <v/>
      </c>
      <c r="U41" s="5"/>
      <c r="V41" s="5"/>
      <c r="W41" s="5"/>
    </row>
    <row r="42" spans="1:23" x14ac:dyDescent="0.25">
      <c r="A42" s="82"/>
      <c r="B42" s="47"/>
      <c r="C42" s="48"/>
      <c r="D42" s="50" t="str">
        <f ca="1">_xlfn.LET(_xlpm.a,A39,_xlpm.c,C42,_xlpm.x,$X$6,_xlpm.limInf,$B$51,_xlpm.limSup,$C$51,_xlpm.linhaAnt,A40,IF(_xlpm.a="FÉRIAS","FRS",IF(_xlpm.a="FERIADO","FER",IF(_xlpm.a="NTRAB","NTB",IF(AND(_xlpm.a="ATESTADO",_xlpm.c=""),"ATD",IF(_xlpm.c&lt;&gt;"",IF(_xlpm.c&gt;=_xlpm.x,"OK","ANT"),IF(_xlpm.linhaAnt&lt;_xlpm.limInf,"FAL","")))))))</f>
        <v/>
      </c>
      <c r="E42" s="192" t="str">
        <f>IF($N$47&lt;&gt;"SIM","",IFERROR(IF(TRIM(C42&amp;"")="","",_xlfn.LET(_xlpm.v,VALUE(TRIM(C42&amp;"")),_xlpm.alvo,(INT($X$6/100)*60+MOD($X$6,100)),_xlpm.real,(INT(_xlpm.v/100)*60+MOD(_xlpm.v,100)),_xlpm.dif,_xlpm.alvo-_xlpm.real,IF(ABS(_xlpm.dif)&lt;=5,0,_xlpm.dif))*-1),"ER"))</f>
        <v/>
      </c>
      <c r="F42" s="82"/>
      <c r="G42" s="47"/>
      <c r="H42" s="48"/>
      <c r="I42" s="50" t="str">
        <f ca="1">_xlfn.LET(_xlpm.a,F39,_xlpm.c,H42,_xlpm.x,$X$6,_xlpm.limInf,$B$51,_xlpm.limSup,$C$51,_xlpm.linhaAnt,F40,IF(_xlpm.a="FÉRIAS","FRS",IF(_xlpm.a="FERIADO","FER",IF(_xlpm.a="NTRAB","NTB",IF(AND(_xlpm.a="ATESTADO",_xlpm.c=""),"ATD",IF(_xlpm.c&lt;&gt;"",IF(_xlpm.c&gt;=_xlpm.x,"OK","ANT"),IF(_xlpm.linhaAnt&lt;_xlpm.limInf,"FAL","")))))))</f>
        <v/>
      </c>
      <c r="J42" s="192" t="str">
        <f>IF($N$47&lt;&gt;"SIM","",IFERROR(IF(TRIM(H42&amp;"")="","",_xlfn.LET(_xlpm.v,VALUE(TRIM(H42&amp;"")),_xlpm.alvo,(INT($X$6/100)*60+MOD($X$6,100)),_xlpm.real,(INT(_xlpm.v/100)*60+MOD(_xlpm.v,100)),_xlpm.dif,_xlpm.alvo-_xlpm.real,IF(ABS(_xlpm.dif)&lt;=5,0,_xlpm.dif))*-1),"ER"))</f>
        <v/>
      </c>
      <c r="K42" s="40"/>
      <c r="L42" s="47"/>
      <c r="M42" s="48"/>
      <c r="N42" s="50" t="str">
        <f ca="1">_xlfn.LET(_xlpm.a,K39,_xlpm.c,M42,_xlpm.x,$X$6,_xlpm.limInf,$B$51,_xlpm.limSup,$C$51,_xlpm.linhaAnt,K40,IF(_xlpm.a="FÉRIAS","FRS",IF(_xlpm.a="FERIADO","FER",IF(_xlpm.a="NTRAB","NTB",IF(AND(_xlpm.a="ATESTADO",_xlpm.c=""),"ATD",IF(_xlpm.c&lt;&gt;"",IF(_xlpm.c&gt;=_xlpm.x,"OK","ANT"),IF(_xlpm.linhaAnt&lt;_xlpm.limInf,"FAL","")))))))</f>
        <v/>
      </c>
      <c r="O42" s="192" t="str">
        <f>IF($N$47&lt;&gt;"SIM","",IFERROR(IF(TRIM(M42&amp;"")="","",_xlfn.LET(_xlpm.v,VALUE(TRIM(M42&amp;"")),_xlpm.alvo,(INT($X$6/100)*60+MOD($X$6,100)),_xlpm.real,(INT(_xlpm.v/100)*60+MOD(_xlpm.v,100)),_xlpm.dif,_xlpm.alvo-_xlpm.real,IF(ABS(_xlpm.dif)&lt;=5,0,_xlpm.dif))*-1),"ER"))</f>
        <v/>
      </c>
      <c r="P42" s="231"/>
      <c r="Q42" s="232"/>
      <c r="R42" s="190"/>
      <c r="S42" s="240" t="str">
        <f t="shared" si="0"/>
        <v/>
      </c>
      <c r="T42" s="233" t="str">
        <f t="shared" si="1"/>
        <v/>
      </c>
      <c r="U42" s="5"/>
      <c r="V42" s="5"/>
    </row>
    <row r="43" spans="1:23" ht="15" customHeight="1" x14ac:dyDescent="0.25">
      <c r="A43" s="162" t="s">
        <v>1</v>
      </c>
      <c r="B43" s="274" t="s">
        <v>124</v>
      </c>
      <c r="C43" s="274"/>
      <c r="D43" s="274"/>
      <c r="E43" s="274"/>
      <c r="F43" s="274"/>
      <c r="G43" s="162" t="s">
        <v>126</v>
      </c>
      <c r="H43" s="162" t="s">
        <v>127</v>
      </c>
      <c r="I43" s="26"/>
      <c r="J43" s="193"/>
      <c r="K43" s="11"/>
      <c r="L43" s="46"/>
      <c r="M43" s="7"/>
      <c r="N43" s="49" t="str">
        <f ca="1">_xlfn.LET(_xlpm.a,K43,_xlpm.c,M43,_xlpm.x,$X$3,_xlpm.y,$Y$3,_xlpm.limInf,$B$51,_xlpm.limSup,$C$51,_xlpm.linhaAnt,K44,IF(_xlpm.a="FÉRIAS","FRS",IF(_xlpm.a="FERIADO","FER",IF(_xlpm.a="NTRAB","NTB",IF(AND(_xlpm.a="ATESTADO",_xlpm.c=""),"ATD",IF(_xlpm.c&lt;&gt;"",IF(_xlpm.c&lt;=_xlpm.x,IF(_xlpm.c&gt;_xlpm.y,"DP","OK"),"ATR"),IF(_xlpm.linhaAnt&lt;_xlpm.limInf,"FAL","")))))))</f>
        <v/>
      </c>
      <c r="O43" s="192" t="str">
        <f>IF($N$47&lt;&gt;"SIM","",IFERROR(IF(TRIM(M43&amp;"")="","",_xlfn.LET(_xlpm.v,VALUE(TRIM(M43&amp;"")),_xlpm.alvo,IF(K45="SÁBADO",(INT($Y$8/100)*60+MOD($Y$8,100)),(INT($Y$3/100)*60+MOD($Y$3,100))),_xlpm.real,(INT(_xlpm.v/100)*60+MOD(_xlpm.v,100)),_xlpm.dif,_xlpm.alvo-_xlpm.real,IF(ABS(_xlpm.dif)&lt;=5,0,_xlpm.dif))),"ER"))</f>
        <v/>
      </c>
      <c r="P43" s="231"/>
      <c r="Q43" s="232"/>
      <c r="R43" s="190"/>
      <c r="S43" s="240" t="str">
        <f t="shared" si="0"/>
        <v/>
      </c>
      <c r="T43" s="233" t="str">
        <f t="shared" si="1"/>
        <v/>
      </c>
      <c r="U43" s="5"/>
    </row>
    <row r="44" spans="1:23" x14ac:dyDescent="0.25">
      <c r="A44" s="60"/>
      <c r="B44" s="275"/>
      <c r="C44" s="275"/>
      <c r="D44" s="275"/>
      <c r="E44" s="275"/>
      <c r="F44" s="275"/>
      <c r="G44" s="161"/>
      <c r="H44" s="161"/>
      <c r="I44" s="159" t="str">
        <f>IFERROR(IF(H44="","0",SUM(H44-G44)),"")</f>
        <v>0</v>
      </c>
      <c r="J44" s="158">
        <f>SUM(I54*60+J54)</f>
        <v>0</v>
      </c>
      <c r="K44" s="37">
        <f ca="1">IF($B$51=31,"HOJE",31)</f>
        <v>31</v>
      </c>
      <c r="L44" s="46"/>
      <c r="M44" s="7"/>
      <c r="N44" s="49" t="str">
        <f ca="1">_xlfn.LET(_xlpm.a,K43,_xlpm.c,M44,_xlpm.x,$X$4,_xlpm.limInf,$B$51,_xlpm.limSup,$C$51,_xlpm.linhaAnt,K44,IF(_xlpm.a="FÉRIAS","FRS",IF(_xlpm.a="FERIADO","FER",IF(_xlpm.a="NTRAB","NTB",IF(AND(_xlpm.a="ATESTADO",_xlpm.c=""),"ATD",IF(_xlpm.c&lt;&gt;"",IF(_xlpm.c&gt;=_xlpm.x,"OK","ANT"),IF(_xlpm.linhaAnt&lt;_xlpm.limInf,"FAL","")))))))</f>
        <v/>
      </c>
      <c r="O44" s="192" t="str">
        <f>IF($N$47&lt;&gt;"SIM","",IFERROR(IF(TRIM(M44&amp;"")="","",_xlfn.LET(_xlpm.v,VALUE(TRIM(M44&amp;"")),_xlpm.alvo,(INT($X$4/100)*60+MOD($X$4,100)),_xlpm.real,(INT(_xlpm.v/100)*60+MOD(_xlpm.v,100)),_xlpm.dif,_xlpm.alvo-_xlpm.real,IF(ABS(_xlpm.dif)&lt;=5,0,_xlpm.dif))*-1),"ER"))</f>
        <v/>
      </c>
      <c r="P44" s="241"/>
      <c r="Q44" s="242"/>
      <c r="R44" s="190"/>
      <c r="S44" s="240" t="str">
        <f t="shared" si="0"/>
        <v/>
      </c>
      <c r="T44" s="233" t="str">
        <f t="shared" si="1"/>
        <v/>
      </c>
      <c r="U44" s="5"/>
      <c r="W44" s="5"/>
    </row>
    <row r="45" spans="1:23" x14ac:dyDescent="0.25">
      <c r="A45" s="60"/>
      <c r="B45" s="276"/>
      <c r="C45" s="276"/>
      <c r="D45" s="276"/>
      <c r="E45" s="276"/>
      <c r="F45" s="276"/>
      <c r="G45" s="161"/>
      <c r="H45" s="161"/>
      <c r="I45" s="159" t="str">
        <f t="shared" ref="I45:I47" si="2">IF(H45="","0",SUM(H45-G45))</f>
        <v>0</v>
      </c>
      <c r="J45" s="158">
        <f t="shared" ref="J45:J47" si="3">SUM(I55*60+J55)</f>
        <v>0</v>
      </c>
      <c r="K45" s="37" t="str">
        <f ca="1">IF(K44&gt;C53,"",IF(K41="SÁBADO","DOMINGO",IF(K41="DOMINGO","SEGUNDA",IF(K41="SEGUNDA","TERÇA",IF(K41="SEGUNDA","TERÇA",IF(K41="TERÇA","QUARTA",IF(K41="QUARTA","QUINTA",IF(K41="QUINTA","SEXTA",IF(K41="SEXTA","SÁBADO","ERRO")))))))))</f>
        <v>TERÇA</v>
      </c>
      <c r="L45" s="46"/>
      <c r="M45" s="7"/>
      <c r="N45" s="49" t="str">
        <f ca="1">_xlfn.LET(_xlpm.a,K43,_xlpm.c,M45,_xlpm.x,$X$5,_xlpm.y,$Y$5,_xlpm.limInf,$B$51,_xlpm.limSup,$C$51,_xlpm.linhaAnt,K44,IF(_xlpm.a="FÉRIAS","FRS",IF(_xlpm.a="FERIADO","FER",IF(_xlpm.a="NTRAB","NTB",IF(AND(_xlpm.a="ATESTADO",_xlpm.c=""),"ATD",IF(_xlpm.c&lt;&gt;"",IF(_xlpm.c&lt;=_xlpm.x,IF(_xlpm.c&gt;_xlpm.y,"DP","OK"),"ATR"),IF(_xlpm.linhaAnt&lt;_xlpm.limInf,"FAL","")))))))</f>
        <v/>
      </c>
      <c r="O45" s="192" t="str">
        <f>IF($N$47&lt;&gt;"SIM","",IFERROR(IF(TRIM(M45&amp;"")="","",_xlfn.LET(_xlpm.v,VALUE(TRIM(M45&amp;"")),_xlpm.alvo,(INT($Y$5/100)*60+MOD($Y$5,100)),_xlpm.real,(INT(_xlpm.v/100)*60+MOD(_xlpm.v,100)),_xlpm.dif,_xlpm.alvo-_xlpm.real,IF(ABS(_xlpm.dif)&lt;=5,0,_xlpm.dif))),"ER"))</f>
        <v/>
      </c>
      <c r="P45" s="231"/>
      <c r="Q45" s="232"/>
      <c r="R45" s="191"/>
      <c r="S45" s="240" t="str">
        <f t="shared" si="0"/>
        <v/>
      </c>
      <c r="T45" s="233" t="str">
        <f t="shared" si="1"/>
        <v/>
      </c>
      <c r="U45" s="5"/>
    </row>
    <row r="46" spans="1:23" x14ac:dyDescent="0.25">
      <c r="A46" s="60"/>
      <c r="B46" s="260"/>
      <c r="C46" s="260"/>
      <c r="D46" s="260"/>
      <c r="E46" s="260"/>
      <c r="F46" s="260"/>
      <c r="G46" s="161"/>
      <c r="H46" s="161"/>
      <c r="I46" s="159" t="str">
        <f t="shared" si="2"/>
        <v>0</v>
      </c>
      <c r="J46" s="158">
        <f t="shared" si="3"/>
        <v>0</v>
      </c>
      <c r="K46" s="38"/>
      <c r="L46" s="46"/>
      <c r="M46" s="7"/>
      <c r="N46" s="49" t="str">
        <f ca="1">_xlfn.LET(_xlpm.a,K43,_xlpm.c,M46,_xlpm.x,$X$6,_xlpm.limInf,$B$51,_xlpm.limSup,$C$51,_xlpm.linhaAnt,K44,IF(_xlpm.a="FÉRIAS","FRS",IF(_xlpm.a="FERIADO","FER",IF(_xlpm.a="NTRAB","NTB",IF(AND(_xlpm.a="ATESTADO",_xlpm.c=""),"ATD",IF(_xlpm.c&lt;&gt;"",IF(_xlpm.c&gt;=_xlpm.x,"OK","ANT"),IF(_xlpm.linhaAnt&lt;_xlpm.limInf,"FAL","")))))))</f>
        <v/>
      </c>
      <c r="O46" s="192" t="str">
        <f>IF($N$47&lt;&gt;"SIM","",IFERROR(IF(TRIM(M46&amp;"")="","",_xlfn.LET(_xlpm.v,VALUE(TRIM(M46&amp;"")),_xlpm.alvo,(INT($X$6/100)*60+MOD($X$6,100)),_xlpm.real,(INT(_xlpm.v/100)*60+MOD(_xlpm.v,100)),_xlpm.dif,_xlpm.alvo-_xlpm.real,IF(ABS(_xlpm.dif)&lt;=5,0,_xlpm.dif))*-1),"ER"))</f>
        <v/>
      </c>
      <c r="P46" s="231"/>
      <c r="Q46" s="232"/>
      <c r="R46" s="191"/>
      <c r="S46" s="240" t="str">
        <f t="shared" si="0"/>
        <v/>
      </c>
      <c r="T46" s="233" t="str">
        <f t="shared" si="1"/>
        <v/>
      </c>
      <c r="U46" s="5"/>
    </row>
    <row r="47" spans="1:23" x14ac:dyDescent="0.25">
      <c r="A47" s="60"/>
      <c r="B47" s="260"/>
      <c r="C47" s="260"/>
      <c r="D47" s="260"/>
      <c r="E47" s="260"/>
      <c r="F47" s="260"/>
      <c r="G47" s="161"/>
      <c r="H47" s="161"/>
      <c r="I47" s="159" t="str">
        <f t="shared" si="2"/>
        <v>0</v>
      </c>
      <c r="J47" s="158">
        <f t="shared" si="3"/>
        <v>0</v>
      </c>
      <c r="K47" s="261" t="s">
        <v>56</v>
      </c>
      <c r="L47" s="261"/>
      <c r="M47" s="261"/>
      <c r="N47" s="66" t="s">
        <v>51</v>
      </c>
      <c r="O47" s="62"/>
      <c r="P47" s="231"/>
      <c r="Q47" s="232"/>
      <c r="R47" s="191"/>
      <c r="S47" s="240" t="str">
        <f t="shared" si="0"/>
        <v/>
      </c>
      <c r="T47" s="233" t="str">
        <f t="shared" si="1"/>
        <v/>
      </c>
      <c r="U47" s="5"/>
      <c r="V47" s="5"/>
    </row>
    <row r="48" spans="1:23" x14ac:dyDescent="0.25">
      <c r="A48" s="60"/>
      <c r="B48" s="260"/>
      <c r="C48" s="260"/>
      <c r="D48" s="260"/>
      <c r="E48" s="260"/>
      <c r="F48" s="260"/>
      <c r="G48" s="65"/>
      <c r="H48" s="65"/>
      <c r="I48" s="159" t="str">
        <f t="shared" ref="I48:I50" si="4">IF(H48="","0",SUM(H48-G48))</f>
        <v>0</v>
      </c>
      <c r="J48" s="158">
        <f t="shared" ref="J48:J50" si="5">SUM(I58*60+J58)</f>
        <v>0</v>
      </c>
      <c r="K48" s="184" t="s">
        <v>59</v>
      </c>
      <c r="L48" s="262"/>
      <c r="M48" s="263"/>
      <c r="N48" s="177" t="s">
        <v>38</v>
      </c>
      <c r="O48" s="30"/>
      <c r="P48" s="231"/>
      <c r="Q48" s="232"/>
      <c r="R48" s="191"/>
      <c r="S48" s="240" t="str">
        <f t="shared" si="0"/>
        <v/>
      </c>
      <c r="T48" s="233" t="str">
        <f t="shared" si="1"/>
        <v/>
      </c>
      <c r="U48" s="5"/>
      <c r="W48" s="9" t="s">
        <v>50</v>
      </c>
    </row>
    <row r="49" spans="1:23" x14ac:dyDescent="0.25">
      <c r="A49" s="60"/>
      <c r="B49" s="260"/>
      <c r="C49" s="260"/>
      <c r="D49" s="260"/>
      <c r="E49" s="260"/>
      <c r="F49" s="260"/>
      <c r="G49" s="65"/>
      <c r="H49" s="65"/>
      <c r="I49" s="159" t="str">
        <f t="shared" si="4"/>
        <v>0</v>
      </c>
      <c r="J49" s="158">
        <f t="shared" si="5"/>
        <v>0</v>
      </c>
      <c r="K49" s="184" t="s">
        <v>39</v>
      </c>
      <c r="L49" s="264"/>
      <c r="M49" s="264"/>
      <c r="N49" s="185" t="s">
        <v>38</v>
      </c>
      <c r="O49" s="30"/>
      <c r="P49" s="231"/>
      <c r="Q49" s="232"/>
      <c r="R49" s="191"/>
      <c r="S49" s="240" t="str">
        <f t="shared" si="0"/>
        <v/>
      </c>
      <c r="T49" s="233" t="str">
        <f t="shared" si="1"/>
        <v/>
      </c>
      <c r="U49" s="5"/>
      <c r="W49" s="9" t="s">
        <v>51</v>
      </c>
    </row>
    <row r="50" spans="1:23" x14ac:dyDescent="0.25">
      <c r="A50" s="60"/>
      <c r="B50" s="260"/>
      <c r="C50" s="260"/>
      <c r="D50" s="260"/>
      <c r="E50" s="260"/>
      <c r="F50" s="260"/>
      <c r="G50" s="65"/>
      <c r="H50" s="65"/>
      <c r="I50" s="159" t="str">
        <f t="shared" si="4"/>
        <v>0</v>
      </c>
      <c r="J50" s="158">
        <f t="shared" si="5"/>
        <v>0</v>
      </c>
      <c r="K50" s="184" t="s">
        <v>40</v>
      </c>
      <c r="L50" s="265">
        <f>SUM(J44:J50)</f>
        <v>0</v>
      </c>
      <c r="M50" s="265"/>
      <c r="N50" s="177" t="s">
        <v>38</v>
      </c>
      <c r="O50" s="9"/>
      <c r="P50" s="231"/>
      <c r="Q50" s="232"/>
      <c r="R50" s="191"/>
      <c r="S50" s="240" t="str">
        <f t="shared" si="0"/>
        <v/>
      </c>
      <c r="T50" s="233" t="str">
        <f t="shared" si="1"/>
        <v/>
      </c>
      <c r="U50" s="5"/>
      <c r="V50" s="5"/>
    </row>
    <row r="51" spans="1:23" ht="15" customHeight="1" thickBot="1" x14ac:dyDescent="0.3">
      <c r="A51" s="77">
        <f ca="1">TODAY()</f>
        <v>46091</v>
      </c>
      <c r="B51" s="189">
        <f ca="1">IF(OR(A51&gt;CONFIG!E7,A53&gt;B53,C51&lt;C52),"32",B52)</f>
        <v>10</v>
      </c>
      <c r="C51" s="14">
        <f>CONFIG!G7</f>
        <v>2026</v>
      </c>
      <c r="F51" s="165" t="s">
        <v>123</v>
      </c>
      <c r="G51" s="164">
        <f>IFERROR(SUM(I44:I50),"ERRO")</f>
        <v>0</v>
      </c>
      <c r="H51" s="160" t="s">
        <v>125</v>
      </c>
      <c r="I51" s="9"/>
      <c r="J51" s="9"/>
      <c r="K51" s="183" t="s">
        <v>41</v>
      </c>
      <c r="L51" s="266">
        <f>SUM(E3:E42,J3:J42,O3:O46)</f>
        <v>0</v>
      </c>
      <c r="M51" s="266"/>
      <c r="N51" s="178" t="s">
        <v>38</v>
      </c>
      <c r="O51" s="9"/>
      <c r="P51" s="231"/>
      <c r="Q51" s="232"/>
      <c r="R51" s="191"/>
      <c r="S51" s="240" t="str">
        <f t="shared" si="0"/>
        <v/>
      </c>
      <c r="T51" s="233" t="str">
        <f t="shared" si="1"/>
        <v/>
      </c>
    </row>
    <row r="52" spans="1:23" ht="15.75" thickBot="1" x14ac:dyDescent="0.3">
      <c r="A52" s="77">
        <f ca="1">IF(B53&gt;A53,"01/01/2021",A51)</f>
        <v>46091</v>
      </c>
      <c r="B52" s="14">
        <f ca="1">DAY(A52)</f>
        <v>10</v>
      </c>
      <c r="C52" s="14">
        <f ca="1">YEAR(A51)</f>
        <v>2026</v>
      </c>
      <c r="F52" s="166"/>
      <c r="G52" s="36"/>
      <c r="H52" s="167"/>
      <c r="I52" s="17"/>
      <c r="J52" s="17"/>
      <c r="K52" s="179" t="str">
        <f>IF(L52&lt;0,"A PAGAR","SALDO")</f>
        <v>SALDO</v>
      </c>
      <c r="L52" s="267">
        <f>SUM((L48+L50-L49-L51)/60)*-1</f>
        <v>0</v>
      </c>
      <c r="M52" s="267"/>
      <c r="N52" s="180" t="s">
        <v>42</v>
      </c>
      <c r="O52" s="9"/>
      <c r="P52" s="231"/>
      <c r="Q52" s="232"/>
      <c r="R52" s="191"/>
      <c r="S52" s="240" t="str">
        <f t="shared" si="0"/>
        <v/>
      </c>
      <c r="T52" s="233" t="str">
        <f t="shared" si="1"/>
        <v/>
      </c>
    </row>
    <row r="53" spans="1:23" ht="15.75" thickBot="1" x14ac:dyDescent="0.3">
      <c r="A53" s="14" t="str">
        <f ca="1">TEXT(A51,"MM")</f>
        <v>03</v>
      </c>
      <c r="B53" s="14" t="str">
        <f>(CONFIG!D6)</f>
        <v>03</v>
      </c>
      <c r="C53" s="30">
        <f>(CONFIG!B8)</f>
        <v>31</v>
      </c>
      <c r="D53" s="286" t="str">
        <f>TEXT(VALUE(TEXT(X12, "00\:00")), "h:mm") &amp; " - " &amp; TEXT(VALUE(TEXT(X13, "00\:00")), "h:mm") &amp; " / " &amp; TEXT(VALUE(TEXT(X14, "00\:00")), "h:mm") &amp; " - " &amp; TEXT(VALUE(TEXT(X15, "00\:00")), "h:mm")</f>
        <v>0:00 - 0:00 / 0:00 - 0:00</v>
      </c>
      <c r="E53" s="287"/>
      <c r="F53" s="287"/>
      <c r="G53" s="287"/>
      <c r="H53" s="288"/>
      <c r="I53" s="17"/>
      <c r="J53" s="17"/>
      <c r="K53" s="181" t="str">
        <f>IF(L52&lt;0,"TEMPO","TEMPO")</f>
        <v>TEMPO</v>
      </c>
      <c r="L53" s="252" t="str">
        <f>IF(F55&lt;0,TEXT(ABS(F55),"00"),TEXT(F55,"00")) &amp; ":" &amp; IF(H55&lt;0,TEXT(ABS(H55),"00"),TEXT(H55,"00"))</f>
        <v>00:00</v>
      </c>
      <c r="M53" s="252"/>
      <c r="N53" s="182" t="s">
        <v>43</v>
      </c>
      <c r="O53" s="9"/>
      <c r="P53" s="231"/>
      <c r="Q53" s="232"/>
      <c r="R53" s="191"/>
      <c r="S53" s="240" t="str">
        <f t="shared" si="0"/>
        <v/>
      </c>
      <c r="T53" s="233" t="str">
        <f t="shared" si="1"/>
        <v/>
      </c>
    </row>
    <row r="54" spans="1:23" x14ac:dyDescent="0.25">
      <c r="A54" s="33"/>
      <c r="B54" s="33"/>
      <c r="C54" s="43"/>
      <c r="D54" s="19"/>
      <c r="E54" s="17"/>
      <c r="F54" s="17"/>
      <c r="G54" s="17"/>
      <c r="H54" s="17"/>
      <c r="I54" s="14">
        <f t="shared" ref="I54:I61" si="6">HOUR(I44)</f>
        <v>0</v>
      </c>
      <c r="J54" s="14">
        <f t="shared" ref="J54:J61" si="7">MINUTE(I44)</f>
        <v>0</v>
      </c>
      <c r="K54" s="18"/>
      <c r="L54" s="17"/>
      <c r="M54" s="17"/>
      <c r="N54" s="17"/>
      <c r="O54" s="17"/>
      <c r="P54" s="231"/>
      <c r="Q54" s="232"/>
      <c r="R54" s="191"/>
      <c r="S54" s="240" t="str">
        <f>IF(R54="","",TEXT(R54,"00""/""00""/""0000"))</f>
        <v/>
      </c>
      <c r="T54" s="233" t="str">
        <f>IF(R54="","",LEFT(S54&amp;"00",2))</f>
        <v/>
      </c>
      <c r="U54" s="9"/>
    </row>
    <row r="55" spans="1:23" x14ac:dyDescent="0.25">
      <c r="A55" s="33"/>
      <c r="B55" s="33"/>
      <c r="C55" s="43"/>
      <c r="D55" s="19"/>
      <c r="E55" s="17"/>
      <c r="F55" s="58">
        <f>TRUNC(L52)</f>
        <v>0</v>
      </c>
      <c r="G55" s="23">
        <f>SUM(L52-F55)</f>
        <v>0</v>
      </c>
      <c r="H55" s="58">
        <f>IF(G55*60&lt;10, ROUND(G55*60,0) + 0, ROUND(G55*60,0))</f>
        <v>0</v>
      </c>
      <c r="I55" s="14">
        <f t="shared" si="6"/>
        <v>0</v>
      </c>
      <c r="J55" s="14">
        <f t="shared" si="7"/>
        <v>0</v>
      </c>
      <c r="K55" s="18"/>
      <c r="L55" s="17"/>
      <c r="M55" s="17"/>
      <c r="N55" s="17"/>
      <c r="O55" s="17"/>
      <c r="P55" s="231"/>
      <c r="Q55" s="232"/>
      <c r="R55" s="191"/>
      <c r="S55" s="240" t="str">
        <f t="shared" ref="S55:S106" si="8">IF(R55="","",TEXT(R55,"00""/""00""/""0000"))</f>
        <v/>
      </c>
      <c r="T55" s="233" t="str">
        <f t="shared" ref="T55:T106" si="9">IF(R55="","",LEFT(S55&amp;"00",2))</f>
        <v/>
      </c>
      <c r="U55" s="9"/>
    </row>
    <row r="56" spans="1:23" x14ac:dyDescent="0.25">
      <c r="A56" s="33"/>
      <c r="B56" s="33"/>
      <c r="C56" s="43"/>
      <c r="D56" s="19"/>
      <c r="E56" s="17"/>
      <c r="F56" s="17"/>
      <c r="G56" s="17"/>
      <c r="H56" s="17"/>
      <c r="I56" s="14">
        <f t="shared" si="6"/>
        <v>0</v>
      </c>
      <c r="J56" s="14">
        <f t="shared" si="7"/>
        <v>0</v>
      </c>
      <c r="K56" s="18"/>
      <c r="L56" s="17"/>
      <c r="M56" s="17"/>
      <c r="N56" s="17"/>
      <c r="O56" s="17"/>
      <c r="P56" s="231"/>
      <c r="Q56" s="232"/>
      <c r="R56" s="191"/>
      <c r="S56" s="240" t="str">
        <f t="shared" si="8"/>
        <v/>
      </c>
      <c r="T56" s="233" t="str">
        <f t="shared" si="9"/>
        <v/>
      </c>
    </row>
    <row r="57" spans="1:23" x14ac:dyDescent="0.25">
      <c r="A57" s="33"/>
      <c r="B57" s="33"/>
      <c r="C57" s="43"/>
      <c r="D57" s="19"/>
      <c r="E57" s="17"/>
      <c r="F57" s="17"/>
      <c r="G57" s="17"/>
      <c r="H57" s="17"/>
      <c r="I57" s="14">
        <f t="shared" si="6"/>
        <v>0</v>
      </c>
      <c r="J57" s="14">
        <f t="shared" si="7"/>
        <v>0</v>
      </c>
      <c r="K57" s="18"/>
      <c r="L57" s="17"/>
      <c r="M57" s="17"/>
      <c r="N57" s="17"/>
      <c r="O57" s="17"/>
      <c r="P57" s="231"/>
      <c r="Q57" s="232"/>
      <c r="R57" s="191"/>
      <c r="S57" s="240" t="str">
        <f t="shared" si="8"/>
        <v/>
      </c>
      <c r="T57" s="233" t="str">
        <f t="shared" si="9"/>
        <v/>
      </c>
    </row>
    <row r="58" spans="1:23" x14ac:dyDescent="0.25">
      <c r="A58" s="17"/>
      <c r="B58" s="17"/>
      <c r="C58" s="19"/>
      <c r="D58" s="19"/>
      <c r="E58" s="17"/>
      <c r="F58" s="17"/>
      <c r="G58" s="17"/>
      <c r="H58" s="17"/>
      <c r="I58" s="14">
        <f t="shared" si="6"/>
        <v>0</v>
      </c>
      <c r="J58" s="14">
        <f t="shared" si="7"/>
        <v>0</v>
      </c>
      <c r="K58" s="18"/>
      <c r="L58" s="17"/>
      <c r="M58" s="17"/>
      <c r="N58" s="17"/>
      <c r="O58" s="17"/>
      <c r="P58" s="231"/>
      <c r="Q58" s="232"/>
      <c r="R58" s="191"/>
      <c r="S58" s="240" t="str">
        <f t="shared" si="8"/>
        <v/>
      </c>
      <c r="T58" s="233" t="str">
        <f t="shared" si="9"/>
        <v/>
      </c>
    </row>
    <row r="59" spans="1:23" x14ac:dyDescent="0.25">
      <c r="A59" s="17"/>
      <c r="B59" s="17"/>
      <c r="C59" s="19"/>
      <c r="D59" s="19"/>
      <c r="E59" s="17"/>
      <c r="F59" s="17"/>
      <c r="G59" s="17"/>
      <c r="H59" s="17"/>
      <c r="I59" s="14">
        <f t="shared" si="6"/>
        <v>0</v>
      </c>
      <c r="J59" s="14">
        <f t="shared" si="7"/>
        <v>0</v>
      </c>
      <c r="K59" s="18"/>
      <c r="L59" s="17"/>
      <c r="M59" s="17"/>
      <c r="N59" s="17"/>
      <c r="O59" s="17"/>
      <c r="P59" s="231"/>
      <c r="Q59" s="232"/>
      <c r="R59" s="191"/>
      <c r="S59" s="240" t="str">
        <f t="shared" si="8"/>
        <v/>
      </c>
      <c r="T59" s="233" t="str">
        <f t="shared" si="9"/>
        <v/>
      </c>
    </row>
    <row r="60" spans="1:23" x14ac:dyDescent="0.25">
      <c r="A60" s="17"/>
      <c r="B60" s="17"/>
      <c r="C60" s="19"/>
      <c r="D60" s="19"/>
      <c r="E60" s="17"/>
      <c r="F60" s="17"/>
      <c r="G60" s="17"/>
      <c r="H60" s="17"/>
      <c r="I60" s="14">
        <f t="shared" si="6"/>
        <v>0</v>
      </c>
      <c r="J60" s="14">
        <f t="shared" si="7"/>
        <v>0</v>
      </c>
      <c r="K60" s="18"/>
      <c r="L60" s="17"/>
      <c r="M60" s="17"/>
      <c r="N60" s="17"/>
      <c r="O60" s="17"/>
      <c r="P60" s="231"/>
      <c r="Q60" s="232"/>
      <c r="R60" s="191"/>
      <c r="S60" s="240" t="str">
        <f t="shared" si="8"/>
        <v/>
      </c>
      <c r="T60" s="233" t="str">
        <f t="shared" si="9"/>
        <v/>
      </c>
    </row>
    <row r="61" spans="1:23" x14ac:dyDescent="0.25">
      <c r="A61" s="17"/>
      <c r="B61" s="17"/>
      <c r="C61" s="19"/>
      <c r="D61" s="19"/>
      <c r="E61" s="17"/>
      <c r="F61" s="17"/>
      <c r="G61" s="17"/>
      <c r="H61" s="17"/>
      <c r="I61" s="14">
        <f t="shared" si="6"/>
        <v>0</v>
      </c>
      <c r="J61" s="14">
        <f t="shared" si="7"/>
        <v>0</v>
      </c>
      <c r="K61" s="18"/>
      <c r="L61" s="17"/>
      <c r="M61" s="17"/>
      <c r="N61" s="17"/>
      <c r="O61" s="17"/>
      <c r="P61" s="231"/>
      <c r="Q61" s="232"/>
      <c r="R61" s="191"/>
      <c r="S61" s="240" t="str">
        <f t="shared" si="8"/>
        <v/>
      </c>
      <c r="T61" s="233" t="str">
        <f t="shared" si="9"/>
        <v/>
      </c>
    </row>
    <row r="62" spans="1:23" x14ac:dyDescent="0.25">
      <c r="A62" s="17"/>
      <c r="B62" s="17"/>
      <c r="C62" s="19"/>
      <c r="D62" s="19"/>
      <c r="E62" s="17"/>
      <c r="F62" s="17"/>
      <c r="G62" s="17"/>
      <c r="H62" s="17"/>
      <c r="I62" s="17"/>
      <c r="J62" s="17"/>
      <c r="K62" s="17"/>
      <c r="L62" s="17"/>
      <c r="M62" s="17"/>
      <c r="N62" s="17"/>
      <c r="O62" s="17"/>
      <c r="P62" s="231"/>
      <c r="Q62" s="232"/>
      <c r="R62" s="191"/>
      <c r="S62" s="240" t="str">
        <f t="shared" si="8"/>
        <v/>
      </c>
      <c r="T62" s="233" t="str">
        <f t="shared" si="9"/>
        <v/>
      </c>
    </row>
    <row r="63" spans="1:23" x14ac:dyDescent="0.25">
      <c r="A63" s="17"/>
      <c r="B63" s="17"/>
      <c r="C63" s="19"/>
      <c r="D63" s="19"/>
      <c r="E63" s="17"/>
      <c r="F63" s="17"/>
      <c r="G63" s="17"/>
      <c r="H63" s="17"/>
      <c r="I63" s="17"/>
      <c r="J63" s="17"/>
      <c r="K63" s="17"/>
      <c r="L63" s="17"/>
      <c r="M63" s="17"/>
      <c r="N63" s="17"/>
      <c r="O63" s="17"/>
      <c r="P63" s="231"/>
      <c r="Q63" s="232"/>
      <c r="R63" s="191"/>
      <c r="S63" s="240" t="str">
        <f t="shared" si="8"/>
        <v/>
      </c>
      <c r="T63" s="233" t="str">
        <f t="shared" si="9"/>
        <v/>
      </c>
    </row>
    <row r="64" spans="1:23" x14ac:dyDescent="0.25">
      <c r="A64" s="17"/>
      <c r="B64" s="17"/>
      <c r="C64" s="19"/>
      <c r="D64" s="19"/>
      <c r="E64" s="17"/>
      <c r="F64" s="17"/>
      <c r="G64" s="17"/>
      <c r="H64" s="17"/>
      <c r="I64" s="17"/>
      <c r="J64" s="17"/>
      <c r="K64" s="17"/>
      <c r="L64" s="17"/>
      <c r="M64" s="17"/>
      <c r="N64" s="17"/>
      <c r="O64" s="17"/>
      <c r="P64" s="231"/>
      <c r="Q64" s="232"/>
      <c r="R64" s="191"/>
      <c r="S64" s="240" t="str">
        <f t="shared" si="8"/>
        <v/>
      </c>
      <c r="T64" s="233" t="str">
        <f t="shared" si="9"/>
        <v/>
      </c>
    </row>
    <row r="65" spans="1:20" x14ac:dyDescent="0.25">
      <c r="A65" s="17"/>
      <c r="B65" s="17"/>
      <c r="C65" s="19"/>
      <c r="D65" s="19"/>
      <c r="E65" s="17"/>
      <c r="F65" s="17"/>
      <c r="G65" s="17"/>
      <c r="H65" s="17"/>
      <c r="I65" s="17"/>
      <c r="J65" s="17"/>
      <c r="K65" s="17"/>
      <c r="P65" s="231"/>
      <c r="Q65" s="232"/>
      <c r="R65" s="191"/>
      <c r="S65" s="240" t="str">
        <f t="shared" si="8"/>
        <v/>
      </c>
      <c r="T65" s="233" t="str">
        <f t="shared" si="9"/>
        <v/>
      </c>
    </row>
    <row r="66" spans="1:20" x14ac:dyDescent="0.25">
      <c r="A66" s="17"/>
      <c r="B66" s="17"/>
      <c r="C66" s="19"/>
      <c r="D66" s="19"/>
      <c r="E66" s="17"/>
      <c r="F66" s="17"/>
      <c r="G66" s="17"/>
      <c r="H66" s="17"/>
      <c r="I66" s="17"/>
      <c r="J66" s="17"/>
      <c r="K66" s="17"/>
      <c r="P66" s="231"/>
      <c r="Q66" s="232"/>
      <c r="R66" s="191"/>
      <c r="S66" s="240" t="str">
        <f t="shared" si="8"/>
        <v/>
      </c>
      <c r="T66" s="233" t="str">
        <f t="shared" si="9"/>
        <v/>
      </c>
    </row>
    <row r="67" spans="1:20" x14ac:dyDescent="0.25">
      <c r="P67" s="231"/>
      <c r="Q67" s="232"/>
      <c r="R67" s="191"/>
      <c r="S67" s="240" t="str">
        <f t="shared" si="8"/>
        <v/>
      </c>
      <c r="T67" s="233" t="str">
        <f t="shared" si="9"/>
        <v/>
      </c>
    </row>
    <row r="68" spans="1:20" x14ac:dyDescent="0.25">
      <c r="P68" s="231"/>
      <c r="Q68" s="232"/>
      <c r="R68" s="191"/>
      <c r="S68" s="240" t="str">
        <f t="shared" si="8"/>
        <v/>
      </c>
      <c r="T68" s="233" t="str">
        <f t="shared" si="9"/>
        <v/>
      </c>
    </row>
    <row r="69" spans="1:20" x14ac:dyDescent="0.25">
      <c r="P69" s="231"/>
      <c r="Q69" s="232"/>
      <c r="R69" s="191"/>
      <c r="S69" s="240" t="str">
        <f t="shared" si="8"/>
        <v/>
      </c>
      <c r="T69" s="233" t="str">
        <f t="shared" si="9"/>
        <v/>
      </c>
    </row>
    <row r="70" spans="1:20" x14ac:dyDescent="0.25">
      <c r="P70" s="231"/>
      <c r="Q70" s="232"/>
      <c r="R70" s="191"/>
      <c r="S70" s="240" t="str">
        <f t="shared" si="8"/>
        <v/>
      </c>
      <c r="T70" s="233" t="str">
        <f t="shared" si="9"/>
        <v/>
      </c>
    </row>
    <row r="71" spans="1:20" x14ac:dyDescent="0.25">
      <c r="P71" s="231"/>
      <c r="Q71" s="232"/>
      <c r="R71" s="191"/>
      <c r="S71" s="240" t="str">
        <f t="shared" si="8"/>
        <v/>
      </c>
      <c r="T71" s="233" t="str">
        <f t="shared" si="9"/>
        <v/>
      </c>
    </row>
    <row r="72" spans="1:20" x14ac:dyDescent="0.25">
      <c r="P72" s="231"/>
      <c r="Q72" s="232"/>
      <c r="R72" s="191"/>
      <c r="S72" s="240" t="str">
        <f t="shared" si="8"/>
        <v/>
      </c>
      <c r="T72" s="233" t="str">
        <f t="shared" si="9"/>
        <v/>
      </c>
    </row>
    <row r="73" spans="1:20" x14ac:dyDescent="0.25">
      <c r="P73" s="231"/>
      <c r="Q73" s="232"/>
      <c r="R73" s="191"/>
      <c r="S73" s="240" t="str">
        <f t="shared" si="8"/>
        <v/>
      </c>
      <c r="T73" s="233" t="str">
        <f t="shared" si="9"/>
        <v/>
      </c>
    </row>
    <row r="74" spans="1:20" x14ac:dyDescent="0.25">
      <c r="P74" s="231"/>
      <c r="Q74" s="232"/>
      <c r="R74" s="191"/>
      <c r="S74" s="240" t="str">
        <f t="shared" si="8"/>
        <v/>
      </c>
      <c r="T74" s="233" t="str">
        <f t="shared" si="9"/>
        <v/>
      </c>
    </row>
    <row r="75" spans="1:20" x14ac:dyDescent="0.25">
      <c r="P75" s="231"/>
      <c r="Q75" s="232"/>
      <c r="R75" s="191"/>
      <c r="S75" s="240" t="str">
        <f t="shared" si="8"/>
        <v/>
      </c>
      <c r="T75" s="233" t="str">
        <f t="shared" si="9"/>
        <v/>
      </c>
    </row>
    <row r="76" spans="1:20" x14ac:dyDescent="0.25">
      <c r="P76" s="231"/>
      <c r="Q76" s="232"/>
      <c r="R76" s="191"/>
      <c r="S76" s="240" t="str">
        <f t="shared" si="8"/>
        <v/>
      </c>
      <c r="T76" s="233" t="str">
        <f t="shared" si="9"/>
        <v/>
      </c>
    </row>
    <row r="77" spans="1:20" x14ac:dyDescent="0.25">
      <c r="P77" s="231"/>
      <c r="Q77" s="232"/>
      <c r="R77" s="191"/>
      <c r="S77" s="240" t="str">
        <f t="shared" si="8"/>
        <v/>
      </c>
      <c r="T77" s="233" t="str">
        <f t="shared" si="9"/>
        <v/>
      </c>
    </row>
    <row r="78" spans="1:20" x14ac:dyDescent="0.25">
      <c r="P78" s="231"/>
      <c r="Q78" s="232"/>
      <c r="R78" s="191"/>
      <c r="S78" s="240" t="str">
        <f t="shared" si="8"/>
        <v/>
      </c>
      <c r="T78" s="233" t="str">
        <f t="shared" si="9"/>
        <v/>
      </c>
    </row>
    <row r="79" spans="1:20" x14ac:dyDescent="0.25">
      <c r="P79" s="231"/>
      <c r="Q79" s="232"/>
      <c r="R79" s="191"/>
      <c r="S79" s="240" t="str">
        <f t="shared" si="8"/>
        <v/>
      </c>
      <c r="T79" s="233" t="str">
        <f t="shared" si="9"/>
        <v/>
      </c>
    </row>
    <row r="80" spans="1:20" x14ac:dyDescent="0.25">
      <c r="P80" s="231"/>
      <c r="Q80" s="232"/>
      <c r="R80" s="191"/>
      <c r="S80" s="240" t="str">
        <f t="shared" si="8"/>
        <v/>
      </c>
      <c r="T80" s="233" t="str">
        <f t="shared" si="9"/>
        <v/>
      </c>
    </row>
    <row r="81" spans="16:20" x14ac:dyDescent="0.25">
      <c r="P81" s="231"/>
      <c r="Q81" s="232"/>
      <c r="R81" s="191"/>
      <c r="S81" s="240" t="str">
        <f t="shared" si="8"/>
        <v/>
      </c>
      <c r="T81" s="233" t="str">
        <f t="shared" si="9"/>
        <v/>
      </c>
    </row>
    <row r="82" spans="16:20" x14ac:dyDescent="0.25">
      <c r="P82" s="231"/>
      <c r="Q82" s="232"/>
      <c r="R82" s="191"/>
      <c r="S82" s="240" t="str">
        <f t="shared" si="8"/>
        <v/>
      </c>
      <c r="T82" s="233" t="str">
        <f t="shared" si="9"/>
        <v/>
      </c>
    </row>
    <row r="83" spans="16:20" x14ac:dyDescent="0.25">
      <c r="P83" s="231"/>
      <c r="Q83" s="232"/>
      <c r="R83" s="191"/>
      <c r="S83" s="240" t="str">
        <f t="shared" si="8"/>
        <v/>
      </c>
      <c r="T83" s="233" t="str">
        <f t="shared" si="9"/>
        <v/>
      </c>
    </row>
    <row r="84" spans="16:20" x14ac:dyDescent="0.25">
      <c r="P84" s="231"/>
      <c r="Q84" s="232"/>
      <c r="R84" s="191"/>
      <c r="S84" s="240" t="str">
        <f t="shared" si="8"/>
        <v/>
      </c>
      <c r="T84" s="233" t="str">
        <f t="shared" si="9"/>
        <v/>
      </c>
    </row>
    <row r="85" spans="16:20" x14ac:dyDescent="0.25">
      <c r="P85" s="231"/>
      <c r="Q85" s="232"/>
      <c r="R85" s="191"/>
      <c r="S85" s="240" t="str">
        <f t="shared" si="8"/>
        <v/>
      </c>
      <c r="T85" s="233" t="str">
        <f t="shared" si="9"/>
        <v/>
      </c>
    </row>
    <row r="86" spans="16:20" x14ac:dyDescent="0.25">
      <c r="P86" s="231"/>
      <c r="Q86" s="242"/>
      <c r="R86" s="191"/>
      <c r="S86" s="240" t="str">
        <f t="shared" si="8"/>
        <v/>
      </c>
      <c r="T86" s="233" t="str">
        <f t="shared" si="9"/>
        <v/>
      </c>
    </row>
    <row r="87" spans="16:20" x14ac:dyDescent="0.25">
      <c r="P87" s="231"/>
      <c r="Q87" s="232"/>
      <c r="R87" s="191"/>
      <c r="S87" s="240" t="str">
        <f t="shared" si="8"/>
        <v/>
      </c>
      <c r="T87" s="233" t="str">
        <f t="shared" si="9"/>
        <v/>
      </c>
    </row>
    <row r="88" spans="16:20" x14ac:dyDescent="0.25">
      <c r="P88" s="231"/>
      <c r="Q88" s="232"/>
      <c r="R88" s="191"/>
      <c r="S88" s="240" t="str">
        <f t="shared" si="8"/>
        <v/>
      </c>
      <c r="T88" s="233" t="str">
        <f t="shared" si="9"/>
        <v/>
      </c>
    </row>
    <row r="89" spans="16:20" x14ac:dyDescent="0.25">
      <c r="P89" s="231"/>
      <c r="Q89" s="232"/>
      <c r="R89" s="191"/>
      <c r="S89" s="240" t="str">
        <f t="shared" si="8"/>
        <v/>
      </c>
      <c r="T89" s="233" t="str">
        <f t="shared" si="9"/>
        <v/>
      </c>
    </row>
    <row r="90" spans="16:20" x14ac:dyDescent="0.25">
      <c r="P90" s="231"/>
      <c r="Q90" s="232"/>
      <c r="R90" s="191"/>
      <c r="S90" s="240" t="str">
        <f t="shared" si="8"/>
        <v/>
      </c>
      <c r="T90" s="233" t="str">
        <f t="shared" si="9"/>
        <v/>
      </c>
    </row>
    <row r="91" spans="16:20" x14ac:dyDescent="0.25">
      <c r="P91" s="231"/>
      <c r="Q91" s="232"/>
      <c r="R91" s="191"/>
      <c r="S91" s="240" t="str">
        <f t="shared" si="8"/>
        <v/>
      </c>
      <c r="T91" s="233" t="str">
        <f t="shared" si="9"/>
        <v/>
      </c>
    </row>
    <row r="92" spans="16:20" x14ac:dyDescent="0.25">
      <c r="P92" s="231"/>
      <c r="Q92" s="232"/>
      <c r="R92" s="191"/>
      <c r="S92" s="240" t="str">
        <f t="shared" si="8"/>
        <v/>
      </c>
      <c r="T92" s="233" t="str">
        <f t="shared" si="9"/>
        <v/>
      </c>
    </row>
    <row r="93" spans="16:20" x14ac:dyDescent="0.25">
      <c r="P93" s="231"/>
      <c r="Q93" s="232"/>
      <c r="R93" s="191"/>
      <c r="S93" s="240" t="str">
        <f t="shared" si="8"/>
        <v/>
      </c>
      <c r="T93" s="233" t="str">
        <f t="shared" si="9"/>
        <v/>
      </c>
    </row>
    <row r="94" spans="16:20" x14ac:dyDescent="0.25">
      <c r="P94" s="231"/>
      <c r="Q94" s="232"/>
      <c r="R94" s="191"/>
      <c r="S94" s="240" t="str">
        <f t="shared" si="8"/>
        <v/>
      </c>
      <c r="T94" s="233" t="str">
        <f t="shared" si="9"/>
        <v/>
      </c>
    </row>
    <row r="95" spans="16:20" x14ac:dyDescent="0.25">
      <c r="P95" s="231"/>
      <c r="Q95" s="232"/>
      <c r="R95" s="191"/>
      <c r="S95" s="240" t="str">
        <f t="shared" si="8"/>
        <v/>
      </c>
      <c r="T95" s="233" t="str">
        <f t="shared" si="9"/>
        <v/>
      </c>
    </row>
    <row r="96" spans="16:20" x14ac:dyDescent="0.25">
      <c r="P96" s="231"/>
      <c r="Q96" s="232"/>
      <c r="R96" s="191"/>
      <c r="S96" s="240" t="str">
        <f t="shared" si="8"/>
        <v/>
      </c>
      <c r="T96" s="233" t="str">
        <f t="shared" si="9"/>
        <v/>
      </c>
    </row>
    <row r="97" spans="6:20" x14ac:dyDescent="0.25">
      <c r="F97" s="5"/>
      <c r="P97" s="231"/>
      <c r="Q97" s="232"/>
      <c r="R97" s="191"/>
      <c r="S97" s="240" t="str">
        <f t="shared" si="8"/>
        <v/>
      </c>
      <c r="T97" s="233" t="str">
        <f t="shared" si="9"/>
        <v/>
      </c>
    </row>
    <row r="98" spans="6:20" x14ac:dyDescent="0.25">
      <c r="P98" s="231"/>
      <c r="Q98" s="232"/>
      <c r="R98" s="191"/>
      <c r="S98" s="240" t="str">
        <f t="shared" si="8"/>
        <v/>
      </c>
      <c r="T98" s="233" t="str">
        <f t="shared" si="9"/>
        <v/>
      </c>
    </row>
    <row r="99" spans="6:20" x14ac:dyDescent="0.25">
      <c r="P99" s="231"/>
      <c r="Q99" s="232"/>
      <c r="R99" s="191"/>
      <c r="S99" s="240" t="str">
        <f t="shared" si="8"/>
        <v/>
      </c>
      <c r="T99" s="233" t="str">
        <f t="shared" si="9"/>
        <v/>
      </c>
    </row>
    <row r="100" spans="6:20" x14ac:dyDescent="0.25">
      <c r="P100" s="231"/>
      <c r="Q100" s="232"/>
      <c r="R100" s="191"/>
      <c r="S100" s="240" t="str">
        <f t="shared" si="8"/>
        <v/>
      </c>
      <c r="T100" s="233" t="str">
        <f t="shared" si="9"/>
        <v/>
      </c>
    </row>
    <row r="101" spans="6:20" ht="15" customHeight="1" x14ac:dyDescent="0.25">
      <c r="K101" s="63"/>
      <c r="P101" s="231"/>
      <c r="Q101" s="232"/>
      <c r="R101" s="191"/>
      <c r="S101" s="240" t="str">
        <f t="shared" si="8"/>
        <v/>
      </c>
      <c r="T101" s="233" t="str">
        <f t="shared" si="9"/>
        <v/>
      </c>
    </row>
    <row r="102" spans="6:20" x14ac:dyDescent="0.25">
      <c r="K102" s="9" t="s">
        <v>53</v>
      </c>
      <c r="P102" s="231"/>
      <c r="Q102" s="232"/>
      <c r="R102" s="191"/>
      <c r="S102" s="240" t="str">
        <f t="shared" si="8"/>
        <v/>
      </c>
      <c r="T102" s="233" t="str">
        <f t="shared" si="9"/>
        <v/>
      </c>
    </row>
    <row r="103" spans="6:20" ht="15" customHeight="1" x14ac:dyDescent="0.25">
      <c r="K103" s="9" t="s">
        <v>33</v>
      </c>
      <c r="P103" s="231"/>
      <c r="Q103" s="232"/>
      <c r="R103" s="191"/>
      <c r="S103" s="240" t="str">
        <f t="shared" si="8"/>
        <v/>
      </c>
      <c r="T103" s="233" t="str">
        <f t="shared" si="9"/>
        <v/>
      </c>
    </row>
    <row r="104" spans="6:20" x14ac:dyDescent="0.25">
      <c r="K104" s="9" t="s">
        <v>17</v>
      </c>
      <c r="P104" s="231"/>
      <c r="Q104" s="232"/>
      <c r="R104" s="191"/>
      <c r="S104" s="240" t="str">
        <f t="shared" si="8"/>
        <v/>
      </c>
      <c r="T104" s="233" t="str">
        <f t="shared" si="9"/>
        <v/>
      </c>
    </row>
    <row r="105" spans="6:20" x14ac:dyDescent="0.25">
      <c r="K105" s="9" t="s">
        <v>34</v>
      </c>
      <c r="P105" s="231"/>
      <c r="Q105" s="232"/>
      <c r="R105" s="191"/>
      <c r="S105" s="240" t="str">
        <f t="shared" si="8"/>
        <v/>
      </c>
      <c r="T105" s="233" t="str">
        <f t="shared" si="9"/>
        <v/>
      </c>
    </row>
    <row r="106" spans="6:20" x14ac:dyDescent="0.25">
      <c r="P106" s="231"/>
      <c r="Q106" s="232"/>
      <c r="R106" s="191"/>
      <c r="S106" s="240" t="str">
        <f t="shared" si="8"/>
        <v/>
      </c>
      <c r="T106" s="233" t="str">
        <f t="shared" si="9"/>
        <v/>
      </c>
    </row>
    <row r="107" spans="6:20" x14ac:dyDescent="0.25">
      <c r="Q107" s="64"/>
    </row>
    <row r="108" spans="6:20" x14ac:dyDescent="0.25">
      <c r="Q108" s="64"/>
    </row>
    <row r="109" spans="6:20" x14ac:dyDescent="0.25">
      <c r="Q109" s="64"/>
    </row>
    <row r="110" spans="6:20" x14ac:dyDescent="0.25">
      <c r="Q110" s="64"/>
    </row>
    <row r="111" spans="6:20" x14ac:dyDescent="0.25">
      <c r="Q111" s="64"/>
    </row>
    <row r="151" ht="26.25" customHeight="1" x14ac:dyDescent="0.25"/>
    <row r="201" ht="26.25" customHeight="1" x14ac:dyDescent="0.25"/>
    <row r="251" ht="26.25" customHeight="1" x14ac:dyDescent="0.25"/>
    <row r="301" ht="27" customHeight="1" x14ac:dyDescent="0.25"/>
    <row r="351" ht="26.25" customHeight="1" x14ac:dyDescent="0.25"/>
    <row r="401" ht="26.25" customHeight="1" x14ac:dyDescent="0.25"/>
    <row r="451" ht="27" customHeight="1" x14ac:dyDescent="0.25"/>
    <row r="501" ht="27" customHeight="1" x14ac:dyDescent="0.25"/>
    <row r="551" ht="27" customHeight="1" x14ac:dyDescent="0.25"/>
    <row r="601" ht="27" customHeight="1" x14ac:dyDescent="0.25"/>
    <row r="651" ht="27" customHeight="1" x14ac:dyDescent="0.25"/>
  </sheetData>
  <sheetProtection algorithmName="SHA-512" hashValue="KCiQeVX6OiRMyKdcAUFIbozU2Sy+ZLDpkp/lKRSHhIMUGE/y9Qr2xvi0MwXSqWR43mqJFjlYsIf0mlnVtC5Y/A==" saltValue="Wg6v1MU3gBK/ICJ9rlMwiA==" spinCount="100000" sheet="1" objects="1" scenarios="1"/>
  <sortState xmlns:xlrd2="http://schemas.microsoft.com/office/spreadsheetml/2017/richdata2" ref="P3:R7">
    <sortCondition ref="P3:P7"/>
  </sortState>
  <mergeCells count="34">
    <mergeCell ref="B44:F44"/>
    <mergeCell ref="B3:D6"/>
    <mergeCell ref="L5:N6"/>
    <mergeCell ref="L7:N10"/>
    <mergeCell ref="G17:I18"/>
    <mergeCell ref="G19:I22"/>
    <mergeCell ref="B29:D30"/>
    <mergeCell ref="B31:D34"/>
    <mergeCell ref="L33:N34"/>
    <mergeCell ref="K1:L1"/>
    <mergeCell ref="A1:I1"/>
    <mergeCell ref="B43:F43"/>
    <mergeCell ref="W10:X10"/>
    <mergeCell ref="W7:X7"/>
    <mergeCell ref="S1:T1"/>
    <mergeCell ref="W1:X1"/>
    <mergeCell ref="M1:N1"/>
    <mergeCell ref="P1:Q1"/>
    <mergeCell ref="P2:S2"/>
    <mergeCell ref="L35:N38"/>
    <mergeCell ref="B45:F45"/>
    <mergeCell ref="B46:F46"/>
    <mergeCell ref="B47:F47"/>
    <mergeCell ref="L53:M53"/>
    <mergeCell ref="B48:F48"/>
    <mergeCell ref="L48:M48"/>
    <mergeCell ref="B49:F49"/>
    <mergeCell ref="L49:M49"/>
    <mergeCell ref="B50:F50"/>
    <mergeCell ref="L50:M50"/>
    <mergeCell ref="L52:M52"/>
    <mergeCell ref="D53:H53"/>
    <mergeCell ref="L51:M51"/>
    <mergeCell ref="K47:M47"/>
  </mergeCells>
  <conditionalFormatting sqref="A1:N1">
    <cfRule type="containsText" dxfId="21325" priority="469427" operator="containsText" text="NTRAB">
      <formula>NOT(ISERROR(SEARCH("NTRAB",A1)))</formula>
    </cfRule>
    <cfRule type="containsText" dxfId="21324" priority="469428" operator="containsText" text="FERIADO">
      <formula>NOT(ISERROR(SEARCH("FERIADO",A1)))</formula>
    </cfRule>
  </conditionalFormatting>
  <conditionalFormatting sqref="P2:T2">
    <cfRule type="expression" dxfId="21323" priority="415938">
      <formula>$P$3=""</formula>
    </cfRule>
  </conditionalFormatting>
  <conditionalFormatting sqref="A2:D2 F2:I2">
    <cfRule type="containsText" dxfId="21322" priority="382291" operator="containsText" text="NTRAB">
      <formula>NOT(ISERROR(SEARCH("NTRAB",A2)))</formula>
    </cfRule>
    <cfRule type="containsText" dxfId="21321" priority="382292" operator="containsText" text="FERIADO">
      <formula>NOT(ISERROR(SEARCH("FERIADO",A2)))</formula>
    </cfRule>
  </conditionalFormatting>
  <conditionalFormatting sqref="A2:D2 F2:I2">
    <cfRule type="beginsWith" dxfId="21320" priority="382288" operator="beginsWith" text="FER">
      <formula>LEFT(A2,LEN("FER"))="FER"</formula>
    </cfRule>
    <cfRule type="beginsWith" dxfId="21319" priority="382289" operator="beginsWith" text="FRS">
      <formula>LEFT(A2,LEN("FRS"))="FRS"</formula>
    </cfRule>
    <cfRule type="containsText" dxfId="21318" priority="382290" operator="containsText" text="FÉRIAS">
      <formula>NOT(ISERROR(SEARCH("FÉRIAS",A2)))</formula>
    </cfRule>
  </conditionalFormatting>
  <conditionalFormatting sqref="A2:D2 F2:I2">
    <cfRule type="beginsWith" dxfId="21317" priority="382285" operator="beginsWith" text="ANT">
      <formula>LEFT(A2,LEN("ANT"))="ANT"</formula>
    </cfRule>
    <cfRule type="beginsWith" dxfId="21316" priority="382286" operator="beginsWith" text="FAL">
      <formula>LEFT(A2,LEN("FAL"))="FAL"</formula>
    </cfRule>
    <cfRule type="beginsWith" dxfId="21315" priority="382287" operator="beginsWith" text="ok">
      <formula>LEFT(A2,LEN("ok"))="ok"</formula>
    </cfRule>
  </conditionalFormatting>
  <conditionalFormatting sqref="A2:D2 F2:I2">
    <cfRule type="beginsWith" dxfId="21314" priority="382284" operator="beginsWith" text="ATR">
      <formula>LEFT(A2,LEN("ATR"))="ATR"</formula>
    </cfRule>
  </conditionalFormatting>
  <conditionalFormatting sqref="K2:N2">
    <cfRule type="containsText" dxfId="21313" priority="382282" operator="containsText" text="NTRAB">
      <formula>NOT(ISERROR(SEARCH("NTRAB",K2)))</formula>
    </cfRule>
    <cfRule type="containsText" dxfId="21312" priority="382283" operator="containsText" text="FERIADO">
      <formula>NOT(ISERROR(SEARCH("FERIADO",K2)))</formula>
    </cfRule>
  </conditionalFormatting>
  <conditionalFormatting sqref="K2:N2">
    <cfRule type="beginsWith" dxfId="21311" priority="382279" operator="beginsWith" text="FER">
      <formula>LEFT(K2,LEN("FER"))="FER"</formula>
    </cfRule>
    <cfRule type="beginsWith" dxfId="21310" priority="382280" operator="beginsWith" text="FRS">
      <formula>LEFT(K2,LEN("FRS"))="FRS"</formula>
    </cfRule>
    <cfRule type="containsText" dxfId="21309" priority="382281" operator="containsText" text="FÉRIAS">
      <formula>NOT(ISERROR(SEARCH("FÉRIAS",K2)))</formula>
    </cfRule>
  </conditionalFormatting>
  <conditionalFormatting sqref="K2:N2">
    <cfRule type="beginsWith" dxfId="21308" priority="382276" operator="beginsWith" text="ANT">
      <formula>LEFT(K2,LEN("ANT"))="ANT"</formula>
    </cfRule>
    <cfRule type="beginsWith" dxfId="21307" priority="382277" operator="beginsWith" text="FAL">
      <formula>LEFT(K2,LEN("FAL"))="FAL"</formula>
    </cfRule>
    <cfRule type="beginsWith" dxfId="21306" priority="382278" operator="beginsWith" text="ok">
      <formula>LEFT(K2,LEN("ok"))="ok"</formula>
    </cfRule>
  </conditionalFormatting>
  <conditionalFormatting sqref="K2:N2">
    <cfRule type="beginsWith" dxfId="21305" priority="382275" operator="beginsWith" text="ATR">
      <formula>LEFT(K2,LEN("ATR"))="ATR"</formula>
    </cfRule>
  </conditionalFormatting>
  <conditionalFormatting sqref="P59:P106 R59:R106">
    <cfRule type="expression" dxfId="21304" priority="380037">
      <formula>$U$54=$U$55</formula>
    </cfRule>
  </conditionalFormatting>
  <conditionalFormatting sqref="P54:P58 R54:T54 R55:R58 S55:T106">
    <cfRule type="expression" dxfId="21303" priority="380036">
      <formula>$U$54=$U$55</formula>
    </cfRule>
  </conditionalFormatting>
  <conditionalFormatting sqref="Q59:Q106">
    <cfRule type="expression" dxfId="21302" priority="380035">
      <formula>$U$54=$U$55</formula>
    </cfRule>
  </conditionalFormatting>
  <conditionalFormatting sqref="Q54:Q58">
    <cfRule type="expression" dxfId="21301" priority="380034">
      <formula>$U$54=$U$55</formula>
    </cfRule>
  </conditionalFormatting>
  <conditionalFormatting sqref="R53:T53">
    <cfRule type="expression" dxfId="21300" priority="380033">
      <formula>$X$56=$Y$56</formula>
    </cfRule>
  </conditionalFormatting>
  <conditionalFormatting sqref="P53">
    <cfRule type="expression" dxfId="21299" priority="380032">
      <formula>$X$56=$Y$56</formula>
    </cfRule>
  </conditionalFormatting>
  <conditionalFormatting sqref="Q53">
    <cfRule type="expression" dxfId="21298" priority="380031">
      <formula>$X$56=$Y$56</formula>
    </cfRule>
  </conditionalFormatting>
  <conditionalFormatting sqref="P3:T53">
    <cfRule type="expression" dxfId="21297" priority="380030">
      <formula>$P$3=""</formula>
    </cfRule>
  </conditionalFormatting>
  <conditionalFormatting sqref="I48">
    <cfRule type="expression" dxfId="21296" priority="190802">
      <formula>$H$48=""</formula>
    </cfRule>
  </conditionalFormatting>
  <conditionalFormatting sqref="I49">
    <cfRule type="expression" dxfId="21295" priority="190801">
      <formula>$H$49=""</formula>
    </cfRule>
  </conditionalFormatting>
  <conditionalFormatting sqref="I50">
    <cfRule type="expression" dxfId="21294" priority="190800">
      <formula>$H$50=""</formula>
    </cfRule>
  </conditionalFormatting>
  <conditionalFormatting sqref="G51">
    <cfRule type="cellIs" dxfId="21293" priority="190797" operator="equal">
      <formula>0</formula>
    </cfRule>
  </conditionalFormatting>
  <conditionalFormatting sqref="H51:H52">
    <cfRule type="expression" dxfId="21292" priority="190796">
      <formula>$G$51=$I$51</formula>
    </cfRule>
  </conditionalFormatting>
  <conditionalFormatting sqref="G52">
    <cfRule type="expression" dxfId="21291" priority="190795">
      <formula>$G$52=0</formula>
    </cfRule>
  </conditionalFormatting>
  <conditionalFormatting sqref="F52">
    <cfRule type="expression" dxfId="21290" priority="190794">
      <formula>$G$52=0</formula>
    </cfRule>
  </conditionalFormatting>
  <conditionalFormatting sqref="F51">
    <cfRule type="expression" dxfId="21289" priority="190793">
      <formula>$G$52=0</formula>
    </cfRule>
  </conditionalFormatting>
  <conditionalFormatting sqref="L52:M52">
    <cfRule type="cellIs" dxfId="21288" priority="132898" operator="lessThan">
      <formula>0</formula>
    </cfRule>
    <cfRule type="cellIs" dxfId="21287" priority="132899" operator="greaterThan">
      <formula>0</formula>
    </cfRule>
  </conditionalFormatting>
  <conditionalFormatting sqref="K52">
    <cfRule type="cellIs" dxfId="21286" priority="132895" operator="equal">
      <formula>"A PAGAR"</formula>
    </cfRule>
    <cfRule type="containsText" dxfId="21285" priority="132896" operator="containsText" text="SALDO">
      <formula>NOT(ISERROR(SEARCH("SALDO",K52)))</formula>
    </cfRule>
    <cfRule type="containsText" dxfId="21284" priority="132897" operator="containsText" text="FALTA">
      <formula>NOT(ISERROR(SEARCH("FALTA",K52)))</formula>
    </cfRule>
  </conditionalFormatting>
  <conditionalFormatting sqref="K52:M53 L51:M51">
    <cfRule type="expression" dxfId="21283" priority="132894">
      <formula>$N$47=$O$47</formula>
    </cfRule>
  </conditionalFormatting>
  <conditionalFormatting sqref="K52:M53 L51:M51">
    <cfRule type="expression" dxfId="21282" priority="132893">
      <formula>$N$47=$W$49</formula>
    </cfRule>
  </conditionalFormatting>
  <conditionalFormatting sqref="N52">
    <cfRule type="expression" dxfId="21281" priority="132891">
      <formula>$L$52&lt;0</formula>
    </cfRule>
    <cfRule type="expression" dxfId="21280" priority="132892">
      <formula>$L$52&gt;0</formula>
    </cfRule>
  </conditionalFormatting>
  <conditionalFormatting sqref="N51:N53">
    <cfRule type="expression" dxfId="21279" priority="132890">
      <formula>$N$47=$W$49</formula>
    </cfRule>
  </conditionalFormatting>
  <conditionalFormatting sqref="L53:M53">
    <cfRule type="expression" dxfId="21278" priority="132889">
      <formula>OR(F55&lt;0,H55&lt;0)</formula>
    </cfRule>
  </conditionalFormatting>
  <conditionalFormatting sqref="K53 N53">
    <cfRule type="expression" dxfId="21277" priority="132888">
      <formula>OR(C55&lt;0,E55&lt;0)</formula>
    </cfRule>
  </conditionalFormatting>
  <conditionalFormatting sqref="K53">
    <cfRule type="expression" dxfId="21276" priority="132887">
      <formula>OR(F55&lt;0,H55&lt;0)</formula>
    </cfRule>
  </conditionalFormatting>
  <conditionalFormatting sqref="K53">
    <cfRule type="containsText" dxfId="21275" priority="132885" operator="containsText" text="SALDO">
      <formula>NOT(ISERROR(SEARCH("SALDO",K53)))</formula>
    </cfRule>
    <cfRule type="containsText" dxfId="21274" priority="132886" operator="containsText" text="FALTA">
      <formula>NOT(ISERROR(SEARCH("FALTA",K53)))</formula>
    </cfRule>
  </conditionalFormatting>
  <conditionalFormatting sqref="K52:K53 L53:N53">
    <cfRule type="expression" dxfId="21273" priority="132884">
      <formula>$N$47="NÃO"</formula>
    </cfRule>
  </conditionalFormatting>
  <conditionalFormatting sqref="L49:M49">
    <cfRule type="cellIs" dxfId="21272" priority="132874" operator="equal">
      <formula>0</formula>
    </cfRule>
    <cfRule type="expression" dxfId="21271" priority="132883">
      <formula>$L$49&lt;0</formula>
    </cfRule>
  </conditionalFormatting>
  <conditionalFormatting sqref="K48:M50">
    <cfRule type="expression" dxfId="21270" priority="132882">
      <formula>$N$47=$O$47</formula>
    </cfRule>
  </conditionalFormatting>
  <conditionalFormatting sqref="K48:M50">
    <cfRule type="expression" dxfId="21269" priority="132881">
      <formula>$N$47=$W$49</formula>
    </cfRule>
  </conditionalFormatting>
  <conditionalFormatting sqref="N48:N50">
    <cfRule type="expression" dxfId="21268" priority="132880">
      <formula>$N$47=$W$49</formula>
    </cfRule>
  </conditionalFormatting>
  <conditionalFormatting sqref="K51">
    <cfRule type="expression" dxfId="21267" priority="132879">
      <formula>$N$47=$O$47</formula>
    </cfRule>
  </conditionalFormatting>
  <conditionalFormatting sqref="K51">
    <cfRule type="expression" dxfId="21266" priority="132878">
      <formula>$N$47=$W$49</formula>
    </cfRule>
  </conditionalFormatting>
  <conditionalFormatting sqref="L50:M50">
    <cfRule type="cellIs" dxfId="21265" priority="132877" operator="equal">
      <formula>0</formula>
    </cfRule>
  </conditionalFormatting>
  <conditionalFormatting sqref="L48:M48">
    <cfRule type="cellIs" dxfId="21264" priority="132875" operator="equal">
      <formula>0</formula>
    </cfRule>
    <cfRule type="cellIs" dxfId="21263" priority="132876" operator="lessThan">
      <formula>0</formula>
    </cfRule>
  </conditionalFormatting>
  <conditionalFormatting sqref="L51:M51">
    <cfRule type="expression" dxfId="21262" priority="132872">
      <formula>AND($L$51=0, $N$47="SIM")</formula>
    </cfRule>
    <cfRule type="expression" dxfId="21261" priority="132873">
      <formula>AND($L$51&lt;0, $N$47="SIM")</formula>
    </cfRule>
  </conditionalFormatting>
  <conditionalFormatting sqref="E2">
    <cfRule type="cellIs" dxfId="21260" priority="39145" operator="equal">
      <formula>"ER"</formula>
    </cfRule>
  </conditionalFormatting>
  <conditionalFormatting sqref="J2">
    <cfRule type="cellIs" dxfId="21259" priority="39104" operator="equal">
      <formula>"ER"</formula>
    </cfRule>
  </conditionalFormatting>
  <conditionalFormatting sqref="O3">
    <cfRule type="cellIs" dxfId="21258" priority="39062" operator="equal">
      <formula>0</formula>
    </cfRule>
    <cfRule type="expression" dxfId="21257" priority="39063">
      <formula>O3&lt;0</formula>
    </cfRule>
  </conditionalFormatting>
  <conditionalFormatting sqref="O4:O6">
    <cfRule type="expression" dxfId="21256" priority="39060">
      <formula>O4&lt;0</formula>
    </cfRule>
    <cfRule type="cellIs" dxfId="21255" priority="39061" operator="equal">
      <formula>0</formula>
    </cfRule>
  </conditionalFormatting>
  <conditionalFormatting sqref="O7">
    <cfRule type="cellIs" dxfId="21254" priority="39058" operator="equal">
      <formula>0</formula>
    </cfRule>
    <cfRule type="expression" dxfId="21253" priority="39059">
      <formula>O7&lt;0</formula>
    </cfRule>
  </conditionalFormatting>
  <conditionalFormatting sqref="O8:O10">
    <cfRule type="expression" dxfId="21252" priority="39056">
      <formula>O8&lt;0</formula>
    </cfRule>
    <cfRule type="cellIs" dxfId="21251" priority="39057" operator="equal">
      <formula>0</formula>
    </cfRule>
  </conditionalFormatting>
  <conditionalFormatting sqref="O11">
    <cfRule type="cellIs" dxfId="21250" priority="39054" operator="equal">
      <formula>0</formula>
    </cfRule>
    <cfRule type="expression" dxfId="21249" priority="39055">
      <formula>O11&lt;0</formula>
    </cfRule>
  </conditionalFormatting>
  <conditionalFormatting sqref="O12:O14">
    <cfRule type="expression" dxfId="21248" priority="39052">
      <formula>O12&lt;0</formula>
    </cfRule>
    <cfRule type="cellIs" dxfId="21247" priority="39053" operator="equal">
      <formula>0</formula>
    </cfRule>
  </conditionalFormatting>
  <conditionalFormatting sqref="O15">
    <cfRule type="cellIs" dxfId="21246" priority="39050" operator="equal">
      <formula>0</formula>
    </cfRule>
    <cfRule type="expression" dxfId="21245" priority="39051">
      <formula>O15&lt;0</formula>
    </cfRule>
  </conditionalFormatting>
  <conditionalFormatting sqref="O16:O18">
    <cfRule type="expression" dxfId="21244" priority="39048">
      <formula>O16&lt;0</formula>
    </cfRule>
    <cfRule type="cellIs" dxfId="21243" priority="39049" operator="equal">
      <formula>0</formula>
    </cfRule>
  </conditionalFormatting>
  <conditionalFormatting sqref="O19">
    <cfRule type="cellIs" dxfId="21242" priority="39046" operator="equal">
      <formula>0</formula>
    </cfRule>
    <cfRule type="expression" dxfId="21241" priority="39047">
      <formula>O19&lt;0</formula>
    </cfRule>
  </conditionalFormatting>
  <conditionalFormatting sqref="O20:O22">
    <cfRule type="expression" dxfId="21240" priority="39044">
      <formula>O20&lt;0</formula>
    </cfRule>
    <cfRule type="cellIs" dxfId="21239" priority="39045" operator="equal">
      <formula>0</formula>
    </cfRule>
  </conditionalFormatting>
  <conditionalFormatting sqref="O23">
    <cfRule type="cellIs" dxfId="21238" priority="39042" operator="equal">
      <formula>0</formula>
    </cfRule>
    <cfRule type="expression" dxfId="21237" priority="39043">
      <formula>O23&lt;0</formula>
    </cfRule>
  </conditionalFormatting>
  <conditionalFormatting sqref="O24:O26">
    <cfRule type="expression" dxfId="21236" priority="39040">
      <formula>O24&lt;0</formula>
    </cfRule>
    <cfRule type="cellIs" dxfId="21235" priority="39041" operator="equal">
      <formula>0</formula>
    </cfRule>
  </conditionalFormatting>
  <conditionalFormatting sqref="O27">
    <cfRule type="cellIs" dxfId="21234" priority="39038" operator="equal">
      <formula>0</formula>
    </cfRule>
    <cfRule type="expression" dxfId="21233" priority="39039">
      <formula>O27&lt;0</formula>
    </cfRule>
  </conditionalFormatting>
  <conditionalFormatting sqref="O28:O30">
    <cfRule type="expression" dxfId="21232" priority="39036">
      <formula>O28&lt;0</formula>
    </cfRule>
    <cfRule type="cellIs" dxfId="21231" priority="39037" operator="equal">
      <formula>0</formula>
    </cfRule>
  </conditionalFormatting>
  <conditionalFormatting sqref="O31">
    <cfRule type="cellIs" dxfId="21230" priority="39034" operator="equal">
      <formula>0</formula>
    </cfRule>
    <cfRule type="expression" dxfId="21229" priority="39035">
      <formula>O31&lt;0</formula>
    </cfRule>
  </conditionalFormatting>
  <conditionalFormatting sqref="O32:O34">
    <cfRule type="expression" dxfId="21228" priority="39032">
      <formula>O32&lt;0</formula>
    </cfRule>
    <cfRule type="cellIs" dxfId="21227" priority="39033" operator="equal">
      <formula>0</formula>
    </cfRule>
  </conditionalFormatting>
  <conditionalFormatting sqref="O35">
    <cfRule type="cellIs" dxfId="21226" priority="39030" operator="equal">
      <formula>0</formula>
    </cfRule>
    <cfRule type="expression" dxfId="21225" priority="39031">
      <formula>O35&lt;0</formula>
    </cfRule>
  </conditionalFormatting>
  <conditionalFormatting sqref="O36:O38">
    <cfRule type="expression" dxfId="21224" priority="39028">
      <formula>O36&lt;0</formula>
    </cfRule>
    <cfRule type="cellIs" dxfId="21223" priority="39029" operator="equal">
      <formula>0</formula>
    </cfRule>
  </conditionalFormatting>
  <conditionalFormatting sqref="O39">
    <cfRule type="cellIs" dxfId="21222" priority="39026" operator="equal">
      <formula>0</formula>
    </cfRule>
    <cfRule type="expression" dxfId="21221" priority="39027">
      <formula>O39&lt;0</formula>
    </cfRule>
  </conditionalFormatting>
  <conditionalFormatting sqref="O40:O42">
    <cfRule type="expression" dxfId="21220" priority="39024">
      <formula>O40&lt;0</formula>
    </cfRule>
    <cfRule type="cellIs" dxfId="21219" priority="39025" operator="equal">
      <formula>0</formula>
    </cfRule>
  </conditionalFormatting>
  <conditionalFormatting sqref="O43">
    <cfRule type="cellIs" dxfId="21218" priority="39022" operator="equal">
      <formula>0</formula>
    </cfRule>
    <cfRule type="expression" dxfId="21217" priority="39023">
      <formula>O43&lt;0</formula>
    </cfRule>
  </conditionalFormatting>
  <conditionalFormatting sqref="O44:O46">
    <cfRule type="expression" dxfId="21216" priority="39020">
      <formula>O44&lt;0</formula>
    </cfRule>
    <cfRule type="cellIs" dxfId="21215" priority="39021" operator="equal">
      <formula>0</formula>
    </cfRule>
  </conditionalFormatting>
  <conditionalFormatting sqref="O2:O46">
    <cfRule type="cellIs" dxfId="21214" priority="39019" operator="equal">
      <formula>"ER"</formula>
    </cfRule>
  </conditionalFormatting>
  <conditionalFormatting sqref="O3">
    <cfRule type="cellIs" dxfId="21213" priority="39017" operator="equal">
      <formula>0</formula>
    </cfRule>
    <cfRule type="expression" dxfId="21212" priority="39018">
      <formula>O3&lt;0</formula>
    </cfRule>
  </conditionalFormatting>
  <conditionalFormatting sqref="O4:O5">
    <cfRule type="expression" dxfId="21211" priority="39015">
      <formula>O4&lt;0</formula>
    </cfRule>
    <cfRule type="cellIs" dxfId="21210" priority="39016" operator="equal">
      <formula>0</formula>
    </cfRule>
  </conditionalFormatting>
  <conditionalFormatting sqref="O19">
    <cfRule type="cellIs" dxfId="21209" priority="39013" operator="equal">
      <formula>0</formula>
    </cfRule>
    <cfRule type="expression" dxfId="21208" priority="39014">
      <formula>O19&lt;0</formula>
    </cfRule>
  </conditionalFormatting>
  <conditionalFormatting sqref="O20:O22">
    <cfRule type="expression" dxfId="21207" priority="39011">
      <formula>O20&lt;0</formula>
    </cfRule>
    <cfRule type="cellIs" dxfId="21206" priority="39012" operator="equal">
      <formula>0</formula>
    </cfRule>
  </conditionalFormatting>
  <conditionalFormatting sqref="O23">
    <cfRule type="cellIs" dxfId="21205" priority="39009" operator="equal">
      <formula>0</formula>
    </cfRule>
    <cfRule type="expression" dxfId="21204" priority="39010">
      <formula>O23&lt;0</formula>
    </cfRule>
  </conditionalFormatting>
  <conditionalFormatting sqref="O24:O26">
    <cfRule type="expression" dxfId="21203" priority="39007">
      <formula>O24&lt;0</formula>
    </cfRule>
    <cfRule type="cellIs" dxfId="21202" priority="39008" operator="equal">
      <formula>0</formula>
    </cfRule>
  </conditionalFormatting>
  <conditionalFormatting sqref="O27">
    <cfRule type="cellIs" dxfId="21201" priority="39005" operator="equal">
      <formula>0</formula>
    </cfRule>
    <cfRule type="expression" dxfId="21200" priority="39006">
      <formula>O27&lt;0</formula>
    </cfRule>
  </conditionalFormatting>
  <conditionalFormatting sqref="O28:O30">
    <cfRule type="expression" dxfId="21199" priority="39003">
      <formula>O28&lt;0</formula>
    </cfRule>
    <cfRule type="cellIs" dxfId="21198" priority="39004" operator="equal">
      <formula>0</formula>
    </cfRule>
  </conditionalFormatting>
  <conditionalFormatting sqref="O31">
    <cfRule type="cellIs" dxfId="21197" priority="39001" operator="equal">
      <formula>0</formula>
    </cfRule>
    <cfRule type="expression" dxfId="21196" priority="39002">
      <formula>O31&lt;0</formula>
    </cfRule>
  </conditionalFormatting>
  <conditionalFormatting sqref="O32:O34">
    <cfRule type="expression" dxfId="21195" priority="38999">
      <formula>O32&lt;0</formula>
    </cfRule>
    <cfRule type="cellIs" dxfId="21194" priority="39000" operator="equal">
      <formula>0</formula>
    </cfRule>
  </conditionalFormatting>
  <conditionalFormatting sqref="O35">
    <cfRule type="cellIs" dxfId="21193" priority="38997" operator="equal">
      <formula>0</formula>
    </cfRule>
    <cfRule type="expression" dxfId="21192" priority="38998">
      <formula>O35&lt;0</formula>
    </cfRule>
  </conditionalFormatting>
  <conditionalFormatting sqref="O36:O38">
    <cfRule type="expression" dxfId="21191" priority="38995">
      <formula>O36&lt;0</formula>
    </cfRule>
    <cfRule type="cellIs" dxfId="21190" priority="38996" operator="equal">
      <formula>0</formula>
    </cfRule>
  </conditionalFormatting>
  <conditionalFormatting sqref="O39">
    <cfRule type="cellIs" dxfId="21189" priority="38993" operator="equal">
      <formula>0</formula>
    </cfRule>
    <cfRule type="expression" dxfId="21188" priority="38994">
      <formula>O39&lt;0</formula>
    </cfRule>
  </conditionalFormatting>
  <conditionalFormatting sqref="O40:O42">
    <cfRule type="expression" dxfId="21187" priority="38991">
      <formula>O40&lt;0</formula>
    </cfRule>
    <cfRule type="cellIs" dxfId="21186" priority="38992" operator="equal">
      <formula>0</formula>
    </cfRule>
  </conditionalFormatting>
  <conditionalFormatting sqref="O6">
    <cfRule type="expression" dxfId="21185" priority="38989">
      <formula>O6&lt;0</formula>
    </cfRule>
    <cfRule type="cellIs" dxfId="21184" priority="38990" operator="equal">
      <formula>0</formula>
    </cfRule>
  </conditionalFormatting>
  <conditionalFormatting sqref="O11">
    <cfRule type="cellIs" dxfId="21183" priority="38987" operator="equal">
      <formula>0</formula>
    </cfRule>
    <cfRule type="expression" dxfId="21182" priority="38988">
      <formula>O11&lt;0</formula>
    </cfRule>
  </conditionalFormatting>
  <conditionalFormatting sqref="O12:O13">
    <cfRule type="expression" dxfId="21181" priority="38985">
      <formula>O12&lt;0</formula>
    </cfRule>
    <cfRule type="cellIs" dxfId="21180" priority="38986" operator="equal">
      <formula>0</formula>
    </cfRule>
  </conditionalFormatting>
  <conditionalFormatting sqref="O14">
    <cfRule type="expression" dxfId="21179" priority="38983">
      <formula>O14&lt;0</formula>
    </cfRule>
    <cfRule type="cellIs" dxfId="21178" priority="38984" operator="equal">
      <formula>0</formula>
    </cfRule>
  </conditionalFormatting>
  <conditionalFormatting sqref="O15">
    <cfRule type="cellIs" dxfId="21177" priority="38981" operator="equal">
      <formula>0</formula>
    </cfRule>
    <cfRule type="expression" dxfId="21176" priority="38982">
      <formula>O15&lt;0</formula>
    </cfRule>
  </conditionalFormatting>
  <conditionalFormatting sqref="O16:O17">
    <cfRule type="expression" dxfId="21175" priority="38979">
      <formula>O16&lt;0</formula>
    </cfRule>
    <cfRule type="cellIs" dxfId="21174" priority="38980" operator="equal">
      <formula>0</formula>
    </cfRule>
  </conditionalFormatting>
  <conditionalFormatting sqref="O18">
    <cfRule type="expression" dxfId="21173" priority="38977">
      <formula>O18&lt;0</formula>
    </cfRule>
    <cfRule type="cellIs" dxfId="21172" priority="38978" operator="equal">
      <formula>0</formula>
    </cfRule>
  </conditionalFormatting>
  <conditionalFormatting sqref="O7">
    <cfRule type="cellIs" dxfId="21171" priority="38975" operator="equal">
      <formula>0</formula>
    </cfRule>
    <cfRule type="expression" dxfId="21170" priority="38976">
      <formula>O7&lt;0</formula>
    </cfRule>
  </conditionalFormatting>
  <conditionalFormatting sqref="O8:O9">
    <cfRule type="expression" dxfId="21169" priority="38973">
      <formula>O8&lt;0</formula>
    </cfRule>
    <cfRule type="cellIs" dxfId="21168" priority="38974" operator="equal">
      <formula>0</formula>
    </cfRule>
  </conditionalFormatting>
  <conditionalFormatting sqref="O10">
    <cfRule type="expression" dxfId="21167" priority="38971">
      <formula>O10&lt;0</formula>
    </cfRule>
    <cfRule type="cellIs" dxfId="21166" priority="38972" operator="equal">
      <formula>0</formula>
    </cfRule>
  </conditionalFormatting>
  <conditionalFormatting sqref="O7">
    <cfRule type="cellIs" dxfId="21165" priority="38969" operator="equal">
      <formula>0</formula>
    </cfRule>
    <cfRule type="expression" dxfId="21164" priority="38970">
      <formula>O7&lt;0</formula>
    </cfRule>
  </conditionalFormatting>
  <conditionalFormatting sqref="O8:O9">
    <cfRule type="expression" dxfId="21163" priority="38967">
      <formula>O8&lt;0</formula>
    </cfRule>
    <cfRule type="cellIs" dxfId="21162" priority="38968" operator="equal">
      <formula>0</formula>
    </cfRule>
  </conditionalFormatting>
  <conditionalFormatting sqref="O10">
    <cfRule type="expression" dxfId="21161" priority="38965">
      <formula>O10&lt;0</formula>
    </cfRule>
    <cfRule type="cellIs" dxfId="21160" priority="38966" operator="equal">
      <formula>0</formula>
    </cfRule>
  </conditionalFormatting>
  <conditionalFormatting sqref="O11">
    <cfRule type="cellIs" dxfId="21159" priority="38963" operator="equal">
      <formula>0</formula>
    </cfRule>
    <cfRule type="expression" dxfId="21158" priority="38964">
      <formula>O11&lt;0</formula>
    </cfRule>
  </conditionalFormatting>
  <conditionalFormatting sqref="O12:O13">
    <cfRule type="expression" dxfId="21157" priority="38961">
      <formula>O12&lt;0</formula>
    </cfRule>
    <cfRule type="cellIs" dxfId="21156" priority="38962" operator="equal">
      <formula>0</formula>
    </cfRule>
  </conditionalFormatting>
  <conditionalFormatting sqref="O14">
    <cfRule type="expression" dxfId="21155" priority="38959">
      <formula>O14&lt;0</formula>
    </cfRule>
    <cfRule type="cellIs" dxfId="21154" priority="38960" operator="equal">
      <formula>0</formula>
    </cfRule>
  </conditionalFormatting>
  <conditionalFormatting sqref="O15">
    <cfRule type="cellIs" dxfId="21153" priority="38957" operator="equal">
      <formula>0</formula>
    </cfRule>
    <cfRule type="expression" dxfId="21152" priority="38958">
      <formula>O15&lt;0</formula>
    </cfRule>
  </conditionalFormatting>
  <conditionalFormatting sqref="O16:O17">
    <cfRule type="expression" dxfId="21151" priority="38955">
      <formula>O16&lt;0</formula>
    </cfRule>
    <cfRule type="cellIs" dxfId="21150" priority="38956" operator="equal">
      <formula>0</formula>
    </cfRule>
  </conditionalFormatting>
  <conditionalFormatting sqref="O18">
    <cfRule type="expression" dxfId="21149" priority="38953">
      <formula>O18&lt;0</formula>
    </cfRule>
    <cfRule type="cellIs" dxfId="21148" priority="38954" operator="equal">
      <formula>0</formula>
    </cfRule>
  </conditionalFormatting>
  <conditionalFormatting sqref="O19">
    <cfRule type="cellIs" dxfId="21147" priority="38951" operator="equal">
      <formula>0</formula>
    </cfRule>
    <cfRule type="expression" dxfId="21146" priority="38952">
      <formula>O19&lt;0</formula>
    </cfRule>
  </conditionalFormatting>
  <conditionalFormatting sqref="O20:O21">
    <cfRule type="expression" dxfId="21145" priority="38949">
      <formula>O20&lt;0</formula>
    </cfRule>
    <cfRule type="cellIs" dxfId="21144" priority="38950" operator="equal">
      <formula>0</formula>
    </cfRule>
  </conditionalFormatting>
  <conditionalFormatting sqref="O22">
    <cfRule type="expression" dxfId="21143" priority="38947">
      <formula>O22&lt;0</formula>
    </cfRule>
    <cfRule type="cellIs" dxfId="21142" priority="38948" operator="equal">
      <formula>0</formula>
    </cfRule>
  </conditionalFormatting>
  <conditionalFormatting sqref="O23">
    <cfRule type="cellIs" dxfId="21141" priority="38945" operator="equal">
      <formula>0</formula>
    </cfRule>
    <cfRule type="expression" dxfId="21140" priority="38946">
      <formula>O23&lt;0</formula>
    </cfRule>
  </conditionalFormatting>
  <conditionalFormatting sqref="O24:O25">
    <cfRule type="expression" dxfId="21139" priority="38943">
      <formula>O24&lt;0</formula>
    </cfRule>
    <cfRule type="cellIs" dxfId="21138" priority="38944" operator="equal">
      <formula>0</formula>
    </cfRule>
  </conditionalFormatting>
  <conditionalFormatting sqref="O26">
    <cfRule type="expression" dxfId="21137" priority="38941">
      <formula>O26&lt;0</formula>
    </cfRule>
    <cfRule type="cellIs" dxfId="21136" priority="38942" operator="equal">
      <formula>0</formula>
    </cfRule>
  </conditionalFormatting>
  <conditionalFormatting sqref="O27">
    <cfRule type="cellIs" dxfId="21135" priority="38939" operator="equal">
      <formula>0</formula>
    </cfRule>
    <cfRule type="expression" dxfId="21134" priority="38940">
      <formula>O27&lt;0</formula>
    </cfRule>
  </conditionalFormatting>
  <conditionalFormatting sqref="O28:O29">
    <cfRule type="expression" dxfId="21133" priority="38937">
      <formula>O28&lt;0</formula>
    </cfRule>
    <cfRule type="cellIs" dxfId="21132" priority="38938" operator="equal">
      <formula>0</formula>
    </cfRule>
  </conditionalFormatting>
  <conditionalFormatting sqref="O30">
    <cfRule type="expression" dxfId="21131" priority="38935">
      <formula>O30&lt;0</formula>
    </cfRule>
    <cfRule type="cellIs" dxfId="21130" priority="38936" operator="equal">
      <formula>0</formula>
    </cfRule>
  </conditionalFormatting>
  <conditionalFormatting sqref="O31">
    <cfRule type="cellIs" dxfId="21129" priority="38933" operator="equal">
      <formula>0</formula>
    </cfRule>
    <cfRule type="expression" dxfId="21128" priority="38934">
      <formula>O31&lt;0</formula>
    </cfRule>
  </conditionalFormatting>
  <conditionalFormatting sqref="O32:O33">
    <cfRule type="expression" dxfId="21127" priority="38931">
      <formula>O32&lt;0</formula>
    </cfRule>
    <cfRule type="cellIs" dxfId="21126" priority="38932" operator="equal">
      <formula>0</formula>
    </cfRule>
  </conditionalFormatting>
  <conditionalFormatting sqref="O34">
    <cfRule type="expression" dxfId="21125" priority="38929">
      <formula>O34&lt;0</formula>
    </cfRule>
    <cfRule type="cellIs" dxfId="21124" priority="38930" operator="equal">
      <formula>0</formula>
    </cfRule>
  </conditionalFormatting>
  <conditionalFormatting sqref="O35">
    <cfRule type="cellIs" dxfId="21123" priority="38927" operator="equal">
      <formula>0</formula>
    </cfRule>
    <cfRule type="expression" dxfId="21122" priority="38928">
      <formula>O35&lt;0</formula>
    </cfRule>
  </conditionalFormatting>
  <conditionalFormatting sqref="O36:O37">
    <cfRule type="expression" dxfId="21121" priority="38925">
      <formula>O36&lt;0</formula>
    </cfRule>
    <cfRule type="cellIs" dxfId="21120" priority="38926" operator="equal">
      <formula>0</formula>
    </cfRule>
  </conditionalFormatting>
  <conditionalFormatting sqref="O38">
    <cfRule type="expression" dxfId="21119" priority="38923">
      <formula>O38&lt;0</formula>
    </cfRule>
    <cfRule type="cellIs" dxfId="21118" priority="38924" operator="equal">
      <formula>0</formula>
    </cfRule>
  </conditionalFormatting>
  <conditionalFormatting sqref="O39">
    <cfRule type="cellIs" dxfId="21117" priority="38921" operator="equal">
      <formula>0</formula>
    </cfRule>
    <cfRule type="expression" dxfId="21116" priority="38922">
      <formula>O39&lt;0</formula>
    </cfRule>
  </conditionalFormatting>
  <conditionalFormatting sqref="O40:O41">
    <cfRule type="expression" dxfId="21115" priority="38919">
      <formula>O40&lt;0</formula>
    </cfRule>
    <cfRule type="cellIs" dxfId="21114" priority="38920" operator="equal">
      <formula>0</formula>
    </cfRule>
  </conditionalFormatting>
  <conditionalFormatting sqref="O42">
    <cfRule type="expression" dxfId="21113" priority="38917">
      <formula>O42&lt;0</formula>
    </cfRule>
    <cfRule type="cellIs" dxfId="21112" priority="38918" operator="equal">
      <formula>0</formula>
    </cfRule>
  </conditionalFormatting>
  <conditionalFormatting sqref="O43">
    <cfRule type="cellIs" dxfId="21111" priority="38915" operator="equal">
      <formula>0</formula>
    </cfRule>
    <cfRule type="expression" dxfId="21110" priority="38916">
      <formula>O43&lt;0</formula>
    </cfRule>
  </conditionalFormatting>
  <conditionalFormatting sqref="O44:O46">
    <cfRule type="expression" dxfId="21109" priority="38913">
      <formula>O44&lt;0</formula>
    </cfRule>
    <cfRule type="cellIs" dxfId="21108" priority="38914" operator="equal">
      <formula>0</formula>
    </cfRule>
  </conditionalFormatting>
  <conditionalFormatting sqref="O43">
    <cfRule type="cellIs" dxfId="21107" priority="38911" operator="equal">
      <formula>0</formula>
    </cfRule>
    <cfRule type="expression" dxfId="21106" priority="38912">
      <formula>O43&lt;0</formula>
    </cfRule>
  </conditionalFormatting>
  <conditionalFormatting sqref="O44:O46">
    <cfRule type="expression" dxfId="21105" priority="38909">
      <formula>O44&lt;0</formula>
    </cfRule>
    <cfRule type="cellIs" dxfId="21104" priority="38910" operator="equal">
      <formula>0</formula>
    </cfRule>
  </conditionalFormatting>
  <conditionalFormatting sqref="O43">
    <cfRule type="cellIs" dxfId="21103" priority="38907" operator="equal">
      <formula>0</formula>
    </cfRule>
    <cfRule type="expression" dxfId="21102" priority="38908">
      <formula>O43&lt;0</formula>
    </cfRule>
  </conditionalFormatting>
  <conditionalFormatting sqref="O44:O45">
    <cfRule type="expression" dxfId="21101" priority="38905">
      <formula>O44&lt;0</formula>
    </cfRule>
    <cfRule type="cellIs" dxfId="21100" priority="38906" operator="equal">
      <formula>0</formula>
    </cfRule>
  </conditionalFormatting>
  <conditionalFormatting sqref="O46">
    <cfRule type="expression" dxfId="21099" priority="38903">
      <formula>O46&lt;0</formula>
    </cfRule>
    <cfRule type="cellIs" dxfId="21098" priority="38904" operator="equal">
      <formula>0</formula>
    </cfRule>
  </conditionalFormatting>
  <conditionalFormatting sqref="Y2:Y7">
    <cfRule type="beginsWith" dxfId="21097" priority="18780" operator="beginsWith" text="DP">
      <formula>LEFT(Y2,LEN("DP"))="DP"</formula>
    </cfRule>
  </conditionalFormatting>
  <conditionalFormatting sqref="A6">
    <cfRule type="containsText" dxfId="21096" priority="2082" operator="containsText" text="NTRAB">
      <formula>NOT(ISERROR(SEARCH("NTRAB",A6)))</formula>
    </cfRule>
    <cfRule type="containsText" dxfId="21095" priority="2083" operator="containsText" text="FERIADO">
      <formula>NOT(ISERROR(SEARCH("FERIADO",A6)))</formula>
    </cfRule>
  </conditionalFormatting>
  <conditionalFormatting sqref="A6">
    <cfRule type="containsText" dxfId="21094" priority="2081" operator="containsText" text="FÉRIAS">
      <formula>NOT(ISERROR(SEARCH("FÉRIAS",A6)))</formula>
    </cfRule>
  </conditionalFormatting>
  <conditionalFormatting sqref="A3">
    <cfRule type="containsText" dxfId="21093" priority="2079" operator="containsText" text="NTRAB">
      <formula>NOT(ISERROR(SEARCH("NTRAB",A3)))</formula>
    </cfRule>
    <cfRule type="containsText" dxfId="21092" priority="2080" operator="containsText" text="FERIADO">
      <formula>NOT(ISERROR(SEARCH("FERIADO",A3)))</formula>
    </cfRule>
  </conditionalFormatting>
  <conditionalFormatting sqref="A3">
    <cfRule type="containsText" dxfId="21091" priority="2078" operator="containsText" text="FÉRIAS">
      <formula>NOT(ISERROR(SEARCH("FÉRIAS",A3)))</formula>
    </cfRule>
  </conditionalFormatting>
  <conditionalFormatting sqref="A3 A6">
    <cfRule type="containsText" dxfId="21090" priority="2077" operator="containsText" text="ATESTADO">
      <formula>NOT(ISERROR(SEARCH("ATESTADO",A3)))</formula>
    </cfRule>
  </conditionalFormatting>
  <conditionalFormatting sqref="A4">
    <cfRule type="containsText" dxfId="21089" priority="2075" operator="containsText" text="NTRAB">
      <formula>NOT(ISERROR(SEARCH("NTRAB",A4)))</formula>
    </cfRule>
    <cfRule type="containsText" dxfId="21088" priority="2076" operator="containsText" text="FERIADO">
      <formula>NOT(ISERROR(SEARCH("FERIADO",A4)))</formula>
    </cfRule>
  </conditionalFormatting>
  <conditionalFormatting sqref="A4">
    <cfRule type="containsText" dxfId="21087" priority="2074" operator="containsText" text="FÉRIAS">
      <formula>NOT(ISERROR(SEARCH("FÉRIAS",A4)))</formula>
    </cfRule>
  </conditionalFormatting>
  <conditionalFormatting sqref="A4">
    <cfRule type="expression" dxfId="21086" priority="2070">
      <formula>A3="FERIADO"</formula>
    </cfRule>
    <cfRule type="expression" dxfId="21085" priority="2071">
      <formula>A3="NTRAB"</formula>
    </cfRule>
    <cfRule type="expression" dxfId="21084" priority="2072">
      <formula>A3="FÉRIAS"</formula>
    </cfRule>
    <cfRule type="expression" dxfId="21083" priority="2073">
      <formula>A3="ATESTADO"</formula>
    </cfRule>
  </conditionalFormatting>
  <conditionalFormatting sqref="A4">
    <cfRule type="containsText" dxfId="21082" priority="2069" operator="containsText" text="ATESTADO">
      <formula>NOT(ISERROR(SEARCH("ATESTADO",A4)))</formula>
    </cfRule>
  </conditionalFormatting>
  <conditionalFormatting sqref="A5">
    <cfRule type="containsText" dxfId="21081" priority="2067" operator="containsText" text="NTRAB">
      <formula>NOT(ISERROR(SEARCH("NTRAB",A5)))</formula>
    </cfRule>
    <cfRule type="containsText" dxfId="21080" priority="2068" operator="containsText" text="FERIADO">
      <formula>NOT(ISERROR(SEARCH("FERIADO",A5)))</formula>
    </cfRule>
  </conditionalFormatting>
  <conditionalFormatting sqref="A5">
    <cfRule type="containsText" dxfId="21079" priority="2066" operator="containsText" text="FÉRIAS">
      <formula>NOT(ISERROR(SEARCH("FÉRIAS",A5)))</formula>
    </cfRule>
  </conditionalFormatting>
  <conditionalFormatting sqref="A5">
    <cfRule type="expression" dxfId="21078" priority="2062">
      <formula>A4="FERIADO"</formula>
    </cfRule>
    <cfRule type="expression" dxfId="21077" priority="2063">
      <formula>A4="NTRAB"</formula>
    </cfRule>
    <cfRule type="expression" dxfId="21076" priority="2064">
      <formula>A4="FÉRIAS"</formula>
    </cfRule>
    <cfRule type="expression" dxfId="21075" priority="2065">
      <formula>A4="ATESTADO"</formula>
    </cfRule>
  </conditionalFormatting>
  <conditionalFormatting sqref="A5">
    <cfRule type="containsText" dxfId="21074" priority="2061" operator="containsText" text="ATESTADO">
      <formula>NOT(ISERROR(SEARCH("ATESTADO",A5)))</formula>
    </cfRule>
  </conditionalFormatting>
  <conditionalFormatting sqref="A5">
    <cfRule type="expression" dxfId="21073" priority="2057">
      <formula>A3="ATESTADO"</formula>
    </cfRule>
    <cfRule type="expression" dxfId="21072" priority="2058">
      <formula>A3="FÉRIAS"</formula>
    </cfRule>
    <cfRule type="expression" dxfId="21071" priority="2059">
      <formula>A3="NTRAB"</formula>
    </cfRule>
    <cfRule type="expression" dxfId="21070" priority="2060">
      <formula>A3="FERIADO"</formula>
    </cfRule>
  </conditionalFormatting>
  <conditionalFormatting sqref="A3:A6">
    <cfRule type="containsText" dxfId="21069" priority="2056" operator="containsText" text="HOJE">
      <formula>NOT(ISERROR(SEARCH("HOJE",A3)))</formula>
    </cfRule>
  </conditionalFormatting>
  <conditionalFormatting sqref="A10">
    <cfRule type="containsText" dxfId="21068" priority="2054" operator="containsText" text="NTRAB">
      <formula>NOT(ISERROR(SEARCH("NTRAB",A10)))</formula>
    </cfRule>
    <cfRule type="containsText" dxfId="21067" priority="2055" operator="containsText" text="FERIADO">
      <formula>NOT(ISERROR(SEARCH("FERIADO",A10)))</formula>
    </cfRule>
  </conditionalFormatting>
  <conditionalFormatting sqref="A10">
    <cfRule type="containsText" dxfId="21066" priority="2053" operator="containsText" text="FÉRIAS">
      <formula>NOT(ISERROR(SEARCH("FÉRIAS",A10)))</formula>
    </cfRule>
  </conditionalFormatting>
  <conditionalFormatting sqref="A7">
    <cfRule type="containsText" dxfId="21065" priority="2051" operator="containsText" text="NTRAB">
      <formula>NOT(ISERROR(SEARCH("NTRAB",A7)))</formula>
    </cfRule>
    <cfRule type="containsText" dxfId="21064" priority="2052" operator="containsText" text="FERIADO">
      <formula>NOT(ISERROR(SEARCH("FERIADO",A7)))</formula>
    </cfRule>
  </conditionalFormatting>
  <conditionalFormatting sqref="A7">
    <cfRule type="containsText" dxfId="21063" priority="2050" operator="containsText" text="FÉRIAS">
      <formula>NOT(ISERROR(SEARCH("FÉRIAS",A7)))</formula>
    </cfRule>
  </conditionalFormatting>
  <conditionalFormatting sqref="A7 A10">
    <cfRule type="containsText" dxfId="21062" priority="2049" operator="containsText" text="ATESTADO">
      <formula>NOT(ISERROR(SEARCH("ATESTADO",A7)))</formula>
    </cfRule>
  </conditionalFormatting>
  <conditionalFormatting sqref="A8">
    <cfRule type="containsText" dxfId="21061" priority="2047" operator="containsText" text="NTRAB">
      <formula>NOT(ISERROR(SEARCH("NTRAB",A8)))</formula>
    </cfRule>
    <cfRule type="containsText" dxfId="21060" priority="2048" operator="containsText" text="FERIADO">
      <formula>NOT(ISERROR(SEARCH("FERIADO",A8)))</formula>
    </cfRule>
  </conditionalFormatting>
  <conditionalFormatting sqref="A8">
    <cfRule type="containsText" dxfId="21059" priority="2046" operator="containsText" text="FÉRIAS">
      <formula>NOT(ISERROR(SEARCH("FÉRIAS",A8)))</formula>
    </cfRule>
  </conditionalFormatting>
  <conditionalFormatting sqref="A8">
    <cfRule type="expression" dxfId="21058" priority="2042">
      <formula>A7="FERIADO"</formula>
    </cfRule>
    <cfRule type="expression" dxfId="21057" priority="2043">
      <formula>A7="NTRAB"</formula>
    </cfRule>
    <cfRule type="expression" dxfId="21056" priority="2044">
      <formula>A7="FÉRIAS"</formula>
    </cfRule>
    <cfRule type="expression" dxfId="21055" priority="2045">
      <formula>A7="ATESTADO"</formula>
    </cfRule>
  </conditionalFormatting>
  <conditionalFormatting sqref="A8">
    <cfRule type="containsText" dxfId="21054" priority="2041" operator="containsText" text="ATESTADO">
      <formula>NOT(ISERROR(SEARCH("ATESTADO",A8)))</formula>
    </cfRule>
  </conditionalFormatting>
  <conditionalFormatting sqref="A9">
    <cfRule type="containsText" dxfId="21053" priority="2039" operator="containsText" text="NTRAB">
      <formula>NOT(ISERROR(SEARCH("NTRAB",A9)))</formula>
    </cfRule>
    <cfRule type="containsText" dxfId="21052" priority="2040" operator="containsText" text="FERIADO">
      <formula>NOT(ISERROR(SEARCH("FERIADO",A9)))</formula>
    </cfRule>
  </conditionalFormatting>
  <conditionalFormatting sqref="A9">
    <cfRule type="containsText" dxfId="21051" priority="2038" operator="containsText" text="FÉRIAS">
      <formula>NOT(ISERROR(SEARCH("FÉRIAS",A9)))</formula>
    </cfRule>
  </conditionalFormatting>
  <conditionalFormatting sqref="A9">
    <cfRule type="expression" dxfId="21050" priority="2034">
      <formula>A8="FERIADO"</formula>
    </cfRule>
    <cfRule type="expression" dxfId="21049" priority="2035">
      <formula>A8="NTRAB"</formula>
    </cfRule>
    <cfRule type="expression" dxfId="21048" priority="2036">
      <formula>A8="FÉRIAS"</formula>
    </cfRule>
    <cfRule type="expression" dxfId="21047" priority="2037">
      <formula>A8="ATESTADO"</formula>
    </cfRule>
  </conditionalFormatting>
  <conditionalFormatting sqref="A9">
    <cfRule type="containsText" dxfId="21046" priority="2033" operator="containsText" text="ATESTADO">
      <formula>NOT(ISERROR(SEARCH("ATESTADO",A9)))</formula>
    </cfRule>
  </conditionalFormatting>
  <conditionalFormatting sqref="A9">
    <cfRule type="expression" dxfId="21045" priority="2029">
      <formula>A7="ATESTADO"</formula>
    </cfRule>
    <cfRule type="expression" dxfId="21044" priority="2030">
      <formula>A7="FÉRIAS"</formula>
    </cfRule>
    <cfRule type="expression" dxfId="21043" priority="2031">
      <formula>A7="NTRAB"</formula>
    </cfRule>
    <cfRule type="expression" dxfId="21042" priority="2032">
      <formula>A7="FERIADO"</formula>
    </cfRule>
  </conditionalFormatting>
  <conditionalFormatting sqref="A7:A10">
    <cfRule type="containsText" dxfId="21041" priority="2028" operator="containsText" text="HOJE">
      <formula>NOT(ISERROR(SEARCH("HOJE",A7)))</formula>
    </cfRule>
  </conditionalFormatting>
  <conditionalFormatting sqref="A14">
    <cfRule type="containsText" dxfId="21040" priority="2026" operator="containsText" text="NTRAB">
      <formula>NOT(ISERROR(SEARCH("NTRAB",A14)))</formula>
    </cfRule>
    <cfRule type="containsText" dxfId="21039" priority="2027" operator="containsText" text="FERIADO">
      <formula>NOT(ISERROR(SEARCH("FERIADO",A14)))</formula>
    </cfRule>
  </conditionalFormatting>
  <conditionalFormatting sqref="A14">
    <cfRule type="containsText" dxfId="21038" priority="2025" operator="containsText" text="FÉRIAS">
      <formula>NOT(ISERROR(SEARCH("FÉRIAS",A14)))</formula>
    </cfRule>
  </conditionalFormatting>
  <conditionalFormatting sqref="A11">
    <cfRule type="containsText" dxfId="21037" priority="2023" operator="containsText" text="NTRAB">
      <formula>NOT(ISERROR(SEARCH("NTRAB",A11)))</formula>
    </cfRule>
    <cfRule type="containsText" dxfId="21036" priority="2024" operator="containsText" text="FERIADO">
      <formula>NOT(ISERROR(SEARCH("FERIADO",A11)))</formula>
    </cfRule>
  </conditionalFormatting>
  <conditionalFormatting sqref="A11">
    <cfRule type="containsText" dxfId="21035" priority="2022" operator="containsText" text="FÉRIAS">
      <formula>NOT(ISERROR(SEARCH("FÉRIAS",A11)))</formula>
    </cfRule>
  </conditionalFormatting>
  <conditionalFormatting sqref="A11 A14">
    <cfRule type="containsText" dxfId="21034" priority="2021" operator="containsText" text="ATESTADO">
      <formula>NOT(ISERROR(SEARCH("ATESTADO",A11)))</formula>
    </cfRule>
  </conditionalFormatting>
  <conditionalFormatting sqref="A12">
    <cfRule type="containsText" dxfId="21033" priority="2019" operator="containsText" text="NTRAB">
      <formula>NOT(ISERROR(SEARCH("NTRAB",A12)))</formula>
    </cfRule>
    <cfRule type="containsText" dxfId="21032" priority="2020" operator="containsText" text="FERIADO">
      <formula>NOT(ISERROR(SEARCH("FERIADO",A12)))</formula>
    </cfRule>
  </conditionalFormatting>
  <conditionalFormatting sqref="A12">
    <cfRule type="containsText" dxfId="21031" priority="2018" operator="containsText" text="FÉRIAS">
      <formula>NOT(ISERROR(SEARCH("FÉRIAS",A12)))</formula>
    </cfRule>
  </conditionalFormatting>
  <conditionalFormatting sqref="A12">
    <cfRule type="expression" dxfId="21030" priority="2014">
      <formula>A11="FERIADO"</formula>
    </cfRule>
    <cfRule type="expression" dxfId="21029" priority="2015">
      <formula>A11="NTRAB"</formula>
    </cfRule>
    <cfRule type="expression" dxfId="21028" priority="2016">
      <formula>A11="FÉRIAS"</formula>
    </cfRule>
    <cfRule type="expression" dxfId="21027" priority="2017">
      <formula>A11="ATESTADO"</formula>
    </cfRule>
  </conditionalFormatting>
  <conditionalFormatting sqref="A12">
    <cfRule type="containsText" dxfId="21026" priority="2013" operator="containsText" text="ATESTADO">
      <formula>NOT(ISERROR(SEARCH("ATESTADO",A12)))</formula>
    </cfRule>
  </conditionalFormatting>
  <conditionalFormatting sqref="A11:A12 A14">
    <cfRule type="containsText" dxfId="21025" priority="2012" operator="containsText" text="HOJE">
      <formula>NOT(ISERROR(SEARCH("HOJE",A11)))</formula>
    </cfRule>
  </conditionalFormatting>
  <conditionalFormatting sqref="A18">
    <cfRule type="containsText" dxfId="21024" priority="2010" operator="containsText" text="NTRAB">
      <formula>NOT(ISERROR(SEARCH("NTRAB",A18)))</formula>
    </cfRule>
    <cfRule type="containsText" dxfId="21023" priority="2011" operator="containsText" text="FERIADO">
      <formula>NOT(ISERROR(SEARCH("FERIADO",A18)))</formula>
    </cfRule>
  </conditionalFormatting>
  <conditionalFormatting sqref="A18">
    <cfRule type="containsText" dxfId="21022" priority="2009" operator="containsText" text="FÉRIAS">
      <formula>NOT(ISERROR(SEARCH("FÉRIAS",A18)))</formula>
    </cfRule>
  </conditionalFormatting>
  <conditionalFormatting sqref="A15">
    <cfRule type="containsText" dxfId="21021" priority="2007" operator="containsText" text="NTRAB">
      <formula>NOT(ISERROR(SEARCH("NTRAB",A15)))</formula>
    </cfRule>
    <cfRule type="containsText" dxfId="21020" priority="2008" operator="containsText" text="FERIADO">
      <formula>NOT(ISERROR(SEARCH("FERIADO",A15)))</formula>
    </cfRule>
  </conditionalFormatting>
  <conditionalFormatting sqref="A15">
    <cfRule type="containsText" dxfId="21019" priority="2006" operator="containsText" text="FÉRIAS">
      <formula>NOT(ISERROR(SEARCH("FÉRIAS",A15)))</formula>
    </cfRule>
  </conditionalFormatting>
  <conditionalFormatting sqref="A15 A18">
    <cfRule type="containsText" dxfId="21018" priority="2005" operator="containsText" text="ATESTADO">
      <formula>NOT(ISERROR(SEARCH("ATESTADO",A15)))</formula>
    </cfRule>
  </conditionalFormatting>
  <conditionalFormatting sqref="A16">
    <cfRule type="containsText" dxfId="21017" priority="2003" operator="containsText" text="NTRAB">
      <formula>NOT(ISERROR(SEARCH("NTRAB",A16)))</formula>
    </cfRule>
    <cfRule type="containsText" dxfId="21016" priority="2004" operator="containsText" text="FERIADO">
      <formula>NOT(ISERROR(SEARCH("FERIADO",A16)))</formula>
    </cfRule>
  </conditionalFormatting>
  <conditionalFormatting sqref="A16">
    <cfRule type="containsText" dxfId="21015" priority="2002" operator="containsText" text="FÉRIAS">
      <formula>NOT(ISERROR(SEARCH("FÉRIAS",A16)))</formula>
    </cfRule>
  </conditionalFormatting>
  <conditionalFormatting sqref="A16">
    <cfRule type="expression" dxfId="21014" priority="1998">
      <formula>A15="FERIADO"</formula>
    </cfRule>
    <cfRule type="expression" dxfId="21013" priority="1999">
      <formula>A15="NTRAB"</formula>
    </cfRule>
    <cfRule type="expression" dxfId="21012" priority="2000">
      <formula>A15="FÉRIAS"</formula>
    </cfRule>
    <cfRule type="expression" dxfId="21011" priority="2001">
      <formula>A15="ATESTADO"</formula>
    </cfRule>
  </conditionalFormatting>
  <conditionalFormatting sqref="A16">
    <cfRule type="containsText" dxfId="21010" priority="1997" operator="containsText" text="ATESTADO">
      <formula>NOT(ISERROR(SEARCH("ATESTADO",A16)))</formula>
    </cfRule>
  </conditionalFormatting>
  <conditionalFormatting sqref="A15:A16 A18">
    <cfRule type="containsText" dxfId="21009" priority="1996" operator="containsText" text="HOJE">
      <formula>NOT(ISERROR(SEARCH("HOJE",A15)))</formula>
    </cfRule>
  </conditionalFormatting>
  <conditionalFormatting sqref="A22">
    <cfRule type="containsText" dxfId="21008" priority="1994" operator="containsText" text="NTRAB">
      <formula>NOT(ISERROR(SEARCH("NTRAB",A22)))</formula>
    </cfRule>
    <cfRule type="containsText" dxfId="21007" priority="1995" operator="containsText" text="FERIADO">
      <formula>NOT(ISERROR(SEARCH("FERIADO",A22)))</formula>
    </cfRule>
  </conditionalFormatting>
  <conditionalFormatting sqref="A22">
    <cfRule type="containsText" dxfId="21006" priority="1993" operator="containsText" text="FÉRIAS">
      <formula>NOT(ISERROR(SEARCH("FÉRIAS",A22)))</formula>
    </cfRule>
  </conditionalFormatting>
  <conditionalFormatting sqref="A19">
    <cfRule type="containsText" dxfId="21005" priority="1991" operator="containsText" text="NTRAB">
      <formula>NOT(ISERROR(SEARCH("NTRAB",A19)))</formula>
    </cfRule>
    <cfRule type="containsText" dxfId="21004" priority="1992" operator="containsText" text="FERIADO">
      <formula>NOT(ISERROR(SEARCH("FERIADO",A19)))</formula>
    </cfRule>
  </conditionalFormatting>
  <conditionalFormatting sqref="A19">
    <cfRule type="containsText" dxfId="21003" priority="1990" operator="containsText" text="FÉRIAS">
      <formula>NOT(ISERROR(SEARCH("FÉRIAS",A19)))</formula>
    </cfRule>
  </conditionalFormatting>
  <conditionalFormatting sqref="A19 A22">
    <cfRule type="containsText" dxfId="21002" priority="1989" operator="containsText" text="ATESTADO">
      <formula>NOT(ISERROR(SEARCH("ATESTADO",A19)))</formula>
    </cfRule>
  </conditionalFormatting>
  <conditionalFormatting sqref="A20">
    <cfRule type="containsText" dxfId="21001" priority="1987" operator="containsText" text="NTRAB">
      <formula>NOT(ISERROR(SEARCH("NTRAB",A20)))</formula>
    </cfRule>
    <cfRule type="containsText" dxfId="21000" priority="1988" operator="containsText" text="FERIADO">
      <formula>NOT(ISERROR(SEARCH("FERIADO",A20)))</formula>
    </cfRule>
  </conditionalFormatting>
  <conditionalFormatting sqref="A20">
    <cfRule type="containsText" dxfId="20999" priority="1986" operator="containsText" text="FÉRIAS">
      <formula>NOT(ISERROR(SEARCH("FÉRIAS",A20)))</formula>
    </cfRule>
  </conditionalFormatting>
  <conditionalFormatting sqref="A20">
    <cfRule type="expression" dxfId="20998" priority="1982">
      <formula>A19="FERIADO"</formula>
    </cfRule>
    <cfRule type="expression" dxfId="20997" priority="1983">
      <formula>A19="NTRAB"</formula>
    </cfRule>
    <cfRule type="expression" dxfId="20996" priority="1984">
      <formula>A19="FÉRIAS"</formula>
    </cfRule>
    <cfRule type="expression" dxfId="20995" priority="1985">
      <formula>A19="ATESTADO"</formula>
    </cfRule>
  </conditionalFormatting>
  <conditionalFormatting sqref="A20">
    <cfRule type="containsText" dxfId="20994" priority="1981" operator="containsText" text="ATESTADO">
      <formula>NOT(ISERROR(SEARCH("ATESTADO",A20)))</formula>
    </cfRule>
  </conditionalFormatting>
  <conditionalFormatting sqref="A19:A20 A22">
    <cfRule type="containsText" dxfId="20993" priority="1980" operator="containsText" text="HOJE">
      <formula>NOT(ISERROR(SEARCH("HOJE",A19)))</formula>
    </cfRule>
  </conditionalFormatting>
  <conditionalFormatting sqref="A26">
    <cfRule type="containsText" dxfId="20992" priority="1978" operator="containsText" text="NTRAB">
      <formula>NOT(ISERROR(SEARCH("NTRAB",A26)))</formula>
    </cfRule>
    <cfRule type="containsText" dxfId="20991" priority="1979" operator="containsText" text="FERIADO">
      <formula>NOT(ISERROR(SEARCH("FERIADO",A26)))</formula>
    </cfRule>
  </conditionalFormatting>
  <conditionalFormatting sqref="A26">
    <cfRule type="containsText" dxfId="20990" priority="1977" operator="containsText" text="FÉRIAS">
      <formula>NOT(ISERROR(SEARCH("FÉRIAS",A26)))</formula>
    </cfRule>
  </conditionalFormatting>
  <conditionalFormatting sqref="A23">
    <cfRule type="containsText" dxfId="20989" priority="1975" operator="containsText" text="NTRAB">
      <formula>NOT(ISERROR(SEARCH("NTRAB",A23)))</formula>
    </cfRule>
    <cfRule type="containsText" dxfId="20988" priority="1976" operator="containsText" text="FERIADO">
      <formula>NOT(ISERROR(SEARCH("FERIADO",A23)))</formula>
    </cfRule>
  </conditionalFormatting>
  <conditionalFormatting sqref="A23">
    <cfRule type="containsText" dxfId="20987" priority="1974" operator="containsText" text="FÉRIAS">
      <formula>NOT(ISERROR(SEARCH("FÉRIAS",A23)))</formula>
    </cfRule>
  </conditionalFormatting>
  <conditionalFormatting sqref="A23 A26">
    <cfRule type="containsText" dxfId="20986" priority="1973" operator="containsText" text="ATESTADO">
      <formula>NOT(ISERROR(SEARCH("ATESTADO",A23)))</formula>
    </cfRule>
  </conditionalFormatting>
  <conditionalFormatting sqref="A24">
    <cfRule type="containsText" dxfId="20985" priority="1971" operator="containsText" text="NTRAB">
      <formula>NOT(ISERROR(SEARCH("NTRAB",A24)))</formula>
    </cfRule>
    <cfRule type="containsText" dxfId="20984" priority="1972" operator="containsText" text="FERIADO">
      <formula>NOT(ISERROR(SEARCH("FERIADO",A24)))</formula>
    </cfRule>
  </conditionalFormatting>
  <conditionalFormatting sqref="A24">
    <cfRule type="containsText" dxfId="20983" priority="1970" operator="containsText" text="FÉRIAS">
      <formula>NOT(ISERROR(SEARCH("FÉRIAS",A24)))</formula>
    </cfRule>
  </conditionalFormatting>
  <conditionalFormatting sqref="A24">
    <cfRule type="expression" dxfId="20982" priority="1966">
      <formula>A23="FERIADO"</formula>
    </cfRule>
    <cfRule type="expression" dxfId="20981" priority="1967">
      <formula>A23="NTRAB"</formula>
    </cfRule>
    <cfRule type="expression" dxfId="20980" priority="1968">
      <formula>A23="FÉRIAS"</formula>
    </cfRule>
    <cfRule type="expression" dxfId="20979" priority="1969">
      <formula>A23="ATESTADO"</formula>
    </cfRule>
  </conditionalFormatting>
  <conditionalFormatting sqref="A24">
    <cfRule type="containsText" dxfId="20978" priority="1965" operator="containsText" text="ATESTADO">
      <formula>NOT(ISERROR(SEARCH("ATESTADO",A24)))</formula>
    </cfRule>
  </conditionalFormatting>
  <conditionalFormatting sqref="A23:A24 A26">
    <cfRule type="containsText" dxfId="20977" priority="1964" operator="containsText" text="HOJE">
      <formula>NOT(ISERROR(SEARCH("HOJE",A23)))</formula>
    </cfRule>
  </conditionalFormatting>
  <conditionalFormatting sqref="A30">
    <cfRule type="containsText" dxfId="20976" priority="1962" operator="containsText" text="NTRAB">
      <formula>NOT(ISERROR(SEARCH("NTRAB",A30)))</formula>
    </cfRule>
    <cfRule type="containsText" dxfId="20975" priority="1963" operator="containsText" text="FERIADO">
      <formula>NOT(ISERROR(SEARCH("FERIADO",A30)))</formula>
    </cfRule>
  </conditionalFormatting>
  <conditionalFormatting sqref="A30">
    <cfRule type="containsText" dxfId="20974" priority="1961" operator="containsText" text="FÉRIAS">
      <formula>NOT(ISERROR(SEARCH("FÉRIAS",A30)))</formula>
    </cfRule>
  </conditionalFormatting>
  <conditionalFormatting sqref="A27">
    <cfRule type="containsText" dxfId="20973" priority="1959" operator="containsText" text="NTRAB">
      <formula>NOT(ISERROR(SEARCH("NTRAB",A27)))</formula>
    </cfRule>
    <cfRule type="containsText" dxfId="20972" priority="1960" operator="containsText" text="FERIADO">
      <formula>NOT(ISERROR(SEARCH("FERIADO",A27)))</formula>
    </cfRule>
  </conditionalFormatting>
  <conditionalFormatting sqref="A27">
    <cfRule type="containsText" dxfId="20971" priority="1958" operator="containsText" text="FÉRIAS">
      <formula>NOT(ISERROR(SEARCH("FÉRIAS",A27)))</formula>
    </cfRule>
  </conditionalFormatting>
  <conditionalFormatting sqref="A27 A30">
    <cfRule type="containsText" dxfId="20970" priority="1957" operator="containsText" text="ATESTADO">
      <formula>NOT(ISERROR(SEARCH("ATESTADO",A27)))</formula>
    </cfRule>
  </conditionalFormatting>
  <conditionalFormatting sqref="A28">
    <cfRule type="containsText" dxfId="20969" priority="1955" operator="containsText" text="NTRAB">
      <formula>NOT(ISERROR(SEARCH("NTRAB",A28)))</formula>
    </cfRule>
    <cfRule type="containsText" dxfId="20968" priority="1956" operator="containsText" text="FERIADO">
      <formula>NOT(ISERROR(SEARCH("FERIADO",A28)))</formula>
    </cfRule>
  </conditionalFormatting>
  <conditionalFormatting sqref="A28">
    <cfRule type="containsText" dxfId="20967" priority="1954" operator="containsText" text="FÉRIAS">
      <formula>NOT(ISERROR(SEARCH("FÉRIAS",A28)))</formula>
    </cfRule>
  </conditionalFormatting>
  <conditionalFormatting sqref="A28">
    <cfRule type="expression" dxfId="20966" priority="1950">
      <formula>A27="FERIADO"</formula>
    </cfRule>
    <cfRule type="expression" dxfId="20965" priority="1951">
      <formula>A27="NTRAB"</formula>
    </cfRule>
    <cfRule type="expression" dxfId="20964" priority="1952">
      <formula>A27="FÉRIAS"</formula>
    </cfRule>
    <cfRule type="expression" dxfId="20963" priority="1953">
      <formula>A27="ATESTADO"</formula>
    </cfRule>
  </conditionalFormatting>
  <conditionalFormatting sqref="A28">
    <cfRule type="containsText" dxfId="20962" priority="1949" operator="containsText" text="ATESTADO">
      <formula>NOT(ISERROR(SEARCH("ATESTADO",A28)))</formula>
    </cfRule>
  </conditionalFormatting>
  <conditionalFormatting sqref="A27:A28 A30">
    <cfRule type="containsText" dxfId="20961" priority="1948" operator="containsText" text="HOJE">
      <formula>NOT(ISERROR(SEARCH("HOJE",A27)))</formula>
    </cfRule>
  </conditionalFormatting>
  <conditionalFormatting sqref="A34">
    <cfRule type="containsText" dxfId="20960" priority="1946" operator="containsText" text="NTRAB">
      <formula>NOT(ISERROR(SEARCH("NTRAB",A34)))</formula>
    </cfRule>
    <cfRule type="containsText" dxfId="20959" priority="1947" operator="containsText" text="FERIADO">
      <formula>NOT(ISERROR(SEARCH("FERIADO",A34)))</formula>
    </cfRule>
  </conditionalFormatting>
  <conditionalFormatting sqref="A34">
    <cfRule type="containsText" dxfId="20958" priority="1945" operator="containsText" text="FÉRIAS">
      <formula>NOT(ISERROR(SEARCH("FÉRIAS",A34)))</formula>
    </cfRule>
  </conditionalFormatting>
  <conditionalFormatting sqref="A31">
    <cfRule type="containsText" dxfId="20957" priority="1943" operator="containsText" text="NTRAB">
      <formula>NOT(ISERROR(SEARCH("NTRAB",A31)))</formula>
    </cfRule>
    <cfRule type="containsText" dxfId="20956" priority="1944" operator="containsText" text="FERIADO">
      <formula>NOT(ISERROR(SEARCH("FERIADO",A31)))</formula>
    </cfRule>
  </conditionalFormatting>
  <conditionalFormatting sqref="A31">
    <cfRule type="containsText" dxfId="20955" priority="1942" operator="containsText" text="FÉRIAS">
      <formula>NOT(ISERROR(SEARCH("FÉRIAS",A31)))</formula>
    </cfRule>
  </conditionalFormatting>
  <conditionalFormatting sqref="A31 A34">
    <cfRule type="containsText" dxfId="20954" priority="1941" operator="containsText" text="ATESTADO">
      <formula>NOT(ISERROR(SEARCH("ATESTADO",A31)))</formula>
    </cfRule>
  </conditionalFormatting>
  <conditionalFormatting sqref="A32">
    <cfRule type="containsText" dxfId="20953" priority="1939" operator="containsText" text="NTRAB">
      <formula>NOT(ISERROR(SEARCH("NTRAB",A32)))</formula>
    </cfRule>
    <cfRule type="containsText" dxfId="20952" priority="1940" operator="containsText" text="FERIADO">
      <formula>NOT(ISERROR(SEARCH("FERIADO",A32)))</formula>
    </cfRule>
  </conditionalFormatting>
  <conditionalFormatting sqref="A32">
    <cfRule type="containsText" dxfId="20951" priority="1938" operator="containsText" text="FÉRIAS">
      <formula>NOT(ISERROR(SEARCH("FÉRIAS",A32)))</formula>
    </cfRule>
  </conditionalFormatting>
  <conditionalFormatting sqref="A32">
    <cfRule type="expression" dxfId="20950" priority="1934">
      <formula>A31="FERIADO"</formula>
    </cfRule>
    <cfRule type="expression" dxfId="20949" priority="1935">
      <formula>A31="NTRAB"</formula>
    </cfRule>
    <cfRule type="expression" dxfId="20948" priority="1936">
      <formula>A31="FÉRIAS"</formula>
    </cfRule>
    <cfRule type="expression" dxfId="20947" priority="1937">
      <formula>A31="ATESTADO"</formula>
    </cfRule>
  </conditionalFormatting>
  <conditionalFormatting sqref="A32">
    <cfRule type="containsText" dxfId="20946" priority="1933" operator="containsText" text="ATESTADO">
      <formula>NOT(ISERROR(SEARCH("ATESTADO",A32)))</formula>
    </cfRule>
  </conditionalFormatting>
  <conditionalFormatting sqref="A31:A32 A34">
    <cfRule type="containsText" dxfId="20945" priority="1932" operator="containsText" text="HOJE">
      <formula>NOT(ISERROR(SEARCH("HOJE",A31)))</formula>
    </cfRule>
  </conditionalFormatting>
  <conditionalFormatting sqref="A38">
    <cfRule type="containsText" dxfId="20944" priority="1930" operator="containsText" text="NTRAB">
      <formula>NOT(ISERROR(SEARCH("NTRAB",A38)))</formula>
    </cfRule>
    <cfRule type="containsText" dxfId="20943" priority="1931" operator="containsText" text="FERIADO">
      <formula>NOT(ISERROR(SEARCH("FERIADO",A38)))</formula>
    </cfRule>
  </conditionalFormatting>
  <conditionalFormatting sqref="A38">
    <cfRule type="containsText" dxfId="20942" priority="1929" operator="containsText" text="FÉRIAS">
      <formula>NOT(ISERROR(SEARCH("FÉRIAS",A38)))</formula>
    </cfRule>
  </conditionalFormatting>
  <conditionalFormatting sqref="A35">
    <cfRule type="containsText" dxfId="20941" priority="1927" operator="containsText" text="NTRAB">
      <formula>NOT(ISERROR(SEARCH("NTRAB",A35)))</formula>
    </cfRule>
    <cfRule type="containsText" dxfId="20940" priority="1928" operator="containsText" text="FERIADO">
      <formula>NOT(ISERROR(SEARCH("FERIADO",A35)))</formula>
    </cfRule>
  </conditionalFormatting>
  <conditionalFormatting sqref="A35">
    <cfRule type="containsText" dxfId="20939" priority="1926" operator="containsText" text="FÉRIAS">
      <formula>NOT(ISERROR(SEARCH("FÉRIAS",A35)))</formula>
    </cfRule>
  </conditionalFormatting>
  <conditionalFormatting sqref="A35 A38">
    <cfRule type="containsText" dxfId="20938" priority="1925" operator="containsText" text="ATESTADO">
      <formula>NOT(ISERROR(SEARCH("ATESTADO",A35)))</formula>
    </cfRule>
  </conditionalFormatting>
  <conditionalFormatting sqref="A36">
    <cfRule type="containsText" dxfId="20937" priority="1923" operator="containsText" text="NTRAB">
      <formula>NOT(ISERROR(SEARCH("NTRAB",A36)))</formula>
    </cfRule>
    <cfRule type="containsText" dxfId="20936" priority="1924" operator="containsText" text="FERIADO">
      <formula>NOT(ISERROR(SEARCH("FERIADO",A36)))</formula>
    </cfRule>
  </conditionalFormatting>
  <conditionalFormatting sqref="A36">
    <cfRule type="containsText" dxfId="20935" priority="1922" operator="containsText" text="FÉRIAS">
      <formula>NOT(ISERROR(SEARCH("FÉRIAS",A36)))</formula>
    </cfRule>
  </conditionalFormatting>
  <conditionalFormatting sqref="A36">
    <cfRule type="expression" dxfId="20934" priority="1918">
      <formula>A35="FERIADO"</formula>
    </cfRule>
    <cfRule type="expression" dxfId="20933" priority="1919">
      <formula>A35="NTRAB"</formula>
    </cfRule>
    <cfRule type="expression" dxfId="20932" priority="1920">
      <formula>A35="FÉRIAS"</formula>
    </cfRule>
    <cfRule type="expression" dxfId="20931" priority="1921">
      <formula>A35="ATESTADO"</formula>
    </cfRule>
  </conditionalFormatting>
  <conditionalFormatting sqref="A36">
    <cfRule type="containsText" dxfId="20930" priority="1917" operator="containsText" text="ATESTADO">
      <formula>NOT(ISERROR(SEARCH("ATESTADO",A36)))</formula>
    </cfRule>
  </conditionalFormatting>
  <conditionalFormatting sqref="A35:A36 A38">
    <cfRule type="containsText" dxfId="20929" priority="1916" operator="containsText" text="HOJE">
      <formula>NOT(ISERROR(SEARCH("HOJE",A35)))</formula>
    </cfRule>
  </conditionalFormatting>
  <conditionalFormatting sqref="A42">
    <cfRule type="containsText" dxfId="20928" priority="1914" operator="containsText" text="NTRAB">
      <formula>NOT(ISERROR(SEARCH("NTRAB",A42)))</formula>
    </cfRule>
    <cfRule type="containsText" dxfId="20927" priority="1915" operator="containsText" text="FERIADO">
      <formula>NOT(ISERROR(SEARCH("FERIADO",A42)))</formula>
    </cfRule>
  </conditionalFormatting>
  <conditionalFormatting sqref="A42">
    <cfRule type="containsText" dxfId="20926" priority="1913" operator="containsText" text="FÉRIAS">
      <formula>NOT(ISERROR(SEARCH("FÉRIAS",A42)))</formula>
    </cfRule>
  </conditionalFormatting>
  <conditionalFormatting sqref="A39">
    <cfRule type="containsText" dxfId="20925" priority="1911" operator="containsText" text="NTRAB">
      <formula>NOT(ISERROR(SEARCH("NTRAB",A39)))</formula>
    </cfRule>
    <cfRule type="containsText" dxfId="20924" priority="1912" operator="containsText" text="FERIADO">
      <formula>NOT(ISERROR(SEARCH("FERIADO",A39)))</formula>
    </cfRule>
  </conditionalFormatting>
  <conditionalFormatting sqref="A39">
    <cfRule type="containsText" dxfId="20923" priority="1910" operator="containsText" text="FÉRIAS">
      <formula>NOT(ISERROR(SEARCH("FÉRIAS",A39)))</formula>
    </cfRule>
  </conditionalFormatting>
  <conditionalFormatting sqref="A39 A42">
    <cfRule type="containsText" dxfId="20922" priority="1909" operator="containsText" text="ATESTADO">
      <formula>NOT(ISERROR(SEARCH("ATESTADO",A39)))</formula>
    </cfRule>
  </conditionalFormatting>
  <conditionalFormatting sqref="A40">
    <cfRule type="containsText" dxfId="20921" priority="1907" operator="containsText" text="NTRAB">
      <formula>NOT(ISERROR(SEARCH("NTRAB",A40)))</formula>
    </cfRule>
    <cfRule type="containsText" dxfId="20920" priority="1908" operator="containsText" text="FERIADO">
      <formula>NOT(ISERROR(SEARCH("FERIADO",A40)))</formula>
    </cfRule>
  </conditionalFormatting>
  <conditionalFormatting sqref="A40">
    <cfRule type="containsText" dxfId="20919" priority="1906" operator="containsText" text="FÉRIAS">
      <formula>NOT(ISERROR(SEARCH("FÉRIAS",A40)))</formula>
    </cfRule>
  </conditionalFormatting>
  <conditionalFormatting sqref="A40">
    <cfRule type="expression" dxfId="20918" priority="1902">
      <formula>A39="FERIADO"</formula>
    </cfRule>
    <cfRule type="expression" dxfId="20917" priority="1903">
      <formula>A39="NTRAB"</formula>
    </cfRule>
    <cfRule type="expression" dxfId="20916" priority="1904">
      <formula>A39="FÉRIAS"</formula>
    </cfRule>
    <cfRule type="expression" dxfId="20915" priority="1905">
      <formula>A39="ATESTADO"</formula>
    </cfRule>
  </conditionalFormatting>
  <conditionalFormatting sqref="A40">
    <cfRule type="containsText" dxfId="20914" priority="1901" operator="containsText" text="ATESTADO">
      <formula>NOT(ISERROR(SEARCH("ATESTADO",A40)))</formula>
    </cfRule>
  </conditionalFormatting>
  <conditionalFormatting sqref="A39:A40 A42">
    <cfRule type="containsText" dxfId="20913" priority="1900" operator="containsText" text="HOJE">
      <formula>NOT(ISERROR(SEARCH("HOJE",A39)))</formula>
    </cfRule>
  </conditionalFormatting>
  <conditionalFormatting sqref="A13">
    <cfRule type="containsText" dxfId="20912" priority="1898" operator="containsText" text="NTRAB">
      <formula>NOT(ISERROR(SEARCH("NTRAB",A13)))</formula>
    </cfRule>
    <cfRule type="containsText" dxfId="20911" priority="1899" operator="containsText" text="FERIADO">
      <formula>NOT(ISERROR(SEARCH("FERIADO",A13)))</formula>
    </cfRule>
  </conditionalFormatting>
  <conditionalFormatting sqref="A13">
    <cfRule type="containsText" dxfId="20910" priority="1897" operator="containsText" text="FÉRIAS">
      <formula>NOT(ISERROR(SEARCH("FÉRIAS",A13)))</formula>
    </cfRule>
  </conditionalFormatting>
  <conditionalFormatting sqref="A13">
    <cfRule type="expression" dxfId="20909" priority="1893">
      <formula>A12="FERIADO"</formula>
    </cfRule>
    <cfRule type="expression" dxfId="20908" priority="1894">
      <formula>A12="NTRAB"</formula>
    </cfRule>
    <cfRule type="expression" dxfId="20907" priority="1895">
      <formula>A12="FÉRIAS"</formula>
    </cfRule>
    <cfRule type="expression" dxfId="20906" priority="1896">
      <formula>A12="ATESTADO"</formula>
    </cfRule>
  </conditionalFormatting>
  <conditionalFormatting sqref="A13">
    <cfRule type="containsText" dxfId="20905" priority="1892" operator="containsText" text="ATESTADO">
      <formula>NOT(ISERROR(SEARCH("ATESTADO",A13)))</formula>
    </cfRule>
  </conditionalFormatting>
  <conditionalFormatting sqref="A13">
    <cfRule type="expression" dxfId="20904" priority="1888">
      <formula>A11="ATESTADO"</formula>
    </cfRule>
    <cfRule type="expression" dxfId="20903" priority="1889">
      <formula>A11="FÉRIAS"</formula>
    </cfRule>
    <cfRule type="expression" dxfId="20902" priority="1890">
      <formula>A11="NTRAB"</formula>
    </cfRule>
    <cfRule type="expression" dxfId="20901" priority="1891">
      <formula>A11="FERIADO"</formula>
    </cfRule>
  </conditionalFormatting>
  <conditionalFormatting sqref="A13">
    <cfRule type="containsText" dxfId="20900" priority="1887" operator="containsText" text="HOJE">
      <formula>NOT(ISERROR(SEARCH("HOJE",A13)))</formula>
    </cfRule>
  </conditionalFormatting>
  <conditionalFormatting sqref="A17">
    <cfRule type="containsText" dxfId="20899" priority="1885" operator="containsText" text="NTRAB">
      <formula>NOT(ISERROR(SEARCH("NTRAB",A17)))</formula>
    </cfRule>
    <cfRule type="containsText" dxfId="20898" priority="1886" operator="containsText" text="FERIADO">
      <formula>NOT(ISERROR(SEARCH("FERIADO",A17)))</formula>
    </cfRule>
  </conditionalFormatting>
  <conditionalFormatting sqref="A17">
    <cfRule type="containsText" dxfId="20897" priority="1884" operator="containsText" text="FÉRIAS">
      <formula>NOT(ISERROR(SEARCH("FÉRIAS",A17)))</formula>
    </cfRule>
  </conditionalFormatting>
  <conditionalFormatting sqref="A17">
    <cfRule type="expression" dxfId="20896" priority="1880">
      <formula>A16="FERIADO"</formula>
    </cfRule>
    <cfRule type="expression" dxfId="20895" priority="1881">
      <formula>A16="NTRAB"</formula>
    </cfRule>
    <cfRule type="expression" dxfId="20894" priority="1882">
      <formula>A16="FÉRIAS"</formula>
    </cfRule>
    <cfRule type="expression" dxfId="20893" priority="1883">
      <formula>A16="ATESTADO"</formula>
    </cfRule>
  </conditionalFormatting>
  <conditionalFormatting sqref="A17">
    <cfRule type="containsText" dxfId="20892" priority="1879" operator="containsText" text="ATESTADO">
      <formula>NOT(ISERROR(SEARCH("ATESTADO",A17)))</formula>
    </cfRule>
  </conditionalFormatting>
  <conditionalFormatting sqref="A17">
    <cfRule type="expression" dxfId="20891" priority="1875">
      <formula>A15="ATESTADO"</formula>
    </cfRule>
    <cfRule type="expression" dxfId="20890" priority="1876">
      <formula>A15="FÉRIAS"</formula>
    </cfRule>
    <cfRule type="expression" dxfId="20889" priority="1877">
      <formula>A15="NTRAB"</formula>
    </cfRule>
    <cfRule type="expression" dxfId="20888" priority="1878">
      <formula>A15="FERIADO"</formula>
    </cfRule>
  </conditionalFormatting>
  <conditionalFormatting sqref="A17">
    <cfRule type="containsText" dxfId="20887" priority="1874" operator="containsText" text="HOJE">
      <formula>NOT(ISERROR(SEARCH("HOJE",A17)))</formula>
    </cfRule>
  </conditionalFormatting>
  <conditionalFormatting sqref="A21">
    <cfRule type="containsText" dxfId="20886" priority="1872" operator="containsText" text="NTRAB">
      <formula>NOT(ISERROR(SEARCH("NTRAB",A21)))</formula>
    </cfRule>
    <cfRule type="containsText" dxfId="20885" priority="1873" operator="containsText" text="FERIADO">
      <formula>NOT(ISERROR(SEARCH("FERIADO",A21)))</formula>
    </cfRule>
  </conditionalFormatting>
  <conditionalFormatting sqref="A21">
    <cfRule type="containsText" dxfId="20884" priority="1871" operator="containsText" text="FÉRIAS">
      <formula>NOT(ISERROR(SEARCH("FÉRIAS",A21)))</formula>
    </cfRule>
  </conditionalFormatting>
  <conditionalFormatting sqref="A21">
    <cfRule type="expression" dxfId="20883" priority="1867">
      <formula>A20="FERIADO"</formula>
    </cfRule>
    <cfRule type="expression" dxfId="20882" priority="1868">
      <formula>A20="NTRAB"</formula>
    </cfRule>
    <cfRule type="expression" dxfId="20881" priority="1869">
      <formula>A20="FÉRIAS"</formula>
    </cfRule>
    <cfRule type="expression" dxfId="20880" priority="1870">
      <formula>A20="ATESTADO"</formula>
    </cfRule>
  </conditionalFormatting>
  <conditionalFormatting sqref="A21">
    <cfRule type="containsText" dxfId="20879" priority="1866" operator="containsText" text="ATESTADO">
      <formula>NOT(ISERROR(SEARCH("ATESTADO",A21)))</formula>
    </cfRule>
  </conditionalFormatting>
  <conditionalFormatting sqref="A21">
    <cfRule type="expression" dxfId="20878" priority="1862">
      <formula>A19="ATESTADO"</formula>
    </cfRule>
    <cfRule type="expression" dxfId="20877" priority="1863">
      <formula>A19="FÉRIAS"</formula>
    </cfRule>
    <cfRule type="expression" dxfId="20876" priority="1864">
      <formula>A19="NTRAB"</formula>
    </cfRule>
    <cfRule type="expression" dxfId="20875" priority="1865">
      <formula>A19="FERIADO"</formula>
    </cfRule>
  </conditionalFormatting>
  <conditionalFormatting sqref="A21">
    <cfRule type="containsText" dxfId="20874" priority="1861" operator="containsText" text="HOJE">
      <formula>NOT(ISERROR(SEARCH("HOJE",A21)))</formula>
    </cfRule>
  </conditionalFormatting>
  <conditionalFormatting sqref="A25">
    <cfRule type="containsText" dxfId="20873" priority="1859" operator="containsText" text="NTRAB">
      <formula>NOT(ISERROR(SEARCH("NTRAB",A25)))</formula>
    </cfRule>
    <cfRule type="containsText" dxfId="20872" priority="1860" operator="containsText" text="FERIADO">
      <formula>NOT(ISERROR(SEARCH("FERIADO",A25)))</formula>
    </cfRule>
  </conditionalFormatting>
  <conditionalFormatting sqref="A25">
    <cfRule type="containsText" dxfId="20871" priority="1858" operator="containsText" text="FÉRIAS">
      <formula>NOT(ISERROR(SEARCH("FÉRIAS",A25)))</formula>
    </cfRule>
  </conditionalFormatting>
  <conditionalFormatting sqref="A25">
    <cfRule type="expression" dxfId="20870" priority="1854">
      <formula>A24="FERIADO"</formula>
    </cfRule>
    <cfRule type="expression" dxfId="20869" priority="1855">
      <formula>A24="NTRAB"</formula>
    </cfRule>
    <cfRule type="expression" dxfId="20868" priority="1856">
      <formula>A24="FÉRIAS"</formula>
    </cfRule>
    <cfRule type="expression" dxfId="20867" priority="1857">
      <formula>A24="ATESTADO"</formula>
    </cfRule>
  </conditionalFormatting>
  <conditionalFormatting sqref="A25">
    <cfRule type="containsText" dxfId="20866" priority="1853" operator="containsText" text="ATESTADO">
      <formula>NOT(ISERROR(SEARCH("ATESTADO",A25)))</formula>
    </cfRule>
  </conditionalFormatting>
  <conditionalFormatting sqref="A25">
    <cfRule type="expression" dxfId="20865" priority="1849">
      <formula>A23="ATESTADO"</formula>
    </cfRule>
    <cfRule type="expression" dxfId="20864" priority="1850">
      <formula>A23="FÉRIAS"</formula>
    </cfRule>
    <cfRule type="expression" dxfId="20863" priority="1851">
      <formula>A23="NTRAB"</formula>
    </cfRule>
    <cfRule type="expression" dxfId="20862" priority="1852">
      <formula>A23="FERIADO"</formula>
    </cfRule>
  </conditionalFormatting>
  <conditionalFormatting sqref="A25">
    <cfRule type="containsText" dxfId="20861" priority="1848" operator="containsText" text="HOJE">
      <formula>NOT(ISERROR(SEARCH("HOJE",A25)))</formula>
    </cfRule>
  </conditionalFormatting>
  <conditionalFormatting sqref="A29">
    <cfRule type="containsText" dxfId="20860" priority="1846" operator="containsText" text="NTRAB">
      <formula>NOT(ISERROR(SEARCH("NTRAB",A29)))</formula>
    </cfRule>
    <cfRule type="containsText" dxfId="20859" priority="1847" operator="containsText" text="FERIADO">
      <formula>NOT(ISERROR(SEARCH("FERIADO",A29)))</formula>
    </cfRule>
  </conditionalFormatting>
  <conditionalFormatting sqref="A29">
    <cfRule type="containsText" dxfId="20858" priority="1845" operator="containsText" text="FÉRIAS">
      <formula>NOT(ISERROR(SEARCH("FÉRIAS",A29)))</formula>
    </cfRule>
  </conditionalFormatting>
  <conditionalFormatting sqref="A29">
    <cfRule type="expression" dxfId="20857" priority="1841">
      <formula>A28="FERIADO"</formula>
    </cfRule>
    <cfRule type="expression" dxfId="20856" priority="1842">
      <formula>A28="NTRAB"</formula>
    </cfRule>
    <cfRule type="expression" dxfId="20855" priority="1843">
      <formula>A28="FÉRIAS"</formula>
    </cfRule>
    <cfRule type="expression" dxfId="20854" priority="1844">
      <formula>A28="ATESTADO"</formula>
    </cfRule>
  </conditionalFormatting>
  <conditionalFormatting sqref="A29">
    <cfRule type="containsText" dxfId="20853" priority="1840" operator="containsText" text="ATESTADO">
      <formula>NOT(ISERROR(SEARCH("ATESTADO",A29)))</formula>
    </cfRule>
  </conditionalFormatting>
  <conditionalFormatting sqref="A29">
    <cfRule type="expression" dxfId="20852" priority="1836">
      <formula>A27="ATESTADO"</formula>
    </cfRule>
    <cfRule type="expression" dxfId="20851" priority="1837">
      <formula>A27="FÉRIAS"</formula>
    </cfRule>
    <cfRule type="expression" dxfId="20850" priority="1838">
      <formula>A27="NTRAB"</formula>
    </cfRule>
    <cfRule type="expression" dxfId="20849" priority="1839">
      <formula>A27="FERIADO"</formula>
    </cfRule>
  </conditionalFormatting>
  <conditionalFormatting sqref="A29">
    <cfRule type="containsText" dxfId="20848" priority="1835" operator="containsText" text="HOJE">
      <formula>NOT(ISERROR(SEARCH("HOJE",A29)))</formula>
    </cfRule>
  </conditionalFormatting>
  <conditionalFormatting sqref="A33">
    <cfRule type="containsText" dxfId="20847" priority="1833" operator="containsText" text="NTRAB">
      <formula>NOT(ISERROR(SEARCH("NTRAB",A33)))</formula>
    </cfRule>
    <cfRule type="containsText" dxfId="20846" priority="1834" operator="containsText" text="FERIADO">
      <formula>NOT(ISERROR(SEARCH("FERIADO",A33)))</formula>
    </cfRule>
  </conditionalFormatting>
  <conditionalFormatting sqref="A33">
    <cfRule type="containsText" dxfId="20845" priority="1832" operator="containsText" text="FÉRIAS">
      <formula>NOT(ISERROR(SEARCH("FÉRIAS",A33)))</formula>
    </cfRule>
  </conditionalFormatting>
  <conditionalFormatting sqref="A33">
    <cfRule type="expression" dxfId="20844" priority="1828">
      <formula>A32="FERIADO"</formula>
    </cfRule>
    <cfRule type="expression" dxfId="20843" priority="1829">
      <formula>A32="NTRAB"</formula>
    </cfRule>
    <cfRule type="expression" dxfId="20842" priority="1830">
      <formula>A32="FÉRIAS"</formula>
    </cfRule>
    <cfRule type="expression" dxfId="20841" priority="1831">
      <formula>A32="ATESTADO"</formula>
    </cfRule>
  </conditionalFormatting>
  <conditionalFormatting sqref="A33">
    <cfRule type="containsText" dxfId="20840" priority="1827" operator="containsText" text="ATESTADO">
      <formula>NOT(ISERROR(SEARCH("ATESTADO",A33)))</formula>
    </cfRule>
  </conditionalFormatting>
  <conditionalFormatting sqref="A33">
    <cfRule type="expression" dxfId="20839" priority="1823">
      <formula>A31="ATESTADO"</formula>
    </cfRule>
    <cfRule type="expression" dxfId="20838" priority="1824">
      <formula>A31="FÉRIAS"</formula>
    </cfRule>
    <cfRule type="expression" dxfId="20837" priority="1825">
      <formula>A31="NTRAB"</formula>
    </cfRule>
    <cfRule type="expression" dxfId="20836" priority="1826">
      <formula>A31="FERIADO"</formula>
    </cfRule>
  </conditionalFormatting>
  <conditionalFormatting sqref="A33">
    <cfRule type="containsText" dxfId="20835" priority="1822" operator="containsText" text="HOJE">
      <formula>NOT(ISERROR(SEARCH("HOJE",A33)))</formula>
    </cfRule>
  </conditionalFormatting>
  <conditionalFormatting sqref="A37">
    <cfRule type="containsText" dxfId="20834" priority="1820" operator="containsText" text="NTRAB">
      <formula>NOT(ISERROR(SEARCH("NTRAB",A37)))</formula>
    </cfRule>
    <cfRule type="containsText" dxfId="20833" priority="1821" operator="containsText" text="FERIADO">
      <formula>NOT(ISERROR(SEARCH("FERIADO",A37)))</formula>
    </cfRule>
  </conditionalFormatting>
  <conditionalFormatting sqref="A37">
    <cfRule type="containsText" dxfId="20832" priority="1819" operator="containsText" text="FÉRIAS">
      <formula>NOT(ISERROR(SEARCH("FÉRIAS",A37)))</formula>
    </cfRule>
  </conditionalFormatting>
  <conditionalFormatting sqref="A37">
    <cfRule type="expression" dxfId="20831" priority="1815">
      <formula>A36="FERIADO"</formula>
    </cfRule>
    <cfRule type="expression" dxfId="20830" priority="1816">
      <formula>A36="NTRAB"</formula>
    </cfRule>
    <cfRule type="expression" dxfId="20829" priority="1817">
      <formula>A36="FÉRIAS"</formula>
    </cfRule>
    <cfRule type="expression" dxfId="20828" priority="1818">
      <formula>A36="ATESTADO"</formula>
    </cfRule>
  </conditionalFormatting>
  <conditionalFormatting sqref="A37">
    <cfRule type="containsText" dxfId="20827" priority="1814" operator="containsText" text="ATESTADO">
      <formula>NOT(ISERROR(SEARCH("ATESTADO",A37)))</formula>
    </cfRule>
  </conditionalFormatting>
  <conditionalFormatting sqref="A37">
    <cfRule type="expression" dxfId="20826" priority="1810">
      <formula>A35="ATESTADO"</formula>
    </cfRule>
    <cfRule type="expression" dxfId="20825" priority="1811">
      <formula>A35="FÉRIAS"</formula>
    </cfRule>
    <cfRule type="expression" dxfId="20824" priority="1812">
      <formula>A35="NTRAB"</formula>
    </cfRule>
    <cfRule type="expression" dxfId="20823" priority="1813">
      <formula>A35="FERIADO"</formula>
    </cfRule>
  </conditionalFormatting>
  <conditionalFormatting sqref="A37">
    <cfRule type="containsText" dxfId="20822" priority="1809" operator="containsText" text="HOJE">
      <formula>NOT(ISERROR(SEARCH("HOJE",A37)))</formula>
    </cfRule>
  </conditionalFormatting>
  <conditionalFormatting sqref="A41">
    <cfRule type="containsText" dxfId="20821" priority="1807" operator="containsText" text="NTRAB">
      <formula>NOT(ISERROR(SEARCH("NTRAB",A41)))</formula>
    </cfRule>
    <cfRule type="containsText" dxfId="20820" priority="1808" operator="containsText" text="FERIADO">
      <formula>NOT(ISERROR(SEARCH("FERIADO",A41)))</formula>
    </cfRule>
  </conditionalFormatting>
  <conditionalFormatting sqref="A41">
    <cfRule type="containsText" dxfId="20819" priority="1806" operator="containsText" text="FÉRIAS">
      <formula>NOT(ISERROR(SEARCH("FÉRIAS",A41)))</formula>
    </cfRule>
  </conditionalFormatting>
  <conditionalFormatting sqref="A41">
    <cfRule type="expression" dxfId="20818" priority="1802">
      <formula>A40="FERIADO"</formula>
    </cfRule>
    <cfRule type="expression" dxfId="20817" priority="1803">
      <formula>A40="NTRAB"</formula>
    </cfRule>
    <cfRule type="expression" dxfId="20816" priority="1804">
      <formula>A40="FÉRIAS"</formula>
    </cfRule>
    <cfRule type="expression" dxfId="20815" priority="1805">
      <formula>A40="ATESTADO"</formula>
    </cfRule>
  </conditionalFormatting>
  <conditionalFormatting sqref="A41">
    <cfRule type="containsText" dxfId="20814" priority="1801" operator="containsText" text="ATESTADO">
      <formula>NOT(ISERROR(SEARCH("ATESTADO",A41)))</formula>
    </cfRule>
  </conditionalFormatting>
  <conditionalFormatting sqref="A41">
    <cfRule type="expression" dxfId="20813" priority="1797">
      <formula>A39="ATESTADO"</formula>
    </cfRule>
    <cfRule type="expression" dxfId="20812" priority="1798">
      <formula>A39="FÉRIAS"</formula>
    </cfRule>
    <cfRule type="expression" dxfId="20811" priority="1799">
      <formula>A39="NTRAB"</formula>
    </cfRule>
    <cfRule type="expression" dxfId="20810" priority="1800">
      <formula>A39="FERIADO"</formula>
    </cfRule>
  </conditionalFormatting>
  <conditionalFormatting sqref="A41">
    <cfRule type="containsText" dxfId="20809" priority="1796" operator="containsText" text="HOJE">
      <formula>NOT(ISERROR(SEARCH("HOJE",A41)))</formula>
    </cfRule>
  </conditionalFormatting>
  <conditionalFormatting sqref="F6">
    <cfRule type="containsText" dxfId="20808" priority="1794" operator="containsText" text="NTRAB">
      <formula>NOT(ISERROR(SEARCH("NTRAB",F6)))</formula>
    </cfRule>
    <cfRule type="containsText" dxfId="20807" priority="1795" operator="containsText" text="FERIADO">
      <formula>NOT(ISERROR(SEARCH("FERIADO",F6)))</formula>
    </cfRule>
  </conditionalFormatting>
  <conditionalFormatting sqref="F6">
    <cfRule type="containsText" dxfId="20806" priority="1793" operator="containsText" text="FÉRIAS">
      <formula>NOT(ISERROR(SEARCH("FÉRIAS",F6)))</formula>
    </cfRule>
  </conditionalFormatting>
  <conditionalFormatting sqref="F3">
    <cfRule type="containsText" dxfId="20805" priority="1791" operator="containsText" text="NTRAB">
      <formula>NOT(ISERROR(SEARCH("NTRAB",F3)))</formula>
    </cfRule>
    <cfRule type="containsText" dxfId="20804" priority="1792" operator="containsText" text="FERIADO">
      <formula>NOT(ISERROR(SEARCH("FERIADO",F3)))</formula>
    </cfRule>
  </conditionalFormatting>
  <conditionalFormatting sqref="F3">
    <cfRule type="containsText" dxfId="20803" priority="1790" operator="containsText" text="FÉRIAS">
      <formula>NOT(ISERROR(SEARCH("FÉRIAS",F3)))</formula>
    </cfRule>
  </conditionalFormatting>
  <conditionalFormatting sqref="F3 F6">
    <cfRule type="containsText" dxfId="20802" priority="1789" operator="containsText" text="ATESTADO">
      <formula>NOT(ISERROR(SEARCH("ATESTADO",F3)))</formula>
    </cfRule>
  </conditionalFormatting>
  <conditionalFormatting sqref="F3 F6">
    <cfRule type="containsText" dxfId="20801" priority="1788" operator="containsText" text="HOJE">
      <formula>NOT(ISERROR(SEARCH("HOJE",F3)))</formula>
    </cfRule>
  </conditionalFormatting>
  <conditionalFormatting sqref="F10">
    <cfRule type="containsText" dxfId="20800" priority="1786" operator="containsText" text="NTRAB">
      <formula>NOT(ISERROR(SEARCH("NTRAB",F10)))</formula>
    </cfRule>
    <cfRule type="containsText" dxfId="20799" priority="1787" operator="containsText" text="FERIADO">
      <formula>NOT(ISERROR(SEARCH("FERIADO",F10)))</formula>
    </cfRule>
  </conditionalFormatting>
  <conditionalFormatting sqref="F10">
    <cfRule type="containsText" dxfId="20798" priority="1785" operator="containsText" text="FÉRIAS">
      <formula>NOT(ISERROR(SEARCH("FÉRIAS",F10)))</formula>
    </cfRule>
  </conditionalFormatting>
  <conditionalFormatting sqref="F7">
    <cfRule type="containsText" dxfId="20797" priority="1783" operator="containsText" text="NTRAB">
      <formula>NOT(ISERROR(SEARCH("NTRAB",F7)))</formula>
    </cfRule>
    <cfRule type="containsText" dxfId="20796" priority="1784" operator="containsText" text="FERIADO">
      <formula>NOT(ISERROR(SEARCH("FERIADO",F7)))</formula>
    </cfRule>
  </conditionalFormatting>
  <conditionalFormatting sqref="F7">
    <cfRule type="containsText" dxfId="20795" priority="1782" operator="containsText" text="FÉRIAS">
      <formula>NOT(ISERROR(SEARCH("FÉRIAS",F7)))</formula>
    </cfRule>
  </conditionalFormatting>
  <conditionalFormatting sqref="F7 F10">
    <cfRule type="containsText" dxfId="20794" priority="1781" operator="containsText" text="ATESTADO">
      <formula>NOT(ISERROR(SEARCH("ATESTADO",F7)))</formula>
    </cfRule>
  </conditionalFormatting>
  <conditionalFormatting sqref="F8">
    <cfRule type="containsText" dxfId="20793" priority="1779" operator="containsText" text="NTRAB">
      <formula>NOT(ISERROR(SEARCH("NTRAB",F8)))</formula>
    </cfRule>
    <cfRule type="containsText" dxfId="20792" priority="1780" operator="containsText" text="FERIADO">
      <formula>NOT(ISERROR(SEARCH("FERIADO",F8)))</formula>
    </cfRule>
  </conditionalFormatting>
  <conditionalFormatting sqref="F8">
    <cfRule type="containsText" dxfId="20791" priority="1778" operator="containsText" text="FÉRIAS">
      <formula>NOT(ISERROR(SEARCH("FÉRIAS",F8)))</formula>
    </cfRule>
  </conditionalFormatting>
  <conditionalFormatting sqref="F8">
    <cfRule type="expression" dxfId="20790" priority="1774">
      <formula>F7="FERIADO"</formula>
    </cfRule>
    <cfRule type="expression" dxfId="20789" priority="1775">
      <formula>F7="NTRAB"</formula>
    </cfRule>
    <cfRule type="expression" dxfId="20788" priority="1776">
      <formula>F7="FÉRIAS"</formula>
    </cfRule>
    <cfRule type="expression" dxfId="20787" priority="1777">
      <formula>F7="ATESTADO"</formula>
    </cfRule>
  </conditionalFormatting>
  <conditionalFormatting sqref="F8">
    <cfRule type="containsText" dxfId="20786" priority="1773" operator="containsText" text="ATESTADO">
      <formula>NOT(ISERROR(SEARCH("ATESTADO",F8)))</formula>
    </cfRule>
  </conditionalFormatting>
  <conditionalFormatting sqref="F9">
    <cfRule type="containsText" dxfId="20785" priority="1771" operator="containsText" text="NTRAB">
      <formula>NOT(ISERROR(SEARCH("NTRAB",F9)))</formula>
    </cfRule>
    <cfRule type="containsText" dxfId="20784" priority="1772" operator="containsText" text="FERIADO">
      <formula>NOT(ISERROR(SEARCH("FERIADO",F9)))</formula>
    </cfRule>
  </conditionalFormatting>
  <conditionalFormatting sqref="F9">
    <cfRule type="containsText" dxfId="20783" priority="1770" operator="containsText" text="FÉRIAS">
      <formula>NOT(ISERROR(SEARCH("FÉRIAS",F9)))</formula>
    </cfRule>
  </conditionalFormatting>
  <conditionalFormatting sqref="F9">
    <cfRule type="expression" dxfId="20782" priority="1766">
      <formula>F8="FERIADO"</formula>
    </cfRule>
    <cfRule type="expression" dxfId="20781" priority="1767">
      <formula>F8="NTRAB"</formula>
    </cfRule>
    <cfRule type="expression" dxfId="20780" priority="1768">
      <formula>F8="FÉRIAS"</formula>
    </cfRule>
    <cfRule type="expression" dxfId="20779" priority="1769">
      <formula>F8="ATESTADO"</formula>
    </cfRule>
  </conditionalFormatting>
  <conditionalFormatting sqref="F9">
    <cfRule type="containsText" dxfId="20778" priority="1765" operator="containsText" text="ATESTADO">
      <formula>NOT(ISERROR(SEARCH("ATESTADO",F9)))</formula>
    </cfRule>
  </conditionalFormatting>
  <conditionalFormatting sqref="F9">
    <cfRule type="expression" dxfId="20777" priority="1761">
      <formula>F7="ATESTADO"</formula>
    </cfRule>
    <cfRule type="expression" dxfId="20776" priority="1762">
      <formula>F7="FÉRIAS"</formula>
    </cfRule>
    <cfRule type="expression" dxfId="20775" priority="1763">
      <formula>F7="NTRAB"</formula>
    </cfRule>
    <cfRule type="expression" dxfId="20774" priority="1764">
      <formula>F7="FERIADO"</formula>
    </cfRule>
  </conditionalFormatting>
  <conditionalFormatting sqref="F7:F10">
    <cfRule type="containsText" dxfId="20773" priority="1760" operator="containsText" text="HOJE">
      <formula>NOT(ISERROR(SEARCH("HOJE",F7)))</formula>
    </cfRule>
  </conditionalFormatting>
  <conditionalFormatting sqref="F14">
    <cfRule type="containsText" dxfId="20772" priority="1758" operator="containsText" text="NTRAB">
      <formula>NOT(ISERROR(SEARCH("NTRAB",F14)))</formula>
    </cfRule>
    <cfRule type="containsText" dxfId="20771" priority="1759" operator="containsText" text="FERIADO">
      <formula>NOT(ISERROR(SEARCH("FERIADO",F14)))</formula>
    </cfRule>
  </conditionalFormatting>
  <conditionalFormatting sqref="F14">
    <cfRule type="containsText" dxfId="20770" priority="1757" operator="containsText" text="FÉRIAS">
      <formula>NOT(ISERROR(SEARCH("FÉRIAS",F14)))</formula>
    </cfRule>
  </conditionalFormatting>
  <conditionalFormatting sqref="F11">
    <cfRule type="containsText" dxfId="20769" priority="1755" operator="containsText" text="NTRAB">
      <formula>NOT(ISERROR(SEARCH("NTRAB",F11)))</formula>
    </cfRule>
    <cfRule type="containsText" dxfId="20768" priority="1756" operator="containsText" text="FERIADO">
      <formula>NOT(ISERROR(SEARCH("FERIADO",F11)))</formula>
    </cfRule>
  </conditionalFormatting>
  <conditionalFormatting sqref="F11">
    <cfRule type="containsText" dxfId="20767" priority="1754" operator="containsText" text="FÉRIAS">
      <formula>NOT(ISERROR(SEARCH("FÉRIAS",F11)))</formula>
    </cfRule>
  </conditionalFormatting>
  <conditionalFormatting sqref="F11 F14">
    <cfRule type="containsText" dxfId="20766" priority="1753" operator="containsText" text="ATESTADO">
      <formula>NOT(ISERROR(SEARCH("ATESTADO",F11)))</formula>
    </cfRule>
  </conditionalFormatting>
  <conditionalFormatting sqref="F12">
    <cfRule type="containsText" dxfId="20765" priority="1751" operator="containsText" text="NTRAB">
      <formula>NOT(ISERROR(SEARCH("NTRAB",F12)))</formula>
    </cfRule>
    <cfRule type="containsText" dxfId="20764" priority="1752" operator="containsText" text="FERIADO">
      <formula>NOT(ISERROR(SEARCH("FERIADO",F12)))</formula>
    </cfRule>
  </conditionalFormatting>
  <conditionalFormatting sqref="F12">
    <cfRule type="containsText" dxfId="20763" priority="1750" operator="containsText" text="FÉRIAS">
      <formula>NOT(ISERROR(SEARCH("FÉRIAS",F12)))</formula>
    </cfRule>
  </conditionalFormatting>
  <conditionalFormatting sqref="F12">
    <cfRule type="expression" dxfId="20762" priority="1746">
      <formula>F11="FERIADO"</formula>
    </cfRule>
    <cfRule type="expression" dxfId="20761" priority="1747">
      <formula>F11="NTRAB"</formula>
    </cfRule>
    <cfRule type="expression" dxfId="20760" priority="1748">
      <formula>F11="FÉRIAS"</formula>
    </cfRule>
    <cfRule type="expression" dxfId="20759" priority="1749">
      <formula>F11="ATESTADO"</formula>
    </cfRule>
  </conditionalFormatting>
  <conditionalFormatting sqref="F12">
    <cfRule type="containsText" dxfId="20758" priority="1745" operator="containsText" text="ATESTADO">
      <formula>NOT(ISERROR(SEARCH("ATESTADO",F12)))</formula>
    </cfRule>
  </conditionalFormatting>
  <conditionalFormatting sqref="F11:F12 F14">
    <cfRule type="containsText" dxfId="20757" priority="1744" operator="containsText" text="HOJE">
      <formula>NOT(ISERROR(SEARCH("HOJE",F11)))</formula>
    </cfRule>
  </conditionalFormatting>
  <conditionalFormatting sqref="F18">
    <cfRule type="containsText" dxfId="20756" priority="1742" operator="containsText" text="NTRAB">
      <formula>NOT(ISERROR(SEARCH("NTRAB",F18)))</formula>
    </cfRule>
    <cfRule type="containsText" dxfId="20755" priority="1743" operator="containsText" text="FERIADO">
      <formula>NOT(ISERROR(SEARCH("FERIADO",F18)))</formula>
    </cfRule>
  </conditionalFormatting>
  <conditionalFormatting sqref="F18">
    <cfRule type="containsText" dxfId="20754" priority="1741" operator="containsText" text="FÉRIAS">
      <formula>NOT(ISERROR(SEARCH("FÉRIAS",F18)))</formula>
    </cfRule>
  </conditionalFormatting>
  <conditionalFormatting sqref="F15">
    <cfRule type="containsText" dxfId="20753" priority="1739" operator="containsText" text="NTRAB">
      <formula>NOT(ISERROR(SEARCH("NTRAB",F15)))</formula>
    </cfRule>
    <cfRule type="containsText" dxfId="20752" priority="1740" operator="containsText" text="FERIADO">
      <formula>NOT(ISERROR(SEARCH("FERIADO",F15)))</formula>
    </cfRule>
  </conditionalFormatting>
  <conditionalFormatting sqref="F15">
    <cfRule type="containsText" dxfId="20751" priority="1738" operator="containsText" text="FÉRIAS">
      <formula>NOT(ISERROR(SEARCH("FÉRIAS",F15)))</formula>
    </cfRule>
  </conditionalFormatting>
  <conditionalFormatting sqref="F15 F18">
    <cfRule type="containsText" dxfId="20750" priority="1737" operator="containsText" text="ATESTADO">
      <formula>NOT(ISERROR(SEARCH("ATESTADO",F15)))</formula>
    </cfRule>
  </conditionalFormatting>
  <conditionalFormatting sqref="F16">
    <cfRule type="containsText" dxfId="20749" priority="1735" operator="containsText" text="NTRAB">
      <formula>NOT(ISERROR(SEARCH("NTRAB",F16)))</formula>
    </cfRule>
    <cfRule type="containsText" dxfId="20748" priority="1736" operator="containsText" text="FERIADO">
      <formula>NOT(ISERROR(SEARCH("FERIADO",F16)))</formula>
    </cfRule>
  </conditionalFormatting>
  <conditionalFormatting sqref="F16">
    <cfRule type="containsText" dxfId="20747" priority="1734" operator="containsText" text="FÉRIAS">
      <formula>NOT(ISERROR(SEARCH("FÉRIAS",F16)))</formula>
    </cfRule>
  </conditionalFormatting>
  <conditionalFormatting sqref="F16">
    <cfRule type="expression" dxfId="20746" priority="1730">
      <formula>F15="FERIADO"</formula>
    </cfRule>
    <cfRule type="expression" dxfId="20745" priority="1731">
      <formula>F15="NTRAB"</formula>
    </cfRule>
    <cfRule type="expression" dxfId="20744" priority="1732">
      <formula>F15="FÉRIAS"</formula>
    </cfRule>
    <cfRule type="expression" dxfId="20743" priority="1733">
      <formula>F15="ATESTADO"</formula>
    </cfRule>
  </conditionalFormatting>
  <conditionalFormatting sqref="F16">
    <cfRule type="containsText" dxfId="20742" priority="1729" operator="containsText" text="ATESTADO">
      <formula>NOT(ISERROR(SEARCH("ATESTADO",F16)))</formula>
    </cfRule>
  </conditionalFormatting>
  <conditionalFormatting sqref="F15:F16 F18">
    <cfRule type="containsText" dxfId="20741" priority="1728" operator="containsText" text="HOJE">
      <formula>NOT(ISERROR(SEARCH("HOJE",F15)))</formula>
    </cfRule>
  </conditionalFormatting>
  <conditionalFormatting sqref="F22">
    <cfRule type="containsText" dxfId="20740" priority="1726" operator="containsText" text="NTRAB">
      <formula>NOT(ISERROR(SEARCH("NTRAB",F22)))</formula>
    </cfRule>
    <cfRule type="containsText" dxfId="20739" priority="1727" operator="containsText" text="FERIADO">
      <formula>NOT(ISERROR(SEARCH("FERIADO",F22)))</formula>
    </cfRule>
  </conditionalFormatting>
  <conditionalFormatting sqref="F22">
    <cfRule type="containsText" dxfId="20738" priority="1725" operator="containsText" text="FÉRIAS">
      <formula>NOT(ISERROR(SEARCH("FÉRIAS",F22)))</formula>
    </cfRule>
  </conditionalFormatting>
  <conditionalFormatting sqref="F19">
    <cfRule type="containsText" dxfId="20737" priority="1723" operator="containsText" text="NTRAB">
      <formula>NOT(ISERROR(SEARCH("NTRAB",F19)))</formula>
    </cfRule>
    <cfRule type="containsText" dxfId="20736" priority="1724" operator="containsText" text="FERIADO">
      <formula>NOT(ISERROR(SEARCH("FERIADO",F19)))</formula>
    </cfRule>
  </conditionalFormatting>
  <conditionalFormatting sqref="F19">
    <cfRule type="containsText" dxfId="20735" priority="1722" operator="containsText" text="FÉRIAS">
      <formula>NOT(ISERROR(SEARCH("FÉRIAS",F19)))</formula>
    </cfRule>
  </conditionalFormatting>
  <conditionalFormatting sqref="F19 F22">
    <cfRule type="containsText" dxfId="20734" priority="1721" operator="containsText" text="ATESTADO">
      <formula>NOT(ISERROR(SEARCH("ATESTADO",F19)))</formula>
    </cfRule>
  </conditionalFormatting>
  <conditionalFormatting sqref="F20">
    <cfRule type="containsText" dxfId="20733" priority="1719" operator="containsText" text="NTRAB">
      <formula>NOT(ISERROR(SEARCH("NTRAB",F20)))</formula>
    </cfRule>
    <cfRule type="containsText" dxfId="20732" priority="1720" operator="containsText" text="FERIADO">
      <formula>NOT(ISERROR(SEARCH("FERIADO",F20)))</formula>
    </cfRule>
  </conditionalFormatting>
  <conditionalFormatting sqref="F20">
    <cfRule type="containsText" dxfId="20731" priority="1718" operator="containsText" text="FÉRIAS">
      <formula>NOT(ISERROR(SEARCH("FÉRIAS",F20)))</formula>
    </cfRule>
  </conditionalFormatting>
  <conditionalFormatting sqref="F20">
    <cfRule type="expression" dxfId="20730" priority="1714">
      <formula>F19="FERIADO"</formula>
    </cfRule>
    <cfRule type="expression" dxfId="20729" priority="1715">
      <formula>F19="NTRAB"</formula>
    </cfRule>
    <cfRule type="expression" dxfId="20728" priority="1716">
      <formula>F19="FÉRIAS"</formula>
    </cfRule>
    <cfRule type="expression" dxfId="20727" priority="1717">
      <formula>F19="ATESTADO"</formula>
    </cfRule>
  </conditionalFormatting>
  <conditionalFormatting sqref="F20">
    <cfRule type="containsText" dxfId="20726" priority="1713" operator="containsText" text="ATESTADO">
      <formula>NOT(ISERROR(SEARCH("ATESTADO",F20)))</formula>
    </cfRule>
  </conditionalFormatting>
  <conditionalFormatting sqref="F19:F20 F22">
    <cfRule type="containsText" dxfId="20725" priority="1712" operator="containsText" text="HOJE">
      <formula>NOT(ISERROR(SEARCH("HOJE",F19)))</formula>
    </cfRule>
  </conditionalFormatting>
  <conditionalFormatting sqref="F26">
    <cfRule type="containsText" dxfId="20724" priority="1710" operator="containsText" text="NTRAB">
      <formula>NOT(ISERROR(SEARCH("NTRAB",F26)))</formula>
    </cfRule>
    <cfRule type="containsText" dxfId="20723" priority="1711" operator="containsText" text="FERIADO">
      <formula>NOT(ISERROR(SEARCH("FERIADO",F26)))</formula>
    </cfRule>
  </conditionalFormatting>
  <conditionalFormatting sqref="F26">
    <cfRule type="containsText" dxfId="20722" priority="1709" operator="containsText" text="FÉRIAS">
      <formula>NOT(ISERROR(SEARCH("FÉRIAS",F26)))</formula>
    </cfRule>
  </conditionalFormatting>
  <conditionalFormatting sqref="F23">
    <cfRule type="containsText" dxfId="20721" priority="1707" operator="containsText" text="NTRAB">
      <formula>NOT(ISERROR(SEARCH("NTRAB",F23)))</formula>
    </cfRule>
    <cfRule type="containsText" dxfId="20720" priority="1708" operator="containsText" text="FERIADO">
      <formula>NOT(ISERROR(SEARCH("FERIADO",F23)))</formula>
    </cfRule>
  </conditionalFormatting>
  <conditionalFormatting sqref="F23">
    <cfRule type="containsText" dxfId="20719" priority="1706" operator="containsText" text="FÉRIAS">
      <formula>NOT(ISERROR(SEARCH("FÉRIAS",F23)))</formula>
    </cfRule>
  </conditionalFormatting>
  <conditionalFormatting sqref="F23 F26">
    <cfRule type="containsText" dxfId="20718" priority="1705" operator="containsText" text="ATESTADO">
      <formula>NOT(ISERROR(SEARCH("ATESTADO",F23)))</formula>
    </cfRule>
  </conditionalFormatting>
  <conditionalFormatting sqref="F24">
    <cfRule type="containsText" dxfId="20717" priority="1703" operator="containsText" text="NTRAB">
      <formula>NOT(ISERROR(SEARCH("NTRAB",F24)))</formula>
    </cfRule>
    <cfRule type="containsText" dxfId="20716" priority="1704" operator="containsText" text="FERIADO">
      <formula>NOT(ISERROR(SEARCH("FERIADO",F24)))</formula>
    </cfRule>
  </conditionalFormatting>
  <conditionalFormatting sqref="F24">
    <cfRule type="containsText" dxfId="20715" priority="1702" operator="containsText" text="FÉRIAS">
      <formula>NOT(ISERROR(SEARCH("FÉRIAS",F24)))</formula>
    </cfRule>
  </conditionalFormatting>
  <conditionalFormatting sqref="F24">
    <cfRule type="expression" dxfId="20714" priority="1698">
      <formula>F23="FERIADO"</formula>
    </cfRule>
    <cfRule type="expression" dxfId="20713" priority="1699">
      <formula>F23="NTRAB"</formula>
    </cfRule>
    <cfRule type="expression" dxfId="20712" priority="1700">
      <formula>F23="FÉRIAS"</formula>
    </cfRule>
    <cfRule type="expression" dxfId="20711" priority="1701">
      <formula>F23="ATESTADO"</formula>
    </cfRule>
  </conditionalFormatting>
  <conditionalFormatting sqref="F24">
    <cfRule type="containsText" dxfId="20710" priority="1697" operator="containsText" text="ATESTADO">
      <formula>NOT(ISERROR(SEARCH("ATESTADO",F24)))</formula>
    </cfRule>
  </conditionalFormatting>
  <conditionalFormatting sqref="F23:F24 F26">
    <cfRule type="containsText" dxfId="20709" priority="1696" operator="containsText" text="HOJE">
      <formula>NOT(ISERROR(SEARCH("HOJE",F23)))</formula>
    </cfRule>
  </conditionalFormatting>
  <conditionalFormatting sqref="F30">
    <cfRule type="containsText" dxfId="20708" priority="1694" operator="containsText" text="NTRAB">
      <formula>NOT(ISERROR(SEARCH("NTRAB",F30)))</formula>
    </cfRule>
    <cfRule type="containsText" dxfId="20707" priority="1695" operator="containsText" text="FERIADO">
      <formula>NOT(ISERROR(SEARCH("FERIADO",F30)))</formula>
    </cfRule>
  </conditionalFormatting>
  <conditionalFormatting sqref="F30">
    <cfRule type="containsText" dxfId="20706" priority="1693" operator="containsText" text="FÉRIAS">
      <formula>NOT(ISERROR(SEARCH("FÉRIAS",F30)))</formula>
    </cfRule>
  </conditionalFormatting>
  <conditionalFormatting sqref="F27">
    <cfRule type="containsText" dxfId="20705" priority="1691" operator="containsText" text="NTRAB">
      <formula>NOT(ISERROR(SEARCH("NTRAB",F27)))</formula>
    </cfRule>
    <cfRule type="containsText" dxfId="20704" priority="1692" operator="containsText" text="FERIADO">
      <formula>NOT(ISERROR(SEARCH("FERIADO",F27)))</formula>
    </cfRule>
  </conditionalFormatting>
  <conditionalFormatting sqref="F27">
    <cfRule type="containsText" dxfId="20703" priority="1690" operator="containsText" text="FÉRIAS">
      <formula>NOT(ISERROR(SEARCH("FÉRIAS",F27)))</formula>
    </cfRule>
  </conditionalFormatting>
  <conditionalFormatting sqref="F27 F30">
    <cfRule type="containsText" dxfId="20702" priority="1689" operator="containsText" text="ATESTADO">
      <formula>NOT(ISERROR(SEARCH("ATESTADO",F27)))</formula>
    </cfRule>
  </conditionalFormatting>
  <conditionalFormatting sqref="F28">
    <cfRule type="containsText" dxfId="20701" priority="1687" operator="containsText" text="NTRAB">
      <formula>NOT(ISERROR(SEARCH("NTRAB",F28)))</formula>
    </cfRule>
    <cfRule type="containsText" dxfId="20700" priority="1688" operator="containsText" text="FERIADO">
      <formula>NOT(ISERROR(SEARCH("FERIADO",F28)))</formula>
    </cfRule>
  </conditionalFormatting>
  <conditionalFormatting sqref="F28">
    <cfRule type="containsText" dxfId="20699" priority="1686" operator="containsText" text="FÉRIAS">
      <formula>NOT(ISERROR(SEARCH("FÉRIAS",F28)))</formula>
    </cfRule>
  </conditionalFormatting>
  <conditionalFormatting sqref="F28">
    <cfRule type="expression" dxfId="20698" priority="1682">
      <formula>F27="FERIADO"</formula>
    </cfRule>
    <cfRule type="expression" dxfId="20697" priority="1683">
      <formula>F27="NTRAB"</formula>
    </cfRule>
    <cfRule type="expression" dxfId="20696" priority="1684">
      <formula>F27="FÉRIAS"</formula>
    </cfRule>
    <cfRule type="expression" dxfId="20695" priority="1685">
      <formula>F27="ATESTADO"</formula>
    </cfRule>
  </conditionalFormatting>
  <conditionalFormatting sqref="F28">
    <cfRule type="containsText" dxfId="20694" priority="1681" operator="containsText" text="ATESTADO">
      <formula>NOT(ISERROR(SEARCH("ATESTADO",F28)))</formula>
    </cfRule>
  </conditionalFormatting>
  <conditionalFormatting sqref="F27:F28 F30">
    <cfRule type="containsText" dxfId="20693" priority="1680" operator="containsText" text="HOJE">
      <formula>NOT(ISERROR(SEARCH("HOJE",F27)))</formula>
    </cfRule>
  </conditionalFormatting>
  <conditionalFormatting sqref="F34">
    <cfRule type="containsText" dxfId="20692" priority="1678" operator="containsText" text="NTRAB">
      <formula>NOT(ISERROR(SEARCH("NTRAB",F34)))</formula>
    </cfRule>
    <cfRule type="containsText" dxfId="20691" priority="1679" operator="containsText" text="FERIADO">
      <formula>NOT(ISERROR(SEARCH("FERIADO",F34)))</formula>
    </cfRule>
  </conditionalFormatting>
  <conditionalFormatting sqref="F34">
    <cfRule type="containsText" dxfId="20690" priority="1677" operator="containsText" text="FÉRIAS">
      <formula>NOT(ISERROR(SEARCH("FÉRIAS",F34)))</formula>
    </cfRule>
  </conditionalFormatting>
  <conditionalFormatting sqref="F31">
    <cfRule type="containsText" dxfId="20689" priority="1675" operator="containsText" text="NTRAB">
      <formula>NOT(ISERROR(SEARCH("NTRAB",F31)))</formula>
    </cfRule>
    <cfRule type="containsText" dxfId="20688" priority="1676" operator="containsText" text="FERIADO">
      <formula>NOT(ISERROR(SEARCH("FERIADO",F31)))</formula>
    </cfRule>
  </conditionalFormatting>
  <conditionalFormatting sqref="F31">
    <cfRule type="containsText" dxfId="20687" priority="1674" operator="containsText" text="FÉRIAS">
      <formula>NOT(ISERROR(SEARCH("FÉRIAS",F31)))</formula>
    </cfRule>
  </conditionalFormatting>
  <conditionalFormatting sqref="F31 F34">
    <cfRule type="containsText" dxfId="20686" priority="1673" operator="containsText" text="ATESTADO">
      <formula>NOT(ISERROR(SEARCH("ATESTADO",F31)))</formula>
    </cfRule>
  </conditionalFormatting>
  <conditionalFormatting sqref="F32">
    <cfRule type="containsText" dxfId="20685" priority="1671" operator="containsText" text="NTRAB">
      <formula>NOT(ISERROR(SEARCH("NTRAB",F32)))</formula>
    </cfRule>
    <cfRule type="containsText" dxfId="20684" priority="1672" operator="containsText" text="FERIADO">
      <formula>NOT(ISERROR(SEARCH("FERIADO",F32)))</formula>
    </cfRule>
  </conditionalFormatting>
  <conditionalFormatting sqref="F32">
    <cfRule type="containsText" dxfId="20683" priority="1670" operator="containsText" text="FÉRIAS">
      <formula>NOT(ISERROR(SEARCH("FÉRIAS",F32)))</formula>
    </cfRule>
  </conditionalFormatting>
  <conditionalFormatting sqref="F32">
    <cfRule type="expression" dxfId="20682" priority="1666">
      <formula>F31="FERIADO"</formula>
    </cfRule>
    <cfRule type="expression" dxfId="20681" priority="1667">
      <formula>F31="NTRAB"</formula>
    </cfRule>
    <cfRule type="expression" dxfId="20680" priority="1668">
      <formula>F31="FÉRIAS"</formula>
    </cfRule>
    <cfRule type="expression" dxfId="20679" priority="1669">
      <formula>F31="ATESTADO"</formula>
    </cfRule>
  </conditionalFormatting>
  <conditionalFormatting sqref="F32">
    <cfRule type="containsText" dxfId="20678" priority="1665" operator="containsText" text="ATESTADO">
      <formula>NOT(ISERROR(SEARCH("ATESTADO",F32)))</formula>
    </cfRule>
  </conditionalFormatting>
  <conditionalFormatting sqref="F31:F32 F34">
    <cfRule type="containsText" dxfId="20677" priority="1664" operator="containsText" text="HOJE">
      <formula>NOT(ISERROR(SEARCH("HOJE",F31)))</formula>
    </cfRule>
  </conditionalFormatting>
  <conditionalFormatting sqref="F38">
    <cfRule type="containsText" dxfId="20676" priority="1662" operator="containsText" text="NTRAB">
      <formula>NOT(ISERROR(SEARCH("NTRAB",F38)))</formula>
    </cfRule>
    <cfRule type="containsText" dxfId="20675" priority="1663" operator="containsText" text="FERIADO">
      <formula>NOT(ISERROR(SEARCH("FERIADO",F38)))</formula>
    </cfRule>
  </conditionalFormatting>
  <conditionalFormatting sqref="F38">
    <cfRule type="containsText" dxfId="20674" priority="1661" operator="containsText" text="FÉRIAS">
      <formula>NOT(ISERROR(SEARCH("FÉRIAS",F38)))</formula>
    </cfRule>
  </conditionalFormatting>
  <conditionalFormatting sqref="F35">
    <cfRule type="containsText" dxfId="20673" priority="1659" operator="containsText" text="NTRAB">
      <formula>NOT(ISERROR(SEARCH("NTRAB",F35)))</formula>
    </cfRule>
    <cfRule type="containsText" dxfId="20672" priority="1660" operator="containsText" text="FERIADO">
      <formula>NOT(ISERROR(SEARCH("FERIADO",F35)))</formula>
    </cfRule>
  </conditionalFormatting>
  <conditionalFormatting sqref="F35">
    <cfRule type="containsText" dxfId="20671" priority="1658" operator="containsText" text="FÉRIAS">
      <formula>NOT(ISERROR(SEARCH("FÉRIAS",F35)))</formula>
    </cfRule>
  </conditionalFormatting>
  <conditionalFormatting sqref="F35 F38">
    <cfRule type="containsText" dxfId="20670" priority="1657" operator="containsText" text="ATESTADO">
      <formula>NOT(ISERROR(SEARCH("ATESTADO",F35)))</formula>
    </cfRule>
  </conditionalFormatting>
  <conditionalFormatting sqref="F36">
    <cfRule type="containsText" dxfId="20669" priority="1655" operator="containsText" text="NTRAB">
      <formula>NOT(ISERROR(SEARCH("NTRAB",F36)))</formula>
    </cfRule>
    <cfRule type="containsText" dxfId="20668" priority="1656" operator="containsText" text="FERIADO">
      <formula>NOT(ISERROR(SEARCH("FERIADO",F36)))</formula>
    </cfRule>
  </conditionalFormatting>
  <conditionalFormatting sqref="F36">
    <cfRule type="containsText" dxfId="20667" priority="1654" operator="containsText" text="FÉRIAS">
      <formula>NOT(ISERROR(SEARCH("FÉRIAS",F36)))</formula>
    </cfRule>
  </conditionalFormatting>
  <conditionalFormatting sqref="F36">
    <cfRule type="expression" dxfId="20666" priority="1650">
      <formula>F35="FERIADO"</formula>
    </cfRule>
    <cfRule type="expression" dxfId="20665" priority="1651">
      <formula>F35="NTRAB"</formula>
    </cfRule>
    <cfRule type="expression" dxfId="20664" priority="1652">
      <formula>F35="FÉRIAS"</formula>
    </cfRule>
    <cfRule type="expression" dxfId="20663" priority="1653">
      <formula>F35="ATESTADO"</formula>
    </cfRule>
  </conditionalFormatting>
  <conditionalFormatting sqref="F36">
    <cfRule type="containsText" dxfId="20662" priority="1649" operator="containsText" text="ATESTADO">
      <formula>NOT(ISERROR(SEARCH("ATESTADO",F36)))</formula>
    </cfRule>
  </conditionalFormatting>
  <conditionalFormatting sqref="F35:F36 F38">
    <cfRule type="containsText" dxfId="20661" priority="1648" operator="containsText" text="HOJE">
      <formula>NOT(ISERROR(SEARCH("HOJE",F35)))</formula>
    </cfRule>
  </conditionalFormatting>
  <conditionalFormatting sqref="F42">
    <cfRule type="containsText" dxfId="20660" priority="1646" operator="containsText" text="NTRAB">
      <formula>NOT(ISERROR(SEARCH("NTRAB",F42)))</formula>
    </cfRule>
    <cfRule type="containsText" dxfId="20659" priority="1647" operator="containsText" text="FERIADO">
      <formula>NOT(ISERROR(SEARCH("FERIADO",F42)))</formula>
    </cfRule>
  </conditionalFormatting>
  <conditionalFormatting sqref="F42">
    <cfRule type="containsText" dxfId="20658" priority="1645" operator="containsText" text="FÉRIAS">
      <formula>NOT(ISERROR(SEARCH("FÉRIAS",F42)))</formula>
    </cfRule>
  </conditionalFormatting>
  <conditionalFormatting sqref="F39">
    <cfRule type="containsText" dxfId="20657" priority="1643" operator="containsText" text="NTRAB">
      <formula>NOT(ISERROR(SEARCH("NTRAB",F39)))</formula>
    </cfRule>
    <cfRule type="containsText" dxfId="20656" priority="1644" operator="containsText" text="FERIADO">
      <formula>NOT(ISERROR(SEARCH("FERIADO",F39)))</formula>
    </cfRule>
  </conditionalFormatting>
  <conditionalFormatting sqref="F39">
    <cfRule type="containsText" dxfId="20655" priority="1642" operator="containsText" text="FÉRIAS">
      <formula>NOT(ISERROR(SEARCH("FÉRIAS",F39)))</formula>
    </cfRule>
  </conditionalFormatting>
  <conditionalFormatting sqref="F39 F42">
    <cfRule type="containsText" dxfId="20654" priority="1641" operator="containsText" text="ATESTADO">
      <formula>NOT(ISERROR(SEARCH("ATESTADO",F39)))</formula>
    </cfRule>
  </conditionalFormatting>
  <conditionalFormatting sqref="F40">
    <cfRule type="containsText" dxfId="20653" priority="1639" operator="containsText" text="NTRAB">
      <formula>NOT(ISERROR(SEARCH("NTRAB",F40)))</formula>
    </cfRule>
    <cfRule type="containsText" dxfId="20652" priority="1640" operator="containsText" text="FERIADO">
      <formula>NOT(ISERROR(SEARCH("FERIADO",F40)))</formula>
    </cfRule>
  </conditionalFormatting>
  <conditionalFormatting sqref="F40">
    <cfRule type="containsText" dxfId="20651" priority="1638" operator="containsText" text="FÉRIAS">
      <formula>NOT(ISERROR(SEARCH("FÉRIAS",F40)))</formula>
    </cfRule>
  </conditionalFormatting>
  <conditionalFormatting sqref="F40">
    <cfRule type="expression" dxfId="20650" priority="1634">
      <formula>F39="FERIADO"</formula>
    </cfRule>
    <cfRule type="expression" dxfId="20649" priority="1635">
      <formula>F39="NTRAB"</formula>
    </cfRule>
    <cfRule type="expression" dxfId="20648" priority="1636">
      <formula>F39="FÉRIAS"</formula>
    </cfRule>
    <cfRule type="expression" dxfId="20647" priority="1637">
      <formula>F39="ATESTADO"</formula>
    </cfRule>
  </conditionalFormatting>
  <conditionalFormatting sqref="F40">
    <cfRule type="containsText" dxfId="20646" priority="1633" operator="containsText" text="ATESTADO">
      <formula>NOT(ISERROR(SEARCH("ATESTADO",F40)))</formula>
    </cfRule>
  </conditionalFormatting>
  <conditionalFormatting sqref="F39:F40 F42">
    <cfRule type="containsText" dxfId="20645" priority="1632" operator="containsText" text="HOJE">
      <formula>NOT(ISERROR(SEARCH("HOJE",F39)))</formula>
    </cfRule>
  </conditionalFormatting>
  <conditionalFormatting sqref="F13">
    <cfRule type="containsText" dxfId="20644" priority="1630" operator="containsText" text="NTRAB">
      <formula>NOT(ISERROR(SEARCH("NTRAB",F13)))</formula>
    </cfRule>
    <cfRule type="containsText" dxfId="20643" priority="1631" operator="containsText" text="FERIADO">
      <formula>NOT(ISERROR(SEARCH("FERIADO",F13)))</formula>
    </cfRule>
  </conditionalFormatting>
  <conditionalFormatting sqref="F13">
    <cfRule type="containsText" dxfId="20642" priority="1629" operator="containsText" text="FÉRIAS">
      <formula>NOT(ISERROR(SEARCH("FÉRIAS",F13)))</formula>
    </cfRule>
  </conditionalFormatting>
  <conditionalFormatting sqref="F13">
    <cfRule type="expression" dxfId="20641" priority="1625">
      <formula>F12="FERIADO"</formula>
    </cfRule>
    <cfRule type="expression" dxfId="20640" priority="1626">
      <formula>F12="NTRAB"</formula>
    </cfRule>
    <cfRule type="expression" dxfId="20639" priority="1627">
      <formula>F12="FÉRIAS"</formula>
    </cfRule>
    <cfRule type="expression" dxfId="20638" priority="1628">
      <formula>F12="ATESTADO"</formula>
    </cfRule>
  </conditionalFormatting>
  <conditionalFormatting sqref="F13">
    <cfRule type="containsText" dxfId="20637" priority="1624" operator="containsText" text="ATESTADO">
      <formula>NOT(ISERROR(SEARCH("ATESTADO",F13)))</formula>
    </cfRule>
  </conditionalFormatting>
  <conditionalFormatting sqref="F13">
    <cfRule type="expression" dxfId="20636" priority="1620">
      <formula>F11="ATESTADO"</formula>
    </cfRule>
    <cfRule type="expression" dxfId="20635" priority="1621">
      <formula>F11="FÉRIAS"</formula>
    </cfRule>
    <cfRule type="expression" dxfId="20634" priority="1622">
      <formula>F11="NTRAB"</formula>
    </cfRule>
    <cfRule type="expression" dxfId="20633" priority="1623">
      <formula>F11="FERIADO"</formula>
    </cfRule>
  </conditionalFormatting>
  <conditionalFormatting sqref="F13">
    <cfRule type="containsText" dxfId="20632" priority="1619" operator="containsText" text="HOJE">
      <formula>NOT(ISERROR(SEARCH("HOJE",F13)))</formula>
    </cfRule>
  </conditionalFormatting>
  <conditionalFormatting sqref="F17">
    <cfRule type="containsText" dxfId="20631" priority="1617" operator="containsText" text="NTRAB">
      <formula>NOT(ISERROR(SEARCH("NTRAB",F17)))</formula>
    </cfRule>
    <cfRule type="containsText" dxfId="20630" priority="1618" operator="containsText" text="FERIADO">
      <formula>NOT(ISERROR(SEARCH("FERIADO",F17)))</formula>
    </cfRule>
  </conditionalFormatting>
  <conditionalFormatting sqref="F17">
    <cfRule type="containsText" dxfId="20629" priority="1616" operator="containsText" text="FÉRIAS">
      <formula>NOT(ISERROR(SEARCH("FÉRIAS",F17)))</formula>
    </cfRule>
  </conditionalFormatting>
  <conditionalFormatting sqref="F17">
    <cfRule type="expression" dxfId="20628" priority="1612">
      <formula>F16="FERIADO"</formula>
    </cfRule>
    <cfRule type="expression" dxfId="20627" priority="1613">
      <formula>F16="NTRAB"</formula>
    </cfRule>
    <cfRule type="expression" dxfId="20626" priority="1614">
      <formula>F16="FÉRIAS"</formula>
    </cfRule>
    <cfRule type="expression" dxfId="20625" priority="1615">
      <formula>F16="ATESTADO"</formula>
    </cfRule>
  </conditionalFormatting>
  <conditionalFormatting sqref="F17">
    <cfRule type="containsText" dxfId="20624" priority="1611" operator="containsText" text="ATESTADO">
      <formula>NOT(ISERROR(SEARCH("ATESTADO",F17)))</formula>
    </cfRule>
  </conditionalFormatting>
  <conditionalFormatting sqref="F17">
    <cfRule type="expression" dxfId="20623" priority="1607">
      <formula>F15="ATESTADO"</formula>
    </cfRule>
    <cfRule type="expression" dxfId="20622" priority="1608">
      <formula>F15="FÉRIAS"</formula>
    </cfRule>
    <cfRule type="expression" dxfId="20621" priority="1609">
      <formula>F15="NTRAB"</formula>
    </cfRule>
    <cfRule type="expression" dxfId="20620" priority="1610">
      <formula>F15="FERIADO"</formula>
    </cfRule>
  </conditionalFormatting>
  <conditionalFormatting sqref="F17">
    <cfRule type="containsText" dxfId="20619" priority="1606" operator="containsText" text="HOJE">
      <formula>NOT(ISERROR(SEARCH("HOJE",F17)))</formula>
    </cfRule>
  </conditionalFormatting>
  <conditionalFormatting sqref="F21">
    <cfRule type="containsText" dxfId="20618" priority="1604" operator="containsText" text="NTRAB">
      <formula>NOT(ISERROR(SEARCH("NTRAB",F21)))</formula>
    </cfRule>
    <cfRule type="containsText" dxfId="20617" priority="1605" operator="containsText" text="FERIADO">
      <formula>NOT(ISERROR(SEARCH("FERIADO",F21)))</formula>
    </cfRule>
  </conditionalFormatting>
  <conditionalFormatting sqref="F21">
    <cfRule type="containsText" dxfId="20616" priority="1603" operator="containsText" text="FÉRIAS">
      <formula>NOT(ISERROR(SEARCH("FÉRIAS",F21)))</formula>
    </cfRule>
  </conditionalFormatting>
  <conditionalFormatting sqref="F21">
    <cfRule type="expression" dxfId="20615" priority="1599">
      <formula>F20="FERIADO"</formula>
    </cfRule>
    <cfRule type="expression" dxfId="20614" priority="1600">
      <formula>F20="NTRAB"</formula>
    </cfRule>
    <cfRule type="expression" dxfId="20613" priority="1601">
      <formula>F20="FÉRIAS"</formula>
    </cfRule>
    <cfRule type="expression" dxfId="20612" priority="1602">
      <formula>F20="ATESTADO"</formula>
    </cfRule>
  </conditionalFormatting>
  <conditionalFormatting sqref="F21">
    <cfRule type="containsText" dxfId="20611" priority="1598" operator="containsText" text="ATESTADO">
      <formula>NOT(ISERROR(SEARCH("ATESTADO",F21)))</formula>
    </cfRule>
  </conditionalFormatting>
  <conditionalFormatting sqref="F21">
    <cfRule type="expression" dxfId="20610" priority="1594">
      <formula>F19="ATESTADO"</formula>
    </cfRule>
    <cfRule type="expression" dxfId="20609" priority="1595">
      <formula>F19="FÉRIAS"</formula>
    </cfRule>
    <cfRule type="expression" dxfId="20608" priority="1596">
      <formula>F19="NTRAB"</formula>
    </cfRule>
    <cfRule type="expression" dxfId="20607" priority="1597">
      <formula>F19="FERIADO"</formula>
    </cfRule>
  </conditionalFormatting>
  <conditionalFormatting sqref="F21">
    <cfRule type="containsText" dxfId="20606" priority="1593" operator="containsText" text="HOJE">
      <formula>NOT(ISERROR(SEARCH("HOJE",F21)))</formula>
    </cfRule>
  </conditionalFormatting>
  <conditionalFormatting sqref="F25">
    <cfRule type="containsText" dxfId="20605" priority="1591" operator="containsText" text="NTRAB">
      <formula>NOT(ISERROR(SEARCH("NTRAB",F25)))</formula>
    </cfRule>
    <cfRule type="containsText" dxfId="20604" priority="1592" operator="containsText" text="FERIADO">
      <formula>NOT(ISERROR(SEARCH("FERIADO",F25)))</formula>
    </cfRule>
  </conditionalFormatting>
  <conditionalFormatting sqref="F25">
    <cfRule type="containsText" dxfId="20603" priority="1590" operator="containsText" text="FÉRIAS">
      <formula>NOT(ISERROR(SEARCH("FÉRIAS",F25)))</formula>
    </cfRule>
  </conditionalFormatting>
  <conditionalFormatting sqref="F25">
    <cfRule type="expression" dxfId="20602" priority="1586">
      <formula>F24="FERIADO"</formula>
    </cfRule>
    <cfRule type="expression" dxfId="20601" priority="1587">
      <formula>F24="NTRAB"</formula>
    </cfRule>
    <cfRule type="expression" dxfId="20600" priority="1588">
      <formula>F24="FÉRIAS"</formula>
    </cfRule>
    <cfRule type="expression" dxfId="20599" priority="1589">
      <formula>F24="ATESTADO"</formula>
    </cfRule>
  </conditionalFormatting>
  <conditionalFormatting sqref="F25">
    <cfRule type="containsText" dxfId="20598" priority="1585" operator="containsText" text="ATESTADO">
      <formula>NOT(ISERROR(SEARCH("ATESTADO",F25)))</formula>
    </cfRule>
  </conditionalFormatting>
  <conditionalFormatting sqref="F25">
    <cfRule type="expression" dxfId="20597" priority="1581">
      <formula>F23="ATESTADO"</formula>
    </cfRule>
    <cfRule type="expression" dxfId="20596" priority="1582">
      <formula>F23="FÉRIAS"</formula>
    </cfRule>
    <cfRule type="expression" dxfId="20595" priority="1583">
      <formula>F23="NTRAB"</formula>
    </cfRule>
    <cfRule type="expression" dxfId="20594" priority="1584">
      <formula>F23="FERIADO"</formula>
    </cfRule>
  </conditionalFormatting>
  <conditionalFormatting sqref="F25">
    <cfRule type="containsText" dxfId="20593" priority="1580" operator="containsText" text="HOJE">
      <formula>NOT(ISERROR(SEARCH("HOJE",F25)))</formula>
    </cfRule>
  </conditionalFormatting>
  <conditionalFormatting sqref="F29">
    <cfRule type="containsText" dxfId="20592" priority="1578" operator="containsText" text="NTRAB">
      <formula>NOT(ISERROR(SEARCH("NTRAB",F29)))</formula>
    </cfRule>
    <cfRule type="containsText" dxfId="20591" priority="1579" operator="containsText" text="FERIADO">
      <formula>NOT(ISERROR(SEARCH("FERIADO",F29)))</formula>
    </cfRule>
  </conditionalFormatting>
  <conditionalFormatting sqref="F29">
    <cfRule type="containsText" dxfId="20590" priority="1577" operator="containsText" text="FÉRIAS">
      <formula>NOT(ISERROR(SEARCH("FÉRIAS",F29)))</formula>
    </cfRule>
  </conditionalFormatting>
  <conditionalFormatting sqref="F29">
    <cfRule type="expression" dxfId="20589" priority="1573">
      <formula>F28="FERIADO"</formula>
    </cfRule>
    <cfRule type="expression" dxfId="20588" priority="1574">
      <formula>F28="NTRAB"</formula>
    </cfRule>
    <cfRule type="expression" dxfId="20587" priority="1575">
      <formula>F28="FÉRIAS"</formula>
    </cfRule>
    <cfRule type="expression" dxfId="20586" priority="1576">
      <formula>F28="ATESTADO"</formula>
    </cfRule>
  </conditionalFormatting>
  <conditionalFormatting sqref="F29">
    <cfRule type="containsText" dxfId="20585" priority="1572" operator="containsText" text="ATESTADO">
      <formula>NOT(ISERROR(SEARCH("ATESTADO",F29)))</formula>
    </cfRule>
  </conditionalFormatting>
  <conditionalFormatting sqref="F29">
    <cfRule type="expression" dxfId="20584" priority="1568">
      <formula>F27="ATESTADO"</formula>
    </cfRule>
    <cfRule type="expression" dxfId="20583" priority="1569">
      <formula>F27="FÉRIAS"</formula>
    </cfRule>
    <cfRule type="expression" dxfId="20582" priority="1570">
      <formula>F27="NTRAB"</formula>
    </cfRule>
    <cfRule type="expression" dxfId="20581" priority="1571">
      <formula>F27="FERIADO"</formula>
    </cfRule>
  </conditionalFormatting>
  <conditionalFormatting sqref="F29">
    <cfRule type="containsText" dxfId="20580" priority="1567" operator="containsText" text="HOJE">
      <formula>NOT(ISERROR(SEARCH("HOJE",F29)))</formula>
    </cfRule>
  </conditionalFormatting>
  <conditionalFormatting sqref="F33">
    <cfRule type="containsText" dxfId="20579" priority="1565" operator="containsText" text="NTRAB">
      <formula>NOT(ISERROR(SEARCH("NTRAB",F33)))</formula>
    </cfRule>
    <cfRule type="containsText" dxfId="20578" priority="1566" operator="containsText" text="FERIADO">
      <formula>NOT(ISERROR(SEARCH("FERIADO",F33)))</formula>
    </cfRule>
  </conditionalFormatting>
  <conditionalFormatting sqref="F33">
    <cfRule type="containsText" dxfId="20577" priority="1564" operator="containsText" text="FÉRIAS">
      <formula>NOT(ISERROR(SEARCH("FÉRIAS",F33)))</formula>
    </cfRule>
  </conditionalFormatting>
  <conditionalFormatting sqref="F33">
    <cfRule type="expression" dxfId="20576" priority="1560">
      <formula>F32="FERIADO"</formula>
    </cfRule>
    <cfRule type="expression" dxfId="20575" priority="1561">
      <formula>F32="NTRAB"</formula>
    </cfRule>
    <cfRule type="expression" dxfId="20574" priority="1562">
      <formula>F32="FÉRIAS"</formula>
    </cfRule>
    <cfRule type="expression" dxfId="20573" priority="1563">
      <formula>F32="ATESTADO"</formula>
    </cfRule>
  </conditionalFormatting>
  <conditionalFormatting sqref="F33">
    <cfRule type="containsText" dxfId="20572" priority="1559" operator="containsText" text="ATESTADO">
      <formula>NOT(ISERROR(SEARCH("ATESTADO",F33)))</formula>
    </cfRule>
  </conditionalFormatting>
  <conditionalFormatting sqref="F33">
    <cfRule type="expression" dxfId="20571" priority="1555">
      <formula>F31="ATESTADO"</formula>
    </cfRule>
    <cfRule type="expression" dxfId="20570" priority="1556">
      <formula>F31="FÉRIAS"</formula>
    </cfRule>
    <cfRule type="expression" dxfId="20569" priority="1557">
      <formula>F31="NTRAB"</formula>
    </cfRule>
    <cfRule type="expression" dxfId="20568" priority="1558">
      <formula>F31="FERIADO"</formula>
    </cfRule>
  </conditionalFormatting>
  <conditionalFormatting sqref="F33">
    <cfRule type="containsText" dxfId="20567" priority="1554" operator="containsText" text="HOJE">
      <formula>NOT(ISERROR(SEARCH("HOJE",F33)))</formula>
    </cfRule>
  </conditionalFormatting>
  <conditionalFormatting sqref="F37">
    <cfRule type="containsText" dxfId="20566" priority="1552" operator="containsText" text="NTRAB">
      <formula>NOT(ISERROR(SEARCH("NTRAB",F37)))</formula>
    </cfRule>
    <cfRule type="containsText" dxfId="20565" priority="1553" operator="containsText" text="FERIADO">
      <formula>NOT(ISERROR(SEARCH("FERIADO",F37)))</formula>
    </cfRule>
  </conditionalFormatting>
  <conditionalFormatting sqref="F37">
    <cfRule type="containsText" dxfId="20564" priority="1551" operator="containsText" text="FÉRIAS">
      <formula>NOT(ISERROR(SEARCH("FÉRIAS",F37)))</formula>
    </cfRule>
  </conditionalFormatting>
  <conditionalFormatting sqref="F37">
    <cfRule type="expression" dxfId="20563" priority="1547">
      <formula>F36="FERIADO"</formula>
    </cfRule>
    <cfRule type="expression" dxfId="20562" priority="1548">
      <formula>F36="NTRAB"</formula>
    </cfRule>
    <cfRule type="expression" dxfId="20561" priority="1549">
      <formula>F36="FÉRIAS"</formula>
    </cfRule>
    <cfRule type="expression" dxfId="20560" priority="1550">
      <formula>F36="ATESTADO"</formula>
    </cfRule>
  </conditionalFormatting>
  <conditionalFormatting sqref="F37">
    <cfRule type="containsText" dxfId="20559" priority="1546" operator="containsText" text="ATESTADO">
      <formula>NOT(ISERROR(SEARCH("ATESTADO",F37)))</formula>
    </cfRule>
  </conditionalFormatting>
  <conditionalFormatting sqref="F37">
    <cfRule type="expression" dxfId="20558" priority="1542">
      <formula>F35="ATESTADO"</formula>
    </cfRule>
    <cfRule type="expression" dxfId="20557" priority="1543">
      <formula>F35="FÉRIAS"</formula>
    </cfRule>
    <cfRule type="expression" dxfId="20556" priority="1544">
      <formula>F35="NTRAB"</formula>
    </cfRule>
    <cfRule type="expression" dxfId="20555" priority="1545">
      <formula>F35="FERIADO"</formula>
    </cfRule>
  </conditionalFormatting>
  <conditionalFormatting sqref="F37">
    <cfRule type="containsText" dxfId="20554" priority="1541" operator="containsText" text="HOJE">
      <formula>NOT(ISERROR(SEARCH("HOJE",F37)))</formula>
    </cfRule>
  </conditionalFormatting>
  <conditionalFormatting sqref="F41">
    <cfRule type="containsText" dxfId="20553" priority="1539" operator="containsText" text="NTRAB">
      <formula>NOT(ISERROR(SEARCH("NTRAB",F41)))</formula>
    </cfRule>
    <cfRule type="containsText" dxfId="20552" priority="1540" operator="containsText" text="FERIADO">
      <formula>NOT(ISERROR(SEARCH("FERIADO",F41)))</formula>
    </cfRule>
  </conditionalFormatting>
  <conditionalFormatting sqref="F41">
    <cfRule type="containsText" dxfId="20551" priority="1538" operator="containsText" text="FÉRIAS">
      <formula>NOT(ISERROR(SEARCH("FÉRIAS",F41)))</formula>
    </cfRule>
  </conditionalFormatting>
  <conditionalFormatting sqref="F41">
    <cfRule type="expression" dxfId="20550" priority="1534">
      <formula>F40="FERIADO"</formula>
    </cfRule>
    <cfRule type="expression" dxfId="20549" priority="1535">
      <formula>F40="NTRAB"</formula>
    </cfRule>
    <cfRule type="expression" dxfId="20548" priority="1536">
      <formula>F40="FÉRIAS"</formula>
    </cfRule>
    <cfRule type="expression" dxfId="20547" priority="1537">
      <formula>F40="ATESTADO"</formula>
    </cfRule>
  </conditionalFormatting>
  <conditionalFormatting sqref="F41">
    <cfRule type="containsText" dxfId="20546" priority="1533" operator="containsText" text="ATESTADO">
      <formula>NOT(ISERROR(SEARCH("ATESTADO",F41)))</formula>
    </cfRule>
  </conditionalFormatting>
  <conditionalFormatting sqref="F41">
    <cfRule type="expression" dxfId="20545" priority="1529">
      <formula>F39="ATESTADO"</formula>
    </cfRule>
    <cfRule type="expression" dxfId="20544" priority="1530">
      <formula>F39="FÉRIAS"</formula>
    </cfRule>
    <cfRule type="expression" dxfId="20543" priority="1531">
      <formula>F39="NTRAB"</formula>
    </cfRule>
    <cfRule type="expression" dxfId="20542" priority="1532">
      <formula>F39="FERIADO"</formula>
    </cfRule>
  </conditionalFormatting>
  <conditionalFormatting sqref="F41">
    <cfRule type="containsText" dxfId="20541" priority="1528" operator="containsText" text="HOJE">
      <formula>NOT(ISERROR(SEARCH("HOJE",F41)))</formula>
    </cfRule>
  </conditionalFormatting>
  <conditionalFormatting sqref="F5">
    <cfRule type="containsText" dxfId="20540" priority="1526" operator="containsText" text="NTRAB">
      <formula>NOT(ISERROR(SEARCH("NTRAB",F5)))</formula>
    </cfRule>
    <cfRule type="containsText" dxfId="20539" priority="1527" operator="containsText" text="FERIADO">
      <formula>NOT(ISERROR(SEARCH("FERIADO",F5)))</formula>
    </cfRule>
  </conditionalFormatting>
  <conditionalFormatting sqref="F5">
    <cfRule type="containsText" dxfId="20538" priority="1525" operator="containsText" text="FÉRIAS">
      <formula>NOT(ISERROR(SEARCH("FÉRIAS",F5)))</formula>
    </cfRule>
  </conditionalFormatting>
  <conditionalFormatting sqref="F5">
    <cfRule type="expression" dxfId="20537" priority="1521">
      <formula>F4="FERIADO"</formula>
    </cfRule>
    <cfRule type="expression" dxfId="20536" priority="1522">
      <formula>F4="NTRAB"</formula>
    </cfRule>
    <cfRule type="expression" dxfId="20535" priority="1523">
      <formula>F4="FÉRIAS"</formula>
    </cfRule>
    <cfRule type="expression" dxfId="20534" priority="1524">
      <formula>F4="ATESTADO"</formula>
    </cfRule>
  </conditionalFormatting>
  <conditionalFormatting sqref="F5">
    <cfRule type="containsText" dxfId="20533" priority="1520" operator="containsText" text="ATESTADO">
      <formula>NOT(ISERROR(SEARCH("ATESTADO",F5)))</formula>
    </cfRule>
  </conditionalFormatting>
  <conditionalFormatting sqref="F5">
    <cfRule type="expression" dxfId="20532" priority="1516">
      <formula>F3="ATESTADO"</formula>
    </cfRule>
    <cfRule type="expression" dxfId="20531" priority="1517">
      <formula>F3="FÉRIAS"</formula>
    </cfRule>
    <cfRule type="expression" dxfId="20530" priority="1518">
      <formula>F3="NTRAB"</formula>
    </cfRule>
    <cfRule type="expression" dxfId="20529" priority="1519">
      <formula>F3="FERIADO"</formula>
    </cfRule>
  </conditionalFormatting>
  <conditionalFormatting sqref="F5">
    <cfRule type="containsText" dxfId="20528" priority="1515" operator="containsText" text="HOJE">
      <formula>NOT(ISERROR(SEARCH("HOJE",F5)))</formula>
    </cfRule>
  </conditionalFormatting>
  <conditionalFormatting sqref="F4">
    <cfRule type="containsText" dxfId="20527" priority="1513" operator="containsText" text="NTRAB">
      <formula>NOT(ISERROR(SEARCH("NTRAB",F4)))</formula>
    </cfRule>
    <cfRule type="containsText" dxfId="20526" priority="1514" operator="containsText" text="FERIADO">
      <formula>NOT(ISERROR(SEARCH("FERIADO",F4)))</formula>
    </cfRule>
  </conditionalFormatting>
  <conditionalFormatting sqref="F4">
    <cfRule type="containsText" dxfId="20525" priority="1512" operator="containsText" text="FÉRIAS">
      <formula>NOT(ISERROR(SEARCH("FÉRIAS",F4)))</formula>
    </cfRule>
  </conditionalFormatting>
  <conditionalFormatting sqref="F4">
    <cfRule type="expression" dxfId="20524" priority="1508">
      <formula>F3="FERIADO"</formula>
    </cfRule>
    <cfRule type="expression" dxfId="20523" priority="1509">
      <formula>F3="NTRAB"</formula>
    </cfRule>
    <cfRule type="expression" dxfId="20522" priority="1510">
      <formula>F3="FÉRIAS"</formula>
    </cfRule>
    <cfRule type="expression" dxfId="20521" priority="1511">
      <formula>F3="ATESTADO"</formula>
    </cfRule>
  </conditionalFormatting>
  <conditionalFormatting sqref="F4">
    <cfRule type="containsText" dxfId="20520" priority="1507" operator="containsText" text="ATESTADO">
      <formula>NOT(ISERROR(SEARCH("ATESTADO",F4)))</formula>
    </cfRule>
  </conditionalFormatting>
  <conditionalFormatting sqref="F4">
    <cfRule type="containsText" dxfId="20519" priority="1506" operator="containsText" text="HOJE">
      <formula>NOT(ISERROR(SEARCH("HOJE",F4)))</formula>
    </cfRule>
  </conditionalFormatting>
  <conditionalFormatting sqref="K6">
    <cfRule type="containsText" dxfId="20518" priority="1504" operator="containsText" text="NTRAB">
      <formula>NOT(ISERROR(SEARCH("NTRAB",K6)))</formula>
    </cfRule>
    <cfRule type="containsText" dxfId="20517" priority="1505" operator="containsText" text="FERIADO">
      <formula>NOT(ISERROR(SEARCH("FERIADO",K6)))</formula>
    </cfRule>
  </conditionalFormatting>
  <conditionalFormatting sqref="K6">
    <cfRule type="containsText" dxfId="20516" priority="1503" operator="containsText" text="FÉRIAS">
      <formula>NOT(ISERROR(SEARCH("FÉRIAS",K6)))</formula>
    </cfRule>
  </conditionalFormatting>
  <conditionalFormatting sqref="K3">
    <cfRule type="containsText" dxfId="20515" priority="1501" operator="containsText" text="NTRAB">
      <formula>NOT(ISERROR(SEARCH("NTRAB",K3)))</formula>
    </cfRule>
    <cfRule type="containsText" dxfId="20514" priority="1502" operator="containsText" text="FERIADO">
      <formula>NOT(ISERROR(SEARCH("FERIADO",K3)))</formula>
    </cfRule>
  </conditionalFormatting>
  <conditionalFormatting sqref="K3">
    <cfRule type="containsText" dxfId="20513" priority="1500" operator="containsText" text="FÉRIAS">
      <formula>NOT(ISERROR(SEARCH("FÉRIAS",K3)))</formula>
    </cfRule>
  </conditionalFormatting>
  <conditionalFormatting sqref="K3 K6">
    <cfRule type="containsText" dxfId="20512" priority="1499" operator="containsText" text="ATESTADO">
      <formula>NOT(ISERROR(SEARCH("ATESTADO",K3)))</formula>
    </cfRule>
  </conditionalFormatting>
  <conditionalFormatting sqref="K3 K6">
    <cfRule type="containsText" dxfId="20511" priority="1498" operator="containsText" text="HOJE">
      <formula>NOT(ISERROR(SEARCH("HOJE",K3)))</formula>
    </cfRule>
  </conditionalFormatting>
  <conditionalFormatting sqref="K10">
    <cfRule type="containsText" dxfId="20510" priority="1496" operator="containsText" text="NTRAB">
      <formula>NOT(ISERROR(SEARCH("NTRAB",K10)))</formula>
    </cfRule>
    <cfRule type="containsText" dxfId="20509" priority="1497" operator="containsText" text="FERIADO">
      <formula>NOT(ISERROR(SEARCH("FERIADO",K10)))</formula>
    </cfRule>
  </conditionalFormatting>
  <conditionalFormatting sqref="K10">
    <cfRule type="containsText" dxfId="20508" priority="1495" operator="containsText" text="FÉRIAS">
      <formula>NOT(ISERROR(SEARCH("FÉRIAS",K10)))</formula>
    </cfRule>
  </conditionalFormatting>
  <conditionalFormatting sqref="K7">
    <cfRule type="containsText" dxfId="20507" priority="1493" operator="containsText" text="NTRAB">
      <formula>NOT(ISERROR(SEARCH("NTRAB",K7)))</formula>
    </cfRule>
    <cfRule type="containsText" dxfId="20506" priority="1494" operator="containsText" text="FERIADO">
      <formula>NOT(ISERROR(SEARCH("FERIADO",K7)))</formula>
    </cfRule>
  </conditionalFormatting>
  <conditionalFormatting sqref="K7">
    <cfRule type="containsText" dxfId="20505" priority="1492" operator="containsText" text="FÉRIAS">
      <formula>NOT(ISERROR(SEARCH("FÉRIAS",K7)))</formula>
    </cfRule>
  </conditionalFormatting>
  <conditionalFormatting sqref="K7 K10">
    <cfRule type="containsText" dxfId="20504" priority="1491" operator="containsText" text="ATESTADO">
      <formula>NOT(ISERROR(SEARCH("ATESTADO",K7)))</formula>
    </cfRule>
  </conditionalFormatting>
  <conditionalFormatting sqref="K8">
    <cfRule type="containsText" dxfId="20503" priority="1489" operator="containsText" text="NTRAB">
      <formula>NOT(ISERROR(SEARCH("NTRAB",K8)))</formula>
    </cfRule>
    <cfRule type="containsText" dxfId="20502" priority="1490" operator="containsText" text="FERIADO">
      <formula>NOT(ISERROR(SEARCH("FERIADO",K8)))</formula>
    </cfRule>
  </conditionalFormatting>
  <conditionalFormatting sqref="K8">
    <cfRule type="containsText" dxfId="20501" priority="1488" operator="containsText" text="FÉRIAS">
      <formula>NOT(ISERROR(SEARCH("FÉRIAS",K8)))</formula>
    </cfRule>
  </conditionalFormatting>
  <conditionalFormatting sqref="K8">
    <cfRule type="expression" dxfId="20500" priority="1484">
      <formula>K7="FERIADO"</formula>
    </cfRule>
    <cfRule type="expression" dxfId="20499" priority="1485">
      <formula>K7="NTRAB"</formula>
    </cfRule>
    <cfRule type="expression" dxfId="20498" priority="1486">
      <formula>K7="FÉRIAS"</formula>
    </cfRule>
    <cfRule type="expression" dxfId="20497" priority="1487">
      <formula>K7="ATESTADO"</formula>
    </cfRule>
  </conditionalFormatting>
  <conditionalFormatting sqref="K8">
    <cfRule type="containsText" dxfId="20496" priority="1483" operator="containsText" text="ATESTADO">
      <formula>NOT(ISERROR(SEARCH("ATESTADO",K8)))</formula>
    </cfRule>
  </conditionalFormatting>
  <conditionalFormatting sqref="K9">
    <cfRule type="containsText" dxfId="20495" priority="1481" operator="containsText" text="NTRAB">
      <formula>NOT(ISERROR(SEARCH("NTRAB",K9)))</formula>
    </cfRule>
    <cfRule type="containsText" dxfId="20494" priority="1482" operator="containsText" text="FERIADO">
      <formula>NOT(ISERROR(SEARCH("FERIADO",K9)))</formula>
    </cfRule>
  </conditionalFormatting>
  <conditionalFormatting sqref="K9">
    <cfRule type="containsText" dxfId="20493" priority="1480" operator="containsText" text="FÉRIAS">
      <formula>NOT(ISERROR(SEARCH("FÉRIAS",K9)))</formula>
    </cfRule>
  </conditionalFormatting>
  <conditionalFormatting sqref="K9">
    <cfRule type="expression" dxfId="20492" priority="1476">
      <formula>K8="FERIADO"</formula>
    </cfRule>
    <cfRule type="expression" dxfId="20491" priority="1477">
      <formula>K8="NTRAB"</formula>
    </cfRule>
    <cfRule type="expression" dxfId="20490" priority="1478">
      <formula>K8="FÉRIAS"</formula>
    </cfRule>
    <cfRule type="expression" dxfId="20489" priority="1479">
      <formula>K8="ATESTADO"</formula>
    </cfRule>
  </conditionalFormatting>
  <conditionalFormatting sqref="K9">
    <cfRule type="containsText" dxfId="20488" priority="1475" operator="containsText" text="ATESTADO">
      <formula>NOT(ISERROR(SEARCH("ATESTADO",K9)))</formula>
    </cfRule>
  </conditionalFormatting>
  <conditionalFormatting sqref="K9">
    <cfRule type="expression" dxfId="20487" priority="1471">
      <formula>K7="ATESTADO"</formula>
    </cfRule>
    <cfRule type="expression" dxfId="20486" priority="1472">
      <formula>K7="FÉRIAS"</formula>
    </cfRule>
    <cfRule type="expression" dxfId="20485" priority="1473">
      <formula>K7="NTRAB"</formula>
    </cfRule>
    <cfRule type="expression" dxfId="20484" priority="1474">
      <formula>K7="FERIADO"</formula>
    </cfRule>
  </conditionalFormatting>
  <conditionalFormatting sqref="K7:K10">
    <cfRule type="containsText" dxfId="20483" priority="1470" operator="containsText" text="HOJE">
      <formula>NOT(ISERROR(SEARCH("HOJE",K7)))</formula>
    </cfRule>
  </conditionalFormatting>
  <conditionalFormatting sqref="K14">
    <cfRule type="containsText" dxfId="20482" priority="1468" operator="containsText" text="NTRAB">
      <formula>NOT(ISERROR(SEARCH("NTRAB",K14)))</formula>
    </cfRule>
    <cfRule type="containsText" dxfId="20481" priority="1469" operator="containsText" text="FERIADO">
      <formula>NOT(ISERROR(SEARCH("FERIADO",K14)))</formula>
    </cfRule>
  </conditionalFormatting>
  <conditionalFormatting sqref="K14">
    <cfRule type="containsText" dxfId="20480" priority="1467" operator="containsText" text="FÉRIAS">
      <formula>NOT(ISERROR(SEARCH("FÉRIAS",K14)))</formula>
    </cfRule>
  </conditionalFormatting>
  <conditionalFormatting sqref="K11">
    <cfRule type="containsText" dxfId="20479" priority="1465" operator="containsText" text="NTRAB">
      <formula>NOT(ISERROR(SEARCH("NTRAB",K11)))</formula>
    </cfRule>
    <cfRule type="containsText" dxfId="20478" priority="1466" operator="containsText" text="FERIADO">
      <formula>NOT(ISERROR(SEARCH("FERIADO",K11)))</formula>
    </cfRule>
  </conditionalFormatting>
  <conditionalFormatting sqref="K11">
    <cfRule type="containsText" dxfId="20477" priority="1464" operator="containsText" text="FÉRIAS">
      <formula>NOT(ISERROR(SEARCH("FÉRIAS",K11)))</formula>
    </cfRule>
  </conditionalFormatting>
  <conditionalFormatting sqref="K11 K14">
    <cfRule type="containsText" dxfId="20476" priority="1463" operator="containsText" text="ATESTADO">
      <formula>NOT(ISERROR(SEARCH("ATESTADO",K11)))</formula>
    </cfRule>
  </conditionalFormatting>
  <conditionalFormatting sqref="K12">
    <cfRule type="containsText" dxfId="20475" priority="1461" operator="containsText" text="NTRAB">
      <formula>NOT(ISERROR(SEARCH("NTRAB",K12)))</formula>
    </cfRule>
    <cfRule type="containsText" dxfId="20474" priority="1462" operator="containsText" text="FERIADO">
      <formula>NOT(ISERROR(SEARCH("FERIADO",K12)))</formula>
    </cfRule>
  </conditionalFormatting>
  <conditionalFormatting sqref="K12">
    <cfRule type="containsText" dxfId="20473" priority="1460" operator="containsText" text="FÉRIAS">
      <formula>NOT(ISERROR(SEARCH("FÉRIAS",K12)))</formula>
    </cfRule>
  </conditionalFormatting>
  <conditionalFormatting sqref="K12">
    <cfRule type="expression" dxfId="20472" priority="1456">
      <formula>K11="FERIADO"</formula>
    </cfRule>
    <cfRule type="expression" dxfId="20471" priority="1457">
      <formula>K11="NTRAB"</formula>
    </cfRule>
    <cfRule type="expression" dxfId="20470" priority="1458">
      <formula>K11="FÉRIAS"</formula>
    </cfRule>
    <cfRule type="expression" dxfId="20469" priority="1459">
      <formula>K11="ATESTADO"</formula>
    </cfRule>
  </conditionalFormatting>
  <conditionalFormatting sqref="K12">
    <cfRule type="containsText" dxfId="20468" priority="1455" operator="containsText" text="ATESTADO">
      <formula>NOT(ISERROR(SEARCH("ATESTADO",K12)))</formula>
    </cfRule>
  </conditionalFormatting>
  <conditionalFormatting sqref="K11:K12 K14">
    <cfRule type="containsText" dxfId="20467" priority="1454" operator="containsText" text="HOJE">
      <formula>NOT(ISERROR(SEARCH("HOJE",K11)))</formula>
    </cfRule>
  </conditionalFormatting>
  <conditionalFormatting sqref="K18">
    <cfRule type="containsText" dxfId="20466" priority="1452" operator="containsText" text="NTRAB">
      <formula>NOT(ISERROR(SEARCH("NTRAB",K18)))</formula>
    </cfRule>
    <cfRule type="containsText" dxfId="20465" priority="1453" operator="containsText" text="FERIADO">
      <formula>NOT(ISERROR(SEARCH("FERIADO",K18)))</formula>
    </cfRule>
  </conditionalFormatting>
  <conditionalFormatting sqref="K18">
    <cfRule type="containsText" dxfId="20464" priority="1451" operator="containsText" text="FÉRIAS">
      <formula>NOT(ISERROR(SEARCH("FÉRIAS",K18)))</formula>
    </cfRule>
  </conditionalFormatting>
  <conditionalFormatting sqref="K15">
    <cfRule type="containsText" dxfId="20463" priority="1449" operator="containsText" text="NTRAB">
      <formula>NOT(ISERROR(SEARCH("NTRAB",K15)))</formula>
    </cfRule>
    <cfRule type="containsText" dxfId="20462" priority="1450" operator="containsText" text="FERIADO">
      <formula>NOT(ISERROR(SEARCH("FERIADO",K15)))</formula>
    </cfRule>
  </conditionalFormatting>
  <conditionalFormatting sqref="K15">
    <cfRule type="containsText" dxfId="20461" priority="1448" operator="containsText" text="FÉRIAS">
      <formula>NOT(ISERROR(SEARCH("FÉRIAS",K15)))</formula>
    </cfRule>
  </conditionalFormatting>
  <conditionalFormatting sqref="K15 K18">
    <cfRule type="containsText" dxfId="20460" priority="1447" operator="containsText" text="ATESTADO">
      <formula>NOT(ISERROR(SEARCH("ATESTADO",K15)))</formula>
    </cfRule>
  </conditionalFormatting>
  <conditionalFormatting sqref="K16">
    <cfRule type="containsText" dxfId="20459" priority="1445" operator="containsText" text="NTRAB">
      <formula>NOT(ISERROR(SEARCH("NTRAB",K16)))</formula>
    </cfRule>
    <cfRule type="containsText" dxfId="20458" priority="1446" operator="containsText" text="FERIADO">
      <formula>NOT(ISERROR(SEARCH("FERIADO",K16)))</formula>
    </cfRule>
  </conditionalFormatting>
  <conditionalFormatting sqref="K16">
    <cfRule type="containsText" dxfId="20457" priority="1444" operator="containsText" text="FÉRIAS">
      <formula>NOT(ISERROR(SEARCH("FÉRIAS",K16)))</formula>
    </cfRule>
  </conditionalFormatting>
  <conditionalFormatting sqref="K16">
    <cfRule type="expression" dxfId="20456" priority="1440">
      <formula>K15="FERIADO"</formula>
    </cfRule>
    <cfRule type="expression" dxfId="20455" priority="1441">
      <formula>K15="NTRAB"</formula>
    </cfRule>
    <cfRule type="expression" dxfId="20454" priority="1442">
      <formula>K15="FÉRIAS"</formula>
    </cfRule>
    <cfRule type="expression" dxfId="20453" priority="1443">
      <formula>K15="ATESTADO"</formula>
    </cfRule>
  </conditionalFormatting>
  <conditionalFormatting sqref="K16">
    <cfRule type="containsText" dxfId="20452" priority="1439" operator="containsText" text="ATESTADO">
      <formula>NOT(ISERROR(SEARCH("ATESTADO",K16)))</formula>
    </cfRule>
  </conditionalFormatting>
  <conditionalFormatting sqref="K15:K16 K18">
    <cfRule type="containsText" dxfId="20451" priority="1438" operator="containsText" text="HOJE">
      <formula>NOT(ISERROR(SEARCH("HOJE",K15)))</formula>
    </cfRule>
  </conditionalFormatting>
  <conditionalFormatting sqref="K22">
    <cfRule type="containsText" dxfId="20450" priority="1436" operator="containsText" text="NTRAB">
      <formula>NOT(ISERROR(SEARCH("NTRAB",K22)))</formula>
    </cfRule>
    <cfRule type="containsText" dxfId="20449" priority="1437" operator="containsText" text="FERIADO">
      <formula>NOT(ISERROR(SEARCH("FERIADO",K22)))</formula>
    </cfRule>
  </conditionalFormatting>
  <conditionalFormatting sqref="K22">
    <cfRule type="containsText" dxfId="20448" priority="1435" operator="containsText" text="FÉRIAS">
      <formula>NOT(ISERROR(SEARCH("FÉRIAS",K22)))</formula>
    </cfRule>
  </conditionalFormatting>
  <conditionalFormatting sqref="K19">
    <cfRule type="containsText" dxfId="20447" priority="1433" operator="containsText" text="NTRAB">
      <formula>NOT(ISERROR(SEARCH("NTRAB",K19)))</formula>
    </cfRule>
    <cfRule type="containsText" dxfId="20446" priority="1434" operator="containsText" text="FERIADO">
      <formula>NOT(ISERROR(SEARCH("FERIADO",K19)))</formula>
    </cfRule>
  </conditionalFormatting>
  <conditionalFormatting sqref="K19">
    <cfRule type="containsText" dxfId="20445" priority="1432" operator="containsText" text="FÉRIAS">
      <formula>NOT(ISERROR(SEARCH("FÉRIAS",K19)))</formula>
    </cfRule>
  </conditionalFormatting>
  <conditionalFormatting sqref="K19 K22">
    <cfRule type="containsText" dxfId="20444" priority="1431" operator="containsText" text="ATESTADO">
      <formula>NOT(ISERROR(SEARCH("ATESTADO",K19)))</formula>
    </cfRule>
  </conditionalFormatting>
  <conditionalFormatting sqref="K20">
    <cfRule type="containsText" dxfId="20443" priority="1429" operator="containsText" text="NTRAB">
      <formula>NOT(ISERROR(SEARCH("NTRAB",K20)))</formula>
    </cfRule>
    <cfRule type="containsText" dxfId="20442" priority="1430" operator="containsText" text="FERIADO">
      <formula>NOT(ISERROR(SEARCH("FERIADO",K20)))</formula>
    </cfRule>
  </conditionalFormatting>
  <conditionalFormatting sqref="K20">
    <cfRule type="containsText" dxfId="20441" priority="1428" operator="containsText" text="FÉRIAS">
      <formula>NOT(ISERROR(SEARCH("FÉRIAS",K20)))</formula>
    </cfRule>
  </conditionalFormatting>
  <conditionalFormatting sqref="K20">
    <cfRule type="expression" dxfId="20440" priority="1424">
      <formula>K19="FERIADO"</formula>
    </cfRule>
    <cfRule type="expression" dxfId="20439" priority="1425">
      <formula>K19="NTRAB"</formula>
    </cfRule>
    <cfRule type="expression" dxfId="20438" priority="1426">
      <formula>K19="FÉRIAS"</formula>
    </cfRule>
    <cfRule type="expression" dxfId="20437" priority="1427">
      <formula>K19="ATESTADO"</formula>
    </cfRule>
  </conditionalFormatting>
  <conditionalFormatting sqref="K20">
    <cfRule type="containsText" dxfId="20436" priority="1423" operator="containsText" text="ATESTADO">
      <formula>NOT(ISERROR(SEARCH("ATESTADO",K20)))</formula>
    </cfRule>
  </conditionalFormatting>
  <conditionalFormatting sqref="K19:K20 K22">
    <cfRule type="containsText" dxfId="20435" priority="1422" operator="containsText" text="HOJE">
      <formula>NOT(ISERROR(SEARCH("HOJE",K19)))</formula>
    </cfRule>
  </conditionalFormatting>
  <conditionalFormatting sqref="K26">
    <cfRule type="containsText" dxfId="20434" priority="1420" operator="containsText" text="NTRAB">
      <formula>NOT(ISERROR(SEARCH("NTRAB",K26)))</formula>
    </cfRule>
    <cfRule type="containsText" dxfId="20433" priority="1421" operator="containsText" text="FERIADO">
      <formula>NOT(ISERROR(SEARCH("FERIADO",K26)))</formula>
    </cfRule>
  </conditionalFormatting>
  <conditionalFormatting sqref="K26">
    <cfRule type="containsText" dxfId="20432" priority="1419" operator="containsText" text="FÉRIAS">
      <formula>NOT(ISERROR(SEARCH("FÉRIAS",K26)))</formula>
    </cfRule>
  </conditionalFormatting>
  <conditionalFormatting sqref="K23">
    <cfRule type="containsText" dxfId="20431" priority="1417" operator="containsText" text="NTRAB">
      <formula>NOT(ISERROR(SEARCH("NTRAB",K23)))</formula>
    </cfRule>
    <cfRule type="containsText" dxfId="20430" priority="1418" operator="containsText" text="FERIADO">
      <formula>NOT(ISERROR(SEARCH("FERIADO",K23)))</formula>
    </cfRule>
  </conditionalFormatting>
  <conditionalFormatting sqref="K23">
    <cfRule type="containsText" dxfId="20429" priority="1416" operator="containsText" text="FÉRIAS">
      <formula>NOT(ISERROR(SEARCH("FÉRIAS",K23)))</formula>
    </cfRule>
  </conditionalFormatting>
  <conditionalFormatting sqref="K23 K26">
    <cfRule type="containsText" dxfId="20428" priority="1415" operator="containsText" text="ATESTADO">
      <formula>NOT(ISERROR(SEARCH("ATESTADO",K23)))</formula>
    </cfRule>
  </conditionalFormatting>
  <conditionalFormatting sqref="K24">
    <cfRule type="containsText" dxfId="20427" priority="1413" operator="containsText" text="NTRAB">
      <formula>NOT(ISERROR(SEARCH("NTRAB",K24)))</formula>
    </cfRule>
    <cfRule type="containsText" dxfId="20426" priority="1414" operator="containsText" text="FERIADO">
      <formula>NOT(ISERROR(SEARCH("FERIADO",K24)))</formula>
    </cfRule>
  </conditionalFormatting>
  <conditionalFormatting sqref="K24">
    <cfRule type="containsText" dxfId="20425" priority="1412" operator="containsText" text="FÉRIAS">
      <formula>NOT(ISERROR(SEARCH("FÉRIAS",K24)))</formula>
    </cfRule>
  </conditionalFormatting>
  <conditionalFormatting sqref="K24">
    <cfRule type="expression" dxfId="20424" priority="1408">
      <formula>K23="FERIADO"</formula>
    </cfRule>
    <cfRule type="expression" dxfId="20423" priority="1409">
      <formula>K23="NTRAB"</formula>
    </cfRule>
    <cfRule type="expression" dxfId="20422" priority="1410">
      <formula>K23="FÉRIAS"</formula>
    </cfRule>
    <cfRule type="expression" dxfId="20421" priority="1411">
      <formula>K23="ATESTADO"</formula>
    </cfRule>
  </conditionalFormatting>
  <conditionalFormatting sqref="K24">
    <cfRule type="containsText" dxfId="20420" priority="1407" operator="containsText" text="ATESTADO">
      <formula>NOT(ISERROR(SEARCH("ATESTADO",K24)))</formula>
    </cfRule>
  </conditionalFormatting>
  <conditionalFormatting sqref="K23:K24 K26">
    <cfRule type="containsText" dxfId="20419" priority="1406" operator="containsText" text="HOJE">
      <formula>NOT(ISERROR(SEARCH("HOJE",K23)))</formula>
    </cfRule>
  </conditionalFormatting>
  <conditionalFormatting sqref="K30">
    <cfRule type="containsText" dxfId="20418" priority="1404" operator="containsText" text="NTRAB">
      <formula>NOT(ISERROR(SEARCH("NTRAB",K30)))</formula>
    </cfRule>
    <cfRule type="containsText" dxfId="20417" priority="1405" operator="containsText" text="FERIADO">
      <formula>NOT(ISERROR(SEARCH("FERIADO",K30)))</formula>
    </cfRule>
  </conditionalFormatting>
  <conditionalFormatting sqref="K30">
    <cfRule type="containsText" dxfId="20416" priority="1403" operator="containsText" text="FÉRIAS">
      <formula>NOT(ISERROR(SEARCH("FÉRIAS",K30)))</formula>
    </cfRule>
  </conditionalFormatting>
  <conditionalFormatting sqref="K27">
    <cfRule type="containsText" dxfId="20415" priority="1401" operator="containsText" text="NTRAB">
      <formula>NOT(ISERROR(SEARCH("NTRAB",K27)))</formula>
    </cfRule>
    <cfRule type="containsText" dxfId="20414" priority="1402" operator="containsText" text="FERIADO">
      <formula>NOT(ISERROR(SEARCH("FERIADO",K27)))</formula>
    </cfRule>
  </conditionalFormatting>
  <conditionalFormatting sqref="K27">
    <cfRule type="containsText" dxfId="20413" priority="1400" operator="containsText" text="FÉRIAS">
      <formula>NOT(ISERROR(SEARCH("FÉRIAS",K27)))</formula>
    </cfRule>
  </conditionalFormatting>
  <conditionalFormatting sqref="K27 K30">
    <cfRule type="containsText" dxfId="20412" priority="1399" operator="containsText" text="ATESTADO">
      <formula>NOT(ISERROR(SEARCH("ATESTADO",K27)))</formula>
    </cfRule>
  </conditionalFormatting>
  <conditionalFormatting sqref="K28">
    <cfRule type="containsText" dxfId="20411" priority="1397" operator="containsText" text="NTRAB">
      <formula>NOT(ISERROR(SEARCH("NTRAB",K28)))</formula>
    </cfRule>
    <cfRule type="containsText" dxfId="20410" priority="1398" operator="containsText" text="FERIADO">
      <formula>NOT(ISERROR(SEARCH("FERIADO",K28)))</formula>
    </cfRule>
  </conditionalFormatting>
  <conditionalFormatting sqref="K28">
    <cfRule type="containsText" dxfId="20409" priority="1396" operator="containsText" text="FÉRIAS">
      <formula>NOT(ISERROR(SEARCH("FÉRIAS",K28)))</formula>
    </cfRule>
  </conditionalFormatting>
  <conditionalFormatting sqref="K28">
    <cfRule type="expression" dxfId="20408" priority="1392">
      <formula>K27="FERIADO"</formula>
    </cfRule>
    <cfRule type="expression" dxfId="20407" priority="1393">
      <formula>K27="NTRAB"</formula>
    </cfRule>
    <cfRule type="expression" dxfId="20406" priority="1394">
      <formula>K27="FÉRIAS"</formula>
    </cfRule>
    <cfRule type="expression" dxfId="20405" priority="1395">
      <formula>K27="ATESTADO"</formula>
    </cfRule>
  </conditionalFormatting>
  <conditionalFormatting sqref="K28">
    <cfRule type="containsText" dxfId="20404" priority="1391" operator="containsText" text="ATESTADO">
      <formula>NOT(ISERROR(SEARCH("ATESTADO",K28)))</formula>
    </cfRule>
  </conditionalFormatting>
  <conditionalFormatting sqref="K27:K28 K30">
    <cfRule type="containsText" dxfId="20403" priority="1390" operator="containsText" text="HOJE">
      <formula>NOT(ISERROR(SEARCH("HOJE",K27)))</formula>
    </cfRule>
  </conditionalFormatting>
  <conditionalFormatting sqref="K31">
    <cfRule type="containsText" dxfId="20402" priority="1388" operator="containsText" text="NTRAB">
      <formula>NOT(ISERROR(SEARCH("NTRAB",K31)))</formula>
    </cfRule>
    <cfRule type="containsText" dxfId="20401" priority="1389" operator="containsText" text="FERIADO">
      <formula>NOT(ISERROR(SEARCH("FERIADO",K31)))</formula>
    </cfRule>
  </conditionalFormatting>
  <conditionalFormatting sqref="K31">
    <cfRule type="containsText" dxfId="20400" priority="1387" operator="containsText" text="FÉRIAS">
      <formula>NOT(ISERROR(SEARCH("FÉRIAS",K31)))</formula>
    </cfRule>
  </conditionalFormatting>
  <conditionalFormatting sqref="K31">
    <cfRule type="containsText" dxfId="20399" priority="1386" operator="containsText" text="ATESTADO">
      <formula>NOT(ISERROR(SEARCH("ATESTADO",K31)))</formula>
    </cfRule>
  </conditionalFormatting>
  <conditionalFormatting sqref="K32">
    <cfRule type="containsText" dxfId="20398" priority="1384" operator="containsText" text="NTRAB">
      <formula>NOT(ISERROR(SEARCH("NTRAB",K32)))</formula>
    </cfRule>
    <cfRule type="containsText" dxfId="20397" priority="1385" operator="containsText" text="FERIADO">
      <formula>NOT(ISERROR(SEARCH("FERIADO",K32)))</formula>
    </cfRule>
  </conditionalFormatting>
  <conditionalFormatting sqref="K32">
    <cfRule type="containsText" dxfId="20396" priority="1383" operator="containsText" text="FÉRIAS">
      <formula>NOT(ISERROR(SEARCH("FÉRIAS",K32)))</formula>
    </cfRule>
  </conditionalFormatting>
  <conditionalFormatting sqref="K32">
    <cfRule type="expression" dxfId="20395" priority="1379">
      <formula>K31="FERIADO"</formula>
    </cfRule>
    <cfRule type="expression" dxfId="20394" priority="1380">
      <formula>K31="NTRAB"</formula>
    </cfRule>
    <cfRule type="expression" dxfId="20393" priority="1381">
      <formula>K31="FÉRIAS"</formula>
    </cfRule>
    <cfRule type="expression" dxfId="20392" priority="1382">
      <formula>K31="ATESTADO"</formula>
    </cfRule>
  </conditionalFormatting>
  <conditionalFormatting sqref="K32">
    <cfRule type="containsText" dxfId="20391" priority="1378" operator="containsText" text="ATESTADO">
      <formula>NOT(ISERROR(SEARCH("ATESTADO",K32)))</formula>
    </cfRule>
  </conditionalFormatting>
  <conditionalFormatting sqref="K31:K32">
    <cfRule type="containsText" dxfId="20390" priority="1377" operator="containsText" text="HOJE">
      <formula>NOT(ISERROR(SEARCH("HOJE",K31)))</formula>
    </cfRule>
  </conditionalFormatting>
  <conditionalFormatting sqref="K13">
    <cfRule type="containsText" dxfId="20389" priority="1375" operator="containsText" text="NTRAB">
      <formula>NOT(ISERROR(SEARCH("NTRAB",K13)))</formula>
    </cfRule>
    <cfRule type="containsText" dxfId="20388" priority="1376" operator="containsText" text="FERIADO">
      <formula>NOT(ISERROR(SEARCH("FERIADO",K13)))</formula>
    </cfRule>
  </conditionalFormatting>
  <conditionalFormatting sqref="K13">
    <cfRule type="containsText" dxfId="20387" priority="1374" operator="containsText" text="FÉRIAS">
      <formula>NOT(ISERROR(SEARCH("FÉRIAS",K13)))</formula>
    </cfRule>
  </conditionalFormatting>
  <conditionalFormatting sqref="K13">
    <cfRule type="expression" dxfId="20386" priority="1370">
      <formula>K12="FERIADO"</formula>
    </cfRule>
    <cfRule type="expression" dxfId="20385" priority="1371">
      <formula>K12="NTRAB"</formula>
    </cfRule>
    <cfRule type="expression" dxfId="20384" priority="1372">
      <formula>K12="FÉRIAS"</formula>
    </cfRule>
    <cfRule type="expression" dxfId="20383" priority="1373">
      <formula>K12="ATESTADO"</formula>
    </cfRule>
  </conditionalFormatting>
  <conditionalFormatting sqref="K13">
    <cfRule type="containsText" dxfId="20382" priority="1369" operator="containsText" text="ATESTADO">
      <formula>NOT(ISERROR(SEARCH("ATESTADO",K13)))</formula>
    </cfRule>
  </conditionalFormatting>
  <conditionalFormatting sqref="K13">
    <cfRule type="expression" dxfId="20381" priority="1365">
      <formula>K11="ATESTADO"</formula>
    </cfRule>
    <cfRule type="expression" dxfId="20380" priority="1366">
      <formula>K11="FÉRIAS"</formula>
    </cfRule>
    <cfRule type="expression" dxfId="20379" priority="1367">
      <formula>K11="NTRAB"</formula>
    </cfRule>
    <cfRule type="expression" dxfId="20378" priority="1368">
      <formula>K11="FERIADO"</formula>
    </cfRule>
  </conditionalFormatting>
  <conditionalFormatting sqref="K13">
    <cfRule type="containsText" dxfId="20377" priority="1364" operator="containsText" text="HOJE">
      <formula>NOT(ISERROR(SEARCH("HOJE",K13)))</formula>
    </cfRule>
  </conditionalFormatting>
  <conditionalFormatting sqref="K17">
    <cfRule type="containsText" dxfId="20376" priority="1362" operator="containsText" text="NTRAB">
      <formula>NOT(ISERROR(SEARCH("NTRAB",K17)))</formula>
    </cfRule>
    <cfRule type="containsText" dxfId="20375" priority="1363" operator="containsText" text="FERIADO">
      <formula>NOT(ISERROR(SEARCH("FERIADO",K17)))</formula>
    </cfRule>
  </conditionalFormatting>
  <conditionalFormatting sqref="K17">
    <cfRule type="containsText" dxfId="20374" priority="1361" operator="containsText" text="FÉRIAS">
      <formula>NOT(ISERROR(SEARCH("FÉRIAS",K17)))</formula>
    </cfRule>
  </conditionalFormatting>
  <conditionalFormatting sqref="K17">
    <cfRule type="expression" dxfId="20373" priority="1357">
      <formula>K16="FERIADO"</formula>
    </cfRule>
    <cfRule type="expression" dxfId="20372" priority="1358">
      <formula>K16="NTRAB"</formula>
    </cfRule>
    <cfRule type="expression" dxfId="20371" priority="1359">
      <formula>K16="FÉRIAS"</formula>
    </cfRule>
    <cfRule type="expression" dxfId="20370" priority="1360">
      <formula>K16="ATESTADO"</formula>
    </cfRule>
  </conditionalFormatting>
  <conditionalFormatting sqref="K17">
    <cfRule type="containsText" dxfId="20369" priority="1356" operator="containsText" text="ATESTADO">
      <formula>NOT(ISERROR(SEARCH("ATESTADO",K17)))</formula>
    </cfRule>
  </conditionalFormatting>
  <conditionalFormatting sqref="K17">
    <cfRule type="expression" dxfId="20368" priority="1352">
      <formula>K15="ATESTADO"</formula>
    </cfRule>
    <cfRule type="expression" dxfId="20367" priority="1353">
      <formula>K15="FÉRIAS"</formula>
    </cfRule>
    <cfRule type="expression" dxfId="20366" priority="1354">
      <formula>K15="NTRAB"</formula>
    </cfRule>
    <cfRule type="expression" dxfId="20365" priority="1355">
      <formula>K15="FERIADO"</formula>
    </cfRule>
  </conditionalFormatting>
  <conditionalFormatting sqref="K17">
    <cfRule type="containsText" dxfId="20364" priority="1351" operator="containsText" text="HOJE">
      <formula>NOT(ISERROR(SEARCH("HOJE",K17)))</formula>
    </cfRule>
  </conditionalFormatting>
  <conditionalFormatting sqref="K21">
    <cfRule type="containsText" dxfId="20363" priority="1349" operator="containsText" text="NTRAB">
      <formula>NOT(ISERROR(SEARCH("NTRAB",K21)))</formula>
    </cfRule>
    <cfRule type="containsText" dxfId="20362" priority="1350" operator="containsText" text="FERIADO">
      <formula>NOT(ISERROR(SEARCH("FERIADO",K21)))</formula>
    </cfRule>
  </conditionalFormatting>
  <conditionalFormatting sqref="K21">
    <cfRule type="containsText" dxfId="20361" priority="1348" operator="containsText" text="FÉRIAS">
      <formula>NOT(ISERROR(SEARCH("FÉRIAS",K21)))</formula>
    </cfRule>
  </conditionalFormatting>
  <conditionalFormatting sqref="K21">
    <cfRule type="expression" dxfId="20360" priority="1344">
      <formula>K20="FERIADO"</formula>
    </cfRule>
    <cfRule type="expression" dxfId="20359" priority="1345">
      <formula>K20="NTRAB"</formula>
    </cfRule>
    <cfRule type="expression" dxfId="20358" priority="1346">
      <formula>K20="FÉRIAS"</formula>
    </cfRule>
    <cfRule type="expression" dxfId="20357" priority="1347">
      <formula>K20="ATESTADO"</formula>
    </cfRule>
  </conditionalFormatting>
  <conditionalFormatting sqref="K21">
    <cfRule type="containsText" dxfId="20356" priority="1343" operator="containsText" text="ATESTADO">
      <formula>NOT(ISERROR(SEARCH("ATESTADO",K21)))</formula>
    </cfRule>
  </conditionalFormatting>
  <conditionalFormatting sqref="K21">
    <cfRule type="expression" dxfId="20355" priority="1339">
      <formula>K19="ATESTADO"</formula>
    </cfRule>
    <cfRule type="expression" dxfId="20354" priority="1340">
      <formula>K19="FÉRIAS"</formula>
    </cfRule>
    <cfRule type="expression" dxfId="20353" priority="1341">
      <formula>K19="NTRAB"</formula>
    </cfRule>
    <cfRule type="expression" dxfId="20352" priority="1342">
      <formula>K19="FERIADO"</formula>
    </cfRule>
  </conditionalFormatting>
  <conditionalFormatting sqref="K21">
    <cfRule type="containsText" dxfId="20351" priority="1338" operator="containsText" text="HOJE">
      <formula>NOT(ISERROR(SEARCH("HOJE",K21)))</formula>
    </cfRule>
  </conditionalFormatting>
  <conditionalFormatting sqref="K25">
    <cfRule type="containsText" dxfId="20350" priority="1336" operator="containsText" text="NTRAB">
      <formula>NOT(ISERROR(SEARCH("NTRAB",K25)))</formula>
    </cfRule>
    <cfRule type="containsText" dxfId="20349" priority="1337" operator="containsText" text="FERIADO">
      <formula>NOT(ISERROR(SEARCH("FERIADO",K25)))</formula>
    </cfRule>
  </conditionalFormatting>
  <conditionalFormatting sqref="K25">
    <cfRule type="containsText" dxfId="20348" priority="1335" operator="containsText" text="FÉRIAS">
      <formula>NOT(ISERROR(SEARCH("FÉRIAS",K25)))</formula>
    </cfRule>
  </conditionalFormatting>
  <conditionalFormatting sqref="K25">
    <cfRule type="expression" dxfId="20347" priority="1331">
      <formula>K24="FERIADO"</formula>
    </cfRule>
    <cfRule type="expression" dxfId="20346" priority="1332">
      <formula>K24="NTRAB"</formula>
    </cfRule>
    <cfRule type="expression" dxfId="20345" priority="1333">
      <formula>K24="FÉRIAS"</formula>
    </cfRule>
    <cfRule type="expression" dxfId="20344" priority="1334">
      <formula>K24="ATESTADO"</formula>
    </cfRule>
  </conditionalFormatting>
  <conditionalFormatting sqref="K25">
    <cfRule type="containsText" dxfId="20343" priority="1330" operator="containsText" text="ATESTADO">
      <formula>NOT(ISERROR(SEARCH("ATESTADO",K25)))</formula>
    </cfRule>
  </conditionalFormatting>
  <conditionalFormatting sqref="K25">
    <cfRule type="expression" dxfId="20342" priority="1326">
      <formula>K23="ATESTADO"</formula>
    </cfRule>
    <cfRule type="expression" dxfId="20341" priority="1327">
      <formula>K23="FÉRIAS"</formula>
    </cfRule>
    <cfRule type="expression" dxfId="20340" priority="1328">
      <formula>K23="NTRAB"</formula>
    </cfRule>
    <cfRule type="expression" dxfId="20339" priority="1329">
      <formula>K23="FERIADO"</formula>
    </cfRule>
  </conditionalFormatting>
  <conditionalFormatting sqref="K25">
    <cfRule type="containsText" dxfId="20338" priority="1325" operator="containsText" text="HOJE">
      <formula>NOT(ISERROR(SEARCH("HOJE",K25)))</formula>
    </cfRule>
  </conditionalFormatting>
  <conditionalFormatting sqref="K29">
    <cfRule type="containsText" dxfId="20337" priority="1323" operator="containsText" text="NTRAB">
      <formula>NOT(ISERROR(SEARCH("NTRAB",K29)))</formula>
    </cfRule>
    <cfRule type="containsText" dxfId="20336" priority="1324" operator="containsText" text="FERIADO">
      <formula>NOT(ISERROR(SEARCH("FERIADO",K29)))</formula>
    </cfRule>
  </conditionalFormatting>
  <conditionalFormatting sqref="K29">
    <cfRule type="containsText" dxfId="20335" priority="1322" operator="containsText" text="FÉRIAS">
      <formula>NOT(ISERROR(SEARCH("FÉRIAS",K29)))</formula>
    </cfRule>
  </conditionalFormatting>
  <conditionalFormatting sqref="K29">
    <cfRule type="expression" dxfId="20334" priority="1318">
      <formula>K28="FERIADO"</formula>
    </cfRule>
    <cfRule type="expression" dxfId="20333" priority="1319">
      <formula>K28="NTRAB"</formula>
    </cfRule>
    <cfRule type="expression" dxfId="20332" priority="1320">
      <formula>K28="FÉRIAS"</formula>
    </cfRule>
    <cfRule type="expression" dxfId="20331" priority="1321">
      <formula>K28="ATESTADO"</formula>
    </cfRule>
  </conditionalFormatting>
  <conditionalFormatting sqref="K29">
    <cfRule type="containsText" dxfId="20330" priority="1317" operator="containsText" text="ATESTADO">
      <formula>NOT(ISERROR(SEARCH("ATESTADO",K29)))</formula>
    </cfRule>
  </conditionalFormatting>
  <conditionalFormatting sqref="K29">
    <cfRule type="expression" dxfId="20329" priority="1313">
      <formula>K27="ATESTADO"</formula>
    </cfRule>
    <cfRule type="expression" dxfId="20328" priority="1314">
      <formula>K27="FÉRIAS"</formula>
    </cfRule>
    <cfRule type="expression" dxfId="20327" priority="1315">
      <formula>K27="NTRAB"</formula>
    </cfRule>
    <cfRule type="expression" dxfId="20326" priority="1316">
      <formula>K27="FERIADO"</formula>
    </cfRule>
  </conditionalFormatting>
  <conditionalFormatting sqref="K29">
    <cfRule type="containsText" dxfId="20325" priority="1312" operator="containsText" text="HOJE">
      <formula>NOT(ISERROR(SEARCH("HOJE",K29)))</formula>
    </cfRule>
  </conditionalFormatting>
  <conditionalFormatting sqref="K33">
    <cfRule type="containsText" dxfId="20324" priority="1310" operator="containsText" text="NTRAB">
      <formula>NOT(ISERROR(SEARCH("NTRAB",K33)))</formula>
    </cfRule>
    <cfRule type="containsText" dxfId="20323" priority="1311" operator="containsText" text="FERIADO">
      <formula>NOT(ISERROR(SEARCH("FERIADO",K33)))</formula>
    </cfRule>
  </conditionalFormatting>
  <conditionalFormatting sqref="K33">
    <cfRule type="containsText" dxfId="20322" priority="1309" operator="containsText" text="FÉRIAS">
      <formula>NOT(ISERROR(SEARCH("FÉRIAS",K33)))</formula>
    </cfRule>
  </conditionalFormatting>
  <conditionalFormatting sqref="K33">
    <cfRule type="expression" dxfId="20321" priority="1305">
      <formula>K32="FERIADO"</formula>
    </cfRule>
    <cfRule type="expression" dxfId="20320" priority="1306">
      <formula>K32="NTRAB"</formula>
    </cfRule>
    <cfRule type="expression" dxfId="20319" priority="1307">
      <formula>K32="FÉRIAS"</formula>
    </cfRule>
    <cfRule type="expression" dxfId="20318" priority="1308">
      <formula>K32="ATESTADO"</formula>
    </cfRule>
  </conditionalFormatting>
  <conditionalFormatting sqref="K33">
    <cfRule type="containsText" dxfId="20317" priority="1304" operator="containsText" text="ATESTADO">
      <formula>NOT(ISERROR(SEARCH("ATESTADO",K33)))</formula>
    </cfRule>
  </conditionalFormatting>
  <conditionalFormatting sqref="K33">
    <cfRule type="expression" dxfId="20316" priority="1300">
      <formula>K31="ATESTADO"</formula>
    </cfRule>
    <cfRule type="expression" dxfId="20315" priority="1301">
      <formula>K31="FÉRIAS"</formula>
    </cfRule>
    <cfRule type="expression" dxfId="20314" priority="1302">
      <formula>K31="NTRAB"</formula>
    </cfRule>
    <cfRule type="expression" dxfId="20313" priority="1303">
      <formula>K31="FERIADO"</formula>
    </cfRule>
  </conditionalFormatting>
  <conditionalFormatting sqref="K33">
    <cfRule type="containsText" dxfId="20312" priority="1299" operator="containsText" text="HOJE">
      <formula>NOT(ISERROR(SEARCH("HOJE",K33)))</formula>
    </cfRule>
  </conditionalFormatting>
  <conditionalFormatting sqref="K5">
    <cfRule type="containsText" dxfId="20311" priority="1297" operator="containsText" text="NTRAB">
      <formula>NOT(ISERROR(SEARCH("NTRAB",K5)))</formula>
    </cfRule>
    <cfRule type="containsText" dxfId="20310" priority="1298" operator="containsText" text="FERIADO">
      <formula>NOT(ISERROR(SEARCH("FERIADO",K5)))</formula>
    </cfRule>
  </conditionalFormatting>
  <conditionalFormatting sqref="K5">
    <cfRule type="containsText" dxfId="20309" priority="1296" operator="containsText" text="FÉRIAS">
      <formula>NOT(ISERROR(SEARCH("FÉRIAS",K5)))</formula>
    </cfRule>
  </conditionalFormatting>
  <conditionalFormatting sqref="K5">
    <cfRule type="expression" dxfId="20308" priority="1292">
      <formula>K4="FERIADO"</formula>
    </cfRule>
    <cfRule type="expression" dxfId="20307" priority="1293">
      <formula>K4="NTRAB"</formula>
    </cfRule>
    <cfRule type="expression" dxfId="20306" priority="1294">
      <formula>K4="FÉRIAS"</formula>
    </cfRule>
    <cfRule type="expression" dxfId="20305" priority="1295">
      <formula>K4="ATESTADO"</formula>
    </cfRule>
  </conditionalFormatting>
  <conditionalFormatting sqref="K5">
    <cfRule type="containsText" dxfId="20304" priority="1291" operator="containsText" text="ATESTADO">
      <formula>NOT(ISERROR(SEARCH("ATESTADO",K5)))</formula>
    </cfRule>
  </conditionalFormatting>
  <conditionalFormatting sqref="K5">
    <cfRule type="expression" dxfId="20303" priority="1287">
      <formula>K3="ATESTADO"</formula>
    </cfRule>
    <cfRule type="expression" dxfId="20302" priority="1288">
      <formula>K3="FÉRIAS"</formula>
    </cfRule>
    <cfRule type="expression" dxfId="20301" priority="1289">
      <formula>K3="NTRAB"</formula>
    </cfRule>
    <cfRule type="expression" dxfId="20300" priority="1290">
      <formula>K3="FERIADO"</formula>
    </cfRule>
  </conditionalFormatting>
  <conditionalFormatting sqref="K5">
    <cfRule type="containsText" dxfId="20299" priority="1286" operator="containsText" text="HOJE">
      <formula>NOT(ISERROR(SEARCH("HOJE",K5)))</formula>
    </cfRule>
  </conditionalFormatting>
  <conditionalFormatting sqref="K4">
    <cfRule type="containsText" dxfId="20298" priority="1284" operator="containsText" text="NTRAB">
      <formula>NOT(ISERROR(SEARCH("NTRAB",K4)))</formula>
    </cfRule>
    <cfRule type="containsText" dxfId="20297" priority="1285" operator="containsText" text="FERIADO">
      <formula>NOT(ISERROR(SEARCH("FERIADO",K4)))</formula>
    </cfRule>
  </conditionalFormatting>
  <conditionalFormatting sqref="K4">
    <cfRule type="containsText" dxfId="20296" priority="1283" operator="containsText" text="FÉRIAS">
      <formula>NOT(ISERROR(SEARCH("FÉRIAS",K4)))</formula>
    </cfRule>
  </conditionalFormatting>
  <conditionalFormatting sqref="K4">
    <cfRule type="expression" dxfId="20295" priority="1279">
      <formula>K3="FERIADO"</formula>
    </cfRule>
    <cfRule type="expression" dxfId="20294" priority="1280">
      <formula>K3="NTRAB"</formula>
    </cfRule>
    <cfRule type="expression" dxfId="20293" priority="1281">
      <formula>K3="FÉRIAS"</formula>
    </cfRule>
    <cfRule type="expression" dxfId="20292" priority="1282">
      <formula>K3="ATESTADO"</formula>
    </cfRule>
  </conditionalFormatting>
  <conditionalFormatting sqref="K4">
    <cfRule type="containsText" dxfId="20291" priority="1278" operator="containsText" text="ATESTADO">
      <formula>NOT(ISERROR(SEARCH("ATESTADO",K4)))</formula>
    </cfRule>
  </conditionalFormatting>
  <conditionalFormatting sqref="K4">
    <cfRule type="containsText" dxfId="20290" priority="1277" operator="containsText" text="HOJE">
      <formula>NOT(ISERROR(SEARCH("HOJE",K4)))</formula>
    </cfRule>
  </conditionalFormatting>
  <conditionalFormatting sqref="K34">
    <cfRule type="expression" dxfId="20289" priority="1276">
      <formula>$C$53&gt;=$K$32</formula>
    </cfRule>
  </conditionalFormatting>
  <conditionalFormatting sqref="B44">
    <cfRule type="cellIs" dxfId="20288" priority="1275" operator="equal">
      <formula>$B$51</formula>
    </cfRule>
  </conditionalFormatting>
  <conditionalFormatting sqref="I44">
    <cfRule type="expression" dxfId="20287" priority="1274">
      <formula>$H$44=""</formula>
    </cfRule>
  </conditionalFormatting>
  <conditionalFormatting sqref="I45">
    <cfRule type="expression" dxfId="20286" priority="1273">
      <formula>$H$45=""</formula>
    </cfRule>
  </conditionalFormatting>
  <conditionalFormatting sqref="I46">
    <cfRule type="expression" dxfId="20285" priority="1272">
      <formula>$H$46=""</formula>
    </cfRule>
  </conditionalFormatting>
  <conditionalFormatting sqref="I47">
    <cfRule type="expression" dxfId="20284" priority="1271">
      <formula>$H$47=""</formula>
    </cfRule>
  </conditionalFormatting>
  <conditionalFormatting sqref="K40">
    <cfRule type="containsText" dxfId="20283" priority="1269" operator="containsText" text="NTRAB">
      <formula>NOT(ISERROR(SEARCH("NTRAB",K40)))</formula>
    </cfRule>
    <cfRule type="containsText" dxfId="20282" priority="1270" operator="containsText" text="FERIADO">
      <formula>NOT(ISERROR(SEARCH("FERIADO",K40)))</formula>
    </cfRule>
  </conditionalFormatting>
  <conditionalFormatting sqref="K40">
    <cfRule type="containsText" dxfId="20281" priority="1268" operator="containsText" text="FÉRIAS">
      <formula>NOT(ISERROR(SEARCH("FÉRIAS",K40)))</formula>
    </cfRule>
  </conditionalFormatting>
  <conditionalFormatting sqref="K36 K38">
    <cfRule type="containsText" dxfId="20280" priority="1266" operator="containsText" text="NTRAB">
      <formula>NOT(ISERROR(SEARCH("NTRAB",K36)))</formula>
    </cfRule>
    <cfRule type="containsText" dxfId="20279" priority="1267" operator="containsText" text="FERIADO">
      <formula>NOT(ISERROR(SEARCH("FERIADO",K36)))</formula>
    </cfRule>
  </conditionalFormatting>
  <conditionalFormatting sqref="K36 K38">
    <cfRule type="containsText" dxfId="20278" priority="1265" operator="containsText" text="FÉRIAS">
      <formula>NOT(ISERROR(SEARCH("FÉRIAS",K36)))</formula>
    </cfRule>
  </conditionalFormatting>
  <conditionalFormatting sqref="K37">
    <cfRule type="containsText" dxfId="20277" priority="1263" operator="containsText" text="NTRAB">
      <formula>NOT(ISERROR(SEARCH("NTRAB",K37)))</formula>
    </cfRule>
    <cfRule type="containsText" dxfId="20276" priority="1264" operator="containsText" text="FERIADO">
      <formula>NOT(ISERROR(SEARCH("FERIADO",K37)))</formula>
    </cfRule>
  </conditionalFormatting>
  <conditionalFormatting sqref="K37">
    <cfRule type="containsText" dxfId="20275" priority="1262" operator="containsText" text="FÉRIAS">
      <formula>NOT(ISERROR(SEARCH("FÉRIAS",K37)))</formula>
    </cfRule>
  </conditionalFormatting>
  <conditionalFormatting sqref="K41">
    <cfRule type="containsText" dxfId="20274" priority="1260" operator="containsText" text="NTRAB">
      <formula>NOT(ISERROR(SEARCH("NTRAB",K41)))</formula>
    </cfRule>
    <cfRule type="containsText" dxfId="20273" priority="1261" operator="containsText" text="FERIADO">
      <formula>NOT(ISERROR(SEARCH("FERIADO",K41)))</formula>
    </cfRule>
  </conditionalFormatting>
  <conditionalFormatting sqref="K41">
    <cfRule type="containsText" dxfId="20272" priority="1259" operator="containsText" text="FÉRIAS">
      <formula>NOT(ISERROR(SEARCH("FÉRIAS",K41)))</formula>
    </cfRule>
  </conditionalFormatting>
  <conditionalFormatting sqref="K40:K41">
    <cfRule type="expression" dxfId="20271" priority="1254">
      <formula>$K$41=""</formula>
    </cfRule>
    <cfRule type="expression" dxfId="20270" priority="1255">
      <formula>$K$39="NTRAB"</formula>
    </cfRule>
    <cfRule type="expression" dxfId="20269" priority="1256">
      <formula>$K$39="ATESTADO"</formula>
    </cfRule>
    <cfRule type="expression" dxfId="20268" priority="1257">
      <formula>$K$39="FÉRIAS"</formula>
    </cfRule>
    <cfRule type="expression" dxfId="20267" priority="1258">
      <formula>$K$39="FERIADO"</formula>
    </cfRule>
  </conditionalFormatting>
  <conditionalFormatting sqref="K42">
    <cfRule type="expression" dxfId="20266" priority="1250">
      <formula>$C$53&gt;=$K$40</formula>
    </cfRule>
    <cfRule type="expression" dxfId="20265" priority="1251">
      <formula>$K$41=""</formula>
    </cfRule>
    <cfRule type="containsText" dxfId="20264" priority="1252" operator="containsText" text="NTRAB">
      <formula>NOT(ISERROR(SEARCH("NTRAB",K42)))</formula>
    </cfRule>
    <cfRule type="containsText" dxfId="20263" priority="1253" operator="containsText" text="FERIADO">
      <formula>NOT(ISERROR(SEARCH("FERIADO",K42)))</formula>
    </cfRule>
  </conditionalFormatting>
  <conditionalFormatting sqref="K42">
    <cfRule type="containsText" dxfId="20262" priority="1249" operator="containsText" text="FÉRIAS">
      <formula>NOT(ISERROR(SEARCH("FÉRIAS",K42)))</formula>
    </cfRule>
  </conditionalFormatting>
  <conditionalFormatting sqref="K36:K38">
    <cfRule type="expression" dxfId="20261" priority="1248">
      <formula>$K$37=""</formula>
    </cfRule>
  </conditionalFormatting>
  <conditionalFormatting sqref="K35">
    <cfRule type="expression" dxfId="20260" priority="1245">
      <formula>$K$37=""</formula>
    </cfRule>
    <cfRule type="containsText" dxfId="20259" priority="1246" operator="containsText" text="NTRAB">
      <formula>NOT(ISERROR(SEARCH("NTRAB",K35)))</formula>
    </cfRule>
    <cfRule type="containsText" dxfId="20258" priority="1247" operator="containsText" text="FERIADO">
      <formula>NOT(ISERROR(SEARCH("FERIADO",K35)))</formula>
    </cfRule>
  </conditionalFormatting>
  <conditionalFormatting sqref="K35">
    <cfRule type="containsText" dxfId="20257" priority="1244" operator="containsText" text="FÉRIAS">
      <formula>NOT(ISERROR(SEARCH("FÉRIAS",K35)))</formula>
    </cfRule>
  </conditionalFormatting>
  <conditionalFormatting sqref="K39">
    <cfRule type="expression" dxfId="20256" priority="1241">
      <formula>$K$41=""</formula>
    </cfRule>
    <cfRule type="containsText" dxfId="20255" priority="1242" operator="containsText" text="NTRAB">
      <formula>NOT(ISERROR(SEARCH("NTRAB",K39)))</formula>
    </cfRule>
    <cfRule type="containsText" dxfId="20254" priority="1243" operator="containsText" text="FERIADO">
      <formula>NOT(ISERROR(SEARCH("FERIADO",K39)))</formula>
    </cfRule>
  </conditionalFormatting>
  <conditionalFormatting sqref="K39">
    <cfRule type="containsText" dxfId="20253" priority="1240" operator="containsText" text="FÉRIAS">
      <formula>NOT(ISERROR(SEARCH("FÉRIAS",K39)))</formula>
    </cfRule>
  </conditionalFormatting>
  <conditionalFormatting sqref="K36:K37">
    <cfRule type="expression" dxfId="20252" priority="1236">
      <formula>$K$35="NTRAB"</formula>
    </cfRule>
    <cfRule type="expression" dxfId="20251" priority="1237">
      <formula>$K$35="ATESTADO"</formula>
    </cfRule>
    <cfRule type="expression" dxfId="20250" priority="1238">
      <formula>$K$35="FÉRIAS"</formula>
    </cfRule>
    <cfRule type="expression" dxfId="20249" priority="1239">
      <formula>$K$35="FERIADO"</formula>
    </cfRule>
  </conditionalFormatting>
  <conditionalFormatting sqref="K35:K42">
    <cfRule type="containsText" dxfId="20248" priority="1235" operator="containsText" text="ATESTADO">
      <formula>NOT(ISERROR(SEARCH("ATESTADO",K35)))</formula>
    </cfRule>
  </conditionalFormatting>
  <conditionalFormatting sqref="K35">
    <cfRule type="containsText" dxfId="20247" priority="1233" operator="containsText" text="NTRAB">
      <formula>NOT(ISERROR(SEARCH("NTRAB",K35)))</formula>
    </cfRule>
    <cfRule type="containsText" dxfId="20246" priority="1234" operator="containsText" text="FERIADO">
      <formula>NOT(ISERROR(SEARCH("FERIADO",K35)))</formula>
    </cfRule>
  </conditionalFormatting>
  <conditionalFormatting sqref="K35">
    <cfRule type="containsText" dxfId="20245" priority="1232" operator="containsText" text="FÉRIAS">
      <formula>NOT(ISERROR(SEARCH("FÉRIAS",K35)))</formula>
    </cfRule>
  </conditionalFormatting>
  <conditionalFormatting sqref="K35">
    <cfRule type="containsText" dxfId="20244" priority="1230" operator="containsText" text="NTRAB">
      <formula>NOT(ISERROR(SEARCH("NTRAB",K35)))</formula>
    </cfRule>
    <cfRule type="containsText" dxfId="20243" priority="1231" operator="containsText" text="FERIADO">
      <formula>NOT(ISERROR(SEARCH("FERIADO",K35)))</formula>
    </cfRule>
  </conditionalFormatting>
  <conditionalFormatting sqref="K35">
    <cfRule type="containsText" dxfId="20242" priority="1229" operator="containsText" text="FÉRIAS">
      <formula>NOT(ISERROR(SEARCH("FÉRIAS",K35)))</formula>
    </cfRule>
  </conditionalFormatting>
  <conditionalFormatting sqref="K39">
    <cfRule type="containsText" dxfId="20241" priority="1227" operator="containsText" text="NTRAB">
      <formula>NOT(ISERROR(SEARCH("NTRAB",K39)))</formula>
    </cfRule>
    <cfRule type="containsText" dxfId="20240" priority="1228" operator="containsText" text="FERIADO">
      <formula>NOT(ISERROR(SEARCH("FERIADO",K39)))</formula>
    </cfRule>
  </conditionalFormatting>
  <conditionalFormatting sqref="K39">
    <cfRule type="containsText" dxfId="20239" priority="1226" operator="containsText" text="FÉRIAS">
      <formula>NOT(ISERROR(SEARCH("FÉRIAS",K39)))</formula>
    </cfRule>
  </conditionalFormatting>
  <conditionalFormatting sqref="K39">
    <cfRule type="containsText" dxfId="20238" priority="1224" operator="containsText" text="NTRAB">
      <formula>NOT(ISERROR(SEARCH("NTRAB",K39)))</formula>
    </cfRule>
    <cfRule type="containsText" dxfId="20237" priority="1225" operator="containsText" text="FERIADO">
      <formula>NOT(ISERROR(SEARCH("FERIADO",K39)))</formula>
    </cfRule>
  </conditionalFormatting>
  <conditionalFormatting sqref="K39">
    <cfRule type="containsText" dxfId="20236" priority="1223" operator="containsText" text="FÉRIAS">
      <formula>NOT(ISERROR(SEARCH("FÉRIAS",K39)))</formula>
    </cfRule>
  </conditionalFormatting>
  <conditionalFormatting sqref="K39">
    <cfRule type="containsText" dxfId="20235" priority="1221" operator="containsText" text="NTRAB">
      <formula>NOT(ISERROR(SEARCH("NTRAB",K39)))</formula>
    </cfRule>
    <cfRule type="containsText" dxfId="20234" priority="1222" operator="containsText" text="FERIADO">
      <formula>NOT(ISERROR(SEARCH("FERIADO",K39)))</formula>
    </cfRule>
  </conditionalFormatting>
  <conditionalFormatting sqref="K39">
    <cfRule type="containsText" dxfId="20233" priority="1220" operator="containsText" text="FÉRIAS">
      <formula>NOT(ISERROR(SEARCH("FÉRIAS",K39)))</formula>
    </cfRule>
  </conditionalFormatting>
  <conditionalFormatting sqref="K35:K42">
    <cfRule type="containsText" dxfId="20232" priority="1219" operator="containsText" text="HOJE">
      <formula>NOT(ISERROR(SEARCH("HOJE",K35)))</formula>
    </cfRule>
  </conditionalFormatting>
  <conditionalFormatting sqref="K44 K46">
    <cfRule type="containsText" dxfId="20231" priority="1217" operator="containsText" text="NTRAB">
      <formula>NOT(ISERROR(SEARCH("NTRAB",K44)))</formula>
    </cfRule>
    <cfRule type="containsText" dxfId="20230" priority="1218" operator="containsText" text="FERIADO">
      <formula>NOT(ISERROR(SEARCH("FERIADO",K44)))</formula>
    </cfRule>
  </conditionalFormatting>
  <conditionalFormatting sqref="K44 K46">
    <cfRule type="containsText" dxfId="20229" priority="1216" operator="containsText" text="FÉRIAS">
      <formula>NOT(ISERROR(SEARCH("FÉRIAS",K44)))</formula>
    </cfRule>
  </conditionalFormatting>
  <conditionalFormatting sqref="K45">
    <cfRule type="containsText" dxfId="20228" priority="1214" operator="containsText" text="NTRAB">
      <formula>NOT(ISERROR(SEARCH("NTRAB",K45)))</formula>
    </cfRule>
    <cfRule type="containsText" dxfId="20227" priority="1215" operator="containsText" text="FERIADO">
      <formula>NOT(ISERROR(SEARCH("FERIADO",K45)))</formula>
    </cfRule>
  </conditionalFormatting>
  <conditionalFormatting sqref="K45">
    <cfRule type="containsText" dxfId="20226" priority="1213" operator="containsText" text="FÉRIAS">
      <formula>NOT(ISERROR(SEARCH("FÉRIAS",K45)))</formula>
    </cfRule>
  </conditionalFormatting>
  <conditionalFormatting sqref="K44:K46">
    <cfRule type="expression" dxfId="20225" priority="1212">
      <formula>$C$53&lt;$K$44</formula>
    </cfRule>
  </conditionalFormatting>
  <conditionalFormatting sqref="K46">
    <cfRule type="expression" dxfId="20224" priority="1211">
      <formula>$C$53&gt;=$K$44</formula>
    </cfRule>
  </conditionalFormatting>
  <conditionalFormatting sqref="K44:K45">
    <cfRule type="expression" dxfId="20223" priority="1207">
      <formula>$K$43="ATESTADO"</formula>
    </cfRule>
    <cfRule type="expression" dxfId="20222" priority="1208">
      <formula>$K$43="NTRAB"</formula>
    </cfRule>
    <cfRule type="expression" dxfId="20221" priority="1209">
      <formula>$K$43="FÉRIAS"</formula>
    </cfRule>
    <cfRule type="expression" dxfId="20220" priority="1210">
      <formula>$K$43="FERIADO"</formula>
    </cfRule>
  </conditionalFormatting>
  <conditionalFormatting sqref="K43">
    <cfRule type="containsText" dxfId="20219" priority="1204" operator="containsText" text="ATESTADO">
      <formula>NOT(ISERROR(SEARCH("ATESTADO",K43)))</formula>
    </cfRule>
    <cfRule type="containsText" dxfId="20218" priority="1205" operator="containsText" text="NTRAB">
      <formula>NOT(ISERROR(SEARCH("NTRAB",K43)))</formula>
    </cfRule>
    <cfRule type="containsText" dxfId="20217" priority="1206" operator="containsText" text="FERIADO">
      <formula>NOT(ISERROR(SEARCH("FERIADO",K43)))</formula>
    </cfRule>
  </conditionalFormatting>
  <conditionalFormatting sqref="K43">
    <cfRule type="containsText" dxfId="20216" priority="1203" operator="containsText" text="FÉRIAS">
      <formula>NOT(ISERROR(SEARCH("FÉRIAS",K43)))</formula>
    </cfRule>
  </conditionalFormatting>
  <conditionalFormatting sqref="K43">
    <cfRule type="expression" dxfId="20215" priority="1202">
      <formula>$C$53&lt;$K$44</formula>
    </cfRule>
  </conditionalFormatting>
  <conditionalFormatting sqref="K43:K46">
    <cfRule type="containsText" dxfId="20214" priority="1201" operator="containsText" text="HOJE">
      <formula>NOT(ISERROR(SEARCH("HOJE",K43)))</formula>
    </cfRule>
  </conditionalFormatting>
  <conditionalFormatting sqref="K47:M47">
    <cfRule type="expression" dxfId="20213" priority="1200">
      <formula>$N$47="NÃO"</formula>
    </cfRule>
  </conditionalFormatting>
  <conditionalFormatting sqref="K38">
    <cfRule type="expression" dxfId="20212" priority="1199">
      <formula>$C$53&gt;=$K$36</formula>
    </cfRule>
  </conditionalFormatting>
  <conditionalFormatting sqref="E3">
    <cfRule type="cellIs" dxfId="20211" priority="1197" operator="equal">
      <formula>0</formula>
    </cfRule>
    <cfRule type="expression" dxfId="20210" priority="1198">
      <formula>E3&lt;0</formula>
    </cfRule>
  </conditionalFormatting>
  <conditionalFormatting sqref="E4:E5">
    <cfRule type="expression" dxfId="20209" priority="1195">
      <formula>E4&lt;0</formula>
    </cfRule>
    <cfRule type="cellIs" dxfId="20208" priority="1196" operator="equal">
      <formula>0</formula>
    </cfRule>
  </conditionalFormatting>
  <conditionalFormatting sqref="E19">
    <cfRule type="cellIs" dxfId="20207" priority="1193" operator="equal">
      <formula>0</formula>
    </cfRule>
    <cfRule type="expression" dxfId="20206" priority="1194">
      <formula>E19&lt;0</formula>
    </cfRule>
  </conditionalFormatting>
  <conditionalFormatting sqref="E20:E22">
    <cfRule type="expression" dxfId="20205" priority="1191">
      <formula>E20&lt;0</formula>
    </cfRule>
    <cfRule type="cellIs" dxfId="20204" priority="1192" operator="equal">
      <formula>0</formula>
    </cfRule>
  </conditionalFormatting>
  <conditionalFormatting sqref="E23">
    <cfRule type="cellIs" dxfId="20203" priority="1189" operator="equal">
      <formula>0</formula>
    </cfRule>
    <cfRule type="expression" dxfId="20202" priority="1190">
      <formula>E23&lt;0</formula>
    </cfRule>
  </conditionalFormatting>
  <conditionalFormatting sqref="E24:E26">
    <cfRule type="expression" dxfId="20201" priority="1187">
      <formula>E24&lt;0</formula>
    </cfRule>
    <cfRule type="cellIs" dxfId="20200" priority="1188" operator="equal">
      <formula>0</formula>
    </cfRule>
  </conditionalFormatting>
  <conditionalFormatting sqref="E27">
    <cfRule type="cellIs" dxfId="20199" priority="1185" operator="equal">
      <formula>0</formula>
    </cfRule>
    <cfRule type="expression" dxfId="20198" priority="1186">
      <formula>E27&lt;0</formula>
    </cfRule>
  </conditionalFormatting>
  <conditionalFormatting sqref="E28:E30">
    <cfRule type="expression" dxfId="20197" priority="1183">
      <formula>E28&lt;0</formula>
    </cfRule>
    <cfRule type="cellIs" dxfId="20196" priority="1184" operator="equal">
      <formula>0</formula>
    </cfRule>
  </conditionalFormatting>
  <conditionalFormatting sqref="E31">
    <cfRule type="cellIs" dxfId="20195" priority="1181" operator="equal">
      <formula>0</formula>
    </cfRule>
    <cfRule type="expression" dxfId="20194" priority="1182">
      <formula>E31&lt;0</formula>
    </cfRule>
  </conditionalFormatting>
  <conditionalFormatting sqref="E32:E34">
    <cfRule type="expression" dxfId="20193" priority="1179">
      <formula>E32&lt;0</formula>
    </cfRule>
    <cfRule type="cellIs" dxfId="20192" priority="1180" operator="equal">
      <formula>0</formula>
    </cfRule>
  </conditionalFormatting>
  <conditionalFormatting sqref="E35">
    <cfRule type="cellIs" dxfId="20191" priority="1177" operator="equal">
      <formula>0</formula>
    </cfRule>
    <cfRule type="expression" dxfId="20190" priority="1178">
      <formula>E35&lt;0</formula>
    </cfRule>
  </conditionalFormatting>
  <conditionalFormatting sqref="E36:E38">
    <cfRule type="expression" dxfId="20189" priority="1175">
      <formula>E36&lt;0</formula>
    </cfRule>
    <cfRule type="cellIs" dxfId="20188" priority="1176" operator="equal">
      <formula>0</formula>
    </cfRule>
  </conditionalFormatting>
  <conditionalFormatting sqref="E39">
    <cfRule type="cellIs" dxfId="20187" priority="1173" operator="equal">
      <formula>0</formula>
    </cfRule>
    <cfRule type="expression" dxfId="20186" priority="1174">
      <formula>E39&lt;0</formula>
    </cfRule>
  </conditionalFormatting>
  <conditionalFormatting sqref="E40:E42">
    <cfRule type="expression" dxfId="20185" priority="1171">
      <formula>E40&lt;0</formula>
    </cfRule>
    <cfRule type="cellIs" dxfId="20184" priority="1172" operator="equal">
      <formula>0</formula>
    </cfRule>
  </conditionalFormatting>
  <conditionalFormatting sqref="E6">
    <cfRule type="expression" dxfId="20183" priority="1169">
      <formula>E6&lt;0</formula>
    </cfRule>
    <cfRule type="cellIs" dxfId="20182" priority="1170" operator="equal">
      <formula>0</formula>
    </cfRule>
  </conditionalFormatting>
  <conditionalFormatting sqref="E11">
    <cfRule type="cellIs" dxfId="20181" priority="1167" operator="equal">
      <formula>0</formula>
    </cfRule>
    <cfRule type="expression" dxfId="20180" priority="1168">
      <formula>E11&lt;0</formula>
    </cfRule>
  </conditionalFormatting>
  <conditionalFormatting sqref="E12:E13">
    <cfRule type="expression" dxfId="20179" priority="1165">
      <formula>E12&lt;0</formula>
    </cfRule>
    <cfRule type="cellIs" dxfId="20178" priority="1166" operator="equal">
      <formula>0</formula>
    </cfRule>
  </conditionalFormatting>
  <conditionalFormatting sqref="E14">
    <cfRule type="expression" dxfId="20177" priority="1163">
      <formula>E14&lt;0</formula>
    </cfRule>
    <cfRule type="cellIs" dxfId="20176" priority="1164" operator="equal">
      <formula>0</formula>
    </cfRule>
  </conditionalFormatting>
  <conditionalFormatting sqref="E15">
    <cfRule type="cellIs" dxfId="20175" priority="1161" operator="equal">
      <formula>0</formula>
    </cfRule>
    <cfRule type="expression" dxfId="20174" priority="1162">
      <formula>E15&lt;0</formula>
    </cfRule>
  </conditionalFormatting>
  <conditionalFormatting sqref="E16:E17">
    <cfRule type="expression" dxfId="20173" priority="1159">
      <formula>E16&lt;0</formula>
    </cfRule>
    <cfRule type="cellIs" dxfId="20172" priority="1160" operator="equal">
      <formula>0</formula>
    </cfRule>
  </conditionalFormatting>
  <conditionalFormatting sqref="E18">
    <cfRule type="expression" dxfId="20171" priority="1157">
      <formula>E18&lt;0</formula>
    </cfRule>
    <cfRule type="cellIs" dxfId="20170" priority="1158" operator="equal">
      <formula>0</formula>
    </cfRule>
  </conditionalFormatting>
  <conditionalFormatting sqref="E7">
    <cfRule type="cellIs" dxfId="20169" priority="1155" operator="equal">
      <formula>0</formula>
    </cfRule>
    <cfRule type="expression" dxfId="20168" priority="1156">
      <formula>E7&lt;0</formula>
    </cfRule>
  </conditionalFormatting>
  <conditionalFormatting sqref="E8:E9">
    <cfRule type="expression" dxfId="20167" priority="1153">
      <formula>E8&lt;0</formula>
    </cfRule>
    <cfRule type="cellIs" dxfId="20166" priority="1154" operator="equal">
      <formula>0</formula>
    </cfRule>
  </conditionalFormatting>
  <conditionalFormatting sqref="E10">
    <cfRule type="expression" dxfId="20165" priority="1151">
      <formula>E10&lt;0</formula>
    </cfRule>
    <cfRule type="cellIs" dxfId="20164" priority="1152" operator="equal">
      <formula>0</formula>
    </cfRule>
  </conditionalFormatting>
  <conditionalFormatting sqref="E3:E42">
    <cfRule type="cellIs" dxfId="20163" priority="1150" operator="equal">
      <formula>"ER"</formula>
    </cfRule>
  </conditionalFormatting>
  <conditionalFormatting sqref="E7">
    <cfRule type="cellIs" dxfId="20162" priority="1148" operator="equal">
      <formula>0</formula>
    </cfRule>
    <cfRule type="expression" dxfId="20161" priority="1149">
      <formula>E7&lt;0</formula>
    </cfRule>
  </conditionalFormatting>
  <conditionalFormatting sqref="E8:E9">
    <cfRule type="expression" dxfId="20160" priority="1146">
      <formula>E8&lt;0</formula>
    </cfRule>
    <cfRule type="cellIs" dxfId="20159" priority="1147" operator="equal">
      <formula>0</formula>
    </cfRule>
  </conditionalFormatting>
  <conditionalFormatting sqref="E10">
    <cfRule type="expression" dxfId="20158" priority="1144">
      <formula>E10&lt;0</formula>
    </cfRule>
    <cfRule type="cellIs" dxfId="20157" priority="1145" operator="equal">
      <formula>0</formula>
    </cfRule>
  </conditionalFormatting>
  <conditionalFormatting sqref="E11">
    <cfRule type="cellIs" dxfId="20156" priority="1142" operator="equal">
      <formula>0</formula>
    </cfRule>
    <cfRule type="expression" dxfId="20155" priority="1143">
      <formula>E11&lt;0</formula>
    </cfRule>
  </conditionalFormatting>
  <conditionalFormatting sqref="E12:E13">
    <cfRule type="expression" dxfId="20154" priority="1140">
      <formula>E12&lt;0</formula>
    </cfRule>
    <cfRule type="cellIs" dxfId="20153" priority="1141" operator="equal">
      <formula>0</formula>
    </cfRule>
  </conditionalFormatting>
  <conditionalFormatting sqref="E14">
    <cfRule type="expression" dxfId="20152" priority="1138">
      <formula>E14&lt;0</formula>
    </cfRule>
    <cfRule type="cellIs" dxfId="20151" priority="1139" operator="equal">
      <formula>0</formula>
    </cfRule>
  </conditionalFormatting>
  <conditionalFormatting sqref="E15">
    <cfRule type="cellIs" dxfId="20150" priority="1136" operator="equal">
      <formula>0</formula>
    </cfRule>
    <cfRule type="expression" dxfId="20149" priority="1137">
      <formula>E15&lt;0</formula>
    </cfRule>
  </conditionalFormatting>
  <conditionalFormatting sqref="E16:E17">
    <cfRule type="expression" dxfId="20148" priority="1134">
      <formula>E16&lt;0</formula>
    </cfRule>
    <cfRule type="cellIs" dxfId="20147" priority="1135" operator="equal">
      <formula>0</formula>
    </cfRule>
  </conditionalFormatting>
  <conditionalFormatting sqref="E18">
    <cfRule type="expression" dxfId="20146" priority="1132">
      <formula>E18&lt;0</formula>
    </cfRule>
    <cfRule type="cellIs" dxfId="20145" priority="1133" operator="equal">
      <formula>0</formula>
    </cfRule>
  </conditionalFormatting>
  <conditionalFormatting sqref="E19">
    <cfRule type="cellIs" dxfId="20144" priority="1130" operator="equal">
      <formula>0</formula>
    </cfRule>
    <cfRule type="expression" dxfId="20143" priority="1131">
      <formula>E19&lt;0</formula>
    </cfRule>
  </conditionalFormatting>
  <conditionalFormatting sqref="E20:E21">
    <cfRule type="expression" dxfId="20142" priority="1128">
      <formula>E20&lt;0</formula>
    </cfRule>
    <cfRule type="cellIs" dxfId="20141" priority="1129" operator="equal">
      <formula>0</formula>
    </cfRule>
  </conditionalFormatting>
  <conditionalFormatting sqref="E22">
    <cfRule type="expression" dxfId="20140" priority="1126">
      <formula>E22&lt;0</formula>
    </cfRule>
    <cfRule type="cellIs" dxfId="20139" priority="1127" operator="equal">
      <formula>0</formula>
    </cfRule>
  </conditionalFormatting>
  <conditionalFormatting sqref="E23">
    <cfRule type="cellIs" dxfId="20138" priority="1124" operator="equal">
      <formula>0</formula>
    </cfRule>
    <cfRule type="expression" dxfId="20137" priority="1125">
      <formula>E23&lt;0</formula>
    </cfRule>
  </conditionalFormatting>
  <conditionalFormatting sqref="E24:E25">
    <cfRule type="expression" dxfId="20136" priority="1122">
      <formula>E24&lt;0</formula>
    </cfRule>
    <cfRule type="cellIs" dxfId="20135" priority="1123" operator="equal">
      <formula>0</formula>
    </cfRule>
  </conditionalFormatting>
  <conditionalFormatting sqref="E26">
    <cfRule type="expression" dxfId="20134" priority="1120">
      <formula>E26&lt;0</formula>
    </cfRule>
    <cfRule type="cellIs" dxfId="20133" priority="1121" operator="equal">
      <formula>0</formula>
    </cfRule>
  </conditionalFormatting>
  <conditionalFormatting sqref="E27">
    <cfRule type="cellIs" dxfId="20132" priority="1118" operator="equal">
      <formula>0</formula>
    </cfRule>
    <cfRule type="expression" dxfId="20131" priority="1119">
      <formula>E27&lt;0</formula>
    </cfRule>
  </conditionalFormatting>
  <conditionalFormatting sqref="E28:E29">
    <cfRule type="expression" dxfId="20130" priority="1116">
      <formula>E28&lt;0</formula>
    </cfRule>
    <cfRule type="cellIs" dxfId="20129" priority="1117" operator="equal">
      <formula>0</formula>
    </cfRule>
  </conditionalFormatting>
  <conditionalFormatting sqref="E30">
    <cfRule type="expression" dxfId="20128" priority="1114">
      <formula>E30&lt;0</formula>
    </cfRule>
    <cfRule type="cellIs" dxfId="20127" priority="1115" operator="equal">
      <formula>0</formula>
    </cfRule>
  </conditionalFormatting>
  <conditionalFormatting sqref="E31">
    <cfRule type="cellIs" dxfId="20126" priority="1112" operator="equal">
      <formula>0</formula>
    </cfRule>
    <cfRule type="expression" dxfId="20125" priority="1113">
      <formula>E31&lt;0</formula>
    </cfRule>
  </conditionalFormatting>
  <conditionalFormatting sqref="E32:E33">
    <cfRule type="expression" dxfId="20124" priority="1110">
      <formula>E32&lt;0</formula>
    </cfRule>
    <cfRule type="cellIs" dxfId="20123" priority="1111" operator="equal">
      <formula>0</formula>
    </cfRule>
  </conditionalFormatting>
  <conditionalFormatting sqref="E34">
    <cfRule type="expression" dxfId="20122" priority="1108">
      <formula>E34&lt;0</formula>
    </cfRule>
    <cfRule type="cellIs" dxfId="20121" priority="1109" operator="equal">
      <formula>0</formula>
    </cfRule>
  </conditionalFormatting>
  <conditionalFormatting sqref="E35">
    <cfRule type="cellIs" dxfId="20120" priority="1106" operator="equal">
      <formula>0</formula>
    </cfRule>
    <cfRule type="expression" dxfId="20119" priority="1107">
      <formula>E35&lt;0</formula>
    </cfRule>
  </conditionalFormatting>
  <conditionalFormatting sqref="E36:E37">
    <cfRule type="expression" dxfId="20118" priority="1104">
      <formula>E36&lt;0</formula>
    </cfRule>
    <cfRule type="cellIs" dxfId="20117" priority="1105" operator="equal">
      <formula>0</formula>
    </cfRule>
  </conditionalFormatting>
  <conditionalFormatting sqref="E38">
    <cfRule type="expression" dxfId="20116" priority="1102">
      <formula>E38&lt;0</formula>
    </cfRule>
    <cfRule type="cellIs" dxfId="20115" priority="1103" operator="equal">
      <formula>0</formula>
    </cfRule>
  </conditionalFormatting>
  <conditionalFormatting sqref="E39">
    <cfRule type="cellIs" dxfId="20114" priority="1100" operator="equal">
      <formula>0</formula>
    </cfRule>
    <cfRule type="expression" dxfId="20113" priority="1101">
      <formula>E39&lt;0</formula>
    </cfRule>
  </conditionalFormatting>
  <conditionalFormatting sqref="E40:E41">
    <cfRule type="expression" dxfId="20112" priority="1098">
      <formula>E40&lt;0</formula>
    </cfRule>
    <cfRule type="cellIs" dxfId="20111" priority="1099" operator="equal">
      <formula>0</formula>
    </cfRule>
  </conditionalFormatting>
  <conditionalFormatting sqref="E42">
    <cfRule type="expression" dxfId="20110" priority="1096">
      <formula>E42&lt;0</formula>
    </cfRule>
    <cfRule type="cellIs" dxfId="20109" priority="1097" operator="equal">
      <formula>0</formula>
    </cfRule>
  </conditionalFormatting>
  <conditionalFormatting sqref="J3">
    <cfRule type="cellIs" dxfId="20108" priority="1094" operator="equal">
      <formula>0</formula>
    </cfRule>
    <cfRule type="expression" dxfId="20107" priority="1095">
      <formula>J3&lt;0</formula>
    </cfRule>
  </conditionalFormatting>
  <conditionalFormatting sqref="J4:J6">
    <cfRule type="expression" dxfId="20106" priority="1092">
      <formula>J4&lt;0</formula>
    </cfRule>
    <cfRule type="cellIs" dxfId="20105" priority="1093" operator="equal">
      <formula>0</formula>
    </cfRule>
  </conditionalFormatting>
  <conditionalFormatting sqref="J7">
    <cfRule type="cellIs" dxfId="20104" priority="1090" operator="equal">
      <formula>0</formula>
    </cfRule>
    <cfRule type="expression" dxfId="20103" priority="1091">
      <formula>J7&lt;0</formula>
    </cfRule>
  </conditionalFormatting>
  <conditionalFormatting sqref="J8:J10">
    <cfRule type="expression" dxfId="20102" priority="1088">
      <formula>J8&lt;0</formula>
    </cfRule>
    <cfRule type="cellIs" dxfId="20101" priority="1089" operator="equal">
      <formula>0</formula>
    </cfRule>
  </conditionalFormatting>
  <conditionalFormatting sqref="J11">
    <cfRule type="cellIs" dxfId="20100" priority="1086" operator="equal">
      <formula>0</formula>
    </cfRule>
    <cfRule type="expression" dxfId="20099" priority="1087">
      <formula>J11&lt;0</formula>
    </cfRule>
  </conditionalFormatting>
  <conditionalFormatting sqref="J12:J14">
    <cfRule type="expression" dxfId="20098" priority="1084">
      <formula>J12&lt;0</formula>
    </cfRule>
    <cfRule type="cellIs" dxfId="20097" priority="1085" operator="equal">
      <formula>0</formula>
    </cfRule>
  </conditionalFormatting>
  <conditionalFormatting sqref="J15">
    <cfRule type="cellIs" dxfId="20096" priority="1082" operator="equal">
      <formula>0</formula>
    </cfRule>
    <cfRule type="expression" dxfId="20095" priority="1083">
      <formula>J15&lt;0</formula>
    </cfRule>
  </conditionalFormatting>
  <conditionalFormatting sqref="J16:J18">
    <cfRule type="expression" dxfId="20094" priority="1080">
      <formula>J16&lt;0</formula>
    </cfRule>
    <cfRule type="cellIs" dxfId="20093" priority="1081" operator="equal">
      <formula>0</formula>
    </cfRule>
  </conditionalFormatting>
  <conditionalFormatting sqref="J19">
    <cfRule type="cellIs" dxfId="20092" priority="1078" operator="equal">
      <formula>0</formula>
    </cfRule>
    <cfRule type="expression" dxfId="20091" priority="1079">
      <formula>J19&lt;0</formula>
    </cfRule>
  </conditionalFormatting>
  <conditionalFormatting sqref="J20:J22">
    <cfRule type="expression" dxfId="20090" priority="1076">
      <formula>J20&lt;0</formula>
    </cfRule>
    <cfRule type="cellIs" dxfId="20089" priority="1077" operator="equal">
      <formula>0</formula>
    </cfRule>
  </conditionalFormatting>
  <conditionalFormatting sqref="J23">
    <cfRule type="cellIs" dxfId="20088" priority="1074" operator="equal">
      <formula>0</formula>
    </cfRule>
    <cfRule type="expression" dxfId="20087" priority="1075">
      <formula>J23&lt;0</formula>
    </cfRule>
  </conditionalFormatting>
  <conditionalFormatting sqref="J24:J26">
    <cfRule type="expression" dxfId="20086" priority="1072">
      <formula>J24&lt;0</formula>
    </cfRule>
    <cfRule type="cellIs" dxfId="20085" priority="1073" operator="equal">
      <formula>0</formula>
    </cfRule>
  </conditionalFormatting>
  <conditionalFormatting sqref="J27">
    <cfRule type="cellIs" dxfId="20084" priority="1070" operator="equal">
      <formula>0</formula>
    </cfRule>
    <cfRule type="expression" dxfId="20083" priority="1071">
      <formula>J27&lt;0</formula>
    </cfRule>
  </conditionalFormatting>
  <conditionalFormatting sqref="J28:J30">
    <cfRule type="expression" dxfId="20082" priority="1068">
      <formula>J28&lt;0</formula>
    </cfRule>
    <cfRule type="cellIs" dxfId="20081" priority="1069" operator="equal">
      <formula>0</formula>
    </cfRule>
  </conditionalFormatting>
  <conditionalFormatting sqref="J31">
    <cfRule type="cellIs" dxfId="20080" priority="1066" operator="equal">
      <formula>0</formula>
    </cfRule>
    <cfRule type="expression" dxfId="20079" priority="1067">
      <formula>J31&lt;0</formula>
    </cfRule>
  </conditionalFormatting>
  <conditionalFormatting sqref="J32:J34">
    <cfRule type="expression" dxfId="20078" priority="1064">
      <formula>J32&lt;0</formula>
    </cfRule>
    <cfRule type="cellIs" dxfId="20077" priority="1065" operator="equal">
      <formula>0</formula>
    </cfRule>
  </conditionalFormatting>
  <conditionalFormatting sqref="J35">
    <cfRule type="cellIs" dxfId="20076" priority="1062" operator="equal">
      <formula>0</formula>
    </cfRule>
    <cfRule type="expression" dxfId="20075" priority="1063">
      <formula>J35&lt;0</formula>
    </cfRule>
  </conditionalFormatting>
  <conditionalFormatting sqref="J36:J38">
    <cfRule type="expression" dxfId="20074" priority="1060">
      <formula>J36&lt;0</formula>
    </cfRule>
    <cfRule type="cellIs" dxfId="20073" priority="1061" operator="equal">
      <formula>0</formula>
    </cfRule>
  </conditionalFormatting>
  <conditionalFormatting sqref="J39">
    <cfRule type="cellIs" dxfId="20072" priority="1058" operator="equal">
      <formula>0</formula>
    </cfRule>
    <cfRule type="expression" dxfId="20071" priority="1059">
      <formula>J39&lt;0</formula>
    </cfRule>
  </conditionalFormatting>
  <conditionalFormatting sqref="J40:J42">
    <cfRule type="expression" dxfId="20070" priority="1056">
      <formula>J40&lt;0</formula>
    </cfRule>
    <cfRule type="cellIs" dxfId="20069" priority="1057" operator="equal">
      <formula>0</formula>
    </cfRule>
  </conditionalFormatting>
  <conditionalFormatting sqref="J3:J42">
    <cfRule type="cellIs" dxfId="20068" priority="1055" operator="equal">
      <formula>"ER"</formula>
    </cfRule>
  </conditionalFormatting>
  <conditionalFormatting sqref="J3">
    <cfRule type="cellIs" dxfId="20067" priority="1053" operator="equal">
      <formula>0</formula>
    </cfRule>
    <cfRule type="expression" dxfId="20066" priority="1054">
      <formula>J3&lt;0</formula>
    </cfRule>
  </conditionalFormatting>
  <conditionalFormatting sqref="J4:J5">
    <cfRule type="expression" dxfId="20065" priority="1051">
      <formula>J4&lt;0</formula>
    </cfRule>
    <cfRule type="cellIs" dxfId="20064" priority="1052" operator="equal">
      <formula>0</formula>
    </cfRule>
  </conditionalFormatting>
  <conditionalFormatting sqref="J19">
    <cfRule type="cellIs" dxfId="20063" priority="1049" operator="equal">
      <formula>0</formula>
    </cfRule>
    <cfRule type="expression" dxfId="20062" priority="1050">
      <formula>J19&lt;0</formula>
    </cfRule>
  </conditionalFormatting>
  <conditionalFormatting sqref="J20:J22">
    <cfRule type="expression" dxfId="20061" priority="1047">
      <formula>J20&lt;0</formula>
    </cfRule>
    <cfRule type="cellIs" dxfId="20060" priority="1048" operator="equal">
      <formula>0</formula>
    </cfRule>
  </conditionalFormatting>
  <conditionalFormatting sqref="J23">
    <cfRule type="cellIs" dxfId="20059" priority="1045" operator="equal">
      <formula>0</formula>
    </cfRule>
    <cfRule type="expression" dxfId="20058" priority="1046">
      <formula>J23&lt;0</formula>
    </cfRule>
  </conditionalFormatting>
  <conditionalFormatting sqref="J24:J26">
    <cfRule type="expression" dxfId="20057" priority="1043">
      <formula>J24&lt;0</formula>
    </cfRule>
    <cfRule type="cellIs" dxfId="20056" priority="1044" operator="equal">
      <formula>0</formula>
    </cfRule>
  </conditionalFormatting>
  <conditionalFormatting sqref="J27">
    <cfRule type="cellIs" dxfId="20055" priority="1041" operator="equal">
      <formula>0</formula>
    </cfRule>
    <cfRule type="expression" dxfId="20054" priority="1042">
      <formula>J27&lt;0</formula>
    </cfRule>
  </conditionalFormatting>
  <conditionalFormatting sqref="J28:J30">
    <cfRule type="expression" dxfId="20053" priority="1039">
      <formula>J28&lt;0</formula>
    </cfRule>
    <cfRule type="cellIs" dxfId="20052" priority="1040" operator="equal">
      <formula>0</formula>
    </cfRule>
  </conditionalFormatting>
  <conditionalFormatting sqref="J31">
    <cfRule type="cellIs" dxfId="20051" priority="1037" operator="equal">
      <formula>0</formula>
    </cfRule>
    <cfRule type="expression" dxfId="20050" priority="1038">
      <formula>J31&lt;0</formula>
    </cfRule>
  </conditionalFormatting>
  <conditionalFormatting sqref="J32:J34">
    <cfRule type="expression" dxfId="20049" priority="1035">
      <formula>J32&lt;0</formula>
    </cfRule>
    <cfRule type="cellIs" dxfId="20048" priority="1036" operator="equal">
      <formula>0</formula>
    </cfRule>
  </conditionalFormatting>
  <conditionalFormatting sqref="J35">
    <cfRule type="cellIs" dxfId="20047" priority="1033" operator="equal">
      <formula>0</formula>
    </cfRule>
    <cfRule type="expression" dxfId="20046" priority="1034">
      <formula>J35&lt;0</formula>
    </cfRule>
  </conditionalFormatting>
  <conditionalFormatting sqref="J36:J38">
    <cfRule type="expression" dxfId="20045" priority="1031">
      <formula>J36&lt;0</formula>
    </cfRule>
    <cfRule type="cellIs" dxfId="20044" priority="1032" operator="equal">
      <formula>0</formula>
    </cfRule>
  </conditionalFormatting>
  <conditionalFormatting sqref="J39">
    <cfRule type="cellIs" dxfId="20043" priority="1029" operator="equal">
      <formula>0</formula>
    </cfRule>
    <cfRule type="expression" dxfId="20042" priority="1030">
      <formula>J39&lt;0</formula>
    </cfRule>
  </conditionalFormatting>
  <conditionalFormatting sqref="J40:J42">
    <cfRule type="expression" dxfId="20041" priority="1027">
      <formula>J40&lt;0</formula>
    </cfRule>
    <cfRule type="cellIs" dxfId="20040" priority="1028" operator="equal">
      <formula>0</formula>
    </cfRule>
  </conditionalFormatting>
  <conditionalFormatting sqref="J6">
    <cfRule type="expression" dxfId="20039" priority="1025">
      <formula>J6&lt;0</formula>
    </cfRule>
    <cfRule type="cellIs" dxfId="20038" priority="1026" operator="equal">
      <formula>0</formula>
    </cfRule>
  </conditionalFormatting>
  <conditionalFormatting sqref="J11">
    <cfRule type="cellIs" dxfId="20037" priority="1023" operator="equal">
      <formula>0</formula>
    </cfRule>
    <cfRule type="expression" dxfId="20036" priority="1024">
      <formula>J11&lt;0</formula>
    </cfRule>
  </conditionalFormatting>
  <conditionalFormatting sqref="J12:J13">
    <cfRule type="expression" dxfId="20035" priority="1021">
      <formula>J12&lt;0</formula>
    </cfRule>
    <cfRule type="cellIs" dxfId="20034" priority="1022" operator="equal">
      <formula>0</formula>
    </cfRule>
  </conditionalFormatting>
  <conditionalFormatting sqref="J14">
    <cfRule type="expression" dxfId="20033" priority="1019">
      <formula>J14&lt;0</formula>
    </cfRule>
    <cfRule type="cellIs" dxfId="20032" priority="1020" operator="equal">
      <formula>0</formula>
    </cfRule>
  </conditionalFormatting>
  <conditionalFormatting sqref="J15">
    <cfRule type="cellIs" dxfId="20031" priority="1017" operator="equal">
      <formula>0</formula>
    </cfRule>
    <cfRule type="expression" dxfId="20030" priority="1018">
      <formula>J15&lt;0</formula>
    </cfRule>
  </conditionalFormatting>
  <conditionalFormatting sqref="J16:J17">
    <cfRule type="expression" dxfId="20029" priority="1015">
      <formula>J16&lt;0</formula>
    </cfRule>
    <cfRule type="cellIs" dxfId="20028" priority="1016" operator="equal">
      <formula>0</formula>
    </cfRule>
  </conditionalFormatting>
  <conditionalFormatting sqref="J18">
    <cfRule type="expression" dxfId="20027" priority="1013">
      <formula>J18&lt;0</formula>
    </cfRule>
    <cfRule type="cellIs" dxfId="20026" priority="1014" operator="equal">
      <formula>0</formula>
    </cfRule>
  </conditionalFormatting>
  <conditionalFormatting sqref="J7">
    <cfRule type="cellIs" dxfId="20025" priority="1011" operator="equal">
      <formula>0</formula>
    </cfRule>
    <cfRule type="expression" dxfId="20024" priority="1012">
      <formula>J7&lt;0</formula>
    </cfRule>
  </conditionalFormatting>
  <conditionalFormatting sqref="J8:J9">
    <cfRule type="expression" dxfId="20023" priority="1009">
      <formula>J8&lt;0</formula>
    </cfRule>
    <cfRule type="cellIs" dxfId="20022" priority="1010" operator="equal">
      <formula>0</formula>
    </cfRule>
  </conditionalFormatting>
  <conditionalFormatting sqref="J10">
    <cfRule type="expression" dxfId="20021" priority="1007">
      <formula>J10&lt;0</formula>
    </cfRule>
    <cfRule type="cellIs" dxfId="20020" priority="1008" operator="equal">
      <formula>0</formula>
    </cfRule>
  </conditionalFormatting>
  <conditionalFormatting sqref="J7">
    <cfRule type="cellIs" dxfId="20019" priority="1005" operator="equal">
      <formula>0</formula>
    </cfRule>
    <cfRule type="expression" dxfId="20018" priority="1006">
      <formula>J7&lt;0</formula>
    </cfRule>
  </conditionalFormatting>
  <conditionalFormatting sqref="J8:J9">
    <cfRule type="expression" dxfId="20017" priority="1003">
      <formula>J8&lt;0</formula>
    </cfRule>
    <cfRule type="cellIs" dxfId="20016" priority="1004" operator="equal">
      <formula>0</formula>
    </cfRule>
  </conditionalFormatting>
  <conditionalFormatting sqref="J10">
    <cfRule type="expression" dxfId="20015" priority="1001">
      <formula>J10&lt;0</formula>
    </cfRule>
    <cfRule type="cellIs" dxfId="20014" priority="1002" operator="equal">
      <formula>0</formula>
    </cfRule>
  </conditionalFormatting>
  <conditionalFormatting sqref="J11">
    <cfRule type="cellIs" dxfId="20013" priority="999" operator="equal">
      <formula>0</formula>
    </cfRule>
    <cfRule type="expression" dxfId="20012" priority="1000">
      <formula>J11&lt;0</formula>
    </cfRule>
  </conditionalFormatting>
  <conditionalFormatting sqref="J12:J13">
    <cfRule type="expression" dxfId="20011" priority="997">
      <formula>J12&lt;0</formula>
    </cfRule>
    <cfRule type="cellIs" dxfId="20010" priority="998" operator="equal">
      <formula>0</formula>
    </cfRule>
  </conditionalFormatting>
  <conditionalFormatting sqref="J14">
    <cfRule type="expression" dxfId="20009" priority="995">
      <formula>J14&lt;0</formula>
    </cfRule>
    <cfRule type="cellIs" dxfId="20008" priority="996" operator="equal">
      <formula>0</formula>
    </cfRule>
  </conditionalFormatting>
  <conditionalFormatting sqref="J15">
    <cfRule type="cellIs" dxfId="20007" priority="993" operator="equal">
      <formula>0</formula>
    </cfRule>
    <cfRule type="expression" dxfId="20006" priority="994">
      <formula>J15&lt;0</formula>
    </cfRule>
  </conditionalFormatting>
  <conditionalFormatting sqref="J16:J17">
    <cfRule type="expression" dxfId="20005" priority="991">
      <formula>J16&lt;0</formula>
    </cfRule>
    <cfRule type="cellIs" dxfId="20004" priority="992" operator="equal">
      <formula>0</formula>
    </cfRule>
  </conditionalFormatting>
  <conditionalFormatting sqref="J18">
    <cfRule type="expression" dxfId="20003" priority="989">
      <formula>J18&lt;0</formula>
    </cfRule>
    <cfRule type="cellIs" dxfId="20002" priority="990" operator="equal">
      <formula>0</formula>
    </cfRule>
  </conditionalFormatting>
  <conditionalFormatting sqref="J19">
    <cfRule type="cellIs" dxfId="20001" priority="987" operator="equal">
      <formula>0</formula>
    </cfRule>
    <cfRule type="expression" dxfId="20000" priority="988">
      <formula>J19&lt;0</formula>
    </cfRule>
  </conditionalFormatting>
  <conditionalFormatting sqref="J20:J21">
    <cfRule type="expression" dxfId="19999" priority="985">
      <formula>J20&lt;0</formula>
    </cfRule>
    <cfRule type="cellIs" dxfId="19998" priority="986" operator="equal">
      <formula>0</formula>
    </cfRule>
  </conditionalFormatting>
  <conditionalFormatting sqref="J22">
    <cfRule type="expression" dxfId="19997" priority="983">
      <formula>J22&lt;0</formula>
    </cfRule>
    <cfRule type="cellIs" dxfId="19996" priority="984" operator="equal">
      <formula>0</formula>
    </cfRule>
  </conditionalFormatting>
  <conditionalFormatting sqref="J23">
    <cfRule type="cellIs" dxfId="19995" priority="981" operator="equal">
      <formula>0</formula>
    </cfRule>
    <cfRule type="expression" dxfId="19994" priority="982">
      <formula>J23&lt;0</formula>
    </cfRule>
  </conditionalFormatting>
  <conditionalFormatting sqref="J24:J25">
    <cfRule type="expression" dxfId="19993" priority="979">
      <formula>J24&lt;0</formula>
    </cfRule>
    <cfRule type="cellIs" dxfId="19992" priority="980" operator="equal">
      <formula>0</formula>
    </cfRule>
  </conditionalFormatting>
  <conditionalFormatting sqref="J26">
    <cfRule type="expression" dxfId="19991" priority="977">
      <formula>J26&lt;0</formula>
    </cfRule>
    <cfRule type="cellIs" dxfId="19990" priority="978" operator="equal">
      <formula>0</formula>
    </cfRule>
  </conditionalFormatting>
  <conditionalFormatting sqref="J27">
    <cfRule type="cellIs" dxfId="19989" priority="975" operator="equal">
      <formula>0</formula>
    </cfRule>
    <cfRule type="expression" dxfId="19988" priority="976">
      <formula>J27&lt;0</formula>
    </cfRule>
  </conditionalFormatting>
  <conditionalFormatting sqref="J28:J29">
    <cfRule type="expression" dxfId="19987" priority="973">
      <formula>J28&lt;0</formula>
    </cfRule>
    <cfRule type="cellIs" dxfId="19986" priority="974" operator="equal">
      <formula>0</formula>
    </cfRule>
  </conditionalFormatting>
  <conditionalFormatting sqref="J30">
    <cfRule type="expression" dxfId="19985" priority="971">
      <formula>J30&lt;0</formula>
    </cfRule>
    <cfRule type="cellIs" dxfId="19984" priority="972" operator="equal">
      <formula>0</formula>
    </cfRule>
  </conditionalFormatting>
  <conditionalFormatting sqref="J31">
    <cfRule type="cellIs" dxfId="19983" priority="969" operator="equal">
      <formula>0</formula>
    </cfRule>
    <cfRule type="expression" dxfId="19982" priority="970">
      <formula>J31&lt;0</formula>
    </cfRule>
  </conditionalFormatting>
  <conditionalFormatting sqref="J32:J33">
    <cfRule type="expression" dxfId="19981" priority="967">
      <formula>J32&lt;0</formula>
    </cfRule>
    <cfRule type="cellIs" dxfId="19980" priority="968" operator="equal">
      <formula>0</formula>
    </cfRule>
  </conditionalFormatting>
  <conditionalFormatting sqref="J34">
    <cfRule type="expression" dxfId="19979" priority="965">
      <formula>J34&lt;0</formula>
    </cfRule>
    <cfRule type="cellIs" dxfId="19978" priority="966" operator="equal">
      <formula>0</formula>
    </cfRule>
  </conditionalFormatting>
  <conditionalFormatting sqref="J35">
    <cfRule type="cellIs" dxfId="19977" priority="963" operator="equal">
      <formula>0</formula>
    </cfRule>
    <cfRule type="expression" dxfId="19976" priority="964">
      <formula>J35&lt;0</formula>
    </cfRule>
  </conditionalFormatting>
  <conditionalFormatting sqref="J36:J37">
    <cfRule type="expression" dxfId="19975" priority="961">
      <formula>J36&lt;0</formula>
    </cfRule>
    <cfRule type="cellIs" dxfId="19974" priority="962" operator="equal">
      <formula>0</formula>
    </cfRule>
  </conditionalFormatting>
  <conditionalFormatting sqref="J38">
    <cfRule type="expression" dxfId="19973" priority="959">
      <formula>J38&lt;0</formula>
    </cfRule>
    <cfRule type="cellIs" dxfId="19972" priority="960" operator="equal">
      <formula>0</formula>
    </cfRule>
  </conditionalFormatting>
  <conditionalFormatting sqref="J39">
    <cfRule type="cellIs" dxfId="19971" priority="957" operator="equal">
      <formula>0</formula>
    </cfRule>
    <cfRule type="expression" dxfId="19970" priority="958">
      <formula>J39&lt;0</formula>
    </cfRule>
  </conditionalFormatting>
  <conditionalFormatting sqref="J40:J41">
    <cfRule type="expression" dxfId="19969" priority="955">
      <formula>J40&lt;0</formula>
    </cfRule>
    <cfRule type="cellIs" dxfId="19968" priority="956" operator="equal">
      <formula>0</formula>
    </cfRule>
  </conditionalFormatting>
  <conditionalFormatting sqref="J42">
    <cfRule type="expression" dxfId="19967" priority="953">
      <formula>J42&lt;0</formula>
    </cfRule>
    <cfRule type="cellIs" dxfId="19966" priority="954" operator="equal">
      <formula>0</formula>
    </cfRule>
  </conditionalFormatting>
  <conditionalFormatting sqref="B3:D6">
    <cfRule type="expression" dxfId="19965" priority="949">
      <formula>A3="FÉRIAS"</formula>
    </cfRule>
    <cfRule type="expression" dxfId="19964" priority="950">
      <formula>A3="FERIADO"</formula>
    </cfRule>
    <cfRule type="expression" dxfId="19963" priority="951">
      <formula>A3="ATESTADO"</formula>
    </cfRule>
    <cfRule type="expression" dxfId="19962" priority="952">
      <formula>A3="NTRAB"</formula>
    </cfRule>
  </conditionalFormatting>
  <conditionalFormatting sqref="D8">
    <cfRule type="beginsWith" dxfId="19961" priority="947" operator="beginsWith" text="FER">
      <formula>LEFT(D8,LEN("FER"))="FER"</formula>
    </cfRule>
    <cfRule type="beginsWith" dxfId="19960" priority="948" operator="beginsWith" text="FRS">
      <formula>LEFT(D8,LEN("FRS"))="FRS"</formula>
    </cfRule>
  </conditionalFormatting>
  <conditionalFormatting sqref="D8">
    <cfRule type="beginsWith" dxfId="19959" priority="946" operator="beginsWith" text="NT">
      <formula>LEFT(D8,LEN("NT"))="NT"</formula>
    </cfRule>
  </conditionalFormatting>
  <conditionalFormatting sqref="D8">
    <cfRule type="beginsWith" dxfId="19958" priority="943" operator="beginsWith" text="ANT">
      <formula>LEFT(D8,LEN("ANT"))="ANT"</formula>
    </cfRule>
    <cfRule type="beginsWith" dxfId="19957" priority="944" operator="beginsWith" text="FAL">
      <formula>LEFT(D8,LEN("FAL"))="FAL"</formula>
    </cfRule>
    <cfRule type="beginsWith" dxfId="19956" priority="945" operator="beginsWith" text="OK">
      <formula>LEFT(D8,LEN("OK"))="OK"</formula>
    </cfRule>
  </conditionalFormatting>
  <conditionalFormatting sqref="D8">
    <cfRule type="beginsWith" dxfId="19955" priority="942" operator="beginsWith" text="ATR">
      <formula>LEFT(D8,LEN("ATR"))="ATR"</formula>
    </cfRule>
  </conditionalFormatting>
  <conditionalFormatting sqref="D8">
    <cfRule type="beginsWith" dxfId="19954" priority="941" operator="beginsWith" text="ATD">
      <formula>LEFT(D8,LEN("ATD"))="ATD"</formula>
    </cfRule>
  </conditionalFormatting>
  <conditionalFormatting sqref="D8">
    <cfRule type="beginsWith" dxfId="19953" priority="940" operator="beginsWith" text="DP">
      <formula>LEFT(D8,LEN("DP"))="DP"</formula>
    </cfRule>
  </conditionalFormatting>
  <conditionalFormatting sqref="D7">
    <cfRule type="beginsWith" dxfId="19952" priority="938" operator="beginsWith" text="FER">
      <formula>LEFT(D7,LEN("FER"))="FER"</formula>
    </cfRule>
    <cfRule type="beginsWith" dxfId="19951" priority="939" operator="beginsWith" text="FRS">
      <formula>LEFT(D7,LEN("FRS"))="FRS"</formula>
    </cfRule>
  </conditionalFormatting>
  <conditionalFormatting sqref="D7">
    <cfRule type="beginsWith" dxfId="19950" priority="937" operator="beginsWith" text="NT">
      <formula>LEFT(D7,LEN("NT"))="NT"</formula>
    </cfRule>
  </conditionalFormatting>
  <conditionalFormatting sqref="D7">
    <cfRule type="beginsWith" dxfId="19949" priority="934" operator="beginsWith" text="ANT">
      <formula>LEFT(D7,LEN("ANT"))="ANT"</formula>
    </cfRule>
    <cfRule type="beginsWith" dxfId="19948" priority="935" operator="beginsWith" text="FAL">
      <formula>LEFT(D7,LEN("FAL"))="FAL"</formula>
    </cfRule>
    <cfRule type="beginsWith" dxfId="19947" priority="936" operator="beginsWith" text="OK">
      <formula>LEFT(D7,LEN("OK"))="OK"</formula>
    </cfRule>
  </conditionalFormatting>
  <conditionalFormatting sqref="D7">
    <cfRule type="beginsWith" dxfId="19946" priority="933" operator="beginsWith" text="ATR">
      <formula>LEFT(D7,LEN("ATR"))="ATR"</formula>
    </cfRule>
  </conditionalFormatting>
  <conditionalFormatting sqref="D7">
    <cfRule type="beginsWith" dxfId="19945" priority="932" operator="beginsWith" text="ATD">
      <formula>LEFT(D7,LEN("ATD"))="ATD"</formula>
    </cfRule>
  </conditionalFormatting>
  <conditionalFormatting sqref="D7">
    <cfRule type="beginsWith" dxfId="19944" priority="931" operator="beginsWith" text="DP">
      <formula>LEFT(D7,LEN("DP"))="DP"</formula>
    </cfRule>
  </conditionalFormatting>
  <conditionalFormatting sqref="D10">
    <cfRule type="beginsWith" dxfId="19943" priority="929" operator="beginsWith" text="FER">
      <formula>LEFT(D10,LEN("FER"))="FER"</formula>
    </cfRule>
    <cfRule type="beginsWith" dxfId="19942" priority="930" operator="beginsWith" text="FRS">
      <formula>LEFT(D10,LEN("FRS"))="FRS"</formula>
    </cfRule>
  </conditionalFormatting>
  <conditionalFormatting sqref="D10">
    <cfRule type="beginsWith" dxfId="19941" priority="928" operator="beginsWith" text="NT">
      <formula>LEFT(D10,LEN("NT"))="NT"</formula>
    </cfRule>
  </conditionalFormatting>
  <conditionalFormatting sqref="D10">
    <cfRule type="beginsWith" dxfId="19940" priority="925" operator="beginsWith" text="ANT">
      <formula>LEFT(D10,LEN("ANT"))="ANT"</formula>
    </cfRule>
    <cfRule type="beginsWith" dxfId="19939" priority="926" operator="beginsWith" text="FAL">
      <formula>LEFT(D10,LEN("FAL"))="FAL"</formula>
    </cfRule>
    <cfRule type="beginsWith" dxfId="19938" priority="927" operator="beginsWith" text="OK">
      <formula>LEFT(D10,LEN("OK"))="OK"</formula>
    </cfRule>
  </conditionalFormatting>
  <conditionalFormatting sqref="D10">
    <cfRule type="beginsWith" dxfId="19937" priority="924" operator="beginsWith" text="ATR">
      <formula>LEFT(D10,LEN("ATR"))="ATR"</formula>
    </cfRule>
  </conditionalFormatting>
  <conditionalFormatting sqref="D10">
    <cfRule type="beginsWith" dxfId="19936" priority="923" operator="beginsWith" text="ATD">
      <formula>LEFT(D10,LEN("ATD"))="ATD"</formula>
    </cfRule>
  </conditionalFormatting>
  <conditionalFormatting sqref="D10">
    <cfRule type="beginsWith" dxfId="19935" priority="922" stopIfTrue="1" operator="beginsWith" text="DP">
      <formula>LEFT(D10,LEN("DP"))="DP"</formula>
    </cfRule>
  </conditionalFormatting>
  <conditionalFormatting sqref="D9">
    <cfRule type="beginsWith" dxfId="19934" priority="920" operator="beginsWith" text="FER">
      <formula>LEFT(D9,LEN("FER"))="FER"</formula>
    </cfRule>
    <cfRule type="beginsWith" dxfId="19933" priority="921" operator="beginsWith" text="FRS">
      <formula>LEFT(D9,LEN("FRS"))="FRS"</formula>
    </cfRule>
  </conditionalFormatting>
  <conditionalFormatting sqref="D9">
    <cfRule type="beginsWith" dxfId="19932" priority="919" operator="beginsWith" text="NT">
      <formula>LEFT(D9,LEN("NT"))="NT"</formula>
    </cfRule>
  </conditionalFormatting>
  <conditionalFormatting sqref="D9">
    <cfRule type="beginsWith" dxfId="19931" priority="916" operator="beginsWith" text="ANT">
      <formula>LEFT(D9,LEN("ANT"))="ANT"</formula>
    </cfRule>
    <cfRule type="beginsWith" dxfId="19930" priority="917" operator="beginsWith" text="FAL">
      <formula>LEFT(D9,LEN("FAL"))="FAL"</formula>
    </cfRule>
    <cfRule type="beginsWith" dxfId="19929" priority="918" operator="beginsWith" text="OK">
      <formula>LEFT(D9,LEN("OK"))="OK"</formula>
    </cfRule>
  </conditionalFormatting>
  <conditionalFormatting sqref="D9">
    <cfRule type="beginsWith" dxfId="19928" priority="915" operator="beginsWith" text="ATR">
      <formula>LEFT(D9,LEN("ATR"))="ATR"</formula>
    </cfRule>
  </conditionalFormatting>
  <conditionalFormatting sqref="D9">
    <cfRule type="beginsWith" dxfId="19927" priority="914" operator="beginsWith" text="ATD">
      <formula>LEFT(D9,LEN("ATD"))="ATD"</formula>
    </cfRule>
  </conditionalFormatting>
  <conditionalFormatting sqref="D9">
    <cfRule type="beginsWith" dxfId="19926" priority="913" operator="beginsWith" text="DP">
      <formula>LEFT(D9,LEN("DP"))="DP"</formula>
    </cfRule>
  </conditionalFormatting>
  <conditionalFormatting sqref="C7:C10">
    <cfRule type="expression" dxfId="19925" priority="912">
      <formula>B7="0"</formula>
    </cfRule>
  </conditionalFormatting>
  <conditionalFormatting sqref="B7:B10">
    <cfRule type="beginsWith" dxfId="19924" priority="911" operator="beginsWith" text="0">
      <formula>LEFT(B7,LEN("0"))="0"</formula>
    </cfRule>
  </conditionalFormatting>
  <conditionalFormatting sqref="D12">
    <cfRule type="beginsWith" dxfId="19923" priority="909" operator="beginsWith" text="FER">
      <formula>LEFT(D12,LEN("FER"))="FER"</formula>
    </cfRule>
    <cfRule type="beginsWith" dxfId="19922" priority="910" operator="beginsWith" text="FRS">
      <formula>LEFT(D12,LEN("FRS"))="FRS"</formula>
    </cfRule>
  </conditionalFormatting>
  <conditionalFormatting sqref="D12">
    <cfRule type="beginsWith" dxfId="19921" priority="908" operator="beginsWith" text="NT">
      <formula>LEFT(D12,LEN("NT"))="NT"</formula>
    </cfRule>
  </conditionalFormatting>
  <conditionalFormatting sqref="D12">
    <cfRule type="beginsWith" dxfId="19920" priority="905" operator="beginsWith" text="ANT">
      <formula>LEFT(D12,LEN("ANT"))="ANT"</formula>
    </cfRule>
    <cfRule type="beginsWith" dxfId="19919" priority="906" operator="beginsWith" text="FAL">
      <formula>LEFT(D12,LEN("FAL"))="FAL"</formula>
    </cfRule>
    <cfRule type="beginsWith" dxfId="19918" priority="907" operator="beginsWith" text="OK">
      <formula>LEFT(D12,LEN("OK"))="OK"</formula>
    </cfRule>
  </conditionalFormatting>
  <conditionalFormatting sqref="D12">
    <cfRule type="beginsWith" dxfId="19917" priority="904" operator="beginsWith" text="ATR">
      <formula>LEFT(D12,LEN("ATR"))="ATR"</formula>
    </cfRule>
  </conditionalFormatting>
  <conditionalFormatting sqref="D12">
    <cfRule type="beginsWith" dxfId="19916" priority="903" operator="beginsWith" text="ATD">
      <formula>LEFT(D12,LEN("ATD"))="ATD"</formula>
    </cfRule>
  </conditionalFormatting>
  <conditionalFormatting sqref="D12">
    <cfRule type="beginsWith" dxfId="19915" priority="902" operator="beginsWith" text="DP">
      <formula>LEFT(D12,LEN("DP"))="DP"</formula>
    </cfRule>
  </conditionalFormatting>
  <conditionalFormatting sqref="D11">
    <cfRule type="beginsWith" dxfId="19914" priority="900" operator="beginsWith" text="FER">
      <formula>LEFT(D11,LEN("FER"))="FER"</formula>
    </cfRule>
    <cfRule type="beginsWith" dxfId="19913" priority="901" operator="beginsWith" text="FRS">
      <formula>LEFT(D11,LEN("FRS"))="FRS"</formula>
    </cfRule>
  </conditionalFormatting>
  <conditionalFormatting sqref="D11">
    <cfRule type="beginsWith" dxfId="19912" priority="899" operator="beginsWith" text="NT">
      <formula>LEFT(D11,LEN("NT"))="NT"</formula>
    </cfRule>
  </conditionalFormatting>
  <conditionalFormatting sqref="D11">
    <cfRule type="beginsWith" dxfId="19911" priority="896" operator="beginsWith" text="ANT">
      <formula>LEFT(D11,LEN("ANT"))="ANT"</formula>
    </cfRule>
    <cfRule type="beginsWith" dxfId="19910" priority="897" operator="beginsWith" text="FAL">
      <formula>LEFT(D11,LEN("FAL"))="FAL"</formula>
    </cfRule>
    <cfRule type="beginsWith" dxfId="19909" priority="898" operator="beginsWith" text="OK">
      <formula>LEFT(D11,LEN("OK"))="OK"</formula>
    </cfRule>
  </conditionalFormatting>
  <conditionalFormatting sqref="D11">
    <cfRule type="beginsWith" dxfId="19908" priority="895" operator="beginsWith" text="ATR">
      <formula>LEFT(D11,LEN("ATR"))="ATR"</formula>
    </cfRule>
  </conditionalFormatting>
  <conditionalFormatting sqref="D11">
    <cfRule type="beginsWith" dxfId="19907" priority="894" operator="beginsWith" text="ATD">
      <formula>LEFT(D11,LEN("ATD"))="ATD"</formula>
    </cfRule>
  </conditionalFormatting>
  <conditionalFormatting sqref="D11">
    <cfRule type="beginsWith" dxfId="19906" priority="893" operator="beginsWith" text="DP">
      <formula>LEFT(D11,LEN("DP"))="DP"</formula>
    </cfRule>
  </conditionalFormatting>
  <conditionalFormatting sqref="D14">
    <cfRule type="beginsWith" dxfId="19905" priority="891" operator="beginsWith" text="FER">
      <formula>LEFT(D14,LEN("FER"))="FER"</formula>
    </cfRule>
    <cfRule type="beginsWith" dxfId="19904" priority="892" operator="beginsWith" text="FRS">
      <formula>LEFT(D14,LEN("FRS"))="FRS"</formula>
    </cfRule>
  </conditionalFormatting>
  <conditionalFormatting sqref="D14">
    <cfRule type="beginsWith" dxfId="19903" priority="890" operator="beginsWith" text="NT">
      <formula>LEFT(D14,LEN("NT"))="NT"</formula>
    </cfRule>
  </conditionalFormatting>
  <conditionalFormatting sqref="D14">
    <cfRule type="beginsWith" dxfId="19902" priority="887" operator="beginsWith" text="ANT">
      <formula>LEFT(D14,LEN("ANT"))="ANT"</formula>
    </cfRule>
    <cfRule type="beginsWith" dxfId="19901" priority="888" operator="beginsWith" text="FAL">
      <formula>LEFT(D14,LEN("FAL"))="FAL"</formula>
    </cfRule>
    <cfRule type="beginsWith" dxfId="19900" priority="889" operator="beginsWith" text="OK">
      <formula>LEFT(D14,LEN("OK"))="OK"</formula>
    </cfRule>
  </conditionalFormatting>
  <conditionalFormatting sqref="D14">
    <cfRule type="beginsWith" dxfId="19899" priority="886" operator="beginsWith" text="ATR">
      <formula>LEFT(D14,LEN("ATR"))="ATR"</formula>
    </cfRule>
  </conditionalFormatting>
  <conditionalFormatting sqref="D14">
    <cfRule type="beginsWith" dxfId="19898" priority="885" operator="beginsWith" text="ATD">
      <formula>LEFT(D14,LEN("ATD"))="ATD"</formula>
    </cfRule>
  </conditionalFormatting>
  <conditionalFormatting sqref="D14">
    <cfRule type="beginsWith" dxfId="19897" priority="884" stopIfTrue="1" operator="beginsWith" text="DP">
      <formula>LEFT(D14,LEN("DP"))="DP"</formula>
    </cfRule>
  </conditionalFormatting>
  <conditionalFormatting sqref="D13">
    <cfRule type="beginsWith" dxfId="19896" priority="882" operator="beginsWith" text="FER">
      <formula>LEFT(D13,LEN("FER"))="FER"</formula>
    </cfRule>
    <cfRule type="beginsWith" dxfId="19895" priority="883" operator="beginsWith" text="FRS">
      <formula>LEFT(D13,LEN("FRS"))="FRS"</formula>
    </cfRule>
  </conditionalFormatting>
  <conditionalFormatting sqref="D13">
    <cfRule type="beginsWith" dxfId="19894" priority="881" operator="beginsWith" text="NT">
      <formula>LEFT(D13,LEN("NT"))="NT"</formula>
    </cfRule>
  </conditionalFormatting>
  <conditionalFormatting sqref="D13">
    <cfRule type="beginsWith" dxfId="19893" priority="878" operator="beginsWith" text="ANT">
      <formula>LEFT(D13,LEN("ANT"))="ANT"</formula>
    </cfRule>
    <cfRule type="beginsWith" dxfId="19892" priority="879" operator="beginsWith" text="FAL">
      <formula>LEFT(D13,LEN("FAL"))="FAL"</formula>
    </cfRule>
    <cfRule type="beginsWith" dxfId="19891" priority="880" operator="beginsWith" text="OK">
      <formula>LEFT(D13,LEN("OK"))="OK"</formula>
    </cfRule>
  </conditionalFormatting>
  <conditionalFormatting sqref="D13">
    <cfRule type="beginsWith" dxfId="19890" priority="877" operator="beginsWith" text="ATR">
      <formula>LEFT(D13,LEN("ATR"))="ATR"</formula>
    </cfRule>
  </conditionalFormatting>
  <conditionalFormatting sqref="D13">
    <cfRule type="beginsWith" dxfId="19889" priority="876" operator="beginsWith" text="ATD">
      <formula>LEFT(D13,LEN("ATD"))="ATD"</formula>
    </cfRule>
  </conditionalFormatting>
  <conditionalFormatting sqref="D13">
    <cfRule type="beginsWith" dxfId="19888" priority="875" operator="beginsWith" text="DP">
      <formula>LEFT(D13,LEN("DP"))="DP"</formula>
    </cfRule>
  </conditionalFormatting>
  <conditionalFormatting sqref="C11:C14">
    <cfRule type="expression" dxfId="19887" priority="874">
      <formula>B11="0"</formula>
    </cfRule>
  </conditionalFormatting>
  <conditionalFormatting sqref="B11:B14">
    <cfRule type="beginsWith" dxfId="19886" priority="873" operator="beginsWith" text="0">
      <formula>LEFT(B11,LEN("0"))="0"</formula>
    </cfRule>
  </conditionalFormatting>
  <conditionalFormatting sqref="D16">
    <cfRule type="beginsWith" dxfId="19885" priority="871" operator="beginsWith" text="FER">
      <formula>LEFT(D16,LEN("FER"))="FER"</formula>
    </cfRule>
    <cfRule type="beginsWith" dxfId="19884" priority="872" operator="beginsWith" text="FRS">
      <formula>LEFT(D16,LEN("FRS"))="FRS"</formula>
    </cfRule>
  </conditionalFormatting>
  <conditionalFormatting sqref="D16">
    <cfRule type="beginsWith" dxfId="19883" priority="870" operator="beginsWith" text="NT">
      <formula>LEFT(D16,LEN("NT"))="NT"</formula>
    </cfRule>
  </conditionalFormatting>
  <conditionalFormatting sqref="D16">
    <cfRule type="beginsWith" dxfId="19882" priority="867" operator="beginsWith" text="ANT">
      <formula>LEFT(D16,LEN("ANT"))="ANT"</formula>
    </cfRule>
    <cfRule type="beginsWith" dxfId="19881" priority="868" operator="beginsWith" text="FAL">
      <formula>LEFT(D16,LEN("FAL"))="FAL"</formula>
    </cfRule>
    <cfRule type="beginsWith" dxfId="19880" priority="869" operator="beginsWith" text="OK">
      <formula>LEFT(D16,LEN("OK"))="OK"</formula>
    </cfRule>
  </conditionalFormatting>
  <conditionalFormatting sqref="D16">
    <cfRule type="beginsWith" dxfId="19879" priority="866" operator="beginsWith" text="ATR">
      <formula>LEFT(D16,LEN("ATR"))="ATR"</formula>
    </cfRule>
  </conditionalFormatting>
  <conditionalFormatting sqref="D16">
    <cfRule type="beginsWith" dxfId="19878" priority="865" operator="beginsWith" text="ATD">
      <formula>LEFT(D16,LEN("ATD"))="ATD"</formula>
    </cfRule>
  </conditionalFormatting>
  <conditionalFormatting sqref="D16">
    <cfRule type="beginsWith" dxfId="19877" priority="864" operator="beginsWith" text="DP">
      <formula>LEFT(D16,LEN("DP"))="DP"</formula>
    </cfRule>
  </conditionalFormatting>
  <conditionalFormatting sqref="D15">
    <cfRule type="beginsWith" dxfId="19876" priority="862" operator="beginsWith" text="FER">
      <formula>LEFT(D15,LEN("FER"))="FER"</formula>
    </cfRule>
    <cfRule type="beginsWith" dxfId="19875" priority="863" operator="beginsWith" text="FRS">
      <formula>LEFT(D15,LEN("FRS"))="FRS"</formula>
    </cfRule>
  </conditionalFormatting>
  <conditionalFormatting sqref="D15">
    <cfRule type="beginsWith" dxfId="19874" priority="861" operator="beginsWith" text="NT">
      <formula>LEFT(D15,LEN("NT"))="NT"</formula>
    </cfRule>
  </conditionalFormatting>
  <conditionalFormatting sqref="D15">
    <cfRule type="beginsWith" dxfId="19873" priority="858" operator="beginsWith" text="ANT">
      <formula>LEFT(D15,LEN("ANT"))="ANT"</formula>
    </cfRule>
    <cfRule type="beginsWith" dxfId="19872" priority="859" operator="beginsWith" text="FAL">
      <formula>LEFT(D15,LEN("FAL"))="FAL"</formula>
    </cfRule>
    <cfRule type="beginsWith" dxfId="19871" priority="860" operator="beginsWith" text="OK">
      <formula>LEFT(D15,LEN("OK"))="OK"</formula>
    </cfRule>
  </conditionalFormatting>
  <conditionalFormatting sqref="D15">
    <cfRule type="beginsWith" dxfId="19870" priority="857" operator="beginsWith" text="ATR">
      <formula>LEFT(D15,LEN("ATR"))="ATR"</formula>
    </cfRule>
  </conditionalFormatting>
  <conditionalFormatting sqref="D15">
    <cfRule type="beginsWith" dxfId="19869" priority="856" operator="beginsWith" text="ATD">
      <formula>LEFT(D15,LEN("ATD"))="ATD"</formula>
    </cfRule>
  </conditionalFormatting>
  <conditionalFormatting sqref="D15">
    <cfRule type="beginsWith" dxfId="19868" priority="855" operator="beginsWith" text="DP">
      <formula>LEFT(D15,LEN("DP"))="DP"</formula>
    </cfRule>
  </conditionalFormatting>
  <conditionalFormatting sqref="D18">
    <cfRule type="beginsWith" dxfId="19867" priority="853" operator="beginsWith" text="FER">
      <formula>LEFT(D18,LEN("FER"))="FER"</formula>
    </cfRule>
    <cfRule type="beginsWith" dxfId="19866" priority="854" operator="beginsWith" text="FRS">
      <formula>LEFT(D18,LEN("FRS"))="FRS"</formula>
    </cfRule>
  </conditionalFormatting>
  <conditionalFormatting sqref="D18">
    <cfRule type="beginsWith" dxfId="19865" priority="852" operator="beginsWith" text="NT">
      <formula>LEFT(D18,LEN("NT"))="NT"</formula>
    </cfRule>
  </conditionalFormatting>
  <conditionalFormatting sqref="D18">
    <cfRule type="beginsWith" dxfId="19864" priority="849" operator="beginsWith" text="ANT">
      <formula>LEFT(D18,LEN("ANT"))="ANT"</formula>
    </cfRule>
    <cfRule type="beginsWith" dxfId="19863" priority="850" operator="beginsWith" text="FAL">
      <formula>LEFT(D18,LEN("FAL"))="FAL"</formula>
    </cfRule>
    <cfRule type="beginsWith" dxfId="19862" priority="851" operator="beginsWith" text="OK">
      <formula>LEFT(D18,LEN("OK"))="OK"</formula>
    </cfRule>
  </conditionalFormatting>
  <conditionalFormatting sqref="D18">
    <cfRule type="beginsWith" dxfId="19861" priority="848" operator="beginsWith" text="ATR">
      <formula>LEFT(D18,LEN("ATR"))="ATR"</formula>
    </cfRule>
  </conditionalFormatting>
  <conditionalFormatting sqref="D18">
    <cfRule type="beginsWith" dxfId="19860" priority="847" operator="beginsWith" text="ATD">
      <formula>LEFT(D18,LEN("ATD"))="ATD"</formula>
    </cfRule>
  </conditionalFormatting>
  <conditionalFormatting sqref="D18">
    <cfRule type="beginsWith" dxfId="19859" priority="846" stopIfTrue="1" operator="beginsWith" text="DP">
      <formula>LEFT(D18,LEN("DP"))="DP"</formula>
    </cfRule>
  </conditionalFormatting>
  <conditionalFormatting sqref="D17">
    <cfRule type="beginsWith" dxfId="19858" priority="844" operator="beginsWith" text="FER">
      <formula>LEFT(D17,LEN("FER"))="FER"</formula>
    </cfRule>
    <cfRule type="beginsWith" dxfId="19857" priority="845" operator="beginsWith" text="FRS">
      <formula>LEFT(D17,LEN("FRS"))="FRS"</formula>
    </cfRule>
  </conditionalFormatting>
  <conditionalFormatting sqref="D17">
    <cfRule type="beginsWith" dxfId="19856" priority="843" operator="beginsWith" text="NT">
      <formula>LEFT(D17,LEN("NT"))="NT"</formula>
    </cfRule>
  </conditionalFormatting>
  <conditionalFormatting sqref="D17">
    <cfRule type="beginsWith" dxfId="19855" priority="840" operator="beginsWith" text="ANT">
      <formula>LEFT(D17,LEN("ANT"))="ANT"</formula>
    </cfRule>
    <cfRule type="beginsWith" dxfId="19854" priority="841" operator="beginsWith" text="FAL">
      <formula>LEFT(D17,LEN("FAL"))="FAL"</formula>
    </cfRule>
    <cfRule type="beginsWith" dxfId="19853" priority="842" operator="beginsWith" text="OK">
      <formula>LEFT(D17,LEN("OK"))="OK"</formula>
    </cfRule>
  </conditionalFormatting>
  <conditionalFormatting sqref="D17">
    <cfRule type="beginsWith" dxfId="19852" priority="839" operator="beginsWith" text="ATR">
      <formula>LEFT(D17,LEN("ATR"))="ATR"</formula>
    </cfRule>
  </conditionalFormatting>
  <conditionalFormatting sqref="D17">
    <cfRule type="beginsWith" dxfId="19851" priority="838" operator="beginsWith" text="ATD">
      <formula>LEFT(D17,LEN("ATD"))="ATD"</formula>
    </cfRule>
  </conditionalFormatting>
  <conditionalFormatting sqref="D17">
    <cfRule type="beginsWith" dxfId="19850" priority="837" operator="beginsWith" text="DP">
      <formula>LEFT(D17,LEN("DP"))="DP"</formula>
    </cfRule>
  </conditionalFormatting>
  <conditionalFormatting sqref="C15:C18">
    <cfRule type="expression" dxfId="19849" priority="836">
      <formula>B15="0"</formula>
    </cfRule>
  </conditionalFormatting>
  <conditionalFormatting sqref="B15:B18">
    <cfRule type="beginsWith" dxfId="19848" priority="835" operator="beginsWith" text="0">
      <formula>LEFT(B15,LEN("0"))="0"</formula>
    </cfRule>
  </conditionalFormatting>
  <conditionalFormatting sqref="D20">
    <cfRule type="beginsWith" dxfId="19847" priority="833" operator="beginsWith" text="FER">
      <formula>LEFT(D20,LEN("FER"))="FER"</formula>
    </cfRule>
    <cfRule type="beginsWith" dxfId="19846" priority="834" operator="beginsWith" text="FRS">
      <formula>LEFT(D20,LEN("FRS"))="FRS"</formula>
    </cfRule>
  </conditionalFormatting>
  <conditionalFormatting sqref="D20">
    <cfRule type="beginsWith" dxfId="19845" priority="832" operator="beginsWith" text="NT">
      <formula>LEFT(D20,LEN("NT"))="NT"</formula>
    </cfRule>
  </conditionalFormatting>
  <conditionalFormatting sqref="D20">
    <cfRule type="beginsWith" dxfId="19844" priority="829" operator="beginsWith" text="ANT">
      <formula>LEFT(D20,LEN("ANT"))="ANT"</formula>
    </cfRule>
    <cfRule type="beginsWith" dxfId="19843" priority="830" operator="beginsWith" text="FAL">
      <formula>LEFT(D20,LEN("FAL"))="FAL"</formula>
    </cfRule>
    <cfRule type="beginsWith" dxfId="19842" priority="831" operator="beginsWith" text="OK">
      <formula>LEFT(D20,LEN("OK"))="OK"</formula>
    </cfRule>
  </conditionalFormatting>
  <conditionalFormatting sqref="D20">
    <cfRule type="beginsWith" dxfId="19841" priority="828" operator="beginsWith" text="ATR">
      <formula>LEFT(D20,LEN("ATR"))="ATR"</formula>
    </cfRule>
  </conditionalFormatting>
  <conditionalFormatting sqref="D20">
    <cfRule type="beginsWith" dxfId="19840" priority="827" operator="beginsWith" text="ATD">
      <formula>LEFT(D20,LEN("ATD"))="ATD"</formula>
    </cfRule>
  </conditionalFormatting>
  <conditionalFormatting sqref="D20">
    <cfRule type="beginsWith" dxfId="19839" priority="826" operator="beginsWith" text="DP">
      <formula>LEFT(D20,LEN("DP"))="DP"</formula>
    </cfRule>
  </conditionalFormatting>
  <conditionalFormatting sqref="D19">
    <cfRule type="beginsWith" dxfId="19838" priority="824" operator="beginsWith" text="FER">
      <formula>LEFT(D19,LEN("FER"))="FER"</formula>
    </cfRule>
    <cfRule type="beginsWith" dxfId="19837" priority="825" operator="beginsWith" text="FRS">
      <formula>LEFT(D19,LEN("FRS"))="FRS"</formula>
    </cfRule>
  </conditionalFormatting>
  <conditionalFormatting sqref="D19">
    <cfRule type="beginsWith" dxfId="19836" priority="823" operator="beginsWith" text="NT">
      <formula>LEFT(D19,LEN("NT"))="NT"</formula>
    </cfRule>
  </conditionalFormatting>
  <conditionalFormatting sqref="D19">
    <cfRule type="beginsWith" dxfId="19835" priority="820" operator="beginsWith" text="ANT">
      <formula>LEFT(D19,LEN("ANT"))="ANT"</formula>
    </cfRule>
    <cfRule type="beginsWith" dxfId="19834" priority="821" operator="beginsWith" text="FAL">
      <formula>LEFT(D19,LEN("FAL"))="FAL"</formula>
    </cfRule>
    <cfRule type="beginsWith" dxfId="19833" priority="822" operator="beginsWith" text="OK">
      <formula>LEFT(D19,LEN("OK"))="OK"</formula>
    </cfRule>
  </conditionalFormatting>
  <conditionalFormatting sqref="D19">
    <cfRule type="beginsWith" dxfId="19832" priority="819" operator="beginsWith" text="ATR">
      <formula>LEFT(D19,LEN("ATR"))="ATR"</formula>
    </cfRule>
  </conditionalFormatting>
  <conditionalFormatting sqref="D19">
    <cfRule type="beginsWith" dxfId="19831" priority="818" operator="beginsWith" text="ATD">
      <formula>LEFT(D19,LEN("ATD"))="ATD"</formula>
    </cfRule>
  </conditionalFormatting>
  <conditionalFormatting sqref="D19">
    <cfRule type="beginsWith" dxfId="19830" priority="817" operator="beginsWith" text="DP">
      <formula>LEFT(D19,LEN("DP"))="DP"</formula>
    </cfRule>
  </conditionalFormatting>
  <conditionalFormatting sqref="D22">
    <cfRule type="beginsWith" dxfId="19829" priority="815" operator="beginsWith" text="FER">
      <formula>LEFT(D22,LEN("FER"))="FER"</formula>
    </cfRule>
    <cfRule type="beginsWith" dxfId="19828" priority="816" operator="beginsWith" text="FRS">
      <formula>LEFT(D22,LEN("FRS"))="FRS"</formula>
    </cfRule>
  </conditionalFormatting>
  <conditionalFormatting sqref="D22">
    <cfRule type="beginsWith" dxfId="19827" priority="814" operator="beginsWith" text="NT">
      <formula>LEFT(D22,LEN("NT"))="NT"</formula>
    </cfRule>
  </conditionalFormatting>
  <conditionalFormatting sqref="D22">
    <cfRule type="beginsWith" dxfId="19826" priority="811" operator="beginsWith" text="ANT">
      <formula>LEFT(D22,LEN("ANT"))="ANT"</formula>
    </cfRule>
    <cfRule type="beginsWith" dxfId="19825" priority="812" operator="beginsWith" text="FAL">
      <formula>LEFT(D22,LEN("FAL"))="FAL"</formula>
    </cfRule>
    <cfRule type="beginsWith" dxfId="19824" priority="813" operator="beginsWith" text="OK">
      <formula>LEFT(D22,LEN("OK"))="OK"</formula>
    </cfRule>
  </conditionalFormatting>
  <conditionalFormatting sqref="D22">
    <cfRule type="beginsWith" dxfId="19823" priority="810" operator="beginsWith" text="ATR">
      <formula>LEFT(D22,LEN("ATR"))="ATR"</formula>
    </cfRule>
  </conditionalFormatting>
  <conditionalFormatting sqref="D22">
    <cfRule type="beginsWith" dxfId="19822" priority="809" operator="beginsWith" text="ATD">
      <formula>LEFT(D22,LEN("ATD"))="ATD"</formula>
    </cfRule>
  </conditionalFormatting>
  <conditionalFormatting sqref="D22">
    <cfRule type="beginsWith" dxfId="19821" priority="808" stopIfTrue="1" operator="beginsWith" text="DP">
      <formula>LEFT(D22,LEN("DP"))="DP"</formula>
    </cfRule>
  </conditionalFormatting>
  <conditionalFormatting sqref="D21">
    <cfRule type="beginsWith" dxfId="19820" priority="806" operator="beginsWith" text="FER">
      <formula>LEFT(D21,LEN("FER"))="FER"</formula>
    </cfRule>
    <cfRule type="beginsWith" dxfId="19819" priority="807" operator="beginsWith" text="FRS">
      <formula>LEFT(D21,LEN("FRS"))="FRS"</formula>
    </cfRule>
  </conditionalFormatting>
  <conditionalFormatting sqref="D21">
    <cfRule type="beginsWith" dxfId="19818" priority="805" operator="beginsWith" text="NT">
      <formula>LEFT(D21,LEN("NT"))="NT"</formula>
    </cfRule>
  </conditionalFormatting>
  <conditionalFormatting sqref="D21">
    <cfRule type="beginsWith" dxfId="19817" priority="802" operator="beginsWith" text="ANT">
      <formula>LEFT(D21,LEN("ANT"))="ANT"</formula>
    </cfRule>
    <cfRule type="beginsWith" dxfId="19816" priority="803" operator="beginsWith" text="FAL">
      <formula>LEFT(D21,LEN("FAL"))="FAL"</formula>
    </cfRule>
    <cfRule type="beginsWith" dxfId="19815" priority="804" operator="beginsWith" text="OK">
      <formula>LEFT(D21,LEN("OK"))="OK"</formula>
    </cfRule>
  </conditionalFormatting>
  <conditionalFormatting sqref="D21">
    <cfRule type="beginsWith" dxfId="19814" priority="801" operator="beginsWith" text="ATR">
      <formula>LEFT(D21,LEN("ATR"))="ATR"</formula>
    </cfRule>
  </conditionalFormatting>
  <conditionalFormatting sqref="D21">
    <cfRule type="beginsWith" dxfId="19813" priority="800" operator="beginsWith" text="ATD">
      <formula>LEFT(D21,LEN("ATD"))="ATD"</formula>
    </cfRule>
  </conditionalFormatting>
  <conditionalFormatting sqref="D21">
    <cfRule type="beginsWith" dxfId="19812" priority="799" operator="beginsWith" text="DP">
      <formula>LEFT(D21,LEN("DP"))="DP"</formula>
    </cfRule>
  </conditionalFormatting>
  <conditionalFormatting sqref="C19:C22">
    <cfRule type="expression" dxfId="19811" priority="798">
      <formula>B19="0"</formula>
    </cfRule>
  </conditionalFormatting>
  <conditionalFormatting sqref="B19:B22">
    <cfRule type="beginsWith" dxfId="19810" priority="797" operator="beginsWith" text="0">
      <formula>LEFT(B19,LEN("0"))="0"</formula>
    </cfRule>
  </conditionalFormatting>
  <conditionalFormatting sqref="D24">
    <cfRule type="beginsWith" dxfId="19809" priority="795" operator="beginsWith" text="FER">
      <formula>LEFT(D24,LEN("FER"))="FER"</formula>
    </cfRule>
    <cfRule type="beginsWith" dxfId="19808" priority="796" operator="beginsWith" text="FRS">
      <formula>LEFT(D24,LEN("FRS"))="FRS"</formula>
    </cfRule>
  </conditionalFormatting>
  <conditionalFormatting sqref="D24">
    <cfRule type="beginsWith" dxfId="19807" priority="794" operator="beginsWith" text="NT">
      <formula>LEFT(D24,LEN("NT"))="NT"</formula>
    </cfRule>
  </conditionalFormatting>
  <conditionalFormatting sqref="D24">
    <cfRule type="beginsWith" dxfId="19806" priority="791" operator="beginsWith" text="ANT">
      <formula>LEFT(D24,LEN("ANT"))="ANT"</formula>
    </cfRule>
    <cfRule type="beginsWith" dxfId="19805" priority="792" operator="beginsWith" text="FAL">
      <formula>LEFT(D24,LEN("FAL"))="FAL"</formula>
    </cfRule>
    <cfRule type="beginsWith" dxfId="19804" priority="793" operator="beginsWith" text="OK">
      <formula>LEFT(D24,LEN("OK"))="OK"</formula>
    </cfRule>
  </conditionalFormatting>
  <conditionalFormatting sqref="D24">
    <cfRule type="beginsWith" dxfId="19803" priority="790" operator="beginsWith" text="ATR">
      <formula>LEFT(D24,LEN("ATR"))="ATR"</formula>
    </cfRule>
  </conditionalFormatting>
  <conditionalFormatting sqref="D24">
    <cfRule type="beginsWith" dxfId="19802" priority="789" operator="beginsWith" text="ATD">
      <formula>LEFT(D24,LEN("ATD"))="ATD"</formula>
    </cfRule>
  </conditionalFormatting>
  <conditionalFormatting sqref="D24">
    <cfRule type="beginsWith" dxfId="19801" priority="788" operator="beginsWith" text="DP">
      <formula>LEFT(D24,LEN("DP"))="DP"</formula>
    </cfRule>
  </conditionalFormatting>
  <conditionalFormatting sqref="D23">
    <cfRule type="beginsWith" dxfId="19800" priority="786" operator="beginsWith" text="FER">
      <formula>LEFT(D23,LEN("FER"))="FER"</formula>
    </cfRule>
    <cfRule type="beginsWith" dxfId="19799" priority="787" operator="beginsWith" text="FRS">
      <formula>LEFT(D23,LEN("FRS"))="FRS"</formula>
    </cfRule>
  </conditionalFormatting>
  <conditionalFormatting sqref="D23">
    <cfRule type="beginsWith" dxfId="19798" priority="785" operator="beginsWith" text="NT">
      <formula>LEFT(D23,LEN("NT"))="NT"</formula>
    </cfRule>
  </conditionalFormatting>
  <conditionalFormatting sqref="D23">
    <cfRule type="beginsWith" dxfId="19797" priority="782" operator="beginsWith" text="ANT">
      <formula>LEFT(D23,LEN("ANT"))="ANT"</formula>
    </cfRule>
    <cfRule type="beginsWith" dxfId="19796" priority="783" operator="beginsWith" text="FAL">
      <formula>LEFT(D23,LEN("FAL"))="FAL"</formula>
    </cfRule>
    <cfRule type="beginsWith" dxfId="19795" priority="784" operator="beginsWith" text="OK">
      <formula>LEFT(D23,LEN("OK"))="OK"</formula>
    </cfRule>
  </conditionalFormatting>
  <conditionalFormatting sqref="D23">
    <cfRule type="beginsWith" dxfId="19794" priority="781" operator="beginsWith" text="ATR">
      <formula>LEFT(D23,LEN("ATR"))="ATR"</formula>
    </cfRule>
  </conditionalFormatting>
  <conditionalFormatting sqref="D23">
    <cfRule type="beginsWith" dxfId="19793" priority="780" operator="beginsWith" text="ATD">
      <formula>LEFT(D23,LEN("ATD"))="ATD"</formula>
    </cfRule>
  </conditionalFormatting>
  <conditionalFormatting sqref="D23">
    <cfRule type="beginsWith" dxfId="19792" priority="779" operator="beginsWith" text="DP">
      <formula>LEFT(D23,LEN("DP"))="DP"</formula>
    </cfRule>
  </conditionalFormatting>
  <conditionalFormatting sqref="D26">
    <cfRule type="beginsWith" dxfId="19791" priority="777" operator="beginsWith" text="FER">
      <formula>LEFT(D26,LEN("FER"))="FER"</formula>
    </cfRule>
    <cfRule type="beginsWith" dxfId="19790" priority="778" operator="beginsWith" text="FRS">
      <formula>LEFT(D26,LEN("FRS"))="FRS"</formula>
    </cfRule>
  </conditionalFormatting>
  <conditionalFormatting sqref="D26">
    <cfRule type="beginsWith" dxfId="19789" priority="776" operator="beginsWith" text="NT">
      <formula>LEFT(D26,LEN("NT"))="NT"</formula>
    </cfRule>
  </conditionalFormatting>
  <conditionalFormatting sqref="D26">
    <cfRule type="beginsWith" dxfId="19788" priority="773" operator="beginsWith" text="ANT">
      <formula>LEFT(D26,LEN("ANT"))="ANT"</formula>
    </cfRule>
    <cfRule type="beginsWith" dxfId="19787" priority="774" operator="beginsWith" text="FAL">
      <formula>LEFT(D26,LEN("FAL"))="FAL"</formula>
    </cfRule>
    <cfRule type="beginsWith" dxfId="19786" priority="775" operator="beginsWith" text="OK">
      <formula>LEFT(D26,LEN("OK"))="OK"</formula>
    </cfRule>
  </conditionalFormatting>
  <conditionalFormatting sqref="D26">
    <cfRule type="beginsWith" dxfId="19785" priority="772" operator="beginsWith" text="ATR">
      <formula>LEFT(D26,LEN("ATR"))="ATR"</formula>
    </cfRule>
  </conditionalFormatting>
  <conditionalFormatting sqref="D26">
    <cfRule type="beginsWith" dxfId="19784" priority="771" operator="beginsWith" text="ATD">
      <formula>LEFT(D26,LEN("ATD"))="ATD"</formula>
    </cfRule>
  </conditionalFormatting>
  <conditionalFormatting sqref="D26">
    <cfRule type="beginsWith" dxfId="19783" priority="770" stopIfTrue="1" operator="beginsWith" text="DP">
      <formula>LEFT(D26,LEN("DP"))="DP"</formula>
    </cfRule>
  </conditionalFormatting>
  <conditionalFormatting sqref="D25">
    <cfRule type="beginsWith" dxfId="19782" priority="768" operator="beginsWith" text="FER">
      <formula>LEFT(D25,LEN("FER"))="FER"</formula>
    </cfRule>
    <cfRule type="beginsWith" dxfId="19781" priority="769" operator="beginsWith" text="FRS">
      <formula>LEFT(D25,LEN("FRS"))="FRS"</formula>
    </cfRule>
  </conditionalFormatting>
  <conditionalFormatting sqref="D25">
    <cfRule type="beginsWith" dxfId="19780" priority="767" operator="beginsWith" text="NT">
      <formula>LEFT(D25,LEN("NT"))="NT"</formula>
    </cfRule>
  </conditionalFormatting>
  <conditionalFormatting sqref="D25">
    <cfRule type="beginsWith" dxfId="19779" priority="764" operator="beginsWith" text="ANT">
      <formula>LEFT(D25,LEN("ANT"))="ANT"</formula>
    </cfRule>
    <cfRule type="beginsWith" dxfId="19778" priority="765" operator="beginsWith" text="FAL">
      <formula>LEFT(D25,LEN("FAL"))="FAL"</formula>
    </cfRule>
    <cfRule type="beginsWith" dxfId="19777" priority="766" operator="beginsWith" text="OK">
      <formula>LEFT(D25,LEN("OK"))="OK"</formula>
    </cfRule>
  </conditionalFormatting>
  <conditionalFormatting sqref="D25">
    <cfRule type="beginsWith" dxfId="19776" priority="763" operator="beginsWith" text="ATR">
      <formula>LEFT(D25,LEN("ATR"))="ATR"</formula>
    </cfRule>
  </conditionalFormatting>
  <conditionalFormatting sqref="D25">
    <cfRule type="beginsWith" dxfId="19775" priority="762" operator="beginsWith" text="ATD">
      <formula>LEFT(D25,LEN("ATD"))="ATD"</formula>
    </cfRule>
  </conditionalFormatting>
  <conditionalFormatting sqref="D25">
    <cfRule type="beginsWith" dxfId="19774" priority="761" operator="beginsWith" text="DP">
      <formula>LEFT(D25,LEN("DP"))="DP"</formula>
    </cfRule>
  </conditionalFormatting>
  <conditionalFormatting sqref="C23:C26">
    <cfRule type="expression" dxfId="19773" priority="760">
      <formula>B23="0"</formula>
    </cfRule>
  </conditionalFormatting>
  <conditionalFormatting sqref="B23:B26">
    <cfRule type="beginsWith" dxfId="19772" priority="759" operator="beginsWith" text="0">
      <formula>LEFT(B23,LEN("0"))="0"</formula>
    </cfRule>
  </conditionalFormatting>
  <conditionalFormatting sqref="B29:D30">
    <cfRule type="expression" dxfId="19771" priority="755">
      <formula>A27="FERIADO"</formula>
    </cfRule>
    <cfRule type="expression" dxfId="19770" priority="756">
      <formula>A27="FÉRIAS"</formula>
    </cfRule>
    <cfRule type="expression" dxfId="19769" priority="757">
      <formula>A27="ATESTADO"</formula>
    </cfRule>
    <cfRule type="expression" dxfId="19768" priority="758">
      <formula>A27="NTRAB"</formula>
    </cfRule>
  </conditionalFormatting>
  <conditionalFormatting sqref="D27">
    <cfRule type="beginsWith" dxfId="19767" priority="752" operator="beginsWith" text="DP">
      <formula>LEFT(D27,LEN("DP"))="DP"</formula>
    </cfRule>
    <cfRule type="beginsWith" dxfId="19766" priority="753" operator="beginsWith" text="FER">
      <formula>LEFT(D27,LEN("FER"))="FER"</formula>
    </cfRule>
    <cfRule type="beginsWith" dxfId="19765" priority="754" operator="beginsWith" text="FRS">
      <formula>LEFT(D27,LEN("FRS"))="FRS"</formula>
    </cfRule>
  </conditionalFormatting>
  <conditionalFormatting sqref="D27">
    <cfRule type="beginsWith" dxfId="19764" priority="751" operator="beginsWith" text="NT">
      <formula>LEFT(D27,LEN("NT"))="NT"</formula>
    </cfRule>
  </conditionalFormatting>
  <conditionalFormatting sqref="D27">
    <cfRule type="beginsWith" dxfId="19763" priority="748" operator="beginsWith" text="ANT">
      <formula>LEFT(D27,LEN("ANT"))="ANT"</formula>
    </cfRule>
    <cfRule type="beginsWith" dxfId="19762" priority="749" operator="beginsWith" text="FAL">
      <formula>LEFT(D27,LEN("FAL"))="FAL"</formula>
    </cfRule>
    <cfRule type="beginsWith" dxfId="19761" priority="750" operator="beginsWith" text="OK">
      <formula>LEFT(D27,LEN("OK"))="OK"</formula>
    </cfRule>
  </conditionalFormatting>
  <conditionalFormatting sqref="D27">
    <cfRule type="beginsWith" dxfId="19760" priority="747" operator="beginsWith" text="ATR">
      <formula>LEFT(D27,LEN("ATR"))="ATR"</formula>
    </cfRule>
  </conditionalFormatting>
  <conditionalFormatting sqref="D27">
    <cfRule type="beginsWith" dxfId="19759" priority="746" operator="beginsWith" text="ATD">
      <formula>LEFT(D27,LEN("ATD"))="ATD"</formula>
    </cfRule>
  </conditionalFormatting>
  <conditionalFormatting sqref="D28">
    <cfRule type="beginsWith" dxfId="19758" priority="744" operator="beginsWith" text="FER">
      <formula>LEFT(D28,LEN("FER"))="FER"</formula>
    </cfRule>
    <cfRule type="beginsWith" dxfId="19757" priority="745" operator="beginsWith" text="FRS">
      <formula>LEFT(D28,LEN("FRS"))="FRS"</formula>
    </cfRule>
  </conditionalFormatting>
  <conditionalFormatting sqref="D28">
    <cfRule type="beginsWith" dxfId="19756" priority="743" operator="beginsWith" text="NT">
      <formula>LEFT(D28,LEN("NT"))="NT"</formula>
    </cfRule>
  </conditionalFormatting>
  <conditionalFormatting sqref="D28">
    <cfRule type="beginsWith" dxfId="19755" priority="740" operator="beginsWith" text="ANT">
      <formula>LEFT(D28,LEN("ANT"))="ANT"</formula>
    </cfRule>
    <cfRule type="beginsWith" dxfId="19754" priority="741" operator="beginsWith" text="FAL">
      <formula>LEFT(D28,LEN("FAL"))="FAL"</formula>
    </cfRule>
    <cfRule type="beginsWith" dxfId="19753" priority="742" operator="beginsWith" text="OK">
      <formula>LEFT(D28,LEN("OK"))="OK"</formula>
    </cfRule>
  </conditionalFormatting>
  <conditionalFormatting sqref="D28">
    <cfRule type="beginsWith" dxfId="19752" priority="739" operator="beginsWith" text="ATR">
      <formula>LEFT(D28,LEN("ATR"))="ATR"</formula>
    </cfRule>
  </conditionalFormatting>
  <conditionalFormatting sqref="D28">
    <cfRule type="beginsWith" dxfId="19751" priority="738" operator="beginsWith" text="ATD">
      <formula>LEFT(D28,LEN("ATD"))="ATD"</formula>
    </cfRule>
  </conditionalFormatting>
  <conditionalFormatting sqref="D28">
    <cfRule type="beginsWith" dxfId="19750" priority="737" stopIfTrue="1" operator="beginsWith" text="DP">
      <formula>LEFT(D28,LEN("DP"))="DP"</formula>
    </cfRule>
  </conditionalFormatting>
  <conditionalFormatting sqref="C27:C28">
    <cfRule type="expression" dxfId="19749" priority="736">
      <formula>B27="0"</formula>
    </cfRule>
  </conditionalFormatting>
  <conditionalFormatting sqref="B27:B28">
    <cfRule type="beginsWith" dxfId="19748" priority="735" operator="beginsWith" text="0">
      <formula>LEFT(B27,LEN("0"))="0"</formula>
    </cfRule>
  </conditionalFormatting>
  <conditionalFormatting sqref="B31:D34">
    <cfRule type="expression" dxfId="19747" priority="731">
      <formula>A31="FÉRIAS"</formula>
    </cfRule>
    <cfRule type="expression" dxfId="19746" priority="732">
      <formula>A31="FERIADO"</formula>
    </cfRule>
    <cfRule type="expression" dxfId="19745" priority="733">
      <formula>A31="ATESTADO"</formula>
    </cfRule>
    <cfRule type="expression" dxfId="19744" priority="734">
      <formula>A31="NTRAB"</formula>
    </cfRule>
  </conditionalFormatting>
  <conditionalFormatting sqref="D36">
    <cfRule type="beginsWith" dxfId="19743" priority="729" operator="beginsWith" text="FER">
      <formula>LEFT(D36,LEN("FER"))="FER"</formula>
    </cfRule>
    <cfRule type="beginsWith" dxfId="19742" priority="730" operator="beginsWith" text="FRS">
      <formula>LEFT(D36,LEN("FRS"))="FRS"</formula>
    </cfRule>
  </conditionalFormatting>
  <conditionalFormatting sqref="D36">
    <cfRule type="beginsWith" dxfId="19741" priority="728" operator="beginsWith" text="NT">
      <formula>LEFT(D36,LEN("NT"))="NT"</formula>
    </cfRule>
  </conditionalFormatting>
  <conditionalFormatting sqref="D36">
    <cfRule type="beginsWith" dxfId="19740" priority="725" operator="beginsWith" text="ANT">
      <formula>LEFT(D36,LEN("ANT"))="ANT"</formula>
    </cfRule>
    <cfRule type="beginsWith" dxfId="19739" priority="726" operator="beginsWith" text="FAL">
      <formula>LEFT(D36,LEN("FAL"))="FAL"</formula>
    </cfRule>
    <cfRule type="beginsWith" dxfId="19738" priority="727" operator="beginsWith" text="OK">
      <formula>LEFT(D36,LEN("OK"))="OK"</formula>
    </cfRule>
  </conditionalFormatting>
  <conditionalFormatting sqref="D36">
    <cfRule type="beginsWith" dxfId="19737" priority="724" operator="beginsWith" text="ATR">
      <formula>LEFT(D36,LEN("ATR"))="ATR"</formula>
    </cfRule>
  </conditionalFormatting>
  <conditionalFormatting sqref="D36">
    <cfRule type="beginsWith" dxfId="19736" priority="723" operator="beginsWith" text="ATD">
      <formula>LEFT(D36,LEN("ATD"))="ATD"</formula>
    </cfRule>
  </conditionalFormatting>
  <conditionalFormatting sqref="D36">
    <cfRule type="beginsWith" dxfId="19735" priority="722" operator="beginsWith" text="DP">
      <formula>LEFT(D36,LEN("DP"))="DP"</formula>
    </cfRule>
  </conditionalFormatting>
  <conditionalFormatting sqref="D35">
    <cfRule type="beginsWith" dxfId="19734" priority="720" operator="beginsWith" text="FER">
      <formula>LEFT(D35,LEN("FER"))="FER"</formula>
    </cfRule>
    <cfRule type="beginsWith" dxfId="19733" priority="721" operator="beginsWith" text="FRS">
      <formula>LEFT(D35,LEN("FRS"))="FRS"</formula>
    </cfRule>
  </conditionalFormatting>
  <conditionalFormatting sqref="D35">
    <cfRule type="beginsWith" dxfId="19732" priority="719" operator="beginsWith" text="NT">
      <formula>LEFT(D35,LEN("NT"))="NT"</formula>
    </cfRule>
  </conditionalFormatting>
  <conditionalFormatting sqref="D35">
    <cfRule type="beginsWith" dxfId="19731" priority="716" operator="beginsWith" text="ANT">
      <formula>LEFT(D35,LEN("ANT"))="ANT"</formula>
    </cfRule>
    <cfRule type="beginsWith" dxfId="19730" priority="717" operator="beginsWith" text="FAL">
      <formula>LEFT(D35,LEN("FAL"))="FAL"</formula>
    </cfRule>
    <cfRule type="beginsWith" dxfId="19729" priority="718" operator="beginsWith" text="OK">
      <formula>LEFT(D35,LEN("OK"))="OK"</formula>
    </cfRule>
  </conditionalFormatting>
  <conditionalFormatting sqref="D35">
    <cfRule type="beginsWith" dxfId="19728" priority="715" operator="beginsWith" text="ATR">
      <formula>LEFT(D35,LEN("ATR"))="ATR"</formula>
    </cfRule>
  </conditionalFormatting>
  <conditionalFormatting sqref="D35">
    <cfRule type="beginsWith" dxfId="19727" priority="714" operator="beginsWith" text="ATD">
      <formula>LEFT(D35,LEN("ATD"))="ATD"</formula>
    </cfRule>
  </conditionalFormatting>
  <conditionalFormatting sqref="D35">
    <cfRule type="beginsWith" dxfId="19726" priority="713" operator="beginsWith" text="DP">
      <formula>LEFT(D35,LEN("DP"))="DP"</formula>
    </cfRule>
  </conditionalFormatting>
  <conditionalFormatting sqref="D38">
    <cfRule type="beginsWith" dxfId="19725" priority="711" operator="beginsWith" text="FER">
      <formula>LEFT(D38,LEN("FER"))="FER"</formula>
    </cfRule>
    <cfRule type="beginsWith" dxfId="19724" priority="712" operator="beginsWith" text="FRS">
      <formula>LEFT(D38,LEN("FRS"))="FRS"</formula>
    </cfRule>
  </conditionalFormatting>
  <conditionalFormatting sqref="D38">
    <cfRule type="beginsWith" dxfId="19723" priority="710" operator="beginsWith" text="NT">
      <formula>LEFT(D38,LEN("NT"))="NT"</formula>
    </cfRule>
  </conditionalFormatting>
  <conditionalFormatting sqref="D38">
    <cfRule type="beginsWith" dxfId="19722" priority="707" operator="beginsWith" text="ANT">
      <formula>LEFT(D38,LEN("ANT"))="ANT"</formula>
    </cfRule>
    <cfRule type="beginsWith" dxfId="19721" priority="708" operator="beginsWith" text="FAL">
      <formula>LEFT(D38,LEN("FAL"))="FAL"</formula>
    </cfRule>
    <cfRule type="beginsWith" dxfId="19720" priority="709" operator="beginsWith" text="OK">
      <formula>LEFT(D38,LEN("OK"))="OK"</formula>
    </cfRule>
  </conditionalFormatting>
  <conditionalFormatting sqref="D38">
    <cfRule type="beginsWith" dxfId="19719" priority="706" operator="beginsWith" text="ATR">
      <formula>LEFT(D38,LEN("ATR"))="ATR"</formula>
    </cfRule>
  </conditionalFormatting>
  <conditionalFormatting sqref="D38">
    <cfRule type="beginsWith" dxfId="19718" priority="705" operator="beginsWith" text="ATD">
      <formula>LEFT(D38,LEN("ATD"))="ATD"</formula>
    </cfRule>
  </conditionalFormatting>
  <conditionalFormatting sqref="D38">
    <cfRule type="beginsWith" dxfId="19717" priority="704" stopIfTrue="1" operator="beginsWith" text="DP">
      <formula>LEFT(D38,LEN("DP"))="DP"</formula>
    </cfRule>
  </conditionalFormatting>
  <conditionalFormatting sqref="D37">
    <cfRule type="beginsWith" dxfId="19716" priority="702" operator="beginsWith" text="FER">
      <formula>LEFT(D37,LEN("FER"))="FER"</formula>
    </cfRule>
    <cfRule type="beginsWith" dxfId="19715" priority="703" operator="beginsWith" text="FRS">
      <formula>LEFT(D37,LEN("FRS"))="FRS"</formula>
    </cfRule>
  </conditionalFormatting>
  <conditionalFormatting sqref="D37">
    <cfRule type="beginsWith" dxfId="19714" priority="701" operator="beginsWith" text="NT">
      <formula>LEFT(D37,LEN("NT"))="NT"</formula>
    </cfRule>
  </conditionalFormatting>
  <conditionalFormatting sqref="D37">
    <cfRule type="beginsWith" dxfId="19713" priority="698" operator="beginsWith" text="ANT">
      <formula>LEFT(D37,LEN("ANT"))="ANT"</formula>
    </cfRule>
    <cfRule type="beginsWith" dxfId="19712" priority="699" operator="beginsWith" text="FAL">
      <formula>LEFT(D37,LEN("FAL"))="FAL"</formula>
    </cfRule>
    <cfRule type="beginsWith" dxfId="19711" priority="700" operator="beginsWith" text="OK">
      <formula>LEFT(D37,LEN("OK"))="OK"</formula>
    </cfRule>
  </conditionalFormatting>
  <conditionalFormatting sqref="D37">
    <cfRule type="beginsWith" dxfId="19710" priority="697" operator="beginsWith" text="ATR">
      <formula>LEFT(D37,LEN("ATR"))="ATR"</formula>
    </cfRule>
  </conditionalFormatting>
  <conditionalFormatting sqref="D37">
    <cfRule type="beginsWith" dxfId="19709" priority="696" operator="beginsWith" text="ATD">
      <formula>LEFT(D37,LEN("ATD"))="ATD"</formula>
    </cfRule>
  </conditionalFormatting>
  <conditionalFormatting sqref="D37">
    <cfRule type="beginsWith" dxfId="19708" priority="695" operator="beginsWith" text="DP">
      <formula>LEFT(D37,LEN("DP"))="DP"</formula>
    </cfRule>
  </conditionalFormatting>
  <conditionalFormatting sqref="C35:C38">
    <cfRule type="expression" dxfId="19707" priority="694">
      <formula>B35="0"</formula>
    </cfRule>
  </conditionalFormatting>
  <conditionalFormatting sqref="B35:B38">
    <cfRule type="beginsWith" dxfId="19706" priority="693" operator="beginsWith" text="0">
      <formula>LEFT(B35,LEN("0"))="0"</formula>
    </cfRule>
  </conditionalFormatting>
  <conditionalFormatting sqref="D40">
    <cfRule type="beginsWith" dxfId="19705" priority="691" operator="beginsWith" text="FER">
      <formula>LEFT(D40,LEN("FER"))="FER"</formula>
    </cfRule>
    <cfRule type="beginsWith" dxfId="19704" priority="692" operator="beginsWith" text="FRS">
      <formula>LEFT(D40,LEN("FRS"))="FRS"</formula>
    </cfRule>
  </conditionalFormatting>
  <conditionalFormatting sqref="D40">
    <cfRule type="beginsWith" dxfId="19703" priority="690" operator="beginsWith" text="NT">
      <formula>LEFT(D40,LEN("NT"))="NT"</formula>
    </cfRule>
  </conditionalFormatting>
  <conditionalFormatting sqref="D40">
    <cfRule type="beginsWith" dxfId="19702" priority="687" operator="beginsWith" text="ANT">
      <formula>LEFT(D40,LEN("ANT"))="ANT"</formula>
    </cfRule>
    <cfRule type="beginsWith" dxfId="19701" priority="688" operator="beginsWith" text="FAL">
      <formula>LEFT(D40,LEN("FAL"))="FAL"</formula>
    </cfRule>
    <cfRule type="beginsWith" dxfId="19700" priority="689" operator="beginsWith" text="OK">
      <formula>LEFT(D40,LEN("OK"))="OK"</formula>
    </cfRule>
  </conditionalFormatting>
  <conditionalFormatting sqref="D40">
    <cfRule type="beginsWith" dxfId="19699" priority="686" operator="beginsWith" text="ATR">
      <formula>LEFT(D40,LEN("ATR"))="ATR"</formula>
    </cfRule>
  </conditionalFormatting>
  <conditionalFormatting sqref="D40">
    <cfRule type="beginsWith" dxfId="19698" priority="685" operator="beginsWith" text="ATD">
      <formula>LEFT(D40,LEN("ATD"))="ATD"</formula>
    </cfRule>
  </conditionalFormatting>
  <conditionalFormatting sqref="D40">
    <cfRule type="beginsWith" dxfId="19697" priority="684" operator="beginsWith" text="DP">
      <formula>LEFT(D40,LEN("DP"))="DP"</formula>
    </cfRule>
  </conditionalFormatting>
  <conditionalFormatting sqref="D39">
    <cfRule type="beginsWith" dxfId="19696" priority="682" operator="beginsWith" text="FER">
      <formula>LEFT(D39,LEN("FER"))="FER"</formula>
    </cfRule>
    <cfRule type="beginsWith" dxfId="19695" priority="683" operator="beginsWith" text="FRS">
      <formula>LEFT(D39,LEN("FRS"))="FRS"</formula>
    </cfRule>
  </conditionalFormatting>
  <conditionalFormatting sqref="D39">
    <cfRule type="beginsWith" dxfId="19694" priority="681" operator="beginsWith" text="NT">
      <formula>LEFT(D39,LEN("NT"))="NT"</formula>
    </cfRule>
  </conditionalFormatting>
  <conditionalFormatting sqref="D39">
    <cfRule type="beginsWith" dxfId="19693" priority="678" operator="beginsWith" text="ANT">
      <formula>LEFT(D39,LEN("ANT"))="ANT"</formula>
    </cfRule>
    <cfRule type="beginsWith" dxfId="19692" priority="679" operator="beginsWith" text="FAL">
      <formula>LEFT(D39,LEN("FAL"))="FAL"</formula>
    </cfRule>
    <cfRule type="beginsWith" dxfId="19691" priority="680" operator="beginsWith" text="OK">
      <formula>LEFT(D39,LEN("OK"))="OK"</formula>
    </cfRule>
  </conditionalFormatting>
  <conditionalFormatting sqref="D39">
    <cfRule type="beginsWith" dxfId="19690" priority="677" operator="beginsWith" text="ATR">
      <formula>LEFT(D39,LEN("ATR"))="ATR"</formula>
    </cfRule>
  </conditionalFormatting>
  <conditionalFormatting sqref="D39">
    <cfRule type="beginsWith" dxfId="19689" priority="676" operator="beginsWith" text="ATD">
      <formula>LEFT(D39,LEN("ATD"))="ATD"</formula>
    </cfRule>
  </conditionalFormatting>
  <conditionalFormatting sqref="D39">
    <cfRule type="beginsWith" dxfId="19688" priority="675" operator="beginsWith" text="DP">
      <formula>LEFT(D39,LEN("DP"))="DP"</formula>
    </cfRule>
  </conditionalFormatting>
  <conditionalFormatting sqref="D42">
    <cfRule type="beginsWith" dxfId="19687" priority="673" operator="beginsWith" text="FER">
      <formula>LEFT(D42,LEN("FER"))="FER"</formula>
    </cfRule>
    <cfRule type="beginsWith" dxfId="19686" priority="674" operator="beginsWith" text="FRS">
      <formula>LEFT(D42,LEN("FRS"))="FRS"</formula>
    </cfRule>
  </conditionalFormatting>
  <conditionalFormatting sqref="D42">
    <cfRule type="beginsWith" dxfId="19685" priority="672" operator="beginsWith" text="NT">
      <formula>LEFT(D42,LEN("NT"))="NT"</formula>
    </cfRule>
  </conditionalFormatting>
  <conditionalFormatting sqref="D42">
    <cfRule type="beginsWith" dxfId="19684" priority="669" operator="beginsWith" text="ANT">
      <formula>LEFT(D42,LEN("ANT"))="ANT"</formula>
    </cfRule>
    <cfRule type="beginsWith" dxfId="19683" priority="670" operator="beginsWith" text="FAL">
      <formula>LEFT(D42,LEN("FAL"))="FAL"</formula>
    </cfRule>
    <cfRule type="beginsWith" dxfId="19682" priority="671" operator="beginsWith" text="OK">
      <formula>LEFT(D42,LEN("OK"))="OK"</formula>
    </cfRule>
  </conditionalFormatting>
  <conditionalFormatting sqref="D42">
    <cfRule type="beginsWith" dxfId="19681" priority="668" operator="beginsWith" text="ATR">
      <formula>LEFT(D42,LEN("ATR"))="ATR"</formula>
    </cfRule>
  </conditionalFormatting>
  <conditionalFormatting sqref="D42">
    <cfRule type="beginsWith" dxfId="19680" priority="667" operator="beginsWith" text="ATD">
      <formula>LEFT(D42,LEN("ATD"))="ATD"</formula>
    </cfRule>
  </conditionalFormatting>
  <conditionalFormatting sqref="D42">
    <cfRule type="beginsWith" dxfId="19679" priority="666" stopIfTrue="1" operator="beginsWith" text="DP">
      <formula>LEFT(D42,LEN("DP"))="DP"</formula>
    </cfRule>
  </conditionalFormatting>
  <conditionalFormatting sqref="D41">
    <cfRule type="beginsWith" dxfId="19678" priority="664" operator="beginsWith" text="FER">
      <formula>LEFT(D41,LEN("FER"))="FER"</formula>
    </cfRule>
    <cfRule type="beginsWith" dxfId="19677" priority="665" operator="beginsWith" text="FRS">
      <formula>LEFT(D41,LEN("FRS"))="FRS"</formula>
    </cfRule>
  </conditionalFormatting>
  <conditionalFormatting sqref="D41">
    <cfRule type="beginsWith" dxfId="19676" priority="663" operator="beginsWith" text="NT">
      <formula>LEFT(D41,LEN("NT"))="NT"</formula>
    </cfRule>
  </conditionalFormatting>
  <conditionalFormatting sqref="D41">
    <cfRule type="beginsWith" dxfId="19675" priority="660" operator="beginsWith" text="ANT">
      <formula>LEFT(D41,LEN("ANT"))="ANT"</formula>
    </cfRule>
    <cfRule type="beginsWith" dxfId="19674" priority="661" operator="beginsWith" text="FAL">
      <formula>LEFT(D41,LEN("FAL"))="FAL"</formula>
    </cfRule>
    <cfRule type="beginsWith" dxfId="19673" priority="662" operator="beginsWith" text="OK">
      <formula>LEFT(D41,LEN("OK"))="OK"</formula>
    </cfRule>
  </conditionalFormatting>
  <conditionalFormatting sqref="D41">
    <cfRule type="beginsWith" dxfId="19672" priority="659" operator="beginsWith" text="ATR">
      <formula>LEFT(D41,LEN("ATR"))="ATR"</formula>
    </cfRule>
  </conditionalFormatting>
  <conditionalFormatting sqref="D41">
    <cfRule type="beginsWith" dxfId="19671" priority="658" operator="beginsWith" text="ATD">
      <formula>LEFT(D41,LEN("ATD"))="ATD"</formula>
    </cfRule>
  </conditionalFormatting>
  <conditionalFormatting sqref="D41">
    <cfRule type="beginsWith" dxfId="19670" priority="657" operator="beginsWith" text="DP">
      <formula>LEFT(D41,LEN("DP"))="DP"</formula>
    </cfRule>
  </conditionalFormatting>
  <conditionalFormatting sqref="C39:C42">
    <cfRule type="expression" dxfId="19669" priority="656">
      <formula>B39="0"</formula>
    </cfRule>
  </conditionalFormatting>
  <conditionalFormatting sqref="B39:B42">
    <cfRule type="beginsWith" dxfId="19668" priority="655" operator="beginsWith" text="0">
      <formula>LEFT(B39,LEN("0"))="0"</formula>
    </cfRule>
  </conditionalFormatting>
  <conditionalFormatting sqref="I4">
    <cfRule type="beginsWith" dxfId="19667" priority="653" operator="beginsWith" text="FER">
      <formula>LEFT(I4,LEN("FER"))="FER"</formula>
    </cfRule>
    <cfRule type="beginsWith" dxfId="19666" priority="654" operator="beginsWith" text="FRS">
      <formula>LEFT(I4,LEN("FRS"))="FRS"</formula>
    </cfRule>
  </conditionalFormatting>
  <conditionalFormatting sqref="I4">
    <cfRule type="beginsWith" dxfId="19665" priority="652" operator="beginsWith" text="NT">
      <formula>LEFT(I4,LEN("NT"))="NT"</formula>
    </cfRule>
  </conditionalFormatting>
  <conditionalFormatting sqref="I4">
    <cfRule type="beginsWith" dxfId="19664" priority="649" operator="beginsWith" text="ANT">
      <formula>LEFT(I4,LEN("ANT"))="ANT"</formula>
    </cfRule>
    <cfRule type="beginsWith" dxfId="19663" priority="650" operator="beginsWith" text="FAL">
      <formula>LEFT(I4,LEN("FAL"))="FAL"</formula>
    </cfRule>
    <cfRule type="beginsWith" dxfId="19662" priority="651" operator="beginsWith" text="OK">
      <formula>LEFT(I4,LEN("OK"))="OK"</formula>
    </cfRule>
  </conditionalFormatting>
  <conditionalFormatting sqref="I4">
    <cfRule type="beginsWith" dxfId="19661" priority="648" operator="beginsWith" text="ATR">
      <formula>LEFT(I4,LEN("ATR"))="ATR"</formula>
    </cfRule>
  </conditionalFormatting>
  <conditionalFormatting sqref="I4">
    <cfRule type="beginsWith" dxfId="19660" priority="647" operator="beginsWith" text="ATD">
      <formula>LEFT(I4,LEN("ATD"))="ATD"</formula>
    </cfRule>
  </conditionalFormatting>
  <conditionalFormatting sqref="I4">
    <cfRule type="beginsWith" dxfId="19659" priority="646" operator="beginsWith" text="DP">
      <formula>LEFT(I4,LEN("DP"))="DP"</formula>
    </cfRule>
  </conditionalFormatting>
  <conditionalFormatting sqref="I3">
    <cfRule type="beginsWith" dxfId="19658" priority="644" operator="beginsWith" text="FER">
      <formula>LEFT(I3,LEN("FER"))="FER"</formula>
    </cfRule>
    <cfRule type="beginsWith" dxfId="19657" priority="645" operator="beginsWith" text="FRS">
      <formula>LEFT(I3,LEN("FRS"))="FRS"</formula>
    </cfRule>
  </conditionalFormatting>
  <conditionalFormatting sqref="I3">
    <cfRule type="beginsWith" dxfId="19656" priority="643" operator="beginsWith" text="NT">
      <formula>LEFT(I3,LEN("NT"))="NT"</formula>
    </cfRule>
  </conditionalFormatting>
  <conditionalFormatting sqref="I3">
    <cfRule type="beginsWith" dxfId="19655" priority="640" operator="beginsWith" text="ANT">
      <formula>LEFT(I3,LEN("ANT"))="ANT"</formula>
    </cfRule>
    <cfRule type="beginsWith" dxfId="19654" priority="641" operator="beginsWith" text="FAL">
      <formula>LEFT(I3,LEN("FAL"))="FAL"</formula>
    </cfRule>
    <cfRule type="beginsWith" dxfId="19653" priority="642" operator="beginsWith" text="OK">
      <formula>LEFT(I3,LEN("OK"))="OK"</formula>
    </cfRule>
  </conditionalFormatting>
  <conditionalFormatting sqref="I3">
    <cfRule type="beginsWith" dxfId="19652" priority="639" operator="beginsWith" text="ATR">
      <formula>LEFT(I3,LEN("ATR"))="ATR"</formula>
    </cfRule>
  </conditionalFormatting>
  <conditionalFormatting sqref="I3">
    <cfRule type="beginsWith" dxfId="19651" priority="638" operator="beginsWith" text="ATD">
      <formula>LEFT(I3,LEN("ATD"))="ATD"</formula>
    </cfRule>
  </conditionalFormatting>
  <conditionalFormatting sqref="I3">
    <cfRule type="beginsWith" dxfId="19650" priority="637" operator="beginsWith" text="DP">
      <formula>LEFT(I3,LEN("DP"))="DP"</formula>
    </cfRule>
  </conditionalFormatting>
  <conditionalFormatting sqref="I6">
    <cfRule type="beginsWith" dxfId="19649" priority="635" operator="beginsWith" text="FER">
      <formula>LEFT(I6,LEN("FER"))="FER"</formula>
    </cfRule>
    <cfRule type="beginsWith" dxfId="19648" priority="636" operator="beginsWith" text="FRS">
      <formula>LEFT(I6,LEN("FRS"))="FRS"</formula>
    </cfRule>
  </conditionalFormatting>
  <conditionalFormatting sqref="I6">
    <cfRule type="beginsWith" dxfId="19647" priority="634" operator="beginsWith" text="NT">
      <formula>LEFT(I6,LEN("NT"))="NT"</formula>
    </cfRule>
  </conditionalFormatting>
  <conditionalFormatting sqref="I6">
    <cfRule type="beginsWith" dxfId="19646" priority="631" operator="beginsWith" text="ANT">
      <formula>LEFT(I6,LEN("ANT"))="ANT"</formula>
    </cfRule>
    <cfRule type="beginsWith" dxfId="19645" priority="632" operator="beginsWith" text="FAL">
      <formula>LEFT(I6,LEN("FAL"))="FAL"</formula>
    </cfRule>
    <cfRule type="beginsWith" dxfId="19644" priority="633" operator="beginsWith" text="OK">
      <formula>LEFT(I6,LEN("OK"))="OK"</formula>
    </cfRule>
  </conditionalFormatting>
  <conditionalFormatting sqref="I6">
    <cfRule type="beginsWith" dxfId="19643" priority="630" operator="beginsWith" text="ATR">
      <formula>LEFT(I6,LEN("ATR"))="ATR"</formula>
    </cfRule>
  </conditionalFormatting>
  <conditionalFormatting sqref="I6">
    <cfRule type="beginsWith" dxfId="19642" priority="629" operator="beginsWith" text="ATD">
      <formula>LEFT(I6,LEN("ATD"))="ATD"</formula>
    </cfRule>
  </conditionalFormatting>
  <conditionalFormatting sqref="I6">
    <cfRule type="beginsWith" dxfId="19641" priority="628" stopIfTrue="1" operator="beginsWith" text="DP">
      <formula>LEFT(I6,LEN("DP"))="DP"</formula>
    </cfRule>
  </conditionalFormatting>
  <conditionalFormatting sqref="I5">
    <cfRule type="beginsWith" dxfId="19640" priority="626" operator="beginsWith" text="FER">
      <formula>LEFT(I5,LEN("FER"))="FER"</formula>
    </cfRule>
    <cfRule type="beginsWith" dxfId="19639" priority="627" operator="beginsWith" text="FRS">
      <formula>LEFT(I5,LEN("FRS"))="FRS"</formula>
    </cfRule>
  </conditionalFormatting>
  <conditionalFormatting sqref="I5">
    <cfRule type="beginsWith" dxfId="19638" priority="625" operator="beginsWith" text="NT">
      <formula>LEFT(I5,LEN("NT"))="NT"</formula>
    </cfRule>
  </conditionalFormatting>
  <conditionalFormatting sqref="I5">
    <cfRule type="beginsWith" dxfId="19637" priority="622" operator="beginsWith" text="ANT">
      <formula>LEFT(I5,LEN("ANT"))="ANT"</formula>
    </cfRule>
    <cfRule type="beginsWith" dxfId="19636" priority="623" operator="beginsWith" text="FAL">
      <formula>LEFT(I5,LEN("FAL"))="FAL"</formula>
    </cfRule>
    <cfRule type="beginsWith" dxfId="19635" priority="624" operator="beginsWith" text="OK">
      <formula>LEFT(I5,LEN("OK"))="OK"</formula>
    </cfRule>
  </conditionalFormatting>
  <conditionalFormatting sqref="I5">
    <cfRule type="beginsWith" dxfId="19634" priority="621" operator="beginsWith" text="ATR">
      <formula>LEFT(I5,LEN("ATR"))="ATR"</formula>
    </cfRule>
  </conditionalFormatting>
  <conditionalFormatting sqref="I5">
    <cfRule type="beginsWith" dxfId="19633" priority="620" operator="beginsWith" text="ATD">
      <formula>LEFT(I5,LEN("ATD"))="ATD"</formula>
    </cfRule>
  </conditionalFormatting>
  <conditionalFormatting sqref="I5">
    <cfRule type="beginsWith" dxfId="19632" priority="619" operator="beginsWith" text="DP">
      <formula>LEFT(I5,LEN("DP"))="DP"</formula>
    </cfRule>
  </conditionalFormatting>
  <conditionalFormatting sqref="H3:H6">
    <cfRule type="expression" dxfId="19631" priority="618">
      <formula>G3="0"</formula>
    </cfRule>
  </conditionalFormatting>
  <conditionalFormatting sqref="G3:G6">
    <cfRule type="beginsWith" dxfId="19630" priority="617" operator="beginsWith" text="0">
      <formula>LEFT(G3,LEN("0"))="0"</formula>
    </cfRule>
  </conditionalFormatting>
  <conditionalFormatting sqref="I8">
    <cfRule type="beginsWith" dxfId="19629" priority="615" operator="beginsWith" text="FER">
      <formula>LEFT(I8,LEN("FER"))="FER"</formula>
    </cfRule>
    <cfRule type="beginsWith" dxfId="19628" priority="616" operator="beginsWith" text="FRS">
      <formula>LEFT(I8,LEN("FRS"))="FRS"</formula>
    </cfRule>
  </conditionalFormatting>
  <conditionalFormatting sqref="I8">
    <cfRule type="beginsWith" dxfId="19627" priority="614" operator="beginsWith" text="NT">
      <formula>LEFT(I8,LEN("NT"))="NT"</formula>
    </cfRule>
  </conditionalFormatting>
  <conditionalFormatting sqref="I8">
    <cfRule type="beginsWith" dxfId="19626" priority="611" operator="beginsWith" text="ANT">
      <formula>LEFT(I8,LEN("ANT"))="ANT"</formula>
    </cfRule>
    <cfRule type="beginsWith" dxfId="19625" priority="612" operator="beginsWith" text="FAL">
      <formula>LEFT(I8,LEN("FAL"))="FAL"</formula>
    </cfRule>
    <cfRule type="beginsWith" dxfId="19624" priority="613" operator="beginsWith" text="OK">
      <formula>LEFT(I8,LEN("OK"))="OK"</formula>
    </cfRule>
  </conditionalFormatting>
  <conditionalFormatting sqref="I8">
    <cfRule type="beginsWith" dxfId="19623" priority="610" operator="beginsWith" text="ATR">
      <formula>LEFT(I8,LEN("ATR"))="ATR"</formula>
    </cfRule>
  </conditionalFormatting>
  <conditionalFormatting sqref="I8">
    <cfRule type="beginsWith" dxfId="19622" priority="609" operator="beginsWith" text="ATD">
      <formula>LEFT(I8,LEN("ATD"))="ATD"</formula>
    </cfRule>
  </conditionalFormatting>
  <conditionalFormatting sqref="I8">
    <cfRule type="beginsWith" dxfId="19621" priority="608" operator="beginsWith" text="DP">
      <formula>LEFT(I8,LEN("DP"))="DP"</formula>
    </cfRule>
  </conditionalFormatting>
  <conditionalFormatting sqref="I7">
    <cfRule type="beginsWith" dxfId="19620" priority="606" operator="beginsWith" text="FER">
      <formula>LEFT(I7,LEN("FER"))="FER"</formula>
    </cfRule>
    <cfRule type="beginsWith" dxfId="19619" priority="607" operator="beginsWith" text="FRS">
      <formula>LEFT(I7,LEN("FRS"))="FRS"</formula>
    </cfRule>
  </conditionalFormatting>
  <conditionalFormatting sqref="I7">
    <cfRule type="beginsWith" dxfId="19618" priority="605" operator="beginsWith" text="NT">
      <formula>LEFT(I7,LEN("NT"))="NT"</formula>
    </cfRule>
  </conditionalFormatting>
  <conditionalFormatting sqref="I7">
    <cfRule type="beginsWith" dxfId="19617" priority="602" operator="beginsWith" text="ANT">
      <formula>LEFT(I7,LEN("ANT"))="ANT"</formula>
    </cfRule>
    <cfRule type="beginsWith" dxfId="19616" priority="603" operator="beginsWith" text="FAL">
      <formula>LEFT(I7,LEN("FAL"))="FAL"</formula>
    </cfRule>
    <cfRule type="beginsWith" dxfId="19615" priority="604" operator="beginsWith" text="OK">
      <formula>LEFT(I7,LEN("OK"))="OK"</formula>
    </cfRule>
  </conditionalFormatting>
  <conditionalFormatting sqref="I7">
    <cfRule type="beginsWith" dxfId="19614" priority="601" operator="beginsWith" text="ATR">
      <formula>LEFT(I7,LEN("ATR"))="ATR"</formula>
    </cfRule>
  </conditionalFormatting>
  <conditionalFormatting sqref="I7">
    <cfRule type="beginsWith" dxfId="19613" priority="600" operator="beginsWith" text="ATD">
      <formula>LEFT(I7,LEN("ATD"))="ATD"</formula>
    </cfRule>
  </conditionalFormatting>
  <conditionalFormatting sqref="I7">
    <cfRule type="beginsWith" dxfId="19612" priority="599" operator="beginsWith" text="DP">
      <formula>LEFT(I7,LEN("DP"))="DP"</formula>
    </cfRule>
  </conditionalFormatting>
  <conditionalFormatting sqref="I10">
    <cfRule type="beginsWith" dxfId="19611" priority="597" operator="beginsWith" text="FER">
      <formula>LEFT(I10,LEN("FER"))="FER"</formula>
    </cfRule>
    <cfRule type="beginsWith" dxfId="19610" priority="598" operator="beginsWith" text="FRS">
      <formula>LEFT(I10,LEN("FRS"))="FRS"</formula>
    </cfRule>
  </conditionalFormatting>
  <conditionalFormatting sqref="I10">
    <cfRule type="beginsWith" dxfId="19609" priority="596" operator="beginsWith" text="NT">
      <formula>LEFT(I10,LEN("NT"))="NT"</formula>
    </cfRule>
  </conditionalFormatting>
  <conditionalFormatting sqref="I10">
    <cfRule type="beginsWith" dxfId="19608" priority="593" operator="beginsWith" text="ANT">
      <formula>LEFT(I10,LEN("ANT"))="ANT"</formula>
    </cfRule>
    <cfRule type="beginsWith" dxfId="19607" priority="594" operator="beginsWith" text="FAL">
      <formula>LEFT(I10,LEN("FAL"))="FAL"</formula>
    </cfRule>
    <cfRule type="beginsWith" dxfId="19606" priority="595" operator="beginsWith" text="OK">
      <formula>LEFT(I10,LEN("OK"))="OK"</formula>
    </cfRule>
  </conditionalFormatting>
  <conditionalFormatting sqref="I10">
    <cfRule type="beginsWith" dxfId="19605" priority="592" operator="beginsWith" text="ATR">
      <formula>LEFT(I10,LEN("ATR"))="ATR"</formula>
    </cfRule>
  </conditionalFormatting>
  <conditionalFormatting sqref="I10">
    <cfRule type="beginsWith" dxfId="19604" priority="591" operator="beginsWith" text="ATD">
      <formula>LEFT(I10,LEN("ATD"))="ATD"</formula>
    </cfRule>
  </conditionalFormatting>
  <conditionalFormatting sqref="I10">
    <cfRule type="beginsWith" dxfId="19603" priority="590" stopIfTrue="1" operator="beginsWith" text="DP">
      <formula>LEFT(I10,LEN("DP"))="DP"</formula>
    </cfRule>
  </conditionalFormatting>
  <conditionalFormatting sqref="I9">
    <cfRule type="beginsWith" dxfId="19602" priority="588" operator="beginsWith" text="FER">
      <formula>LEFT(I9,LEN("FER"))="FER"</formula>
    </cfRule>
    <cfRule type="beginsWith" dxfId="19601" priority="589" operator="beginsWith" text="FRS">
      <formula>LEFT(I9,LEN("FRS"))="FRS"</formula>
    </cfRule>
  </conditionalFormatting>
  <conditionalFormatting sqref="I9">
    <cfRule type="beginsWith" dxfId="19600" priority="587" operator="beginsWith" text="NT">
      <formula>LEFT(I9,LEN("NT"))="NT"</formula>
    </cfRule>
  </conditionalFormatting>
  <conditionalFormatting sqref="I9">
    <cfRule type="beginsWith" dxfId="19599" priority="584" operator="beginsWith" text="ANT">
      <formula>LEFT(I9,LEN("ANT"))="ANT"</formula>
    </cfRule>
    <cfRule type="beginsWith" dxfId="19598" priority="585" operator="beginsWith" text="FAL">
      <formula>LEFT(I9,LEN("FAL"))="FAL"</formula>
    </cfRule>
    <cfRule type="beginsWith" dxfId="19597" priority="586" operator="beginsWith" text="OK">
      <formula>LEFT(I9,LEN("OK"))="OK"</formula>
    </cfRule>
  </conditionalFormatting>
  <conditionalFormatting sqref="I9">
    <cfRule type="beginsWith" dxfId="19596" priority="583" operator="beginsWith" text="ATR">
      <formula>LEFT(I9,LEN("ATR"))="ATR"</formula>
    </cfRule>
  </conditionalFormatting>
  <conditionalFormatting sqref="I9">
    <cfRule type="beginsWith" dxfId="19595" priority="582" operator="beginsWith" text="ATD">
      <formula>LEFT(I9,LEN("ATD"))="ATD"</formula>
    </cfRule>
  </conditionalFormatting>
  <conditionalFormatting sqref="I9">
    <cfRule type="beginsWith" dxfId="19594" priority="581" operator="beginsWith" text="DP">
      <formula>LEFT(I9,LEN("DP"))="DP"</formula>
    </cfRule>
  </conditionalFormatting>
  <conditionalFormatting sqref="H7:H10">
    <cfRule type="expression" dxfId="19593" priority="580">
      <formula>G7="0"</formula>
    </cfRule>
  </conditionalFormatting>
  <conditionalFormatting sqref="G7:G10">
    <cfRule type="beginsWith" dxfId="19592" priority="579" operator="beginsWith" text="0">
      <formula>LEFT(G7,LEN("0"))="0"</formula>
    </cfRule>
  </conditionalFormatting>
  <conditionalFormatting sqref="I12">
    <cfRule type="beginsWith" dxfId="19591" priority="577" operator="beginsWith" text="FER">
      <formula>LEFT(I12,LEN("FER"))="FER"</formula>
    </cfRule>
    <cfRule type="beginsWith" dxfId="19590" priority="578" operator="beginsWith" text="FRS">
      <formula>LEFT(I12,LEN("FRS"))="FRS"</formula>
    </cfRule>
  </conditionalFormatting>
  <conditionalFormatting sqref="I12">
    <cfRule type="beginsWith" dxfId="19589" priority="576" operator="beginsWith" text="NT">
      <formula>LEFT(I12,LEN("NT"))="NT"</formula>
    </cfRule>
  </conditionalFormatting>
  <conditionalFormatting sqref="I12">
    <cfRule type="beginsWith" dxfId="19588" priority="573" operator="beginsWith" text="ANT">
      <formula>LEFT(I12,LEN("ANT"))="ANT"</formula>
    </cfRule>
    <cfRule type="beginsWith" dxfId="19587" priority="574" operator="beginsWith" text="FAL">
      <formula>LEFT(I12,LEN("FAL"))="FAL"</formula>
    </cfRule>
    <cfRule type="beginsWith" dxfId="19586" priority="575" operator="beginsWith" text="OK">
      <formula>LEFT(I12,LEN("OK"))="OK"</formula>
    </cfRule>
  </conditionalFormatting>
  <conditionalFormatting sqref="I12">
    <cfRule type="beginsWith" dxfId="19585" priority="572" operator="beginsWith" text="ATR">
      <formula>LEFT(I12,LEN("ATR"))="ATR"</formula>
    </cfRule>
  </conditionalFormatting>
  <conditionalFormatting sqref="I12">
    <cfRule type="beginsWith" dxfId="19584" priority="571" operator="beginsWith" text="ATD">
      <formula>LEFT(I12,LEN("ATD"))="ATD"</formula>
    </cfRule>
  </conditionalFormatting>
  <conditionalFormatting sqref="I12">
    <cfRule type="beginsWith" dxfId="19583" priority="570" operator="beginsWith" text="DP">
      <formula>LEFT(I12,LEN("DP"))="DP"</formula>
    </cfRule>
  </conditionalFormatting>
  <conditionalFormatting sqref="I11">
    <cfRule type="beginsWith" dxfId="19582" priority="568" operator="beginsWith" text="FER">
      <formula>LEFT(I11,LEN("FER"))="FER"</formula>
    </cfRule>
    <cfRule type="beginsWith" dxfId="19581" priority="569" operator="beginsWith" text="FRS">
      <formula>LEFT(I11,LEN("FRS"))="FRS"</formula>
    </cfRule>
  </conditionalFormatting>
  <conditionalFormatting sqref="I11">
    <cfRule type="beginsWith" dxfId="19580" priority="567" operator="beginsWith" text="NT">
      <formula>LEFT(I11,LEN("NT"))="NT"</formula>
    </cfRule>
  </conditionalFormatting>
  <conditionalFormatting sqref="I11">
    <cfRule type="beginsWith" dxfId="19579" priority="564" operator="beginsWith" text="ANT">
      <formula>LEFT(I11,LEN("ANT"))="ANT"</formula>
    </cfRule>
    <cfRule type="beginsWith" dxfId="19578" priority="565" operator="beginsWith" text="FAL">
      <formula>LEFT(I11,LEN("FAL"))="FAL"</formula>
    </cfRule>
    <cfRule type="beginsWith" dxfId="19577" priority="566" operator="beginsWith" text="OK">
      <formula>LEFT(I11,LEN("OK"))="OK"</formula>
    </cfRule>
  </conditionalFormatting>
  <conditionalFormatting sqref="I11">
    <cfRule type="beginsWith" dxfId="19576" priority="563" operator="beginsWith" text="ATR">
      <formula>LEFT(I11,LEN("ATR"))="ATR"</formula>
    </cfRule>
  </conditionalFormatting>
  <conditionalFormatting sqref="I11">
    <cfRule type="beginsWith" dxfId="19575" priority="562" operator="beginsWith" text="ATD">
      <formula>LEFT(I11,LEN("ATD"))="ATD"</formula>
    </cfRule>
  </conditionalFormatting>
  <conditionalFormatting sqref="I11">
    <cfRule type="beginsWith" dxfId="19574" priority="561" operator="beginsWith" text="DP">
      <formula>LEFT(I11,LEN("DP"))="DP"</formula>
    </cfRule>
  </conditionalFormatting>
  <conditionalFormatting sqref="I14">
    <cfRule type="beginsWith" dxfId="19573" priority="559" operator="beginsWith" text="FER">
      <formula>LEFT(I14,LEN("FER"))="FER"</formula>
    </cfRule>
    <cfRule type="beginsWith" dxfId="19572" priority="560" operator="beginsWith" text="FRS">
      <formula>LEFT(I14,LEN("FRS"))="FRS"</formula>
    </cfRule>
  </conditionalFormatting>
  <conditionalFormatting sqref="I14">
    <cfRule type="beginsWith" dxfId="19571" priority="558" operator="beginsWith" text="NT">
      <formula>LEFT(I14,LEN("NT"))="NT"</formula>
    </cfRule>
  </conditionalFormatting>
  <conditionalFormatting sqref="I14">
    <cfRule type="beginsWith" dxfId="19570" priority="555" operator="beginsWith" text="ANT">
      <formula>LEFT(I14,LEN("ANT"))="ANT"</formula>
    </cfRule>
    <cfRule type="beginsWith" dxfId="19569" priority="556" operator="beginsWith" text="FAL">
      <formula>LEFT(I14,LEN("FAL"))="FAL"</formula>
    </cfRule>
    <cfRule type="beginsWith" dxfId="19568" priority="557" operator="beginsWith" text="OK">
      <formula>LEFT(I14,LEN("OK"))="OK"</formula>
    </cfRule>
  </conditionalFormatting>
  <conditionalFormatting sqref="I14">
    <cfRule type="beginsWith" dxfId="19567" priority="554" operator="beginsWith" text="ATR">
      <formula>LEFT(I14,LEN("ATR"))="ATR"</formula>
    </cfRule>
  </conditionalFormatting>
  <conditionalFormatting sqref="I14">
    <cfRule type="beginsWith" dxfId="19566" priority="553" operator="beginsWith" text="ATD">
      <formula>LEFT(I14,LEN("ATD"))="ATD"</formula>
    </cfRule>
  </conditionalFormatting>
  <conditionalFormatting sqref="I14">
    <cfRule type="beginsWith" dxfId="19565" priority="552" stopIfTrue="1" operator="beginsWith" text="DP">
      <formula>LEFT(I14,LEN("DP"))="DP"</formula>
    </cfRule>
  </conditionalFormatting>
  <conditionalFormatting sqref="I13">
    <cfRule type="beginsWith" dxfId="19564" priority="550" operator="beginsWith" text="FER">
      <formula>LEFT(I13,LEN("FER"))="FER"</formula>
    </cfRule>
    <cfRule type="beginsWith" dxfId="19563" priority="551" operator="beginsWith" text="FRS">
      <formula>LEFT(I13,LEN("FRS"))="FRS"</formula>
    </cfRule>
  </conditionalFormatting>
  <conditionalFormatting sqref="I13">
    <cfRule type="beginsWith" dxfId="19562" priority="549" operator="beginsWith" text="NT">
      <formula>LEFT(I13,LEN("NT"))="NT"</formula>
    </cfRule>
  </conditionalFormatting>
  <conditionalFormatting sqref="I13">
    <cfRule type="beginsWith" dxfId="19561" priority="546" operator="beginsWith" text="ANT">
      <formula>LEFT(I13,LEN("ANT"))="ANT"</formula>
    </cfRule>
    <cfRule type="beginsWith" dxfId="19560" priority="547" operator="beginsWith" text="FAL">
      <formula>LEFT(I13,LEN("FAL"))="FAL"</formula>
    </cfRule>
    <cfRule type="beginsWith" dxfId="19559" priority="548" operator="beginsWith" text="OK">
      <formula>LEFT(I13,LEN("OK"))="OK"</formula>
    </cfRule>
  </conditionalFormatting>
  <conditionalFormatting sqref="I13">
    <cfRule type="beginsWith" dxfId="19558" priority="545" operator="beginsWith" text="ATR">
      <formula>LEFT(I13,LEN("ATR"))="ATR"</formula>
    </cfRule>
  </conditionalFormatting>
  <conditionalFormatting sqref="I13">
    <cfRule type="beginsWith" dxfId="19557" priority="544" operator="beginsWith" text="ATD">
      <formula>LEFT(I13,LEN("ATD"))="ATD"</formula>
    </cfRule>
  </conditionalFormatting>
  <conditionalFormatting sqref="I13">
    <cfRule type="beginsWith" dxfId="19556" priority="543" operator="beginsWith" text="DP">
      <formula>LEFT(I13,LEN("DP"))="DP"</formula>
    </cfRule>
  </conditionalFormatting>
  <conditionalFormatting sqref="H11:H14">
    <cfRule type="expression" dxfId="19555" priority="542">
      <formula>G11="0"</formula>
    </cfRule>
  </conditionalFormatting>
  <conditionalFormatting sqref="G11:G14">
    <cfRule type="beginsWith" dxfId="19554" priority="541" operator="beginsWith" text="0">
      <formula>LEFT(G11,LEN("0"))="0"</formula>
    </cfRule>
  </conditionalFormatting>
  <conditionalFormatting sqref="G17:I18">
    <cfRule type="expression" dxfId="19553" priority="537">
      <formula>F15="FERIADO"</formula>
    </cfRule>
    <cfRule type="expression" dxfId="19552" priority="538">
      <formula>F15="FÉRIAS"</formula>
    </cfRule>
    <cfRule type="expression" dxfId="19551" priority="539">
      <formula>F15="ATESTADO"</formula>
    </cfRule>
    <cfRule type="expression" dxfId="19550" priority="540">
      <formula>F15="NTRAB"</formula>
    </cfRule>
  </conditionalFormatting>
  <conditionalFormatting sqref="I15">
    <cfRule type="beginsWith" dxfId="19549" priority="534" operator="beginsWith" text="DP">
      <formula>LEFT(I15,LEN("DP"))="DP"</formula>
    </cfRule>
    <cfRule type="beginsWith" dxfId="19548" priority="535" operator="beginsWith" text="FER">
      <formula>LEFT(I15,LEN("FER"))="FER"</formula>
    </cfRule>
    <cfRule type="beginsWith" dxfId="19547" priority="536" operator="beginsWith" text="FRS">
      <formula>LEFT(I15,LEN("FRS"))="FRS"</formula>
    </cfRule>
  </conditionalFormatting>
  <conditionalFormatting sqref="I15">
    <cfRule type="beginsWith" dxfId="19546" priority="533" operator="beginsWith" text="NT">
      <formula>LEFT(I15,LEN("NT"))="NT"</formula>
    </cfRule>
  </conditionalFormatting>
  <conditionalFormatting sqref="I15">
    <cfRule type="beginsWith" dxfId="19545" priority="530" operator="beginsWith" text="ANT">
      <formula>LEFT(I15,LEN("ANT"))="ANT"</formula>
    </cfRule>
    <cfRule type="beginsWith" dxfId="19544" priority="531" operator="beginsWith" text="FAL">
      <formula>LEFT(I15,LEN("FAL"))="FAL"</formula>
    </cfRule>
    <cfRule type="beginsWith" dxfId="19543" priority="532" operator="beginsWith" text="OK">
      <formula>LEFT(I15,LEN("OK"))="OK"</formula>
    </cfRule>
  </conditionalFormatting>
  <conditionalFormatting sqref="I15">
    <cfRule type="beginsWith" dxfId="19542" priority="529" operator="beginsWith" text="ATR">
      <formula>LEFT(I15,LEN("ATR"))="ATR"</formula>
    </cfRule>
  </conditionalFormatting>
  <conditionalFormatting sqref="I15">
    <cfRule type="beginsWith" dxfId="19541" priority="528" operator="beginsWith" text="ATD">
      <formula>LEFT(I15,LEN("ATD"))="ATD"</formula>
    </cfRule>
  </conditionalFormatting>
  <conditionalFormatting sqref="I16">
    <cfRule type="beginsWith" dxfId="19540" priority="526" operator="beginsWith" text="FER">
      <formula>LEFT(I16,LEN("FER"))="FER"</formula>
    </cfRule>
    <cfRule type="beginsWith" dxfId="19539" priority="527" operator="beginsWith" text="FRS">
      <formula>LEFT(I16,LEN("FRS"))="FRS"</formula>
    </cfRule>
  </conditionalFormatting>
  <conditionalFormatting sqref="I16">
    <cfRule type="beginsWith" dxfId="19538" priority="525" operator="beginsWith" text="NT">
      <formula>LEFT(I16,LEN("NT"))="NT"</formula>
    </cfRule>
  </conditionalFormatting>
  <conditionalFormatting sqref="I16">
    <cfRule type="beginsWith" dxfId="19537" priority="522" operator="beginsWith" text="ANT">
      <formula>LEFT(I16,LEN("ANT"))="ANT"</formula>
    </cfRule>
    <cfRule type="beginsWith" dxfId="19536" priority="523" operator="beginsWith" text="FAL">
      <formula>LEFT(I16,LEN("FAL"))="FAL"</formula>
    </cfRule>
    <cfRule type="beginsWith" dxfId="19535" priority="524" operator="beginsWith" text="OK">
      <formula>LEFT(I16,LEN("OK"))="OK"</formula>
    </cfRule>
  </conditionalFormatting>
  <conditionalFormatting sqref="I16">
    <cfRule type="beginsWith" dxfId="19534" priority="521" operator="beginsWith" text="ATR">
      <formula>LEFT(I16,LEN("ATR"))="ATR"</formula>
    </cfRule>
  </conditionalFormatting>
  <conditionalFormatting sqref="I16">
    <cfRule type="beginsWith" dxfId="19533" priority="520" operator="beginsWith" text="ATD">
      <formula>LEFT(I16,LEN("ATD"))="ATD"</formula>
    </cfRule>
  </conditionalFormatting>
  <conditionalFormatting sqref="I16">
    <cfRule type="beginsWith" dxfId="19532" priority="519" stopIfTrue="1" operator="beginsWith" text="DP">
      <formula>LEFT(I16,LEN("DP"))="DP"</formula>
    </cfRule>
  </conditionalFormatting>
  <conditionalFormatting sqref="H15:H16">
    <cfRule type="expression" dxfId="19531" priority="518">
      <formula>G15="0"</formula>
    </cfRule>
  </conditionalFormatting>
  <conditionalFormatting sqref="G15:G16">
    <cfRule type="beginsWith" dxfId="19530" priority="517" operator="beginsWith" text="0">
      <formula>LEFT(G15,LEN("0"))="0"</formula>
    </cfRule>
  </conditionalFormatting>
  <conditionalFormatting sqref="G19:I22">
    <cfRule type="expression" dxfId="19529" priority="513">
      <formula>F19="FÉRIAS"</formula>
    </cfRule>
    <cfRule type="expression" dxfId="19528" priority="514">
      <formula>F19="FERIADO"</formula>
    </cfRule>
    <cfRule type="expression" dxfId="19527" priority="515">
      <formula>F19="ATESTADO"</formula>
    </cfRule>
    <cfRule type="expression" dxfId="19526" priority="516">
      <formula>F19="NTRAB"</formula>
    </cfRule>
  </conditionalFormatting>
  <conditionalFormatting sqref="I24">
    <cfRule type="beginsWith" dxfId="19525" priority="511" operator="beginsWith" text="FER">
      <formula>LEFT(I24,LEN("FER"))="FER"</formula>
    </cfRule>
    <cfRule type="beginsWith" dxfId="19524" priority="512" operator="beginsWith" text="FRS">
      <formula>LEFT(I24,LEN("FRS"))="FRS"</formula>
    </cfRule>
  </conditionalFormatting>
  <conditionalFormatting sqref="I24">
    <cfRule type="beginsWith" dxfId="19523" priority="510" operator="beginsWith" text="NT">
      <formula>LEFT(I24,LEN("NT"))="NT"</formula>
    </cfRule>
  </conditionalFormatting>
  <conditionalFormatting sqref="I24">
    <cfRule type="beginsWith" dxfId="19522" priority="507" operator="beginsWith" text="ANT">
      <formula>LEFT(I24,LEN("ANT"))="ANT"</formula>
    </cfRule>
    <cfRule type="beginsWith" dxfId="19521" priority="508" operator="beginsWith" text="FAL">
      <formula>LEFT(I24,LEN("FAL"))="FAL"</formula>
    </cfRule>
    <cfRule type="beginsWith" dxfId="19520" priority="509" operator="beginsWith" text="OK">
      <formula>LEFT(I24,LEN("OK"))="OK"</formula>
    </cfRule>
  </conditionalFormatting>
  <conditionalFormatting sqref="I24">
    <cfRule type="beginsWith" dxfId="19519" priority="506" operator="beginsWith" text="ATR">
      <formula>LEFT(I24,LEN("ATR"))="ATR"</formula>
    </cfRule>
  </conditionalFormatting>
  <conditionalFormatting sqref="I24">
    <cfRule type="beginsWith" dxfId="19518" priority="505" operator="beginsWith" text="ATD">
      <formula>LEFT(I24,LEN("ATD"))="ATD"</formula>
    </cfRule>
  </conditionalFormatting>
  <conditionalFormatting sqref="I24">
    <cfRule type="beginsWith" dxfId="19517" priority="504" operator="beginsWith" text="DP">
      <formula>LEFT(I24,LEN("DP"))="DP"</formula>
    </cfRule>
  </conditionalFormatting>
  <conditionalFormatting sqref="I23">
    <cfRule type="beginsWith" dxfId="19516" priority="502" operator="beginsWith" text="FER">
      <formula>LEFT(I23,LEN("FER"))="FER"</formula>
    </cfRule>
    <cfRule type="beginsWith" dxfId="19515" priority="503" operator="beginsWith" text="FRS">
      <formula>LEFT(I23,LEN("FRS"))="FRS"</formula>
    </cfRule>
  </conditionalFormatting>
  <conditionalFormatting sqref="I23">
    <cfRule type="beginsWith" dxfId="19514" priority="501" operator="beginsWith" text="NT">
      <formula>LEFT(I23,LEN("NT"))="NT"</formula>
    </cfRule>
  </conditionalFormatting>
  <conditionalFormatting sqref="I23">
    <cfRule type="beginsWith" dxfId="19513" priority="498" operator="beginsWith" text="ANT">
      <formula>LEFT(I23,LEN("ANT"))="ANT"</formula>
    </cfRule>
    <cfRule type="beginsWith" dxfId="19512" priority="499" operator="beginsWith" text="FAL">
      <formula>LEFT(I23,LEN("FAL"))="FAL"</formula>
    </cfRule>
    <cfRule type="beginsWith" dxfId="19511" priority="500" operator="beginsWith" text="OK">
      <formula>LEFT(I23,LEN("OK"))="OK"</formula>
    </cfRule>
  </conditionalFormatting>
  <conditionalFormatting sqref="I23">
    <cfRule type="beginsWith" dxfId="19510" priority="497" operator="beginsWith" text="ATR">
      <formula>LEFT(I23,LEN("ATR"))="ATR"</formula>
    </cfRule>
  </conditionalFormatting>
  <conditionalFormatting sqref="I23">
    <cfRule type="beginsWith" dxfId="19509" priority="496" operator="beginsWith" text="ATD">
      <formula>LEFT(I23,LEN("ATD"))="ATD"</formula>
    </cfRule>
  </conditionalFormatting>
  <conditionalFormatting sqref="I23">
    <cfRule type="beginsWith" dxfId="19508" priority="495" operator="beginsWith" text="DP">
      <formula>LEFT(I23,LEN("DP"))="DP"</formula>
    </cfRule>
  </conditionalFormatting>
  <conditionalFormatting sqref="I26">
    <cfRule type="beginsWith" dxfId="19507" priority="493" operator="beginsWith" text="FER">
      <formula>LEFT(I26,LEN("FER"))="FER"</formula>
    </cfRule>
    <cfRule type="beginsWith" dxfId="19506" priority="494" operator="beginsWith" text="FRS">
      <formula>LEFT(I26,LEN("FRS"))="FRS"</formula>
    </cfRule>
  </conditionalFormatting>
  <conditionalFormatting sqref="I26">
    <cfRule type="beginsWith" dxfId="19505" priority="492" operator="beginsWith" text="NT">
      <formula>LEFT(I26,LEN("NT"))="NT"</formula>
    </cfRule>
  </conditionalFormatting>
  <conditionalFormatting sqref="I26">
    <cfRule type="beginsWith" dxfId="19504" priority="489" operator="beginsWith" text="ANT">
      <formula>LEFT(I26,LEN("ANT"))="ANT"</formula>
    </cfRule>
    <cfRule type="beginsWith" dxfId="19503" priority="490" operator="beginsWith" text="FAL">
      <formula>LEFT(I26,LEN("FAL"))="FAL"</formula>
    </cfRule>
    <cfRule type="beginsWith" dxfId="19502" priority="491" operator="beginsWith" text="OK">
      <formula>LEFT(I26,LEN("OK"))="OK"</formula>
    </cfRule>
  </conditionalFormatting>
  <conditionalFormatting sqref="I26">
    <cfRule type="beginsWith" dxfId="19501" priority="488" operator="beginsWith" text="ATR">
      <formula>LEFT(I26,LEN("ATR"))="ATR"</formula>
    </cfRule>
  </conditionalFormatting>
  <conditionalFormatting sqref="I26">
    <cfRule type="beginsWith" dxfId="19500" priority="487" operator="beginsWith" text="ATD">
      <formula>LEFT(I26,LEN("ATD"))="ATD"</formula>
    </cfRule>
  </conditionalFormatting>
  <conditionalFormatting sqref="I26">
    <cfRule type="beginsWith" dxfId="19499" priority="486" stopIfTrue="1" operator="beginsWith" text="DP">
      <formula>LEFT(I26,LEN("DP"))="DP"</formula>
    </cfRule>
  </conditionalFormatting>
  <conditionalFormatting sqref="I25">
    <cfRule type="beginsWith" dxfId="19498" priority="484" operator="beginsWith" text="FER">
      <formula>LEFT(I25,LEN("FER"))="FER"</formula>
    </cfRule>
    <cfRule type="beginsWith" dxfId="19497" priority="485" operator="beginsWith" text="FRS">
      <formula>LEFT(I25,LEN("FRS"))="FRS"</formula>
    </cfRule>
  </conditionalFormatting>
  <conditionalFormatting sqref="I25">
    <cfRule type="beginsWith" dxfId="19496" priority="483" operator="beginsWith" text="NT">
      <formula>LEFT(I25,LEN("NT"))="NT"</formula>
    </cfRule>
  </conditionalFormatting>
  <conditionalFormatting sqref="I25">
    <cfRule type="beginsWith" dxfId="19495" priority="480" operator="beginsWith" text="ANT">
      <formula>LEFT(I25,LEN("ANT"))="ANT"</formula>
    </cfRule>
    <cfRule type="beginsWith" dxfId="19494" priority="481" operator="beginsWith" text="FAL">
      <formula>LEFT(I25,LEN("FAL"))="FAL"</formula>
    </cfRule>
    <cfRule type="beginsWith" dxfId="19493" priority="482" operator="beginsWith" text="OK">
      <formula>LEFT(I25,LEN("OK"))="OK"</formula>
    </cfRule>
  </conditionalFormatting>
  <conditionalFormatting sqref="I25">
    <cfRule type="beginsWith" dxfId="19492" priority="479" operator="beginsWith" text="ATR">
      <formula>LEFT(I25,LEN("ATR"))="ATR"</formula>
    </cfRule>
  </conditionalFormatting>
  <conditionalFormatting sqref="I25">
    <cfRule type="beginsWith" dxfId="19491" priority="478" operator="beginsWith" text="ATD">
      <formula>LEFT(I25,LEN("ATD"))="ATD"</formula>
    </cfRule>
  </conditionalFormatting>
  <conditionalFormatting sqref="I25">
    <cfRule type="beginsWith" dxfId="19490" priority="477" operator="beginsWith" text="DP">
      <formula>LEFT(I25,LEN("DP"))="DP"</formula>
    </cfRule>
  </conditionalFormatting>
  <conditionalFormatting sqref="H23:H26">
    <cfRule type="expression" dxfId="19489" priority="476">
      <formula>G23="0"</formula>
    </cfRule>
  </conditionalFormatting>
  <conditionalFormatting sqref="G23:G26">
    <cfRule type="beginsWith" dxfId="19488" priority="475" operator="beginsWith" text="0">
      <formula>LEFT(G23,LEN("0"))="0"</formula>
    </cfRule>
  </conditionalFormatting>
  <conditionalFormatting sqref="I28">
    <cfRule type="beginsWith" dxfId="19487" priority="473" operator="beginsWith" text="FER">
      <formula>LEFT(I28,LEN("FER"))="FER"</formula>
    </cfRule>
    <cfRule type="beginsWith" dxfId="19486" priority="474" operator="beginsWith" text="FRS">
      <formula>LEFT(I28,LEN("FRS"))="FRS"</formula>
    </cfRule>
  </conditionalFormatting>
  <conditionalFormatting sqref="I28">
    <cfRule type="beginsWith" dxfId="19485" priority="472" operator="beginsWith" text="NT">
      <formula>LEFT(I28,LEN("NT"))="NT"</formula>
    </cfRule>
  </conditionalFormatting>
  <conditionalFormatting sqref="I28">
    <cfRule type="beginsWith" dxfId="19484" priority="469" operator="beginsWith" text="ANT">
      <formula>LEFT(I28,LEN("ANT"))="ANT"</formula>
    </cfRule>
    <cfRule type="beginsWith" dxfId="19483" priority="470" operator="beginsWith" text="FAL">
      <formula>LEFT(I28,LEN("FAL"))="FAL"</formula>
    </cfRule>
    <cfRule type="beginsWith" dxfId="19482" priority="471" operator="beginsWith" text="OK">
      <formula>LEFT(I28,LEN("OK"))="OK"</formula>
    </cfRule>
  </conditionalFormatting>
  <conditionalFormatting sqref="I28">
    <cfRule type="beginsWith" dxfId="19481" priority="468" operator="beginsWith" text="ATR">
      <formula>LEFT(I28,LEN("ATR"))="ATR"</formula>
    </cfRule>
  </conditionalFormatting>
  <conditionalFormatting sqref="I28">
    <cfRule type="beginsWith" dxfId="19480" priority="467" operator="beginsWith" text="ATD">
      <formula>LEFT(I28,LEN("ATD"))="ATD"</formula>
    </cfRule>
  </conditionalFormatting>
  <conditionalFormatting sqref="I28">
    <cfRule type="beginsWith" dxfId="19479" priority="466" operator="beginsWith" text="DP">
      <formula>LEFT(I28,LEN("DP"))="DP"</formula>
    </cfRule>
  </conditionalFormatting>
  <conditionalFormatting sqref="I27">
    <cfRule type="beginsWith" dxfId="19478" priority="464" operator="beginsWith" text="FER">
      <formula>LEFT(I27,LEN("FER"))="FER"</formula>
    </cfRule>
    <cfRule type="beginsWith" dxfId="19477" priority="465" operator="beginsWith" text="FRS">
      <formula>LEFT(I27,LEN("FRS"))="FRS"</formula>
    </cfRule>
  </conditionalFormatting>
  <conditionalFormatting sqref="I27">
    <cfRule type="beginsWith" dxfId="19476" priority="463" operator="beginsWith" text="NT">
      <formula>LEFT(I27,LEN("NT"))="NT"</formula>
    </cfRule>
  </conditionalFormatting>
  <conditionalFormatting sqref="I27">
    <cfRule type="beginsWith" dxfId="19475" priority="460" operator="beginsWith" text="ANT">
      <formula>LEFT(I27,LEN("ANT"))="ANT"</formula>
    </cfRule>
    <cfRule type="beginsWith" dxfId="19474" priority="461" operator="beginsWith" text="FAL">
      <formula>LEFT(I27,LEN("FAL"))="FAL"</formula>
    </cfRule>
    <cfRule type="beginsWith" dxfId="19473" priority="462" operator="beginsWith" text="OK">
      <formula>LEFT(I27,LEN("OK"))="OK"</formula>
    </cfRule>
  </conditionalFormatting>
  <conditionalFormatting sqref="I27">
    <cfRule type="beginsWith" dxfId="19472" priority="459" operator="beginsWith" text="ATR">
      <formula>LEFT(I27,LEN("ATR"))="ATR"</formula>
    </cfRule>
  </conditionalFormatting>
  <conditionalFormatting sqref="I27">
    <cfRule type="beginsWith" dxfId="19471" priority="458" operator="beginsWith" text="ATD">
      <formula>LEFT(I27,LEN("ATD"))="ATD"</formula>
    </cfRule>
  </conditionalFormatting>
  <conditionalFormatting sqref="I27">
    <cfRule type="beginsWith" dxfId="19470" priority="457" operator="beginsWith" text="DP">
      <formula>LEFT(I27,LEN("DP"))="DP"</formula>
    </cfRule>
  </conditionalFormatting>
  <conditionalFormatting sqref="I30">
    <cfRule type="beginsWith" dxfId="19469" priority="455" operator="beginsWith" text="FER">
      <formula>LEFT(I30,LEN("FER"))="FER"</formula>
    </cfRule>
    <cfRule type="beginsWith" dxfId="19468" priority="456" operator="beginsWith" text="FRS">
      <formula>LEFT(I30,LEN("FRS"))="FRS"</formula>
    </cfRule>
  </conditionalFormatting>
  <conditionalFormatting sqref="I30">
    <cfRule type="beginsWith" dxfId="19467" priority="454" operator="beginsWith" text="NT">
      <formula>LEFT(I30,LEN("NT"))="NT"</formula>
    </cfRule>
  </conditionalFormatting>
  <conditionalFormatting sqref="I30">
    <cfRule type="beginsWith" dxfId="19466" priority="451" operator="beginsWith" text="ANT">
      <formula>LEFT(I30,LEN("ANT"))="ANT"</formula>
    </cfRule>
    <cfRule type="beginsWith" dxfId="19465" priority="452" operator="beginsWith" text="FAL">
      <formula>LEFT(I30,LEN("FAL"))="FAL"</formula>
    </cfRule>
    <cfRule type="beginsWith" dxfId="19464" priority="453" operator="beginsWith" text="OK">
      <formula>LEFT(I30,LEN("OK"))="OK"</formula>
    </cfRule>
  </conditionalFormatting>
  <conditionalFormatting sqref="I30">
    <cfRule type="beginsWith" dxfId="19463" priority="450" operator="beginsWith" text="ATR">
      <formula>LEFT(I30,LEN("ATR"))="ATR"</formula>
    </cfRule>
  </conditionalFormatting>
  <conditionalFormatting sqref="I30">
    <cfRule type="beginsWith" dxfId="19462" priority="449" operator="beginsWith" text="ATD">
      <formula>LEFT(I30,LEN("ATD"))="ATD"</formula>
    </cfRule>
  </conditionalFormatting>
  <conditionalFormatting sqref="I30">
    <cfRule type="beginsWith" dxfId="19461" priority="448" stopIfTrue="1" operator="beginsWith" text="DP">
      <formula>LEFT(I30,LEN("DP"))="DP"</formula>
    </cfRule>
  </conditionalFormatting>
  <conditionalFormatting sqref="I29">
    <cfRule type="beginsWith" dxfId="19460" priority="446" operator="beginsWith" text="FER">
      <formula>LEFT(I29,LEN("FER"))="FER"</formula>
    </cfRule>
    <cfRule type="beginsWith" dxfId="19459" priority="447" operator="beginsWith" text="FRS">
      <formula>LEFT(I29,LEN("FRS"))="FRS"</formula>
    </cfRule>
  </conditionalFormatting>
  <conditionalFormatting sqref="I29">
    <cfRule type="beginsWith" dxfId="19458" priority="445" operator="beginsWith" text="NT">
      <formula>LEFT(I29,LEN("NT"))="NT"</formula>
    </cfRule>
  </conditionalFormatting>
  <conditionalFormatting sqref="I29">
    <cfRule type="beginsWith" dxfId="19457" priority="442" operator="beginsWith" text="ANT">
      <formula>LEFT(I29,LEN("ANT"))="ANT"</formula>
    </cfRule>
    <cfRule type="beginsWith" dxfId="19456" priority="443" operator="beginsWith" text="FAL">
      <formula>LEFT(I29,LEN("FAL"))="FAL"</formula>
    </cfRule>
    <cfRule type="beginsWith" dxfId="19455" priority="444" operator="beginsWith" text="OK">
      <formula>LEFT(I29,LEN("OK"))="OK"</formula>
    </cfRule>
  </conditionalFormatting>
  <conditionalFormatting sqref="I29">
    <cfRule type="beginsWith" dxfId="19454" priority="441" operator="beginsWith" text="ATR">
      <formula>LEFT(I29,LEN("ATR"))="ATR"</formula>
    </cfRule>
  </conditionalFormatting>
  <conditionalFormatting sqref="I29">
    <cfRule type="beginsWith" dxfId="19453" priority="440" operator="beginsWith" text="ATD">
      <formula>LEFT(I29,LEN("ATD"))="ATD"</formula>
    </cfRule>
  </conditionalFormatting>
  <conditionalFormatting sqref="I29">
    <cfRule type="beginsWith" dxfId="19452" priority="439" operator="beginsWith" text="DP">
      <formula>LEFT(I29,LEN("DP"))="DP"</formula>
    </cfRule>
  </conditionalFormatting>
  <conditionalFormatting sqref="H27:H30">
    <cfRule type="expression" dxfId="19451" priority="438">
      <formula>G27="0"</formula>
    </cfRule>
  </conditionalFormatting>
  <conditionalFormatting sqref="G27:G30">
    <cfRule type="beginsWith" dxfId="19450" priority="437" operator="beginsWith" text="0">
      <formula>LEFT(G27,LEN("0"))="0"</formula>
    </cfRule>
  </conditionalFormatting>
  <conditionalFormatting sqref="I32">
    <cfRule type="beginsWith" dxfId="19449" priority="435" operator="beginsWith" text="FER">
      <formula>LEFT(I32,LEN("FER"))="FER"</formula>
    </cfRule>
    <cfRule type="beginsWith" dxfId="19448" priority="436" operator="beginsWith" text="FRS">
      <formula>LEFT(I32,LEN("FRS"))="FRS"</formula>
    </cfRule>
  </conditionalFormatting>
  <conditionalFormatting sqref="I32">
    <cfRule type="beginsWith" dxfId="19447" priority="434" operator="beginsWith" text="NT">
      <formula>LEFT(I32,LEN("NT"))="NT"</formula>
    </cfRule>
  </conditionalFormatting>
  <conditionalFormatting sqref="I32">
    <cfRule type="beginsWith" dxfId="19446" priority="431" operator="beginsWith" text="ANT">
      <formula>LEFT(I32,LEN("ANT"))="ANT"</formula>
    </cfRule>
    <cfRule type="beginsWith" dxfId="19445" priority="432" operator="beginsWith" text="FAL">
      <formula>LEFT(I32,LEN("FAL"))="FAL"</formula>
    </cfRule>
    <cfRule type="beginsWith" dxfId="19444" priority="433" operator="beginsWith" text="OK">
      <formula>LEFT(I32,LEN("OK"))="OK"</formula>
    </cfRule>
  </conditionalFormatting>
  <conditionalFormatting sqref="I32">
    <cfRule type="beginsWith" dxfId="19443" priority="430" operator="beginsWith" text="ATR">
      <formula>LEFT(I32,LEN("ATR"))="ATR"</formula>
    </cfRule>
  </conditionalFormatting>
  <conditionalFormatting sqref="I32">
    <cfRule type="beginsWith" dxfId="19442" priority="429" operator="beginsWith" text="ATD">
      <formula>LEFT(I32,LEN("ATD"))="ATD"</formula>
    </cfRule>
  </conditionalFormatting>
  <conditionalFormatting sqref="I32">
    <cfRule type="beginsWith" dxfId="19441" priority="428" operator="beginsWith" text="DP">
      <formula>LEFT(I32,LEN("DP"))="DP"</formula>
    </cfRule>
  </conditionalFormatting>
  <conditionalFormatting sqref="I31">
    <cfRule type="beginsWith" dxfId="19440" priority="426" operator="beginsWith" text="FER">
      <formula>LEFT(I31,LEN("FER"))="FER"</formula>
    </cfRule>
    <cfRule type="beginsWith" dxfId="19439" priority="427" operator="beginsWith" text="FRS">
      <formula>LEFT(I31,LEN("FRS"))="FRS"</formula>
    </cfRule>
  </conditionalFormatting>
  <conditionalFormatting sqref="I31">
    <cfRule type="beginsWith" dxfId="19438" priority="425" operator="beginsWith" text="NT">
      <formula>LEFT(I31,LEN("NT"))="NT"</formula>
    </cfRule>
  </conditionalFormatting>
  <conditionalFormatting sqref="I31">
    <cfRule type="beginsWith" dxfId="19437" priority="422" operator="beginsWith" text="ANT">
      <formula>LEFT(I31,LEN("ANT"))="ANT"</formula>
    </cfRule>
    <cfRule type="beginsWith" dxfId="19436" priority="423" operator="beginsWith" text="FAL">
      <formula>LEFT(I31,LEN("FAL"))="FAL"</formula>
    </cfRule>
    <cfRule type="beginsWith" dxfId="19435" priority="424" operator="beginsWith" text="OK">
      <formula>LEFT(I31,LEN("OK"))="OK"</formula>
    </cfRule>
  </conditionalFormatting>
  <conditionalFormatting sqref="I31">
    <cfRule type="beginsWith" dxfId="19434" priority="421" operator="beginsWith" text="ATR">
      <formula>LEFT(I31,LEN("ATR"))="ATR"</formula>
    </cfRule>
  </conditionalFormatting>
  <conditionalFormatting sqref="I31">
    <cfRule type="beginsWith" dxfId="19433" priority="420" operator="beginsWith" text="ATD">
      <formula>LEFT(I31,LEN("ATD"))="ATD"</formula>
    </cfRule>
  </conditionalFormatting>
  <conditionalFormatting sqref="I31">
    <cfRule type="beginsWith" dxfId="19432" priority="419" operator="beginsWith" text="DP">
      <formula>LEFT(I31,LEN("DP"))="DP"</formula>
    </cfRule>
  </conditionalFormatting>
  <conditionalFormatting sqref="I34">
    <cfRule type="beginsWith" dxfId="19431" priority="417" operator="beginsWith" text="FER">
      <formula>LEFT(I34,LEN("FER"))="FER"</formula>
    </cfRule>
    <cfRule type="beginsWith" dxfId="19430" priority="418" operator="beginsWith" text="FRS">
      <formula>LEFT(I34,LEN("FRS"))="FRS"</formula>
    </cfRule>
  </conditionalFormatting>
  <conditionalFormatting sqref="I34">
    <cfRule type="beginsWith" dxfId="19429" priority="416" operator="beginsWith" text="NT">
      <formula>LEFT(I34,LEN("NT"))="NT"</formula>
    </cfRule>
  </conditionalFormatting>
  <conditionalFormatting sqref="I34">
    <cfRule type="beginsWith" dxfId="19428" priority="413" operator="beginsWith" text="ANT">
      <formula>LEFT(I34,LEN("ANT"))="ANT"</formula>
    </cfRule>
    <cfRule type="beginsWith" dxfId="19427" priority="414" operator="beginsWith" text="FAL">
      <formula>LEFT(I34,LEN("FAL"))="FAL"</formula>
    </cfRule>
    <cfRule type="beginsWith" dxfId="19426" priority="415" operator="beginsWith" text="OK">
      <formula>LEFT(I34,LEN("OK"))="OK"</formula>
    </cfRule>
  </conditionalFormatting>
  <conditionalFormatting sqref="I34">
    <cfRule type="beginsWith" dxfId="19425" priority="412" operator="beginsWith" text="ATR">
      <formula>LEFT(I34,LEN("ATR"))="ATR"</formula>
    </cfRule>
  </conditionalFormatting>
  <conditionalFormatting sqref="I34">
    <cfRule type="beginsWith" dxfId="19424" priority="411" operator="beginsWith" text="ATD">
      <formula>LEFT(I34,LEN("ATD"))="ATD"</formula>
    </cfRule>
  </conditionalFormatting>
  <conditionalFormatting sqref="I34">
    <cfRule type="beginsWith" dxfId="19423" priority="410" stopIfTrue="1" operator="beginsWith" text="DP">
      <formula>LEFT(I34,LEN("DP"))="DP"</formula>
    </cfRule>
  </conditionalFormatting>
  <conditionalFormatting sqref="I33">
    <cfRule type="beginsWith" dxfId="19422" priority="408" operator="beginsWith" text="FER">
      <formula>LEFT(I33,LEN("FER"))="FER"</formula>
    </cfRule>
    <cfRule type="beginsWith" dxfId="19421" priority="409" operator="beginsWith" text="FRS">
      <formula>LEFT(I33,LEN("FRS"))="FRS"</formula>
    </cfRule>
  </conditionalFormatting>
  <conditionalFormatting sqref="I33">
    <cfRule type="beginsWith" dxfId="19420" priority="407" operator="beginsWith" text="NT">
      <formula>LEFT(I33,LEN("NT"))="NT"</formula>
    </cfRule>
  </conditionalFormatting>
  <conditionalFormatting sqref="I33">
    <cfRule type="beginsWith" dxfId="19419" priority="404" operator="beginsWith" text="ANT">
      <formula>LEFT(I33,LEN("ANT"))="ANT"</formula>
    </cfRule>
    <cfRule type="beginsWith" dxfId="19418" priority="405" operator="beginsWith" text="FAL">
      <formula>LEFT(I33,LEN("FAL"))="FAL"</formula>
    </cfRule>
    <cfRule type="beginsWith" dxfId="19417" priority="406" operator="beginsWith" text="OK">
      <formula>LEFT(I33,LEN("OK"))="OK"</formula>
    </cfRule>
  </conditionalFormatting>
  <conditionalFormatting sqref="I33">
    <cfRule type="beginsWith" dxfId="19416" priority="403" operator="beginsWith" text="ATR">
      <formula>LEFT(I33,LEN("ATR"))="ATR"</formula>
    </cfRule>
  </conditionalFormatting>
  <conditionalFormatting sqref="I33">
    <cfRule type="beginsWith" dxfId="19415" priority="402" operator="beginsWith" text="ATD">
      <formula>LEFT(I33,LEN("ATD"))="ATD"</formula>
    </cfRule>
  </conditionalFormatting>
  <conditionalFormatting sqref="I33">
    <cfRule type="beginsWith" dxfId="19414" priority="401" operator="beginsWith" text="DP">
      <formula>LEFT(I33,LEN("DP"))="DP"</formula>
    </cfRule>
  </conditionalFormatting>
  <conditionalFormatting sqref="H31:H34">
    <cfRule type="expression" dxfId="19413" priority="400">
      <formula>G31="0"</formula>
    </cfRule>
  </conditionalFormatting>
  <conditionalFormatting sqref="G31:G34">
    <cfRule type="beginsWith" dxfId="19412" priority="399" operator="beginsWith" text="0">
      <formula>LEFT(G31,LEN("0"))="0"</formula>
    </cfRule>
  </conditionalFormatting>
  <conditionalFormatting sqref="I36">
    <cfRule type="beginsWith" dxfId="19411" priority="397" operator="beginsWith" text="FER">
      <formula>LEFT(I36,LEN("FER"))="FER"</formula>
    </cfRule>
    <cfRule type="beginsWith" dxfId="19410" priority="398" operator="beginsWith" text="FRS">
      <formula>LEFT(I36,LEN("FRS"))="FRS"</formula>
    </cfRule>
  </conditionalFormatting>
  <conditionalFormatting sqref="I36">
    <cfRule type="beginsWith" dxfId="19409" priority="396" operator="beginsWith" text="NT">
      <formula>LEFT(I36,LEN("NT"))="NT"</formula>
    </cfRule>
  </conditionalFormatting>
  <conditionalFormatting sqref="I36">
    <cfRule type="beginsWith" dxfId="19408" priority="393" operator="beginsWith" text="ANT">
      <formula>LEFT(I36,LEN("ANT"))="ANT"</formula>
    </cfRule>
    <cfRule type="beginsWith" dxfId="19407" priority="394" operator="beginsWith" text="FAL">
      <formula>LEFT(I36,LEN("FAL"))="FAL"</formula>
    </cfRule>
    <cfRule type="beginsWith" dxfId="19406" priority="395" operator="beginsWith" text="OK">
      <formula>LEFT(I36,LEN("OK"))="OK"</formula>
    </cfRule>
  </conditionalFormatting>
  <conditionalFormatting sqref="I36">
    <cfRule type="beginsWith" dxfId="19405" priority="392" operator="beginsWith" text="ATR">
      <formula>LEFT(I36,LEN("ATR"))="ATR"</formula>
    </cfRule>
  </conditionalFormatting>
  <conditionalFormatting sqref="I36">
    <cfRule type="beginsWith" dxfId="19404" priority="391" operator="beginsWith" text="ATD">
      <formula>LEFT(I36,LEN("ATD"))="ATD"</formula>
    </cfRule>
  </conditionalFormatting>
  <conditionalFormatting sqref="I36">
    <cfRule type="beginsWith" dxfId="19403" priority="390" operator="beginsWith" text="DP">
      <formula>LEFT(I36,LEN("DP"))="DP"</formula>
    </cfRule>
  </conditionalFormatting>
  <conditionalFormatting sqref="I35">
    <cfRule type="beginsWith" dxfId="19402" priority="388" operator="beginsWith" text="FER">
      <formula>LEFT(I35,LEN("FER"))="FER"</formula>
    </cfRule>
    <cfRule type="beginsWith" dxfId="19401" priority="389" operator="beginsWith" text="FRS">
      <formula>LEFT(I35,LEN("FRS"))="FRS"</formula>
    </cfRule>
  </conditionalFormatting>
  <conditionalFormatting sqref="I35">
    <cfRule type="beginsWith" dxfId="19400" priority="387" operator="beginsWith" text="NT">
      <formula>LEFT(I35,LEN("NT"))="NT"</formula>
    </cfRule>
  </conditionalFormatting>
  <conditionalFormatting sqref="I35">
    <cfRule type="beginsWith" dxfId="19399" priority="384" operator="beginsWith" text="ANT">
      <formula>LEFT(I35,LEN("ANT"))="ANT"</formula>
    </cfRule>
    <cfRule type="beginsWith" dxfId="19398" priority="385" operator="beginsWith" text="FAL">
      <formula>LEFT(I35,LEN("FAL"))="FAL"</formula>
    </cfRule>
    <cfRule type="beginsWith" dxfId="19397" priority="386" operator="beginsWith" text="OK">
      <formula>LEFT(I35,LEN("OK"))="OK"</formula>
    </cfRule>
  </conditionalFormatting>
  <conditionalFormatting sqref="I35">
    <cfRule type="beginsWith" dxfId="19396" priority="383" operator="beginsWith" text="ATR">
      <formula>LEFT(I35,LEN("ATR"))="ATR"</formula>
    </cfRule>
  </conditionalFormatting>
  <conditionalFormatting sqref="I35">
    <cfRule type="beginsWith" dxfId="19395" priority="382" operator="beginsWith" text="ATD">
      <formula>LEFT(I35,LEN("ATD"))="ATD"</formula>
    </cfRule>
  </conditionalFormatting>
  <conditionalFormatting sqref="I35">
    <cfRule type="beginsWith" dxfId="19394" priority="381" operator="beginsWith" text="DP">
      <formula>LEFT(I35,LEN("DP"))="DP"</formula>
    </cfRule>
  </conditionalFormatting>
  <conditionalFormatting sqref="I38">
    <cfRule type="beginsWith" dxfId="19393" priority="379" operator="beginsWith" text="FER">
      <formula>LEFT(I38,LEN("FER"))="FER"</formula>
    </cfRule>
    <cfRule type="beginsWith" dxfId="19392" priority="380" operator="beginsWith" text="FRS">
      <formula>LEFT(I38,LEN("FRS"))="FRS"</formula>
    </cfRule>
  </conditionalFormatting>
  <conditionalFormatting sqref="I38">
    <cfRule type="beginsWith" dxfId="19391" priority="378" operator="beginsWith" text="NT">
      <formula>LEFT(I38,LEN("NT"))="NT"</formula>
    </cfRule>
  </conditionalFormatting>
  <conditionalFormatting sqref="I38">
    <cfRule type="beginsWith" dxfId="19390" priority="375" operator="beginsWith" text="ANT">
      <formula>LEFT(I38,LEN("ANT"))="ANT"</formula>
    </cfRule>
    <cfRule type="beginsWith" dxfId="19389" priority="376" operator="beginsWith" text="FAL">
      <formula>LEFT(I38,LEN("FAL"))="FAL"</formula>
    </cfRule>
    <cfRule type="beginsWith" dxfId="19388" priority="377" operator="beginsWith" text="OK">
      <formula>LEFT(I38,LEN("OK"))="OK"</formula>
    </cfRule>
  </conditionalFormatting>
  <conditionalFormatting sqref="I38">
    <cfRule type="beginsWith" dxfId="19387" priority="374" operator="beginsWith" text="ATR">
      <formula>LEFT(I38,LEN("ATR"))="ATR"</formula>
    </cfRule>
  </conditionalFormatting>
  <conditionalFormatting sqref="I38">
    <cfRule type="beginsWith" dxfId="19386" priority="373" operator="beginsWith" text="ATD">
      <formula>LEFT(I38,LEN("ATD"))="ATD"</formula>
    </cfRule>
  </conditionalFormatting>
  <conditionalFormatting sqref="I38">
    <cfRule type="beginsWith" dxfId="19385" priority="372" stopIfTrue="1" operator="beginsWith" text="DP">
      <formula>LEFT(I38,LEN("DP"))="DP"</formula>
    </cfRule>
  </conditionalFormatting>
  <conditionalFormatting sqref="I37">
    <cfRule type="beginsWith" dxfId="19384" priority="370" operator="beginsWith" text="FER">
      <formula>LEFT(I37,LEN("FER"))="FER"</formula>
    </cfRule>
    <cfRule type="beginsWith" dxfId="19383" priority="371" operator="beginsWith" text="FRS">
      <formula>LEFT(I37,LEN("FRS"))="FRS"</formula>
    </cfRule>
  </conditionalFormatting>
  <conditionalFormatting sqref="I37">
    <cfRule type="beginsWith" dxfId="19382" priority="369" operator="beginsWith" text="NT">
      <formula>LEFT(I37,LEN("NT"))="NT"</formula>
    </cfRule>
  </conditionalFormatting>
  <conditionalFormatting sqref="I37">
    <cfRule type="beginsWith" dxfId="19381" priority="366" operator="beginsWith" text="ANT">
      <formula>LEFT(I37,LEN("ANT"))="ANT"</formula>
    </cfRule>
    <cfRule type="beginsWith" dxfId="19380" priority="367" operator="beginsWith" text="FAL">
      <formula>LEFT(I37,LEN("FAL"))="FAL"</formula>
    </cfRule>
    <cfRule type="beginsWith" dxfId="19379" priority="368" operator="beginsWith" text="OK">
      <formula>LEFT(I37,LEN("OK"))="OK"</formula>
    </cfRule>
  </conditionalFormatting>
  <conditionalFormatting sqref="I37">
    <cfRule type="beginsWith" dxfId="19378" priority="365" operator="beginsWith" text="ATR">
      <formula>LEFT(I37,LEN("ATR"))="ATR"</formula>
    </cfRule>
  </conditionalFormatting>
  <conditionalFormatting sqref="I37">
    <cfRule type="beginsWith" dxfId="19377" priority="364" operator="beginsWith" text="ATD">
      <formula>LEFT(I37,LEN("ATD"))="ATD"</formula>
    </cfRule>
  </conditionalFormatting>
  <conditionalFormatting sqref="I37">
    <cfRule type="beginsWith" dxfId="19376" priority="363" operator="beginsWith" text="DP">
      <formula>LEFT(I37,LEN("DP"))="DP"</formula>
    </cfRule>
  </conditionalFormatting>
  <conditionalFormatting sqref="H35:H38">
    <cfRule type="expression" dxfId="19375" priority="362">
      <formula>G35="0"</formula>
    </cfRule>
  </conditionalFormatting>
  <conditionalFormatting sqref="G35:G38">
    <cfRule type="beginsWith" dxfId="19374" priority="361" operator="beginsWith" text="0">
      <formula>LEFT(G35,LEN("0"))="0"</formula>
    </cfRule>
  </conditionalFormatting>
  <conditionalFormatting sqref="I40">
    <cfRule type="beginsWith" dxfId="19373" priority="359" operator="beginsWith" text="FER">
      <formula>LEFT(I40,LEN("FER"))="FER"</formula>
    </cfRule>
    <cfRule type="beginsWith" dxfId="19372" priority="360" operator="beginsWith" text="FRS">
      <formula>LEFT(I40,LEN("FRS"))="FRS"</formula>
    </cfRule>
  </conditionalFormatting>
  <conditionalFormatting sqref="I40">
    <cfRule type="beginsWith" dxfId="19371" priority="358" operator="beginsWith" text="NT">
      <formula>LEFT(I40,LEN("NT"))="NT"</formula>
    </cfRule>
  </conditionalFormatting>
  <conditionalFormatting sqref="I40">
    <cfRule type="beginsWith" dxfId="19370" priority="355" operator="beginsWith" text="ANT">
      <formula>LEFT(I40,LEN("ANT"))="ANT"</formula>
    </cfRule>
    <cfRule type="beginsWith" dxfId="19369" priority="356" operator="beginsWith" text="FAL">
      <formula>LEFT(I40,LEN("FAL"))="FAL"</formula>
    </cfRule>
    <cfRule type="beginsWith" dxfId="19368" priority="357" operator="beginsWith" text="OK">
      <formula>LEFT(I40,LEN("OK"))="OK"</formula>
    </cfRule>
  </conditionalFormatting>
  <conditionalFormatting sqref="I40">
    <cfRule type="beginsWith" dxfId="19367" priority="354" operator="beginsWith" text="ATR">
      <formula>LEFT(I40,LEN("ATR"))="ATR"</formula>
    </cfRule>
  </conditionalFormatting>
  <conditionalFormatting sqref="I40">
    <cfRule type="beginsWith" dxfId="19366" priority="353" operator="beginsWith" text="ATD">
      <formula>LEFT(I40,LEN("ATD"))="ATD"</formula>
    </cfRule>
  </conditionalFormatting>
  <conditionalFormatting sqref="I40">
    <cfRule type="beginsWith" dxfId="19365" priority="352" operator="beginsWith" text="DP">
      <formula>LEFT(I40,LEN("DP"))="DP"</formula>
    </cfRule>
  </conditionalFormatting>
  <conditionalFormatting sqref="I39">
    <cfRule type="beginsWith" dxfId="19364" priority="350" operator="beginsWith" text="FER">
      <formula>LEFT(I39,LEN("FER"))="FER"</formula>
    </cfRule>
    <cfRule type="beginsWith" dxfId="19363" priority="351" operator="beginsWith" text="FRS">
      <formula>LEFT(I39,LEN("FRS"))="FRS"</formula>
    </cfRule>
  </conditionalFormatting>
  <conditionalFormatting sqref="I39">
    <cfRule type="beginsWith" dxfId="19362" priority="349" operator="beginsWith" text="NT">
      <formula>LEFT(I39,LEN("NT"))="NT"</formula>
    </cfRule>
  </conditionalFormatting>
  <conditionalFormatting sqref="I39">
    <cfRule type="beginsWith" dxfId="19361" priority="346" operator="beginsWith" text="ANT">
      <formula>LEFT(I39,LEN("ANT"))="ANT"</formula>
    </cfRule>
    <cfRule type="beginsWith" dxfId="19360" priority="347" operator="beginsWith" text="FAL">
      <formula>LEFT(I39,LEN("FAL"))="FAL"</formula>
    </cfRule>
    <cfRule type="beginsWith" dxfId="19359" priority="348" operator="beginsWith" text="OK">
      <formula>LEFT(I39,LEN("OK"))="OK"</formula>
    </cfRule>
  </conditionalFormatting>
  <conditionalFormatting sqref="I39">
    <cfRule type="beginsWith" dxfId="19358" priority="345" operator="beginsWith" text="ATR">
      <formula>LEFT(I39,LEN("ATR"))="ATR"</formula>
    </cfRule>
  </conditionalFormatting>
  <conditionalFormatting sqref="I39">
    <cfRule type="beginsWith" dxfId="19357" priority="344" operator="beginsWith" text="ATD">
      <formula>LEFT(I39,LEN("ATD"))="ATD"</formula>
    </cfRule>
  </conditionalFormatting>
  <conditionalFormatting sqref="I39">
    <cfRule type="beginsWith" dxfId="19356" priority="343" operator="beginsWith" text="DP">
      <formula>LEFT(I39,LEN("DP"))="DP"</formula>
    </cfRule>
  </conditionalFormatting>
  <conditionalFormatting sqref="I42">
    <cfRule type="beginsWith" dxfId="19355" priority="341" operator="beginsWith" text="FER">
      <formula>LEFT(I42,LEN("FER"))="FER"</formula>
    </cfRule>
    <cfRule type="beginsWith" dxfId="19354" priority="342" operator="beginsWith" text="FRS">
      <formula>LEFT(I42,LEN("FRS"))="FRS"</formula>
    </cfRule>
  </conditionalFormatting>
  <conditionalFormatting sqref="I42">
    <cfRule type="beginsWith" dxfId="19353" priority="340" operator="beginsWith" text="NT">
      <formula>LEFT(I42,LEN("NT"))="NT"</formula>
    </cfRule>
  </conditionalFormatting>
  <conditionalFormatting sqref="I42">
    <cfRule type="beginsWith" dxfId="19352" priority="337" operator="beginsWith" text="ANT">
      <formula>LEFT(I42,LEN("ANT"))="ANT"</formula>
    </cfRule>
    <cfRule type="beginsWith" dxfId="19351" priority="338" operator="beginsWith" text="FAL">
      <formula>LEFT(I42,LEN("FAL"))="FAL"</formula>
    </cfRule>
    <cfRule type="beginsWith" dxfId="19350" priority="339" operator="beginsWith" text="OK">
      <formula>LEFT(I42,LEN("OK"))="OK"</formula>
    </cfRule>
  </conditionalFormatting>
  <conditionalFormatting sqref="I42">
    <cfRule type="beginsWith" dxfId="19349" priority="336" operator="beginsWith" text="ATR">
      <formula>LEFT(I42,LEN("ATR"))="ATR"</formula>
    </cfRule>
  </conditionalFormatting>
  <conditionalFormatting sqref="I42">
    <cfRule type="beginsWith" dxfId="19348" priority="335" operator="beginsWith" text="ATD">
      <formula>LEFT(I42,LEN("ATD"))="ATD"</formula>
    </cfRule>
  </conditionalFormatting>
  <conditionalFormatting sqref="I42">
    <cfRule type="beginsWith" dxfId="19347" priority="334" stopIfTrue="1" operator="beginsWith" text="DP">
      <formula>LEFT(I42,LEN("DP"))="DP"</formula>
    </cfRule>
  </conditionalFormatting>
  <conditionalFormatting sqref="I41">
    <cfRule type="beginsWith" dxfId="19346" priority="332" operator="beginsWith" text="FER">
      <formula>LEFT(I41,LEN("FER"))="FER"</formula>
    </cfRule>
    <cfRule type="beginsWith" dxfId="19345" priority="333" operator="beginsWith" text="FRS">
      <formula>LEFT(I41,LEN("FRS"))="FRS"</formula>
    </cfRule>
  </conditionalFormatting>
  <conditionalFormatting sqref="I41">
    <cfRule type="beginsWith" dxfId="19344" priority="331" operator="beginsWith" text="NT">
      <formula>LEFT(I41,LEN("NT"))="NT"</formula>
    </cfRule>
  </conditionalFormatting>
  <conditionalFormatting sqref="I41">
    <cfRule type="beginsWith" dxfId="19343" priority="328" operator="beginsWith" text="ANT">
      <formula>LEFT(I41,LEN("ANT"))="ANT"</formula>
    </cfRule>
    <cfRule type="beginsWith" dxfId="19342" priority="329" operator="beginsWith" text="FAL">
      <formula>LEFT(I41,LEN("FAL"))="FAL"</formula>
    </cfRule>
    <cfRule type="beginsWith" dxfId="19341" priority="330" operator="beginsWith" text="OK">
      <formula>LEFT(I41,LEN("OK"))="OK"</formula>
    </cfRule>
  </conditionalFormatting>
  <conditionalFormatting sqref="I41">
    <cfRule type="beginsWith" dxfId="19340" priority="327" operator="beginsWith" text="ATR">
      <formula>LEFT(I41,LEN("ATR"))="ATR"</formula>
    </cfRule>
  </conditionalFormatting>
  <conditionalFormatting sqref="I41">
    <cfRule type="beginsWith" dxfId="19339" priority="326" operator="beginsWith" text="ATD">
      <formula>LEFT(I41,LEN("ATD"))="ATD"</formula>
    </cfRule>
  </conditionalFormatting>
  <conditionalFormatting sqref="I41">
    <cfRule type="beginsWith" dxfId="19338" priority="325" operator="beginsWith" text="DP">
      <formula>LEFT(I41,LEN("DP"))="DP"</formula>
    </cfRule>
  </conditionalFormatting>
  <conditionalFormatting sqref="H39:H42">
    <cfRule type="expression" dxfId="19337" priority="324">
      <formula>G39="0"</formula>
    </cfRule>
  </conditionalFormatting>
  <conditionalFormatting sqref="G39:G42">
    <cfRule type="beginsWith" dxfId="19336" priority="323" operator="beginsWith" text="0">
      <formula>LEFT(G39,LEN("0"))="0"</formula>
    </cfRule>
  </conditionalFormatting>
  <conditionalFormatting sqref="L5:N6">
    <cfRule type="expression" dxfId="19335" priority="319">
      <formula>K3="FERIADO"</formula>
    </cfRule>
    <cfRule type="expression" dxfId="19334" priority="320">
      <formula>K3="FÉRIAS"</formula>
    </cfRule>
    <cfRule type="expression" dxfId="19333" priority="321">
      <formula>K3="ATESTADO"</formula>
    </cfRule>
    <cfRule type="expression" dxfId="19332" priority="322">
      <formula>K3="NTRAB"</formula>
    </cfRule>
  </conditionalFormatting>
  <conditionalFormatting sqref="N3">
    <cfRule type="beginsWith" dxfId="19331" priority="316" operator="beginsWith" text="DP">
      <formula>LEFT(N3,LEN("DP"))="DP"</formula>
    </cfRule>
    <cfRule type="beginsWith" dxfId="19330" priority="317" operator="beginsWith" text="FER">
      <formula>LEFT(N3,LEN("FER"))="FER"</formula>
    </cfRule>
    <cfRule type="beginsWith" dxfId="19329" priority="318" operator="beginsWith" text="FRS">
      <formula>LEFT(N3,LEN("FRS"))="FRS"</formula>
    </cfRule>
  </conditionalFormatting>
  <conditionalFormatting sqref="N3">
    <cfRule type="beginsWith" dxfId="19328" priority="315" operator="beginsWith" text="NT">
      <formula>LEFT(N3,LEN("NT"))="NT"</formula>
    </cfRule>
  </conditionalFormatting>
  <conditionalFormatting sqref="N3">
    <cfRule type="beginsWith" dxfId="19327" priority="312" operator="beginsWith" text="ANT">
      <formula>LEFT(N3,LEN("ANT"))="ANT"</formula>
    </cfRule>
    <cfRule type="beginsWith" dxfId="19326" priority="313" operator="beginsWith" text="FAL">
      <formula>LEFT(N3,LEN("FAL"))="FAL"</formula>
    </cfRule>
    <cfRule type="beginsWith" dxfId="19325" priority="314" operator="beginsWith" text="OK">
      <formula>LEFT(N3,LEN("OK"))="OK"</formula>
    </cfRule>
  </conditionalFormatting>
  <conditionalFormatting sqref="N3">
    <cfRule type="beginsWith" dxfId="19324" priority="311" operator="beginsWith" text="ATR">
      <formula>LEFT(N3,LEN("ATR"))="ATR"</formula>
    </cfRule>
  </conditionalFormatting>
  <conditionalFormatting sqref="N3">
    <cfRule type="beginsWith" dxfId="19323" priority="310" operator="beginsWith" text="ATD">
      <formula>LEFT(N3,LEN("ATD"))="ATD"</formula>
    </cfRule>
  </conditionalFormatting>
  <conditionalFormatting sqref="N4">
    <cfRule type="beginsWith" dxfId="19322" priority="308" operator="beginsWith" text="FER">
      <formula>LEFT(N4,LEN("FER"))="FER"</formula>
    </cfRule>
    <cfRule type="beginsWith" dxfId="19321" priority="309" operator="beginsWith" text="FRS">
      <formula>LEFT(N4,LEN("FRS"))="FRS"</formula>
    </cfRule>
  </conditionalFormatting>
  <conditionalFormatting sqref="N4">
    <cfRule type="beginsWith" dxfId="19320" priority="307" operator="beginsWith" text="NT">
      <formula>LEFT(N4,LEN("NT"))="NT"</formula>
    </cfRule>
  </conditionalFormatting>
  <conditionalFormatting sqref="N4">
    <cfRule type="beginsWith" dxfId="19319" priority="304" operator="beginsWith" text="ANT">
      <formula>LEFT(N4,LEN("ANT"))="ANT"</formula>
    </cfRule>
    <cfRule type="beginsWith" dxfId="19318" priority="305" operator="beginsWith" text="FAL">
      <formula>LEFT(N4,LEN("FAL"))="FAL"</formula>
    </cfRule>
    <cfRule type="beginsWith" dxfId="19317" priority="306" operator="beginsWith" text="OK">
      <formula>LEFT(N4,LEN("OK"))="OK"</formula>
    </cfRule>
  </conditionalFormatting>
  <conditionalFormatting sqref="N4">
    <cfRule type="beginsWith" dxfId="19316" priority="303" operator="beginsWith" text="ATR">
      <formula>LEFT(N4,LEN("ATR"))="ATR"</formula>
    </cfRule>
  </conditionalFormatting>
  <conditionalFormatting sqref="N4">
    <cfRule type="beginsWith" dxfId="19315" priority="302" operator="beginsWith" text="ATD">
      <formula>LEFT(N4,LEN("ATD"))="ATD"</formula>
    </cfRule>
  </conditionalFormatting>
  <conditionalFormatting sqref="N4">
    <cfRule type="beginsWith" dxfId="19314" priority="301" stopIfTrue="1" operator="beginsWith" text="DP">
      <formula>LEFT(N4,LEN("DP"))="DP"</formula>
    </cfRule>
  </conditionalFormatting>
  <conditionalFormatting sqref="M3:M4">
    <cfRule type="expression" dxfId="19313" priority="300">
      <formula>L3="0"</formula>
    </cfRule>
  </conditionalFormatting>
  <conditionalFormatting sqref="L3:L4">
    <cfRule type="beginsWith" dxfId="19312" priority="299" operator="beginsWith" text="0">
      <formula>LEFT(L3,LEN("0"))="0"</formula>
    </cfRule>
  </conditionalFormatting>
  <conditionalFormatting sqref="L7:N10">
    <cfRule type="expression" dxfId="19311" priority="295">
      <formula>K7="FÉRIAS"</formula>
    </cfRule>
    <cfRule type="expression" dxfId="19310" priority="296">
      <formula>K7="FERIADO"</formula>
    </cfRule>
    <cfRule type="expression" dxfId="19309" priority="297">
      <formula>K7="ATESTADO"</formula>
    </cfRule>
    <cfRule type="expression" dxfId="19308" priority="298">
      <formula>K7="NTRAB"</formula>
    </cfRule>
  </conditionalFormatting>
  <conditionalFormatting sqref="N12">
    <cfRule type="beginsWith" dxfId="19307" priority="293" operator="beginsWith" text="FER">
      <formula>LEFT(N12,LEN("FER"))="FER"</formula>
    </cfRule>
    <cfRule type="beginsWith" dxfId="19306" priority="294" operator="beginsWith" text="FRS">
      <formula>LEFT(N12,LEN("FRS"))="FRS"</formula>
    </cfRule>
  </conditionalFormatting>
  <conditionalFormatting sqref="N12">
    <cfRule type="beginsWith" dxfId="19305" priority="292" operator="beginsWith" text="NT">
      <formula>LEFT(N12,LEN("NT"))="NT"</formula>
    </cfRule>
  </conditionalFormatting>
  <conditionalFormatting sqref="N12">
    <cfRule type="beginsWith" dxfId="19304" priority="289" operator="beginsWith" text="ANT">
      <formula>LEFT(N12,LEN("ANT"))="ANT"</formula>
    </cfRule>
    <cfRule type="beginsWith" dxfId="19303" priority="290" operator="beginsWith" text="FAL">
      <formula>LEFT(N12,LEN("FAL"))="FAL"</formula>
    </cfRule>
    <cfRule type="beginsWith" dxfId="19302" priority="291" operator="beginsWith" text="OK">
      <formula>LEFT(N12,LEN("OK"))="OK"</formula>
    </cfRule>
  </conditionalFormatting>
  <conditionalFormatting sqref="N12">
    <cfRule type="beginsWith" dxfId="19301" priority="288" operator="beginsWith" text="ATR">
      <formula>LEFT(N12,LEN("ATR"))="ATR"</formula>
    </cfRule>
  </conditionalFormatting>
  <conditionalFormatting sqref="N12">
    <cfRule type="beginsWith" dxfId="19300" priority="287" operator="beginsWith" text="ATD">
      <formula>LEFT(N12,LEN("ATD"))="ATD"</formula>
    </cfRule>
  </conditionalFormatting>
  <conditionalFormatting sqref="N12">
    <cfRule type="beginsWith" dxfId="19299" priority="286" operator="beginsWith" text="DP">
      <formula>LEFT(N12,LEN("DP"))="DP"</formula>
    </cfRule>
  </conditionalFormatting>
  <conditionalFormatting sqref="N11">
    <cfRule type="beginsWith" dxfId="19298" priority="284" operator="beginsWith" text="FER">
      <formula>LEFT(N11,LEN("FER"))="FER"</formula>
    </cfRule>
    <cfRule type="beginsWith" dxfId="19297" priority="285" operator="beginsWith" text="FRS">
      <formula>LEFT(N11,LEN("FRS"))="FRS"</formula>
    </cfRule>
  </conditionalFormatting>
  <conditionalFormatting sqref="N11">
    <cfRule type="beginsWith" dxfId="19296" priority="283" operator="beginsWith" text="NT">
      <formula>LEFT(N11,LEN("NT"))="NT"</formula>
    </cfRule>
  </conditionalFormatting>
  <conditionalFormatting sqref="N11">
    <cfRule type="beginsWith" dxfId="19295" priority="280" operator="beginsWith" text="ANT">
      <formula>LEFT(N11,LEN("ANT"))="ANT"</formula>
    </cfRule>
    <cfRule type="beginsWith" dxfId="19294" priority="281" operator="beginsWith" text="FAL">
      <formula>LEFT(N11,LEN("FAL"))="FAL"</formula>
    </cfRule>
    <cfRule type="beginsWith" dxfId="19293" priority="282" operator="beginsWith" text="OK">
      <formula>LEFT(N11,LEN("OK"))="OK"</formula>
    </cfRule>
  </conditionalFormatting>
  <conditionalFormatting sqref="N11">
    <cfRule type="beginsWith" dxfId="19292" priority="279" operator="beginsWith" text="ATR">
      <formula>LEFT(N11,LEN("ATR"))="ATR"</formula>
    </cfRule>
  </conditionalFormatting>
  <conditionalFormatting sqref="N11">
    <cfRule type="beginsWith" dxfId="19291" priority="278" operator="beginsWith" text="ATD">
      <formula>LEFT(N11,LEN("ATD"))="ATD"</formula>
    </cfRule>
  </conditionalFormatting>
  <conditionalFormatting sqref="N11">
    <cfRule type="beginsWith" dxfId="19290" priority="277" operator="beginsWith" text="DP">
      <formula>LEFT(N11,LEN("DP"))="DP"</formula>
    </cfRule>
  </conditionalFormatting>
  <conditionalFormatting sqref="N14">
    <cfRule type="beginsWith" dxfId="19289" priority="275" operator="beginsWith" text="FER">
      <formula>LEFT(N14,LEN("FER"))="FER"</formula>
    </cfRule>
    <cfRule type="beginsWith" dxfId="19288" priority="276" operator="beginsWith" text="FRS">
      <formula>LEFT(N14,LEN("FRS"))="FRS"</formula>
    </cfRule>
  </conditionalFormatting>
  <conditionalFormatting sqref="N14">
    <cfRule type="beginsWith" dxfId="19287" priority="274" operator="beginsWith" text="NT">
      <formula>LEFT(N14,LEN("NT"))="NT"</formula>
    </cfRule>
  </conditionalFormatting>
  <conditionalFormatting sqref="N14">
    <cfRule type="beginsWith" dxfId="19286" priority="271" operator="beginsWith" text="ANT">
      <formula>LEFT(N14,LEN("ANT"))="ANT"</formula>
    </cfRule>
    <cfRule type="beginsWith" dxfId="19285" priority="272" operator="beginsWith" text="FAL">
      <formula>LEFT(N14,LEN("FAL"))="FAL"</formula>
    </cfRule>
    <cfRule type="beginsWith" dxfId="19284" priority="273" operator="beginsWith" text="OK">
      <formula>LEFT(N14,LEN("OK"))="OK"</formula>
    </cfRule>
  </conditionalFormatting>
  <conditionalFormatting sqref="N14">
    <cfRule type="beginsWith" dxfId="19283" priority="270" operator="beginsWith" text="ATR">
      <formula>LEFT(N14,LEN("ATR"))="ATR"</formula>
    </cfRule>
  </conditionalFormatting>
  <conditionalFormatting sqref="N14">
    <cfRule type="beginsWith" dxfId="19282" priority="269" operator="beginsWith" text="ATD">
      <formula>LEFT(N14,LEN("ATD"))="ATD"</formula>
    </cfRule>
  </conditionalFormatting>
  <conditionalFormatting sqref="N14">
    <cfRule type="beginsWith" dxfId="19281" priority="268" stopIfTrue="1" operator="beginsWith" text="DP">
      <formula>LEFT(N14,LEN("DP"))="DP"</formula>
    </cfRule>
  </conditionalFormatting>
  <conditionalFormatting sqref="N13">
    <cfRule type="beginsWith" dxfId="19280" priority="266" operator="beginsWith" text="FER">
      <formula>LEFT(N13,LEN("FER"))="FER"</formula>
    </cfRule>
    <cfRule type="beginsWith" dxfId="19279" priority="267" operator="beginsWith" text="FRS">
      <formula>LEFT(N13,LEN("FRS"))="FRS"</formula>
    </cfRule>
  </conditionalFormatting>
  <conditionalFormatting sqref="N13">
    <cfRule type="beginsWith" dxfId="19278" priority="265" operator="beginsWith" text="NT">
      <formula>LEFT(N13,LEN("NT"))="NT"</formula>
    </cfRule>
  </conditionalFormatting>
  <conditionalFormatting sqref="N13">
    <cfRule type="beginsWith" dxfId="19277" priority="262" operator="beginsWith" text="ANT">
      <formula>LEFT(N13,LEN("ANT"))="ANT"</formula>
    </cfRule>
    <cfRule type="beginsWith" dxfId="19276" priority="263" operator="beginsWith" text="FAL">
      <formula>LEFT(N13,LEN("FAL"))="FAL"</formula>
    </cfRule>
    <cfRule type="beginsWith" dxfId="19275" priority="264" operator="beginsWith" text="OK">
      <formula>LEFT(N13,LEN("OK"))="OK"</formula>
    </cfRule>
  </conditionalFormatting>
  <conditionalFormatting sqref="N13">
    <cfRule type="beginsWith" dxfId="19274" priority="261" operator="beginsWith" text="ATR">
      <formula>LEFT(N13,LEN("ATR"))="ATR"</formula>
    </cfRule>
  </conditionalFormatting>
  <conditionalFormatting sqref="N13">
    <cfRule type="beginsWith" dxfId="19273" priority="260" operator="beginsWith" text="ATD">
      <formula>LEFT(N13,LEN("ATD"))="ATD"</formula>
    </cfRule>
  </conditionalFormatting>
  <conditionalFormatting sqref="N13">
    <cfRule type="beginsWith" dxfId="19272" priority="259" operator="beginsWith" text="DP">
      <formula>LEFT(N13,LEN("DP"))="DP"</formula>
    </cfRule>
  </conditionalFormatting>
  <conditionalFormatting sqref="M11:M14">
    <cfRule type="expression" dxfId="19271" priority="258">
      <formula>L11="0"</formula>
    </cfRule>
  </conditionalFormatting>
  <conditionalFormatting sqref="L11:L14">
    <cfRule type="beginsWith" dxfId="19270" priority="257" operator="beginsWith" text="0">
      <formula>LEFT(L11,LEN("0"))="0"</formula>
    </cfRule>
  </conditionalFormatting>
  <conditionalFormatting sqref="N16">
    <cfRule type="beginsWith" dxfId="19269" priority="255" operator="beginsWith" text="FER">
      <formula>LEFT(N16,LEN("FER"))="FER"</formula>
    </cfRule>
    <cfRule type="beginsWith" dxfId="19268" priority="256" operator="beginsWith" text="FRS">
      <formula>LEFT(N16,LEN("FRS"))="FRS"</formula>
    </cfRule>
  </conditionalFormatting>
  <conditionalFormatting sqref="N16">
    <cfRule type="beginsWith" dxfId="19267" priority="254" operator="beginsWith" text="NT">
      <formula>LEFT(N16,LEN("NT"))="NT"</formula>
    </cfRule>
  </conditionalFormatting>
  <conditionalFormatting sqref="N16">
    <cfRule type="beginsWith" dxfId="19266" priority="251" operator="beginsWith" text="ANT">
      <formula>LEFT(N16,LEN("ANT"))="ANT"</formula>
    </cfRule>
    <cfRule type="beginsWith" dxfId="19265" priority="252" operator="beginsWith" text="FAL">
      <formula>LEFT(N16,LEN("FAL"))="FAL"</formula>
    </cfRule>
    <cfRule type="beginsWith" dxfId="19264" priority="253" operator="beginsWith" text="OK">
      <formula>LEFT(N16,LEN("OK"))="OK"</formula>
    </cfRule>
  </conditionalFormatting>
  <conditionalFormatting sqref="N16">
    <cfRule type="beginsWith" dxfId="19263" priority="250" operator="beginsWith" text="ATR">
      <formula>LEFT(N16,LEN("ATR"))="ATR"</formula>
    </cfRule>
  </conditionalFormatting>
  <conditionalFormatting sqref="N16">
    <cfRule type="beginsWith" dxfId="19262" priority="249" operator="beginsWith" text="ATD">
      <formula>LEFT(N16,LEN("ATD"))="ATD"</formula>
    </cfRule>
  </conditionalFormatting>
  <conditionalFormatting sqref="N16">
    <cfRule type="beginsWith" dxfId="19261" priority="248" operator="beginsWith" text="DP">
      <formula>LEFT(N16,LEN("DP"))="DP"</formula>
    </cfRule>
  </conditionalFormatting>
  <conditionalFormatting sqref="N15">
    <cfRule type="beginsWith" dxfId="19260" priority="246" operator="beginsWith" text="FER">
      <formula>LEFT(N15,LEN("FER"))="FER"</formula>
    </cfRule>
    <cfRule type="beginsWith" dxfId="19259" priority="247" operator="beginsWith" text="FRS">
      <formula>LEFT(N15,LEN("FRS"))="FRS"</formula>
    </cfRule>
  </conditionalFormatting>
  <conditionalFormatting sqref="N15">
    <cfRule type="beginsWith" dxfId="19258" priority="245" operator="beginsWith" text="NT">
      <formula>LEFT(N15,LEN("NT"))="NT"</formula>
    </cfRule>
  </conditionalFormatting>
  <conditionalFormatting sqref="N15">
    <cfRule type="beginsWith" dxfId="19257" priority="242" operator="beginsWith" text="ANT">
      <formula>LEFT(N15,LEN("ANT"))="ANT"</formula>
    </cfRule>
    <cfRule type="beginsWith" dxfId="19256" priority="243" operator="beginsWith" text="FAL">
      <formula>LEFT(N15,LEN("FAL"))="FAL"</formula>
    </cfRule>
    <cfRule type="beginsWith" dxfId="19255" priority="244" operator="beginsWith" text="OK">
      <formula>LEFT(N15,LEN("OK"))="OK"</formula>
    </cfRule>
  </conditionalFormatting>
  <conditionalFormatting sqref="N15">
    <cfRule type="beginsWith" dxfId="19254" priority="241" operator="beginsWith" text="ATR">
      <formula>LEFT(N15,LEN("ATR"))="ATR"</formula>
    </cfRule>
  </conditionalFormatting>
  <conditionalFormatting sqref="N15">
    <cfRule type="beginsWith" dxfId="19253" priority="240" operator="beginsWith" text="ATD">
      <formula>LEFT(N15,LEN("ATD"))="ATD"</formula>
    </cfRule>
  </conditionalFormatting>
  <conditionalFormatting sqref="N15">
    <cfRule type="beginsWith" dxfId="19252" priority="239" operator="beginsWith" text="DP">
      <formula>LEFT(N15,LEN("DP"))="DP"</formula>
    </cfRule>
  </conditionalFormatting>
  <conditionalFormatting sqref="N18">
    <cfRule type="beginsWith" dxfId="19251" priority="237" operator="beginsWith" text="FER">
      <formula>LEFT(N18,LEN("FER"))="FER"</formula>
    </cfRule>
    <cfRule type="beginsWith" dxfId="19250" priority="238" operator="beginsWith" text="FRS">
      <formula>LEFT(N18,LEN("FRS"))="FRS"</formula>
    </cfRule>
  </conditionalFormatting>
  <conditionalFormatting sqref="N18">
    <cfRule type="beginsWith" dxfId="19249" priority="236" operator="beginsWith" text="NT">
      <formula>LEFT(N18,LEN("NT"))="NT"</formula>
    </cfRule>
  </conditionalFormatting>
  <conditionalFormatting sqref="N18">
    <cfRule type="beginsWith" dxfId="19248" priority="233" operator="beginsWith" text="ANT">
      <formula>LEFT(N18,LEN("ANT"))="ANT"</formula>
    </cfRule>
    <cfRule type="beginsWith" dxfId="19247" priority="234" operator="beginsWith" text="FAL">
      <formula>LEFT(N18,LEN("FAL"))="FAL"</formula>
    </cfRule>
    <cfRule type="beginsWith" dxfId="19246" priority="235" operator="beginsWith" text="OK">
      <formula>LEFT(N18,LEN("OK"))="OK"</formula>
    </cfRule>
  </conditionalFormatting>
  <conditionalFormatting sqref="N18">
    <cfRule type="beginsWith" dxfId="19245" priority="232" operator="beginsWith" text="ATR">
      <formula>LEFT(N18,LEN("ATR"))="ATR"</formula>
    </cfRule>
  </conditionalFormatting>
  <conditionalFormatting sqref="N18">
    <cfRule type="beginsWith" dxfId="19244" priority="231" operator="beginsWith" text="ATD">
      <formula>LEFT(N18,LEN("ATD"))="ATD"</formula>
    </cfRule>
  </conditionalFormatting>
  <conditionalFormatting sqref="N18">
    <cfRule type="beginsWith" dxfId="19243" priority="230" stopIfTrue="1" operator="beginsWith" text="DP">
      <formula>LEFT(N18,LEN("DP"))="DP"</formula>
    </cfRule>
  </conditionalFormatting>
  <conditionalFormatting sqref="N17">
    <cfRule type="beginsWith" dxfId="19242" priority="228" operator="beginsWith" text="FER">
      <formula>LEFT(N17,LEN("FER"))="FER"</formula>
    </cfRule>
    <cfRule type="beginsWith" dxfId="19241" priority="229" operator="beginsWith" text="FRS">
      <formula>LEFT(N17,LEN("FRS"))="FRS"</formula>
    </cfRule>
  </conditionalFormatting>
  <conditionalFormatting sqref="N17">
    <cfRule type="beginsWith" dxfId="19240" priority="227" operator="beginsWith" text="NT">
      <formula>LEFT(N17,LEN("NT"))="NT"</formula>
    </cfRule>
  </conditionalFormatting>
  <conditionalFormatting sqref="N17">
    <cfRule type="beginsWith" dxfId="19239" priority="224" operator="beginsWith" text="ANT">
      <formula>LEFT(N17,LEN("ANT"))="ANT"</formula>
    </cfRule>
    <cfRule type="beginsWith" dxfId="19238" priority="225" operator="beginsWith" text="FAL">
      <formula>LEFT(N17,LEN("FAL"))="FAL"</formula>
    </cfRule>
    <cfRule type="beginsWith" dxfId="19237" priority="226" operator="beginsWith" text="OK">
      <formula>LEFT(N17,LEN("OK"))="OK"</formula>
    </cfRule>
  </conditionalFormatting>
  <conditionalFormatting sqref="N17">
    <cfRule type="beginsWith" dxfId="19236" priority="223" operator="beginsWith" text="ATR">
      <formula>LEFT(N17,LEN("ATR"))="ATR"</formula>
    </cfRule>
  </conditionalFormatting>
  <conditionalFormatting sqref="N17">
    <cfRule type="beginsWith" dxfId="19235" priority="222" operator="beginsWith" text="ATD">
      <formula>LEFT(N17,LEN("ATD"))="ATD"</formula>
    </cfRule>
  </conditionalFormatting>
  <conditionalFormatting sqref="N17">
    <cfRule type="beginsWith" dxfId="19234" priority="221" operator="beginsWith" text="DP">
      <formula>LEFT(N17,LEN("DP"))="DP"</formula>
    </cfRule>
  </conditionalFormatting>
  <conditionalFormatting sqref="M15:M18">
    <cfRule type="expression" dxfId="19233" priority="220">
      <formula>L15="0"</formula>
    </cfRule>
  </conditionalFormatting>
  <conditionalFormatting sqref="L15:L18">
    <cfRule type="beginsWith" dxfId="19232" priority="219" operator="beginsWith" text="0">
      <formula>LEFT(L15,LEN("0"))="0"</formula>
    </cfRule>
  </conditionalFormatting>
  <conditionalFormatting sqref="N20">
    <cfRule type="beginsWith" dxfId="19231" priority="217" operator="beginsWith" text="FER">
      <formula>LEFT(N20,LEN("FER"))="FER"</formula>
    </cfRule>
    <cfRule type="beginsWith" dxfId="19230" priority="218" operator="beginsWith" text="FRS">
      <formula>LEFT(N20,LEN("FRS"))="FRS"</formula>
    </cfRule>
  </conditionalFormatting>
  <conditionalFormatting sqref="N20">
    <cfRule type="beginsWith" dxfId="19229" priority="216" operator="beginsWith" text="NT">
      <formula>LEFT(N20,LEN("NT"))="NT"</formula>
    </cfRule>
  </conditionalFormatting>
  <conditionalFormatting sqref="N20">
    <cfRule type="beginsWith" dxfId="19228" priority="213" operator="beginsWith" text="ANT">
      <formula>LEFT(N20,LEN("ANT"))="ANT"</formula>
    </cfRule>
    <cfRule type="beginsWith" dxfId="19227" priority="214" operator="beginsWith" text="FAL">
      <formula>LEFT(N20,LEN("FAL"))="FAL"</formula>
    </cfRule>
    <cfRule type="beginsWith" dxfId="19226" priority="215" operator="beginsWith" text="OK">
      <formula>LEFT(N20,LEN("OK"))="OK"</formula>
    </cfRule>
  </conditionalFormatting>
  <conditionalFormatting sqref="N20">
    <cfRule type="beginsWith" dxfId="19225" priority="212" operator="beginsWith" text="ATR">
      <formula>LEFT(N20,LEN("ATR"))="ATR"</formula>
    </cfRule>
  </conditionalFormatting>
  <conditionalFormatting sqref="N20">
    <cfRule type="beginsWith" dxfId="19224" priority="211" operator="beginsWith" text="ATD">
      <formula>LEFT(N20,LEN("ATD"))="ATD"</formula>
    </cfRule>
  </conditionalFormatting>
  <conditionalFormatting sqref="N20">
    <cfRule type="beginsWith" dxfId="19223" priority="210" operator="beginsWith" text="DP">
      <formula>LEFT(N20,LEN("DP"))="DP"</formula>
    </cfRule>
  </conditionalFormatting>
  <conditionalFormatting sqref="N19">
    <cfRule type="beginsWith" dxfId="19222" priority="208" operator="beginsWith" text="FER">
      <formula>LEFT(N19,LEN("FER"))="FER"</formula>
    </cfRule>
    <cfRule type="beginsWith" dxfId="19221" priority="209" operator="beginsWith" text="FRS">
      <formula>LEFT(N19,LEN("FRS"))="FRS"</formula>
    </cfRule>
  </conditionalFormatting>
  <conditionalFormatting sqref="N19">
    <cfRule type="beginsWith" dxfId="19220" priority="207" operator="beginsWith" text="NT">
      <formula>LEFT(N19,LEN("NT"))="NT"</formula>
    </cfRule>
  </conditionalFormatting>
  <conditionalFormatting sqref="N19">
    <cfRule type="beginsWith" dxfId="19219" priority="204" operator="beginsWith" text="ANT">
      <formula>LEFT(N19,LEN("ANT"))="ANT"</formula>
    </cfRule>
    <cfRule type="beginsWith" dxfId="19218" priority="205" operator="beginsWith" text="FAL">
      <formula>LEFT(N19,LEN("FAL"))="FAL"</formula>
    </cfRule>
    <cfRule type="beginsWith" dxfId="19217" priority="206" operator="beginsWith" text="OK">
      <formula>LEFT(N19,LEN("OK"))="OK"</formula>
    </cfRule>
  </conditionalFormatting>
  <conditionalFormatting sqref="N19">
    <cfRule type="beginsWith" dxfId="19216" priority="203" operator="beginsWith" text="ATR">
      <formula>LEFT(N19,LEN("ATR"))="ATR"</formula>
    </cfRule>
  </conditionalFormatting>
  <conditionalFormatting sqref="N19">
    <cfRule type="beginsWith" dxfId="19215" priority="202" operator="beginsWith" text="ATD">
      <formula>LEFT(N19,LEN("ATD"))="ATD"</formula>
    </cfRule>
  </conditionalFormatting>
  <conditionalFormatting sqref="N19">
    <cfRule type="beginsWith" dxfId="19214" priority="201" operator="beginsWith" text="DP">
      <formula>LEFT(N19,LEN("DP"))="DP"</formula>
    </cfRule>
  </conditionalFormatting>
  <conditionalFormatting sqref="N22">
    <cfRule type="beginsWith" dxfId="19213" priority="199" operator="beginsWith" text="FER">
      <formula>LEFT(N22,LEN("FER"))="FER"</formula>
    </cfRule>
    <cfRule type="beginsWith" dxfId="19212" priority="200" operator="beginsWith" text="FRS">
      <formula>LEFT(N22,LEN("FRS"))="FRS"</formula>
    </cfRule>
  </conditionalFormatting>
  <conditionalFormatting sqref="N22">
    <cfRule type="beginsWith" dxfId="19211" priority="198" operator="beginsWith" text="NT">
      <formula>LEFT(N22,LEN("NT"))="NT"</formula>
    </cfRule>
  </conditionalFormatting>
  <conditionalFormatting sqref="N22">
    <cfRule type="beginsWith" dxfId="19210" priority="195" operator="beginsWith" text="ANT">
      <formula>LEFT(N22,LEN("ANT"))="ANT"</formula>
    </cfRule>
    <cfRule type="beginsWith" dxfId="19209" priority="196" operator="beginsWith" text="FAL">
      <formula>LEFT(N22,LEN("FAL"))="FAL"</formula>
    </cfRule>
    <cfRule type="beginsWith" dxfId="19208" priority="197" operator="beginsWith" text="OK">
      <formula>LEFT(N22,LEN("OK"))="OK"</formula>
    </cfRule>
  </conditionalFormatting>
  <conditionalFormatting sqref="N22">
    <cfRule type="beginsWith" dxfId="19207" priority="194" operator="beginsWith" text="ATR">
      <formula>LEFT(N22,LEN("ATR"))="ATR"</formula>
    </cfRule>
  </conditionalFormatting>
  <conditionalFormatting sqref="N22">
    <cfRule type="beginsWith" dxfId="19206" priority="193" operator="beginsWith" text="ATD">
      <formula>LEFT(N22,LEN("ATD"))="ATD"</formula>
    </cfRule>
  </conditionalFormatting>
  <conditionalFormatting sqref="N22">
    <cfRule type="beginsWith" dxfId="19205" priority="192" stopIfTrue="1" operator="beginsWith" text="DP">
      <formula>LEFT(N22,LEN("DP"))="DP"</formula>
    </cfRule>
  </conditionalFormatting>
  <conditionalFormatting sqref="N21">
    <cfRule type="beginsWith" dxfId="19204" priority="190" operator="beginsWith" text="FER">
      <formula>LEFT(N21,LEN("FER"))="FER"</formula>
    </cfRule>
    <cfRule type="beginsWith" dxfId="19203" priority="191" operator="beginsWith" text="FRS">
      <formula>LEFT(N21,LEN("FRS"))="FRS"</formula>
    </cfRule>
  </conditionalFormatting>
  <conditionalFormatting sqref="N21">
    <cfRule type="beginsWith" dxfId="19202" priority="189" operator="beginsWith" text="NT">
      <formula>LEFT(N21,LEN("NT"))="NT"</formula>
    </cfRule>
  </conditionalFormatting>
  <conditionalFormatting sqref="N21">
    <cfRule type="beginsWith" dxfId="19201" priority="186" operator="beginsWith" text="ANT">
      <formula>LEFT(N21,LEN("ANT"))="ANT"</formula>
    </cfRule>
    <cfRule type="beginsWith" dxfId="19200" priority="187" operator="beginsWith" text="FAL">
      <formula>LEFT(N21,LEN("FAL"))="FAL"</formula>
    </cfRule>
    <cfRule type="beginsWith" dxfId="19199" priority="188" operator="beginsWith" text="OK">
      <formula>LEFT(N21,LEN("OK"))="OK"</formula>
    </cfRule>
  </conditionalFormatting>
  <conditionalFormatting sqref="N21">
    <cfRule type="beginsWith" dxfId="19198" priority="185" operator="beginsWith" text="ATR">
      <formula>LEFT(N21,LEN("ATR"))="ATR"</formula>
    </cfRule>
  </conditionalFormatting>
  <conditionalFormatting sqref="N21">
    <cfRule type="beginsWith" dxfId="19197" priority="184" operator="beginsWith" text="ATD">
      <formula>LEFT(N21,LEN("ATD"))="ATD"</formula>
    </cfRule>
  </conditionalFormatting>
  <conditionalFormatting sqref="N21">
    <cfRule type="beginsWith" dxfId="19196" priority="183" operator="beginsWith" text="DP">
      <formula>LEFT(N21,LEN("DP"))="DP"</formula>
    </cfRule>
  </conditionalFormatting>
  <conditionalFormatting sqref="M19:M22">
    <cfRule type="expression" dxfId="19195" priority="182">
      <formula>L19="0"</formula>
    </cfRule>
  </conditionalFormatting>
  <conditionalFormatting sqref="L19:L22">
    <cfRule type="beginsWith" dxfId="19194" priority="181" operator="beginsWith" text="0">
      <formula>LEFT(L19,LEN("0"))="0"</formula>
    </cfRule>
  </conditionalFormatting>
  <conditionalFormatting sqref="N24">
    <cfRule type="beginsWith" dxfId="19193" priority="179" operator="beginsWith" text="FER">
      <formula>LEFT(N24,LEN("FER"))="FER"</formula>
    </cfRule>
    <cfRule type="beginsWith" dxfId="19192" priority="180" operator="beginsWith" text="FRS">
      <formula>LEFT(N24,LEN("FRS"))="FRS"</formula>
    </cfRule>
  </conditionalFormatting>
  <conditionalFormatting sqref="N24">
    <cfRule type="beginsWith" dxfId="19191" priority="178" operator="beginsWith" text="NT">
      <formula>LEFT(N24,LEN("NT"))="NT"</formula>
    </cfRule>
  </conditionalFormatting>
  <conditionalFormatting sqref="N24">
    <cfRule type="beginsWith" dxfId="19190" priority="175" operator="beginsWith" text="ANT">
      <formula>LEFT(N24,LEN("ANT"))="ANT"</formula>
    </cfRule>
    <cfRule type="beginsWith" dxfId="19189" priority="176" operator="beginsWith" text="FAL">
      <formula>LEFT(N24,LEN("FAL"))="FAL"</formula>
    </cfRule>
    <cfRule type="beginsWith" dxfId="19188" priority="177" operator="beginsWith" text="OK">
      <formula>LEFT(N24,LEN("OK"))="OK"</formula>
    </cfRule>
  </conditionalFormatting>
  <conditionalFormatting sqref="N24">
    <cfRule type="beginsWith" dxfId="19187" priority="174" operator="beginsWith" text="ATR">
      <formula>LEFT(N24,LEN("ATR"))="ATR"</formula>
    </cfRule>
  </conditionalFormatting>
  <conditionalFormatting sqref="N24">
    <cfRule type="beginsWith" dxfId="19186" priority="173" operator="beginsWith" text="ATD">
      <formula>LEFT(N24,LEN("ATD"))="ATD"</formula>
    </cfRule>
  </conditionalFormatting>
  <conditionalFormatting sqref="N24">
    <cfRule type="beginsWith" dxfId="19185" priority="172" operator="beginsWith" text="DP">
      <formula>LEFT(N24,LEN("DP"))="DP"</formula>
    </cfRule>
  </conditionalFormatting>
  <conditionalFormatting sqref="N23">
    <cfRule type="beginsWith" dxfId="19184" priority="170" operator="beginsWith" text="FER">
      <formula>LEFT(N23,LEN("FER"))="FER"</formula>
    </cfRule>
    <cfRule type="beginsWith" dxfId="19183" priority="171" operator="beginsWith" text="FRS">
      <formula>LEFT(N23,LEN("FRS"))="FRS"</formula>
    </cfRule>
  </conditionalFormatting>
  <conditionalFormatting sqref="N23">
    <cfRule type="beginsWith" dxfId="19182" priority="169" operator="beginsWith" text="NT">
      <formula>LEFT(N23,LEN("NT"))="NT"</formula>
    </cfRule>
  </conditionalFormatting>
  <conditionalFormatting sqref="N23">
    <cfRule type="beginsWith" dxfId="19181" priority="166" operator="beginsWith" text="ANT">
      <formula>LEFT(N23,LEN("ANT"))="ANT"</formula>
    </cfRule>
    <cfRule type="beginsWith" dxfId="19180" priority="167" operator="beginsWith" text="FAL">
      <formula>LEFT(N23,LEN("FAL"))="FAL"</formula>
    </cfRule>
    <cfRule type="beginsWith" dxfId="19179" priority="168" operator="beginsWith" text="OK">
      <formula>LEFT(N23,LEN("OK"))="OK"</formula>
    </cfRule>
  </conditionalFormatting>
  <conditionalFormatting sqref="N23">
    <cfRule type="beginsWith" dxfId="19178" priority="165" operator="beginsWith" text="ATR">
      <formula>LEFT(N23,LEN("ATR"))="ATR"</formula>
    </cfRule>
  </conditionalFormatting>
  <conditionalFormatting sqref="N23">
    <cfRule type="beginsWith" dxfId="19177" priority="164" operator="beginsWith" text="ATD">
      <formula>LEFT(N23,LEN("ATD"))="ATD"</formula>
    </cfRule>
  </conditionalFormatting>
  <conditionalFormatting sqref="N23">
    <cfRule type="beginsWith" dxfId="19176" priority="163" operator="beginsWith" text="DP">
      <formula>LEFT(N23,LEN("DP"))="DP"</formula>
    </cfRule>
  </conditionalFormatting>
  <conditionalFormatting sqref="N26">
    <cfRule type="beginsWith" dxfId="19175" priority="161" operator="beginsWith" text="FER">
      <formula>LEFT(N26,LEN("FER"))="FER"</formula>
    </cfRule>
    <cfRule type="beginsWith" dxfId="19174" priority="162" operator="beginsWith" text="FRS">
      <formula>LEFT(N26,LEN("FRS"))="FRS"</formula>
    </cfRule>
  </conditionalFormatting>
  <conditionalFormatting sqref="N26">
    <cfRule type="beginsWith" dxfId="19173" priority="160" operator="beginsWith" text="NT">
      <formula>LEFT(N26,LEN("NT"))="NT"</formula>
    </cfRule>
  </conditionalFormatting>
  <conditionalFormatting sqref="N26">
    <cfRule type="beginsWith" dxfId="19172" priority="157" operator="beginsWith" text="ANT">
      <formula>LEFT(N26,LEN("ANT"))="ANT"</formula>
    </cfRule>
    <cfRule type="beginsWith" dxfId="19171" priority="158" operator="beginsWith" text="FAL">
      <formula>LEFT(N26,LEN("FAL"))="FAL"</formula>
    </cfRule>
    <cfRule type="beginsWith" dxfId="19170" priority="159" operator="beginsWith" text="OK">
      <formula>LEFT(N26,LEN("OK"))="OK"</formula>
    </cfRule>
  </conditionalFormatting>
  <conditionalFormatting sqref="N26">
    <cfRule type="beginsWith" dxfId="19169" priority="156" operator="beginsWith" text="ATR">
      <formula>LEFT(N26,LEN("ATR"))="ATR"</formula>
    </cfRule>
  </conditionalFormatting>
  <conditionalFormatting sqref="N26">
    <cfRule type="beginsWith" dxfId="19168" priority="155" operator="beginsWith" text="ATD">
      <formula>LEFT(N26,LEN("ATD"))="ATD"</formula>
    </cfRule>
  </conditionalFormatting>
  <conditionalFormatting sqref="N26">
    <cfRule type="beginsWith" dxfId="19167" priority="154" stopIfTrue="1" operator="beginsWith" text="DP">
      <formula>LEFT(N26,LEN("DP"))="DP"</formula>
    </cfRule>
  </conditionalFormatting>
  <conditionalFormatting sqref="N25">
    <cfRule type="beginsWith" dxfId="19166" priority="152" operator="beginsWith" text="FER">
      <formula>LEFT(N25,LEN("FER"))="FER"</formula>
    </cfRule>
    <cfRule type="beginsWith" dxfId="19165" priority="153" operator="beginsWith" text="FRS">
      <formula>LEFT(N25,LEN("FRS"))="FRS"</formula>
    </cfRule>
  </conditionalFormatting>
  <conditionalFormatting sqref="N25">
    <cfRule type="beginsWith" dxfId="19164" priority="151" operator="beginsWith" text="NT">
      <formula>LEFT(N25,LEN("NT"))="NT"</formula>
    </cfRule>
  </conditionalFormatting>
  <conditionalFormatting sqref="N25">
    <cfRule type="beginsWith" dxfId="19163" priority="148" operator="beginsWith" text="ANT">
      <formula>LEFT(N25,LEN("ANT"))="ANT"</formula>
    </cfRule>
    <cfRule type="beginsWith" dxfId="19162" priority="149" operator="beginsWith" text="FAL">
      <formula>LEFT(N25,LEN("FAL"))="FAL"</formula>
    </cfRule>
    <cfRule type="beginsWith" dxfId="19161" priority="150" operator="beginsWith" text="OK">
      <formula>LEFT(N25,LEN("OK"))="OK"</formula>
    </cfRule>
  </conditionalFormatting>
  <conditionalFormatting sqref="N25">
    <cfRule type="beginsWith" dxfId="19160" priority="147" operator="beginsWith" text="ATR">
      <formula>LEFT(N25,LEN("ATR"))="ATR"</formula>
    </cfRule>
  </conditionalFormatting>
  <conditionalFormatting sqref="N25">
    <cfRule type="beginsWith" dxfId="19159" priority="146" operator="beginsWith" text="ATD">
      <formula>LEFT(N25,LEN("ATD"))="ATD"</formula>
    </cfRule>
  </conditionalFormatting>
  <conditionalFormatting sqref="N25">
    <cfRule type="beginsWith" dxfId="19158" priority="145" operator="beginsWith" text="DP">
      <formula>LEFT(N25,LEN("DP"))="DP"</formula>
    </cfRule>
  </conditionalFormatting>
  <conditionalFormatting sqref="M23:M26">
    <cfRule type="expression" dxfId="19157" priority="144">
      <formula>L23="0"</formula>
    </cfRule>
  </conditionalFormatting>
  <conditionalFormatting sqref="L23:L26">
    <cfRule type="beginsWith" dxfId="19156" priority="143" operator="beginsWith" text="0">
      <formula>LEFT(L23,LEN("0"))="0"</formula>
    </cfRule>
  </conditionalFormatting>
  <conditionalFormatting sqref="N28">
    <cfRule type="beginsWith" dxfId="19155" priority="141" operator="beginsWith" text="FER">
      <formula>LEFT(N28,LEN("FER"))="FER"</formula>
    </cfRule>
    <cfRule type="beginsWith" dxfId="19154" priority="142" operator="beginsWith" text="FRS">
      <formula>LEFT(N28,LEN("FRS"))="FRS"</formula>
    </cfRule>
  </conditionalFormatting>
  <conditionalFormatting sqref="N28">
    <cfRule type="beginsWith" dxfId="19153" priority="140" operator="beginsWith" text="NT">
      <formula>LEFT(N28,LEN("NT"))="NT"</formula>
    </cfRule>
  </conditionalFormatting>
  <conditionalFormatting sqref="N28">
    <cfRule type="beginsWith" dxfId="19152" priority="137" operator="beginsWith" text="ANT">
      <formula>LEFT(N28,LEN("ANT"))="ANT"</formula>
    </cfRule>
    <cfRule type="beginsWith" dxfId="19151" priority="138" operator="beginsWith" text="FAL">
      <formula>LEFT(N28,LEN("FAL"))="FAL"</formula>
    </cfRule>
    <cfRule type="beginsWith" dxfId="19150" priority="139" operator="beginsWith" text="OK">
      <formula>LEFT(N28,LEN("OK"))="OK"</formula>
    </cfRule>
  </conditionalFormatting>
  <conditionalFormatting sqref="N28">
    <cfRule type="beginsWith" dxfId="19149" priority="136" operator="beginsWith" text="ATR">
      <formula>LEFT(N28,LEN("ATR"))="ATR"</formula>
    </cfRule>
  </conditionalFormatting>
  <conditionalFormatting sqref="N28">
    <cfRule type="beginsWith" dxfId="19148" priority="135" operator="beginsWith" text="ATD">
      <formula>LEFT(N28,LEN("ATD"))="ATD"</formula>
    </cfRule>
  </conditionalFormatting>
  <conditionalFormatting sqref="N28">
    <cfRule type="beginsWith" dxfId="19147" priority="134" operator="beginsWith" text="DP">
      <formula>LEFT(N28,LEN("DP"))="DP"</formula>
    </cfRule>
  </conditionalFormatting>
  <conditionalFormatting sqref="N27">
    <cfRule type="beginsWith" dxfId="19146" priority="132" operator="beginsWith" text="FER">
      <formula>LEFT(N27,LEN("FER"))="FER"</formula>
    </cfRule>
    <cfRule type="beginsWith" dxfId="19145" priority="133" operator="beginsWith" text="FRS">
      <formula>LEFT(N27,LEN("FRS"))="FRS"</formula>
    </cfRule>
  </conditionalFormatting>
  <conditionalFormatting sqref="N27">
    <cfRule type="beginsWith" dxfId="19144" priority="131" operator="beginsWith" text="NT">
      <formula>LEFT(N27,LEN("NT"))="NT"</formula>
    </cfRule>
  </conditionalFormatting>
  <conditionalFormatting sqref="N27">
    <cfRule type="beginsWith" dxfId="19143" priority="128" operator="beginsWith" text="ANT">
      <formula>LEFT(N27,LEN("ANT"))="ANT"</formula>
    </cfRule>
    <cfRule type="beginsWith" dxfId="19142" priority="129" operator="beginsWith" text="FAL">
      <formula>LEFT(N27,LEN("FAL"))="FAL"</formula>
    </cfRule>
    <cfRule type="beginsWith" dxfId="19141" priority="130" operator="beginsWith" text="OK">
      <formula>LEFT(N27,LEN("OK"))="OK"</formula>
    </cfRule>
  </conditionalFormatting>
  <conditionalFormatting sqref="N27">
    <cfRule type="beginsWith" dxfId="19140" priority="127" operator="beginsWith" text="ATR">
      <formula>LEFT(N27,LEN("ATR"))="ATR"</formula>
    </cfRule>
  </conditionalFormatting>
  <conditionalFormatting sqref="N27">
    <cfRule type="beginsWith" dxfId="19139" priority="126" operator="beginsWith" text="ATD">
      <formula>LEFT(N27,LEN("ATD"))="ATD"</formula>
    </cfRule>
  </conditionalFormatting>
  <conditionalFormatting sqref="N27">
    <cfRule type="beginsWith" dxfId="19138" priority="125" operator="beginsWith" text="DP">
      <formula>LEFT(N27,LEN("DP"))="DP"</formula>
    </cfRule>
  </conditionalFormatting>
  <conditionalFormatting sqref="N30">
    <cfRule type="beginsWith" dxfId="19137" priority="123" operator="beginsWith" text="FER">
      <formula>LEFT(N30,LEN("FER"))="FER"</formula>
    </cfRule>
    <cfRule type="beginsWith" dxfId="19136" priority="124" operator="beginsWith" text="FRS">
      <formula>LEFT(N30,LEN("FRS"))="FRS"</formula>
    </cfRule>
  </conditionalFormatting>
  <conditionalFormatting sqref="N30">
    <cfRule type="beginsWith" dxfId="19135" priority="122" operator="beginsWith" text="NT">
      <formula>LEFT(N30,LEN("NT"))="NT"</formula>
    </cfRule>
  </conditionalFormatting>
  <conditionalFormatting sqref="N30">
    <cfRule type="beginsWith" dxfId="19134" priority="119" operator="beginsWith" text="ANT">
      <formula>LEFT(N30,LEN("ANT"))="ANT"</formula>
    </cfRule>
    <cfRule type="beginsWith" dxfId="19133" priority="120" operator="beginsWith" text="FAL">
      <formula>LEFT(N30,LEN("FAL"))="FAL"</formula>
    </cfRule>
    <cfRule type="beginsWith" dxfId="19132" priority="121" operator="beginsWith" text="OK">
      <formula>LEFT(N30,LEN("OK"))="OK"</formula>
    </cfRule>
  </conditionalFormatting>
  <conditionalFormatting sqref="N30">
    <cfRule type="beginsWith" dxfId="19131" priority="118" operator="beginsWith" text="ATR">
      <formula>LEFT(N30,LEN("ATR"))="ATR"</formula>
    </cfRule>
  </conditionalFormatting>
  <conditionalFormatting sqref="N30">
    <cfRule type="beginsWith" dxfId="19130" priority="117" operator="beginsWith" text="ATD">
      <formula>LEFT(N30,LEN("ATD"))="ATD"</formula>
    </cfRule>
  </conditionalFormatting>
  <conditionalFormatting sqref="N30">
    <cfRule type="beginsWith" dxfId="19129" priority="116" stopIfTrue="1" operator="beginsWith" text="DP">
      <formula>LEFT(N30,LEN("DP"))="DP"</formula>
    </cfRule>
  </conditionalFormatting>
  <conditionalFormatting sqref="N29">
    <cfRule type="beginsWith" dxfId="19128" priority="114" operator="beginsWith" text="FER">
      <formula>LEFT(N29,LEN("FER"))="FER"</formula>
    </cfRule>
    <cfRule type="beginsWith" dxfId="19127" priority="115" operator="beginsWith" text="FRS">
      <formula>LEFT(N29,LEN("FRS"))="FRS"</formula>
    </cfRule>
  </conditionalFormatting>
  <conditionalFormatting sqref="N29">
    <cfRule type="beginsWith" dxfId="19126" priority="113" operator="beginsWith" text="NT">
      <formula>LEFT(N29,LEN("NT"))="NT"</formula>
    </cfRule>
  </conditionalFormatting>
  <conditionalFormatting sqref="N29">
    <cfRule type="beginsWith" dxfId="19125" priority="110" operator="beginsWith" text="ANT">
      <formula>LEFT(N29,LEN("ANT"))="ANT"</formula>
    </cfRule>
    <cfRule type="beginsWith" dxfId="19124" priority="111" operator="beginsWith" text="FAL">
      <formula>LEFT(N29,LEN("FAL"))="FAL"</formula>
    </cfRule>
    <cfRule type="beginsWith" dxfId="19123" priority="112" operator="beginsWith" text="OK">
      <formula>LEFT(N29,LEN("OK"))="OK"</formula>
    </cfRule>
  </conditionalFormatting>
  <conditionalFormatting sqref="N29">
    <cfRule type="beginsWith" dxfId="19122" priority="109" operator="beginsWith" text="ATR">
      <formula>LEFT(N29,LEN("ATR"))="ATR"</formula>
    </cfRule>
  </conditionalFormatting>
  <conditionalFormatting sqref="N29">
    <cfRule type="beginsWith" dxfId="19121" priority="108" operator="beginsWith" text="ATD">
      <formula>LEFT(N29,LEN("ATD"))="ATD"</formula>
    </cfRule>
  </conditionalFormatting>
  <conditionalFormatting sqref="N29">
    <cfRule type="beginsWith" dxfId="19120" priority="107" operator="beginsWith" text="DP">
      <formula>LEFT(N29,LEN("DP"))="DP"</formula>
    </cfRule>
  </conditionalFormatting>
  <conditionalFormatting sqref="M27:M30">
    <cfRule type="expression" dxfId="19119" priority="106">
      <formula>L27="0"</formula>
    </cfRule>
  </conditionalFormatting>
  <conditionalFormatting sqref="L27:L30">
    <cfRule type="beginsWith" dxfId="19118" priority="105" operator="beginsWith" text="0">
      <formula>LEFT(L27,LEN("0"))="0"</formula>
    </cfRule>
  </conditionalFormatting>
  <conditionalFormatting sqref="L33:N34">
    <cfRule type="expression" dxfId="19117" priority="101">
      <formula>K31="FERIADO"</formula>
    </cfRule>
    <cfRule type="expression" dxfId="19116" priority="102">
      <formula>K31="FÉRIAS"</formula>
    </cfRule>
    <cfRule type="expression" dxfId="19115" priority="103">
      <formula>K31="ATESTADO"</formula>
    </cfRule>
    <cfRule type="expression" dxfId="19114" priority="104">
      <formula>K31="NTRAB"</formula>
    </cfRule>
  </conditionalFormatting>
  <conditionalFormatting sqref="N31">
    <cfRule type="beginsWith" dxfId="19113" priority="98" operator="beginsWith" text="DP">
      <formula>LEFT(N31,LEN("DP"))="DP"</formula>
    </cfRule>
    <cfRule type="beginsWith" dxfId="19112" priority="99" operator="beginsWith" text="FER">
      <formula>LEFT(N31,LEN("FER"))="FER"</formula>
    </cfRule>
    <cfRule type="beginsWith" dxfId="19111" priority="100" operator="beginsWith" text="FRS">
      <formula>LEFT(N31,LEN("FRS"))="FRS"</formula>
    </cfRule>
  </conditionalFormatting>
  <conditionalFormatting sqref="N31">
    <cfRule type="beginsWith" dxfId="19110" priority="97" operator="beginsWith" text="NT">
      <formula>LEFT(N31,LEN("NT"))="NT"</formula>
    </cfRule>
  </conditionalFormatting>
  <conditionalFormatting sqref="N31">
    <cfRule type="beginsWith" dxfId="19109" priority="94" operator="beginsWith" text="ANT">
      <formula>LEFT(N31,LEN("ANT"))="ANT"</formula>
    </cfRule>
    <cfRule type="beginsWith" dxfId="19108" priority="95" operator="beginsWith" text="FAL">
      <formula>LEFT(N31,LEN("FAL"))="FAL"</formula>
    </cfRule>
    <cfRule type="beginsWith" dxfId="19107" priority="96" operator="beginsWith" text="OK">
      <formula>LEFT(N31,LEN("OK"))="OK"</formula>
    </cfRule>
  </conditionalFormatting>
  <conditionalFormatting sqref="N31">
    <cfRule type="beginsWith" dxfId="19106" priority="93" operator="beginsWith" text="ATR">
      <formula>LEFT(N31,LEN("ATR"))="ATR"</formula>
    </cfRule>
  </conditionalFormatting>
  <conditionalFormatting sqref="N31">
    <cfRule type="beginsWith" dxfId="19105" priority="92" operator="beginsWith" text="ATD">
      <formula>LEFT(N31,LEN("ATD"))="ATD"</formula>
    </cfRule>
  </conditionalFormatting>
  <conditionalFormatting sqref="N32">
    <cfRule type="beginsWith" dxfId="19104" priority="90" operator="beginsWith" text="FER">
      <formula>LEFT(N32,LEN("FER"))="FER"</formula>
    </cfRule>
    <cfRule type="beginsWith" dxfId="19103" priority="91" operator="beginsWith" text="FRS">
      <formula>LEFT(N32,LEN("FRS"))="FRS"</formula>
    </cfRule>
  </conditionalFormatting>
  <conditionalFormatting sqref="N32">
    <cfRule type="beginsWith" dxfId="19102" priority="89" operator="beginsWith" text="NT">
      <formula>LEFT(N32,LEN("NT"))="NT"</formula>
    </cfRule>
  </conditionalFormatting>
  <conditionalFormatting sqref="N32">
    <cfRule type="beginsWith" dxfId="19101" priority="86" operator="beginsWith" text="ANT">
      <formula>LEFT(N32,LEN("ANT"))="ANT"</formula>
    </cfRule>
    <cfRule type="beginsWith" dxfId="19100" priority="87" operator="beginsWith" text="FAL">
      <formula>LEFT(N32,LEN("FAL"))="FAL"</formula>
    </cfRule>
    <cfRule type="beginsWith" dxfId="19099" priority="88" operator="beginsWith" text="OK">
      <formula>LEFT(N32,LEN("OK"))="OK"</formula>
    </cfRule>
  </conditionalFormatting>
  <conditionalFormatting sqref="N32">
    <cfRule type="beginsWith" dxfId="19098" priority="85" operator="beginsWith" text="ATR">
      <formula>LEFT(N32,LEN("ATR"))="ATR"</formula>
    </cfRule>
  </conditionalFormatting>
  <conditionalFormatting sqref="N32">
    <cfRule type="beginsWith" dxfId="19097" priority="84" operator="beginsWith" text="ATD">
      <formula>LEFT(N32,LEN("ATD"))="ATD"</formula>
    </cfRule>
  </conditionalFormatting>
  <conditionalFormatting sqref="N32">
    <cfRule type="beginsWith" dxfId="19096" priority="83" stopIfTrue="1" operator="beginsWith" text="DP">
      <formula>LEFT(N32,LEN("DP"))="DP"</formula>
    </cfRule>
  </conditionalFormatting>
  <conditionalFormatting sqref="M31:M32">
    <cfRule type="expression" dxfId="19095" priority="82">
      <formula>L31="0"</formula>
    </cfRule>
  </conditionalFormatting>
  <conditionalFormatting sqref="L31:L32">
    <cfRule type="beginsWith" dxfId="19094" priority="81" operator="beginsWith" text="0">
      <formula>LEFT(L31,LEN("0"))="0"</formula>
    </cfRule>
  </conditionalFormatting>
  <conditionalFormatting sqref="L35:N38">
    <cfRule type="expression" dxfId="19093" priority="77">
      <formula>K35="FÉRIAS"</formula>
    </cfRule>
    <cfRule type="expression" dxfId="19092" priority="78">
      <formula>K35="FERIADO"</formula>
    </cfRule>
    <cfRule type="expression" dxfId="19091" priority="79">
      <formula>K35="ATESTADO"</formula>
    </cfRule>
    <cfRule type="expression" dxfId="19090" priority="80">
      <formula>K35="NTRAB"</formula>
    </cfRule>
  </conditionalFormatting>
  <conditionalFormatting sqref="N40">
    <cfRule type="beginsWith" dxfId="19089" priority="75" operator="beginsWith" text="FER">
      <formula>LEFT(N40,LEN("FER"))="FER"</formula>
    </cfRule>
    <cfRule type="beginsWith" dxfId="19088" priority="76" operator="beginsWith" text="FRS">
      <formula>LEFT(N40,LEN("FRS"))="FRS"</formula>
    </cfRule>
  </conditionalFormatting>
  <conditionalFormatting sqref="N40">
    <cfRule type="beginsWith" dxfId="19087" priority="74" operator="beginsWith" text="NT">
      <formula>LEFT(N40,LEN("NT"))="NT"</formula>
    </cfRule>
  </conditionalFormatting>
  <conditionalFormatting sqref="N40">
    <cfRule type="beginsWith" dxfId="19086" priority="71" operator="beginsWith" text="ANT">
      <formula>LEFT(N40,LEN("ANT"))="ANT"</formula>
    </cfRule>
    <cfRule type="beginsWith" dxfId="19085" priority="72" operator="beginsWith" text="FAL">
      <formula>LEFT(N40,LEN("FAL"))="FAL"</formula>
    </cfRule>
    <cfRule type="beginsWith" dxfId="19084" priority="73" operator="beginsWith" text="OK">
      <formula>LEFT(N40,LEN("OK"))="OK"</formula>
    </cfRule>
  </conditionalFormatting>
  <conditionalFormatting sqref="N40">
    <cfRule type="beginsWith" dxfId="19083" priority="70" operator="beginsWith" text="ATR">
      <formula>LEFT(N40,LEN("ATR"))="ATR"</formula>
    </cfRule>
  </conditionalFormatting>
  <conditionalFormatting sqref="N40">
    <cfRule type="beginsWith" dxfId="19082" priority="69" operator="beginsWith" text="ATD">
      <formula>LEFT(N40,LEN("ATD"))="ATD"</formula>
    </cfRule>
  </conditionalFormatting>
  <conditionalFormatting sqref="N40">
    <cfRule type="beginsWith" dxfId="19081" priority="68" operator="beginsWith" text="DP">
      <formula>LEFT(N40,LEN("DP"))="DP"</formula>
    </cfRule>
  </conditionalFormatting>
  <conditionalFormatting sqref="N39">
    <cfRule type="beginsWith" dxfId="19080" priority="66" operator="beginsWith" text="FER">
      <formula>LEFT(N39,LEN("FER"))="FER"</formula>
    </cfRule>
    <cfRule type="beginsWith" dxfId="19079" priority="67" operator="beginsWith" text="FRS">
      <formula>LEFT(N39,LEN("FRS"))="FRS"</formula>
    </cfRule>
  </conditionalFormatting>
  <conditionalFormatting sqref="N39">
    <cfRule type="beginsWith" dxfId="19078" priority="65" operator="beginsWith" text="NT">
      <formula>LEFT(N39,LEN("NT"))="NT"</formula>
    </cfRule>
  </conditionalFormatting>
  <conditionalFormatting sqref="N39">
    <cfRule type="beginsWith" dxfId="19077" priority="62" operator="beginsWith" text="ANT">
      <formula>LEFT(N39,LEN("ANT"))="ANT"</formula>
    </cfRule>
    <cfRule type="beginsWith" dxfId="19076" priority="63" operator="beginsWith" text="FAL">
      <formula>LEFT(N39,LEN("FAL"))="FAL"</formula>
    </cfRule>
    <cfRule type="beginsWith" dxfId="19075" priority="64" operator="beginsWith" text="OK">
      <formula>LEFT(N39,LEN("OK"))="OK"</formula>
    </cfRule>
  </conditionalFormatting>
  <conditionalFormatting sqref="N39">
    <cfRule type="beginsWith" dxfId="19074" priority="61" operator="beginsWith" text="ATR">
      <formula>LEFT(N39,LEN("ATR"))="ATR"</formula>
    </cfRule>
  </conditionalFormatting>
  <conditionalFormatting sqref="N39">
    <cfRule type="beginsWith" dxfId="19073" priority="60" operator="beginsWith" text="ATD">
      <formula>LEFT(N39,LEN("ATD"))="ATD"</formula>
    </cfRule>
  </conditionalFormatting>
  <conditionalFormatting sqref="N39">
    <cfRule type="beginsWith" dxfId="19072" priority="59" operator="beginsWith" text="DP">
      <formula>LEFT(N39,LEN("DP"))="DP"</formula>
    </cfRule>
  </conditionalFormatting>
  <conditionalFormatting sqref="N42">
    <cfRule type="beginsWith" dxfId="19071" priority="57" operator="beginsWith" text="FER">
      <formula>LEFT(N42,LEN("FER"))="FER"</formula>
    </cfRule>
    <cfRule type="beginsWith" dxfId="19070" priority="58" operator="beginsWith" text="FRS">
      <formula>LEFT(N42,LEN("FRS"))="FRS"</formula>
    </cfRule>
  </conditionalFormatting>
  <conditionalFormatting sqref="N42">
    <cfRule type="beginsWith" dxfId="19069" priority="56" operator="beginsWith" text="NT">
      <formula>LEFT(N42,LEN("NT"))="NT"</formula>
    </cfRule>
  </conditionalFormatting>
  <conditionalFormatting sqref="N42">
    <cfRule type="beginsWith" dxfId="19068" priority="53" operator="beginsWith" text="ANT">
      <formula>LEFT(N42,LEN("ANT"))="ANT"</formula>
    </cfRule>
    <cfRule type="beginsWith" dxfId="19067" priority="54" operator="beginsWith" text="FAL">
      <formula>LEFT(N42,LEN("FAL"))="FAL"</formula>
    </cfRule>
    <cfRule type="beginsWith" dxfId="19066" priority="55" operator="beginsWith" text="OK">
      <formula>LEFT(N42,LEN("OK"))="OK"</formula>
    </cfRule>
  </conditionalFormatting>
  <conditionalFormatting sqref="N42">
    <cfRule type="beginsWith" dxfId="19065" priority="52" operator="beginsWith" text="ATR">
      <formula>LEFT(N42,LEN("ATR"))="ATR"</formula>
    </cfRule>
  </conditionalFormatting>
  <conditionalFormatting sqref="N42">
    <cfRule type="beginsWith" dxfId="19064" priority="51" operator="beginsWith" text="ATD">
      <formula>LEFT(N42,LEN("ATD"))="ATD"</formula>
    </cfRule>
  </conditionalFormatting>
  <conditionalFormatting sqref="N42">
    <cfRule type="beginsWith" dxfId="19063" priority="50" stopIfTrue="1" operator="beginsWith" text="DP">
      <formula>LEFT(N42,LEN("DP"))="DP"</formula>
    </cfRule>
  </conditionalFormatting>
  <conditionalFormatting sqref="N41">
    <cfRule type="beginsWith" dxfId="19062" priority="48" operator="beginsWith" text="FER">
      <formula>LEFT(N41,LEN("FER"))="FER"</formula>
    </cfRule>
    <cfRule type="beginsWith" dxfId="19061" priority="49" operator="beginsWith" text="FRS">
      <formula>LEFT(N41,LEN("FRS"))="FRS"</formula>
    </cfRule>
  </conditionalFormatting>
  <conditionalFormatting sqref="N41">
    <cfRule type="beginsWith" dxfId="19060" priority="47" operator="beginsWith" text="NT">
      <formula>LEFT(N41,LEN("NT"))="NT"</formula>
    </cfRule>
  </conditionalFormatting>
  <conditionalFormatting sqref="N41">
    <cfRule type="beginsWith" dxfId="19059" priority="44" operator="beginsWith" text="ANT">
      <formula>LEFT(N41,LEN("ANT"))="ANT"</formula>
    </cfRule>
    <cfRule type="beginsWith" dxfId="19058" priority="45" operator="beginsWith" text="FAL">
      <formula>LEFT(N41,LEN("FAL"))="FAL"</formula>
    </cfRule>
    <cfRule type="beginsWith" dxfId="19057" priority="46" operator="beginsWith" text="OK">
      <formula>LEFT(N41,LEN("OK"))="OK"</formula>
    </cfRule>
  </conditionalFormatting>
  <conditionalFormatting sqref="N41">
    <cfRule type="beginsWith" dxfId="19056" priority="43" operator="beginsWith" text="ATR">
      <formula>LEFT(N41,LEN("ATR"))="ATR"</formula>
    </cfRule>
  </conditionalFormatting>
  <conditionalFormatting sqref="N41">
    <cfRule type="beginsWith" dxfId="19055" priority="42" operator="beginsWith" text="ATD">
      <formula>LEFT(N41,LEN("ATD"))="ATD"</formula>
    </cfRule>
  </conditionalFormatting>
  <conditionalFormatting sqref="N41">
    <cfRule type="beginsWith" dxfId="19054" priority="41" operator="beginsWith" text="DP">
      <formula>LEFT(N41,LEN("DP"))="DP"</formula>
    </cfRule>
  </conditionalFormatting>
  <conditionalFormatting sqref="M39:M42">
    <cfRule type="expression" dxfId="19053" priority="40">
      <formula>L39="0"</formula>
    </cfRule>
  </conditionalFormatting>
  <conditionalFormatting sqref="L39:L42">
    <cfRule type="beginsWith" dxfId="19052" priority="39" operator="beginsWith" text="0">
      <formula>LEFT(L39,LEN("0"))="0"</formula>
    </cfRule>
  </conditionalFormatting>
  <conditionalFormatting sqref="N44">
    <cfRule type="beginsWith" dxfId="19051" priority="37" operator="beginsWith" text="FER">
      <formula>LEFT(N44,LEN("FER"))="FER"</formula>
    </cfRule>
    <cfRule type="beginsWith" dxfId="19050" priority="38" operator="beginsWith" text="FRS">
      <formula>LEFT(N44,LEN("FRS"))="FRS"</formula>
    </cfRule>
  </conditionalFormatting>
  <conditionalFormatting sqref="N44">
    <cfRule type="beginsWith" dxfId="19049" priority="36" operator="beginsWith" text="NT">
      <formula>LEFT(N44,LEN("NT"))="NT"</formula>
    </cfRule>
  </conditionalFormatting>
  <conditionalFormatting sqref="N44">
    <cfRule type="beginsWith" dxfId="19048" priority="33" operator="beginsWith" text="ANT">
      <formula>LEFT(N44,LEN("ANT"))="ANT"</formula>
    </cfRule>
    <cfRule type="beginsWith" dxfId="19047" priority="34" operator="beginsWith" text="FAL">
      <formula>LEFT(N44,LEN("FAL"))="FAL"</formula>
    </cfRule>
    <cfRule type="beginsWith" dxfId="19046" priority="35" operator="beginsWith" text="OK">
      <formula>LEFT(N44,LEN("OK"))="OK"</formula>
    </cfRule>
  </conditionalFormatting>
  <conditionalFormatting sqref="N44">
    <cfRule type="beginsWith" dxfId="19045" priority="32" operator="beginsWith" text="ATR">
      <formula>LEFT(N44,LEN("ATR"))="ATR"</formula>
    </cfRule>
  </conditionalFormatting>
  <conditionalFormatting sqref="N44">
    <cfRule type="beginsWith" dxfId="19044" priority="31" operator="beginsWith" text="ATD">
      <formula>LEFT(N44,LEN("ATD"))="ATD"</formula>
    </cfRule>
  </conditionalFormatting>
  <conditionalFormatting sqref="N44">
    <cfRule type="beginsWith" dxfId="19043" priority="30" operator="beginsWith" text="DP">
      <formula>LEFT(N44,LEN("DP"))="DP"</formula>
    </cfRule>
  </conditionalFormatting>
  <conditionalFormatting sqref="N43">
    <cfRule type="beginsWith" dxfId="19042" priority="28" operator="beginsWith" text="FER">
      <formula>LEFT(N43,LEN("FER"))="FER"</formula>
    </cfRule>
    <cfRule type="beginsWith" dxfId="19041" priority="29" operator="beginsWith" text="FRS">
      <formula>LEFT(N43,LEN("FRS"))="FRS"</formula>
    </cfRule>
  </conditionalFormatting>
  <conditionalFormatting sqref="N43">
    <cfRule type="beginsWith" dxfId="19040" priority="27" operator="beginsWith" text="NT">
      <formula>LEFT(N43,LEN("NT"))="NT"</formula>
    </cfRule>
  </conditionalFormatting>
  <conditionalFormatting sqref="N43">
    <cfRule type="beginsWith" dxfId="19039" priority="24" operator="beginsWith" text="ANT">
      <formula>LEFT(N43,LEN("ANT"))="ANT"</formula>
    </cfRule>
    <cfRule type="beginsWith" dxfId="19038" priority="25" operator="beginsWith" text="FAL">
      <formula>LEFT(N43,LEN("FAL"))="FAL"</formula>
    </cfRule>
    <cfRule type="beginsWith" dxfId="19037" priority="26" operator="beginsWith" text="OK">
      <formula>LEFT(N43,LEN("OK"))="OK"</formula>
    </cfRule>
  </conditionalFormatting>
  <conditionalFormatting sqref="N43">
    <cfRule type="beginsWith" dxfId="19036" priority="23" operator="beginsWith" text="ATR">
      <formula>LEFT(N43,LEN("ATR"))="ATR"</formula>
    </cfRule>
  </conditionalFormatting>
  <conditionalFormatting sqref="N43">
    <cfRule type="beginsWith" dxfId="19035" priority="22" operator="beginsWith" text="ATD">
      <formula>LEFT(N43,LEN("ATD"))="ATD"</formula>
    </cfRule>
  </conditionalFormatting>
  <conditionalFormatting sqref="N43">
    <cfRule type="beginsWith" dxfId="19034" priority="21" operator="beginsWith" text="DP">
      <formula>LEFT(N43,LEN("DP"))="DP"</formula>
    </cfRule>
  </conditionalFormatting>
  <conditionalFormatting sqref="N46">
    <cfRule type="beginsWith" dxfId="19033" priority="19" operator="beginsWith" text="FER">
      <formula>LEFT(N46,LEN("FER"))="FER"</formula>
    </cfRule>
    <cfRule type="beginsWith" dxfId="19032" priority="20" operator="beginsWith" text="FRS">
      <formula>LEFT(N46,LEN("FRS"))="FRS"</formula>
    </cfRule>
  </conditionalFormatting>
  <conditionalFormatting sqref="N46">
    <cfRule type="beginsWith" dxfId="19031" priority="18" operator="beginsWith" text="NT">
      <formula>LEFT(N46,LEN("NT"))="NT"</formula>
    </cfRule>
  </conditionalFormatting>
  <conditionalFormatting sqref="N46">
    <cfRule type="beginsWith" dxfId="19030" priority="15" operator="beginsWith" text="ANT">
      <formula>LEFT(N46,LEN("ANT"))="ANT"</formula>
    </cfRule>
    <cfRule type="beginsWith" dxfId="19029" priority="16" operator="beginsWith" text="FAL">
      <formula>LEFT(N46,LEN("FAL"))="FAL"</formula>
    </cfRule>
    <cfRule type="beginsWith" dxfId="19028" priority="17" operator="beginsWith" text="OK">
      <formula>LEFT(N46,LEN("OK"))="OK"</formula>
    </cfRule>
  </conditionalFormatting>
  <conditionalFormatting sqref="N46">
    <cfRule type="beginsWith" dxfId="19027" priority="14" operator="beginsWith" text="ATR">
      <formula>LEFT(N46,LEN("ATR"))="ATR"</formula>
    </cfRule>
  </conditionalFormatting>
  <conditionalFormatting sqref="N46">
    <cfRule type="beginsWith" dxfId="19026" priority="13" operator="beginsWith" text="ATD">
      <formula>LEFT(N46,LEN("ATD"))="ATD"</formula>
    </cfRule>
  </conditionalFormatting>
  <conditionalFormatting sqref="N46">
    <cfRule type="beginsWith" dxfId="19025" priority="12" stopIfTrue="1" operator="beginsWith" text="DP">
      <formula>LEFT(N46,LEN("DP"))="DP"</formula>
    </cfRule>
  </conditionalFormatting>
  <conditionalFormatting sqref="N45">
    <cfRule type="beginsWith" dxfId="19024" priority="10" operator="beginsWith" text="FER">
      <formula>LEFT(N45,LEN("FER"))="FER"</formula>
    </cfRule>
    <cfRule type="beginsWith" dxfId="19023" priority="11" operator="beginsWith" text="FRS">
      <formula>LEFT(N45,LEN("FRS"))="FRS"</formula>
    </cfRule>
  </conditionalFormatting>
  <conditionalFormatting sqref="N45">
    <cfRule type="beginsWith" dxfId="19022" priority="9" operator="beginsWith" text="NT">
      <formula>LEFT(N45,LEN("NT"))="NT"</formula>
    </cfRule>
  </conditionalFormatting>
  <conditionalFormatting sqref="N45">
    <cfRule type="beginsWith" dxfId="19021" priority="6" operator="beginsWith" text="ANT">
      <formula>LEFT(N45,LEN("ANT"))="ANT"</formula>
    </cfRule>
    <cfRule type="beginsWith" dxfId="19020" priority="7" operator="beginsWith" text="FAL">
      <formula>LEFT(N45,LEN("FAL"))="FAL"</formula>
    </cfRule>
    <cfRule type="beginsWith" dxfId="19019" priority="8" operator="beginsWith" text="OK">
      <formula>LEFT(N45,LEN("OK"))="OK"</formula>
    </cfRule>
  </conditionalFormatting>
  <conditionalFormatting sqref="N45">
    <cfRule type="beginsWith" dxfId="19018" priority="5" operator="beginsWith" text="ATR">
      <formula>LEFT(N45,LEN("ATR"))="ATR"</formula>
    </cfRule>
  </conditionalFormatting>
  <conditionalFormatting sqref="N45">
    <cfRule type="beginsWith" dxfId="19017" priority="4" operator="beginsWith" text="ATD">
      <formula>LEFT(N45,LEN("ATD"))="ATD"</formula>
    </cfRule>
  </conditionalFormatting>
  <conditionalFormatting sqref="N45">
    <cfRule type="beginsWith" dxfId="19016" priority="3" operator="beginsWith" text="DP">
      <formula>LEFT(N45,LEN("DP"))="DP"</formula>
    </cfRule>
  </conditionalFormatting>
  <conditionalFormatting sqref="M43:M46">
    <cfRule type="expression" dxfId="19015" priority="2">
      <formula>L43="0"</formula>
    </cfRule>
  </conditionalFormatting>
  <conditionalFormatting sqref="L43:L46">
    <cfRule type="beginsWith" dxfId="19014" priority="1" operator="beginsWith" text="0">
      <formula>LEFT(L43,LEN("0"))="0"</formula>
    </cfRule>
  </conditionalFormatting>
  <dataValidations count="2">
    <dataValidation type="list" allowBlank="1" showInputMessage="1" showErrorMessage="1" sqref="N47" xr:uid="{74240455-0ED8-4EF7-8F24-0454ECE9DB7E}">
      <formula1>$W$48:$W$49</formula1>
    </dataValidation>
    <dataValidation type="list" allowBlank="1" showInputMessage="1" showErrorMessage="1" sqref="K3 A39 F19 F31 F7 F15 F23 F3 F11 F27 A35 A19 A31 K27 A7 A15 A23 A3 A11 A27 K11 F39 F35 K19 K31 K7 K15 K23 K39 K35 K43" xr:uid="{7EED87A6-236F-4352-B7EF-B93DD06EC155}">
      <formula1>$K$101:$K$105</formula1>
    </dataValidation>
  </dataValidations>
  <pageMargins left="0.43307086614173229" right="3.937007874015748E-2" top="0.35433070866141736" bottom="0.35433070866141736" header="0.31496062992125984" footer="0.31496062992125984"/>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ilha30">
    <tabColor rgb="FFFFFF00"/>
  </sheetPr>
  <dimension ref="A1:BN651"/>
  <sheetViews>
    <sheetView showGridLines="0" showRuler="0" showWhiteSpace="0" zoomScale="115" zoomScaleNormal="115" workbookViewId="0">
      <pane ySplit="1" topLeftCell="A2" activePane="bottomLeft" state="frozen"/>
      <selection pane="bottomLeft" sqref="A1:I1"/>
    </sheetView>
  </sheetViews>
  <sheetFormatPr defaultRowHeight="15" x14ac:dyDescent="0.25"/>
  <cols>
    <col min="1" max="1" width="10.85546875" style="1" customWidth="1"/>
    <col min="2" max="2" width="8" style="1" bestFit="1" customWidth="1"/>
    <col min="3" max="3" width="6.140625" style="6" bestFit="1" customWidth="1"/>
    <col min="4" max="4" width="4.7109375" style="6" customWidth="1"/>
    <col min="5" max="5" width="2.5703125" style="1" customWidth="1"/>
    <col min="6" max="6" width="10.85546875" style="1" customWidth="1"/>
    <col min="7" max="7" width="8" style="1" bestFit="1" customWidth="1"/>
    <col min="8" max="8" width="6.140625" style="1" bestFit="1" customWidth="1"/>
    <col min="9" max="9" width="4.7109375" style="1" bestFit="1" customWidth="1"/>
    <col min="10" max="10" width="2.5703125" style="1" customWidth="1"/>
    <col min="11" max="11" width="10.85546875" style="1" customWidth="1"/>
    <col min="12" max="12" width="8" style="1" bestFit="1" customWidth="1"/>
    <col min="13" max="13" width="6.140625" style="1" bestFit="1" customWidth="1"/>
    <col min="14" max="14" width="4.7109375" style="1" customWidth="1"/>
    <col min="15" max="15" width="2.5703125" style="1" customWidth="1"/>
    <col min="16" max="16" width="10.7109375" style="1" bestFit="1" customWidth="1"/>
    <col min="17" max="17" width="5.5703125" style="1" bestFit="1" customWidth="1"/>
    <col min="18" max="18" width="1" style="1" customWidth="1"/>
    <col min="19" max="19" width="10.7109375" style="1" bestFit="1" customWidth="1"/>
    <col min="20" max="20" width="3" style="1" bestFit="1" customWidth="1"/>
    <col min="21" max="21" width="3.42578125" style="1" customWidth="1"/>
    <col min="22" max="22" width="32.28515625" style="1" customWidth="1"/>
    <col min="23" max="23" width="8" style="1" bestFit="1" customWidth="1"/>
    <col min="24" max="24" width="6.140625" style="1" bestFit="1" customWidth="1"/>
    <col min="25" max="25" width="9.140625" style="9"/>
    <col min="26" max="27" width="9.140625" style="1"/>
    <col min="28" max="28" width="13.42578125" style="1" customWidth="1"/>
    <col min="29" max="29" width="16.140625" style="1" customWidth="1"/>
    <col min="30" max="30" width="12.7109375" style="1" bestFit="1" customWidth="1"/>
    <col min="31" max="16384" width="9.140625" style="1"/>
  </cols>
  <sheetData>
    <row r="1" spans="1:66" ht="30.75" customHeight="1" x14ac:dyDescent="0.25">
      <c r="A1" s="280" t="str">
        <f>IF(DADOS!H22=0, "", DADOS!H22)</f>
        <v/>
      </c>
      <c r="B1" s="280"/>
      <c r="C1" s="280"/>
      <c r="D1" s="280"/>
      <c r="E1" s="280"/>
      <c r="F1" s="280"/>
      <c r="G1" s="280"/>
      <c r="H1" s="280"/>
      <c r="I1" s="280"/>
      <c r="J1" s="15" t="s">
        <v>121</v>
      </c>
      <c r="K1" s="281" t="str">
        <f>CONFIG!G5</f>
        <v>MARÇO</v>
      </c>
      <c r="L1" s="281"/>
      <c r="M1" s="281">
        <f>CONFIG!G7</f>
        <v>2026</v>
      </c>
      <c r="N1" s="281"/>
      <c r="O1" s="10"/>
      <c r="P1" s="283"/>
      <c r="Q1" s="283"/>
      <c r="R1" s="22"/>
      <c r="S1" s="283"/>
      <c r="T1" s="283"/>
      <c r="W1" s="282" t="s">
        <v>9</v>
      </c>
      <c r="X1" s="282"/>
    </row>
    <row r="2" spans="1:66" s="6" customFormat="1" x14ac:dyDescent="0.25">
      <c r="A2" s="2" t="s">
        <v>1</v>
      </c>
      <c r="B2" s="2" t="s">
        <v>0</v>
      </c>
      <c r="C2" s="2" t="s">
        <v>4</v>
      </c>
      <c r="D2" s="2" t="s">
        <v>5</v>
      </c>
      <c r="E2" s="188"/>
      <c r="F2" s="3" t="s">
        <v>1</v>
      </c>
      <c r="G2" s="3" t="s">
        <v>0</v>
      </c>
      <c r="H2" s="3" t="s">
        <v>4</v>
      </c>
      <c r="I2" s="3" t="s">
        <v>5</v>
      </c>
      <c r="J2" s="187"/>
      <c r="K2" s="3" t="s">
        <v>1</v>
      </c>
      <c r="L2" s="2" t="s">
        <v>0</v>
      </c>
      <c r="M2" s="3" t="s">
        <v>4</v>
      </c>
      <c r="N2" s="3" t="s">
        <v>5</v>
      </c>
      <c r="O2" s="4"/>
      <c r="P2" s="294" t="s">
        <v>57</v>
      </c>
      <c r="Q2" s="294"/>
      <c r="R2" s="294"/>
      <c r="S2" s="294"/>
      <c r="T2" s="21" t="s">
        <v>32</v>
      </c>
      <c r="U2" s="1"/>
      <c r="V2" s="1"/>
      <c r="W2" s="9" t="s">
        <v>6</v>
      </c>
      <c r="X2" s="9" t="s">
        <v>4</v>
      </c>
      <c r="Y2" s="9" t="s">
        <v>122</v>
      </c>
      <c r="Z2" s="1"/>
      <c r="AA2" s="1"/>
      <c r="AB2" s="1"/>
      <c r="AC2" s="1"/>
      <c r="AD2" s="1"/>
      <c r="AE2" s="1"/>
      <c r="AF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row>
    <row r="3" spans="1:66" ht="15" customHeight="1" x14ac:dyDescent="0.25">
      <c r="A3" s="11" t="s">
        <v>17</v>
      </c>
      <c r="B3" s="46"/>
      <c r="C3" s="7"/>
      <c r="D3" s="49" t="str">
        <f>_xlfn.LET(_xlpm.a,A3,_xlpm.c,C3,_xlpm.x,$X$3,_xlpm.y,$Y$3,_xlpm.limInf,$B$51,_xlpm.limSup,$C$51,_xlpm.linhaAnt,A4,IF(_xlpm.a="FÉRIAS","FRS",IF(_xlpm.a="FERIADO","FER",IF(_xlpm.a="NTRAB","NTB",IF(AND(_xlpm.a="ATESTADO",_xlpm.c=""),"ATD",IF(_xlpm.c&lt;&gt;"",IF(_xlpm.c&lt;=_xlpm.x,IF(_xlpm.c&gt;_xlpm.y,"DP","OK"),"ATR"),IF(_xlpm.linhaAnt&lt;_xlpm.limInf,"FAL","")))))))</f>
        <v>FER</v>
      </c>
      <c r="E3" s="192" t="str">
        <f>IFERROR(IF(C3="","",IF(A5="SÁBADO",IF(ABS((INT($Y$8/100)*60+MOD($Y$8,100))-(INT(C3/100)*60+MOD(C3,100)))&lt;=5,0,(INT($Y$8/100)*60+MOD($Y$8,100))-(INT(C3/100)*60+MOD(C3,100))),IF(ABS((INT($Y$3/100)*60+MOD($Y$3,100))-(INT(C3/100)*60+MOD(C3,100)))&lt;=5,0,(INT($Y$3/100)*60+MOD($Y$3,100))-(INT(C3/100)*60+MOD(C3,100))))),"")</f>
        <v/>
      </c>
      <c r="F3" s="11"/>
      <c r="G3" s="256" t="s">
        <v>10</v>
      </c>
      <c r="H3" s="257"/>
      <c r="I3" s="257"/>
      <c r="J3" s="176" t="str">
        <f>IFERROR(IF(H3="","",IF(F5="SÁBADO",IF(ABS((INT($Y$8/100)*60+MOD($Y$8,100))-(INT(H3/100)*60+MOD(H3,100)))&lt;=5,0,(INT($Y$8/100)*60+MOD($Y$8,100))-(INT(H3/100)*60+MOD(H3,100))),IF(ABS((INT($Y$3/100)*60+MOD($Y$3,100))-(INT(H3/100)*60+MOD(H3,100)))&lt;=5,0,(INT($Y$3/100)*60+MOD($Y$3,100))-(INT(H3/100)*60+MOD(H3,100))))),"")</f>
        <v/>
      </c>
      <c r="K3" s="11"/>
      <c r="L3" s="46"/>
      <c r="M3" s="7"/>
      <c r="N3" s="49" t="str">
        <f ca="1">_xlfn.LET(_xlpm.a,K3,_xlpm.c,M3,_xlpm.x,$X$3,_xlpm.y,$Y$3,_xlpm.limInf,$B$51,_xlpm.limSup,$C$51,_xlpm.linhaAnt,K4,IF(_xlpm.a="FÉRIAS","FRS",IF(_xlpm.a="FERIADO","FER",IF(_xlpm.a="NTRAB","NTB",IF(AND(_xlpm.a="ATESTADO",_xlpm.c=""),"ATD",IF(_xlpm.c&lt;&gt;"",IF(_xlpm.c&lt;=_xlpm.x,IF(_xlpm.c&gt;_xlpm.y,"DP","OK"),"ATR"),IF(_xlpm.linhaAnt&lt;_xlpm.limInf,"FAL","")))))))</f>
        <v/>
      </c>
      <c r="O3" s="192" t="str">
        <f>IF($N$47&lt;&gt;"SIM","",IFERROR(IF(TRIM(M3&amp;"")="","",_xlfn.LET(_xlpm.v,VALUE(TRIM(M3&amp;"")),_xlpm.alvo,IF(K5="SÁBADO",(INT($Y$8/100)*60+MOD($Y$8,100)),(INT($Y$3/100)*60+MOD($Y$3,100))),_xlpm.real,(INT(_xlpm.v/100)*60+MOD(_xlpm.v,100)),_xlpm.dif,_xlpm.alvo-_xlpm.real,IF(ABS(_xlpm.dif)&lt;=5,0,_xlpm.dif))),"ER"))</f>
        <v/>
      </c>
      <c r="P3" s="231"/>
      <c r="Q3" s="235"/>
      <c r="R3" s="190"/>
      <c r="S3" s="239" t="str">
        <f>IF(R3="","",TEXT(R3,"00""/""00""/""0000"))</f>
        <v/>
      </c>
      <c r="T3" s="233" t="str">
        <f>IF(R3="","",LEFT(S3&amp;"00",2))</f>
        <v/>
      </c>
      <c r="W3" s="9" t="s">
        <v>7</v>
      </c>
      <c r="X3" s="35">
        <f>DADOS!K22+5</f>
        <v>5</v>
      </c>
      <c r="Y3" s="35">
        <f>X3-5</f>
        <v>0</v>
      </c>
    </row>
    <row r="4" spans="1:66" x14ac:dyDescent="0.25">
      <c r="A4" s="41">
        <f ca="1">IF(AND($B$51=1,$A$52&lt;&gt;"01/01/2021"),"HOJE",1)</f>
        <v>1</v>
      </c>
      <c r="B4" s="46"/>
      <c r="C4" s="7"/>
      <c r="D4" s="49" t="str">
        <f>_xlfn.LET(_xlpm.a,A3,_xlpm.c,C4,_xlpm.x,$X$4,_xlpm.limInf,$B$51,_xlpm.limSup,$C$51,_xlpm.linhaAnt,A4,IF(_xlpm.a="FÉRIAS","FRS",IF(_xlpm.a="FERIADO","FER",IF(_xlpm.a="NTRAB","NTB",IF(AND(_xlpm.a="ATESTADO",_xlpm.c=""),"ATD",IF(_xlpm.c&lt;&gt;"",IF(_xlpm.c&gt;=_xlpm.x,"OK","ANT"),IF(_xlpm.linhaAnt&lt;_xlpm.limInf,"FAL","")))))))</f>
        <v>FER</v>
      </c>
      <c r="E4" s="192" t="str">
        <f>IFERROR(IF(C4="","",IF(ABS((INT($X$4/100)*60+MOD($X$4,100))-(INT(C4/100)*60+MOD(C4,100)))&lt;=5,0,(INT($X$4/100)*60+MOD($X$4,100))-(INT(C4/100)*60+MOD(C4,100))))*-1,"")</f>
        <v/>
      </c>
      <c r="F4" s="41">
        <f ca="1">IF($B$51=11,"HOJE",11)</f>
        <v>11</v>
      </c>
      <c r="G4" s="256"/>
      <c r="H4" s="257"/>
      <c r="I4" s="257"/>
      <c r="J4" s="176" t="str">
        <f>IFERROR(IF(H4="","",IF(ABS((INT($X$4/100)*60+MOD($X$4,100))-(INT(H4/100)*60+MOD(H4,100)))&lt;=5,0,(INT($X$4/100)*60+MOD($X$4,100))-(INT(H4/100)*60+MOD(H4,100))))*-1,"")</f>
        <v/>
      </c>
      <c r="K4" s="41">
        <f ca="1">IF($B$51=21,"HOJE",21)</f>
        <v>21</v>
      </c>
      <c r="L4" s="46"/>
      <c r="M4" s="7"/>
      <c r="N4" s="49" t="str">
        <f ca="1">_xlfn.LET(_xlpm.a,K3,_xlpm.c,M4,_xlpm.x,$X$4,_xlpm.limInf,$B$51,_xlpm.limSup,$C$51,_xlpm.linhaAnt,K4,IF(_xlpm.a="FÉRIAS","FRS",IF(_xlpm.a="FERIADO","FER",IF(_xlpm.a="NTRAB","NTB",IF(AND(_xlpm.a="ATESTADO",_xlpm.c=""),"ATD",IF(_xlpm.c&lt;&gt;"",IF(_xlpm.c&gt;=_xlpm.x,"OK","ANT"),IF(_xlpm.linhaAnt&lt;_xlpm.limInf,"FAL","")))))))</f>
        <v/>
      </c>
      <c r="O4" s="192" t="str">
        <f>IF($N$47&lt;&gt;"SIM","",IFERROR(IF(TRIM(M4&amp;"")="","",_xlfn.LET(_xlpm.v,VALUE(TRIM(M4&amp;"")),_xlpm.alvo,(INT($X$4/100)*60+MOD($X$4,100)),_xlpm.real,(INT(_xlpm.v/100)*60+MOD(_xlpm.v,100)),_xlpm.dif,_xlpm.alvo-_xlpm.real,IF(ABS(_xlpm.dif)&lt;=5,0,_xlpm.dif))*-1),"ER"))</f>
        <v/>
      </c>
      <c r="P4" s="231"/>
      <c r="Q4" s="235"/>
      <c r="R4" s="190"/>
      <c r="S4" s="239" t="str">
        <f t="shared" ref="S4:S53" si="0">IF(R4="","",TEXT(R4,"00""/""00""/""0000"))</f>
        <v/>
      </c>
      <c r="T4" s="233" t="str">
        <f t="shared" ref="T4:T53" si="1">IF(R4="","",LEFT(S4&amp;"00",2))</f>
        <v/>
      </c>
      <c r="U4" s="5"/>
      <c r="V4" s="5"/>
      <c r="W4" s="9" t="s">
        <v>2</v>
      </c>
      <c r="X4" s="35">
        <f>DADOS!L22</f>
        <v>0</v>
      </c>
      <c r="Y4" s="35">
        <f>X4</f>
        <v>0</v>
      </c>
    </row>
    <row r="5" spans="1:66" x14ac:dyDescent="0.25">
      <c r="A5" s="41" t="str">
        <f>CONFIG!G3</f>
        <v>DOMINGO</v>
      </c>
      <c r="B5" s="46"/>
      <c r="C5" s="7"/>
      <c r="D5" s="49" t="str">
        <f>_xlfn.LET(_xlpm.a,A3,_xlpm.c,C5,_xlpm.x,$X$5,_xlpm.y,$Y$5,_xlpm.limInf,$B$51,_xlpm.limSup,$C$51,_xlpm.linhaAnt,A4,IF(_xlpm.a="FÉRIAS","FRS",IF(_xlpm.a="FERIADO","FER",IF(_xlpm.a="NTRAB","NTB",IF(AND(_xlpm.a="ATESTADO",_xlpm.c=""),"ATD",IF(_xlpm.c&lt;&gt;"",IF(_xlpm.c&lt;=_xlpm.x,IF(_xlpm.c&gt;_xlpm.y,"DP","OK"),"ATR"),IF(_xlpm.linhaAnt&lt;_xlpm.limInf,"FAL","")))))))</f>
        <v>FER</v>
      </c>
      <c r="E5" s="192" t="str">
        <f>IFERROR(IF(C5="","",IF(ABS((INT($Y$5/100)*60+MOD($Y$5,100))-(INT(C5/100)*60+MOD(C5,100)))&lt;=5,0,(INT($Y$5/100)*60+MOD($Y$5,100))-(INT(C5/100)*60+MOD(C5,100)))),"")</f>
        <v/>
      </c>
      <c r="F5" s="41" t="str">
        <f>IF(A41="SÁBADO","DOMINGO",IF(A41="DOMINGO","SEGUNDA",IF(A41="SEGUNDA","TERÇA",IF(A41="SEGUNDA","TERÇA",IF(A41="TERÇA","QUARTA",IF(A41="QUARTA","QUINTA",IF(A41="QUINTA","SEXTA",IF(A41="SEXTA","SÁBADO","ERRO"))))))))</f>
        <v>QUARTA</v>
      </c>
      <c r="G5" s="256"/>
      <c r="H5" s="257"/>
      <c r="I5" s="257"/>
      <c r="J5" s="176" t="str">
        <f>IFERROR(IF(H5="","",IF(ABS((INT($Y$5/100)*60+MOD($Y$5,100))-(INT(H5/100)*60+MOD(H5,100)))&lt;=5,0,(INT($Y$5/100)*60+MOD($Y$5,100))-(INT(H5/100)*60+MOD(H5,100)))),"")</f>
        <v/>
      </c>
      <c r="K5" s="41" t="str">
        <f>IF(F41="SÁBADO","DOMINGO",IF(F41="DOMINGO","SEGUNDA",IF(F41="SEGUNDA","TERÇA",IF(F41="SEGUNDA","TERÇA",IF(F41="TERÇA","QUARTA",IF(F41="QUARTA","QUINTA",IF(F41="QUINTA","SEXTA",IF(F41="SEXTA","SÁBADO","ERRO"))))))))</f>
        <v>SÁBADO</v>
      </c>
      <c r="L5" s="46"/>
      <c r="M5" s="7"/>
      <c r="N5" s="49" t="str">
        <f ca="1">_xlfn.LET(_xlpm.a,K3,_xlpm.c,M5,_xlpm.x,$X$5,_xlpm.y,$Y$5,_xlpm.limInf,$B$51,_xlpm.limSup,$C$51,_xlpm.linhaAnt,K4,IF(_xlpm.a="FÉRIAS","FRS",IF(_xlpm.a="FERIADO","FER",IF(_xlpm.a="NTRAB","NTB",IF(AND(_xlpm.a="ATESTADO",_xlpm.c=""),"ATD",IF(_xlpm.c&lt;&gt;"",IF(_xlpm.c&lt;=_xlpm.x,IF(_xlpm.c&gt;_xlpm.y,"DP","OK"),"ATR"),IF(_xlpm.linhaAnt&lt;_xlpm.limInf,"FAL","")))))))</f>
        <v/>
      </c>
      <c r="O5" s="192" t="str">
        <f>IF($N$47&lt;&gt;"SIM","",IFERROR(IF(TRIM(M5&amp;"")="","",_xlfn.LET(_xlpm.v,VALUE(TRIM(M5&amp;"")),_xlpm.alvo,(INT($Y$5/100)*60+MOD($Y$5,100)),_xlpm.real,(INT(_xlpm.v/100)*60+MOD(_xlpm.v,100)),_xlpm.dif,_xlpm.alvo-_xlpm.real,IF(ABS(_xlpm.dif)&lt;=5,0,_xlpm.dif))),"ER"))</f>
        <v/>
      </c>
      <c r="P5" s="236"/>
      <c r="Q5" s="235"/>
      <c r="R5" s="190"/>
      <c r="S5" s="239" t="str">
        <f t="shared" si="0"/>
        <v/>
      </c>
      <c r="T5" s="233" t="str">
        <f t="shared" si="1"/>
        <v/>
      </c>
      <c r="U5" s="5"/>
      <c r="V5" s="5"/>
      <c r="W5" s="9" t="s">
        <v>8</v>
      </c>
      <c r="X5" s="35">
        <f>DADOS!M22+5</f>
        <v>5</v>
      </c>
      <c r="Y5" s="35">
        <f>X5-5</f>
        <v>0</v>
      </c>
    </row>
    <row r="6" spans="1:66" x14ac:dyDescent="0.25">
      <c r="A6" s="38"/>
      <c r="B6" s="46"/>
      <c r="C6" s="7"/>
      <c r="D6" s="49" t="str">
        <f>_xlfn.LET(_xlpm.a,A3,_xlpm.c,C6,_xlpm.x,$X$6,_xlpm.limInf,$B$51,_xlpm.limSup,$C$51,_xlpm.linhaAnt,A4,IF(_xlpm.a="FÉRIAS","FRS",IF(_xlpm.a="FERIADO","FER",IF(_xlpm.a="NTRAB","NTB",IF(AND(_xlpm.a="ATESTADO",_xlpm.c=""),"ATD",IF(_xlpm.c&lt;&gt;"",IF(_xlpm.c&gt;=_xlpm.x,"OK","ANT"),IF(_xlpm.linhaAnt&lt;_xlpm.limInf,"FAL","")))))))</f>
        <v>FER</v>
      </c>
      <c r="E6" s="192" t="str">
        <f>IFERROR(IF(C6="","",IF(ABS((INT($X$6/100)*60+MOD($X$6,100))-(INT(C6/100)*60+MOD(C6,100)))&lt;=5,0,(INT($X$6/100)*60+MOD($X$6,100))-(INT(C6/100)*60+MOD(C6,100))))*-1,"")</f>
        <v/>
      </c>
      <c r="F6" s="38"/>
      <c r="G6" s="256"/>
      <c r="H6" s="257"/>
      <c r="I6" s="257"/>
      <c r="J6" s="176" t="str">
        <f>IFERROR(IF(H6="","",IF(ABS((INT($X$6/100)*60+MOD($X$6,100))-(INT(H6/100)*60+MOD(H6,100)))&lt;=5,0,(INT($X$6/100)*60+MOD($X$6,100))-(INT(H6/100)*60+MOD(H6,100))))*-1,"")</f>
        <v/>
      </c>
      <c r="K6" s="38"/>
      <c r="L6" s="46"/>
      <c r="M6" s="7"/>
      <c r="N6" s="49" t="str">
        <f ca="1">_xlfn.LET(_xlpm.a,K3,_xlpm.c,M6,_xlpm.x,$X$6,_xlpm.limInf,$B$51,_xlpm.limSup,$C$51,_xlpm.linhaAnt,K4,IF(_xlpm.a="FÉRIAS","FRS",IF(_xlpm.a="FERIADO","FER",IF(_xlpm.a="NTRAB","NTB",IF(AND(_xlpm.a="ATESTADO",_xlpm.c=""),"ATD",IF(_xlpm.c&lt;&gt;"",IF(_xlpm.c&gt;=_xlpm.x,"OK","ANT"),IF(_xlpm.linhaAnt&lt;_xlpm.limInf,"FAL","")))))))</f>
        <v/>
      </c>
      <c r="O6" s="192" t="str">
        <f>IF($N$47&lt;&gt;"SIM","",IFERROR(IF(TRIM(M6&amp;"")="","",_xlfn.LET(_xlpm.v,VALUE(TRIM(M6&amp;"")),_xlpm.alvo,(INT($X$6/100)*60+MOD($X$6,100)),_xlpm.real,(INT(_xlpm.v/100)*60+MOD(_xlpm.v,100)),_xlpm.dif,_xlpm.alvo-_xlpm.real,IF(ABS(_xlpm.dif)&lt;=5,0,_xlpm.dif))*-1),"ER"))</f>
        <v/>
      </c>
      <c r="P6" s="236"/>
      <c r="Q6" s="235"/>
      <c r="R6" s="190"/>
      <c r="S6" s="239" t="str">
        <f t="shared" si="0"/>
        <v/>
      </c>
      <c r="T6" s="233" t="str">
        <f t="shared" si="1"/>
        <v/>
      </c>
      <c r="U6" s="5"/>
      <c r="V6" s="5"/>
      <c r="W6" s="9" t="s">
        <v>3</v>
      </c>
      <c r="X6" s="35">
        <f>DADOS!N22</f>
        <v>0</v>
      </c>
      <c r="Y6" s="35">
        <f>X6</f>
        <v>0</v>
      </c>
    </row>
    <row r="7" spans="1:66" ht="15" customHeight="1" x14ac:dyDescent="0.25">
      <c r="A7" s="12"/>
      <c r="B7" s="47"/>
      <c r="C7" s="48"/>
      <c r="D7" s="50" t="str">
        <f ca="1">_xlfn.LET(_xlpm.a,A7,_xlpm.c,C7,_xlpm.x,$X$3,_xlpm.y,$Y$3,_xlpm.limInf,$B$51,_xlpm.limSup,$C$51,_xlpm.linhaAnt,A8,IF(_xlpm.a="FÉRIAS","FRS",IF(_xlpm.a="FERIADO","FER",IF(_xlpm.a="NTRAB","NTB",IF(AND(_xlpm.a="ATESTADO",_xlpm.c=""),"ATD",IF(_xlpm.c&lt;&gt;"",IF(_xlpm.c&lt;=_xlpm.x,IF(_xlpm.c&gt;_xlpm.y,"DP","OK"),"ATR"),IF(_xlpm.linhaAnt&lt;_xlpm.limInf,"FAL","")))))))</f>
        <v>FAL</v>
      </c>
      <c r="E7" s="192" t="str">
        <f>IFERROR(IF(C7="","",IF(A9="SÁBADO",IF(ABS((INT($Y$8/100)*60+MOD($Y$8,100))-(INT(C7/100)*60+MOD(C7,100)))&lt;=5,0,(INT($Y$8/100)*60+MOD($Y$8,100))-(INT(C7/100)*60+MOD(C7,100))),IF(ABS((INT($Y$3/100)*60+MOD($Y$3,100))-(INT(C7/100)*60+MOD(C7,100)))&lt;=5,0,(INT($Y$3/100)*60+MOD($Y$3,100))-(INT(C7/100)*60+MOD(C7,100))))),"")</f>
        <v/>
      </c>
      <c r="F7" s="12"/>
      <c r="G7" s="47"/>
      <c r="H7" s="48"/>
      <c r="I7" s="50" t="str">
        <f ca="1">_xlfn.LET(_xlpm.a,F7,_xlpm.c,H7,_xlpm.x,$X$3,_xlpm.y,$Y$3,_xlpm.limInf,$B$51,_xlpm.limSup,$C$51,_xlpm.linhaAnt,F8,IF(_xlpm.a="FÉRIAS","FRS",IF(_xlpm.a="FERIADO","FER",IF(_xlpm.a="NTRAB","NTB",IF(AND(_xlpm.a="ATESTADO",_xlpm.c=""),"ATD",IF(_xlpm.c&lt;&gt;"",IF(_xlpm.c&lt;=_xlpm.x,IF(_xlpm.c&gt;_xlpm.y,"DP","OK"),"ATR"),IF(_xlpm.linhaAnt&lt;_xlpm.limInf,"FAL","")))))))</f>
        <v/>
      </c>
      <c r="J7" s="176" t="str">
        <f>IFERROR(IF(H7="","",IF(F9="SÁBADO",IF(ABS((INT($Y$8/100)*60+MOD($Y$8,100))-(INT(H7/100)*60+MOD(H7,100)))&lt;=5,0,(INT($Y$8/100)*60+MOD($Y$8,100))-(INT(H7/100)*60+MOD(H7,100))),IF(ABS((INT($Y$3/100)*60+MOD($Y$3,100))-(INT(H7/100)*60+MOD(H7,100)))&lt;=5,0,(INT($Y$3/100)*60+MOD($Y$3,100))-(INT(H7/100)*60+MOD(H7,100))))),"")</f>
        <v/>
      </c>
      <c r="K7" s="12"/>
      <c r="L7" s="47"/>
      <c r="M7" s="48"/>
      <c r="N7" s="50" t="str">
        <f ca="1">_xlfn.LET(_xlpm.a,K7,_xlpm.c,M7,_xlpm.x,$X$3,_xlpm.y,$Y$3,_xlpm.limInf,$B$51,_xlpm.limSup,$C$51,_xlpm.linhaAnt,K8,IF(_xlpm.a="FÉRIAS","FRS",IF(_xlpm.a="FERIADO","FER",IF(_xlpm.a="NTRAB","NTB",IF(AND(_xlpm.a="ATESTADO",_xlpm.c=""),"ATD",IF(_xlpm.c&lt;&gt;"",IF(_xlpm.c&lt;=_xlpm.x,IF(_xlpm.c&gt;_xlpm.y,"DP","OK"),"ATR"),IF(_xlpm.linhaAnt&lt;_xlpm.limInf,"FAL","")))))))</f>
        <v/>
      </c>
      <c r="O7" s="192" t="str">
        <f>IF($N$47&lt;&gt;"SIM","",IFERROR(IF(TRIM(M7&amp;"")="","",_xlfn.LET(_xlpm.v,VALUE(TRIM(M7&amp;"")),_xlpm.alvo,IF(K9="SÁBADO",(INT($Y$8/100)*60+MOD($Y$8,100)),(INT($Y$3/100)*60+MOD($Y$3,100))),_xlpm.real,(INT(_xlpm.v/100)*60+MOD(_xlpm.v,100)),_xlpm.dif,_xlpm.alvo-_xlpm.real,IF(ABS(_xlpm.dif)&lt;=5,0,_xlpm.dif))),"ER"))</f>
        <v/>
      </c>
      <c r="P7" s="231"/>
      <c r="Q7" s="235"/>
      <c r="R7" s="190"/>
      <c r="S7" s="239" t="str">
        <f t="shared" si="0"/>
        <v/>
      </c>
      <c r="T7" s="233" t="str">
        <f t="shared" si="1"/>
        <v/>
      </c>
      <c r="U7" s="5"/>
      <c r="V7" s="25" t="s">
        <v>47</v>
      </c>
      <c r="W7" s="269" t="s">
        <v>16</v>
      </c>
      <c r="X7" s="269"/>
      <c r="Y7" s="14"/>
    </row>
    <row r="8" spans="1:66" x14ac:dyDescent="0.25">
      <c r="A8" s="42">
        <f ca="1">IF($B$51=2,"HOJE",2)</f>
        <v>2</v>
      </c>
      <c r="B8" s="47"/>
      <c r="C8" s="48"/>
      <c r="D8" s="50" t="str">
        <f ca="1">_xlfn.LET(_xlpm.a,A7,_xlpm.c,C8,_xlpm.x,$X$4,_xlpm.limInf,$B$51,_xlpm.limSup,$C$51,_xlpm.linhaAnt,A8,IF(_xlpm.a="FÉRIAS","FRS",IF(_xlpm.a="FERIADO","FER",IF(_xlpm.a="NTRAB","NTB",IF(AND(_xlpm.a="ATESTADO",_xlpm.c=""),"ATD",IF(_xlpm.c&lt;&gt;"",IF(_xlpm.c&gt;=_xlpm.x,"OK","ANT"),IF(_xlpm.linhaAnt&lt;_xlpm.limInf,"FAL","")))))))</f>
        <v>FAL</v>
      </c>
      <c r="E8" s="192" t="str">
        <f>IFERROR(IF(C8="","",IF(ABS((INT($X$4/100)*60+MOD($X$4,100))-(INT(C8/100)*60+MOD(C8,100)))&lt;=5,0,(INT($X$4/100)*60+MOD($X$4,100))-(INT(C8/100)*60+MOD(C8,100))))*-1,"")</f>
        <v/>
      </c>
      <c r="F8" s="42">
        <f ca="1">IF($B$51=12,"HOJE",12)</f>
        <v>12</v>
      </c>
      <c r="G8" s="47"/>
      <c r="H8" s="48"/>
      <c r="I8" s="50" t="str">
        <f ca="1">_xlfn.LET(_xlpm.a,F7,_xlpm.c,H8,_xlpm.x,$X$4,_xlpm.limInf,$B$51,_xlpm.limSup,$C$51,_xlpm.linhaAnt,F8,IF(_xlpm.a="FÉRIAS","FRS",IF(_xlpm.a="FERIADO","FER",IF(_xlpm.a="NTRAB","NTB",IF(AND(_xlpm.a="ATESTADO",_xlpm.c=""),"ATD",IF(_xlpm.c&lt;&gt;"",IF(_xlpm.c&gt;=_xlpm.x,"OK","ANT"),IF(_xlpm.linhaAnt&lt;_xlpm.limInf,"FAL","")))))))</f>
        <v/>
      </c>
      <c r="J8" s="176" t="str">
        <f>IFERROR(IF(H8="","",IF(ABS((INT($X$4/100)*60+MOD($X$4,100))-(INT(H8/100)*60+MOD(H8,100)))&lt;=5,0,(INT($X$4/100)*60+MOD($X$4,100))-(INT(H8/100)*60+MOD(H8,100))))*-1,"")</f>
        <v/>
      </c>
      <c r="K8" s="42">
        <f ca="1">IF($B$51=22,"HOJE",22)</f>
        <v>22</v>
      </c>
      <c r="L8" s="47"/>
      <c r="M8" s="48"/>
      <c r="N8" s="50" t="str">
        <f ca="1">_xlfn.LET(_xlpm.a,K7,_xlpm.c,M8,_xlpm.x,$X$4,_xlpm.limInf,$B$51,_xlpm.limSup,$C$51,_xlpm.linhaAnt,K8,IF(_xlpm.a="FÉRIAS","FRS",IF(_xlpm.a="FERIADO","FER",IF(_xlpm.a="NTRAB","NTB",IF(AND(_xlpm.a="ATESTADO",_xlpm.c=""),"ATD",IF(_xlpm.c&lt;&gt;"",IF(_xlpm.c&gt;=_xlpm.x,"OK","ANT"),IF(_xlpm.linhaAnt&lt;_xlpm.limInf,"FAL","")))))))</f>
        <v/>
      </c>
      <c r="O8" s="192" t="str">
        <f>IF($N$47&lt;&gt;"SIM","",IFERROR(IF(TRIM(M8&amp;"")="","",_xlfn.LET(_xlpm.v,VALUE(TRIM(M8&amp;"")),_xlpm.alvo,(INT($X$4/100)*60+MOD($X$4,100)),_xlpm.real,(INT(_xlpm.v/100)*60+MOD(_xlpm.v,100)),_xlpm.dif,_xlpm.alvo-_xlpm.real,IF(ABS(_xlpm.dif)&lt;=5,0,_xlpm.dif))*-1),"ER"))</f>
        <v/>
      </c>
      <c r="P8" s="236"/>
      <c r="Q8" s="235"/>
      <c r="R8" s="190"/>
      <c r="S8" s="239" t="str">
        <f>IF(R8="","",TEXT(R8,"00""/""00""/""0000"))</f>
        <v/>
      </c>
      <c r="T8" s="233" t="str">
        <f t="shared" si="1"/>
        <v/>
      </c>
      <c r="U8" s="5"/>
      <c r="W8" s="9" t="s">
        <v>7</v>
      </c>
      <c r="X8" s="35">
        <f>DADOS!M32+5</f>
        <v>805</v>
      </c>
      <c r="Y8" s="35">
        <f>X8-5</f>
        <v>800</v>
      </c>
    </row>
    <row r="9" spans="1:66" x14ac:dyDescent="0.25">
      <c r="A9" s="42" t="str">
        <f>IF(A5="SÁBADO","DOMINGO",IF(A5="DOMINGO","SEGUNDA",IF(A5="SEGUNDA","TERÇA",IF(A5="SEGUNDA","TERÇA",IF(A5="TERÇA","QUARTA",IF(A5="QUARTA","QUINTA",IF(A5="QUINTA","SEXTA",IF(A5="SEXTA","SÁBADO","ERRO"))))))))</f>
        <v>SEGUNDA</v>
      </c>
      <c r="B9" s="47"/>
      <c r="C9" s="48"/>
      <c r="D9" s="50" t="str">
        <f ca="1">_xlfn.LET(_xlpm.a,A7,_xlpm.c,C9,_xlpm.x,$X$5,_xlpm.y,$Y$5,_xlpm.limInf,$B$51,_xlpm.limSup,$C$51,_xlpm.linhaAnt,A8,IF(_xlpm.a="FÉRIAS","FRS",IF(_xlpm.a="FERIADO","FER",IF(_xlpm.a="NTRAB","NTB",IF(AND(_xlpm.a="ATESTADO",_xlpm.c=""),"ATD",IF(_xlpm.c&lt;&gt;"",IF(_xlpm.c&lt;=_xlpm.x,IF(_xlpm.c&gt;_xlpm.y,"DP","OK"),"ATR"),IF(_xlpm.linhaAnt&lt;_xlpm.limInf,"FAL","")))))))</f>
        <v>FAL</v>
      </c>
      <c r="E9" s="192" t="str">
        <f>IFERROR(IF(C9="","",IF(ABS((INT($Y$5/100)*60+MOD($Y$5,100))-(INT(C9/100)*60+MOD(C9,100)))&lt;=5,0,(INT($Y$5/100)*60+MOD($Y$5,100))-(INT(C9/100)*60+MOD(C9,100)))),"")</f>
        <v/>
      </c>
      <c r="F9" s="42" t="str">
        <f>IF(F5="SÁBADO","DOMINGO",IF(F5="DOMINGO","SEGUNDA",IF(F5="SEGUNDA","TERÇA",IF(F5="SEGUNDA","TERÇA",IF(F5="TERÇA","QUARTA",IF(F5="QUARTA","QUINTA",IF(F5="QUINTA","SEXTA",IF(F5="SEXTA","SÁBADO","ERRO"))))))))</f>
        <v>QUINTA</v>
      </c>
      <c r="G9" s="47"/>
      <c r="H9" s="48"/>
      <c r="I9" s="50" t="str">
        <f ca="1">_xlfn.LET(_xlpm.a,F7,_xlpm.c,H9,_xlpm.x,$X$5,_xlpm.y,$Y$5,_xlpm.limInf,$B$51,_xlpm.limSup,$C$51,_xlpm.linhaAnt,F8,IF(_xlpm.a="FÉRIAS","FRS",IF(_xlpm.a="FERIADO","FER",IF(_xlpm.a="NTRAB","NTB",IF(AND(_xlpm.a="ATESTADO",_xlpm.c=""),"ATD",IF(_xlpm.c&lt;&gt;"",IF(_xlpm.c&lt;=_xlpm.x,IF(_xlpm.c&gt;_xlpm.y,"DP","OK"),"ATR"),IF(_xlpm.linhaAnt&lt;_xlpm.limInf,"FAL","")))))))</f>
        <v/>
      </c>
      <c r="J9" s="176" t="str">
        <f>IFERROR(IF(H9="","",IF(ABS((INT($Y$5/100)*60+MOD($Y$5,100))-(INT(H9/100)*60+MOD(H9,100)))&lt;=5,0,(INT($Y$5/100)*60+MOD($Y$5,100))-(INT(H9/100)*60+MOD(H9,100)))),"")</f>
        <v/>
      </c>
      <c r="K9" s="42" t="str">
        <f>IF(K5="SÁBADO","DOMINGO",IF(K5="DOMINGO","SEGUNDA",IF(K5="SEGUNDA","TERÇA",IF(K5="SEGUNDA","TERÇA",IF(K5="TERÇA","QUARTA",IF(K5="QUARTA","QUINTA",IF(K5="QUINTA","SEXTA",IF(K5="SEXTA","SÁBADO","ERRO"))))))))</f>
        <v>DOMINGO</v>
      </c>
      <c r="L9" s="47"/>
      <c r="M9" s="48"/>
      <c r="N9" s="50" t="str">
        <f ca="1">_xlfn.LET(_xlpm.a,K7,_xlpm.c,M9,_xlpm.x,$X$5,_xlpm.y,$Y$5,_xlpm.limInf,$B$51,_xlpm.limSup,$C$51,_xlpm.linhaAnt,K8,IF(_xlpm.a="FÉRIAS","FRS",IF(_xlpm.a="FERIADO","FER",IF(_xlpm.a="NTRAB","NTB",IF(AND(_xlpm.a="ATESTADO",_xlpm.c=""),"ATD",IF(_xlpm.c&lt;&gt;"",IF(_xlpm.c&lt;=_xlpm.x,IF(_xlpm.c&gt;_xlpm.y,"DP","OK"),"ATR"),IF(_xlpm.linhaAnt&lt;_xlpm.limInf,"FAL","")))))))</f>
        <v/>
      </c>
      <c r="O9" s="192" t="str">
        <f>IF($N$47&lt;&gt;"SIM","",IFERROR(IF(TRIM(M9&amp;"")="","",_xlfn.LET(_xlpm.v,VALUE(TRIM(M9&amp;"")),_xlpm.alvo,(INT($Y$5/100)*60+MOD($Y$5,100)),_xlpm.real,(INT(_xlpm.v/100)*60+MOD(_xlpm.v,100)),_xlpm.dif,_xlpm.alvo-_xlpm.real,IF(ABS(_xlpm.dif)&lt;=5,0,_xlpm.dif))),"ER"))</f>
        <v/>
      </c>
      <c r="P9" s="236"/>
      <c r="Q9" s="235"/>
      <c r="R9" s="190"/>
      <c r="S9" s="239" t="str">
        <f t="shared" si="0"/>
        <v/>
      </c>
      <c r="T9" s="233" t="str">
        <f t="shared" si="1"/>
        <v/>
      </c>
      <c r="U9" s="5"/>
      <c r="W9" s="9" t="s">
        <v>2</v>
      </c>
      <c r="X9" s="35">
        <f>DADOS!N32</f>
        <v>1200</v>
      </c>
      <c r="Y9" s="35">
        <f>X9</f>
        <v>1200</v>
      </c>
    </row>
    <row r="10" spans="1:66" x14ac:dyDescent="0.25">
      <c r="A10" s="82"/>
      <c r="B10" s="47"/>
      <c r="C10" s="48"/>
      <c r="D10" s="50" t="str">
        <f ca="1">_xlfn.LET(_xlpm.a,A7,_xlpm.c,C10,_xlpm.x,$X$6,_xlpm.limInf,$B$51,_xlpm.limSup,$C$51,_xlpm.linhaAnt,A8,IF(_xlpm.a="FÉRIAS","FRS",IF(_xlpm.a="FERIADO","FER",IF(_xlpm.a="NTRAB","NTB",IF(AND(_xlpm.a="ATESTADO",_xlpm.c=""),"ATD",IF(_xlpm.c&lt;&gt;"",IF(_xlpm.c&gt;=_xlpm.x,"OK","ANT"),IF(_xlpm.linhaAnt&lt;_xlpm.limInf,"FAL","")))))))</f>
        <v>FAL</v>
      </c>
      <c r="E10" s="192" t="str">
        <f>IFERROR(IF(C10="","",IF(ABS((INT($X$6/100)*60+MOD($X$6,100))-(INT(C10/100)*60+MOD(C10,100)))&lt;=5,0,(INT($X$6/100)*60+MOD($X$6,100))-(INT(C10/100)*60+MOD(C10,100))))*-1,"")</f>
        <v/>
      </c>
      <c r="F10" s="82"/>
      <c r="G10" s="47"/>
      <c r="H10" s="48"/>
      <c r="I10" s="50" t="str">
        <f ca="1">_xlfn.LET(_xlpm.a,F7,_xlpm.c,H10,_xlpm.x,$X$6,_xlpm.limInf,$B$51,_xlpm.limSup,$C$51,_xlpm.linhaAnt,F8,IF(_xlpm.a="FÉRIAS","FRS",IF(_xlpm.a="FERIADO","FER",IF(_xlpm.a="NTRAB","NTB",IF(AND(_xlpm.a="ATESTADO",_xlpm.c=""),"ATD",IF(_xlpm.c&lt;&gt;"",IF(_xlpm.c&gt;=_xlpm.x,"OK","ANT"),IF(_xlpm.linhaAnt&lt;_xlpm.limInf,"FAL","")))))))</f>
        <v/>
      </c>
      <c r="J10" s="176" t="str">
        <f>IFERROR(IF(H10="","",IF(ABS((INT($X$6/100)*60+MOD($X$6,100))-(INT(H10/100)*60+MOD(H10,100)))&lt;=5,0,(INT($X$6/100)*60+MOD($X$6,100))-(INT(H10/100)*60+MOD(H10,100))))*-1,"")</f>
        <v/>
      </c>
      <c r="K10" s="82"/>
      <c r="L10" s="47"/>
      <c r="M10" s="48"/>
      <c r="N10" s="50" t="str">
        <f ca="1">_xlfn.LET(_xlpm.a,K7,_xlpm.c,M10,_xlpm.x,$X$6,_xlpm.limInf,$B$51,_xlpm.limSup,$C$51,_xlpm.linhaAnt,K8,IF(_xlpm.a="FÉRIAS","FRS",IF(_xlpm.a="FERIADO","FER",IF(_xlpm.a="NTRAB","NTB",IF(AND(_xlpm.a="ATESTADO",_xlpm.c=""),"ATD",IF(_xlpm.c&lt;&gt;"",IF(_xlpm.c&gt;=_xlpm.x,"OK","ANT"),IF(_xlpm.linhaAnt&lt;_xlpm.limInf,"FAL","")))))))</f>
        <v/>
      </c>
      <c r="O10" s="192" t="str">
        <f>IF($N$47&lt;&gt;"SIM","",IFERROR(IF(TRIM(M10&amp;"")="","",_xlfn.LET(_xlpm.v,VALUE(TRIM(M10&amp;"")),_xlpm.alvo,(INT($X$6/100)*60+MOD($X$6,100)),_xlpm.real,(INT(_xlpm.v/100)*60+MOD(_xlpm.v,100)),_xlpm.dif,_xlpm.alvo-_xlpm.real,IF(ABS(_xlpm.dif)&lt;=5,0,_xlpm.dif))*-1),"ER"))</f>
        <v/>
      </c>
      <c r="P10" s="231"/>
      <c r="Q10" s="235"/>
      <c r="R10" s="190"/>
      <c r="S10" s="239" t="str">
        <f t="shared" si="0"/>
        <v/>
      </c>
      <c r="T10" s="233" t="str">
        <f t="shared" si="1"/>
        <v/>
      </c>
      <c r="U10" s="5"/>
      <c r="V10" s="5"/>
      <c r="W10" s="282" t="s">
        <v>49</v>
      </c>
      <c r="X10" s="282"/>
    </row>
    <row r="11" spans="1:66" ht="15" customHeight="1" x14ac:dyDescent="0.25">
      <c r="A11" s="11"/>
      <c r="B11" s="46"/>
      <c r="C11" s="7"/>
      <c r="D11" s="49" t="str">
        <f ca="1">_xlfn.LET(_xlpm.a,A11,_xlpm.c,C11,_xlpm.x,$X$8,_xlpm.y,$Y$8,_xlpm.limInf,$B$51,_xlpm.limSup,$C$51,_xlpm.linhaAnt,A12,IF(_xlpm.a="FÉRIAS","FRS",IF(_xlpm.a="NTRAB","NT",IF(AND(_xlpm.a="ATESTADO",_xlpm.c=""),"ATD",IF(_xlpm.a="FERIADO","FER",IF(_xlpm.c&lt;&gt;"",IF(_xlpm.c&lt;=_xlpm.x,IF(_xlpm.c&gt;_xlpm.y,"DP","OK"),"ATR"),IF(_xlpm.linhaAnt&lt;_xlpm.limInf,"FAL","")))))))</f>
        <v>FAL</v>
      </c>
      <c r="E11" s="192" t="str">
        <f>IFERROR(IF(C11="","",IF(A13="SÁBADO",IF(ABS((INT($Y$8/100)*60+MOD($Y$8,100))-(INT(C11/100)*60+MOD(C11,100)))&lt;=5,0,(INT($Y$8/100)*60+MOD($Y$8,100))-(INT(C11/100)*60+MOD(C11,100))),IF(ABS((INT($Y$3/100)*60+MOD($Y$3,100))-(INT(C11/100)*60+MOD(C11,100)))&lt;=5,0,(INT($Y$3/100)*60+MOD($Y$3,100))-(INT(C11/100)*60+MOD(C11,100))))),"")</f>
        <v/>
      </c>
      <c r="F11" s="11"/>
      <c r="G11" s="46"/>
      <c r="H11" s="7"/>
      <c r="I11" s="49" t="str">
        <f ca="1">_xlfn.LET(_xlpm.a,F11,_xlpm.c,H11,_xlpm.x,$X$3,_xlpm.y,$Y$3,_xlpm.limInf,$B$51,_xlpm.limSup,$C$51,_xlpm.linhaAnt,F12,IF(_xlpm.a="FÉRIAS","FRS",IF(_xlpm.a="FERIADO","FER",IF(_xlpm.a="NTRAB","NTB",IF(AND(_xlpm.a="ATESTADO",_xlpm.c=""),"ATD",IF(_xlpm.c&lt;&gt;"",IF(_xlpm.c&lt;=_xlpm.x,IF(_xlpm.c&gt;_xlpm.y,"DP","OK"),"ATR"),IF(_xlpm.linhaAnt&lt;_xlpm.limInf,"FAL","")))))))</f>
        <v/>
      </c>
      <c r="J11" s="176" t="str">
        <f>IFERROR(IF(H11="","",IF(F13="SÁBADO",IF(ABS((INT($Y$8/100)*60+MOD($Y$8,100))-(INT(H11/100)*60+MOD(H11,100)))&lt;=5,0,(INT($Y$8/100)*60+MOD($Y$8,100))-(INT(H11/100)*60+MOD(H11,100))),IF(ABS((INT($Y$3/100)*60+MOD($Y$3,100))-(INT(H11/100)*60+MOD(H11,100)))&lt;=5,0,(INT($Y$3/100)*60+MOD($Y$3,100))-(INT(H11/100)*60+MOD(H11,100))))),"")</f>
        <v/>
      </c>
      <c r="K11" s="11"/>
      <c r="L11" s="46"/>
      <c r="M11" s="7"/>
      <c r="N11" s="49" t="str">
        <f ca="1">_xlfn.LET(_xlpm.a,K11,_xlpm.c,M11,_xlpm.x,$X$3,_xlpm.y,$Y$3,_xlpm.limInf,$B$51,_xlpm.limSup,$C$51,_xlpm.linhaAnt,K12,IF(_xlpm.a="FÉRIAS","FRS",IF(_xlpm.a="FERIADO","FER",IF(_xlpm.a="NTRAB","NTB",IF(AND(_xlpm.a="ATESTADO",_xlpm.c=""),"ATD",IF(_xlpm.c&lt;&gt;"",IF(_xlpm.c&lt;=_xlpm.x,IF(_xlpm.c&gt;_xlpm.y,"DP","OK"),"ATR"),IF(_xlpm.linhaAnt&lt;_xlpm.limInf,"FAL","")))))))</f>
        <v/>
      </c>
      <c r="O11" s="192" t="str">
        <f>IF($N$47&lt;&gt;"SIM","",IFERROR(IF(TRIM(M11&amp;"")="","",_xlfn.LET(_xlpm.v,VALUE(TRIM(M11&amp;"")),_xlpm.alvo,IF(K13="SÁBADO",(INT($Y$8/100)*60+MOD($Y$8,100)),(INT($Y$3/100)*60+MOD($Y$3,100))),_xlpm.real,(INT(_xlpm.v/100)*60+MOD(_xlpm.v,100)),_xlpm.dif,_xlpm.alvo-_xlpm.real,IF(ABS(_xlpm.dif)&lt;=5,0,_xlpm.dif))),"ER"))</f>
        <v/>
      </c>
      <c r="P11" s="236"/>
      <c r="Q11" s="235"/>
      <c r="R11" s="190"/>
      <c r="S11" s="239" t="str">
        <f t="shared" si="0"/>
        <v/>
      </c>
      <c r="T11" s="233" t="str">
        <f t="shared" si="1"/>
        <v/>
      </c>
      <c r="U11" s="5"/>
      <c r="V11" s="5"/>
      <c r="W11" s="9" t="s">
        <v>6</v>
      </c>
      <c r="X11" s="9" t="s">
        <v>4</v>
      </c>
    </row>
    <row r="12" spans="1:66" x14ac:dyDescent="0.25">
      <c r="A12" s="41">
        <f ca="1">IF($B$51=3,"HOJE",3)</f>
        <v>3</v>
      </c>
      <c r="B12" s="46"/>
      <c r="C12" s="7"/>
      <c r="D12" s="49" t="str">
        <f ca="1">_xlfn.LET(_xlpm.a,A11,_xlpm.c,C12,_xlpm.x,$X$9,_xlpm.limInf,$B$51,_xlpm.limSup,$C$51,_xlpm.linhaAnt,A12,IF(_xlpm.a="FÉRIAS","FRS",IF(_xlpm.a="NTRAB","NT",IF(AND(_xlpm.a="ATESTADO",_xlpm.c=""),"ATD",IF(_xlpm.a="FERIADO","FER",IF(_xlpm.c&lt;&gt;"",IF(_xlpm.c&gt;=_xlpm.x,"OK","ANT"),IF(_xlpm.linhaAnt&lt;_xlpm.limInf,"FAL","")))))))</f>
        <v>FAL</v>
      </c>
      <c r="E12" s="192" t="str">
        <f>IFERROR(IF(C12="","",IF(ABS((INT($X$4/100)*60+MOD($X$4,100))-(INT(C12/100)*60+MOD(C12,100)))&lt;=5,0,(INT($X$4/100)*60+MOD($X$4,100))-(INT(C12/100)*60+MOD(C12,100))))*-1,"")</f>
        <v/>
      </c>
      <c r="F12" s="41">
        <f ca="1">IF($B$51=13,"HOJE",13)</f>
        <v>13</v>
      </c>
      <c r="G12" s="46"/>
      <c r="H12" s="7"/>
      <c r="I12" s="49" t="str">
        <f ca="1">_xlfn.LET(_xlpm.a,F11,_xlpm.c,H12,_xlpm.x,$X$4,_xlpm.limInf,$B$51,_xlpm.limSup,$C$51,_xlpm.linhaAnt,F12,IF(_xlpm.a="FÉRIAS","FRS",IF(_xlpm.a="FERIADO","FER",IF(_xlpm.a="NTRAB","NTB",IF(AND(_xlpm.a="ATESTADO",_xlpm.c=""),"ATD",IF(_xlpm.c&lt;&gt;"",IF(_xlpm.c&gt;=_xlpm.x,"OK","ANT"),IF(_xlpm.linhaAnt&lt;_xlpm.limInf,"FAL","")))))))</f>
        <v/>
      </c>
      <c r="J12" s="176" t="str">
        <f>IFERROR(IF(H12="","",IF(ABS((INT($X$4/100)*60+MOD($X$4,100))-(INT(H12/100)*60+MOD(H12,100)))&lt;=5,0,(INT($X$4/100)*60+MOD($X$4,100))-(INT(H12/100)*60+MOD(H12,100))))*-1,"")</f>
        <v/>
      </c>
      <c r="K12" s="41">
        <f ca="1">IF($B$51=23,"HOJE",23)</f>
        <v>23</v>
      </c>
      <c r="L12" s="46"/>
      <c r="M12" s="7"/>
      <c r="N12" s="49" t="str">
        <f ca="1">_xlfn.LET(_xlpm.a,K11,_xlpm.c,M12,_xlpm.x,$X$4,_xlpm.limInf,$B$51,_xlpm.limSup,$C$51,_xlpm.linhaAnt,K12,IF(_xlpm.a="FÉRIAS","FRS",IF(_xlpm.a="FERIADO","FER",IF(_xlpm.a="NTRAB","NTB",IF(AND(_xlpm.a="ATESTADO",_xlpm.c=""),"ATD",IF(_xlpm.c&lt;&gt;"",IF(_xlpm.c&gt;=_xlpm.x,"OK","ANT"),IF(_xlpm.linhaAnt&lt;_xlpm.limInf,"FAL","")))))))</f>
        <v/>
      </c>
      <c r="O12" s="192" t="str">
        <f>IF($N$47&lt;&gt;"SIM","",IFERROR(IF(TRIM(M12&amp;"")="","",_xlfn.LET(_xlpm.v,VALUE(TRIM(M12&amp;"")),_xlpm.alvo,(INT($X$4/100)*60+MOD($X$4,100)),_xlpm.real,(INT(_xlpm.v/100)*60+MOD(_xlpm.v,100)),_xlpm.dif,_xlpm.alvo-_xlpm.real,IF(ABS(_xlpm.dif)&lt;=5,0,_xlpm.dif))*-1),"ER"))</f>
        <v/>
      </c>
      <c r="P12" s="236"/>
      <c r="Q12" s="235"/>
      <c r="R12" s="190"/>
      <c r="S12" s="239" t="str">
        <f t="shared" si="0"/>
        <v/>
      </c>
      <c r="T12" s="233" t="str">
        <f t="shared" si="1"/>
        <v/>
      </c>
      <c r="U12" s="5"/>
      <c r="V12" s="5"/>
      <c r="W12" s="9" t="s">
        <v>7</v>
      </c>
      <c r="X12" s="59">
        <f>SUM(X3-5)</f>
        <v>0</v>
      </c>
      <c r="Y12" s="14"/>
    </row>
    <row r="13" spans="1:66" x14ac:dyDescent="0.25">
      <c r="A13" s="41" t="str">
        <f>IF(A9="SÁBADO","DOMINGO",IF(A9="DOMINGO","SEGUNDA",IF(A9="SEGUNDA","TERÇA",IF(A9="SEGUNDA","TERÇA",IF(A9="TERÇA","QUARTA",IF(A9="QUARTA","QUINTA",IF(A9="QUINTA","SEXTA",IF(A9="SEXTA","SÁBADO","ERRO"))))))))</f>
        <v>TERÇA</v>
      </c>
      <c r="B13" s="258" t="s">
        <v>16</v>
      </c>
      <c r="C13" s="259"/>
      <c r="D13" s="259"/>
      <c r="E13" s="192" t="str">
        <f>IFERROR(IF(C13="","",IF(ABS((INT($Y$5/100)*60+MOD($Y$5,100))-(INT(C13/100)*60+MOD(C13,100)))&lt;=5,0,(INT($Y$5/100)*60+MOD($Y$5,100))-(INT(C13/100)*60+MOD(C13,100)))),"")</f>
        <v/>
      </c>
      <c r="F13" s="41" t="str">
        <f>IF(F9="SÁBADO","DOMINGO",IF(F9="DOMINGO","SEGUNDA",IF(F9="SEGUNDA","TERÇA",IF(F9="SEGUNDA","TERÇA",IF(F9="TERÇA","QUARTA",IF(F9="QUARTA","QUINTA",IF(F9="QUINTA","SEXTA",IF(F9="SEXTA","SÁBADO","ERRO"))))))))</f>
        <v>SEXTA</v>
      </c>
      <c r="G13" s="46"/>
      <c r="H13" s="7"/>
      <c r="I13" s="49" t="str">
        <f ca="1">_xlfn.LET(_xlpm.a,F11,_xlpm.c,H13,_xlpm.x,$X$5,_xlpm.y,$Y$5,_xlpm.limInf,$B$51,_xlpm.limSup,$C$51,_xlpm.linhaAnt,F12,IF(_xlpm.a="FÉRIAS","FRS",IF(_xlpm.a="FERIADO","FER",IF(_xlpm.a="NTRAB","NTB",IF(AND(_xlpm.a="ATESTADO",_xlpm.c=""),"ATD",IF(_xlpm.c&lt;&gt;"",IF(_xlpm.c&lt;=_xlpm.x,IF(_xlpm.c&gt;_xlpm.y,"DP","OK"),"ATR"),IF(_xlpm.linhaAnt&lt;_xlpm.limInf,"FAL","")))))))</f>
        <v/>
      </c>
      <c r="J13" s="176" t="str">
        <f>IFERROR(IF(H13="","",IF(ABS((INT($Y$5/100)*60+MOD($Y$5,100))-(INT(H13/100)*60+MOD(H13,100)))&lt;=5,0,(INT($Y$5/100)*60+MOD($Y$5,100))-(INT(H13/100)*60+MOD(H13,100)))),"")</f>
        <v/>
      </c>
      <c r="K13" s="41" t="str">
        <f>IF(K9="SÁBADO","DOMINGO",IF(K9="DOMINGO","SEGUNDA",IF(K9="SEGUNDA","TERÇA",IF(K9="SEGUNDA","TERÇA",IF(K9="TERÇA","QUARTA",IF(K9="QUARTA","QUINTA",IF(K9="QUINTA","SEXTA",IF(K9="SEXTA","SÁBADO","ERRO"))))))))</f>
        <v>SEGUNDA</v>
      </c>
      <c r="L13" s="46"/>
      <c r="M13" s="7"/>
      <c r="N13" s="49" t="str">
        <f ca="1">_xlfn.LET(_xlpm.a,K11,_xlpm.c,M13,_xlpm.x,$X$5,_xlpm.y,$Y$5,_xlpm.limInf,$B$51,_xlpm.limSup,$C$51,_xlpm.linhaAnt,K12,IF(_xlpm.a="FÉRIAS","FRS",IF(_xlpm.a="FERIADO","FER",IF(_xlpm.a="NTRAB","NTB",IF(AND(_xlpm.a="ATESTADO",_xlpm.c=""),"ATD",IF(_xlpm.c&lt;&gt;"",IF(_xlpm.c&lt;=_xlpm.x,IF(_xlpm.c&gt;_xlpm.y,"DP","OK"),"ATR"),IF(_xlpm.linhaAnt&lt;_xlpm.limInf,"FAL","")))))))</f>
        <v/>
      </c>
      <c r="O13" s="192" t="str">
        <f>IF($N$47&lt;&gt;"SIM","",IFERROR(IF(TRIM(M13&amp;"")="","",_xlfn.LET(_xlpm.v,VALUE(TRIM(M13&amp;"")),_xlpm.alvo,(INT($Y$5/100)*60+MOD($Y$5,100)),_xlpm.real,(INT(_xlpm.v/100)*60+MOD(_xlpm.v,100)),_xlpm.dif,_xlpm.alvo-_xlpm.real,IF(ABS(_xlpm.dif)&lt;=5,0,_xlpm.dif))),"ER"))</f>
        <v/>
      </c>
      <c r="P13" s="231"/>
      <c r="Q13" s="235"/>
      <c r="R13" s="190"/>
      <c r="S13" s="239" t="str">
        <f t="shared" si="0"/>
        <v/>
      </c>
      <c r="T13" s="233" t="str">
        <f t="shared" si="1"/>
        <v/>
      </c>
      <c r="U13" s="5"/>
      <c r="V13" s="5"/>
      <c r="W13" s="9" t="s">
        <v>2</v>
      </c>
      <c r="X13" s="59">
        <f>X4</f>
        <v>0</v>
      </c>
      <c r="Y13" s="14"/>
    </row>
    <row r="14" spans="1:66" x14ac:dyDescent="0.25">
      <c r="A14" s="38"/>
      <c r="B14" s="258"/>
      <c r="C14" s="259"/>
      <c r="D14" s="259"/>
      <c r="E14" s="192" t="str">
        <f>IFERROR(IF(C14="","",IF(ABS((INT($X$6/100)*60+MOD($X$6,100))-(INT(C14/100)*60+MOD(C14,100)))&lt;=5,0,(INT($X$6/100)*60+MOD($X$6,100))-(INT(C14/100)*60+MOD(C14,100))))*-1,"")</f>
        <v/>
      </c>
      <c r="F14" s="38"/>
      <c r="G14" s="46"/>
      <c r="H14" s="7"/>
      <c r="I14" s="49" t="str">
        <f ca="1">_xlfn.LET(_xlpm.a,F11,_xlpm.c,H14,_xlpm.x,$X$6,_xlpm.limInf,$B$51,_xlpm.limSup,$C$51,_xlpm.linhaAnt,F12,IF(_xlpm.a="FÉRIAS","FRS",IF(_xlpm.a="FERIADO","FER",IF(_xlpm.a="NTRAB","NTB",IF(AND(_xlpm.a="ATESTADO",_xlpm.c=""),"ATD",IF(_xlpm.c&lt;&gt;"",IF(_xlpm.c&gt;=_xlpm.x,"OK","ANT"),IF(_xlpm.linhaAnt&lt;_xlpm.limInf,"FAL","")))))))</f>
        <v/>
      </c>
      <c r="J14" s="176" t="str">
        <f>IFERROR(IF(H14="","",IF(ABS((INT($X$6/100)*60+MOD($X$6,100))-(INT(H14/100)*60+MOD(H14,100)))&lt;=5,0,(INT($X$6/100)*60+MOD($X$6,100))-(INT(H14/100)*60+MOD(H14,100))))*-1,"")</f>
        <v/>
      </c>
      <c r="K14" s="38"/>
      <c r="L14" s="46"/>
      <c r="M14" s="7"/>
      <c r="N14" s="49" t="str">
        <f ca="1">_xlfn.LET(_xlpm.a,K11,_xlpm.c,M14,_xlpm.x,$X$6,_xlpm.limInf,$B$51,_xlpm.limSup,$C$51,_xlpm.linhaAnt,K12,IF(_xlpm.a="FÉRIAS","FRS",IF(_xlpm.a="FERIADO","FER",IF(_xlpm.a="NTRAB","NTB",IF(AND(_xlpm.a="ATESTADO",_xlpm.c=""),"ATD",IF(_xlpm.c&lt;&gt;"",IF(_xlpm.c&gt;=_xlpm.x,"OK","ANT"),IF(_xlpm.linhaAnt&lt;_xlpm.limInf,"FAL","")))))))</f>
        <v/>
      </c>
      <c r="O14" s="192" t="str">
        <f>IF($N$47&lt;&gt;"SIM","",IFERROR(IF(TRIM(M14&amp;"")="","",_xlfn.LET(_xlpm.v,VALUE(TRIM(M14&amp;"")),_xlpm.alvo,(INT($X$6/100)*60+MOD($X$6,100)),_xlpm.real,(INT(_xlpm.v/100)*60+MOD(_xlpm.v,100)),_xlpm.dif,_xlpm.alvo-_xlpm.real,IF(ABS(_xlpm.dif)&lt;=5,0,_xlpm.dif))*-1),"ER"))</f>
        <v/>
      </c>
      <c r="P14" s="236"/>
      <c r="Q14" s="235"/>
      <c r="R14" s="190"/>
      <c r="S14" s="239" t="str">
        <f t="shared" si="0"/>
        <v/>
      </c>
      <c r="T14" s="233" t="str">
        <f t="shared" si="1"/>
        <v/>
      </c>
      <c r="U14" s="5"/>
      <c r="W14" s="9" t="s">
        <v>8</v>
      </c>
      <c r="X14" s="59">
        <f>SUM(X5-5)</f>
        <v>0</v>
      </c>
    </row>
    <row r="15" spans="1:66" ht="15" customHeight="1" x14ac:dyDescent="0.25">
      <c r="A15" s="12"/>
      <c r="B15" s="272" t="s">
        <v>10</v>
      </c>
      <c r="C15" s="273"/>
      <c r="D15" s="273"/>
      <c r="E15" s="192" t="str">
        <f>IFERROR(IF(C15="","",IF(A17="SÁBADO",IF(ABS((INT($Y$8/100)*60+MOD($Y$8,100))-(INT(C15/100)*60+MOD(C15,100)))&lt;=5,0,(INT($Y$8/100)*60+MOD($Y$8,100))-(INT(C15/100)*60+MOD(C15,100))),IF(ABS((INT($Y$3/100)*60+MOD($Y$3,100))-(INT(C15/100)*60+MOD(C15,100)))&lt;=5,0,(INT($Y$3/100)*60+MOD($Y$3,100))-(INT(C15/100)*60+MOD(C15,100))))),"")</f>
        <v/>
      </c>
      <c r="F15" s="12"/>
      <c r="G15" s="47"/>
      <c r="H15" s="48"/>
      <c r="I15" s="50" t="str">
        <f ca="1">_xlfn.LET(_xlpm.a,F15,_xlpm.c,H15,_xlpm.x,$X$3,_xlpm.y,$Y$3,_xlpm.limInf,$B$51,_xlpm.limSup,$C$51,_xlpm.linhaAnt,F16,IF(_xlpm.a="FÉRIAS","FRS",IF(_xlpm.a="FERIADO","FER",IF(_xlpm.a="NTRAB","NTB",IF(AND(_xlpm.a="ATESTADO",_xlpm.c=""),"ATD",IF(_xlpm.c&lt;&gt;"",IF(_xlpm.c&lt;=_xlpm.x,IF(_xlpm.c&gt;_xlpm.y,"DP","OK"),"ATR"),IF(_xlpm.linhaAnt&lt;_xlpm.limInf,"FAL","")))))))</f>
        <v/>
      </c>
      <c r="J15" s="176" t="str">
        <f>IFERROR(IF(H15="","",IF(F17="SÁBADO",IF(ABS((INT($Y$8/100)*60+MOD($Y$8,100))-(INT(H15/100)*60+MOD(H15,100)))&lt;=5,0,(INT($Y$8/100)*60+MOD($Y$8,100))-(INT(H15/100)*60+MOD(H15,100))),IF(ABS((INT($Y$3/100)*60+MOD($Y$3,100))-(INT(H15/100)*60+MOD(H15,100)))&lt;=5,0,(INT($Y$3/100)*60+MOD($Y$3,100))-(INT(H15/100)*60+MOD(H15,100))))),"")</f>
        <v/>
      </c>
      <c r="K15" s="12"/>
      <c r="L15" s="46"/>
      <c r="M15" s="7"/>
      <c r="N15" s="49" t="str">
        <f ca="1">_xlfn.LET(_xlpm.a,K15,_xlpm.c,M15,_xlpm.x,$X$8,_xlpm.y,$Y$8,_xlpm.limInf,$B$51,_xlpm.limSup,$C$51,_xlpm.linhaAnt,K16,IF(_xlpm.a="FÉRIAS","FRS",IF(_xlpm.a="NTRAB","NT",IF(AND(_xlpm.a="ATESTADO",_xlpm.c=""),"ATD",IF(_xlpm.a="FERIADO","FER",IF(_xlpm.c&lt;&gt;"",IF(_xlpm.c&lt;=_xlpm.x,IF(_xlpm.c&gt;_xlpm.y,"DP","OK"),"ATR"),IF(_xlpm.linhaAnt&lt;_xlpm.limInf,"FAL","")))))))</f>
        <v/>
      </c>
      <c r="O15" s="192" t="str">
        <f>IF($N$47&lt;&gt;"SIM","",IFERROR(IF(TRIM(M15&amp;"")="","",_xlfn.LET(_xlpm.v,VALUE(TRIM(M15&amp;"")),_xlpm.alvo,IF(K17="SÁBADO",(INT($Y$8/100)*60+MOD($Y$8,100)),(INT($Y$3/100)*60+MOD($Y$3,100))),_xlpm.real,(INT(_xlpm.v/100)*60+MOD(_xlpm.v,100)),_xlpm.dif,_xlpm.alvo-_xlpm.real,IF(ABS(_xlpm.dif)&lt;=5,0,_xlpm.dif))),"ER"))</f>
        <v/>
      </c>
      <c r="P15" s="231"/>
      <c r="Q15" s="235"/>
      <c r="R15" s="190"/>
      <c r="S15" s="239" t="str">
        <f t="shared" si="0"/>
        <v/>
      </c>
      <c r="T15" s="233" t="str">
        <f t="shared" si="1"/>
        <v/>
      </c>
      <c r="U15" s="5"/>
      <c r="W15" s="9" t="s">
        <v>3</v>
      </c>
      <c r="X15" s="59">
        <f>X6</f>
        <v>0</v>
      </c>
    </row>
    <row r="16" spans="1:66" x14ac:dyDescent="0.25">
      <c r="A16" s="42">
        <f ca="1">IF($B$51=4,"HOJE",4)</f>
        <v>4</v>
      </c>
      <c r="B16" s="272"/>
      <c r="C16" s="273"/>
      <c r="D16" s="273"/>
      <c r="E16" s="192" t="str">
        <f>IFERROR(IF(C16="","",IF(ABS((INT($X$4/100)*60+MOD($X$4,100))-(INT(C16/100)*60+MOD(C16,100)))&lt;=5,0,(INT($X$4/100)*60+MOD($X$4,100))-(INT(C16/100)*60+MOD(C16,100))))*-1,"")</f>
        <v/>
      </c>
      <c r="F16" s="42">
        <f ca="1">IF($B$51=14,"HOJE",14)</f>
        <v>14</v>
      </c>
      <c r="G16" s="47"/>
      <c r="H16" s="48"/>
      <c r="I16" s="50" t="str">
        <f ca="1">_xlfn.LET(_xlpm.a,F15,_xlpm.c,H16,_xlpm.x,$X$4,_xlpm.limInf,$B$51,_xlpm.limSup,$C$51,_xlpm.linhaAnt,F16,IF(_xlpm.a="FÉRIAS","FRS",IF(_xlpm.a="FERIADO","FER",IF(_xlpm.a="NTRAB","NTB",IF(AND(_xlpm.a="ATESTADO",_xlpm.c=""),"ATD",IF(_xlpm.c&lt;&gt;"",IF(_xlpm.c&gt;=_xlpm.x,"OK","ANT"),IF(_xlpm.linhaAnt&lt;_xlpm.limInf,"FAL","")))))))</f>
        <v/>
      </c>
      <c r="J16" s="176" t="str">
        <f>IFERROR(IF(H16="","",IF(ABS((INT($X$4/100)*60+MOD($X$4,100))-(INT(H16/100)*60+MOD(H16,100)))&lt;=5,0,(INT($X$4/100)*60+MOD($X$4,100))-(INT(H16/100)*60+MOD(H16,100))))*-1,"")</f>
        <v/>
      </c>
      <c r="K16" s="42">
        <f ca="1">IF($B$51=24,"HOJE",24)</f>
        <v>24</v>
      </c>
      <c r="L16" s="46"/>
      <c r="M16" s="7"/>
      <c r="N16" s="49" t="str">
        <f ca="1">_xlfn.LET(_xlpm.a,K15,_xlpm.c,M16,_xlpm.x,$X$9,_xlpm.limInf,$B$51,_xlpm.limSup,$C$51,_xlpm.linhaAnt,K16,IF(_xlpm.a="FÉRIAS","FRS",IF(_xlpm.a="NTRAB","NT",IF(AND(_xlpm.a="ATESTADO",_xlpm.c=""),"ATD",IF(_xlpm.a="FERIADO","FER",IF(_xlpm.c&lt;&gt;"",IF(_xlpm.c&gt;=_xlpm.x,"OK","ANT"),IF(_xlpm.linhaAnt&lt;_xlpm.limInf,"FAL","")))))))</f>
        <v/>
      </c>
      <c r="O16" s="192" t="str">
        <f>IF($N$47&lt;&gt;"SIM","",IFERROR(IF(TRIM(M16&amp;"")="","",_xlfn.LET(_xlpm.v,VALUE(TRIM(M16&amp;"")),_xlpm.alvo,(INT($X$4/100)*60+MOD($X$4,100)),_xlpm.real,(INT(_xlpm.v/100)*60+MOD(_xlpm.v,100)),_xlpm.dif,_xlpm.alvo-_xlpm.real,IF(ABS(_xlpm.dif)&lt;=5,0,_xlpm.dif))*-1),"ER"))</f>
        <v/>
      </c>
      <c r="P16" s="231"/>
      <c r="Q16" s="235"/>
      <c r="R16" s="190"/>
      <c r="S16" s="239" t="str">
        <f t="shared" si="0"/>
        <v/>
      </c>
      <c r="T16" s="233" t="str">
        <f t="shared" si="1"/>
        <v/>
      </c>
      <c r="U16" s="5"/>
      <c r="W16" s="5"/>
    </row>
    <row r="17" spans="1:23" x14ac:dyDescent="0.25">
      <c r="A17" s="42" t="str">
        <f>IF(A13="SÁBADO","DOMINGO",IF(A13="DOMINGO","SEGUNDA",IF(A13="SEGUNDA","TERÇA",IF(A13="SEGUNDA","TERÇA",IF(A13="TERÇA","QUARTA",IF(A13="QUARTA","QUINTA",IF(A13="QUINTA","SEXTA",IF(A13="SEXTA","SÁBADO","ERRO"))))))))</f>
        <v>QUARTA</v>
      </c>
      <c r="B17" s="272"/>
      <c r="C17" s="273"/>
      <c r="D17" s="273"/>
      <c r="E17" s="192" t="str">
        <f>IFERROR(IF(C17="","",IF(ABS((INT($Y$5/100)*60+MOD($Y$5,100))-(INT(C17/100)*60+MOD(C17,100)))&lt;=5,0,(INT($Y$5/100)*60+MOD($Y$5,100))-(INT(C17/100)*60+MOD(C17,100)))),"")</f>
        <v/>
      </c>
      <c r="F17" s="42" t="str">
        <f>IF(F13="SÁBADO","DOMINGO",IF(F13="DOMINGO","SEGUNDA",IF(F13="SEGUNDA","TERÇA",IF(F13="SEGUNDA","TERÇA",IF(F13="TERÇA","QUARTA",IF(F13="QUARTA","QUINTA",IF(F13="QUINTA","SEXTA",IF(F13="SEXTA","SÁBADO","ERRO"))))))))</f>
        <v>SÁBADO</v>
      </c>
      <c r="G17" s="47"/>
      <c r="H17" s="48"/>
      <c r="I17" s="50" t="str">
        <f ca="1">_xlfn.LET(_xlpm.a,F15,_xlpm.c,H17,_xlpm.x,$X$5,_xlpm.y,$Y$5,_xlpm.limInf,$B$51,_xlpm.limSup,$C$51,_xlpm.linhaAnt,F16,IF(_xlpm.a="FÉRIAS","FRS",IF(_xlpm.a="FERIADO","FER",IF(_xlpm.a="NTRAB","NTB",IF(AND(_xlpm.a="ATESTADO",_xlpm.c=""),"ATD",IF(_xlpm.c&lt;&gt;"",IF(_xlpm.c&lt;=_xlpm.x,IF(_xlpm.c&gt;_xlpm.y,"DP","OK"),"ATR"),IF(_xlpm.linhaAnt&lt;_xlpm.limInf,"FAL","")))))))</f>
        <v/>
      </c>
      <c r="J17" s="176" t="str">
        <f>IFERROR(IF(H17="","",IF(ABS((INT($Y$5/100)*60+MOD($Y$5,100))-(INT(H17/100)*60+MOD(H17,100)))&lt;=5,0,(INT($Y$5/100)*60+MOD($Y$5,100))-(INT(H17/100)*60+MOD(H17,100)))),"")</f>
        <v/>
      </c>
      <c r="K17" s="42" t="str">
        <f>IF(K13="SÁBADO","DOMINGO",IF(K13="DOMINGO","SEGUNDA",IF(K13="SEGUNDA","TERÇA",IF(K13="SEGUNDA","TERÇA",IF(K13="TERÇA","QUARTA",IF(K13="QUARTA","QUINTA",IF(K13="QUINTA","SEXTA",IF(K13="SEXTA","SÁBADO","ERRO"))))))))</f>
        <v>TERÇA</v>
      </c>
      <c r="L17" s="258" t="s">
        <v>16</v>
      </c>
      <c r="M17" s="259"/>
      <c r="N17" s="259"/>
      <c r="O17" s="192" t="str">
        <f>IF($N$47&lt;&gt;"SIM","",IFERROR(IF(TRIM(M17&amp;"")="","",_xlfn.LET(_xlpm.v,VALUE(TRIM(M17&amp;"")),_xlpm.alvo,(INT($Y$5/100)*60+MOD($Y$5,100)),_xlpm.real,(INT(_xlpm.v/100)*60+MOD(_xlpm.v,100)),_xlpm.dif,_xlpm.alvo-_xlpm.real,IF(ABS(_xlpm.dif)&lt;=5,0,_xlpm.dif))),"ER"))</f>
        <v/>
      </c>
      <c r="P17" s="231"/>
      <c r="Q17" s="235"/>
      <c r="R17" s="190"/>
      <c r="S17" s="239" t="str">
        <f t="shared" si="0"/>
        <v/>
      </c>
      <c r="T17" s="233" t="str">
        <f t="shared" si="1"/>
        <v/>
      </c>
      <c r="U17" s="5"/>
      <c r="W17" s="5"/>
    </row>
    <row r="18" spans="1:23" x14ac:dyDescent="0.25">
      <c r="A18" s="82"/>
      <c r="B18" s="272"/>
      <c r="C18" s="273"/>
      <c r="D18" s="273"/>
      <c r="E18" s="192" t="str">
        <f>IFERROR(IF(C18="","",IF(ABS((INT($X$6/100)*60+MOD($X$6,100))-(INT(C18/100)*60+MOD(C18,100)))&lt;=5,0,(INT($X$6/100)*60+MOD($X$6,100))-(INT(C18/100)*60+MOD(C18,100))))*-1,"")</f>
        <v/>
      </c>
      <c r="F18" s="82"/>
      <c r="G18" s="47"/>
      <c r="H18" s="48"/>
      <c r="I18" s="50" t="str">
        <f ca="1">_xlfn.LET(_xlpm.a,F15,_xlpm.c,H18,_xlpm.x,$X$6,_xlpm.limInf,$B$51,_xlpm.limSup,$C$51,_xlpm.linhaAnt,F16,IF(_xlpm.a="FÉRIAS","FRS",IF(_xlpm.a="FERIADO","FER",IF(_xlpm.a="NTRAB","NTB",IF(AND(_xlpm.a="ATESTADO",_xlpm.c=""),"ATD",IF(_xlpm.c&lt;&gt;"",IF(_xlpm.c&gt;=_xlpm.x,"OK","ANT"),IF(_xlpm.linhaAnt&lt;_xlpm.limInf,"FAL","")))))))</f>
        <v/>
      </c>
      <c r="J18" s="176" t="str">
        <f>IFERROR(IF(H18="","",IF(ABS((INT($X$6/100)*60+MOD($X$6,100))-(INT(H18/100)*60+MOD(H18,100)))&lt;=5,0,(INT($X$6/100)*60+MOD($X$6,100))-(INT(H18/100)*60+MOD(H18,100))))*-1,"")</f>
        <v/>
      </c>
      <c r="K18" s="82"/>
      <c r="L18" s="258"/>
      <c r="M18" s="259"/>
      <c r="N18" s="259"/>
      <c r="O18" s="192" t="str">
        <f>IF($N$47&lt;&gt;"SIM","",IFERROR(IF(TRIM(M18&amp;"")="","",_xlfn.LET(_xlpm.v,VALUE(TRIM(M18&amp;"")),_xlpm.alvo,(INT($X$6/100)*60+MOD($X$6,100)),_xlpm.real,(INT(_xlpm.v/100)*60+MOD(_xlpm.v,100)),_xlpm.dif,_xlpm.alvo-_xlpm.real,IF(ABS(_xlpm.dif)&lt;=5,0,_xlpm.dif))*-1),"ER"))</f>
        <v/>
      </c>
      <c r="P18" s="231"/>
      <c r="Q18" s="235"/>
      <c r="R18" s="190"/>
      <c r="S18" s="239" t="str">
        <f t="shared" si="0"/>
        <v/>
      </c>
      <c r="T18" s="233" t="str">
        <f t="shared" si="1"/>
        <v/>
      </c>
      <c r="U18" s="5"/>
      <c r="V18" s="5"/>
      <c r="W18" s="5"/>
    </row>
    <row r="19" spans="1:23" ht="15" customHeight="1" x14ac:dyDescent="0.25">
      <c r="A19" s="11"/>
      <c r="B19" s="46"/>
      <c r="C19" s="7"/>
      <c r="D19" s="49" t="str">
        <f ca="1">_xlfn.LET(_xlpm.a,A19,_xlpm.c,C19,_xlpm.x,$X$3,_xlpm.y,$Y$3,_xlpm.limInf,$B$51,_xlpm.limSup,$C$51,_xlpm.linhaAnt,A20,IF(_xlpm.a="FÉRIAS","FRS",IF(_xlpm.a="FERIADO","FER",IF(_xlpm.a="NTRAB","NTB",IF(AND(_xlpm.a="ATESTADO",_xlpm.c=""),"ATD",IF(_xlpm.c&lt;&gt;"",IF(_xlpm.c&lt;=_xlpm.x,IF(_xlpm.c&gt;_xlpm.y,"DP","OK"),"ATR"),IF(_xlpm.linhaAnt&lt;_xlpm.limInf,"FAL","")))))))</f>
        <v>FAL</v>
      </c>
      <c r="E19" s="192" t="str">
        <f>IFERROR(IF(C19="","",IF(A21="SÁBADO",IF(ABS((INT($Y$8/100)*60+MOD($Y$8,100))-(INT(C19/100)*60+MOD(C19,100)))&lt;=5,0,(INT($Y$8/100)*60+MOD($Y$8,100))-(INT(C19/100)*60+MOD(C19,100))),IF(ABS((INT($Y$3/100)*60+MOD($Y$3,100))-(INT(C19/100)*60+MOD(C19,100)))&lt;=5,0,(INT($Y$3/100)*60+MOD($Y$3,100))-(INT(C19/100)*60+MOD(C19,100))))),"")</f>
        <v/>
      </c>
      <c r="F19" s="11"/>
      <c r="G19" s="46"/>
      <c r="H19" s="7"/>
      <c r="I19" s="49" t="str">
        <f ca="1">_xlfn.LET(_xlpm.a,F19,_xlpm.c,H19,_xlpm.x,$X$3,_xlpm.y,$Y$3,_xlpm.limInf,$B$51,_xlpm.limSup,$C$51,_xlpm.linhaAnt,F20,IF(_xlpm.a="FÉRIAS","FRS",IF(_xlpm.a="FERIADO","FER",IF(_xlpm.a="NTRAB","NTB",IF(AND(_xlpm.a="ATESTADO",_xlpm.c=""),"ATD",IF(_xlpm.c&lt;&gt;"",IF(_xlpm.c&lt;=_xlpm.x,IF(_xlpm.c&gt;_xlpm.y,"DP","OK"),"ATR"),IF(_xlpm.linhaAnt&lt;_xlpm.limInf,"FAL","")))))))</f>
        <v/>
      </c>
      <c r="J19" s="176" t="str">
        <f>IFERROR(IF(H19="","",IF(F21="SÁBADO",IF(ABS((INT($Y$8/100)*60+MOD($Y$8,100))-(INT(H19/100)*60+MOD(H19,100)))&lt;=5,0,(INT($Y$8/100)*60+MOD($Y$8,100))-(INT(H19/100)*60+MOD(H19,100))),IF(ABS((INT($Y$3/100)*60+MOD($Y$3,100))-(INT(H19/100)*60+MOD(H19,100)))&lt;=5,0,(INT($Y$3/100)*60+MOD($Y$3,100))-(INT(H19/100)*60+MOD(H19,100))))),"")</f>
        <v/>
      </c>
      <c r="K19" s="11"/>
      <c r="L19" s="256" t="s">
        <v>10</v>
      </c>
      <c r="M19" s="257"/>
      <c r="N19" s="257"/>
      <c r="O19" s="192" t="str">
        <f>IF($N$47&lt;&gt;"SIM","",IFERROR(IF(TRIM(M19&amp;"")="","",_xlfn.LET(_xlpm.v,VALUE(TRIM(M19&amp;"")),_xlpm.alvo,IF(K21="SÁBADO",(INT($Y$8/100)*60+MOD($Y$8,100)),(INT($Y$3/100)*60+MOD($Y$3,100))),_xlpm.real,(INT(_xlpm.v/100)*60+MOD(_xlpm.v,100)),_xlpm.dif,_xlpm.alvo-_xlpm.real,IF(ABS(_xlpm.dif)&lt;=5,0,_xlpm.dif))),"ER"))</f>
        <v/>
      </c>
      <c r="P19" s="236"/>
      <c r="Q19" s="235"/>
      <c r="R19" s="190"/>
      <c r="S19" s="239" t="str">
        <f t="shared" si="0"/>
        <v/>
      </c>
      <c r="T19" s="233" t="str">
        <f t="shared" si="1"/>
        <v/>
      </c>
      <c r="U19" s="5"/>
      <c r="V19" s="5"/>
      <c r="W19" s="5"/>
    </row>
    <row r="20" spans="1:23" x14ac:dyDescent="0.25">
      <c r="A20" s="41">
        <f ca="1">IF($B$51=5,"HOJE",5)</f>
        <v>5</v>
      </c>
      <c r="B20" s="46"/>
      <c r="C20" s="7"/>
      <c r="D20" s="49" t="str">
        <f ca="1">_xlfn.LET(_xlpm.a,A19,_xlpm.c,C20,_xlpm.x,$X$4,_xlpm.limInf,$B$51,_xlpm.limSup,$C$51,_xlpm.linhaAnt,A20,IF(_xlpm.a="FÉRIAS","FRS",IF(_xlpm.a="FERIADO","FER",IF(_xlpm.a="NTRAB","NTB",IF(AND(_xlpm.a="ATESTADO",_xlpm.c=""),"ATD",IF(_xlpm.c&lt;&gt;"",IF(_xlpm.c&gt;=_xlpm.x,"OK","ANT"),IF(_xlpm.linhaAnt&lt;_xlpm.limInf,"FAL","")))))))</f>
        <v>FAL</v>
      </c>
      <c r="E20" s="192" t="str">
        <f>IFERROR(IF(C20="","",IF(ABS((INT($X$4/100)*60+MOD($X$4,100))-(INT(C20/100)*60+MOD(C20,100)))&lt;=5,0,(INT($X$4/100)*60+MOD($X$4,100))-(INT(C20/100)*60+MOD(C20,100))))*-1,"")</f>
        <v/>
      </c>
      <c r="F20" s="41">
        <f ca="1">IF($B$51=15,"HOJE",15)</f>
        <v>15</v>
      </c>
      <c r="G20" s="46"/>
      <c r="H20" s="7"/>
      <c r="I20" s="49" t="str">
        <f ca="1">_xlfn.LET(_xlpm.a,F19,_xlpm.c,H20,_xlpm.x,$X$4,_xlpm.limInf,$B$51,_xlpm.limSup,$C$51,_xlpm.linhaAnt,F20,IF(_xlpm.a="FÉRIAS","FRS",IF(_xlpm.a="FERIADO","FER",IF(_xlpm.a="NTRAB","NTB",IF(AND(_xlpm.a="ATESTADO",_xlpm.c=""),"ATD",IF(_xlpm.c&lt;&gt;"",IF(_xlpm.c&gt;=_xlpm.x,"OK","ANT"),IF(_xlpm.linhaAnt&lt;_xlpm.limInf,"FAL","")))))))</f>
        <v/>
      </c>
      <c r="J20" s="176" t="str">
        <f>IFERROR(IF(H20="","",IF(ABS((INT($X$4/100)*60+MOD($X$4,100))-(INT(H20/100)*60+MOD(H20,100)))&lt;=5,0,(INT($X$4/100)*60+MOD($X$4,100))-(INT(H20/100)*60+MOD(H20,100))))*-1,"")</f>
        <v/>
      </c>
      <c r="K20" s="41">
        <f ca="1">IF($B$51=25,"HOJE",25)</f>
        <v>25</v>
      </c>
      <c r="L20" s="256"/>
      <c r="M20" s="257"/>
      <c r="N20" s="257"/>
      <c r="O20" s="192" t="str">
        <f>IF($N$47&lt;&gt;"SIM","",IFERROR(IF(TRIM(M20&amp;"")="","",_xlfn.LET(_xlpm.v,VALUE(TRIM(M20&amp;"")),_xlpm.alvo,(INT($X$4/100)*60+MOD($X$4,100)),_xlpm.real,(INT(_xlpm.v/100)*60+MOD(_xlpm.v,100)),_xlpm.dif,_xlpm.alvo-_xlpm.real,IF(ABS(_xlpm.dif)&lt;=5,0,_xlpm.dif))*-1),"ER"))</f>
        <v/>
      </c>
      <c r="P20" s="236"/>
      <c r="Q20" s="235"/>
      <c r="R20" s="190"/>
      <c r="S20" s="239" t="str">
        <f t="shared" si="0"/>
        <v/>
      </c>
      <c r="T20" s="233" t="str">
        <f t="shared" si="1"/>
        <v/>
      </c>
      <c r="U20" s="5"/>
      <c r="V20" s="5"/>
      <c r="W20" s="5"/>
    </row>
    <row r="21" spans="1:23" x14ac:dyDescent="0.25">
      <c r="A21" s="41" t="str">
        <f>IF(A17="SÁBADO","DOMINGO",IF(A17="DOMINGO","SEGUNDA",IF(A17="SEGUNDA","TERÇA",IF(A17="SEGUNDA","TERÇA",IF(A17="TERÇA","QUARTA",IF(A17="QUARTA","QUINTA",IF(A17="QUINTA","SEXTA",IF(A17="SEXTA","SÁBADO","ERRO"))))))))</f>
        <v>QUINTA</v>
      </c>
      <c r="B21" s="46"/>
      <c r="C21" s="7"/>
      <c r="D21" s="49" t="str">
        <f ca="1">_xlfn.LET(_xlpm.a,A19,_xlpm.c,C21,_xlpm.x,$X$5,_xlpm.y,$Y$5,_xlpm.limInf,$B$51,_xlpm.limSup,$C$51,_xlpm.linhaAnt,A20,IF(_xlpm.a="FÉRIAS","FRS",IF(_xlpm.a="FERIADO","FER",IF(_xlpm.a="NTRAB","NTB",IF(AND(_xlpm.a="ATESTADO",_xlpm.c=""),"ATD",IF(_xlpm.c&lt;&gt;"",IF(_xlpm.c&lt;=_xlpm.x,IF(_xlpm.c&gt;_xlpm.y,"DP","OK"),"ATR"),IF(_xlpm.linhaAnt&lt;_xlpm.limInf,"FAL","")))))))</f>
        <v>FAL</v>
      </c>
      <c r="E21" s="192" t="str">
        <f>IFERROR(IF(C21="","",IF(ABS((INT($Y$5/100)*60+MOD($Y$5,100))-(INT(C21/100)*60+MOD(C21,100)))&lt;=5,0,(INT($Y$5/100)*60+MOD($Y$5,100))-(INT(C21/100)*60+MOD(C21,100)))),"")</f>
        <v/>
      </c>
      <c r="F21" s="41" t="str">
        <f>IF(F17="SÁBADO","DOMINGO",IF(F17="DOMINGO","SEGUNDA",IF(F17="SEGUNDA","TERÇA",IF(F17="SEGUNDA","TERÇA",IF(F17="TERÇA","QUARTA",IF(F17="QUARTA","QUINTA",IF(F17="QUINTA","SEXTA",IF(F17="SEXTA","SÁBADO","ERRO"))))))))</f>
        <v>DOMINGO</v>
      </c>
      <c r="G21" s="46"/>
      <c r="H21" s="7"/>
      <c r="I21" s="49" t="str">
        <f ca="1">_xlfn.LET(_xlpm.a,F19,_xlpm.c,H21,_xlpm.x,$X$5,_xlpm.y,$Y$5,_xlpm.limInf,$B$51,_xlpm.limSup,$C$51,_xlpm.linhaAnt,F20,IF(_xlpm.a="FÉRIAS","FRS",IF(_xlpm.a="FERIADO","FER",IF(_xlpm.a="NTRAB","NTB",IF(AND(_xlpm.a="ATESTADO",_xlpm.c=""),"ATD",IF(_xlpm.c&lt;&gt;"",IF(_xlpm.c&lt;=_xlpm.x,IF(_xlpm.c&gt;_xlpm.y,"DP","OK"),"ATR"),IF(_xlpm.linhaAnt&lt;_xlpm.limInf,"FAL","")))))))</f>
        <v/>
      </c>
      <c r="J21" s="176" t="str">
        <f>IFERROR(IF(H21="","",IF(ABS((INT($Y$5/100)*60+MOD($Y$5,100))-(INT(H21/100)*60+MOD(H21,100)))&lt;=5,0,(INT($Y$5/100)*60+MOD($Y$5,100))-(INT(H21/100)*60+MOD(H21,100)))),"")</f>
        <v/>
      </c>
      <c r="K21" s="41" t="str">
        <f>IF(K17="SÁBADO","DOMINGO",IF(K17="DOMINGO","SEGUNDA",IF(K17="SEGUNDA","TERÇA",IF(K17="SEGUNDA","TERÇA",IF(K17="TERÇA","QUARTA",IF(K17="QUARTA","QUINTA",IF(K17="QUINTA","SEXTA",IF(K17="SEXTA","SÁBADO","ERRO"))))))))</f>
        <v>QUARTA</v>
      </c>
      <c r="L21" s="256"/>
      <c r="M21" s="257"/>
      <c r="N21" s="257"/>
      <c r="O21" s="192" t="str">
        <f>IF($N$47&lt;&gt;"SIM","",IFERROR(IF(TRIM(M21&amp;"")="","",_xlfn.LET(_xlpm.v,VALUE(TRIM(M21&amp;"")),_xlpm.alvo,(INT($Y$5/100)*60+MOD($Y$5,100)),_xlpm.real,(INT(_xlpm.v/100)*60+MOD(_xlpm.v,100)),_xlpm.dif,_xlpm.alvo-_xlpm.real,IF(ABS(_xlpm.dif)&lt;=5,0,_xlpm.dif))),"ER"))</f>
        <v/>
      </c>
      <c r="P21" s="236"/>
      <c r="Q21" s="235"/>
      <c r="R21" s="190"/>
      <c r="S21" s="239" t="str">
        <f t="shared" si="0"/>
        <v/>
      </c>
      <c r="T21" s="233" t="str">
        <f t="shared" si="1"/>
        <v/>
      </c>
      <c r="U21" s="5"/>
      <c r="V21" s="5"/>
      <c r="W21" s="5"/>
    </row>
    <row r="22" spans="1:23" x14ac:dyDescent="0.25">
      <c r="A22" s="38"/>
      <c r="B22" s="46"/>
      <c r="C22" s="7"/>
      <c r="D22" s="49" t="str">
        <f ca="1">_xlfn.LET(_xlpm.a,A19,_xlpm.c,C22,_xlpm.x,$X$6,_xlpm.limInf,$B$51,_xlpm.limSup,$C$51,_xlpm.linhaAnt,A20,IF(_xlpm.a="FÉRIAS","FRS",IF(_xlpm.a="FERIADO","FER",IF(_xlpm.a="NTRAB","NTB",IF(AND(_xlpm.a="ATESTADO",_xlpm.c=""),"ATD",IF(_xlpm.c&lt;&gt;"",IF(_xlpm.c&gt;=_xlpm.x,"OK","ANT"),IF(_xlpm.linhaAnt&lt;_xlpm.limInf,"FAL","")))))))</f>
        <v>FAL</v>
      </c>
      <c r="E22" s="192" t="str">
        <f>IFERROR(IF(C22="","",IF(ABS((INT($X$6/100)*60+MOD($X$6,100))-(INT(C22/100)*60+MOD(C22,100)))&lt;=5,0,(INT($X$6/100)*60+MOD($X$6,100))-(INT(C22/100)*60+MOD(C22,100))))*-1,"")</f>
        <v/>
      </c>
      <c r="F22" s="38"/>
      <c r="G22" s="46"/>
      <c r="H22" s="7"/>
      <c r="I22" s="49" t="str">
        <f ca="1">_xlfn.LET(_xlpm.a,F19,_xlpm.c,H22,_xlpm.x,$X$6,_xlpm.limInf,$B$51,_xlpm.limSup,$C$51,_xlpm.linhaAnt,F20,IF(_xlpm.a="FÉRIAS","FRS",IF(_xlpm.a="FERIADO","FER",IF(_xlpm.a="NTRAB","NTB",IF(AND(_xlpm.a="ATESTADO",_xlpm.c=""),"ATD",IF(_xlpm.c&lt;&gt;"",IF(_xlpm.c&gt;=_xlpm.x,"OK","ANT"),IF(_xlpm.linhaAnt&lt;_xlpm.limInf,"FAL","")))))))</f>
        <v/>
      </c>
      <c r="J22" s="176" t="str">
        <f>IFERROR(IF(H22="","",IF(ABS((INT($X$6/100)*60+MOD($X$6,100))-(INT(H22/100)*60+MOD(H22,100)))&lt;=5,0,(INT($X$6/100)*60+MOD($X$6,100))-(INT(H22/100)*60+MOD(H22,100))))*-1,"")</f>
        <v/>
      </c>
      <c r="K22" s="38"/>
      <c r="L22" s="256"/>
      <c r="M22" s="257"/>
      <c r="N22" s="257"/>
      <c r="O22" s="192" t="str">
        <f>IF($N$47&lt;&gt;"SIM","",IFERROR(IF(TRIM(M22&amp;"")="","",_xlfn.LET(_xlpm.v,VALUE(TRIM(M22&amp;"")),_xlpm.alvo,(INT($X$6/100)*60+MOD($X$6,100)),_xlpm.real,(INT(_xlpm.v/100)*60+MOD(_xlpm.v,100)),_xlpm.dif,_xlpm.alvo-_xlpm.real,IF(ABS(_xlpm.dif)&lt;=5,0,_xlpm.dif))*-1),"ER"))</f>
        <v/>
      </c>
      <c r="P22" s="236"/>
      <c r="Q22" s="235"/>
      <c r="R22" s="190"/>
      <c r="S22" s="239" t="str">
        <f t="shared" si="0"/>
        <v/>
      </c>
      <c r="T22" s="233" t="str">
        <f t="shared" si="1"/>
        <v/>
      </c>
      <c r="U22" s="5"/>
      <c r="V22" s="5"/>
      <c r="W22" s="5"/>
    </row>
    <row r="23" spans="1:23" ht="15" customHeight="1" x14ac:dyDescent="0.25">
      <c r="A23" s="12"/>
      <c r="B23" s="47"/>
      <c r="C23" s="48"/>
      <c r="D23" s="50" t="str">
        <f ca="1">_xlfn.LET(_xlpm.a,A23,_xlpm.c,C23,_xlpm.x,$X$3,_xlpm.y,$Y$3,_xlpm.limInf,$B$51,_xlpm.limSup,$C$51,_xlpm.linhaAnt,A24,IF(_xlpm.a="FÉRIAS","FRS",IF(_xlpm.a="FERIADO","FER",IF(_xlpm.a="NTRAB","NTB",IF(AND(_xlpm.a="ATESTADO",_xlpm.c=""),"ATD",IF(_xlpm.c&lt;&gt;"",IF(_xlpm.c&lt;=_xlpm.x,IF(_xlpm.c&gt;_xlpm.y,"DP","OK"),"ATR"),IF(_xlpm.linhaAnt&lt;_xlpm.limInf,"FAL","")))))))</f>
        <v>FAL</v>
      </c>
      <c r="E23" s="192" t="str">
        <f>IFERROR(IF(C23="","",IF(A25="SÁBADO",IF(ABS((INT($Y$8/100)*60+MOD($Y$8,100))-(INT(C23/100)*60+MOD(C23,100)))&lt;=5,0,(INT($Y$8/100)*60+MOD($Y$8,100))-(INT(C23/100)*60+MOD(C23,100))),IF(ABS((INT($Y$3/100)*60+MOD($Y$3,100))-(INT(C23/100)*60+MOD(C23,100)))&lt;=5,0,(INT($Y$3/100)*60+MOD($Y$3,100))-(INT(C23/100)*60+MOD(C23,100))))),"")</f>
        <v/>
      </c>
      <c r="F23" s="12"/>
      <c r="G23" s="47"/>
      <c r="H23" s="48"/>
      <c r="I23" s="50" t="str">
        <f ca="1">_xlfn.LET(_xlpm.a,F23,_xlpm.c,H23,_xlpm.x,$X$3,_xlpm.y,$Y$3,_xlpm.limInf,$B$51,_xlpm.limSup,$C$51,_xlpm.linhaAnt,F24,IF(_xlpm.a="FÉRIAS","FRS",IF(_xlpm.a="FERIADO","FER",IF(_xlpm.a="NTRAB","NTB",IF(AND(_xlpm.a="ATESTADO",_xlpm.c=""),"ATD",IF(_xlpm.c&lt;&gt;"",IF(_xlpm.c&lt;=_xlpm.x,IF(_xlpm.c&gt;_xlpm.y,"DP","OK"),"ATR"),IF(_xlpm.linhaAnt&lt;_xlpm.limInf,"FAL","")))))))</f>
        <v/>
      </c>
      <c r="J23" s="176" t="str">
        <f>IFERROR(IF(H23="","",IF(F25="SÁBADO",IF(ABS((INT($Y$8/100)*60+MOD($Y$8,100))-(INT(H23/100)*60+MOD(H23,100)))&lt;=5,0,(INT($Y$8/100)*60+MOD($Y$8,100))-(INT(H23/100)*60+MOD(H23,100))),IF(ABS((INT($Y$3/100)*60+MOD($Y$3,100))-(INT(H23/100)*60+MOD(H23,100)))&lt;=5,0,(INT($Y$3/100)*60+MOD($Y$3,100))-(INT(H23/100)*60+MOD(H23,100))))),"")</f>
        <v/>
      </c>
      <c r="K23" s="12"/>
      <c r="L23" s="47"/>
      <c r="M23" s="48"/>
      <c r="N23" s="50" t="str">
        <f ca="1">_xlfn.LET(_xlpm.a,K23,_xlpm.c,M23,_xlpm.x,$X$3,_xlpm.y,$Y$3,_xlpm.limInf,$B$51,_xlpm.limSup,$C$51,_xlpm.linhaAnt,K24,IF(_xlpm.a="FÉRIAS","FRS",IF(_xlpm.a="FERIADO","FER",IF(_xlpm.a="NTRAB","NTB",IF(AND(_xlpm.a="ATESTADO",_xlpm.c=""),"ATD",IF(_xlpm.c&lt;&gt;"",IF(_xlpm.c&lt;=_xlpm.x,IF(_xlpm.c&gt;_xlpm.y,"DP","OK"),"ATR"),IF(_xlpm.linhaAnt&lt;_xlpm.limInf,"FAL","")))))))</f>
        <v/>
      </c>
      <c r="O23" s="192" t="str">
        <f>IF($N$47&lt;&gt;"SIM","",IFERROR(IF(TRIM(M23&amp;"")="","",_xlfn.LET(_xlpm.v,VALUE(TRIM(M23&amp;"")),_xlpm.alvo,IF(K25="SÁBADO",(INT($Y$8/100)*60+MOD($Y$8,100)),(INT($Y$3/100)*60+MOD($Y$3,100))),_xlpm.real,(INT(_xlpm.v/100)*60+MOD(_xlpm.v,100)),_xlpm.dif,_xlpm.alvo-_xlpm.real,IF(ABS(_xlpm.dif)&lt;=5,0,_xlpm.dif))),"ER"))</f>
        <v/>
      </c>
      <c r="P23" s="231"/>
      <c r="Q23" s="235"/>
      <c r="R23" s="190"/>
      <c r="S23" s="239" t="str">
        <f t="shared" si="0"/>
        <v/>
      </c>
      <c r="T23" s="233" t="str">
        <f t="shared" si="1"/>
        <v/>
      </c>
      <c r="U23" s="5"/>
      <c r="V23" s="5"/>
      <c r="W23" s="5"/>
    </row>
    <row r="24" spans="1:23" x14ac:dyDescent="0.25">
      <c r="A24" s="42">
        <f ca="1">IF($B$51=6,"HOJE",6)</f>
        <v>6</v>
      </c>
      <c r="B24" s="47"/>
      <c r="C24" s="48"/>
      <c r="D24" s="50" t="str">
        <f ca="1">_xlfn.LET(_xlpm.a,A23,_xlpm.c,C24,_xlpm.x,$X$4,_xlpm.limInf,$B$51,_xlpm.limSup,$C$51,_xlpm.linhaAnt,A24,IF(_xlpm.a="FÉRIAS","FRS",IF(_xlpm.a="FERIADO","FER",IF(_xlpm.a="NTRAB","NTB",IF(AND(_xlpm.a="ATESTADO",_xlpm.c=""),"ATD",IF(_xlpm.c&lt;&gt;"",IF(_xlpm.c&gt;=_xlpm.x,"OK","ANT"),IF(_xlpm.linhaAnt&lt;_xlpm.limInf,"FAL","")))))))</f>
        <v>FAL</v>
      </c>
      <c r="E24" s="192" t="str">
        <f>IFERROR(IF(C24="","",IF(ABS((INT($X$4/100)*60+MOD($X$4,100))-(INT(C24/100)*60+MOD(C24,100)))&lt;=5,0,(INT($X$4/100)*60+MOD($X$4,100))-(INT(C24/100)*60+MOD(C24,100))))*-1,"")</f>
        <v/>
      </c>
      <c r="F24" s="42">
        <f ca="1">IF($B$51=16,"HOJE",16)</f>
        <v>16</v>
      </c>
      <c r="G24" s="47"/>
      <c r="H24" s="48"/>
      <c r="I24" s="50" t="str">
        <f ca="1">_xlfn.LET(_xlpm.a,F23,_xlpm.c,H24,_xlpm.x,$X$4,_xlpm.limInf,$B$51,_xlpm.limSup,$C$51,_xlpm.linhaAnt,F24,IF(_xlpm.a="FÉRIAS","FRS",IF(_xlpm.a="FERIADO","FER",IF(_xlpm.a="NTRAB","NTB",IF(AND(_xlpm.a="ATESTADO",_xlpm.c=""),"ATD",IF(_xlpm.c&lt;&gt;"",IF(_xlpm.c&gt;=_xlpm.x,"OK","ANT"),IF(_xlpm.linhaAnt&lt;_xlpm.limInf,"FAL","")))))))</f>
        <v/>
      </c>
      <c r="J24" s="176" t="str">
        <f>IFERROR(IF(H24="","",IF(ABS((INT($X$4/100)*60+MOD($X$4,100))-(INT(H24/100)*60+MOD(H24,100)))&lt;=5,0,(INT($X$4/100)*60+MOD($X$4,100))-(INT(H24/100)*60+MOD(H24,100))))*-1,"")</f>
        <v/>
      </c>
      <c r="K24" s="42">
        <f ca="1">IF($B$51=26,"HOJE",26)</f>
        <v>26</v>
      </c>
      <c r="L24" s="47"/>
      <c r="M24" s="48"/>
      <c r="N24" s="50" t="str">
        <f ca="1">_xlfn.LET(_xlpm.a,K23,_xlpm.c,M24,_xlpm.x,$X$4,_xlpm.limInf,$B$51,_xlpm.limSup,$C$51,_xlpm.linhaAnt,K24,IF(_xlpm.a="FÉRIAS","FRS",IF(_xlpm.a="FERIADO","FER",IF(_xlpm.a="NTRAB","NTB",IF(AND(_xlpm.a="ATESTADO",_xlpm.c=""),"ATD",IF(_xlpm.c&lt;&gt;"",IF(_xlpm.c&gt;=_xlpm.x,"OK","ANT"),IF(_xlpm.linhaAnt&lt;_xlpm.limInf,"FAL","")))))))</f>
        <v/>
      </c>
      <c r="O24" s="192" t="str">
        <f>IF($N$47&lt;&gt;"SIM","",IFERROR(IF(TRIM(M24&amp;"")="","",_xlfn.LET(_xlpm.v,VALUE(TRIM(M24&amp;"")),_xlpm.alvo,(INT($X$4/100)*60+MOD($X$4,100)),_xlpm.real,(INT(_xlpm.v/100)*60+MOD(_xlpm.v,100)),_xlpm.dif,_xlpm.alvo-_xlpm.real,IF(ABS(_xlpm.dif)&lt;=5,0,_xlpm.dif))*-1),"ER"))</f>
        <v/>
      </c>
      <c r="P24" s="236"/>
      <c r="Q24" s="235"/>
      <c r="R24" s="190"/>
      <c r="S24" s="239" t="str">
        <f t="shared" si="0"/>
        <v/>
      </c>
      <c r="T24" s="233" t="str">
        <f t="shared" si="1"/>
        <v/>
      </c>
      <c r="U24" s="5"/>
      <c r="V24" s="5"/>
      <c r="W24" s="5"/>
    </row>
    <row r="25" spans="1:23" x14ac:dyDescent="0.25">
      <c r="A25" s="42" t="str">
        <f>IF(A21="SÁBADO","DOMINGO",IF(A21="DOMINGO","SEGUNDA",IF(A21="SEGUNDA","TERÇA",IF(A21="SEGUNDA","TERÇA",IF(A21="TERÇA","QUARTA",IF(A21="QUARTA","QUINTA",IF(A21="QUINTA","SEXTA",IF(A21="SEXTA","SÁBADO","ERRO"))))))))</f>
        <v>SEXTA</v>
      </c>
      <c r="B25" s="47"/>
      <c r="C25" s="48"/>
      <c r="D25" s="50" t="str">
        <f ca="1">_xlfn.LET(_xlpm.a,A23,_xlpm.c,C25,_xlpm.x,$X$5,_xlpm.y,$Y$5,_xlpm.limInf,$B$51,_xlpm.limSup,$C$51,_xlpm.linhaAnt,A24,IF(_xlpm.a="FÉRIAS","FRS",IF(_xlpm.a="FERIADO","FER",IF(_xlpm.a="NTRAB","NTB",IF(AND(_xlpm.a="ATESTADO",_xlpm.c=""),"ATD",IF(_xlpm.c&lt;&gt;"",IF(_xlpm.c&lt;=_xlpm.x,IF(_xlpm.c&gt;_xlpm.y,"DP","OK"),"ATR"),IF(_xlpm.linhaAnt&lt;_xlpm.limInf,"FAL","")))))))</f>
        <v>FAL</v>
      </c>
      <c r="E25" s="192" t="str">
        <f>IFERROR(IF(C25="","",IF(ABS((INT($Y$5/100)*60+MOD($Y$5,100))-(INT(C25/100)*60+MOD(C25,100)))&lt;=5,0,(INT($Y$5/100)*60+MOD($Y$5,100))-(INT(C25/100)*60+MOD(C25,100)))),"")</f>
        <v/>
      </c>
      <c r="F25" s="42" t="str">
        <f>IF(F21="SÁBADO","DOMINGO",IF(F21="DOMINGO","SEGUNDA",IF(F21="SEGUNDA","TERÇA",IF(F21="SEGUNDA","TERÇA",IF(F21="TERÇA","QUARTA",IF(F21="QUARTA","QUINTA",IF(F21="QUINTA","SEXTA",IF(F21="SEXTA","SÁBADO","ERRO"))))))))</f>
        <v>SEGUNDA</v>
      </c>
      <c r="G25" s="47"/>
      <c r="H25" s="48"/>
      <c r="I25" s="50" t="str">
        <f ca="1">_xlfn.LET(_xlpm.a,F23,_xlpm.c,H25,_xlpm.x,$X$5,_xlpm.y,$Y$5,_xlpm.limInf,$B$51,_xlpm.limSup,$C$51,_xlpm.linhaAnt,F24,IF(_xlpm.a="FÉRIAS","FRS",IF(_xlpm.a="FERIADO","FER",IF(_xlpm.a="NTRAB","NTB",IF(AND(_xlpm.a="ATESTADO",_xlpm.c=""),"ATD",IF(_xlpm.c&lt;&gt;"",IF(_xlpm.c&lt;=_xlpm.x,IF(_xlpm.c&gt;_xlpm.y,"DP","OK"),"ATR"),IF(_xlpm.linhaAnt&lt;_xlpm.limInf,"FAL","")))))))</f>
        <v/>
      </c>
      <c r="J25" s="176" t="str">
        <f>IFERROR(IF(H25="","",IF(ABS((INT($Y$5/100)*60+MOD($Y$5,100))-(INT(H25/100)*60+MOD(H25,100)))&lt;=5,0,(INT($Y$5/100)*60+MOD($Y$5,100))-(INT(H25/100)*60+MOD(H25,100)))),"")</f>
        <v/>
      </c>
      <c r="K25" s="42" t="str">
        <f>IF(K21="SÁBADO","DOMINGO",IF(K21="DOMINGO","SEGUNDA",IF(K21="SEGUNDA","TERÇA",IF(K21="SEGUNDA","TERÇA",IF(K21="TERÇA","QUARTA",IF(K21="QUARTA","QUINTA",IF(K21="QUINTA","SEXTA",IF(K21="SEXTA","SÁBADO","ERRO"))))))))</f>
        <v>QUINTA</v>
      </c>
      <c r="L25" s="47"/>
      <c r="M25" s="48"/>
      <c r="N25" s="50" t="str">
        <f ca="1">_xlfn.LET(_xlpm.a,K23,_xlpm.c,M25,_xlpm.x,$X$5,_xlpm.y,$Y$5,_xlpm.limInf,$B$51,_xlpm.limSup,$C$51,_xlpm.linhaAnt,K24,IF(_xlpm.a="FÉRIAS","FRS",IF(_xlpm.a="FERIADO","FER",IF(_xlpm.a="NTRAB","NTB",IF(AND(_xlpm.a="ATESTADO",_xlpm.c=""),"ATD",IF(_xlpm.c&lt;&gt;"",IF(_xlpm.c&lt;=_xlpm.x,IF(_xlpm.c&gt;_xlpm.y,"DP","OK"),"ATR"),IF(_xlpm.linhaAnt&lt;_xlpm.limInf,"FAL","")))))))</f>
        <v/>
      </c>
      <c r="O25" s="192" t="str">
        <f>IF($N$47&lt;&gt;"SIM","",IFERROR(IF(TRIM(M25&amp;"")="","",_xlfn.LET(_xlpm.v,VALUE(TRIM(M25&amp;"")),_xlpm.alvo,(INT($Y$5/100)*60+MOD($Y$5,100)),_xlpm.real,(INT(_xlpm.v/100)*60+MOD(_xlpm.v,100)),_xlpm.dif,_xlpm.alvo-_xlpm.real,IF(ABS(_xlpm.dif)&lt;=5,0,_xlpm.dif))),"ER"))</f>
        <v/>
      </c>
      <c r="P25" s="231"/>
      <c r="Q25" s="235"/>
      <c r="R25" s="190"/>
      <c r="S25" s="239" t="str">
        <f t="shared" si="0"/>
        <v/>
      </c>
      <c r="T25" s="233" t="str">
        <f t="shared" si="1"/>
        <v/>
      </c>
      <c r="U25" s="5"/>
      <c r="V25" s="5"/>
      <c r="W25" s="5"/>
    </row>
    <row r="26" spans="1:23" x14ac:dyDescent="0.25">
      <c r="A26" s="82"/>
      <c r="B26" s="47"/>
      <c r="C26" s="48"/>
      <c r="D26" s="50" t="str">
        <f ca="1">_xlfn.LET(_xlpm.a,A23,_xlpm.c,C26,_xlpm.x,$X$6,_xlpm.limInf,$B$51,_xlpm.limSup,$C$51,_xlpm.linhaAnt,A24,IF(_xlpm.a="FÉRIAS","FRS",IF(_xlpm.a="FERIADO","FER",IF(_xlpm.a="NTRAB","NTB",IF(AND(_xlpm.a="ATESTADO",_xlpm.c=""),"ATD",IF(_xlpm.c&lt;&gt;"",IF(_xlpm.c&gt;=_xlpm.x,"OK","ANT"),IF(_xlpm.linhaAnt&lt;_xlpm.limInf,"FAL","")))))))</f>
        <v>FAL</v>
      </c>
      <c r="E26" s="192" t="str">
        <f>IFERROR(IF(C26="","",IF(ABS((INT($X$6/100)*60+MOD($X$6,100))-(INT(C26/100)*60+MOD(C26,100)))&lt;=5,0,(INT($X$6/100)*60+MOD($X$6,100))-(INT(C26/100)*60+MOD(C26,100))))*-1,"")</f>
        <v/>
      </c>
      <c r="F26" s="82"/>
      <c r="G26" s="47"/>
      <c r="H26" s="48"/>
      <c r="I26" s="50" t="str">
        <f ca="1">_xlfn.LET(_xlpm.a,F23,_xlpm.c,H26,_xlpm.x,$X$6,_xlpm.limInf,$B$51,_xlpm.limSup,$C$51,_xlpm.linhaAnt,F24,IF(_xlpm.a="FÉRIAS","FRS",IF(_xlpm.a="FERIADO","FER",IF(_xlpm.a="NTRAB","NTB",IF(AND(_xlpm.a="ATESTADO",_xlpm.c=""),"ATD",IF(_xlpm.c&lt;&gt;"",IF(_xlpm.c&gt;=_xlpm.x,"OK","ANT"),IF(_xlpm.linhaAnt&lt;_xlpm.limInf,"FAL","")))))))</f>
        <v/>
      </c>
      <c r="J26" s="176" t="str">
        <f>IFERROR(IF(H26="","",IF(ABS((INT($X$6/100)*60+MOD($X$6,100))-(INT(H26/100)*60+MOD(H26,100)))&lt;=5,0,(INT($X$6/100)*60+MOD($X$6,100))-(INT(H26/100)*60+MOD(H26,100))))*-1,"")</f>
        <v/>
      </c>
      <c r="K26" s="82"/>
      <c r="L26" s="47"/>
      <c r="M26" s="48"/>
      <c r="N26" s="50" t="str">
        <f ca="1">_xlfn.LET(_xlpm.a,K23,_xlpm.c,M26,_xlpm.x,$X$6,_xlpm.limInf,$B$51,_xlpm.limSup,$C$51,_xlpm.linhaAnt,K24,IF(_xlpm.a="FÉRIAS","FRS",IF(_xlpm.a="FERIADO","FER",IF(_xlpm.a="NTRAB","NTB",IF(AND(_xlpm.a="ATESTADO",_xlpm.c=""),"ATD",IF(_xlpm.c&lt;&gt;"",IF(_xlpm.c&gt;=_xlpm.x,"OK","ANT"),IF(_xlpm.linhaAnt&lt;_xlpm.limInf,"FAL","")))))))</f>
        <v/>
      </c>
      <c r="O26" s="192" t="str">
        <f>IF($N$47&lt;&gt;"SIM","",IFERROR(IF(TRIM(M26&amp;"")="","",_xlfn.LET(_xlpm.v,VALUE(TRIM(M26&amp;"")),_xlpm.alvo,(INT($X$6/100)*60+MOD($X$6,100)),_xlpm.real,(INT(_xlpm.v/100)*60+MOD(_xlpm.v,100)),_xlpm.dif,_xlpm.alvo-_xlpm.real,IF(ABS(_xlpm.dif)&lt;=5,0,_xlpm.dif))*-1),"ER"))</f>
        <v/>
      </c>
      <c r="P26" s="231"/>
      <c r="Q26" s="235"/>
      <c r="R26" s="190"/>
      <c r="S26" s="239" t="str">
        <f t="shared" si="0"/>
        <v/>
      </c>
      <c r="T26" s="233" t="str">
        <f t="shared" si="1"/>
        <v/>
      </c>
      <c r="U26" s="5"/>
      <c r="V26" s="5"/>
      <c r="W26" s="5"/>
    </row>
    <row r="27" spans="1:23" ht="15" customHeight="1" x14ac:dyDescent="0.25">
      <c r="A27" s="11"/>
      <c r="B27" s="46"/>
      <c r="C27" s="7"/>
      <c r="D27" s="49" t="str">
        <f ca="1">_xlfn.LET(_xlpm.a,A27,_xlpm.c,C27,_xlpm.x,$X$3,_xlpm.y,$Y$3,_xlpm.limInf,$B$51,_xlpm.limSup,$C$51,_xlpm.linhaAnt,A28,IF(_xlpm.a="FÉRIAS","FRS",IF(_xlpm.a="FERIADO","FER",IF(_xlpm.a="NTRAB","NTB",IF(AND(_xlpm.a="ATESTADO",_xlpm.c=""),"ATD",IF(_xlpm.c&lt;&gt;"",IF(_xlpm.c&lt;=_xlpm.x,IF(_xlpm.c&gt;_xlpm.y,"DP","OK"),"ATR"),IF(_xlpm.linhaAnt&lt;_xlpm.limInf,"FAL","")))))))</f>
        <v>FAL</v>
      </c>
      <c r="E27" s="192" t="str">
        <f>IFERROR(IF(C27="","",IF(A29="SÁBADO",IF(ABS((INT($Y$8/100)*60+MOD($Y$8,100))-(INT(C27/100)*60+MOD(C27,100)))&lt;=5,0,(INT($Y$8/100)*60+MOD($Y$8,100))-(INT(C27/100)*60+MOD(C27,100))),IF(ABS((INT($Y$3/100)*60+MOD($Y$3,100))-(INT(C27/100)*60+MOD(C27,100)))&lt;=5,0,(INT($Y$3/100)*60+MOD($Y$3,100))-(INT(C27/100)*60+MOD(C27,100))))),"")</f>
        <v/>
      </c>
      <c r="F27" s="11"/>
      <c r="G27" s="46"/>
      <c r="H27" s="7"/>
      <c r="I27" s="49" t="str">
        <f ca="1">_xlfn.LET(_xlpm.a,F27,_xlpm.c,H27,_xlpm.x,$X$8,_xlpm.y,$Y$8,_xlpm.limInf,$B$51,_xlpm.limSup,$C$51,_xlpm.linhaAnt,F28,IF(_xlpm.a="FÉRIAS","FRS",IF(_xlpm.a="NTRAB","NT",IF(AND(_xlpm.a="ATESTADO",_xlpm.c=""),"ATD",IF(_xlpm.a="FERIADO","FER",IF(_xlpm.c&lt;&gt;"",IF(_xlpm.c&lt;=_xlpm.x,IF(_xlpm.c&gt;_xlpm.y,"DP","OK"),"ATR"),IF(_xlpm.linhaAnt&lt;_xlpm.limInf,"FAL","")))))))</f>
        <v/>
      </c>
      <c r="J27" s="176" t="str">
        <f>IFERROR(IF(H27="","",IF(F29="SÁBADO",IF(ABS((INT($Y$8/100)*60+MOD($Y$8,100))-(INT(H27/100)*60+MOD(H27,100)))&lt;=5,0,(INT($Y$8/100)*60+MOD($Y$8,100))-(INT(H27/100)*60+MOD(H27,100))),IF(ABS((INT($Y$3/100)*60+MOD($Y$3,100))-(INT(H27/100)*60+MOD(H27,100)))&lt;=5,0,(INT($Y$3/100)*60+MOD($Y$3,100))-(INT(H27/100)*60+MOD(H27,100))))),"")</f>
        <v/>
      </c>
      <c r="K27" s="11"/>
      <c r="L27" s="46"/>
      <c r="M27" s="7"/>
      <c r="N27" s="49" t="str">
        <f ca="1">_xlfn.LET(_xlpm.a,K27,_xlpm.c,M27,_xlpm.x,$X$3,_xlpm.y,$Y$3,_xlpm.limInf,$B$51,_xlpm.limSup,$C$51,_xlpm.linhaAnt,K28,IF(_xlpm.a="FÉRIAS","FRS",IF(_xlpm.a="FERIADO","FER",IF(_xlpm.a="NTRAB","NTB",IF(AND(_xlpm.a="ATESTADO",_xlpm.c=""),"ATD",IF(_xlpm.c&lt;&gt;"",IF(_xlpm.c&lt;=_xlpm.x,IF(_xlpm.c&gt;_xlpm.y,"DP","OK"),"ATR"),IF(_xlpm.linhaAnt&lt;_xlpm.limInf,"FAL","")))))))</f>
        <v/>
      </c>
      <c r="O27" s="192" t="str">
        <f>IF($N$47&lt;&gt;"SIM","",IFERROR(IF(TRIM(M27&amp;"")="","",_xlfn.LET(_xlpm.v,VALUE(TRIM(M27&amp;"")),_xlpm.alvo,IF(K29="SÁBADO",(INT($Y$8/100)*60+MOD($Y$8,100)),(INT($Y$3/100)*60+MOD($Y$3,100))),_xlpm.real,(INT(_xlpm.v/100)*60+MOD(_xlpm.v,100)),_xlpm.dif,_xlpm.alvo-_xlpm.real,IF(ABS(_xlpm.dif)&lt;=5,0,_xlpm.dif))),"ER"))</f>
        <v/>
      </c>
      <c r="P27" s="236"/>
      <c r="Q27" s="235"/>
      <c r="R27" s="190"/>
      <c r="S27" s="239" t="str">
        <f t="shared" si="0"/>
        <v/>
      </c>
      <c r="T27" s="233" t="str">
        <f t="shared" si="1"/>
        <v/>
      </c>
      <c r="U27" s="5"/>
      <c r="V27" s="5"/>
      <c r="W27" s="5"/>
    </row>
    <row r="28" spans="1:23" x14ac:dyDescent="0.25">
      <c r="A28" s="41">
        <f ca="1">IF($B$51=7,"HOJE",7)</f>
        <v>7</v>
      </c>
      <c r="B28" s="46"/>
      <c r="C28" s="7"/>
      <c r="D28" s="49" t="str">
        <f ca="1">_xlfn.LET(_xlpm.a,A27,_xlpm.c,C28,_xlpm.x,$X$4,_xlpm.limInf,$B$51,_xlpm.limSup,$C$51,_xlpm.linhaAnt,A28,IF(_xlpm.a="FÉRIAS","FRS",IF(_xlpm.a="FERIADO","FER",IF(_xlpm.a="NTRAB","NTB",IF(AND(_xlpm.a="ATESTADO",_xlpm.c=""),"ATD",IF(_xlpm.c&lt;&gt;"",IF(_xlpm.c&gt;=_xlpm.x,"OK","ANT"),IF(_xlpm.linhaAnt&lt;_xlpm.limInf,"FAL","")))))))</f>
        <v>FAL</v>
      </c>
      <c r="E28" s="192" t="str">
        <f>IFERROR(IF(C28="","",IF(ABS((INT($X$4/100)*60+MOD($X$4,100))-(INT(C28/100)*60+MOD(C28,100)))&lt;=5,0,(INT($X$4/100)*60+MOD($X$4,100))-(INT(C28/100)*60+MOD(C28,100))))*-1,"")</f>
        <v/>
      </c>
      <c r="F28" s="41">
        <f ca="1">IF($B$51=17,"HOJE",17)</f>
        <v>17</v>
      </c>
      <c r="G28" s="46"/>
      <c r="H28" s="7"/>
      <c r="I28" s="49" t="str">
        <f ca="1">_xlfn.LET(_xlpm.a,F27,_xlpm.c,H28,_xlpm.x,$X$9,_xlpm.limInf,$B$51,_xlpm.limSup,$C$51,_xlpm.linhaAnt,F28,IF(_xlpm.a="FÉRIAS","FRS",IF(_xlpm.a="NTRAB","NT",IF(AND(_xlpm.a="ATESTADO",_xlpm.c=""),"ATD",IF(_xlpm.a="FERIADO","FER",IF(_xlpm.c&lt;&gt;"",IF(_xlpm.c&gt;=_xlpm.x,"OK","ANT"),IF(_xlpm.linhaAnt&lt;_xlpm.limInf,"FAL","")))))))</f>
        <v/>
      </c>
      <c r="J28" s="176" t="str">
        <f>IFERROR(IF(H28="","",IF(ABS((INT($X$4/100)*60+MOD($X$4,100))-(INT(H28/100)*60+MOD(H28,100)))&lt;=5,0,(INT($X$4/100)*60+MOD($X$4,100))-(INT(H28/100)*60+MOD(H28,100))))*-1,"")</f>
        <v/>
      </c>
      <c r="K28" s="41">
        <f ca="1">IF($B$51=27,"HOJE",27)</f>
        <v>27</v>
      </c>
      <c r="L28" s="46"/>
      <c r="M28" s="7"/>
      <c r="N28" s="49" t="str">
        <f ca="1">_xlfn.LET(_xlpm.a,K27,_xlpm.c,M28,_xlpm.x,$X$4,_xlpm.limInf,$B$51,_xlpm.limSup,$C$51,_xlpm.linhaAnt,K28,IF(_xlpm.a="FÉRIAS","FRS",IF(_xlpm.a="FERIADO","FER",IF(_xlpm.a="NTRAB","NTB",IF(AND(_xlpm.a="ATESTADO",_xlpm.c=""),"ATD",IF(_xlpm.c&lt;&gt;"",IF(_xlpm.c&gt;=_xlpm.x,"OK","ANT"),IF(_xlpm.linhaAnt&lt;_xlpm.limInf,"FAL","")))))))</f>
        <v/>
      </c>
      <c r="O28" s="192" t="str">
        <f>IF($N$47&lt;&gt;"SIM","",IFERROR(IF(TRIM(M28&amp;"")="","",_xlfn.LET(_xlpm.v,VALUE(TRIM(M28&amp;"")),_xlpm.alvo,(INT($X$4/100)*60+MOD($X$4,100)),_xlpm.real,(INT(_xlpm.v/100)*60+MOD(_xlpm.v,100)),_xlpm.dif,_xlpm.alvo-_xlpm.real,IF(ABS(_xlpm.dif)&lt;=5,0,_xlpm.dif))*-1),"ER"))</f>
        <v/>
      </c>
      <c r="P28" s="236"/>
      <c r="Q28" s="235"/>
      <c r="R28" s="190"/>
      <c r="S28" s="239" t="str">
        <f t="shared" si="0"/>
        <v/>
      </c>
      <c r="T28" s="233" t="str">
        <f t="shared" si="1"/>
        <v/>
      </c>
      <c r="U28" s="5"/>
      <c r="V28" s="5"/>
      <c r="W28" s="5"/>
    </row>
    <row r="29" spans="1:23" x14ac:dyDescent="0.25">
      <c r="A29" s="41" t="str">
        <f>IF(A25="SÁBADO","DOMINGO",IF(A25="DOMINGO","SEGUNDA",IF(A25="SEGUNDA","TERÇA",IF(A25="SEGUNDA","TERÇA",IF(A25="TERÇA","QUARTA",IF(A25="QUARTA","QUINTA",IF(A25="QUINTA","SEXTA",IF(A25="SEXTA","SÁBADO","ERRO"))))))))</f>
        <v>SÁBADO</v>
      </c>
      <c r="B29" s="46"/>
      <c r="C29" s="7"/>
      <c r="D29" s="49" t="str">
        <f ca="1">_xlfn.LET(_xlpm.a,A27,_xlpm.c,C29,_xlpm.x,$X$5,_xlpm.y,$Y$5,_xlpm.limInf,$B$51,_xlpm.limSup,$C$51,_xlpm.linhaAnt,A28,IF(_xlpm.a="FÉRIAS","FRS",IF(_xlpm.a="FERIADO","FER",IF(_xlpm.a="NTRAB","NTB",IF(AND(_xlpm.a="ATESTADO",_xlpm.c=""),"ATD",IF(_xlpm.c&lt;&gt;"",IF(_xlpm.c&lt;=_xlpm.x,IF(_xlpm.c&gt;_xlpm.y,"DP","OK"),"ATR"),IF(_xlpm.linhaAnt&lt;_xlpm.limInf,"FAL","")))))))</f>
        <v>FAL</v>
      </c>
      <c r="E29" s="192" t="str">
        <f>IFERROR(IF(C29="","",IF(ABS((INT($Y$5/100)*60+MOD($Y$5,100))-(INT(C29/100)*60+MOD(C29,100)))&lt;=5,0,(INT($Y$5/100)*60+MOD($Y$5,100))-(INT(C29/100)*60+MOD(C29,100)))),"")</f>
        <v/>
      </c>
      <c r="F29" s="41" t="str">
        <f>IF(F25="SÁBADO","DOMINGO",IF(F25="DOMINGO","SEGUNDA",IF(F25="SEGUNDA","TERÇA",IF(F25="SEGUNDA","TERÇA",IF(F25="TERÇA","QUARTA",IF(F25="QUARTA","QUINTA",IF(F25="QUINTA","SEXTA",IF(F25="SEXTA","SÁBADO","ERRO"))))))))</f>
        <v>TERÇA</v>
      </c>
      <c r="G29" s="258" t="s">
        <v>16</v>
      </c>
      <c r="H29" s="259"/>
      <c r="I29" s="259"/>
      <c r="J29" s="176" t="str">
        <f>IFERROR(IF(H29="","",IF(ABS((INT($Y$5/100)*60+MOD($Y$5,100))-(INT(H29/100)*60+MOD(H29,100)))&lt;=5,0,(INT($Y$5/100)*60+MOD($Y$5,100))-(INT(H29/100)*60+MOD(H29,100)))),"")</f>
        <v/>
      </c>
      <c r="K29" s="41" t="str">
        <f>IF(K25="SÁBADO","DOMINGO",IF(K25="DOMINGO","SEGUNDA",IF(K25="SEGUNDA","TERÇA",IF(K25="SEGUNDA","TERÇA",IF(K25="TERÇA","QUARTA",IF(K25="QUARTA","QUINTA",IF(K25="QUINTA","SEXTA",IF(K25="SEXTA","SÁBADO","ERRO"))))))))</f>
        <v>SEXTA</v>
      </c>
      <c r="L29" s="46"/>
      <c r="M29" s="7"/>
      <c r="N29" s="49" t="str">
        <f ca="1">_xlfn.LET(_xlpm.a,K27,_xlpm.c,M29,_xlpm.x,$X$5,_xlpm.y,$Y$5,_xlpm.limInf,$B$51,_xlpm.limSup,$C$51,_xlpm.linhaAnt,K28,IF(_xlpm.a="FÉRIAS","FRS",IF(_xlpm.a="FERIADO","FER",IF(_xlpm.a="NTRAB","NTB",IF(AND(_xlpm.a="ATESTADO",_xlpm.c=""),"ATD",IF(_xlpm.c&lt;&gt;"",IF(_xlpm.c&lt;=_xlpm.x,IF(_xlpm.c&gt;_xlpm.y,"DP","OK"),"ATR"),IF(_xlpm.linhaAnt&lt;_xlpm.limInf,"FAL","")))))))</f>
        <v/>
      </c>
      <c r="O29" s="192" t="str">
        <f>IF($N$47&lt;&gt;"SIM","",IFERROR(IF(TRIM(M29&amp;"")="","",_xlfn.LET(_xlpm.v,VALUE(TRIM(M29&amp;"")),_xlpm.alvo,(INT($Y$5/100)*60+MOD($Y$5,100)),_xlpm.real,(INT(_xlpm.v/100)*60+MOD(_xlpm.v,100)),_xlpm.dif,_xlpm.alvo-_xlpm.real,IF(ABS(_xlpm.dif)&lt;=5,0,_xlpm.dif))),"ER"))</f>
        <v/>
      </c>
      <c r="P29" s="236"/>
      <c r="Q29" s="235"/>
      <c r="R29" s="190"/>
      <c r="S29" s="239" t="str">
        <f t="shared" si="0"/>
        <v/>
      </c>
      <c r="T29" s="233" t="str">
        <f t="shared" si="1"/>
        <v/>
      </c>
      <c r="U29" s="5"/>
      <c r="V29" s="5"/>
      <c r="W29" s="5"/>
    </row>
    <row r="30" spans="1:23" x14ac:dyDescent="0.25">
      <c r="A30" s="38"/>
      <c r="B30" s="46"/>
      <c r="C30" s="7"/>
      <c r="D30" s="49" t="str">
        <f ca="1">_xlfn.LET(_xlpm.a,A27,_xlpm.c,C30,_xlpm.x,$X$6,_xlpm.limInf,$B$51,_xlpm.limSup,$C$51,_xlpm.linhaAnt,A28,IF(_xlpm.a="FÉRIAS","FRS",IF(_xlpm.a="FERIADO","FER",IF(_xlpm.a="NTRAB","NTB",IF(AND(_xlpm.a="ATESTADO",_xlpm.c=""),"ATD",IF(_xlpm.c&lt;&gt;"",IF(_xlpm.c&gt;=_xlpm.x,"OK","ANT"),IF(_xlpm.linhaAnt&lt;_xlpm.limInf,"FAL","")))))))</f>
        <v>FAL</v>
      </c>
      <c r="E30" s="192" t="str">
        <f>IFERROR(IF(C30="","",IF(ABS((INT($X$6/100)*60+MOD($X$6,100))-(INT(C30/100)*60+MOD(C30,100)))&lt;=5,0,(INT($X$6/100)*60+MOD($X$6,100))-(INT(C30/100)*60+MOD(C30,100))))*-1,"")</f>
        <v/>
      </c>
      <c r="F30" s="38"/>
      <c r="G30" s="258"/>
      <c r="H30" s="259"/>
      <c r="I30" s="259"/>
      <c r="J30" s="176" t="str">
        <f>IFERROR(IF(H30="","",IF(ABS((INT($X$6/100)*60+MOD($X$6,100))-(INT(H30/100)*60+MOD(H30,100)))&lt;=5,0,(INT($X$6/100)*60+MOD($X$6,100))-(INT(H30/100)*60+MOD(H30,100))))*-1,"")</f>
        <v/>
      </c>
      <c r="K30" s="38"/>
      <c r="L30" s="46"/>
      <c r="M30" s="7"/>
      <c r="N30" s="49" t="str">
        <f ca="1">_xlfn.LET(_xlpm.a,K27,_xlpm.c,M30,_xlpm.x,$X$6,_xlpm.limInf,$B$51,_xlpm.limSup,$C$51,_xlpm.linhaAnt,K28,IF(_xlpm.a="FÉRIAS","FRS",IF(_xlpm.a="FERIADO","FER",IF(_xlpm.a="NTRAB","NTB",IF(AND(_xlpm.a="ATESTADO",_xlpm.c=""),"ATD",IF(_xlpm.c&lt;&gt;"",IF(_xlpm.c&gt;=_xlpm.x,"OK","ANT"),IF(_xlpm.linhaAnt&lt;_xlpm.limInf,"FAL","")))))))</f>
        <v/>
      </c>
      <c r="O30" s="192" t="str">
        <f>IF($N$47&lt;&gt;"SIM","",IFERROR(IF(TRIM(M30&amp;"")="","",_xlfn.LET(_xlpm.v,VALUE(TRIM(M30&amp;"")),_xlpm.alvo,(INT($X$6/100)*60+MOD($X$6,100)),_xlpm.real,(INT(_xlpm.v/100)*60+MOD(_xlpm.v,100)),_xlpm.dif,_xlpm.alvo-_xlpm.real,IF(ABS(_xlpm.dif)&lt;=5,0,_xlpm.dif))*-1),"ER"))</f>
        <v/>
      </c>
      <c r="P30" s="236"/>
      <c r="Q30" s="235"/>
      <c r="R30" s="190"/>
      <c r="S30" s="239" t="str">
        <f t="shared" si="0"/>
        <v/>
      </c>
      <c r="T30" s="233" t="str">
        <f t="shared" si="1"/>
        <v/>
      </c>
      <c r="U30" s="5"/>
      <c r="V30" s="5"/>
      <c r="W30" s="5"/>
    </row>
    <row r="31" spans="1:23" ht="15" customHeight="1" x14ac:dyDescent="0.25">
      <c r="A31" s="12"/>
      <c r="B31" s="47"/>
      <c r="C31" s="48"/>
      <c r="D31" s="50" t="str">
        <f ca="1">_xlfn.LET(_xlpm.a,A31,_xlpm.c,C31,_xlpm.x,$X$3,_xlpm.y,$Y$3,_xlpm.limInf,$B$51,_xlpm.limSup,$C$51,_xlpm.linhaAnt,A32,IF(_xlpm.a="FÉRIAS","FRS",IF(_xlpm.a="FERIADO","FER",IF(_xlpm.a="NTRAB","NTB",IF(AND(_xlpm.a="ATESTADO",_xlpm.c=""),"ATD",IF(_xlpm.c&lt;&gt;"",IF(_xlpm.c&lt;=_xlpm.x,IF(_xlpm.c&gt;_xlpm.y,"DP","OK"),"ATR"),IF(_xlpm.linhaAnt&lt;_xlpm.limInf,"FAL","")))))))</f>
        <v>FAL</v>
      </c>
      <c r="E31" s="192" t="str">
        <f>IFERROR(IF(C31="","",IF(A33="SÁBADO",IF(ABS((INT($Y$8/100)*60+MOD($Y$8,100))-(INT(C31/100)*60+MOD(C31,100)))&lt;=5,0,(INT($Y$8/100)*60+MOD($Y$8,100))-(INT(C31/100)*60+MOD(C31,100))),IF(ABS((INT($Y$3/100)*60+MOD($Y$3,100))-(INT(C31/100)*60+MOD(C31,100)))&lt;=5,0,(INT($Y$3/100)*60+MOD($Y$3,100))-(INT(C31/100)*60+MOD(C31,100))))),"")</f>
        <v/>
      </c>
      <c r="F31" s="12"/>
      <c r="G31" s="272" t="s">
        <v>10</v>
      </c>
      <c r="H31" s="273"/>
      <c r="I31" s="273"/>
      <c r="J31" s="176" t="str">
        <f>IFERROR(IF(H31="","",IF(F33="SÁBADO",IF(ABS((INT($Y$8/100)*60+MOD($Y$8,100))-(INT(H31/100)*60+MOD(H31,100)))&lt;=5,0,(INT($Y$8/100)*60+MOD($Y$8,100))-(INT(H31/100)*60+MOD(H31,100))),IF(ABS((INT($Y$3/100)*60+MOD($Y$3,100))-(INT(H31/100)*60+MOD(H31,100)))&lt;=5,0,(INT($Y$3/100)*60+MOD($Y$3,100))-(INT(H31/100)*60+MOD(H31,100))))),"")</f>
        <v/>
      </c>
      <c r="K31" s="12"/>
      <c r="L31" s="47"/>
      <c r="M31" s="48"/>
      <c r="N31" s="50" t="str">
        <f ca="1">_xlfn.LET(_xlpm.a,K31,_xlpm.c,M31,_xlpm.x,$X$3,_xlpm.y,$Y$3,_xlpm.limInf,$B$51,_xlpm.limSup,$C$51,_xlpm.linhaAnt,K32,IF(_xlpm.a="FÉRIAS","FRS",IF(_xlpm.a="FERIADO","FER",IF(_xlpm.a="NTRAB","NTB",IF(AND(_xlpm.a="ATESTADO",_xlpm.c=""),"ATD",IF(_xlpm.c&lt;&gt;"",IF(_xlpm.c&lt;=_xlpm.x,IF(_xlpm.c&gt;_xlpm.y,"DP","OK"),"ATR"),IF(_xlpm.linhaAnt&lt;_xlpm.limInf,"FAL","")))))))</f>
        <v/>
      </c>
      <c r="O31" s="192" t="str">
        <f>IF($N$47&lt;&gt;"SIM","",IFERROR(IF(TRIM(M31&amp;"")="","",_xlfn.LET(_xlpm.v,VALUE(TRIM(M31&amp;"")),_xlpm.alvo,IF(K33="SÁBADO",(INT($Y$8/100)*60+MOD($Y$8,100)),(INT($Y$3/100)*60+MOD($Y$3,100))),_xlpm.real,(INT(_xlpm.v/100)*60+MOD(_xlpm.v,100)),_xlpm.dif,_xlpm.alvo-_xlpm.real,IF(ABS(_xlpm.dif)&lt;=5,0,_xlpm.dif))),"ER"))</f>
        <v/>
      </c>
      <c r="P31" s="236"/>
      <c r="Q31" s="235"/>
      <c r="R31" s="190"/>
      <c r="S31" s="239" t="str">
        <f t="shared" si="0"/>
        <v/>
      </c>
      <c r="T31" s="233" t="str">
        <f t="shared" si="1"/>
        <v/>
      </c>
      <c r="U31" s="5"/>
      <c r="V31" s="5"/>
      <c r="W31" s="5"/>
    </row>
    <row r="32" spans="1:23" x14ac:dyDescent="0.25">
      <c r="A32" s="42">
        <f ca="1">IF($B$51=8,"HOJE",8)</f>
        <v>8</v>
      </c>
      <c r="B32" s="47"/>
      <c r="C32" s="48"/>
      <c r="D32" s="50" t="str">
        <f ca="1">_xlfn.LET(_xlpm.a,A31,_xlpm.c,C32,_xlpm.x,$X$4,_xlpm.limInf,$B$51,_xlpm.limSup,$C$51,_xlpm.linhaAnt,A32,IF(_xlpm.a="FÉRIAS","FRS",IF(_xlpm.a="FERIADO","FER",IF(_xlpm.a="NTRAB","NTB",IF(AND(_xlpm.a="ATESTADO",_xlpm.c=""),"ATD",IF(_xlpm.c&lt;&gt;"",IF(_xlpm.c&gt;=_xlpm.x,"OK","ANT"),IF(_xlpm.linhaAnt&lt;_xlpm.limInf,"FAL","")))))))</f>
        <v>FAL</v>
      </c>
      <c r="E32" s="192" t="str">
        <f>IFERROR(IF(C32="","",IF(ABS((INT($X$4/100)*60+MOD($X$4,100))-(INT(C32/100)*60+MOD(C32,100)))&lt;=5,0,(INT($X$4/100)*60+MOD($X$4,100))-(INT(C32/100)*60+MOD(C32,100))))*-1,"")</f>
        <v/>
      </c>
      <c r="F32" s="42">
        <f ca="1">IF($B$51=18,"HOJE",18)</f>
        <v>18</v>
      </c>
      <c r="G32" s="272"/>
      <c r="H32" s="273"/>
      <c r="I32" s="273"/>
      <c r="J32" s="176" t="str">
        <f>IFERROR(IF(H32="","",IF(ABS((INT($X$4/100)*60+MOD($X$4,100))-(INT(H32/100)*60+MOD(H32,100)))&lt;=5,0,(INT($X$4/100)*60+MOD($X$4,100))-(INT(H32/100)*60+MOD(H32,100))))*-1,"")</f>
        <v/>
      </c>
      <c r="K32" s="42">
        <f ca="1">IF($B$51=28,"HOJE",28)</f>
        <v>28</v>
      </c>
      <c r="L32" s="47"/>
      <c r="M32" s="48"/>
      <c r="N32" s="50" t="str">
        <f ca="1">_xlfn.LET(_xlpm.a,K31,_xlpm.c,M32,_xlpm.x,$X$4,_xlpm.limInf,$B$51,_xlpm.limSup,$C$51,_xlpm.linhaAnt,K32,IF(_xlpm.a="FÉRIAS","FRS",IF(_xlpm.a="FERIADO","FER",IF(_xlpm.a="NTRAB","NTB",IF(AND(_xlpm.a="ATESTADO",_xlpm.c=""),"ATD",IF(_xlpm.c&lt;&gt;"",IF(_xlpm.c&gt;=_xlpm.x,"OK","ANT"),IF(_xlpm.linhaAnt&lt;_xlpm.limInf,"FAL","")))))))</f>
        <v/>
      </c>
      <c r="O32" s="192" t="str">
        <f>IF($N$47&lt;&gt;"SIM","",IFERROR(IF(TRIM(M32&amp;"")="","",_xlfn.LET(_xlpm.v,VALUE(TRIM(M32&amp;"")),_xlpm.alvo,(INT($X$4/100)*60+MOD($X$4,100)),_xlpm.real,(INT(_xlpm.v/100)*60+MOD(_xlpm.v,100)),_xlpm.dif,_xlpm.alvo-_xlpm.real,IF(ABS(_xlpm.dif)&lt;=5,0,_xlpm.dif))*-1),"ER"))</f>
        <v/>
      </c>
      <c r="P32" s="236"/>
      <c r="Q32" s="235"/>
      <c r="R32" s="190"/>
      <c r="S32" s="239" t="str">
        <f t="shared" si="0"/>
        <v/>
      </c>
      <c r="T32" s="233" t="str">
        <f t="shared" si="1"/>
        <v/>
      </c>
      <c r="U32" s="5"/>
      <c r="V32" s="5"/>
      <c r="W32" s="5"/>
    </row>
    <row r="33" spans="1:23" x14ac:dyDescent="0.25">
      <c r="A33" s="42" t="str">
        <f>IF(A29="SÁBADO","DOMINGO",IF(A29="DOMINGO","SEGUNDA",IF(A29="SEGUNDA","TERÇA",IF(A29="SEGUNDA","TERÇA",IF(A29="TERÇA","QUARTA",IF(A29="QUARTA","QUINTA",IF(A29="QUINTA","SEXTA",IF(A29="SEXTA","SÁBADO","ERRO"))))))))</f>
        <v>DOMINGO</v>
      </c>
      <c r="B33" s="47"/>
      <c r="C33" s="48"/>
      <c r="D33" s="50" t="str">
        <f ca="1">_xlfn.LET(_xlpm.a,A31,_xlpm.c,C33,_xlpm.x,$X$5,_xlpm.y,$Y$5,_xlpm.limInf,$B$51,_xlpm.limSup,$C$51,_xlpm.linhaAnt,A32,IF(_xlpm.a="FÉRIAS","FRS",IF(_xlpm.a="FERIADO","FER",IF(_xlpm.a="NTRAB","NTB",IF(AND(_xlpm.a="ATESTADO",_xlpm.c=""),"ATD",IF(_xlpm.c&lt;&gt;"",IF(_xlpm.c&lt;=_xlpm.x,IF(_xlpm.c&gt;_xlpm.y,"DP","OK"),"ATR"),IF(_xlpm.linhaAnt&lt;_xlpm.limInf,"FAL","")))))))</f>
        <v>FAL</v>
      </c>
      <c r="E33" s="192" t="str">
        <f>IFERROR(IF(C33="","",IF(ABS((INT($Y$5/100)*60+MOD($Y$5,100))-(INT(C33/100)*60+MOD(C33,100)))&lt;=5,0,(INT($Y$5/100)*60+MOD($Y$5,100))-(INT(C33/100)*60+MOD(C33,100)))),"")</f>
        <v/>
      </c>
      <c r="F33" s="42" t="str">
        <f>IF(F29="SÁBADO","DOMINGO",IF(F29="DOMINGO","SEGUNDA",IF(F29="SEGUNDA","TERÇA",IF(F29="SEGUNDA","TERÇA",IF(F29="TERÇA","QUARTA",IF(F29="QUARTA","QUINTA",IF(F29="QUINTA","SEXTA",IF(F29="SEXTA","SÁBADO","ERRO"))))))))</f>
        <v>QUARTA</v>
      </c>
      <c r="G33" s="272"/>
      <c r="H33" s="273"/>
      <c r="I33" s="273"/>
      <c r="J33" s="176" t="str">
        <f>IFERROR(IF(H33="","",IF(ABS((INT($Y$5/100)*60+MOD($Y$5,100))-(INT(H33/100)*60+MOD(H33,100)))&lt;=5,0,(INT($Y$5/100)*60+MOD($Y$5,100))-(INT(H33/100)*60+MOD(H33,100)))),"")</f>
        <v/>
      </c>
      <c r="K33" s="42" t="str">
        <f>IF(K29="SÁBADO","DOMINGO",IF(K29="DOMINGO","SEGUNDA",IF(K29="SEGUNDA","TERÇA",IF(K29="SEGUNDA","TERÇA",IF(K29="TERÇA","QUARTA",IF(K29="QUARTA","QUINTA",IF(K29="QUINTA","SEXTA",IF(K29="SEXTA","SÁBADO","ERRO"))))))))</f>
        <v>SÁBADO</v>
      </c>
      <c r="L33" s="47"/>
      <c r="M33" s="48"/>
      <c r="N33" s="50" t="str">
        <f ca="1">_xlfn.LET(_xlpm.a,K31,_xlpm.c,M33,_xlpm.x,$X$5,_xlpm.y,$Y$5,_xlpm.limInf,$B$51,_xlpm.limSup,$C$51,_xlpm.linhaAnt,K32,IF(_xlpm.a="FÉRIAS","FRS",IF(_xlpm.a="FERIADO","FER",IF(_xlpm.a="NTRAB","NTB",IF(AND(_xlpm.a="ATESTADO",_xlpm.c=""),"ATD",IF(_xlpm.c&lt;&gt;"",IF(_xlpm.c&lt;=_xlpm.x,IF(_xlpm.c&gt;_xlpm.y,"DP","OK"),"ATR"),IF(_xlpm.linhaAnt&lt;_xlpm.limInf,"FAL","")))))))</f>
        <v/>
      </c>
      <c r="O33" s="192" t="str">
        <f>IF($N$47&lt;&gt;"SIM","",IFERROR(IF(TRIM(M33&amp;"")="","",_xlfn.LET(_xlpm.v,VALUE(TRIM(M33&amp;"")),_xlpm.alvo,(INT($Y$5/100)*60+MOD($Y$5,100)),_xlpm.real,(INT(_xlpm.v/100)*60+MOD(_xlpm.v,100)),_xlpm.dif,_xlpm.alvo-_xlpm.real,IF(ABS(_xlpm.dif)&lt;=5,0,_xlpm.dif))),"ER"))</f>
        <v/>
      </c>
      <c r="P33" s="231"/>
      <c r="Q33" s="235"/>
      <c r="R33" s="190"/>
      <c r="S33" s="239" t="str">
        <f t="shared" si="0"/>
        <v/>
      </c>
      <c r="T33" s="233" t="str">
        <f t="shared" si="1"/>
        <v/>
      </c>
      <c r="U33" s="5"/>
      <c r="V33" s="5"/>
      <c r="W33" s="5"/>
    </row>
    <row r="34" spans="1:23" x14ac:dyDescent="0.25">
      <c r="A34" s="82"/>
      <c r="B34" s="47"/>
      <c r="C34" s="48"/>
      <c r="D34" s="50" t="str">
        <f ca="1">_xlfn.LET(_xlpm.a,A31,_xlpm.c,C34,_xlpm.x,$X$6,_xlpm.limInf,$B$51,_xlpm.limSup,$C$51,_xlpm.linhaAnt,A32,IF(_xlpm.a="FÉRIAS","FRS",IF(_xlpm.a="FERIADO","FER",IF(_xlpm.a="NTRAB","NTB",IF(AND(_xlpm.a="ATESTADO",_xlpm.c=""),"ATD",IF(_xlpm.c&lt;&gt;"",IF(_xlpm.c&gt;=_xlpm.x,"OK","ANT"),IF(_xlpm.linhaAnt&lt;_xlpm.limInf,"FAL","")))))))</f>
        <v>FAL</v>
      </c>
      <c r="E34" s="192" t="str">
        <f>IFERROR(IF(C34="","",IF(ABS((INT($X$6/100)*60+MOD($X$6,100))-(INT(C34/100)*60+MOD(C34,100)))&lt;=5,0,(INT($X$6/100)*60+MOD($X$6,100))-(INT(C34/100)*60+MOD(C34,100))))*-1,"")</f>
        <v/>
      </c>
      <c r="F34" s="82"/>
      <c r="G34" s="272"/>
      <c r="H34" s="273"/>
      <c r="I34" s="273"/>
      <c r="J34" s="176" t="str">
        <f>IFERROR(IF(H34="","",IF(ABS((INT($X$6/100)*60+MOD($X$6,100))-(INT(H34/100)*60+MOD(H34,100)))&lt;=5,0,(INT($X$6/100)*60+MOD($X$6,100))-(INT(H34/100)*60+MOD(H34,100))))*-1,"")</f>
        <v/>
      </c>
      <c r="K34" s="40" t="b">
        <v>1</v>
      </c>
      <c r="L34" s="47"/>
      <c r="M34" s="48"/>
      <c r="N34" s="50" t="str">
        <f ca="1">_xlfn.LET(_xlpm.a,K31,_xlpm.c,M34,_xlpm.x,$X$6,_xlpm.limInf,$B$51,_xlpm.limSup,$C$51,_xlpm.linhaAnt,K32,IF(_xlpm.a="FÉRIAS","FRS",IF(_xlpm.a="FERIADO","FER",IF(_xlpm.a="NTRAB","NTB",IF(AND(_xlpm.a="ATESTADO",_xlpm.c=""),"ATD",IF(_xlpm.c&lt;&gt;"",IF(_xlpm.c&gt;=_xlpm.x,"OK","ANT"),IF(_xlpm.linhaAnt&lt;_xlpm.limInf,"FAL","")))))))</f>
        <v/>
      </c>
      <c r="O34" s="192" t="str">
        <f>IF($N$47&lt;&gt;"SIM","",IFERROR(IF(TRIM(M34&amp;"")="","",_xlfn.LET(_xlpm.v,VALUE(TRIM(M34&amp;"")),_xlpm.alvo,(INT($X$6/100)*60+MOD($X$6,100)),_xlpm.real,(INT(_xlpm.v/100)*60+MOD(_xlpm.v,100)),_xlpm.dif,_xlpm.alvo-_xlpm.real,IF(ABS(_xlpm.dif)&lt;=5,0,_xlpm.dif))*-1),"ER"))</f>
        <v/>
      </c>
      <c r="P34" s="231"/>
      <c r="Q34" s="235"/>
      <c r="R34" s="190"/>
      <c r="S34" s="239" t="str">
        <f t="shared" si="0"/>
        <v/>
      </c>
      <c r="T34" s="233" t="str">
        <f t="shared" si="1"/>
        <v/>
      </c>
      <c r="U34" s="5"/>
      <c r="V34" s="5"/>
      <c r="W34" s="5"/>
    </row>
    <row r="35" spans="1:23" ht="15" customHeight="1" x14ac:dyDescent="0.25">
      <c r="A35" s="11"/>
      <c r="B35" s="46"/>
      <c r="C35" s="7"/>
      <c r="D35" s="49" t="str">
        <f ca="1">_xlfn.LET(_xlpm.a,A35,_xlpm.c,C35,_xlpm.x,$X$3,_xlpm.y,$Y$3,_xlpm.limInf,$B$51,_xlpm.limSup,$C$51,_xlpm.linhaAnt,A36,IF(_xlpm.a="FÉRIAS","FRS",IF(_xlpm.a="FERIADO","FER",IF(_xlpm.a="NTRAB","NTB",IF(AND(_xlpm.a="ATESTADO",_xlpm.c=""),"ATD",IF(_xlpm.c&lt;&gt;"",IF(_xlpm.c&lt;=_xlpm.x,IF(_xlpm.c&gt;_xlpm.y,"DP","OK"),"ATR"),IF(_xlpm.linhaAnt&lt;_xlpm.limInf,"FAL","")))))))</f>
        <v>FAL</v>
      </c>
      <c r="E35" s="192" t="str">
        <f>IFERROR(IF(C35="","",IF(A37="SÁBADO",IF(ABS((INT($Y$8/100)*60+MOD($Y$8,100))-(INT(C35/100)*60+MOD(C35,100)))&lt;=5,0,(INT($Y$8/100)*60+MOD($Y$8,100))-(INT(C35/100)*60+MOD(C35,100))),IF(ABS((INT($Y$3/100)*60+MOD($Y$3,100))-(INT(C35/100)*60+MOD(C35,100)))&lt;=5,0,(INT($Y$3/100)*60+MOD($Y$3,100))-(INT(C35/100)*60+MOD(C35,100))))),"")</f>
        <v/>
      </c>
      <c r="F35" s="11"/>
      <c r="G35" s="46"/>
      <c r="H35" s="7"/>
      <c r="I35" s="49" t="str">
        <f ca="1">_xlfn.LET(_xlpm.a,F35,_xlpm.c,H35,_xlpm.x,$X$3,_xlpm.y,$Y$3,_xlpm.limInf,$B$51,_xlpm.limSup,$C$51,_xlpm.linhaAnt,F36,IF(_xlpm.a="FÉRIAS","FRS",IF(_xlpm.a="FERIADO","FER",IF(_xlpm.a="NTRAB","NTB",IF(AND(_xlpm.a="ATESTADO",_xlpm.c=""),"ATD",IF(_xlpm.c&lt;&gt;"",IF(_xlpm.c&lt;=_xlpm.x,IF(_xlpm.c&gt;_xlpm.y,"DP","OK"),"ATR"),IF(_xlpm.linhaAnt&lt;_xlpm.limInf,"FAL","")))))))</f>
        <v/>
      </c>
      <c r="J35" s="176" t="str">
        <f>IFERROR(IF(H35="","",IF(F37="SÁBADO",IF(ABS((INT($Y$8/100)*60+MOD($Y$8,100))-(INT(H35/100)*60+MOD(H35,100)))&lt;=5,0,(INT($Y$8/100)*60+MOD($Y$8,100))-(INT(H35/100)*60+MOD(H35,100))),IF(ABS((INT($Y$3/100)*60+MOD($Y$3,100))-(INT(H35/100)*60+MOD(H35,100)))&lt;=5,0,(INT($Y$3/100)*60+MOD($Y$3,100))-(INT(H35/100)*60+MOD(H35,100))))),"")</f>
        <v/>
      </c>
      <c r="K35" s="11"/>
      <c r="L35" s="46"/>
      <c r="M35" s="7"/>
      <c r="N35" s="49" t="str">
        <f ca="1">_xlfn.LET(_xlpm.a,K35,_xlpm.c,M35,_xlpm.x,$X$3,_xlpm.y,$Y$3,_xlpm.limInf,$B$51,_xlpm.limSup,$C$51,_xlpm.linhaAnt,K36,IF(_xlpm.a="FÉRIAS","FRS",IF(_xlpm.a="FERIADO","FER",IF(_xlpm.a="NTRAB","NTB",IF(AND(_xlpm.a="ATESTADO",_xlpm.c=""),"ATD",IF(_xlpm.c&lt;&gt;"",IF(_xlpm.c&lt;=_xlpm.x,IF(_xlpm.c&gt;_xlpm.y,"DP","OK"),"ATR"),IF(_xlpm.linhaAnt&lt;_xlpm.limInf,"FAL","")))))))</f>
        <v/>
      </c>
      <c r="O35" s="192" t="str">
        <f>IF($N$47&lt;&gt;"SIM","",IFERROR(IF(TRIM(M35&amp;"")="","",_xlfn.LET(_xlpm.v,VALUE(TRIM(M35&amp;"")),_xlpm.alvo,IF(K37="SÁBADO",(INT($Y$8/100)*60+MOD($Y$8,100)),(INT($Y$3/100)*60+MOD($Y$3,100))),_xlpm.real,(INT(_xlpm.v/100)*60+MOD(_xlpm.v,100)),_xlpm.dif,_xlpm.alvo-_xlpm.real,IF(ABS(_xlpm.dif)&lt;=5,0,_xlpm.dif))),"ER"))</f>
        <v/>
      </c>
      <c r="P35" s="231"/>
      <c r="Q35" s="235"/>
      <c r="R35" s="190"/>
      <c r="S35" s="239" t="str">
        <f t="shared" si="0"/>
        <v/>
      </c>
      <c r="T35" s="233" t="str">
        <f t="shared" si="1"/>
        <v/>
      </c>
      <c r="U35" s="5"/>
      <c r="V35" s="5"/>
      <c r="W35" s="5"/>
    </row>
    <row r="36" spans="1:23" x14ac:dyDescent="0.25">
      <c r="A36" s="41">
        <f ca="1">IF($B$51=9,"HOJE",9)</f>
        <v>9</v>
      </c>
      <c r="B36" s="46"/>
      <c r="C36" s="7"/>
      <c r="D36" s="49" t="str">
        <f ca="1">_xlfn.LET(_xlpm.a,A35,_xlpm.c,C36,_xlpm.x,$X$4,_xlpm.limInf,$B$51,_xlpm.limSup,$C$51,_xlpm.linhaAnt,A36,IF(_xlpm.a="FÉRIAS","FRS",IF(_xlpm.a="FERIADO","FER",IF(_xlpm.a="NTRAB","NTB",IF(AND(_xlpm.a="ATESTADO",_xlpm.c=""),"ATD",IF(_xlpm.c&lt;&gt;"",IF(_xlpm.c&gt;=_xlpm.x,"OK","ANT"),IF(_xlpm.linhaAnt&lt;_xlpm.limInf,"FAL","")))))))</f>
        <v>FAL</v>
      </c>
      <c r="E36" s="192" t="str">
        <f>IFERROR(IF(C36="","",IF(ABS((INT($X$4/100)*60+MOD($X$4,100))-(INT(C36/100)*60+MOD(C36,100)))&lt;=5,0,(INT($X$4/100)*60+MOD($X$4,100))-(INT(C36/100)*60+MOD(C36,100))))*-1,"")</f>
        <v/>
      </c>
      <c r="F36" s="41">
        <f ca="1">IF($B$51=19,"HOJE",19)</f>
        <v>19</v>
      </c>
      <c r="G36" s="46"/>
      <c r="H36" s="7"/>
      <c r="I36" s="49" t="str">
        <f ca="1">_xlfn.LET(_xlpm.a,F35,_xlpm.c,H36,_xlpm.x,$X$4,_xlpm.limInf,$B$51,_xlpm.limSup,$C$51,_xlpm.linhaAnt,F36,IF(_xlpm.a="FÉRIAS","FRS",IF(_xlpm.a="FERIADO","FER",IF(_xlpm.a="NTRAB","NTB",IF(AND(_xlpm.a="ATESTADO",_xlpm.c=""),"ATD",IF(_xlpm.c&lt;&gt;"",IF(_xlpm.c&gt;=_xlpm.x,"OK","ANT"),IF(_xlpm.linhaAnt&lt;_xlpm.limInf,"FAL","")))))))</f>
        <v/>
      </c>
      <c r="J36" s="176" t="str">
        <f>IFERROR(IF(H36="","",IF(ABS((INT($X$4/100)*60+MOD($X$4,100))-(INT(H36/100)*60+MOD(H36,100)))&lt;=5,0,(INT($X$4/100)*60+MOD($X$4,100))-(INT(H36/100)*60+MOD(H36,100))))*-1,"")</f>
        <v/>
      </c>
      <c r="K36" s="37">
        <f ca="1">IF($B$51=29,"HOJE",29)</f>
        <v>29</v>
      </c>
      <c r="L36" s="46"/>
      <c r="M36" s="7"/>
      <c r="N36" s="49" t="str">
        <f ca="1">_xlfn.LET(_xlpm.a,K35,_xlpm.c,M36,_xlpm.x,$X$4,_xlpm.limInf,$B$51,_xlpm.limSup,$C$51,_xlpm.linhaAnt,K36,IF(_xlpm.a="FÉRIAS","FRS",IF(_xlpm.a="FERIADO","FER",IF(_xlpm.a="NTRAB","NTB",IF(AND(_xlpm.a="ATESTADO",_xlpm.c=""),"ATD",IF(_xlpm.c&lt;&gt;"",IF(_xlpm.c&gt;=_xlpm.x,"OK","ANT"),IF(_xlpm.linhaAnt&lt;_xlpm.limInf,"FAL","")))))))</f>
        <v/>
      </c>
      <c r="O36" s="192" t="str">
        <f>IF($N$47&lt;&gt;"SIM","",IFERROR(IF(TRIM(M36&amp;"")="","",_xlfn.LET(_xlpm.v,VALUE(TRIM(M36&amp;"")),_xlpm.alvo,(INT($X$4/100)*60+MOD($X$4,100)),_xlpm.real,(INT(_xlpm.v/100)*60+MOD(_xlpm.v,100)),_xlpm.dif,_xlpm.alvo-_xlpm.real,IF(ABS(_xlpm.dif)&lt;=5,0,_xlpm.dif))*-1),"ER"))</f>
        <v/>
      </c>
      <c r="P36" s="231"/>
      <c r="Q36" s="235"/>
      <c r="R36" s="190"/>
      <c r="S36" s="239" t="str">
        <f t="shared" si="0"/>
        <v/>
      </c>
      <c r="T36" s="233" t="str">
        <f t="shared" si="1"/>
        <v/>
      </c>
      <c r="U36" s="5"/>
      <c r="V36" s="5"/>
      <c r="W36" s="5"/>
    </row>
    <row r="37" spans="1:23" x14ac:dyDescent="0.25">
      <c r="A37" s="41" t="str">
        <f>IF(A33="SÁBADO","DOMINGO",IF(A33="DOMINGO","SEGUNDA",IF(A33="SEGUNDA","TERÇA",IF(A33="SEGUNDA","TERÇA",IF(A33="TERÇA","QUARTA",IF(A33="QUARTA","QUINTA",IF(A33="QUINTA","SEXTA",IF(A33="SEXTA","SÁBADO","ERRO"))))))))</f>
        <v>SEGUNDA</v>
      </c>
      <c r="B37" s="46"/>
      <c r="C37" s="7"/>
      <c r="D37" s="49" t="str">
        <f ca="1">_xlfn.LET(_xlpm.a,A35,_xlpm.c,C37,_xlpm.x,$X$5,_xlpm.y,$Y$5,_xlpm.limInf,$B$51,_xlpm.limSup,$C$51,_xlpm.linhaAnt,A36,IF(_xlpm.a="FÉRIAS","FRS",IF(_xlpm.a="FERIADO","FER",IF(_xlpm.a="NTRAB","NTB",IF(AND(_xlpm.a="ATESTADO",_xlpm.c=""),"ATD",IF(_xlpm.c&lt;&gt;"",IF(_xlpm.c&lt;=_xlpm.x,IF(_xlpm.c&gt;_xlpm.y,"DP","OK"),"ATR"),IF(_xlpm.linhaAnt&lt;_xlpm.limInf,"FAL","")))))))</f>
        <v>FAL</v>
      </c>
      <c r="E37" s="192" t="str">
        <f>IFERROR(IF(C37="","",IF(ABS((INT($Y$5/100)*60+MOD($Y$5,100))-(INT(C37/100)*60+MOD(C37,100)))&lt;=5,0,(INT($Y$5/100)*60+MOD($Y$5,100))-(INT(C37/100)*60+MOD(C37,100)))),"")</f>
        <v/>
      </c>
      <c r="F37" s="41" t="str">
        <f>IF(F33="SÁBADO","DOMINGO",IF(F33="DOMINGO","SEGUNDA",IF(F33="SEGUNDA","TERÇA",IF(F33="SEGUNDA","TERÇA",IF(F33="TERÇA","QUARTA",IF(F33="QUARTA","QUINTA",IF(F33="QUINTA","SEXTA",IF(F33="SEXTA","SÁBADO","ERRO"))))))))</f>
        <v>QUINTA</v>
      </c>
      <c r="G37" s="46"/>
      <c r="H37" s="7"/>
      <c r="I37" s="49" t="str">
        <f ca="1">_xlfn.LET(_xlpm.a,F35,_xlpm.c,H37,_xlpm.x,$X$5,_xlpm.y,$Y$5,_xlpm.limInf,$B$51,_xlpm.limSup,$C$51,_xlpm.linhaAnt,F36,IF(_xlpm.a="FÉRIAS","FRS",IF(_xlpm.a="FERIADO","FER",IF(_xlpm.a="NTRAB","NTB",IF(AND(_xlpm.a="ATESTADO",_xlpm.c=""),"ATD",IF(_xlpm.c&lt;&gt;"",IF(_xlpm.c&lt;=_xlpm.x,IF(_xlpm.c&gt;_xlpm.y,"DP","OK"),"ATR"),IF(_xlpm.linhaAnt&lt;_xlpm.limInf,"FAL","")))))))</f>
        <v/>
      </c>
      <c r="J37" s="176" t="str">
        <f>IFERROR(IF(H37="","",IF(ABS((INT($Y$5/100)*60+MOD($Y$5,100))-(INT(H37/100)*60+MOD(H37,100)))&lt;=5,0,(INT($Y$5/100)*60+MOD($Y$5,100))-(INT(H37/100)*60+MOD(H37,100)))),"")</f>
        <v/>
      </c>
      <c r="K37" s="37" t="str">
        <f ca="1">IF(K36&gt;C53,"",IF(K33="SÁBADO","DOMINGO",IF(K33="DOMINGO","SEGUNDA",IF(K33="SEGUNDA","TERÇA",IF(K33="SEGUNDA","TERÇA",IF(K33="TERÇA","QUARTA",IF(K33="QUARTA","QUINTA",IF(K33="QUINTA","SEXTA",IF(K33="SEXTA","SÁBADO","ERRO")))))))))</f>
        <v>DOMINGO</v>
      </c>
      <c r="L37" s="46"/>
      <c r="M37" s="7"/>
      <c r="N37" s="49" t="str">
        <f ca="1">_xlfn.LET(_xlpm.a,K35,_xlpm.c,M37,_xlpm.x,$X$5,_xlpm.y,$Y$5,_xlpm.limInf,$B$51,_xlpm.limSup,$C$51,_xlpm.linhaAnt,K36,IF(_xlpm.a="FÉRIAS","FRS",IF(_xlpm.a="FERIADO","FER",IF(_xlpm.a="NTRAB","NTB",IF(AND(_xlpm.a="ATESTADO",_xlpm.c=""),"ATD",IF(_xlpm.c&lt;&gt;"",IF(_xlpm.c&lt;=_xlpm.x,IF(_xlpm.c&gt;_xlpm.y,"DP","OK"),"ATR"),IF(_xlpm.linhaAnt&lt;_xlpm.limInf,"FAL","")))))))</f>
        <v/>
      </c>
      <c r="O37" s="192" t="str">
        <f>IF($N$47&lt;&gt;"SIM","",IFERROR(IF(TRIM(M37&amp;"")="","",_xlfn.LET(_xlpm.v,VALUE(TRIM(M37&amp;"")),_xlpm.alvo,(INT($Y$5/100)*60+MOD($Y$5,100)),_xlpm.real,(INT(_xlpm.v/100)*60+MOD(_xlpm.v,100)),_xlpm.dif,_xlpm.alvo-_xlpm.real,IF(ABS(_xlpm.dif)&lt;=5,0,_xlpm.dif))),"ER"))</f>
        <v/>
      </c>
      <c r="P37" s="236"/>
      <c r="Q37" s="235"/>
      <c r="R37" s="190"/>
      <c r="S37" s="239" t="str">
        <f t="shared" si="0"/>
        <v/>
      </c>
      <c r="T37" s="233" t="str">
        <f t="shared" si="1"/>
        <v/>
      </c>
      <c r="U37" s="5"/>
      <c r="V37" s="5"/>
    </row>
    <row r="38" spans="1:23" x14ac:dyDescent="0.25">
      <c r="A38" s="38"/>
      <c r="B38" s="46"/>
      <c r="C38" s="7"/>
      <c r="D38" s="49" t="str">
        <f ca="1">_xlfn.LET(_xlpm.a,A35,_xlpm.c,C38,_xlpm.x,$X$6,_xlpm.limInf,$B$51,_xlpm.limSup,$C$51,_xlpm.linhaAnt,A36,IF(_xlpm.a="FÉRIAS","FRS",IF(_xlpm.a="FERIADO","FER",IF(_xlpm.a="NTRAB","NTB",IF(AND(_xlpm.a="ATESTADO",_xlpm.c=""),"ATD",IF(_xlpm.c&lt;&gt;"",IF(_xlpm.c&gt;=_xlpm.x,"OK","ANT"),IF(_xlpm.linhaAnt&lt;_xlpm.limInf,"FAL","")))))))</f>
        <v>FAL</v>
      </c>
      <c r="E38" s="192" t="str">
        <f>IFERROR(IF(C38="","",IF(ABS((INT($X$6/100)*60+MOD($X$6,100))-(INT(C38/100)*60+MOD(C38,100)))&lt;=5,0,(INT($X$6/100)*60+MOD($X$6,100))-(INT(C38/100)*60+MOD(C38,100))))*-1,"")</f>
        <v/>
      </c>
      <c r="F38" s="38"/>
      <c r="G38" s="46"/>
      <c r="H38" s="7"/>
      <c r="I38" s="49" t="str">
        <f ca="1">_xlfn.LET(_xlpm.a,F35,_xlpm.c,H38,_xlpm.x,$X$6,_xlpm.limInf,$B$51,_xlpm.limSup,$C$51,_xlpm.linhaAnt,F36,IF(_xlpm.a="FÉRIAS","FRS",IF(_xlpm.a="FERIADO","FER",IF(_xlpm.a="NTRAB","NTB",IF(AND(_xlpm.a="ATESTADO",_xlpm.c=""),"ATD",IF(_xlpm.c&lt;&gt;"",IF(_xlpm.c&gt;=_xlpm.x,"OK","ANT"),IF(_xlpm.linhaAnt&lt;_xlpm.limInf,"FAL","")))))))</f>
        <v/>
      </c>
      <c r="J38" s="176" t="str">
        <f>IFERROR(IF(H38="","",IF(ABS((INT($X$6/100)*60+MOD($X$6,100))-(INT(H38/100)*60+MOD(H38,100)))&lt;=5,0,(INT($X$6/100)*60+MOD($X$6,100))-(INT(H38/100)*60+MOD(H38,100))))*-1,"")</f>
        <v/>
      </c>
      <c r="K38" s="38"/>
      <c r="L38" s="46"/>
      <c r="M38" s="7"/>
      <c r="N38" s="49" t="str">
        <f ca="1">_xlfn.LET(_xlpm.a,K35,_xlpm.c,M38,_xlpm.x,$X$6,_xlpm.limInf,$B$51,_xlpm.limSup,$C$51,_xlpm.linhaAnt,K36,IF(_xlpm.a="FÉRIAS","FRS",IF(_xlpm.a="FERIADO","FER",IF(_xlpm.a="NTRAB","NTB",IF(AND(_xlpm.a="ATESTADO",_xlpm.c=""),"ATD",IF(_xlpm.c&lt;&gt;"",IF(_xlpm.c&gt;=_xlpm.x,"OK","ANT"),IF(_xlpm.linhaAnt&lt;_xlpm.limInf,"FAL","")))))))</f>
        <v/>
      </c>
      <c r="O38" s="192" t="str">
        <f>IF($N$47&lt;&gt;"SIM","",IFERROR(IF(TRIM(M38&amp;"")="","",_xlfn.LET(_xlpm.v,VALUE(TRIM(M38&amp;"")),_xlpm.alvo,(INT($X$6/100)*60+MOD($X$6,100)),_xlpm.real,(INT(_xlpm.v/100)*60+MOD(_xlpm.v,100)),_xlpm.dif,_xlpm.alvo-_xlpm.real,IF(ABS(_xlpm.dif)&lt;=5,0,_xlpm.dif))*-1),"ER"))</f>
        <v/>
      </c>
      <c r="P38" s="231"/>
      <c r="Q38" s="235"/>
      <c r="R38" s="190"/>
      <c r="S38" s="239" t="str">
        <f t="shared" si="0"/>
        <v/>
      </c>
      <c r="T38" s="233" t="str">
        <f t="shared" si="1"/>
        <v/>
      </c>
      <c r="U38" s="5"/>
      <c r="V38" s="5"/>
    </row>
    <row r="39" spans="1:23" ht="15" customHeight="1" x14ac:dyDescent="0.25">
      <c r="A39" s="12"/>
      <c r="B39" s="47"/>
      <c r="C39" s="48"/>
      <c r="D39" s="50" t="str">
        <f ca="1">_xlfn.LET(_xlpm.a,A39,_xlpm.c,C39,_xlpm.x,$X$8,_xlpm.y,$Y$8,_xlpm.limInf,$B$51,_xlpm.limSup,$C$51,_xlpm.linhaAnt,A40,IF(_xlpm.a="FÉRIAS","FRS",IF(_xlpm.a="NTRAB","NT",IF(AND(_xlpm.a="ATESTADO",_xlpm.c=""),"ATD",IF(_xlpm.a="FERIADO","FER",IF(_xlpm.c&lt;&gt;"",IF(_xlpm.c&lt;=_xlpm.x,IF(_xlpm.c&gt;_xlpm.y,"DP","OK"),"ATR"),IF(_xlpm.linhaAnt&lt;_xlpm.limInf,"FAL","")))))))</f>
        <v/>
      </c>
      <c r="E39" s="192" t="str">
        <f>IFERROR(IF(C39="","",IF(A41="SÁBADO",IF(ABS((INT($Y$8/100)*60+MOD($Y$8,100))-(INT(C39/100)*60+MOD(C39,100)))&lt;=5,0,(INT($Y$8/100)*60+MOD($Y$8,100))-(INT(C39/100)*60+MOD(C39,100))),IF(ABS((INT($Y$3/100)*60+MOD($Y$3,100))-(INT(C39/100)*60+MOD(C39,100)))&lt;=5,0,(INT($Y$3/100)*60+MOD($Y$3,100))-(INT(C39/100)*60+MOD(C39,100))))),"")</f>
        <v/>
      </c>
      <c r="F39" s="12"/>
      <c r="G39" s="47"/>
      <c r="H39" s="48"/>
      <c r="I39" s="50" t="str">
        <f ca="1">_xlfn.LET(_xlpm.a,F39,_xlpm.c,H39,_xlpm.x,$X$3,_xlpm.y,$Y$3,_xlpm.limInf,$B$51,_xlpm.limSup,$C$51,_xlpm.linhaAnt,F40,IF(_xlpm.a="FÉRIAS","FRS",IF(_xlpm.a="FERIADO","FER",IF(_xlpm.a="NTRAB","NTB",IF(AND(_xlpm.a="ATESTADO",_xlpm.c=""),"ATD",IF(_xlpm.c&lt;&gt;"",IF(_xlpm.c&lt;=_xlpm.x,IF(_xlpm.c&gt;_xlpm.y,"DP","OK"),"ATR"),IF(_xlpm.linhaAnt&lt;_xlpm.limInf,"FAL","")))))))</f>
        <v/>
      </c>
      <c r="J39" s="176" t="str">
        <f>IFERROR(IF(H39="","",IF(F41="SÁBADO",IF(ABS((INT($Y$8/100)*60+MOD($Y$8,100))-(INT(H39/100)*60+MOD(H39,100)))&lt;=5,0,(INT($Y$8/100)*60+MOD($Y$8,100))-(INT(H39/100)*60+MOD(H39,100))),IF(ABS((INT($Y$3/100)*60+MOD($Y$3,100))-(INT(H39/100)*60+MOD(H39,100)))&lt;=5,0,(INT($Y$3/100)*60+MOD($Y$3,100))-(INT(H39/100)*60+MOD(H39,100))))),"")</f>
        <v/>
      </c>
      <c r="K39" s="12"/>
      <c r="L39" s="47"/>
      <c r="M39" s="48"/>
      <c r="N39" s="50" t="str">
        <f ca="1">_xlfn.LET(_xlpm.a,K39,_xlpm.c,M39,_xlpm.x,$X$3,_xlpm.y,$Y$3,_xlpm.limInf,$B$51,_xlpm.limSup,$C$51,_xlpm.linhaAnt,K40,IF(_xlpm.a="FÉRIAS","FRS",IF(_xlpm.a="FERIADO","FER",IF(_xlpm.a="NTRAB","NTB",IF(AND(_xlpm.a="ATESTADO",_xlpm.c=""),"ATD",IF(_xlpm.c&lt;&gt;"",IF(_xlpm.c&lt;=_xlpm.x,IF(_xlpm.c&gt;_xlpm.y,"DP","OK"),"ATR"),IF(_xlpm.linhaAnt&lt;_xlpm.limInf,"FAL","")))))))</f>
        <v/>
      </c>
      <c r="O39" s="192" t="str">
        <f>IF($N$47&lt;&gt;"SIM","",IFERROR(IF(TRIM(M39&amp;"")="","",_xlfn.LET(_xlpm.v,VALUE(TRIM(M39&amp;"")),_xlpm.alvo,IF(K41="SÁBADO",(INT($Y$8/100)*60+MOD($Y$8,100)),(INT($Y$3/100)*60+MOD($Y$3,100))),_xlpm.real,(INT(_xlpm.v/100)*60+MOD(_xlpm.v,100)),_xlpm.dif,_xlpm.alvo-_xlpm.real,IF(ABS(_xlpm.dif)&lt;=5,0,_xlpm.dif))),"ER"))</f>
        <v/>
      </c>
      <c r="P39" s="231"/>
      <c r="Q39" s="235"/>
      <c r="R39" s="190"/>
      <c r="S39" s="239" t="str">
        <f t="shared" si="0"/>
        <v/>
      </c>
      <c r="T39" s="233" t="str">
        <f t="shared" si="1"/>
        <v/>
      </c>
      <c r="U39" s="5"/>
      <c r="V39" s="5"/>
    </row>
    <row r="40" spans="1:23" x14ac:dyDescent="0.25">
      <c r="A40" s="42" t="str">
        <f ca="1">IF($B$51=10,"HOJE",10)</f>
        <v>HOJE</v>
      </c>
      <c r="B40" s="47"/>
      <c r="C40" s="48"/>
      <c r="D40" s="50" t="str">
        <f ca="1">_xlfn.LET(_xlpm.a,A39,_xlpm.c,C40,_xlpm.x,$X$9,_xlpm.limInf,$B$51,_xlpm.limSup,$C$51,_xlpm.linhaAnt,A40,IF(_xlpm.a="FÉRIAS","FRS",IF(_xlpm.a="NTRAB","NT",IF(AND(_xlpm.a="ATESTADO",_xlpm.c=""),"ATD",IF(_xlpm.a="FERIADO","FER",IF(_xlpm.c&lt;&gt;"",IF(_xlpm.c&gt;=_xlpm.x,"OK","ANT"),IF(_xlpm.linhaAnt&lt;_xlpm.limInf,"FAL","")))))))</f>
        <v/>
      </c>
      <c r="E40" s="192" t="str">
        <f>IFERROR(IF(C40="","",IF(ABS((INT($X$4/100)*60+MOD($X$4,100))-(INT(C40/100)*60+MOD(C40,100)))&lt;=5,0,(INT($X$4/100)*60+MOD($X$4,100))-(INT(C40/100)*60+MOD(C40,100))))*-1,"")</f>
        <v/>
      </c>
      <c r="F40" s="42">
        <f ca="1">IF($B$51=20,"HOJE",20)</f>
        <v>20</v>
      </c>
      <c r="G40" s="47"/>
      <c r="H40" s="48"/>
      <c r="I40" s="50" t="str">
        <f ca="1">_xlfn.LET(_xlpm.a,F39,_xlpm.c,H40,_xlpm.x,$X$4,_xlpm.limInf,$B$51,_xlpm.limSup,$C$51,_xlpm.linhaAnt,F40,IF(_xlpm.a="FÉRIAS","FRS",IF(_xlpm.a="FERIADO","FER",IF(_xlpm.a="NTRAB","NTB",IF(AND(_xlpm.a="ATESTADO",_xlpm.c=""),"ATD",IF(_xlpm.c&lt;&gt;"",IF(_xlpm.c&gt;=_xlpm.x,"OK","ANT"),IF(_xlpm.linhaAnt&lt;_xlpm.limInf,"FAL","")))))))</f>
        <v/>
      </c>
      <c r="J40" s="176" t="str">
        <f>IFERROR(IF(H40="","",IF(ABS((INT($X$4/100)*60+MOD($X$4,100))-(INT(H40/100)*60+MOD(H40,100)))&lt;=5,0,(INT($X$4/100)*60+MOD($X$4,100))-(INT(H40/100)*60+MOD(H40,100))))*-1,"")</f>
        <v/>
      </c>
      <c r="K40" s="39">
        <f ca="1">IF($B$51=30,"HOJE",30)</f>
        <v>30</v>
      </c>
      <c r="L40" s="47"/>
      <c r="M40" s="48"/>
      <c r="N40" s="50" t="str">
        <f ca="1">_xlfn.LET(_xlpm.a,K39,_xlpm.c,M40,_xlpm.x,$X$4,_xlpm.limInf,$B$51,_xlpm.limSup,$C$51,_xlpm.linhaAnt,K40,IF(_xlpm.a="FÉRIAS","FRS",IF(_xlpm.a="FERIADO","FER",IF(_xlpm.a="NTRAB","NTB",IF(AND(_xlpm.a="ATESTADO",_xlpm.c=""),"ATD",IF(_xlpm.c&lt;&gt;"",IF(_xlpm.c&gt;=_xlpm.x,"OK","ANT"),IF(_xlpm.linhaAnt&lt;_xlpm.limInf,"FAL","")))))))</f>
        <v/>
      </c>
      <c r="O40" s="192" t="str">
        <f>IF($N$47&lt;&gt;"SIM","",IFERROR(IF(TRIM(M40&amp;"")="","",_xlfn.LET(_xlpm.v,VALUE(TRIM(M40&amp;"")),_xlpm.alvo,(INT($X$4/100)*60+MOD($X$4,100)),_xlpm.real,(INT(_xlpm.v/100)*60+MOD(_xlpm.v,100)),_xlpm.dif,_xlpm.alvo-_xlpm.real,IF(ABS(_xlpm.dif)&lt;=5,0,_xlpm.dif))*-1),"ER"))</f>
        <v/>
      </c>
      <c r="P40" s="236"/>
      <c r="Q40" s="235"/>
      <c r="R40" s="190"/>
      <c r="S40" s="239" t="str">
        <f t="shared" si="0"/>
        <v/>
      </c>
      <c r="T40" s="233" t="str">
        <f t="shared" si="1"/>
        <v/>
      </c>
      <c r="U40" s="5"/>
      <c r="V40" s="5"/>
    </row>
    <row r="41" spans="1:23" x14ac:dyDescent="0.25">
      <c r="A41" s="42" t="str">
        <f>IF(A37="SÁBADO","DOMINGO",IF(A37="DOMINGO","SEGUNDA",IF(A37="SEGUNDA","TERÇA",IF(A37="SEGUNDA","TERÇA",IF(A37="TERÇA","QUARTA",IF(A37="QUARTA","QUINTA",IF(A37="QUINTA","SEXTA",IF(A37="SEXTA","SÁBADO","ERRO"))))))))</f>
        <v>TERÇA</v>
      </c>
      <c r="B41" s="277" t="s">
        <v>16</v>
      </c>
      <c r="C41" s="278"/>
      <c r="D41" s="278"/>
      <c r="E41" s="192" t="str">
        <f>IFERROR(IF(C41="","",IF(ABS((INT($Y$5/100)*60+MOD($Y$5,100))-(INT(C41/100)*60+MOD(C41,100)))&lt;=5,0,(INT($Y$5/100)*60+MOD($Y$5,100))-(INT(C41/100)*60+MOD(C41,100)))),"")</f>
        <v/>
      </c>
      <c r="F41" s="42" t="str">
        <f>IF(F37="SÁBADO","DOMINGO",IF(F37="DOMINGO","SEGUNDA",IF(F37="SEGUNDA","TERÇA",IF(F37="SEGUNDA","TERÇA",IF(F37="TERÇA","QUARTA",IF(F37="QUARTA","QUINTA",IF(F37="QUINTA","SEXTA",IF(F37="SEXTA","SÁBADO","ERRO"))))))))</f>
        <v>SEXTA</v>
      </c>
      <c r="G41" s="47"/>
      <c r="H41" s="48"/>
      <c r="I41" s="50" t="str">
        <f ca="1">_xlfn.LET(_xlpm.a,F39,_xlpm.c,H41,_xlpm.x,$X$5,_xlpm.y,$Y$5,_xlpm.limInf,$B$51,_xlpm.limSup,$C$51,_xlpm.linhaAnt,F40,IF(_xlpm.a="FÉRIAS","FRS",IF(_xlpm.a="FERIADO","FER",IF(_xlpm.a="NTRAB","NTB",IF(AND(_xlpm.a="ATESTADO",_xlpm.c=""),"ATD",IF(_xlpm.c&lt;&gt;"",IF(_xlpm.c&lt;=_xlpm.x,IF(_xlpm.c&gt;_xlpm.y,"DP","OK"),"ATR"),IF(_xlpm.linhaAnt&lt;_xlpm.limInf,"FAL","")))))))</f>
        <v/>
      </c>
      <c r="J41" s="176" t="str">
        <f>IFERROR(IF(H41="","",IF(ABS((INT($Y$5/100)*60+MOD($Y$5,100))-(INT(H41/100)*60+MOD(H41,100)))&lt;=5,0,(INT($Y$5/100)*60+MOD($Y$5,100))-(INT(H41/100)*60+MOD(H41,100)))),"")</f>
        <v/>
      </c>
      <c r="K41" s="42" t="str">
        <f ca="1">IF(K40&gt;C53,"",IF(K37="SÁBADO","DOMINGO",IF(K37="DOMINGO","SEGUNDA",IF(K37="SEGUNDA","TERÇA",IF(K37="SEGUNDA","TERÇA",IF(K37="TERÇA","QUARTA",IF(K37="QUARTA","QUINTA",IF(K37="QUINTA","SEXTA",IF(K37="SEXTA","SÁBADO","ERRO")))))))))</f>
        <v>SEGUNDA</v>
      </c>
      <c r="L41" s="47"/>
      <c r="M41" s="48"/>
      <c r="N41" s="50" t="str">
        <f ca="1">_xlfn.LET(_xlpm.a,K39,_xlpm.c,M41,_xlpm.x,$X$5,_xlpm.y,$Y$5,_xlpm.limInf,$B$51,_xlpm.limSup,$C$51,_xlpm.linhaAnt,K40,IF(_xlpm.a="FÉRIAS","FRS",IF(_xlpm.a="FERIADO","FER",IF(_xlpm.a="NTRAB","NTB",IF(AND(_xlpm.a="ATESTADO",_xlpm.c=""),"ATD",IF(_xlpm.c&lt;&gt;"",IF(_xlpm.c&lt;=_xlpm.x,IF(_xlpm.c&gt;_xlpm.y,"DP","OK"),"ATR"),IF(_xlpm.linhaAnt&lt;_xlpm.limInf,"FAL","")))))))</f>
        <v/>
      </c>
      <c r="O41" s="192" t="str">
        <f>IF($N$47&lt;&gt;"SIM","",IFERROR(IF(TRIM(M41&amp;"")="","",_xlfn.LET(_xlpm.v,VALUE(TRIM(M41&amp;"")),_xlpm.alvo,(INT($Y$5/100)*60+MOD($Y$5,100)),_xlpm.real,(INT(_xlpm.v/100)*60+MOD(_xlpm.v,100)),_xlpm.dif,_xlpm.alvo-_xlpm.real,IF(ABS(_xlpm.dif)&lt;=5,0,_xlpm.dif))),"ER"))</f>
        <v/>
      </c>
      <c r="P41" s="231"/>
      <c r="Q41" s="235"/>
      <c r="R41" s="190"/>
      <c r="S41" s="239" t="str">
        <f t="shared" si="0"/>
        <v/>
      </c>
      <c r="T41" s="233" t="str">
        <f t="shared" si="1"/>
        <v/>
      </c>
      <c r="U41" s="5"/>
      <c r="V41" s="5"/>
      <c r="W41" s="5"/>
    </row>
    <row r="42" spans="1:23" x14ac:dyDescent="0.25">
      <c r="A42" s="82"/>
      <c r="B42" s="277"/>
      <c r="C42" s="278"/>
      <c r="D42" s="278"/>
      <c r="E42" s="192" t="str">
        <f>IFERROR(IF(C42="","",IF(ABS((INT($X$6/100)*60+MOD($X$6,100))-(INT(C42/100)*60+MOD(C42,100)))&lt;=5,0,(INT($X$6/100)*60+MOD($X$6,100))-(INT(C42/100)*60+MOD(C42,100))))*-1,"")</f>
        <v/>
      </c>
      <c r="F42" s="82"/>
      <c r="G42" s="47"/>
      <c r="H42" s="48"/>
      <c r="I42" s="50" t="str">
        <f ca="1">_xlfn.LET(_xlpm.a,F39,_xlpm.c,H42,_xlpm.x,$X$6,_xlpm.limInf,$B$51,_xlpm.limSup,$C$51,_xlpm.linhaAnt,F40,IF(_xlpm.a="FÉRIAS","FRS",IF(_xlpm.a="FERIADO","FER",IF(_xlpm.a="NTRAB","NTB",IF(AND(_xlpm.a="ATESTADO",_xlpm.c=""),"ATD",IF(_xlpm.c&lt;&gt;"",IF(_xlpm.c&gt;=_xlpm.x,"OK","ANT"),IF(_xlpm.linhaAnt&lt;_xlpm.limInf,"FAL","")))))))</f>
        <v/>
      </c>
      <c r="J42" s="176" t="str">
        <f>IFERROR(IF(H42="","",IF(ABS((INT($X$6/100)*60+MOD($X$6,100))-(INT(H42/100)*60+MOD(H42,100)))&lt;=5,0,(INT($X$6/100)*60+MOD($X$6,100))-(INT(H42/100)*60+MOD(H42,100))))*-1,"")</f>
        <v/>
      </c>
      <c r="K42" s="40"/>
      <c r="L42" s="47"/>
      <c r="M42" s="48"/>
      <c r="N42" s="50" t="str">
        <f ca="1">_xlfn.LET(_xlpm.a,K39,_xlpm.c,M42,_xlpm.x,$X$6,_xlpm.limInf,$B$51,_xlpm.limSup,$C$51,_xlpm.linhaAnt,K40,IF(_xlpm.a="FÉRIAS","FRS",IF(_xlpm.a="FERIADO","FER",IF(_xlpm.a="NTRAB","NTB",IF(AND(_xlpm.a="ATESTADO",_xlpm.c=""),"ATD",IF(_xlpm.c&lt;&gt;"",IF(_xlpm.c&gt;=_xlpm.x,"OK","ANT"),IF(_xlpm.linhaAnt&lt;_xlpm.limInf,"FAL","")))))))</f>
        <v/>
      </c>
      <c r="O42" s="192" t="str">
        <f>IF($N$47&lt;&gt;"SIM","",IFERROR(IF(TRIM(M42&amp;"")="","",_xlfn.LET(_xlpm.v,VALUE(TRIM(M42&amp;"")),_xlpm.alvo,(INT($X$6/100)*60+MOD($X$6,100)),_xlpm.real,(INT(_xlpm.v/100)*60+MOD(_xlpm.v,100)),_xlpm.dif,_xlpm.alvo-_xlpm.real,IF(ABS(_xlpm.dif)&lt;=5,0,_xlpm.dif))*-1),"ER"))</f>
        <v/>
      </c>
      <c r="P42" s="236"/>
      <c r="Q42" s="235"/>
      <c r="R42" s="190"/>
      <c r="S42" s="239" t="str">
        <f t="shared" si="0"/>
        <v/>
      </c>
      <c r="T42" s="233" t="str">
        <f t="shared" si="1"/>
        <v/>
      </c>
      <c r="U42" s="5"/>
      <c r="V42" s="5"/>
    </row>
    <row r="43" spans="1:23" ht="15" customHeight="1" x14ac:dyDescent="0.25">
      <c r="A43" s="162" t="s">
        <v>1</v>
      </c>
      <c r="B43" s="274" t="s">
        <v>124</v>
      </c>
      <c r="C43" s="274"/>
      <c r="D43" s="274"/>
      <c r="E43" s="274"/>
      <c r="F43" s="274"/>
      <c r="G43" s="162" t="s">
        <v>126</v>
      </c>
      <c r="H43" s="162" t="s">
        <v>127</v>
      </c>
      <c r="I43" s="26"/>
      <c r="J43" s="193"/>
      <c r="K43" s="11"/>
      <c r="L43" s="46"/>
      <c r="M43" s="7"/>
      <c r="N43" s="49" t="str">
        <f ca="1">_xlfn.LET(_xlpm.a,K43,_xlpm.c,M43,_xlpm.x,$X$8,_xlpm.y,$Y$8,_xlpm.limInf,$B$51,_xlpm.limSup,$C$51,_xlpm.linhaAnt,K44,IF(_xlpm.a="FÉRIAS","FRS",IF(_xlpm.a="NTRAB","NT",IF(AND(_xlpm.a="ATESTADO",_xlpm.c=""),"ATD",IF(_xlpm.a="FERIADO","FER",IF(_xlpm.c&lt;&gt;"",IF(_xlpm.c&lt;=_xlpm.x,IF(_xlpm.c&gt;_xlpm.y,"DP","OK"),"ATR"),IF(_xlpm.linhaAnt&lt;_xlpm.limInf,"FAL","")))))))</f>
        <v/>
      </c>
      <c r="O43" s="192" t="str">
        <f>IF($N$47&lt;&gt;"SIM","",IFERROR(IF(TRIM(M43&amp;"")="","",_xlfn.LET(_xlpm.v,VALUE(TRIM(M43&amp;"")),_xlpm.alvo,IF(K45="SÁBADO",(INT($Y$8/100)*60+MOD($Y$8,100)),(INT($Y$3/100)*60+MOD($Y$3,100))),_xlpm.real,(INT(_xlpm.v/100)*60+MOD(_xlpm.v,100)),_xlpm.dif,_xlpm.alvo-_xlpm.real,IF(ABS(_xlpm.dif)&lt;=5,0,_xlpm.dif))),"ER"))</f>
        <v/>
      </c>
      <c r="P43" s="236"/>
      <c r="Q43" s="235"/>
      <c r="R43" s="190"/>
      <c r="S43" s="239" t="str">
        <f t="shared" si="0"/>
        <v/>
      </c>
      <c r="T43" s="233" t="str">
        <f t="shared" si="1"/>
        <v/>
      </c>
      <c r="U43" s="5"/>
    </row>
    <row r="44" spans="1:23" x14ac:dyDescent="0.25">
      <c r="A44" s="60"/>
      <c r="B44" s="275"/>
      <c r="C44" s="275"/>
      <c r="D44" s="275"/>
      <c r="E44" s="275"/>
      <c r="F44" s="275"/>
      <c r="G44" s="161"/>
      <c r="H44" s="161"/>
      <c r="I44" s="159" t="str">
        <f>IFERROR(IF(H44="","0",SUM(H44-G44)),"")</f>
        <v>0</v>
      </c>
      <c r="J44" s="158">
        <f>SUM(I54*60+J54)</f>
        <v>0</v>
      </c>
      <c r="K44" s="37">
        <f ca="1">IF($B$51=31,"HOJE",31)</f>
        <v>31</v>
      </c>
      <c r="L44" s="46"/>
      <c r="M44" s="7"/>
      <c r="N44" s="49" t="str">
        <f ca="1">_xlfn.LET(_xlpm.a,K43,_xlpm.c,M44,_xlpm.x,$X$9,_xlpm.limInf,$B$51,_xlpm.limSup,$C$51,_xlpm.linhaAnt,K44,IF(_xlpm.a="FÉRIAS","FRS",IF(_xlpm.a="NTRAB","NT",IF(AND(_xlpm.a="ATESTADO",_xlpm.c=""),"ATD",IF(_xlpm.a="FERIADO","FER",IF(_xlpm.c&lt;&gt;"",IF(_xlpm.c&gt;=_xlpm.x,"OK","ANT"),IF(_xlpm.linhaAnt&lt;_xlpm.limInf,"FAL","")))))))</f>
        <v/>
      </c>
      <c r="O44" s="192" t="str">
        <f>IF($N$47&lt;&gt;"SIM","",IFERROR(IF(TRIM(M44&amp;"")="","",_xlfn.LET(_xlpm.v,VALUE(TRIM(M44&amp;"")),_xlpm.alvo,(INT($X$4/100)*60+MOD($X$4,100)),_xlpm.real,(INT(_xlpm.v/100)*60+MOD(_xlpm.v,100)),_xlpm.dif,_xlpm.alvo-_xlpm.real,IF(ABS(_xlpm.dif)&lt;=5,0,_xlpm.dif))*-1),"ER"))</f>
        <v/>
      </c>
      <c r="P44" s="237"/>
      <c r="Q44" s="238"/>
      <c r="R44" s="190"/>
      <c r="S44" s="239" t="str">
        <f t="shared" si="0"/>
        <v/>
      </c>
      <c r="T44" s="233" t="str">
        <f t="shared" si="1"/>
        <v/>
      </c>
      <c r="U44" s="5"/>
      <c r="W44" s="5"/>
    </row>
    <row r="45" spans="1:23" x14ac:dyDescent="0.25">
      <c r="A45" s="60"/>
      <c r="B45" s="276"/>
      <c r="C45" s="276"/>
      <c r="D45" s="276"/>
      <c r="E45" s="276"/>
      <c r="F45" s="276"/>
      <c r="G45" s="161"/>
      <c r="H45" s="161"/>
      <c r="I45" s="159" t="str">
        <f t="shared" ref="I45:I47" si="2">IF(H45="","0",SUM(H45-G45))</f>
        <v>0</v>
      </c>
      <c r="J45" s="158">
        <f t="shared" ref="J45:J47" si="3">SUM(I55*60+J55)</f>
        <v>0</v>
      </c>
      <c r="K45" s="37" t="str">
        <f ca="1">IF(K44&gt;C53,"",IF(K41="SÁBADO","DOMINGO",IF(K41="DOMINGO","SEGUNDA",IF(K41="SEGUNDA","TERÇA",IF(K41="SEGUNDA","TERÇA",IF(K41="TERÇA","QUARTA",IF(K41="QUARTA","QUINTA",IF(K41="QUINTA","SEXTA",IF(K41="SEXTA","SÁBADO","ERRO")))))))))</f>
        <v>TERÇA</v>
      </c>
      <c r="L45" s="258" t="s">
        <v>16</v>
      </c>
      <c r="M45" s="259"/>
      <c r="N45" s="259"/>
      <c r="O45" s="192" t="str">
        <f>IF($N$47&lt;&gt;"SIM","",IFERROR(IF(TRIM(M45&amp;"")="","",_xlfn.LET(_xlpm.v,VALUE(TRIM(M45&amp;"")),_xlpm.alvo,(INT($Y$5/100)*60+MOD($Y$5,100)),_xlpm.real,(INT(_xlpm.v/100)*60+MOD(_xlpm.v,100)),_xlpm.dif,_xlpm.alvo-_xlpm.real,IF(ABS(_xlpm.dif)&lt;=5,0,_xlpm.dif))),"ER"))</f>
        <v/>
      </c>
      <c r="P45" s="231"/>
      <c r="Q45" s="235"/>
      <c r="R45" s="191"/>
      <c r="S45" s="239" t="str">
        <f t="shared" si="0"/>
        <v/>
      </c>
      <c r="T45" s="233" t="str">
        <f t="shared" si="1"/>
        <v/>
      </c>
      <c r="U45" s="5"/>
    </row>
    <row r="46" spans="1:23" x14ac:dyDescent="0.25">
      <c r="A46" s="60"/>
      <c r="B46" s="260"/>
      <c r="C46" s="260"/>
      <c r="D46" s="260"/>
      <c r="E46" s="260"/>
      <c r="F46" s="260"/>
      <c r="G46" s="161"/>
      <c r="H46" s="161"/>
      <c r="I46" s="159" t="str">
        <f t="shared" si="2"/>
        <v>0</v>
      </c>
      <c r="J46" s="158">
        <f t="shared" si="3"/>
        <v>0</v>
      </c>
      <c r="K46" s="38"/>
      <c r="L46" s="258"/>
      <c r="M46" s="259"/>
      <c r="N46" s="259"/>
      <c r="O46" s="192" t="str">
        <f>IF($N$47&lt;&gt;"SIM","",IFERROR(IF(TRIM(M46&amp;"")="","",_xlfn.LET(_xlpm.v,VALUE(TRIM(M46&amp;"")),_xlpm.alvo,(INT($X$6/100)*60+MOD($X$6,100)),_xlpm.real,(INT(_xlpm.v/100)*60+MOD(_xlpm.v,100)),_xlpm.dif,_xlpm.alvo-_xlpm.real,IF(ABS(_xlpm.dif)&lt;=5,0,_xlpm.dif))*-1),"ER"))</f>
        <v/>
      </c>
      <c r="P46" s="236"/>
      <c r="Q46" s="235"/>
      <c r="R46" s="191"/>
      <c r="S46" s="239" t="str">
        <f t="shared" si="0"/>
        <v/>
      </c>
      <c r="T46" s="233" t="str">
        <f t="shared" si="1"/>
        <v/>
      </c>
      <c r="U46" s="5"/>
    </row>
    <row r="47" spans="1:23" x14ac:dyDescent="0.25">
      <c r="A47" s="60"/>
      <c r="B47" s="260"/>
      <c r="C47" s="260"/>
      <c r="D47" s="260"/>
      <c r="E47" s="260"/>
      <c r="F47" s="260"/>
      <c r="G47" s="161"/>
      <c r="H47" s="161"/>
      <c r="I47" s="159" t="str">
        <f t="shared" si="2"/>
        <v>0</v>
      </c>
      <c r="J47" s="158">
        <f t="shared" si="3"/>
        <v>0</v>
      </c>
      <c r="K47" s="261" t="s">
        <v>56</v>
      </c>
      <c r="L47" s="261"/>
      <c r="M47" s="261"/>
      <c r="N47" s="66" t="s">
        <v>51</v>
      </c>
      <c r="O47" s="62"/>
      <c r="P47" s="236"/>
      <c r="Q47" s="235"/>
      <c r="R47" s="191"/>
      <c r="S47" s="239" t="str">
        <f t="shared" si="0"/>
        <v/>
      </c>
      <c r="T47" s="233" t="str">
        <f t="shared" si="1"/>
        <v/>
      </c>
      <c r="U47" s="5"/>
      <c r="V47" s="5"/>
    </row>
    <row r="48" spans="1:23" x14ac:dyDescent="0.25">
      <c r="A48" s="60"/>
      <c r="B48" s="260"/>
      <c r="C48" s="260"/>
      <c r="D48" s="260"/>
      <c r="E48" s="260"/>
      <c r="F48" s="260"/>
      <c r="G48" s="65"/>
      <c r="H48" s="65"/>
      <c r="I48" s="159" t="str">
        <f t="shared" ref="I48:I50" si="4">IF(H48="","0",SUM(H48-G48))</f>
        <v>0</v>
      </c>
      <c r="J48" s="158">
        <f t="shared" ref="J48:J50" si="5">SUM(I58*60+J58)</f>
        <v>0</v>
      </c>
      <c r="K48" s="184" t="s">
        <v>59</v>
      </c>
      <c r="L48" s="262"/>
      <c r="M48" s="263"/>
      <c r="N48" s="177" t="s">
        <v>38</v>
      </c>
      <c r="O48" s="30"/>
      <c r="P48" s="236"/>
      <c r="Q48" s="235"/>
      <c r="R48" s="191"/>
      <c r="S48" s="239" t="str">
        <f t="shared" si="0"/>
        <v/>
      </c>
      <c r="T48" s="233" t="str">
        <f t="shared" si="1"/>
        <v/>
      </c>
      <c r="U48" s="5"/>
      <c r="W48" s="9" t="s">
        <v>50</v>
      </c>
    </row>
    <row r="49" spans="1:23" x14ac:dyDescent="0.25">
      <c r="A49" s="60"/>
      <c r="B49" s="260"/>
      <c r="C49" s="260"/>
      <c r="D49" s="260"/>
      <c r="E49" s="260"/>
      <c r="F49" s="260"/>
      <c r="G49" s="65"/>
      <c r="H49" s="65"/>
      <c r="I49" s="159" t="str">
        <f t="shared" si="4"/>
        <v>0</v>
      </c>
      <c r="J49" s="158">
        <f t="shared" si="5"/>
        <v>0</v>
      </c>
      <c r="K49" s="184" t="s">
        <v>39</v>
      </c>
      <c r="L49" s="264"/>
      <c r="M49" s="264"/>
      <c r="N49" s="185" t="s">
        <v>38</v>
      </c>
      <c r="O49" s="30"/>
      <c r="P49" s="236"/>
      <c r="Q49" s="235"/>
      <c r="R49" s="191"/>
      <c r="S49" s="239" t="str">
        <f t="shared" si="0"/>
        <v/>
      </c>
      <c r="T49" s="233" t="str">
        <f t="shared" si="1"/>
        <v/>
      </c>
      <c r="U49" s="5"/>
      <c r="W49" s="9" t="s">
        <v>51</v>
      </c>
    </row>
    <row r="50" spans="1:23" x14ac:dyDescent="0.25">
      <c r="A50" s="60"/>
      <c r="B50" s="260"/>
      <c r="C50" s="260"/>
      <c r="D50" s="260"/>
      <c r="E50" s="260"/>
      <c r="F50" s="260"/>
      <c r="G50" s="65"/>
      <c r="H50" s="65"/>
      <c r="I50" s="159" t="str">
        <f t="shared" si="4"/>
        <v>0</v>
      </c>
      <c r="J50" s="158">
        <f t="shared" si="5"/>
        <v>0</v>
      </c>
      <c r="K50" s="184" t="s">
        <v>40</v>
      </c>
      <c r="L50" s="265">
        <f>SUM(J44:J50)</f>
        <v>0</v>
      </c>
      <c r="M50" s="265"/>
      <c r="N50" s="177" t="s">
        <v>38</v>
      </c>
      <c r="O50" s="9"/>
      <c r="P50" s="231"/>
      <c r="Q50" s="235"/>
      <c r="R50" s="191"/>
      <c r="S50" s="239" t="str">
        <f t="shared" si="0"/>
        <v/>
      </c>
      <c r="T50" s="233" t="str">
        <f t="shared" si="1"/>
        <v/>
      </c>
      <c r="U50" s="5"/>
      <c r="V50" s="5"/>
    </row>
    <row r="51" spans="1:23" ht="15" customHeight="1" thickBot="1" x14ac:dyDescent="0.3">
      <c r="A51" s="77">
        <f ca="1">TODAY()</f>
        <v>46091</v>
      </c>
      <c r="B51" s="189">
        <f ca="1">IF(OR(A51&gt;CONFIG!E7,A53&gt;B53,C51&lt;C52),"32",B52)</f>
        <v>10</v>
      </c>
      <c r="C51" s="14">
        <f>CONFIG!G7</f>
        <v>2026</v>
      </c>
      <c r="F51" s="165" t="s">
        <v>123</v>
      </c>
      <c r="G51" s="164">
        <f>IFERROR(SUM(I44:I50),"ERRO")</f>
        <v>0</v>
      </c>
      <c r="H51" s="160" t="s">
        <v>125</v>
      </c>
      <c r="I51" s="9"/>
      <c r="J51" s="9"/>
      <c r="K51" s="183" t="s">
        <v>41</v>
      </c>
      <c r="L51" s="266">
        <f>SUM(E3:E42,J3:J42,O3:O46)</f>
        <v>0</v>
      </c>
      <c r="M51" s="266"/>
      <c r="N51" s="178" t="s">
        <v>38</v>
      </c>
      <c r="O51" s="9"/>
      <c r="P51" s="236"/>
      <c r="Q51" s="235"/>
      <c r="R51" s="191"/>
      <c r="S51" s="239" t="str">
        <f t="shared" si="0"/>
        <v/>
      </c>
      <c r="T51" s="233" t="str">
        <f t="shared" si="1"/>
        <v/>
      </c>
    </row>
    <row r="52" spans="1:23" ht="15.75" thickBot="1" x14ac:dyDescent="0.3">
      <c r="A52" s="13">
        <f ca="1">IF(B53&gt;A53,"01/01/2021",A51)</f>
        <v>46091</v>
      </c>
      <c r="B52" s="14">
        <f ca="1">DAY(A52)</f>
        <v>10</v>
      </c>
      <c r="C52" s="14">
        <f ca="1">YEAR(A51)</f>
        <v>2026</v>
      </c>
      <c r="F52" s="166"/>
      <c r="G52" s="36"/>
      <c r="H52" s="167"/>
      <c r="I52" s="17"/>
      <c r="J52" s="17"/>
      <c r="K52" s="179" t="str">
        <f>IF(L52&lt;0,"A PAGAR","SALDO")</f>
        <v>SALDO</v>
      </c>
      <c r="L52" s="267">
        <f>SUM((L48+L50-L49-L51)/60)*-1</f>
        <v>0</v>
      </c>
      <c r="M52" s="267"/>
      <c r="N52" s="180" t="s">
        <v>42</v>
      </c>
      <c r="O52" s="9"/>
      <c r="P52" s="236"/>
      <c r="Q52" s="235"/>
      <c r="R52" s="191"/>
      <c r="S52" s="239" t="str">
        <f t="shared" si="0"/>
        <v/>
      </c>
      <c r="T52" s="233" t="str">
        <f t="shared" si="1"/>
        <v/>
      </c>
    </row>
    <row r="53" spans="1:23" ht="15.75" thickBot="1" x14ac:dyDescent="0.3">
      <c r="A53" s="14" t="str">
        <f ca="1">TEXT(A51,"MM")</f>
        <v>03</v>
      </c>
      <c r="B53" s="14" t="str">
        <f>(CONFIG!D6)</f>
        <v>03</v>
      </c>
      <c r="C53" s="30">
        <f>(CONFIG!B8)</f>
        <v>31</v>
      </c>
      <c r="D53" s="286" t="str">
        <f>TEXT(VALUE(TEXT(X12, "00\:00")), "h:mm") &amp; " - " &amp; TEXT(VALUE(TEXT(X13, "00\:00")), "h:mm") &amp; " / " &amp; TEXT(VALUE(TEXT(X14, "00\:00")), "h:mm") &amp; " - " &amp; TEXT(VALUE(TEXT(X15, "00\:00")), "h:mm")</f>
        <v>0:00 - 0:00 / 0:00 - 0:00</v>
      </c>
      <c r="E53" s="287"/>
      <c r="F53" s="287"/>
      <c r="G53" s="287"/>
      <c r="H53" s="288"/>
      <c r="I53" s="17"/>
      <c r="J53" s="17"/>
      <c r="K53" s="181" t="str">
        <f>IF(L52&lt;0,"TEMPO","TEMPO")</f>
        <v>TEMPO</v>
      </c>
      <c r="L53" s="252" t="str">
        <f>IF(F55&lt;0,TEXT(ABS(F55),"00"),TEXT(F55,"00")) &amp; ":" &amp; IF(H55&lt;0,TEXT(ABS(H55),"00"),TEXT(H55,"00"))</f>
        <v>00:00</v>
      </c>
      <c r="M53" s="252"/>
      <c r="N53" s="182" t="s">
        <v>43</v>
      </c>
      <c r="O53" s="9"/>
      <c r="P53" s="236"/>
      <c r="Q53" s="235"/>
      <c r="R53" s="191"/>
      <c r="S53" s="239" t="str">
        <f t="shared" si="0"/>
        <v/>
      </c>
      <c r="T53" s="233" t="str">
        <f t="shared" si="1"/>
        <v/>
      </c>
    </row>
    <row r="54" spans="1:23" x14ac:dyDescent="0.25">
      <c r="A54" s="17"/>
      <c r="B54" s="17"/>
      <c r="C54" s="19"/>
      <c r="D54" s="19"/>
      <c r="E54" s="17"/>
      <c r="F54" s="17"/>
      <c r="G54" s="17"/>
      <c r="H54" s="17"/>
      <c r="I54" s="14">
        <f t="shared" ref="I54:I61" si="6">HOUR(I44)</f>
        <v>0</v>
      </c>
      <c r="J54" s="14">
        <f t="shared" ref="J54:J61" si="7">MINUTE(I44)</f>
        <v>0</v>
      </c>
      <c r="K54" s="18"/>
      <c r="L54" s="17"/>
      <c r="M54" s="17"/>
      <c r="N54" s="17"/>
      <c r="O54" s="17"/>
      <c r="P54" s="231"/>
      <c r="Q54" s="235"/>
      <c r="R54" s="191"/>
      <c r="S54" s="239" t="str">
        <f>IF(R54="","",TEXT(R54,"00""/""00""/""0000"))</f>
        <v/>
      </c>
      <c r="T54" s="233" t="str">
        <f>IF(R54="","",LEFT(S54&amp;"00",2))</f>
        <v/>
      </c>
      <c r="U54" s="9" t="s">
        <v>52</v>
      </c>
    </row>
    <row r="55" spans="1:23" x14ac:dyDescent="0.25">
      <c r="A55" s="17"/>
      <c r="B55" s="17"/>
      <c r="C55" s="19"/>
      <c r="D55" s="19"/>
      <c r="E55" s="17"/>
      <c r="F55" s="58">
        <f>TRUNC(L52)</f>
        <v>0</v>
      </c>
      <c r="G55" s="23">
        <f>SUM(L52-F55)</f>
        <v>0</v>
      </c>
      <c r="H55" s="58">
        <f>IF(G55*60&lt;10, ROUND(G55*60,0) + 0, ROUND(G55*60,0))</f>
        <v>0</v>
      </c>
      <c r="I55" s="14">
        <f t="shared" si="6"/>
        <v>0</v>
      </c>
      <c r="J55" s="14">
        <f t="shared" si="7"/>
        <v>0</v>
      </c>
      <c r="K55" s="18"/>
      <c r="L55" s="17"/>
      <c r="M55" s="17"/>
      <c r="N55" s="17"/>
      <c r="O55" s="17"/>
      <c r="P55" s="231"/>
      <c r="Q55" s="235"/>
      <c r="R55" s="191"/>
      <c r="S55" s="239" t="str">
        <f t="shared" ref="S55:S106" si="8">IF(R55="","",TEXT(R55,"00""/""00""/""0000"))</f>
        <v/>
      </c>
      <c r="T55" s="233" t="str">
        <f t="shared" ref="T55:T106" si="9">IF(R55="","",LEFT(S55&amp;"00",2))</f>
        <v/>
      </c>
      <c r="U55" s="9" t="s">
        <v>52</v>
      </c>
    </row>
    <row r="56" spans="1:23" x14ac:dyDescent="0.25">
      <c r="A56" s="17"/>
      <c r="B56" s="17"/>
      <c r="C56" s="19"/>
      <c r="D56" s="19"/>
      <c r="E56" s="17"/>
      <c r="F56" s="17"/>
      <c r="G56" s="17"/>
      <c r="H56" s="17"/>
      <c r="I56" s="14">
        <f t="shared" si="6"/>
        <v>0</v>
      </c>
      <c r="J56" s="14">
        <f t="shared" si="7"/>
        <v>0</v>
      </c>
      <c r="K56" s="18"/>
      <c r="L56" s="17"/>
      <c r="M56" s="17"/>
      <c r="N56" s="17"/>
      <c r="O56" s="17"/>
      <c r="P56" s="236"/>
      <c r="Q56" s="235"/>
      <c r="R56" s="191"/>
      <c r="S56" s="239" t="str">
        <f t="shared" si="8"/>
        <v/>
      </c>
      <c r="T56" s="233" t="str">
        <f t="shared" si="9"/>
        <v/>
      </c>
    </row>
    <row r="57" spans="1:23" x14ac:dyDescent="0.25">
      <c r="A57" s="17"/>
      <c r="B57" s="17"/>
      <c r="C57" s="19"/>
      <c r="D57" s="19"/>
      <c r="E57" s="17"/>
      <c r="F57" s="17"/>
      <c r="G57" s="17"/>
      <c r="H57" s="17"/>
      <c r="I57" s="14">
        <f t="shared" si="6"/>
        <v>0</v>
      </c>
      <c r="J57" s="14">
        <f t="shared" si="7"/>
        <v>0</v>
      </c>
      <c r="K57" s="18"/>
      <c r="L57" s="17"/>
      <c r="M57" s="17"/>
      <c r="N57" s="17"/>
      <c r="O57" s="17"/>
      <c r="P57" s="236"/>
      <c r="Q57" s="235"/>
      <c r="R57" s="191"/>
      <c r="S57" s="239" t="str">
        <f t="shared" si="8"/>
        <v/>
      </c>
      <c r="T57" s="233" t="str">
        <f t="shared" si="9"/>
        <v/>
      </c>
    </row>
    <row r="58" spans="1:23" x14ac:dyDescent="0.25">
      <c r="A58" s="17"/>
      <c r="B58" s="17"/>
      <c r="C58" s="19"/>
      <c r="D58" s="19"/>
      <c r="E58" s="17"/>
      <c r="F58" s="17"/>
      <c r="G58" s="17"/>
      <c r="H58" s="17"/>
      <c r="I58" s="14">
        <f t="shared" si="6"/>
        <v>0</v>
      </c>
      <c r="J58" s="14">
        <f t="shared" si="7"/>
        <v>0</v>
      </c>
      <c r="K58" s="18"/>
      <c r="L58" s="17"/>
      <c r="M58" s="17"/>
      <c r="N58" s="17"/>
      <c r="O58" s="17"/>
      <c r="P58" s="236"/>
      <c r="Q58" s="235"/>
      <c r="R58" s="191"/>
      <c r="S58" s="239" t="str">
        <f t="shared" si="8"/>
        <v/>
      </c>
      <c r="T58" s="233" t="str">
        <f t="shared" si="9"/>
        <v/>
      </c>
    </row>
    <row r="59" spans="1:23" x14ac:dyDescent="0.25">
      <c r="A59" s="17"/>
      <c r="B59" s="17"/>
      <c r="C59" s="19"/>
      <c r="D59" s="19"/>
      <c r="E59" s="17"/>
      <c r="F59" s="17"/>
      <c r="G59" s="17"/>
      <c r="H59" s="17"/>
      <c r="I59" s="14">
        <f t="shared" si="6"/>
        <v>0</v>
      </c>
      <c r="J59" s="14">
        <f t="shared" si="7"/>
        <v>0</v>
      </c>
      <c r="K59" s="18"/>
      <c r="L59" s="17"/>
      <c r="M59" s="17"/>
      <c r="N59" s="17"/>
      <c r="O59" s="17"/>
      <c r="P59" s="236"/>
      <c r="Q59" s="235"/>
      <c r="R59" s="191"/>
      <c r="S59" s="239" t="str">
        <f t="shared" si="8"/>
        <v/>
      </c>
      <c r="T59" s="233" t="str">
        <f t="shared" si="9"/>
        <v/>
      </c>
    </row>
    <row r="60" spans="1:23" x14ac:dyDescent="0.25">
      <c r="A60" s="17"/>
      <c r="B60" s="17"/>
      <c r="C60" s="19"/>
      <c r="D60" s="19"/>
      <c r="E60" s="17"/>
      <c r="F60" s="17"/>
      <c r="G60" s="17"/>
      <c r="H60" s="17"/>
      <c r="I60" s="14">
        <f t="shared" si="6"/>
        <v>0</v>
      </c>
      <c r="J60" s="14">
        <f t="shared" si="7"/>
        <v>0</v>
      </c>
      <c r="K60" s="18"/>
      <c r="L60" s="17"/>
      <c r="M60" s="17"/>
      <c r="N60" s="17"/>
      <c r="O60" s="17"/>
      <c r="P60" s="236"/>
      <c r="Q60" s="235"/>
      <c r="R60" s="191"/>
      <c r="S60" s="239" t="str">
        <f t="shared" si="8"/>
        <v/>
      </c>
      <c r="T60" s="233" t="str">
        <f t="shared" si="9"/>
        <v/>
      </c>
    </row>
    <row r="61" spans="1:23" x14ac:dyDescent="0.25">
      <c r="A61" s="17"/>
      <c r="B61" s="17"/>
      <c r="C61" s="19"/>
      <c r="D61" s="19"/>
      <c r="E61" s="17"/>
      <c r="F61" s="17"/>
      <c r="G61" s="17"/>
      <c r="H61" s="17"/>
      <c r="I61" s="14">
        <f t="shared" si="6"/>
        <v>0</v>
      </c>
      <c r="J61" s="14">
        <f t="shared" si="7"/>
        <v>0</v>
      </c>
      <c r="K61" s="18"/>
      <c r="L61" s="17"/>
      <c r="M61" s="17"/>
      <c r="N61" s="17"/>
      <c r="O61" s="17"/>
      <c r="P61" s="236"/>
      <c r="Q61" s="235"/>
      <c r="R61" s="191"/>
      <c r="S61" s="239" t="str">
        <f t="shared" si="8"/>
        <v/>
      </c>
      <c r="T61" s="233" t="str">
        <f t="shared" si="9"/>
        <v/>
      </c>
    </row>
    <row r="62" spans="1:23" x14ac:dyDescent="0.25">
      <c r="A62" s="17"/>
      <c r="B62" s="17"/>
      <c r="C62" s="19"/>
      <c r="D62" s="19"/>
      <c r="E62" s="17"/>
      <c r="F62" s="17"/>
      <c r="G62" s="17"/>
      <c r="H62" s="17"/>
      <c r="I62" s="17"/>
      <c r="J62" s="17"/>
      <c r="K62" s="17"/>
      <c r="L62" s="17"/>
      <c r="M62" s="17"/>
      <c r="N62" s="17"/>
      <c r="O62" s="17"/>
      <c r="P62" s="236"/>
      <c r="Q62" s="235"/>
      <c r="R62" s="191"/>
      <c r="S62" s="239" t="str">
        <f t="shared" si="8"/>
        <v/>
      </c>
      <c r="T62" s="233" t="str">
        <f t="shared" si="9"/>
        <v/>
      </c>
    </row>
    <row r="63" spans="1:23" x14ac:dyDescent="0.25">
      <c r="A63" s="17"/>
      <c r="B63" s="17"/>
      <c r="C63" s="19"/>
      <c r="D63" s="19"/>
      <c r="E63" s="17"/>
      <c r="F63" s="17"/>
      <c r="G63" s="17"/>
      <c r="H63" s="17"/>
      <c r="I63" s="17"/>
      <c r="J63" s="17"/>
      <c r="K63" s="17"/>
      <c r="L63" s="17"/>
      <c r="M63" s="17"/>
      <c r="N63" s="17"/>
      <c r="O63" s="17"/>
      <c r="P63" s="236"/>
      <c r="Q63" s="235"/>
      <c r="R63" s="191"/>
      <c r="S63" s="239" t="str">
        <f t="shared" si="8"/>
        <v/>
      </c>
      <c r="T63" s="233" t="str">
        <f t="shared" si="9"/>
        <v/>
      </c>
    </row>
    <row r="64" spans="1:23" x14ac:dyDescent="0.25">
      <c r="A64" s="17"/>
      <c r="B64" s="17"/>
      <c r="C64" s="19"/>
      <c r="D64" s="19"/>
      <c r="E64" s="17"/>
      <c r="F64" s="17"/>
      <c r="G64" s="17"/>
      <c r="H64" s="17"/>
      <c r="I64" s="17"/>
      <c r="J64" s="17"/>
      <c r="K64" s="17"/>
      <c r="L64" s="17"/>
      <c r="M64" s="17"/>
      <c r="N64" s="17"/>
      <c r="O64" s="17"/>
      <c r="P64" s="236"/>
      <c r="Q64" s="235"/>
      <c r="R64" s="191"/>
      <c r="S64" s="239" t="str">
        <f t="shared" si="8"/>
        <v/>
      </c>
      <c r="T64" s="233" t="str">
        <f t="shared" si="9"/>
        <v/>
      </c>
    </row>
    <row r="65" spans="1:20" x14ac:dyDescent="0.25">
      <c r="A65" s="17"/>
      <c r="B65" s="17"/>
      <c r="C65" s="19"/>
      <c r="D65" s="19"/>
      <c r="E65" s="17"/>
      <c r="F65" s="17"/>
      <c r="G65" s="17"/>
      <c r="H65" s="17"/>
      <c r="I65" s="17"/>
      <c r="J65" s="17"/>
      <c r="K65" s="17"/>
      <c r="P65" s="231"/>
      <c r="Q65" s="235"/>
      <c r="R65" s="191"/>
      <c r="S65" s="239" t="str">
        <f t="shared" si="8"/>
        <v/>
      </c>
      <c r="T65" s="233" t="str">
        <f t="shared" si="9"/>
        <v/>
      </c>
    </row>
    <row r="66" spans="1:20" x14ac:dyDescent="0.25">
      <c r="A66" s="17"/>
      <c r="B66" s="17"/>
      <c r="C66" s="19"/>
      <c r="D66" s="19"/>
      <c r="E66" s="17"/>
      <c r="F66" s="17"/>
      <c r="G66" s="17"/>
      <c r="H66" s="17"/>
      <c r="I66" s="17"/>
      <c r="J66" s="17"/>
      <c r="K66" s="17"/>
      <c r="P66" s="231"/>
      <c r="Q66" s="235"/>
      <c r="R66" s="191"/>
      <c r="S66" s="239" t="str">
        <f t="shared" si="8"/>
        <v/>
      </c>
      <c r="T66" s="233" t="str">
        <f t="shared" si="9"/>
        <v/>
      </c>
    </row>
    <row r="67" spans="1:20" x14ac:dyDescent="0.25">
      <c r="P67" s="231"/>
      <c r="Q67" s="235"/>
      <c r="R67" s="191"/>
      <c r="S67" s="239" t="str">
        <f t="shared" si="8"/>
        <v/>
      </c>
      <c r="T67" s="233" t="str">
        <f t="shared" si="9"/>
        <v/>
      </c>
    </row>
    <row r="68" spans="1:20" x14ac:dyDescent="0.25">
      <c r="P68" s="231"/>
      <c r="Q68" s="235"/>
      <c r="R68" s="191"/>
      <c r="S68" s="239" t="str">
        <f t="shared" si="8"/>
        <v/>
      </c>
      <c r="T68" s="233" t="str">
        <f t="shared" si="9"/>
        <v/>
      </c>
    </row>
    <row r="69" spans="1:20" x14ac:dyDescent="0.25">
      <c r="P69" s="231"/>
      <c r="Q69" s="235"/>
      <c r="R69" s="191"/>
      <c r="S69" s="239" t="str">
        <f t="shared" si="8"/>
        <v/>
      </c>
      <c r="T69" s="233" t="str">
        <f t="shared" si="9"/>
        <v/>
      </c>
    </row>
    <row r="70" spans="1:20" x14ac:dyDescent="0.25">
      <c r="P70" s="231"/>
      <c r="Q70" s="235"/>
      <c r="R70" s="191"/>
      <c r="S70" s="239" t="str">
        <f t="shared" si="8"/>
        <v/>
      </c>
      <c r="T70" s="233" t="str">
        <f t="shared" si="9"/>
        <v/>
      </c>
    </row>
    <row r="71" spans="1:20" x14ac:dyDescent="0.25">
      <c r="P71" s="231"/>
      <c r="Q71" s="235"/>
      <c r="R71" s="191"/>
      <c r="S71" s="239" t="str">
        <f t="shared" si="8"/>
        <v/>
      </c>
      <c r="T71" s="233" t="str">
        <f t="shared" si="9"/>
        <v/>
      </c>
    </row>
    <row r="72" spans="1:20" x14ac:dyDescent="0.25">
      <c r="P72" s="231"/>
      <c r="Q72" s="235"/>
      <c r="R72" s="191"/>
      <c r="S72" s="239" t="str">
        <f t="shared" si="8"/>
        <v/>
      </c>
      <c r="T72" s="233" t="str">
        <f t="shared" si="9"/>
        <v/>
      </c>
    </row>
    <row r="73" spans="1:20" x14ac:dyDescent="0.25">
      <c r="P73" s="231"/>
      <c r="Q73" s="235"/>
      <c r="R73" s="191"/>
      <c r="S73" s="239" t="str">
        <f t="shared" si="8"/>
        <v/>
      </c>
      <c r="T73" s="233" t="str">
        <f t="shared" si="9"/>
        <v/>
      </c>
    </row>
    <row r="74" spans="1:20" x14ac:dyDescent="0.25">
      <c r="P74" s="231"/>
      <c r="Q74" s="235"/>
      <c r="R74" s="191"/>
      <c r="S74" s="239" t="str">
        <f t="shared" si="8"/>
        <v/>
      </c>
      <c r="T74" s="233" t="str">
        <f t="shared" si="9"/>
        <v/>
      </c>
    </row>
    <row r="75" spans="1:20" x14ac:dyDescent="0.25">
      <c r="P75" s="231"/>
      <c r="Q75" s="235"/>
      <c r="R75" s="191"/>
      <c r="S75" s="239" t="str">
        <f t="shared" si="8"/>
        <v/>
      </c>
      <c r="T75" s="233" t="str">
        <f t="shared" si="9"/>
        <v/>
      </c>
    </row>
    <row r="76" spans="1:20" x14ac:dyDescent="0.25">
      <c r="P76" s="231"/>
      <c r="Q76" s="235"/>
      <c r="R76" s="191"/>
      <c r="S76" s="239" t="str">
        <f t="shared" si="8"/>
        <v/>
      </c>
      <c r="T76" s="233" t="str">
        <f t="shared" si="9"/>
        <v/>
      </c>
    </row>
    <row r="77" spans="1:20" x14ac:dyDescent="0.25">
      <c r="P77" s="231"/>
      <c r="Q77" s="235"/>
      <c r="R77" s="191"/>
      <c r="S77" s="239" t="str">
        <f t="shared" si="8"/>
        <v/>
      </c>
      <c r="T77" s="233" t="str">
        <f t="shared" si="9"/>
        <v/>
      </c>
    </row>
    <row r="78" spans="1:20" x14ac:dyDescent="0.25">
      <c r="P78" s="231"/>
      <c r="Q78" s="235"/>
      <c r="R78" s="191"/>
      <c r="S78" s="239" t="str">
        <f t="shared" si="8"/>
        <v/>
      </c>
      <c r="T78" s="233" t="str">
        <f t="shared" si="9"/>
        <v/>
      </c>
    </row>
    <row r="79" spans="1:20" x14ac:dyDescent="0.25">
      <c r="P79" s="231"/>
      <c r="Q79" s="235"/>
      <c r="R79" s="191"/>
      <c r="S79" s="239" t="str">
        <f t="shared" si="8"/>
        <v/>
      </c>
      <c r="T79" s="233" t="str">
        <f t="shared" si="9"/>
        <v/>
      </c>
    </row>
    <row r="80" spans="1:20" x14ac:dyDescent="0.25">
      <c r="P80" s="231"/>
      <c r="Q80" s="235"/>
      <c r="R80" s="191"/>
      <c r="S80" s="239" t="str">
        <f t="shared" si="8"/>
        <v/>
      </c>
      <c r="T80" s="233" t="str">
        <f t="shared" si="9"/>
        <v/>
      </c>
    </row>
    <row r="81" spans="16:20" x14ac:dyDescent="0.25">
      <c r="P81" s="231"/>
      <c r="Q81" s="235"/>
      <c r="R81" s="191"/>
      <c r="S81" s="239" t="str">
        <f t="shared" si="8"/>
        <v/>
      </c>
      <c r="T81" s="233" t="str">
        <f t="shared" si="9"/>
        <v/>
      </c>
    </row>
    <row r="82" spans="16:20" x14ac:dyDescent="0.25">
      <c r="P82" s="231"/>
      <c r="Q82" s="235"/>
      <c r="R82" s="191"/>
      <c r="S82" s="239" t="str">
        <f t="shared" si="8"/>
        <v/>
      </c>
      <c r="T82" s="233" t="str">
        <f t="shared" si="9"/>
        <v/>
      </c>
    </row>
    <row r="83" spans="16:20" x14ac:dyDescent="0.25">
      <c r="P83" s="231"/>
      <c r="Q83" s="235"/>
      <c r="R83" s="191"/>
      <c r="S83" s="239" t="str">
        <f t="shared" si="8"/>
        <v/>
      </c>
      <c r="T83" s="233" t="str">
        <f t="shared" si="9"/>
        <v/>
      </c>
    </row>
    <row r="84" spans="16:20" x14ac:dyDescent="0.25">
      <c r="P84" s="231"/>
      <c r="Q84" s="235"/>
      <c r="R84" s="191"/>
      <c r="S84" s="239" t="str">
        <f t="shared" si="8"/>
        <v/>
      </c>
      <c r="T84" s="233" t="str">
        <f t="shared" si="9"/>
        <v/>
      </c>
    </row>
    <row r="85" spans="16:20" x14ac:dyDescent="0.25">
      <c r="P85" s="231"/>
      <c r="Q85" s="235"/>
      <c r="R85" s="191"/>
      <c r="S85" s="239" t="str">
        <f t="shared" si="8"/>
        <v/>
      </c>
      <c r="T85" s="233" t="str">
        <f t="shared" si="9"/>
        <v/>
      </c>
    </row>
    <row r="86" spans="16:20" x14ac:dyDescent="0.25">
      <c r="P86" s="231"/>
      <c r="Q86" s="238"/>
      <c r="R86" s="191"/>
      <c r="S86" s="239" t="str">
        <f t="shared" si="8"/>
        <v/>
      </c>
      <c r="T86" s="233" t="str">
        <f t="shared" si="9"/>
        <v/>
      </c>
    </row>
    <row r="87" spans="16:20" x14ac:dyDescent="0.25">
      <c r="P87" s="231"/>
      <c r="Q87" s="232"/>
      <c r="R87" s="191"/>
      <c r="S87" s="239" t="str">
        <f t="shared" si="8"/>
        <v/>
      </c>
      <c r="T87" s="233" t="str">
        <f t="shared" si="9"/>
        <v/>
      </c>
    </row>
    <row r="88" spans="16:20" x14ac:dyDescent="0.25">
      <c r="P88" s="231"/>
      <c r="Q88" s="232"/>
      <c r="R88" s="191"/>
      <c r="S88" s="239" t="str">
        <f t="shared" si="8"/>
        <v/>
      </c>
      <c r="T88" s="233" t="str">
        <f t="shared" si="9"/>
        <v/>
      </c>
    </row>
    <row r="89" spans="16:20" x14ac:dyDescent="0.25">
      <c r="P89" s="231"/>
      <c r="Q89" s="232"/>
      <c r="R89" s="191"/>
      <c r="S89" s="239" t="str">
        <f t="shared" si="8"/>
        <v/>
      </c>
      <c r="T89" s="233" t="str">
        <f t="shared" si="9"/>
        <v/>
      </c>
    </row>
    <row r="90" spans="16:20" x14ac:dyDescent="0.25">
      <c r="P90" s="231"/>
      <c r="Q90" s="232"/>
      <c r="R90" s="191"/>
      <c r="S90" s="239" t="str">
        <f t="shared" si="8"/>
        <v/>
      </c>
      <c r="T90" s="233" t="str">
        <f t="shared" si="9"/>
        <v/>
      </c>
    </row>
    <row r="91" spans="16:20" x14ac:dyDescent="0.25">
      <c r="P91" s="231"/>
      <c r="Q91" s="232"/>
      <c r="R91" s="191"/>
      <c r="S91" s="239" t="str">
        <f t="shared" si="8"/>
        <v/>
      </c>
      <c r="T91" s="233" t="str">
        <f t="shared" si="9"/>
        <v/>
      </c>
    </row>
    <row r="92" spans="16:20" x14ac:dyDescent="0.25">
      <c r="P92" s="231"/>
      <c r="Q92" s="232"/>
      <c r="R92" s="191"/>
      <c r="S92" s="239" t="str">
        <f t="shared" si="8"/>
        <v/>
      </c>
      <c r="T92" s="233" t="str">
        <f t="shared" si="9"/>
        <v/>
      </c>
    </row>
    <row r="93" spans="16:20" x14ac:dyDescent="0.25">
      <c r="P93" s="231"/>
      <c r="Q93" s="232"/>
      <c r="R93" s="191"/>
      <c r="S93" s="239" t="str">
        <f t="shared" si="8"/>
        <v/>
      </c>
      <c r="T93" s="233" t="str">
        <f t="shared" si="9"/>
        <v/>
      </c>
    </row>
    <row r="94" spans="16:20" x14ac:dyDescent="0.25">
      <c r="P94" s="231"/>
      <c r="Q94" s="232"/>
      <c r="R94" s="191"/>
      <c r="S94" s="239" t="str">
        <f t="shared" si="8"/>
        <v/>
      </c>
      <c r="T94" s="233" t="str">
        <f t="shared" si="9"/>
        <v/>
      </c>
    </row>
    <row r="95" spans="16:20" x14ac:dyDescent="0.25">
      <c r="P95" s="231"/>
      <c r="Q95" s="232"/>
      <c r="R95" s="191"/>
      <c r="S95" s="239" t="str">
        <f t="shared" si="8"/>
        <v/>
      </c>
      <c r="T95" s="233" t="str">
        <f t="shared" si="9"/>
        <v/>
      </c>
    </row>
    <row r="96" spans="16:20" x14ac:dyDescent="0.25">
      <c r="P96" s="231"/>
      <c r="Q96" s="232"/>
      <c r="R96" s="191"/>
      <c r="S96" s="239" t="str">
        <f t="shared" si="8"/>
        <v/>
      </c>
      <c r="T96" s="233" t="str">
        <f t="shared" si="9"/>
        <v/>
      </c>
    </row>
    <row r="97" spans="6:20" x14ac:dyDescent="0.25">
      <c r="F97" s="5"/>
      <c r="P97" s="231"/>
      <c r="Q97" s="232"/>
      <c r="R97" s="191"/>
      <c r="S97" s="239" t="str">
        <f t="shared" si="8"/>
        <v/>
      </c>
      <c r="T97" s="233" t="str">
        <f t="shared" si="9"/>
        <v/>
      </c>
    </row>
    <row r="98" spans="6:20" x14ac:dyDescent="0.25">
      <c r="P98" s="231"/>
      <c r="Q98" s="232"/>
      <c r="R98" s="191"/>
      <c r="S98" s="239" t="str">
        <f t="shared" si="8"/>
        <v/>
      </c>
      <c r="T98" s="233" t="str">
        <f t="shared" si="9"/>
        <v/>
      </c>
    </row>
    <row r="99" spans="6:20" x14ac:dyDescent="0.25">
      <c r="P99" s="231"/>
      <c r="Q99" s="232"/>
      <c r="R99" s="191"/>
      <c r="S99" s="239" t="str">
        <f t="shared" si="8"/>
        <v/>
      </c>
      <c r="T99" s="233" t="str">
        <f t="shared" si="9"/>
        <v/>
      </c>
    </row>
    <row r="100" spans="6:20" x14ac:dyDescent="0.25">
      <c r="P100" s="231"/>
      <c r="Q100" s="232"/>
      <c r="R100" s="191"/>
      <c r="S100" s="239" t="str">
        <f t="shared" si="8"/>
        <v/>
      </c>
      <c r="T100" s="233" t="str">
        <f t="shared" si="9"/>
        <v/>
      </c>
    </row>
    <row r="101" spans="6:20" ht="15" customHeight="1" x14ac:dyDescent="0.25">
      <c r="K101" s="63"/>
      <c r="P101" s="231"/>
      <c r="Q101" s="232"/>
      <c r="R101" s="191"/>
      <c r="S101" s="239" t="str">
        <f t="shared" si="8"/>
        <v/>
      </c>
      <c r="T101" s="233" t="str">
        <f t="shared" si="9"/>
        <v/>
      </c>
    </row>
    <row r="102" spans="6:20" x14ac:dyDescent="0.25">
      <c r="K102" s="9" t="s">
        <v>53</v>
      </c>
      <c r="P102" s="231"/>
      <c r="Q102" s="232"/>
      <c r="R102" s="191"/>
      <c r="S102" s="239" t="str">
        <f t="shared" si="8"/>
        <v/>
      </c>
      <c r="T102" s="233" t="str">
        <f t="shared" si="9"/>
        <v/>
      </c>
    </row>
    <row r="103" spans="6:20" ht="15" customHeight="1" x14ac:dyDescent="0.25">
      <c r="K103" s="9" t="s">
        <v>33</v>
      </c>
      <c r="P103" s="231"/>
      <c r="Q103" s="232"/>
      <c r="R103" s="191"/>
      <c r="S103" s="239" t="str">
        <f t="shared" si="8"/>
        <v/>
      </c>
      <c r="T103" s="233" t="str">
        <f t="shared" si="9"/>
        <v/>
      </c>
    </row>
    <row r="104" spans="6:20" x14ac:dyDescent="0.25">
      <c r="K104" s="9" t="s">
        <v>17</v>
      </c>
      <c r="P104" s="231"/>
      <c r="Q104" s="232"/>
      <c r="R104" s="191"/>
      <c r="S104" s="239" t="str">
        <f t="shared" si="8"/>
        <v/>
      </c>
      <c r="T104" s="233" t="str">
        <f t="shared" si="9"/>
        <v/>
      </c>
    </row>
    <row r="105" spans="6:20" x14ac:dyDescent="0.25">
      <c r="K105" s="9" t="s">
        <v>34</v>
      </c>
      <c r="P105" s="231"/>
      <c r="Q105" s="232"/>
      <c r="R105" s="191"/>
      <c r="S105" s="239" t="str">
        <f t="shared" si="8"/>
        <v/>
      </c>
      <c r="T105" s="233" t="str">
        <f t="shared" si="9"/>
        <v/>
      </c>
    </row>
    <row r="106" spans="6:20" x14ac:dyDescent="0.25">
      <c r="K106" s="9"/>
      <c r="P106" s="231"/>
      <c r="Q106" s="232"/>
      <c r="R106" s="191"/>
      <c r="S106" s="239" t="str">
        <f t="shared" si="8"/>
        <v/>
      </c>
      <c r="T106" s="233" t="str">
        <f t="shared" si="9"/>
        <v/>
      </c>
    </row>
    <row r="107" spans="6:20" x14ac:dyDescent="0.25">
      <c r="Q107" s="64"/>
    </row>
    <row r="108" spans="6:20" x14ac:dyDescent="0.25">
      <c r="Q108" s="64"/>
    </row>
    <row r="109" spans="6:20" x14ac:dyDescent="0.25">
      <c r="Q109" s="64"/>
    </row>
    <row r="110" spans="6:20" x14ac:dyDescent="0.25">
      <c r="Q110" s="64"/>
    </row>
    <row r="111" spans="6:20" x14ac:dyDescent="0.25">
      <c r="Q111" s="64"/>
    </row>
    <row r="151" ht="26.25" customHeight="1" x14ac:dyDescent="0.25"/>
    <row r="201" ht="26.25" customHeight="1" x14ac:dyDescent="0.25"/>
    <row r="251" ht="26.25" customHeight="1" x14ac:dyDescent="0.25"/>
    <row r="301" ht="27" customHeight="1" x14ac:dyDescent="0.25"/>
    <row r="351" ht="26.25" customHeight="1" x14ac:dyDescent="0.25"/>
    <row r="401" ht="26.25" customHeight="1" x14ac:dyDescent="0.25"/>
    <row r="451" ht="27" customHeight="1" x14ac:dyDescent="0.25"/>
    <row r="501" ht="27" customHeight="1" x14ac:dyDescent="0.25"/>
    <row r="551" ht="27" customHeight="1" x14ac:dyDescent="0.25"/>
    <row r="601" ht="27" customHeight="1" x14ac:dyDescent="0.25"/>
    <row r="651" ht="27" customHeight="1" x14ac:dyDescent="0.25"/>
  </sheetData>
  <sheetProtection algorithmName="SHA-512" hashValue="EFGQQYuYoxjsM+YxlSEPHHsdPbyRfYyBOD6jBu2aGgcGpTHafOCTSGUNWAaHY+FP7FsSi654spUMjEz9QAZ1Kg==" saltValue="NBbfs9e9L3rGYRqDsXSj3Q==" spinCount="100000" sheet="1" objects="1" scenarios="1"/>
  <sortState xmlns:xlrd2="http://schemas.microsoft.com/office/spreadsheetml/2017/richdata2" ref="P3:R7">
    <sortCondition ref="P3:P7"/>
  </sortState>
  <mergeCells count="34">
    <mergeCell ref="P2:S2"/>
    <mergeCell ref="K1:L1"/>
    <mergeCell ref="S1:T1"/>
    <mergeCell ref="W1:X1"/>
    <mergeCell ref="M1:N1"/>
    <mergeCell ref="P1:Q1"/>
    <mergeCell ref="A1:I1"/>
    <mergeCell ref="L53:M53"/>
    <mergeCell ref="L51:M51"/>
    <mergeCell ref="L52:M52"/>
    <mergeCell ref="L48:M48"/>
    <mergeCell ref="L49:M49"/>
    <mergeCell ref="L50:M50"/>
    <mergeCell ref="B47:F47"/>
    <mergeCell ref="K47:M47"/>
    <mergeCell ref="B48:F48"/>
    <mergeCell ref="B49:F49"/>
    <mergeCell ref="B50:F50"/>
    <mergeCell ref="B43:F43"/>
    <mergeCell ref="B41:D42"/>
    <mergeCell ref="G3:I6"/>
    <mergeCell ref="W10:X10"/>
    <mergeCell ref="D53:H53"/>
    <mergeCell ref="W7:X7"/>
    <mergeCell ref="B44:F44"/>
    <mergeCell ref="B46:F46"/>
    <mergeCell ref="B45:F45"/>
    <mergeCell ref="B13:D14"/>
    <mergeCell ref="B15:D18"/>
    <mergeCell ref="G29:I30"/>
    <mergeCell ref="G31:I34"/>
    <mergeCell ref="L17:N18"/>
    <mergeCell ref="L19:N22"/>
    <mergeCell ref="L45:N46"/>
  </mergeCells>
  <phoneticPr fontId="19" type="noConversion"/>
  <conditionalFormatting sqref="A1:N1">
    <cfRule type="containsText" dxfId="19013" priority="164951" operator="containsText" text="NTRAB">
      <formula>NOT(ISERROR(SEARCH("NTRAB",A1)))</formula>
    </cfRule>
    <cfRule type="containsText" dxfId="19012" priority="164952" operator="containsText" text="FERIADO">
      <formula>NOT(ISERROR(SEARCH("FERIADO",A1)))</formula>
    </cfRule>
  </conditionalFormatting>
  <conditionalFormatting sqref="A2:D2 F2:I2">
    <cfRule type="containsText" dxfId="19011" priority="122507" operator="containsText" text="NTRAB">
      <formula>NOT(ISERROR(SEARCH("NTRAB",A2)))</formula>
    </cfRule>
    <cfRule type="containsText" dxfId="19010" priority="122508" operator="containsText" text="FERIADO">
      <formula>NOT(ISERROR(SEARCH("FERIADO",A2)))</formula>
    </cfRule>
  </conditionalFormatting>
  <conditionalFormatting sqref="A2:D2 F2:I2">
    <cfRule type="beginsWith" dxfId="19009" priority="122504" operator="beginsWith" text="FER">
      <formula>LEFT(A2,LEN("FER"))="FER"</formula>
    </cfRule>
    <cfRule type="beginsWith" dxfId="19008" priority="122505" operator="beginsWith" text="FRS">
      <formula>LEFT(A2,LEN("FRS"))="FRS"</formula>
    </cfRule>
    <cfRule type="containsText" dxfId="19007" priority="122506" operator="containsText" text="FÉRIAS">
      <formula>NOT(ISERROR(SEARCH("FÉRIAS",A2)))</formula>
    </cfRule>
  </conditionalFormatting>
  <conditionalFormatting sqref="A2:D2 F2:I2">
    <cfRule type="beginsWith" dxfId="19006" priority="122501" operator="beginsWith" text="ANT">
      <formula>LEFT(A2,LEN("ANT"))="ANT"</formula>
    </cfRule>
    <cfRule type="beginsWith" dxfId="19005" priority="122502" operator="beginsWith" text="FAL">
      <formula>LEFT(A2,LEN("FAL"))="FAL"</formula>
    </cfRule>
    <cfRule type="beginsWith" dxfId="19004" priority="122503" operator="beginsWith" text="ok">
      <formula>LEFT(A2,LEN("ok"))="ok"</formula>
    </cfRule>
  </conditionalFormatting>
  <conditionalFormatting sqref="A2:D2 F2:I2">
    <cfRule type="beginsWith" dxfId="19003" priority="122500" operator="beginsWith" text="ATR">
      <formula>LEFT(A2,LEN("ATR"))="ATR"</formula>
    </cfRule>
  </conditionalFormatting>
  <conditionalFormatting sqref="K2:N2">
    <cfRule type="containsText" dxfId="19002" priority="122498" operator="containsText" text="NTRAB">
      <formula>NOT(ISERROR(SEARCH("NTRAB",K2)))</formula>
    </cfRule>
    <cfRule type="containsText" dxfId="19001" priority="122499" operator="containsText" text="FERIADO">
      <formula>NOT(ISERROR(SEARCH("FERIADO",K2)))</formula>
    </cfRule>
  </conditionalFormatting>
  <conditionalFormatting sqref="K2:N2">
    <cfRule type="beginsWith" dxfId="19000" priority="122495" operator="beginsWith" text="FER">
      <formula>LEFT(K2,LEN("FER"))="FER"</formula>
    </cfRule>
    <cfRule type="beginsWith" dxfId="18999" priority="122496" operator="beginsWith" text="FRS">
      <formula>LEFT(K2,LEN("FRS"))="FRS"</formula>
    </cfRule>
    <cfRule type="containsText" dxfId="18998" priority="122497" operator="containsText" text="FÉRIAS">
      <formula>NOT(ISERROR(SEARCH("FÉRIAS",K2)))</formula>
    </cfRule>
  </conditionalFormatting>
  <conditionalFormatting sqref="K2:N2">
    <cfRule type="beginsWith" dxfId="18997" priority="122492" operator="beginsWith" text="ANT">
      <formula>LEFT(K2,LEN("ANT"))="ANT"</formula>
    </cfRule>
    <cfRule type="beginsWith" dxfId="18996" priority="122493" operator="beginsWith" text="FAL">
      <formula>LEFT(K2,LEN("FAL"))="FAL"</formula>
    </cfRule>
    <cfRule type="beginsWith" dxfId="18995" priority="122494" operator="beginsWith" text="ok">
      <formula>LEFT(K2,LEN("ok"))="ok"</formula>
    </cfRule>
  </conditionalFormatting>
  <conditionalFormatting sqref="K2:N2">
    <cfRule type="beginsWith" dxfId="18994" priority="122491" operator="beginsWith" text="ATR">
      <formula>LEFT(K2,LEN("ATR"))="ATR"</formula>
    </cfRule>
  </conditionalFormatting>
  <conditionalFormatting sqref="P2:T2">
    <cfRule type="expression" dxfId="18993" priority="111573">
      <formula>$P$3=""</formula>
    </cfRule>
  </conditionalFormatting>
  <conditionalFormatting sqref="P59:P106 R59:R106">
    <cfRule type="expression" dxfId="18992" priority="77927">
      <formula>$U$54=$U$55</formula>
    </cfRule>
  </conditionalFormatting>
  <conditionalFormatting sqref="P54:P58 R54:T54 R55:R58 S55:T106">
    <cfRule type="expression" dxfId="18991" priority="77926">
      <formula>$U$54=$U$55</formula>
    </cfRule>
  </conditionalFormatting>
  <conditionalFormatting sqref="Q59:Q106">
    <cfRule type="expression" dxfId="18990" priority="77925">
      <formula>$U$54=$U$55</formula>
    </cfRule>
  </conditionalFormatting>
  <conditionalFormatting sqref="Q54:Q58">
    <cfRule type="expression" dxfId="18989" priority="77924">
      <formula>$U$54=$U$55</formula>
    </cfRule>
  </conditionalFormatting>
  <conditionalFormatting sqref="R53:T53">
    <cfRule type="expression" dxfId="18988" priority="77923">
      <formula>$X$56=$Y$56</formula>
    </cfRule>
  </conditionalFormatting>
  <conditionalFormatting sqref="P53">
    <cfRule type="expression" dxfId="18987" priority="77922">
      <formula>$X$56=$Y$56</formula>
    </cfRule>
  </conditionalFormatting>
  <conditionalFormatting sqref="Q53">
    <cfRule type="expression" dxfId="18986" priority="77921">
      <formula>$X$56=$Y$56</formula>
    </cfRule>
  </conditionalFormatting>
  <conditionalFormatting sqref="P3:T53">
    <cfRule type="expression" dxfId="18985" priority="77920">
      <formula>$P$3=""</formula>
    </cfRule>
  </conditionalFormatting>
  <conditionalFormatting sqref="I48">
    <cfRule type="expression" dxfId="18984" priority="10385">
      <formula>$H$48=""</formula>
    </cfRule>
  </conditionalFormatting>
  <conditionalFormatting sqref="I49">
    <cfRule type="expression" dxfId="18983" priority="10384">
      <formula>$H$49=""</formula>
    </cfRule>
  </conditionalFormatting>
  <conditionalFormatting sqref="I50">
    <cfRule type="expression" dxfId="18982" priority="10383">
      <formula>$H$50=""</formula>
    </cfRule>
  </conditionalFormatting>
  <conditionalFormatting sqref="G51">
    <cfRule type="cellIs" dxfId="18981" priority="10380" operator="equal">
      <formula>0</formula>
    </cfRule>
  </conditionalFormatting>
  <conditionalFormatting sqref="H51:H52">
    <cfRule type="expression" dxfId="18980" priority="10379">
      <formula>$G$51=$I$51</formula>
    </cfRule>
  </conditionalFormatting>
  <conditionalFormatting sqref="G52">
    <cfRule type="expression" dxfId="18979" priority="10378">
      <formula>$G$52=0</formula>
    </cfRule>
  </conditionalFormatting>
  <conditionalFormatting sqref="F52">
    <cfRule type="expression" dxfId="18978" priority="10377">
      <formula>$G$52=0</formula>
    </cfRule>
  </conditionalFormatting>
  <conditionalFormatting sqref="F51">
    <cfRule type="expression" dxfId="18977" priority="10376">
      <formula>$G$52=0</formula>
    </cfRule>
  </conditionalFormatting>
  <conditionalFormatting sqref="L52:M52">
    <cfRule type="cellIs" dxfId="18976" priority="10057" operator="lessThan">
      <formula>0</formula>
    </cfRule>
    <cfRule type="cellIs" dxfId="18975" priority="10058" operator="greaterThan">
      <formula>0</formula>
    </cfRule>
  </conditionalFormatting>
  <conditionalFormatting sqref="K52">
    <cfRule type="cellIs" dxfId="18974" priority="10054" operator="equal">
      <formula>"A PAGAR"</formula>
    </cfRule>
    <cfRule type="containsText" dxfId="18973" priority="10055" operator="containsText" text="SALDO">
      <formula>NOT(ISERROR(SEARCH("SALDO",K52)))</formula>
    </cfRule>
    <cfRule type="containsText" dxfId="18972" priority="10056" operator="containsText" text="FALTA">
      <formula>NOT(ISERROR(SEARCH("FALTA",K52)))</formula>
    </cfRule>
  </conditionalFormatting>
  <conditionalFormatting sqref="K52:M53 L51:M51">
    <cfRule type="expression" dxfId="18971" priority="10053">
      <formula>$N$47=$O$47</formula>
    </cfRule>
  </conditionalFormatting>
  <conditionalFormatting sqref="K52:M53 L51:M51">
    <cfRule type="expression" dxfId="18970" priority="10052">
      <formula>$N$47=$W$49</formula>
    </cfRule>
  </conditionalFormatting>
  <conditionalFormatting sqref="N52">
    <cfRule type="expression" dxfId="18969" priority="10050">
      <formula>$L$52&lt;0</formula>
    </cfRule>
    <cfRule type="expression" dxfId="18968" priority="10051">
      <formula>$L$52&gt;0</formula>
    </cfRule>
  </conditionalFormatting>
  <conditionalFormatting sqref="N51:N53">
    <cfRule type="expression" dxfId="18967" priority="10049">
      <formula>$N$47=$W$49</formula>
    </cfRule>
  </conditionalFormatting>
  <conditionalFormatting sqref="L53:M53">
    <cfRule type="expression" dxfId="18966" priority="10048">
      <formula>OR(F55&lt;0,H55&lt;0)</formula>
    </cfRule>
  </conditionalFormatting>
  <conditionalFormatting sqref="K53 N53">
    <cfRule type="expression" dxfId="18965" priority="10047">
      <formula>OR(C55&lt;0,E55&lt;0)</formula>
    </cfRule>
  </conditionalFormatting>
  <conditionalFormatting sqref="K53">
    <cfRule type="expression" dxfId="18964" priority="10046">
      <formula>OR(F55&lt;0,H55&lt;0)</formula>
    </cfRule>
  </conditionalFormatting>
  <conditionalFormatting sqref="K53">
    <cfRule type="containsText" dxfId="18963" priority="10044" operator="containsText" text="SALDO">
      <formula>NOT(ISERROR(SEARCH("SALDO",K53)))</formula>
    </cfRule>
    <cfRule type="containsText" dxfId="18962" priority="10045" operator="containsText" text="FALTA">
      <formula>NOT(ISERROR(SEARCH("FALTA",K53)))</formula>
    </cfRule>
  </conditionalFormatting>
  <conditionalFormatting sqref="K52:K53 L53:N53">
    <cfRule type="expression" dxfId="18961" priority="10043">
      <formula>$N$47="NÃO"</formula>
    </cfRule>
  </conditionalFormatting>
  <conditionalFormatting sqref="L49:M49">
    <cfRule type="cellIs" dxfId="18960" priority="10033" operator="equal">
      <formula>0</formula>
    </cfRule>
    <cfRule type="expression" dxfId="18959" priority="10042">
      <formula>$L$49&lt;0</formula>
    </cfRule>
  </conditionalFormatting>
  <conditionalFormatting sqref="K48:M50">
    <cfRule type="expression" dxfId="18958" priority="10041">
      <formula>$N$47=$O$47</formula>
    </cfRule>
  </conditionalFormatting>
  <conditionalFormatting sqref="K48:M50">
    <cfRule type="expression" dxfId="18957" priority="10040">
      <formula>$N$47=$W$49</formula>
    </cfRule>
  </conditionalFormatting>
  <conditionalFormatting sqref="N48:N50">
    <cfRule type="expression" dxfId="18956" priority="10039">
      <formula>$N$47=$W$49</formula>
    </cfRule>
  </conditionalFormatting>
  <conditionalFormatting sqref="K51">
    <cfRule type="expression" dxfId="18955" priority="10038">
      <formula>$N$47=$O$47</formula>
    </cfRule>
  </conditionalFormatting>
  <conditionalFormatting sqref="K51">
    <cfRule type="expression" dxfId="18954" priority="10037">
      <formula>$N$47=$W$49</formula>
    </cfRule>
  </conditionalFormatting>
  <conditionalFormatting sqref="L50:M50">
    <cfRule type="cellIs" dxfId="18953" priority="10036" operator="equal">
      <formula>0</formula>
    </cfRule>
  </conditionalFormatting>
  <conditionalFormatting sqref="L48:M48">
    <cfRule type="cellIs" dxfId="18952" priority="10034" operator="equal">
      <formula>0</formula>
    </cfRule>
    <cfRule type="cellIs" dxfId="18951" priority="10035" operator="lessThan">
      <formula>0</formula>
    </cfRule>
  </conditionalFormatting>
  <conditionalFormatting sqref="L51:M51">
    <cfRule type="expression" dxfId="18950" priority="10031">
      <formula>AND($L$51=0, $N$47="SIM")</formula>
    </cfRule>
    <cfRule type="expression" dxfId="18949" priority="10032">
      <formula>AND($L$51&lt;0, $N$47="SIM")</formula>
    </cfRule>
  </conditionalFormatting>
  <conditionalFormatting sqref="A6">
    <cfRule type="containsText" dxfId="18948" priority="2126" operator="containsText" text="NTRAB">
      <formula>NOT(ISERROR(SEARCH("NTRAB",A6)))</formula>
    </cfRule>
    <cfRule type="containsText" dxfId="18947" priority="2127" operator="containsText" text="FERIADO">
      <formula>NOT(ISERROR(SEARCH("FERIADO",A6)))</formula>
    </cfRule>
  </conditionalFormatting>
  <conditionalFormatting sqref="A6">
    <cfRule type="containsText" dxfId="18946" priority="2125" operator="containsText" text="FÉRIAS">
      <formula>NOT(ISERROR(SEARCH("FÉRIAS",A6)))</formula>
    </cfRule>
  </conditionalFormatting>
  <conditionalFormatting sqref="A3">
    <cfRule type="containsText" dxfId="18945" priority="2123" operator="containsText" text="NTRAB">
      <formula>NOT(ISERROR(SEARCH("NTRAB",A3)))</formula>
    </cfRule>
    <cfRule type="containsText" dxfId="18944" priority="2124" operator="containsText" text="FERIADO">
      <formula>NOT(ISERROR(SEARCH("FERIADO",A3)))</formula>
    </cfRule>
  </conditionalFormatting>
  <conditionalFormatting sqref="A3">
    <cfRule type="containsText" dxfId="18943" priority="2122" operator="containsText" text="FÉRIAS">
      <formula>NOT(ISERROR(SEARCH("FÉRIAS",A3)))</formula>
    </cfRule>
  </conditionalFormatting>
  <conditionalFormatting sqref="A3 A6">
    <cfRule type="containsText" dxfId="18942" priority="2121" operator="containsText" text="ATESTADO">
      <formula>NOT(ISERROR(SEARCH("ATESTADO",A3)))</formula>
    </cfRule>
  </conditionalFormatting>
  <conditionalFormatting sqref="A4">
    <cfRule type="containsText" dxfId="18941" priority="2119" operator="containsText" text="NTRAB">
      <formula>NOT(ISERROR(SEARCH("NTRAB",A4)))</formula>
    </cfRule>
    <cfRule type="containsText" dxfId="18940" priority="2120" operator="containsText" text="FERIADO">
      <formula>NOT(ISERROR(SEARCH("FERIADO",A4)))</formula>
    </cfRule>
  </conditionalFormatting>
  <conditionalFormatting sqref="A4">
    <cfRule type="containsText" dxfId="18939" priority="2118" operator="containsText" text="FÉRIAS">
      <formula>NOT(ISERROR(SEARCH("FÉRIAS",A4)))</formula>
    </cfRule>
  </conditionalFormatting>
  <conditionalFormatting sqref="A4">
    <cfRule type="expression" dxfId="18938" priority="2114">
      <formula>A3="FERIADO"</formula>
    </cfRule>
    <cfRule type="expression" dxfId="18937" priority="2115">
      <formula>A3="NTRAB"</formula>
    </cfRule>
    <cfRule type="expression" dxfId="18936" priority="2116">
      <formula>A3="FÉRIAS"</formula>
    </cfRule>
    <cfRule type="expression" dxfId="18935" priority="2117">
      <formula>A3="ATESTADO"</formula>
    </cfRule>
  </conditionalFormatting>
  <conditionalFormatting sqref="A4">
    <cfRule type="containsText" dxfId="18934" priority="2113" operator="containsText" text="ATESTADO">
      <formula>NOT(ISERROR(SEARCH("ATESTADO",A4)))</formula>
    </cfRule>
  </conditionalFormatting>
  <conditionalFormatting sqref="A5">
    <cfRule type="containsText" dxfId="18933" priority="2111" operator="containsText" text="NTRAB">
      <formula>NOT(ISERROR(SEARCH("NTRAB",A5)))</formula>
    </cfRule>
    <cfRule type="containsText" dxfId="18932" priority="2112" operator="containsText" text="FERIADO">
      <formula>NOT(ISERROR(SEARCH("FERIADO",A5)))</formula>
    </cfRule>
  </conditionalFormatting>
  <conditionalFormatting sqref="A5">
    <cfRule type="containsText" dxfId="18931" priority="2110" operator="containsText" text="FÉRIAS">
      <formula>NOT(ISERROR(SEARCH("FÉRIAS",A5)))</formula>
    </cfRule>
  </conditionalFormatting>
  <conditionalFormatting sqref="A5">
    <cfRule type="expression" dxfId="18930" priority="2106">
      <formula>A4="FERIADO"</formula>
    </cfRule>
    <cfRule type="expression" dxfId="18929" priority="2107">
      <formula>A4="NTRAB"</formula>
    </cfRule>
    <cfRule type="expression" dxfId="18928" priority="2108">
      <formula>A4="FÉRIAS"</formula>
    </cfRule>
    <cfRule type="expression" dxfId="18927" priority="2109">
      <formula>A4="ATESTADO"</formula>
    </cfRule>
  </conditionalFormatting>
  <conditionalFormatting sqref="A5">
    <cfRule type="containsText" dxfId="18926" priority="2105" operator="containsText" text="ATESTADO">
      <formula>NOT(ISERROR(SEARCH("ATESTADO",A5)))</formula>
    </cfRule>
  </conditionalFormatting>
  <conditionalFormatting sqref="A5">
    <cfRule type="expression" dxfId="18925" priority="2101">
      <formula>A3="ATESTADO"</formula>
    </cfRule>
    <cfRule type="expression" dxfId="18924" priority="2102">
      <formula>A3="FÉRIAS"</formula>
    </cfRule>
    <cfRule type="expression" dxfId="18923" priority="2103">
      <formula>A3="NTRAB"</formula>
    </cfRule>
    <cfRule type="expression" dxfId="18922" priority="2104">
      <formula>A3="FERIADO"</formula>
    </cfRule>
  </conditionalFormatting>
  <conditionalFormatting sqref="A3:A6">
    <cfRule type="containsText" dxfId="18921" priority="2100" operator="containsText" text="HOJE">
      <formula>NOT(ISERROR(SEARCH("HOJE",A3)))</formula>
    </cfRule>
  </conditionalFormatting>
  <conditionalFormatting sqref="A10">
    <cfRule type="containsText" dxfId="18920" priority="2098" operator="containsText" text="NTRAB">
      <formula>NOT(ISERROR(SEARCH("NTRAB",A10)))</formula>
    </cfRule>
    <cfRule type="containsText" dxfId="18919" priority="2099" operator="containsText" text="FERIADO">
      <formula>NOT(ISERROR(SEARCH("FERIADO",A10)))</formula>
    </cfRule>
  </conditionalFormatting>
  <conditionalFormatting sqref="A10">
    <cfRule type="containsText" dxfId="18918" priority="2097" operator="containsText" text="FÉRIAS">
      <formula>NOT(ISERROR(SEARCH("FÉRIAS",A10)))</formula>
    </cfRule>
  </conditionalFormatting>
  <conditionalFormatting sqref="A7">
    <cfRule type="containsText" dxfId="18917" priority="2095" operator="containsText" text="NTRAB">
      <formula>NOT(ISERROR(SEARCH("NTRAB",A7)))</formula>
    </cfRule>
    <cfRule type="containsText" dxfId="18916" priority="2096" operator="containsText" text="FERIADO">
      <formula>NOT(ISERROR(SEARCH("FERIADO",A7)))</formula>
    </cfRule>
  </conditionalFormatting>
  <conditionalFormatting sqref="A7">
    <cfRule type="containsText" dxfId="18915" priority="2094" operator="containsText" text="FÉRIAS">
      <formula>NOT(ISERROR(SEARCH("FÉRIAS",A7)))</formula>
    </cfRule>
  </conditionalFormatting>
  <conditionalFormatting sqref="A7 A10">
    <cfRule type="containsText" dxfId="18914" priority="2093" operator="containsText" text="ATESTADO">
      <formula>NOT(ISERROR(SEARCH("ATESTADO",A7)))</formula>
    </cfRule>
  </conditionalFormatting>
  <conditionalFormatting sqref="A8">
    <cfRule type="containsText" dxfId="18913" priority="2091" operator="containsText" text="NTRAB">
      <formula>NOT(ISERROR(SEARCH("NTRAB",A8)))</formula>
    </cfRule>
    <cfRule type="containsText" dxfId="18912" priority="2092" operator="containsText" text="FERIADO">
      <formula>NOT(ISERROR(SEARCH("FERIADO",A8)))</formula>
    </cfRule>
  </conditionalFormatting>
  <conditionalFormatting sqref="A8">
    <cfRule type="containsText" dxfId="18911" priority="2090" operator="containsText" text="FÉRIAS">
      <formula>NOT(ISERROR(SEARCH("FÉRIAS",A8)))</formula>
    </cfRule>
  </conditionalFormatting>
  <conditionalFormatting sqref="A8">
    <cfRule type="expression" dxfId="18910" priority="2086">
      <formula>A7="FERIADO"</formula>
    </cfRule>
    <cfRule type="expression" dxfId="18909" priority="2087">
      <formula>A7="NTRAB"</formula>
    </cfRule>
    <cfRule type="expression" dxfId="18908" priority="2088">
      <formula>A7="FÉRIAS"</formula>
    </cfRule>
    <cfRule type="expression" dxfId="18907" priority="2089">
      <formula>A7="ATESTADO"</formula>
    </cfRule>
  </conditionalFormatting>
  <conditionalFormatting sqref="A8">
    <cfRule type="containsText" dxfId="18906" priority="2085" operator="containsText" text="ATESTADO">
      <formula>NOT(ISERROR(SEARCH("ATESTADO",A8)))</formula>
    </cfRule>
  </conditionalFormatting>
  <conditionalFormatting sqref="A9">
    <cfRule type="containsText" dxfId="18905" priority="2083" operator="containsText" text="NTRAB">
      <formula>NOT(ISERROR(SEARCH("NTRAB",A9)))</formula>
    </cfRule>
    <cfRule type="containsText" dxfId="18904" priority="2084" operator="containsText" text="FERIADO">
      <formula>NOT(ISERROR(SEARCH("FERIADO",A9)))</formula>
    </cfRule>
  </conditionalFormatting>
  <conditionalFormatting sqref="A9">
    <cfRule type="containsText" dxfId="18903" priority="2082" operator="containsText" text="FÉRIAS">
      <formula>NOT(ISERROR(SEARCH("FÉRIAS",A9)))</formula>
    </cfRule>
  </conditionalFormatting>
  <conditionalFormatting sqref="A9">
    <cfRule type="expression" dxfId="18902" priority="2078">
      <formula>A8="FERIADO"</formula>
    </cfRule>
    <cfRule type="expression" dxfId="18901" priority="2079">
      <formula>A8="NTRAB"</formula>
    </cfRule>
    <cfRule type="expression" dxfId="18900" priority="2080">
      <formula>A8="FÉRIAS"</formula>
    </cfRule>
    <cfRule type="expression" dxfId="18899" priority="2081">
      <formula>A8="ATESTADO"</formula>
    </cfRule>
  </conditionalFormatting>
  <conditionalFormatting sqref="A9">
    <cfRule type="containsText" dxfId="18898" priority="2077" operator="containsText" text="ATESTADO">
      <formula>NOT(ISERROR(SEARCH("ATESTADO",A9)))</formula>
    </cfRule>
  </conditionalFormatting>
  <conditionalFormatting sqref="A9">
    <cfRule type="expression" dxfId="18897" priority="2073">
      <formula>A7="ATESTADO"</formula>
    </cfRule>
    <cfRule type="expression" dxfId="18896" priority="2074">
      <formula>A7="FÉRIAS"</formula>
    </cfRule>
    <cfRule type="expression" dxfId="18895" priority="2075">
      <formula>A7="NTRAB"</formula>
    </cfRule>
    <cfRule type="expression" dxfId="18894" priority="2076">
      <formula>A7="FERIADO"</formula>
    </cfRule>
  </conditionalFormatting>
  <conditionalFormatting sqref="A7:A10">
    <cfRule type="containsText" dxfId="18893" priority="2072" operator="containsText" text="HOJE">
      <formula>NOT(ISERROR(SEARCH("HOJE",A7)))</formula>
    </cfRule>
  </conditionalFormatting>
  <conditionalFormatting sqref="A14">
    <cfRule type="containsText" dxfId="18892" priority="2070" operator="containsText" text="NTRAB">
      <formula>NOT(ISERROR(SEARCH("NTRAB",A14)))</formula>
    </cfRule>
    <cfRule type="containsText" dxfId="18891" priority="2071" operator="containsText" text="FERIADO">
      <formula>NOT(ISERROR(SEARCH("FERIADO",A14)))</formula>
    </cfRule>
  </conditionalFormatting>
  <conditionalFormatting sqref="A14">
    <cfRule type="containsText" dxfId="18890" priority="2069" operator="containsText" text="FÉRIAS">
      <formula>NOT(ISERROR(SEARCH("FÉRIAS",A14)))</formula>
    </cfRule>
  </conditionalFormatting>
  <conditionalFormatting sqref="A11">
    <cfRule type="containsText" dxfId="18889" priority="2067" operator="containsText" text="NTRAB">
      <formula>NOT(ISERROR(SEARCH("NTRAB",A11)))</formula>
    </cfRule>
    <cfRule type="containsText" dxfId="18888" priority="2068" operator="containsText" text="FERIADO">
      <formula>NOT(ISERROR(SEARCH("FERIADO",A11)))</formula>
    </cfRule>
  </conditionalFormatting>
  <conditionalFormatting sqref="A11">
    <cfRule type="containsText" dxfId="18887" priority="2066" operator="containsText" text="FÉRIAS">
      <formula>NOT(ISERROR(SEARCH("FÉRIAS",A11)))</formula>
    </cfRule>
  </conditionalFormatting>
  <conditionalFormatting sqref="A11 A14">
    <cfRule type="containsText" dxfId="18886" priority="2065" operator="containsText" text="ATESTADO">
      <formula>NOT(ISERROR(SEARCH("ATESTADO",A11)))</formula>
    </cfRule>
  </conditionalFormatting>
  <conditionalFormatting sqref="A12">
    <cfRule type="containsText" dxfId="18885" priority="2063" operator="containsText" text="NTRAB">
      <formula>NOT(ISERROR(SEARCH("NTRAB",A12)))</formula>
    </cfRule>
    <cfRule type="containsText" dxfId="18884" priority="2064" operator="containsText" text="FERIADO">
      <formula>NOT(ISERROR(SEARCH("FERIADO",A12)))</formula>
    </cfRule>
  </conditionalFormatting>
  <conditionalFormatting sqref="A12">
    <cfRule type="containsText" dxfId="18883" priority="2062" operator="containsText" text="FÉRIAS">
      <formula>NOT(ISERROR(SEARCH("FÉRIAS",A12)))</formula>
    </cfRule>
  </conditionalFormatting>
  <conditionalFormatting sqref="A12">
    <cfRule type="expression" dxfId="18882" priority="2058">
      <formula>A11="FERIADO"</formula>
    </cfRule>
    <cfRule type="expression" dxfId="18881" priority="2059">
      <formula>A11="NTRAB"</formula>
    </cfRule>
    <cfRule type="expression" dxfId="18880" priority="2060">
      <formula>A11="FÉRIAS"</formula>
    </cfRule>
    <cfRule type="expression" dxfId="18879" priority="2061">
      <formula>A11="ATESTADO"</formula>
    </cfRule>
  </conditionalFormatting>
  <conditionalFormatting sqref="A12">
    <cfRule type="containsText" dxfId="18878" priority="2057" operator="containsText" text="ATESTADO">
      <formula>NOT(ISERROR(SEARCH("ATESTADO",A12)))</formula>
    </cfRule>
  </conditionalFormatting>
  <conditionalFormatting sqref="A11:A12 A14">
    <cfRule type="containsText" dxfId="18877" priority="2056" operator="containsText" text="HOJE">
      <formula>NOT(ISERROR(SEARCH("HOJE",A11)))</formula>
    </cfRule>
  </conditionalFormatting>
  <conditionalFormatting sqref="A18">
    <cfRule type="containsText" dxfId="18876" priority="2054" operator="containsText" text="NTRAB">
      <formula>NOT(ISERROR(SEARCH("NTRAB",A18)))</formula>
    </cfRule>
    <cfRule type="containsText" dxfId="18875" priority="2055" operator="containsText" text="FERIADO">
      <formula>NOT(ISERROR(SEARCH("FERIADO",A18)))</formula>
    </cfRule>
  </conditionalFormatting>
  <conditionalFormatting sqref="A18">
    <cfRule type="containsText" dxfId="18874" priority="2053" operator="containsText" text="FÉRIAS">
      <formula>NOT(ISERROR(SEARCH("FÉRIAS",A18)))</formula>
    </cfRule>
  </conditionalFormatting>
  <conditionalFormatting sqref="A15">
    <cfRule type="containsText" dxfId="18873" priority="2051" operator="containsText" text="NTRAB">
      <formula>NOT(ISERROR(SEARCH("NTRAB",A15)))</formula>
    </cfRule>
    <cfRule type="containsText" dxfId="18872" priority="2052" operator="containsText" text="FERIADO">
      <formula>NOT(ISERROR(SEARCH("FERIADO",A15)))</formula>
    </cfRule>
  </conditionalFormatting>
  <conditionalFormatting sqref="A15">
    <cfRule type="containsText" dxfId="18871" priority="2050" operator="containsText" text="FÉRIAS">
      <formula>NOT(ISERROR(SEARCH("FÉRIAS",A15)))</formula>
    </cfRule>
  </conditionalFormatting>
  <conditionalFormatting sqref="A15 A18">
    <cfRule type="containsText" dxfId="18870" priority="2049" operator="containsText" text="ATESTADO">
      <formula>NOT(ISERROR(SEARCH("ATESTADO",A15)))</formula>
    </cfRule>
  </conditionalFormatting>
  <conditionalFormatting sqref="A16">
    <cfRule type="containsText" dxfId="18869" priority="2047" operator="containsText" text="NTRAB">
      <formula>NOT(ISERROR(SEARCH("NTRAB",A16)))</formula>
    </cfRule>
    <cfRule type="containsText" dxfId="18868" priority="2048" operator="containsText" text="FERIADO">
      <formula>NOT(ISERROR(SEARCH("FERIADO",A16)))</formula>
    </cfRule>
  </conditionalFormatting>
  <conditionalFormatting sqref="A16">
    <cfRule type="containsText" dxfId="18867" priority="2046" operator="containsText" text="FÉRIAS">
      <formula>NOT(ISERROR(SEARCH("FÉRIAS",A16)))</formula>
    </cfRule>
  </conditionalFormatting>
  <conditionalFormatting sqref="A16">
    <cfRule type="expression" dxfId="18866" priority="2042">
      <formula>A15="FERIADO"</formula>
    </cfRule>
    <cfRule type="expression" dxfId="18865" priority="2043">
      <formula>A15="NTRAB"</formula>
    </cfRule>
    <cfRule type="expression" dxfId="18864" priority="2044">
      <formula>A15="FÉRIAS"</formula>
    </cfRule>
    <cfRule type="expression" dxfId="18863" priority="2045">
      <formula>A15="ATESTADO"</formula>
    </cfRule>
  </conditionalFormatting>
  <conditionalFormatting sqref="A16">
    <cfRule type="containsText" dxfId="18862" priority="2041" operator="containsText" text="ATESTADO">
      <formula>NOT(ISERROR(SEARCH("ATESTADO",A16)))</formula>
    </cfRule>
  </conditionalFormatting>
  <conditionalFormatting sqref="A15:A16 A18">
    <cfRule type="containsText" dxfId="18861" priority="2040" operator="containsText" text="HOJE">
      <formula>NOT(ISERROR(SEARCH("HOJE",A15)))</formula>
    </cfRule>
  </conditionalFormatting>
  <conditionalFormatting sqref="A22">
    <cfRule type="containsText" dxfId="18860" priority="2038" operator="containsText" text="NTRAB">
      <formula>NOT(ISERROR(SEARCH("NTRAB",A22)))</formula>
    </cfRule>
    <cfRule type="containsText" dxfId="18859" priority="2039" operator="containsText" text="FERIADO">
      <formula>NOT(ISERROR(SEARCH("FERIADO",A22)))</formula>
    </cfRule>
  </conditionalFormatting>
  <conditionalFormatting sqref="A22">
    <cfRule type="containsText" dxfId="18858" priority="2037" operator="containsText" text="FÉRIAS">
      <formula>NOT(ISERROR(SEARCH("FÉRIAS",A22)))</formula>
    </cfRule>
  </conditionalFormatting>
  <conditionalFormatting sqref="A19">
    <cfRule type="containsText" dxfId="18857" priority="2035" operator="containsText" text="NTRAB">
      <formula>NOT(ISERROR(SEARCH("NTRAB",A19)))</formula>
    </cfRule>
    <cfRule type="containsText" dxfId="18856" priority="2036" operator="containsText" text="FERIADO">
      <formula>NOT(ISERROR(SEARCH("FERIADO",A19)))</formula>
    </cfRule>
  </conditionalFormatting>
  <conditionalFormatting sqref="A19">
    <cfRule type="containsText" dxfId="18855" priority="2034" operator="containsText" text="FÉRIAS">
      <formula>NOT(ISERROR(SEARCH("FÉRIAS",A19)))</formula>
    </cfRule>
  </conditionalFormatting>
  <conditionalFormatting sqref="A19 A22">
    <cfRule type="containsText" dxfId="18854" priority="2033" operator="containsText" text="ATESTADO">
      <formula>NOT(ISERROR(SEARCH("ATESTADO",A19)))</formula>
    </cfRule>
  </conditionalFormatting>
  <conditionalFormatting sqref="A20">
    <cfRule type="containsText" dxfId="18853" priority="2031" operator="containsText" text="NTRAB">
      <formula>NOT(ISERROR(SEARCH("NTRAB",A20)))</formula>
    </cfRule>
    <cfRule type="containsText" dxfId="18852" priority="2032" operator="containsText" text="FERIADO">
      <formula>NOT(ISERROR(SEARCH("FERIADO",A20)))</formula>
    </cfRule>
  </conditionalFormatting>
  <conditionalFormatting sqref="A20">
    <cfRule type="containsText" dxfId="18851" priority="2030" operator="containsText" text="FÉRIAS">
      <formula>NOT(ISERROR(SEARCH("FÉRIAS",A20)))</formula>
    </cfRule>
  </conditionalFormatting>
  <conditionalFormatting sqref="A20">
    <cfRule type="expression" dxfId="18850" priority="2026">
      <formula>A19="FERIADO"</formula>
    </cfRule>
    <cfRule type="expression" dxfId="18849" priority="2027">
      <formula>A19="NTRAB"</formula>
    </cfRule>
    <cfRule type="expression" dxfId="18848" priority="2028">
      <formula>A19="FÉRIAS"</formula>
    </cfRule>
    <cfRule type="expression" dxfId="18847" priority="2029">
      <formula>A19="ATESTADO"</formula>
    </cfRule>
  </conditionalFormatting>
  <conditionalFormatting sqref="A20">
    <cfRule type="containsText" dxfId="18846" priority="2025" operator="containsText" text="ATESTADO">
      <formula>NOT(ISERROR(SEARCH("ATESTADO",A20)))</formula>
    </cfRule>
  </conditionalFormatting>
  <conditionalFormatting sqref="A19:A20 A22">
    <cfRule type="containsText" dxfId="18845" priority="2024" operator="containsText" text="HOJE">
      <formula>NOT(ISERROR(SEARCH("HOJE",A19)))</formula>
    </cfRule>
  </conditionalFormatting>
  <conditionalFormatting sqref="A26">
    <cfRule type="containsText" dxfId="18844" priority="2022" operator="containsText" text="NTRAB">
      <formula>NOT(ISERROR(SEARCH("NTRAB",A26)))</formula>
    </cfRule>
    <cfRule type="containsText" dxfId="18843" priority="2023" operator="containsText" text="FERIADO">
      <formula>NOT(ISERROR(SEARCH("FERIADO",A26)))</formula>
    </cfRule>
  </conditionalFormatting>
  <conditionalFormatting sqref="A26">
    <cfRule type="containsText" dxfId="18842" priority="2021" operator="containsText" text="FÉRIAS">
      <formula>NOT(ISERROR(SEARCH("FÉRIAS",A26)))</formula>
    </cfRule>
  </conditionalFormatting>
  <conditionalFormatting sqref="A23">
    <cfRule type="containsText" dxfId="18841" priority="2019" operator="containsText" text="NTRAB">
      <formula>NOT(ISERROR(SEARCH("NTRAB",A23)))</formula>
    </cfRule>
    <cfRule type="containsText" dxfId="18840" priority="2020" operator="containsText" text="FERIADO">
      <formula>NOT(ISERROR(SEARCH("FERIADO",A23)))</formula>
    </cfRule>
  </conditionalFormatting>
  <conditionalFormatting sqref="A23">
    <cfRule type="containsText" dxfId="18839" priority="2018" operator="containsText" text="FÉRIAS">
      <formula>NOT(ISERROR(SEARCH("FÉRIAS",A23)))</formula>
    </cfRule>
  </conditionalFormatting>
  <conditionalFormatting sqref="A23 A26">
    <cfRule type="containsText" dxfId="18838" priority="2017" operator="containsText" text="ATESTADO">
      <formula>NOT(ISERROR(SEARCH("ATESTADO",A23)))</formula>
    </cfRule>
  </conditionalFormatting>
  <conditionalFormatting sqref="A24">
    <cfRule type="containsText" dxfId="18837" priority="2015" operator="containsText" text="NTRAB">
      <formula>NOT(ISERROR(SEARCH("NTRAB",A24)))</formula>
    </cfRule>
    <cfRule type="containsText" dxfId="18836" priority="2016" operator="containsText" text="FERIADO">
      <formula>NOT(ISERROR(SEARCH("FERIADO",A24)))</formula>
    </cfRule>
  </conditionalFormatting>
  <conditionalFormatting sqref="A24">
    <cfRule type="containsText" dxfId="18835" priority="2014" operator="containsText" text="FÉRIAS">
      <formula>NOT(ISERROR(SEARCH("FÉRIAS",A24)))</formula>
    </cfRule>
  </conditionalFormatting>
  <conditionalFormatting sqref="A24">
    <cfRule type="expression" dxfId="18834" priority="2010">
      <formula>A23="FERIADO"</formula>
    </cfRule>
    <cfRule type="expression" dxfId="18833" priority="2011">
      <formula>A23="NTRAB"</formula>
    </cfRule>
    <cfRule type="expression" dxfId="18832" priority="2012">
      <formula>A23="FÉRIAS"</formula>
    </cfRule>
    <cfRule type="expression" dxfId="18831" priority="2013">
      <formula>A23="ATESTADO"</formula>
    </cfRule>
  </conditionalFormatting>
  <conditionalFormatting sqref="A24">
    <cfRule type="containsText" dxfId="18830" priority="2009" operator="containsText" text="ATESTADO">
      <formula>NOT(ISERROR(SEARCH("ATESTADO",A24)))</formula>
    </cfRule>
  </conditionalFormatting>
  <conditionalFormatting sqref="A23:A24 A26">
    <cfRule type="containsText" dxfId="18829" priority="2008" operator="containsText" text="HOJE">
      <formula>NOT(ISERROR(SEARCH("HOJE",A23)))</formula>
    </cfRule>
  </conditionalFormatting>
  <conditionalFormatting sqref="A30">
    <cfRule type="containsText" dxfId="18828" priority="2006" operator="containsText" text="NTRAB">
      <formula>NOT(ISERROR(SEARCH("NTRAB",A30)))</formula>
    </cfRule>
    <cfRule type="containsText" dxfId="18827" priority="2007" operator="containsText" text="FERIADO">
      <formula>NOT(ISERROR(SEARCH("FERIADO",A30)))</formula>
    </cfRule>
  </conditionalFormatting>
  <conditionalFormatting sqref="A30">
    <cfRule type="containsText" dxfId="18826" priority="2005" operator="containsText" text="FÉRIAS">
      <formula>NOT(ISERROR(SEARCH("FÉRIAS",A30)))</formula>
    </cfRule>
  </conditionalFormatting>
  <conditionalFormatting sqref="A27">
    <cfRule type="containsText" dxfId="18825" priority="2003" operator="containsText" text="NTRAB">
      <formula>NOT(ISERROR(SEARCH("NTRAB",A27)))</formula>
    </cfRule>
    <cfRule type="containsText" dxfId="18824" priority="2004" operator="containsText" text="FERIADO">
      <formula>NOT(ISERROR(SEARCH("FERIADO",A27)))</formula>
    </cfRule>
  </conditionalFormatting>
  <conditionalFormatting sqref="A27">
    <cfRule type="containsText" dxfId="18823" priority="2002" operator="containsText" text="FÉRIAS">
      <formula>NOT(ISERROR(SEARCH("FÉRIAS",A27)))</formula>
    </cfRule>
  </conditionalFormatting>
  <conditionalFormatting sqref="A27 A30">
    <cfRule type="containsText" dxfId="18822" priority="2001" operator="containsText" text="ATESTADO">
      <formula>NOT(ISERROR(SEARCH("ATESTADO",A27)))</formula>
    </cfRule>
  </conditionalFormatting>
  <conditionalFormatting sqref="A28">
    <cfRule type="containsText" dxfId="18821" priority="1999" operator="containsText" text="NTRAB">
      <formula>NOT(ISERROR(SEARCH("NTRAB",A28)))</formula>
    </cfRule>
    <cfRule type="containsText" dxfId="18820" priority="2000" operator="containsText" text="FERIADO">
      <formula>NOT(ISERROR(SEARCH("FERIADO",A28)))</formula>
    </cfRule>
  </conditionalFormatting>
  <conditionalFormatting sqref="A28">
    <cfRule type="containsText" dxfId="18819" priority="1998" operator="containsText" text="FÉRIAS">
      <formula>NOT(ISERROR(SEARCH("FÉRIAS",A28)))</formula>
    </cfRule>
  </conditionalFormatting>
  <conditionalFormatting sqref="A28">
    <cfRule type="expression" dxfId="18818" priority="1994">
      <formula>A27="FERIADO"</formula>
    </cfRule>
    <cfRule type="expression" dxfId="18817" priority="1995">
      <formula>A27="NTRAB"</formula>
    </cfRule>
    <cfRule type="expression" dxfId="18816" priority="1996">
      <formula>A27="FÉRIAS"</formula>
    </cfRule>
    <cfRule type="expression" dxfId="18815" priority="1997">
      <formula>A27="ATESTADO"</formula>
    </cfRule>
  </conditionalFormatting>
  <conditionalFormatting sqref="A28">
    <cfRule type="containsText" dxfId="18814" priority="1993" operator="containsText" text="ATESTADO">
      <formula>NOT(ISERROR(SEARCH("ATESTADO",A28)))</formula>
    </cfRule>
  </conditionalFormatting>
  <conditionalFormatting sqref="A27:A28 A30">
    <cfRule type="containsText" dxfId="18813" priority="1992" operator="containsText" text="HOJE">
      <formula>NOT(ISERROR(SEARCH("HOJE",A27)))</formula>
    </cfRule>
  </conditionalFormatting>
  <conditionalFormatting sqref="A34">
    <cfRule type="containsText" dxfId="18812" priority="1990" operator="containsText" text="NTRAB">
      <formula>NOT(ISERROR(SEARCH("NTRAB",A34)))</formula>
    </cfRule>
    <cfRule type="containsText" dxfId="18811" priority="1991" operator="containsText" text="FERIADO">
      <formula>NOT(ISERROR(SEARCH("FERIADO",A34)))</formula>
    </cfRule>
  </conditionalFormatting>
  <conditionalFormatting sqref="A34">
    <cfRule type="containsText" dxfId="18810" priority="1989" operator="containsText" text="FÉRIAS">
      <formula>NOT(ISERROR(SEARCH("FÉRIAS",A34)))</formula>
    </cfRule>
  </conditionalFormatting>
  <conditionalFormatting sqref="A31">
    <cfRule type="containsText" dxfId="18809" priority="1987" operator="containsText" text="NTRAB">
      <formula>NOT(ISERROR(SEARCH("NTRAB",A31)))</formula>
    </cfRule>
    <cfRule type="containsText" dxfId="18808" priority="1988" operator="containsText" text="FERIADO">
      <formula>NOT(ISERROR(SEARCH("FERIADO",A31)))</formula>
    </cfRule>
  </conditionalFormatting>
  <conditionalFormatting sqref="A31">
    <cfRule type="containsText" dxfId="18807" priority="1986" operator="containsText" text="FÉRIAS">
      <formula>NOT(ISERROR(SEARCH("FÉRIAS",A31)))</formula>
    </cfRule>
  </conditionalFormatting>
  <conditionalFormatting sqref="A31 A34">
    <cfRule type="containsText" dxfId="18806" priority="1985" operator="containsText" text="ATESTADO">
      <formula>NOT(ISERROR(SEARCH("ATESTADO",A31)))</formula>
    </cfRule>
  </conditionalFormatting>
  <conditionalFormatting sqref="A32">
    <cfRule type="containsText" dxfId="18805" priority="1983" operator="containsText" text="NTRAB">
      <formula>NOT(ISERROR(SEARCH("NTRAB",A32)))</formula>
    </cfRule>
    <cfRule type="containsText" dxfId="18804" priority="1984" operator="containsText" text="FERIADO">
      <formula>NOT(ISERROR(SEARCH("FERIADO",A32)))</formula>
    </cfRule>
  </conditionalFormatting>
  <conditionalFormatting sqref="A32">
    <cfRule type="containsText" dxfId="18803" priority="1982" operator="containsText" text="FÉRIAS">
      <formula>NOT(ISERROR(SEARCH("FÉRIAS",A32)))</formula>
    </cfRule>
  </conditionalFormatting>
  <conditionalFormatting sqref="A32">
    <cfRule type="expression" dxfId="18802" priority="1978">
      <formula>A31="FERIADO"</formula>
    </cfRule>
    <cfRule type="expression" dxfId="18801" priority="1979">
      <formula>A31="NTRAB"</formula>
    </cfRule>
    <cfRule type="expression" dxfId="18800" priority="1980">
      <formula>A31="FÉRIAS"</formula>
    </cfRule>
    <cfRule type="expression" dxfId="18799" priority="1981">
      <formula>A31="ATESTADO"</formula>
    </cfRule>
  </conditionalFormatting>
  <conditionalFormatting sqref="A32">
    <cfRule type="containsText" dxfId="18798" priority="1977" operator="containsText" text="ATESTADO">
      <formula>NOT(ISERROR(SEARCH("ATESTADO",A32)))</formula>
    </cfRule>
  </conditionalFormatting>
  <conditionalFormatting sqref="A31:A32 A34">
    <cfRule type="containsText" dxfId="18797" priority="1976" operator="containsText" text="HOJE">
      <formula>NOT(ISERROR(SEARCH("HOJE",A31)))</formula>
    </cfRule>
  </conditionalFormatting>
  <conditionalFormatting sqref="A38">
    <cfRule type="containsText" dxfId="18796" priority="1974" operator="containsText" text="NTRAB">
      <formula>NOT(ISERROR(SEARCH("NTRAB",A38)))</formula>
    </cfRule>
    <cfRule type="containsText" dxfId="18795" priority="1975" operator="containsText" text="FERIADO">
      <formula>NOT(ISERROR(SEARCH("FERIADO",A38)))</formula>
    </cfRule>
  </conditionalFormatting>
  <conditionalFormatting sqref="A38">
    <cfRule type="containsText" dxfId="18794" priority="1973" operator="containsText" text="FÉRIAS">
      <formula>NOT(ISERROR(SEARCH("FÉRIAS",A38)))</formula>
    </cfRule>
  </conditionalFormatting>
  <conditionalFormatting sqref="A35">
    <cfRule type="containsText" dxfId="18793" priority="1971" operator="containsText" text="NTRAB">
      <formula>NOT(ISERROR(SEARCH("NTRAB",A35)))</formula>
    </cfRule>
    <cfRule type="containsText" dxfId="18792" priority="1972" operator="containsText" text="FERIADO">
      <formula>NOT(ISERROR(SEARCH("FERIADO",A35)))</formula>
    </cfRule>
  </conditionalFormatting>
  <conditionalFormatting sqref="A35">
    <cfRule type="containsText" dxfId="18791" priority="1970" operator="containsText" text="FÉRIAS">
      <formula>NOT(ISERROR(SEARCH("FÉRIAS",A35)))</formula>
    </cfRule>
  </conditionalFormatting>
  <conditionalFormatting sqref="A35 A38">
    <cfRule type="containsText" dxfId="18790" priority="1969" operator="containsText" text="ATESTADO">
      <formula>NOT(ISERROR(SEARCH("ATESTADO",A35)))</formula>
    </cfRule>
  </conditionalFormatting>
  <conditionalFormatting sqref="A36">
    <cfRule type="containsText" dxfId="18789" priority="1967" operator="containsText" text="NTRAB">
      <formula>NOT(ISERROR(SEARCH("NTRAB",A36)))</formula>
    </cfRule>
    <cfRule type="containsText" dxfId="18788" priority="1968" operator="containsText" text="FERIADO">
      <formula>NOT(ISERROR(SEARCH("FERIADO",A36)))</formula>
    </cfRule>
  </conditionalFormatting>
  <conditionalFormatting sqref="A36">
    <cfRule type="containsText" dxfId="18787" priority="1966" operator="containsText" text="FÉRIAS">
      <formula>NOT(ISERROR(SEARCH("FÉRIAS",A36)))</formula>
    </cfRule>
  </conditionalFormatting>
  <conditionalFormatting sqref="A36">
    <cfRule type="expression" dxfId="18786" priority="1962">
      <formula>A35="FERIADO"</formula>
    </cfRule>
    <cfRule type="expression" dxfId="18785" priority="1963">
      <formula>A35="NTRAB"</formula>
    </cfRule>
    <cfRule type="expression" dxfId="18784" priority="1964">
      <formula>A35="FÉRIAS"</formula>
    </cfRule>
    <cfRule type="expression" dxfId="18783" priority="1965">
      <formula>A35="ATESTADO"</formula>
    </cfRule>
  </conditionalFormatting>
  <conditionalFormatting sqref="A36">
    <cfRule type="containsText" dxfId="18782" priority="1961" operator="containsText" text="ATESTADO">
      <formula>NOT(ISERROR(SEARCH("ATESTADO",A36)))</formula>
    </cfRule>
  </conditionalFormatting>
  <conditionalFormatting sqref="A35:A36 A38">
    <cfRule type="containsText" dxfId="18781" priority="1960" operator="containsText" text="HOJE">
      <formula>NOT(ISERROR(SEARCH("HOJE",A35)))</formula>
    </cfRule>
  </conditionalFormatting>
  <conditionalFormatting sqref="A42">
    <cfRule type="containsText" dxfId="18780" priority="1958" operator="containsText" text="NTRAB">
      <formula>NOT(ISERROR(SEARCH("NTRAB",A42)))</formula>
    </cfRule>
    <cfRule type="containsText" dxfId="18779" priority="1959" operator="containsText" text="FERIADO">
      <formula>NOT(ISERROR(SEARCH("FERIADO",A42)))</formula>
    </cfRule>
  </conditionalFormatting>
  <conditionalFormatting sqref="A42">
    <cfRule type="containsText" dxfId="18778" priority="1957" operator="containsText" text="FÉRIAS">
      <formula>NOT(ISERROR(SEARCH("FÉRIAS",A42)))</formula>
    </cfRule>
  </conditionalFormatting>
  <conditionalFormatting sqref="A39">
    <cfRule type="containsText" dxfId="18777" priority="1955" operator="containsText" text="NTRAB">
      <formula>NOT(ISERROR(SEARCH("NTRAB",A39)))</formula>
    </cfRule>
    <cfRule type="containsText" dxfId="18776" priority="1956" operator="containsText" text="FERIADO">
      <formula>NOT(ISERROR(SEARCH("FERIADO",A39)))</formula>
    </cfRule>
  </conditionalFormatting>
  <conditionalFormatting sqref="A39">
    <cfRule type="containsText" dxfId="18775" priority="1954" operator="containsText" text="FÉRIAS">
      <formula>NOT(ISERROR(SEARCH("FÉRIAS",A39)))</formula>
    </cfRule>
  </conditionalFormatting>
  <conditionalFormatting sqref="A39 A42">
    <cfRule type="containsText" dxfId="18774" priority="1953" operator="containsText" text="ATESTADO">
      <formula>NOT(ISERROR(SEARCH("ATESTADO",A39)))</formula>
    </cfRule>
  </conditionalFormatting>
  <conditionalFormatting sqref="A40">
    <cfRule type="containsText" dxfId="18773" priority="1951" operator="containsText" text="NTRAB">
      <formula>NOT(ISERROR(SEARCH("NTRAB",A40)))</formula>
    </cfRule>
    <cfRule type="containsText" dxfId="18772" priority="1952" operator="containsText" text="FERIADO">
      <formula>NOT(ISERROR(SEARCH("FERIADO",A40)))</formula>
    </cfRule>
  </conditionalFormatting>
  <conditionalFormatting sqref="A40">
    <cfRule type="containsText" dxfId="18771" priority="1950" operator="containsText" text="FÉRIAS">
      <formula>NOT(ISERROR(SEARCH("FÉRIAS",A40)))</formula>
    </cfRule>
  </conditionalFormatting>
  <conditionalFormatting sqref="A40">
    <cfRule type="expression" dxfId="18770" priority="1946">
      <formula>A39="FERIADO"</formula>
    </cfRule>
    <cfRule type="expression" dxfId="18769" priority="1947">
      <formula>A39="NTRAB"</formula>
    </cfRule>
    <cfRule type="expression" dxfId="18768" priority="1948">
      <formula>A39="FÉRIAS"</formula>
    </cfRule>
    <cfRule type="expression" dxfId="18767" priority="1949">
      <formula>A39="ATESTADO"</formula>
    </cfRule>
  </conditionalFormatting>
  <conditionalFormatting sqref="A40">
    <cfRule type="containsText" dxfId="18766" priority="1945" operator="containsText" text="ATESTADO">
      <formula>NOT(ISERROR(SEARCH("ATESTADO",A40)))</formula>
    </cfRule>
  </conditionalFormatting>
  <conditionalFormatting sqref="A39:A40 A42">
    <cfRule type="containsText" dxfId="18765" priority="1944" operator="containsText" text="HOJE">
      <formula>NOT(ISERROR(SEARCH("HOJE",A39)))</formula>
    </cfRule>
  </conditionalFormatting>
  <conditionalFormatting sqref="A13">
    <cfRule type="containsText" dxfId="18764" priority="1942" operator="containsText" text="NTRAB">
      <formula>NOT(ISERROR(SEARCH("NTRAB",A13)))</formula>
    </cfRule>
    <cfRule type="containsText" dxfId="18763" priority="1943" operator="containsText" text="FERIADO">
      <formula>NOT(ISERROR(SEARCH("FERIADO",A13)))</formula>
    </cfRule>
  </conditionalFormatting>
  <conditionalFormatting sqref="A13">
    <cfRule type="containsText" dxfId="18762" priority="1941" operator="containsText" text="FÉRIAS">
      <formula>NOT(ISERROR(SEARCH("FÉRIAS",A13)))</formula>
    </cfRule>
  </conditionalFormatting>
  <conditionalFormatting sqref="A13">
    <cfRule type="expression" dxfId="18761" priority="1937">
      <formula>A12="FERIADO"</formula>
    </cfRule>
    <cfRule type="expression" dxfId="18760" priority="1938">
      <formula>A12="NTRAB"</formula>
    </cfRule>
    <cfRule type="expression" dxfId="18759" priority="1939">
      <formula>A12="FÉRIAS"</formula>
    </cfRule>
    <cfRule type="expression" dxfId="18758" priority="1940">
      <formula>A12="ATESTADO"</formula>
    </cfRule>
  </conditionalFormatting>
  <conditionalFormatting sqref="A13">
    <cfRule type="containsText" dxfId="18757" priority="1936" operator="containsText" text="ATESTADO">
      <formula>NOT(ISERROR(SEARCH("ATESTADO",A13)))</formula>
    </cfRule>
  </conditionalFormatting>
  <conditionalFormatting sqref="A13">
    <cfRule type="expression" dxfId="18756" priority="1932">
      <formula>A11="ATESTADO"</formula>
    </cfRule>
    <cfRule type="expression" dxfId="18755" priority="1933">
      <formula>A11="FÉRIAS"</formula>
    </cfRule>
    <cfRule type="expression" dxfId="18754" priority="1934">
      <formula>A11="NTRAB"</formula>
    </cfRule>
    <cfRule type="expression" dxfId="18753" priority="1935">
      <formula>A11="FERIADO"</formula>
    </cfRule>
  </conditionalFormatting>
  <conditionalFormatting sqref="A13">
    <cfRule type="containsText" dxfId="18752" priority="1931" operator="containsText" text="HOJE">
      <formula>NOT(ISERROR(SEARCH("HOJE",A13)))</formula>
    </cfRule>
  </conditionalFormatting>
  <conditionalFormatting sqref="A17">
    <cfRule type="containsText" dxfId="18751" priority="1929" operator="containsText" text="NTRAB">
      <formula>NOT(ISERROR(SEARCH("NTRAB",A17)))</formula>
    </cfRule>
    <cfRule type="containsText" dxfId="18750" priority="1930" operator="containsText" text="FERIADO">
      <formula>NOT(ISERROR(SEARCH("FERIADO",A17)))</formula>
    </cfRule>
  </conditionalFormatting>
  <conditionalFormatting sqref="A17">
    <cfRule type="containsText" dxfId="18749" priority="1928" operator="containsText" text="FÉRIAS">
      <formula>NOT(ISERROR(SEARCH("FÉRIAS",A17)))</formula>
    </cfRule>
  </conditionalFormatting>
  <conditionalFormatting sqref="A17">
    <cfRule type="expression" dxfId="18748" priority="1924">
      <formula>A16="FERIADO"</formula>
    </cfRule>
    <cfRule type="expression" dxfId="18747" priority="1925">
      <formula>A16="NTRAB"</formula>
    </cfRule>
    <cfRule type="expression" dxfId="18746" priority="1926">
      <formula>A16="FÉRIAS"</formula>
    </cfRule>
    <cfRule type="expression" dxfId="18745" priority="1927">
      <formula>A16="ATESTADO"</formula>
    </cfRule>
  </conditionalFormatting>
  <conditionalFormatting sqref="A17">
    <cfRule type="containsText" dxfId="18744" priority="1923" operator="containsText" text="ATESTADO">
      <formula>NOT(ISERROR(SEARCH("ATESTADO",A17)))</formula>
    </cfRule>
  </conditionalFormatting>
  <conditionalFormatting sqref="A17">
    <cfRule type="expression" dxfId="18743" priority="1919">
      <formula>A15="ATESTADO"</formula>
    </cfRule>
    <cfRule type="expression" dxfId="18742" priority="1920">
      <formula>A15="FÉRIAS"</formula>
    </cfRule>
    <cfRule type="expression" dxfId="18741" priority="1921">
      <formula>A15="NTRAB"</formula>
    </cfRule>
    <cfRule type="expression" dxfId="18740" priority="1922">
      <formula>A15="FERIADO"</formula>
    </cfRule>
  </conditionalFormatting>
  <conditionalFormatting sqref="A17">
    <cfRule type="containsText" dxfId="18739" priority="1918" operator="containsText" text="HOJE">
      <formula>NOT(ISERROR(SEARCH("HOJE",A17)))</formula>
    </cfRule>
  </conditionalFormatting>
  <conditionalFormatting sqref="A21">
    <cfRule type="containsText" dxfId="18738" priority="1916" operator="containsText" text="NTRAB">
      <formula>NOT(ISERROR(SEARCH("NTRAB",A21)))</formula>
    </cfRule>
    <cfRule type="containsText" dxfId="18737" priority="1917" operator="containsText" text="FERIADO">
      <formula>NOT(ISERROR(SEARCH("FERIADO",A21)))</formula>
    </cfRule>
  </conditionalFormatting>
  <conditionalFormatting sqref="A21">
    <cfRule type="containsText" dxfId="18736" priority="1915" operator="containsText" text="FÉRIAS">
      <formula>NOT(ISERROR(SEARCH("FÉRIAS",A21)))</formula>
    </cfRule>
  </conditionalFormatting>
  <conditionalFormatting sqref="A21">
    <cfRule type="expression" dxfId="18735" priority="1911">
      <formula>A20="FERIADO"</formula>
    </cfRule>
    <cfRule type="expression" dxfId="18734" priority="1912">
      <formula>A20="NTRAB"</formula>
    </cfRule>
    <cfRule type="expression" dxfId="18733" priority="1913">
      <formula>A20="FÉRIAS"</formula>
    </cfRule>
    <cfRule type="expression" dxfId="18732" priority="1914">
      <formula>A20="ATESTADO"</formula>
    </cfRule>
  </conditionalFormatting>
  <conditionalFormatting sqref="A21">
    <cfRule type="containsText" dxfId="18731" priority="1910" operator="containsText" text="ATESTADO">
      <formula>NOT(ISERROR(SEARCH("ATESTADO",A21)))</formula>
    </cfRule>
  </conditionalFormatting>
  <conditionalFormatting sqref="A21">
    <cfRule type="expression" dxfId="18730" priority="1906">
      <formula>A19="ATESTADO"</formula>
    </cfRule>
    <cfRule type="expression" dxfId="18729" priority="1907">
      <formula>A19="FÉRIAS"</formula>
    </cfRule>
    <cfRule type="expression" dxfId="18728" priority="1908">
      <formula>A19="NTRAB"</formula>
    </cfRule>
    <cfRule type="expression" dxfId="18727" priority="1909">
      <formula>A19="FERIADO"</formula>
    </cfRule>
  </conditionalFormatting>
  <conditionalFormatting sqref="A21">
    <cfRule type="containsText" dxfId="18726" priority="1905" operator="containsText" text="HOJE">
      <formula>NOT(ISERROR(SEARCH("HOJE",A21)))</formula>
    </cfRule>
  </conditionalFormatting>
  <conditionalFormatting sqref="A25">
    <cfRule type="containsText" dxfId="18725" priority="1903" operator="containsText" text="NTRAB">
      <formula>NOT(ISERROR(SEARCH("NTRAB",A25)))</formula>
    </cfRule>
    <cfRule type="containsText" dxfId="18724" priority="1904" operator="containsText" text="FERIADO">
      <formula>NOT(ISERROR(SEARCH("FERIADO",A25)))</formula>
    </cfRule>
  </conditionalFormatting>
  <conditionalFormatting sqref="A25">
    <cfRule type="containsText" dxfId="18723" priority="1902" operator="containsText" text="FÉRIAS">
      <formula>NOT(ISERROR(SEARCH("FÉRIAS",A25)))</formula>
    </cfRule>
  </conditionalFormatting>
  <conditionalFormatting sqref="A25">
    <cfRule type="expression" dxfId="18722" priority="1898">
      <formula>A24="FERIADO"</formula>
    </cfRule>
    <cfRule type="expression" dxfId="18721" priority="1899">
      <formula>A24="NTRAB"</formula>
    </cfRule>
    <cfRule type="expression" dxfId="18720" priority="1900">
      <formula>A24="FÉRIAS"</formula>
    </cfRule>
    <cfRule type="expression" dxfId="18719" priority="1901">
      <formula>A24="ATESTADO"</formula>
    </cfRule>
  </conditionalFormatting>
  <conditionalFormatting sqref="A25">
    <cfRule type="containsText" dxfId="18718" priority="1897" operator="containsText" text="ATESTADO">
      <formula>NOT(ISERROR(SEARCH("ATESTADO",A25)))</formula>
    </cfRule>
  </conditionalFormatting>
  <conditionalFormatting sqref="A25">
    <cfRule type="expression" dxfId="18717" priority="1893">
      <formula>A23="ATESTADO"</formula>
    </cfRule>
    <cfRule type="expression" dxfId="18716" priority="1894">
      <formula>A23="FÉRIAS"</formula>
    </cfRule>
    <cfRule type="expression" dxfId="18715" priority="1895">
      <formula>A23="NTRAB"</formula>
    </cfRule>
    <cfRule type="expression" dxfId="18714" priority="1896">
      <formula>A23="FERIADO"</formula>
    </cfRule>
  </conditionalFormatting>
  <conditionalFormatting sqref="A25">
    <cfRule type="containsText" dxfId="18713" priority="1892" operator="containsText" text="HOJE">
      <formula>NOT(ISERROR(SEARCH("HOJE",A25)))</formula>
    </cfRule>
  </conditionalFormatting>
  <conditionalFormatting sqref="A29">
    <cfRule type="containsText" dxfId="18712" priority="1890" operator="containsText" text="NTRAB">
      <formula>NOT(ISERROR(SEARCH("NTRAB",A29)))</formula>
    </cfRule>
    <cfRule type="containsText" dxfId="18711" priority="1891" operator="containsText" text="FERIADO">
      <formula>NOT(ISERROR(SEARCH("FERIADO",A29)))</formula>
    </cfRule>
  </conditionalFormatting>
  <conditionalFormatting sqref="A29">
    <cfRule type="containsText" dxfId="18710" priority="1889" operator="containsText" text="FÉRIAS">
      <formula>NOT(ISERROR(SEARCH("FÉRIAS",A29)))</formula>
    </cfRule>
  </conditionalFormatting>
  <conditionalFormatting sqref="A29">
    <cfRule type="expression" dxfId="18709" priority="1885">
      <formula>A28="FERIADO"</formula>
    </cfRule>
    <cfRule type="expression" dxfId="18708" priority="1886">
      <formula>A28="NTRAB"</formula>
    </cfRule>
    <cfRule type="expression" dxfId="18707" priority="1887">
      <formula>A28="FÉRIAS"</formula>
    </cfRule>
    <cfRule type="expression" dxfId="18706" priority="1888">
      <formula>A28="ATESTADO"</formula>
    </cfRule>
  </conditionalFormatting>
  <conditionalFormatting sqref="A29">
    <cfRule type="containsText" dxfId="18705" priority="1884" operator="containsText" text="ATESTADO">
      <formula>NOT(ISERROR(SEARCH("ATESTADO",A29)))</formula>
    </cfRule>
  </conditionalFormatting>
  <conditionalFormatting sqref="A29">
    <cfRule type="expression" dxfId="18704" priority="1880">
      <formula>A27="ATESTADO"</formula>
    </cfRule>
    <cfRule type="expression" dxfId="18703" priority="1881">
      <formula>A27="FÉRIAS"</formula>
    </cfRule>
    <cfRule type="expression" dxfId="18702" priority="1882">
      <formula>A27="NTRAB"</formula>
    </cfRule>
    <cfRule type="expression" dxfId="18701" priority="1883">
      <formula>A27="FERIADO"</formula>
    </cfRule>
  </conditionalFormatting>
  <conditionalFormatting sqref="A29">
    <cfRule type="containsText" dxfId="18700" priority="1879" operator="containsText" text="HOJE">
      <formula>NOT(ISERROR(SEARCH("HOJE",A29)))</formula>
    </cfRule>
  </conditionalFormatting>
  <conditionalFormatting sqref="A33">
    <cfRule type="containsText" dxfId="18699" priority="1877" operator="containsText" text="NTRAB">
      <formula>NOT(ISERROR(SEARCH("NTRAB",A33)))</formula>
    </cfRule>
    <cfRule type="containsText" dxfId="18698" priority="1878" operator="containsText" text="FERIADO">
      <formula>NOT(ISERROR(SEARCH("FERIADO",A33)))</formula>
    </cfRule>
  </conditionalFormatting>
  <conditionalFormatting sqref="A33">
    <cfRule type="containsText" dxfId="18697" priority="1876" operator="containsText" text="FÉRIAS">
      <formula>NOT(ISERROR(SEARCH("FÉRIAS",A33)))</formula>
    </cfRule>
  </conditionalFormatting>
  <conditionalFormatting sqref="A33">
    <cfRule type="expression" dxfId="18696" priority="1872">
      <formula>A32="FERIADO"</formula>
    </cfRule>
    <cfRule type="expression" dxfId="18695" priority="1873">
      <formula>A32="NTRAB"</formula>
    </cfRule>
    <cfRule type="expression" dxfId="18694" priority="1874">
      <formula>A32="FÉRIAS"</formula>
    </cfRule>
    <cfRule type="expression" dxfId="18693" priority="1875">
      <formula>A32="ATESTADO"</formula>
    </cfRule>
  </conditionalFormatting>
  <conditionalFormatting sqref="A33">
    <cfRule type="containsText" dxfId="18692" priority="1871" operator="containsText" text="ATESTADO">
      <formula>NOT(ISERROR(SEARCH("ATESTADO",A33)))</formula>
    </cfRule>
  </conditionalFormatting>
  <conditionalFormatting sqref="A33">
    <cfRule type="expression" dxfId="18691" priority="1867">
      <formula>A31="ATESTADO"</formula>
    </cfRule>
    <cfRule type="expression" dxfId="18690" priority="1868">
      <formula>A31="FÉRIAS"</formula>
    </cfRule>
    <cfRule type="expression" dxfId="18689" priority="1869">
      <formula>A31="NTRAB"</formula>
    </cfRule>
    <cfRule type="expression" dxfId="18688" priority="1870">
      <formula>A31="FERIADO"</formula>
    </cfRule>
  </conditionalFormatting>
  <conditionalFormatting sqref="A33">
    <cfRule type="containsText" dxfId="18687" priority="1866" operator="containsText" text="HOJE">
      <formula>NOT(ISERROR(SEARCH("HOJE",A33)))</formula>
    </cfRule>
  </conditionalFormatting>
  <conditionalFormatting sqref="A37">
    <cfRule type="containsText" dxfId="18686" priority="1864" operator="containsText" text="NTRAB">
      <formula>NOT(ISERROR(SEARCH("NTRAB",A37)))</formula>
    </cfRule>
    <cfRule type="containsText" dxfId="18685" priority="1865" operator="containsText" text="FERIADO">
      <formula>NOT(ISERROR(SEARCH("FERIADO",A37)))</formula>
    </cfRule>
  </conditionalFormatting>
  <conditionalFormatting sqref="A37">
    <cfRule type="containsText" dxfId="18684" priority="1863" operator="containsText" text="FÉRIAS">
      <formula>NOT(ISERROR(SEARCH("FÉRIAS",A37)))</formula>
    </cfRule>
  </conditionalFormatting>
  <conditionalFormatting sqref="A37">
    <cfRule type="expression" dxfId="18683" priority="1859">
      <formula>A36="FERIADO"</formula>
    </cfRule>
    <cfRule type="expression" dxfId="18682" priority="1860">
      <formula>A36="NTRAB"</formula>
    </cfRule>
    <cfRule type="expression" dxfId="18681" priority="1861">
      <formula>A36="FÉRIAS"</formula>
    </cfRule>
    <cfRule type="expression" dxfId="18680" priority="1862">
      <formula>A36="ATESTADO"</formula>
    </cfRule>
  </conditionalFormatting>
  <conditionalFormatting sqref="A37">
    <cfRule type="containsText" dxfId="18679" priority="1858" operator="containsText" text="ATESTADO">
      <formula>NOT(ISERROR(SEARCH("ATESTADO",A37)))</formula>
    </cfRule>
  </conditionalFormatting>
  <conditionalFormatting sqref="A37">
    <cfRule type="expression" dxfId="18678" priority="1854">
      <formula>A35="ATESTADO"</formula>
    </cfRule>
    <cfRule type="expression" dxfId="18677" priority="1855">
      <formula>A35="FÉRIAS"</formula>
    </cfRule>
    <cfRule type="expression" dxfId="18676" priority="1856">
      <formula>A35="NTRAB"</formula>
    </cfRule>
    <cfRule type="expression" dxfId="18675" priority="1857">
      <formula>A35="FERIADO"</formula>
    </cfRule>
  </conditionalFormatting>
  <conditionalFormatting sqref="A37">
    <cfRule type="containsText" dxfId="18674" priority="1853" operator="containsText" text="HOJE">
      <formula>NOT(ISERROR(SEARCH("HOJE",A37)))</formula>
    </cfRule>
  </conditionalFormatting>
  <conditionalFormatting sqref="A41">
    <cfRule type="containsText" dxfId="18673" priority="1851" operator="containsText" text="NTRAB">
      <formula>NOT(ISERROR(SEARCH("NTRAB",A41)))</formula>
    </cfRule>
    <cfRule type="containsText" dxfId="18672" priority="1852" operator="containsText" text="FERIADO">
      <formula>NOT(ISERROR(SEARCH("FERIADO",A41)))</formula>
    </cfRule>
  </conditionalFormatting>
  <conditionalFormatting sqref="A41">
    <cfRule type="containsText" dxfId="18671" priority="1850" operator="containsText" text="FÉRIAS">
      <formula>NOT(ISERROR(SEARCH("FÉRIAS",A41)))</formula>
    </cfRule>
  </conditionalFormatting>
  <conditionalFormatting sqref="A41">
    <cfRule type="expression" dxfId="18670" priority="1846">
      <formula>A40="FERIADO"</formula>
    </cfRule>
    <cfRule type="expression" dxfId="18669" priority="1847">
      <formula>A40="NTRAB"</formula>
    </cfRule>
    <cfRule type="expression" dxfId="18668" priority="1848">
      <formula>A40="FÉRIAS"</formula>
    </cfRule>
    <cfRule type="expression" dxfId="18667" priority="1849">
      <formula>A40="ATESTADO"</formula>
    </cfRule>
  </conditionalFormatting>
  <conditionalFormatting sqref="A41">
    <cfRule type="containsText" dxfId="18666" priority="1845" operator="containsText" text="ATESTADO">
      <formula>NOT(ISERROR(SEARCH("ATESTADO",A41)))</formula>
    </cfRule>
  </conditionalFormatting>
  <conditionalFormatting sqref="A41">
    <cfRule type="expression" dxfId="18665" priority="1841">
      <formula>A39="ATESTADO"</formula>
    </cfRule>
    <cfRule type="expression" dxfId="18664" priority="1842">
      <formula>A39="FÉRIAS"</formula>
    </cfRule>
    <cfRule type="expression" dxfId="18663" priority="1843">
      <formula>A39="NTRAB"</formula>
    </cfRule>
    <cfRule type="expression" dxfId="18662" priority="1844">
      <formula>A39="FERIADO"</formula>
    </cfRule>
  </conditionalFormatting>
  <conditionalFormatting sqref="A41">
    <cfRule type="containsText" dxfId="18661" priority="1840" operator="containsText" text="HOJE">
      <formula>NOT(ISERROR(SEARCH("HOJE",A41)))</formula>
    </cfRule>
  </conditionalFormatting>
  <conditionalFormatting sqref="F6">
    <cfRule type="containsText" dxfId="18660" priority="1838" operator="containsText" text="NTRAB">
      <formula>NOT(ISERROR(SEARCH("NTRAB",F6)))</formula>
    </cfRule>
    <cfRule type="containsText" dxfId="18659" priority="1839" operator="containsText" text="FERIADO">
      <formula>NOT(ISERROR(SEARCH("FERIADO",F6)))</formula>
    </cfRule>
  </conditionalFormatting>
  <conditionalFormatting sqref="F6">
    <cfRule type="containsText" dxfId="18658" priority="1837" operator="containsText" text="FÉRIAS">
      <formula>NOT(ISERROR(SEARCH("FÉRIAS",F6)))</formula>
    </cfRule>
  </conditionalFormatting>
  <conditionalFormatting sqref="F3">
    <cfRule type="containsText" dxfId="18657" priority="1835" operator="containsText" text="NTRAB">
      <formula>NOT(ISERROR(SEARCH("NTRAB",F3)))</formula>
    </cfRule>
    <cfRule type="containsText" dxfId="18656" priority="1836" operator="containsText" text="FERIADO">
      <formula>NOT(ISERROR(SEARCH("FERIADO",F3)))</formula>
    </cfRule>
  </conditionalFormatting>
  <conditionalFormatting sqref="F3">
    <cfRule type="containsText" dxfId="18655" priority="1834" operator="containsText" text="FÉRIAS">
      <formula>NOT(ISERROR(SEARCH("FÉRIAS",F3)))</formula>
    </cfRule>
  </conditionalFormatting>
  <conditionalFormatting sqref="F3 F6">
    <cfRule type="containsText" dxfId="18654" priority="1833" operator="containsText" text="ATESTADO">
      <formula>NOT(ISERROR(SEARCH("ATESTADO",F3)))</formula>
    </cfRule>
  </conditionalFormatting>
  <conditionalFormatting sqref="F3 F6">
    <cfRule type="containsText" dxfId="18653" priority="1832" operator="containsText" text="HOJE">
      <formula>NOT(ISERROR(SEARCH("HOJE",F3)))</formula>
    </cfRule>
  </conditionalFormatting>
  <conditionalFormatting sqref="F10">
    <cfRule type="containsText" dxfId="18652" priority="1830" operator="containsText" text="NTRAB">
      <formula>NOT(ISERROR(SEARCH("NTRAB",F10)))</formula>
    </cfRule>
    <cfRule type="containsText" dxfId="18651" priority="1831" operator="containsText" text="FERIADO">
      <formula>NOT(ISERROR(SEARCH("FERIADO",F10)))</formula>
    </cfRule>
  </conditionalFormatting>
  <conditionalFormatting sqref="F10">
    <cfRule type="containsText" dxfId="18650" priority="1829" operator="containsText" text="FÉRIAS">
      <formula>NOT(ISERROR(SEARCH("FÉRIAS",F10)))</formula>
    </cfRule>
  </conditionalFormatting>
  <conditionalFormatting sqref="F7">
    <cfRule type="containsText" dxfId="18649" priority="1827" operator="containsText" text="NTRAB">
      <formula>NOT(ISERROR(SEARCH("NTRAB",F7)))</formula>
    </cfRule>
    <cfRule type="containsText" dxfId="18648" priority="1828" operator="containsText" text="FERIADO">
      <formula>NOT(ISERROR(SEARCH("FERIADO",F7)))</formula>
    </cfRule>
  </conditionalFormatting>
  <conditionalFormatting sqref="F7">
    <cfRule type="containsText" dxfId="18647" priority="1826" operator="containsText" text="FÉRIAS">
      <formula>NOT(ISERROR(SEARCH("FÉRIAS",F7)))</formula>
    </cfRule>
  </conditionalFormatting>
  <conditionalFormatting sqref="F7 F10">
    <cfRule type="containsText" dxfId="18646" priority="1825" operator="containsText" text="ATESTADO">
      <formula>NOT(ISERROR(SEARCH("ATESTADO",F7)))</formula>
    </cfRule>
  </conditionalFormatting>
  <conditionalFormatting sqref="F8">
    <cfRule type="containsText" dxfId="18645" priority="1823" operator="containsText" text="NTRAB">
      <formula>NOT(ISERROR(SEARCH("NTRAB",F8)))</formula>
    </cfRule>
    <cfRule type="containsText" dxfId="18644" priority="1824" operator="containsText" text="FERIADO">
      <formula>NOT(ISERROR(SEARCH("FERIADO",F8)))</formula>
    </cfRule>
  </conditionalFormatting>
  <conditionalFormatting sqref="F8">
    <cfRule type="containsText" dxfId="18643" priority="1822" operator="containsText" text="FÉRIAS">
      <formula>NOT(ISERROR(SEARCH("FÉRIAS",F8)))</formula>
    </cfRule>
  </conditionalFormatting>
  <conditionalFormatting sqref="F8">
    <cfRule type="expression" dxfId="18642" priority="1818">
      <formula>F7="FERIADO"</formula>
    </cfRule>
    <cfRule type="expression" dxfId="18641" priority="1819">
      <formula>F7="NTRAB"</formula>
    </cfRule>
    <cfRule type="expression" dxfId="18640" priority="1820">
      <formula>F7="FÉRIAS"</formula>
    </cfRule>
    <cfRule type="expression" dxfId="18639" priority="1821">
      <formula>F7="ATESTADO"</formula>
    </cfRule>
  </conditionalFormatting>
  <conditionalFormatting sqref="F8">
    <cfRule type="containsText" dxfId="18638" priority="1817" operator="containsText" text="ATESTADO">
      <formula>NOT(ISERROR(SEARCH("ATESTADO",F8)))</formula>
    </cfRule>
  </conditionalFormatting>
  <conditionalFormatting sqref="F9">
    <cfRule type="containsText" dxfId="18637" priority="1815" operator="containsText" text="NTRAB">
      <formula>NOT(ISERROR(SEARCH("NTRAB",F9)))</formula>
    </cfRule>
    <cfRule type="containsText" dxfId="18636" priority="1816" operator="containsText" text="FERIADO">
      <formula>NOT(ISERROR(SEARCH("FERIADO",F9)))</formula>
    </cfRule>
  </conditionalFormatting>
  <conditionalFormatting sqref="F9">
    <cfRule type="containsText" dxfId="18635" priority="1814" operator="containsText" text="FÉRIAS">
      <formula>NOT(ISERROR(SEARCH("FÉRIAS",F9)))</formula>
    </cfRule>
  </conditionalFormatting>
  <conditionalFormatting sqref="F9">
    <cfRule type="expression" dxfId="18634" priority="1810">
      <formula>F8="FERIADO"</formula>
    </cfRule>
    <cfRule type="expression" dxfId="18633" priority="1811">
      <formula>F8="NTRAB"</formula>
    </cfRule>
    <cfRule type="expression" dxfId="18632" priority="1812">
      <formula>F8="FÉRIAS"</formula>
    </cfRule>
    <cfRule type="expression" dxfId="18631" priority="1813">
      <formula>F8="ATESTADO"</formula>
    </cfRule>
  </conditionalFormatting>
  <conditionalFormatting sqref="F9">
    <cfRule type="containsText" dxfId="18630" priority="1809" operator="containsText" text="ATESTADO">
      <formula>NOT(ISERROR(SEARCH("ATESTADO",F9)))</formula>
    </cfRule>
  </conditionalFormatting>
  <conditionalFormatting sqref="F9">
    <cfRule type="expression" dxfId="18629" priority="1805">
      <formula>F7="ATESTADO"</formula>
    </cfRule>
    <cfRule type="expression" dxfId="18628" priority="1806">
      <formula>F7="FÉRIAS"</formula>
    </cfRule>
    <cfRule type="expression" dxfId="18627" priority="1807">
      <formula>F7="NTRAB"</formula>
    </cfRule>
    <cfRule type="expression" dxfId="18626" priority="1808">
      <formula>F7="FERIADO"</formula>
    </cfRule>
  </conditionalFormatting>
  <conditionalFormatting sqref="F7:F10">
    <cfRule type="containsText" dxfId="18625" priority="1804" operator="containsText" text="HOJE">
      <formula>NOT(ISERROR(SEARCH("HOJE",F7)))</formula>
    </cfRule>
  </conditionalFormatting>
  <conditionalFormatting sqref="F14">
    <cfRule type="containsText" dxfId="18624" priority="1802" operator="containsText" text="NTRAB">
      <formula>NOT(ISERROR(SEARCH("NTRAB",F14)))</formula>
    </cfRule>
    <cfRule type="containsText" dxfId="18623" priority="1803" operator="containsText" text="FERIADO">
      <formula>NOT(ISERROR(SEARCH("FERIADO",F14)))</formula>
    </cfRule>
  </conditionalFormatting>
  <conditionalFormatting sqref="F14">
    <cfRule type="containsText" dxfId="18622" priority="1801" operator="containsText" text="FÉRIAS">
      <formula>NOT(ISERROR(SEARCH("FÉRIAS",F14)))</formula>
    </cfRule>
  </conditionalFormatting>
  <conditionalFormatting sqref="F11">
    <cfRule type="containsText" dxfId="18621" priority="1799" operator="containsText" text="NTRAB">
      <formula>NOT(ISERROR(SEARCH("NTRAB",F11)))</formula>
    </cfRule>
    <cfRule type="containsText" dxfId="18620" priority="1800" operator="containsText" text="FERIADO">
      <formula>NOT(ISERROR(SEARCH("FERIADO",F11)))</formula>
    </cfRule>
  </conditionalFormatting>
  <conditionalFormatting sqref="F11">
    <cfRule type="containsText" dxfId="18619" priority="1798" operator="containsText" text="FÉRIAS">
      <formula>NOT(ISERROR(SEARCH("FÉRIAS",F11)))</formula>
    </cfRule>
  </conditionalFormatting>
  <conditionalFormatting sqref="F11 F14">
    <cfRule type="containsText" dxfId="18618" priority="1797" operator="containsText" text="ATESTADO">
      <formula>NOT(ISERROR(SEARCH("ATESTADO",F11)))</formula>
    </cfRule>
  </conditionalFormatting>
  <conditionalFormatting sqref="F12">
    <cfRule type="containsText" dxfId="18617" priority="1795" operator="containsText" text="NTRAB">
      <formula>NOT(ISERROR(SEARCH("NTRAB",F12)))</formula>
    </cfRule>
    <cfRule type="containsText" dxfId="18616" priority="1796" operator="containsText" text="FERIADO">
      <formula>NOT(ISERROR(SEARCH("FERIADO",F12)))</formula>
    </cfRule>
  </conditionalFormatting>
  <conditionalFormatting sqref="F12">
    <cfRule type="containsText" dxfId="18615" priority="1794" operator="containsText" text="FÉRIAS">
      <formula>NOT(ISERROR(SEARCH("FÉRIAS",F12)))</formula>
    </cfRule>
  </conditionalFormatting>
  <conditionalFormatting sqref="F12">
    <cfRule type="expression" dxfId="18614" priority="1790">
      <formula>F11="FERIADO"</formula>
    </cfRule>
    <cfRule type="expression" dxfId="18613" priority="1791">
      <formula>F11="NTRAB"</formula>
    </cfRule>
    <cfRule type="expression" dxfId="18612" priority="1792">
      <formula>F11="FÉRIAS"</formula>
    </cfRule>
    <cfRule type="expression" dxfId="18611" priority="1793">
      <formula>F11="ATESTADO"</formula>
    </cfRule>
  </conditionalFormatting>
  <conditionalFormatting sqref="F12">
    <cfRule type="containsText" dxfId="18610" priority="1789" operator="containsText" text="ATESTADO">
      <formula>NOT(ISERROR(SEARCH("ATESTADO",F12)))</formula>
    </cfRule>
  </conditionalFormatting>
  <conditionalFormatting sqref="F11:F12 F14">
    <cfRule type="containsText" dxfId="18609" priority="1788" operator="containsText" text="HOJE">
      <formula>NOT(ISERROR(SEARCH("HOJE",F11)))</formula>
    </cfRule>
  </conditionalFormatting>
  <conditionalFormatting sqref="F18">
    <cfRule type="containsText" dxfId="18608" priority="1786" operator="containsText" text="NTRAB">
      <formula>NOT(ISERROR(SEARCH("NTRAB",F18)))</formula>
    </cfRule>
    <cfRule type="containsText" dxfId="18607" priority="1787" operator="containsText" text="FERIADO">
      <formula>NOT(ISERROR(SEARCH("FERIADO",F18)))</formula>
    </cfRule>
  </conditionalFormatting>
  <conditionalFormatting sqref="F18">
    <cfRule type="containsText" dxfId="18606" priority="1785" operator="containsText" text="FÉRIAS">
      <formula>NOT(ISERROR(SEARCH("FÉRIAS",F18)))</formula>
    </cfRule>
  </conditionalFormatting>
  <conditionalFormatting sqref="F15">
    <cfRule type="containsText" dxfId="18605" priority="1783" operator="containsText" text="NTRAB">
      <formula>NOT(ISERROR(SEARCH("NTRAB",F15)))</formula>
    </cfRule>
    <cfRule type="containsText" dxfId="18604" priority="1784" operator="containsText" text="FERIADO">
      <formula>NOT(ISERROR(SEARCH("FERIADO",F15)))</formula>
    </cfRule>
  </conditionalFormatting>
  <conditionalFormatting sqref="F15">
    <cfRule type="containsText" dxfId="18603" priority="1782" operator="containsText" text="FÉRIAS">
      <formula>NOT(ISERROR(SEARCH("FÉRIAS",F15)))</formula>
    </cfRule>
  </conditionalFormatting>
  <conditionalFormatting sqref="F15 F18">
    <cfRule type="containsText" dxfId="18602" priority="1781" operator="containsText" text="ATESTADO">
      <formula>NOT(ISERROR(SEARCH("ATESTADO",F15)))</formula>
    </cfRule>
  </conditionalFormatting>
  <conditionalFormatting sqref="F16">
    <cfRule type="containsText" dxfId="18601" priority="1779" operator="containsText" text="NTRAB">
      <formula>NOT(ISERROR(SEARCH("NTRAB",F16)))</formula>
    </cfRule>
    <cfRule type="containsText" dxfId="18600" priority="1780" operator="containsText" text="FERIADO">
      <formula>NOT(ISERROR(SEARCH("FERIADO",F16)))</formula>
    </cfRule>
  </conditionalFormatting>
  <conditionalFormatting sqref="F16">
    <cfRule type="containsText" dxfId="18599" priority="1778" operator="containsText" text="FÉRIAS">
      <formula>NOT(ISERROR(SEARCH("FÉRIAS",F16)))</formula>
    </cfRule>
  </conditionalFormatting>
  <conditionalFormatting sqref="F16">
    <cfRule type="expression" dxfId="18598" priority="1774">
      <formula>F15="FERIADO"</formula>
    </cfRule>
    <cfRule type="expression" dxfId="18597" priority="1775">
      <formula>F15="NTRAB"</formula>
    </cfRule>
    <cfRule type="expression" dxfId="18596" priority="1776">
      <formula>F15="FÉRIAS"</formula>
    </cfRule>
    <cfRule type="expression" dxfId="18595" priority="1777">
      <formula>F15="ATESTADO"</formula>
    </cfRule>
  </conditionalFormatting>
  <conditionalFormatting sqref="F16">
    <cfRule type="containsText" dxfId="18594" priority="1773" operator="containsText" text="ATESTADO">
      <formula>NOT(ISERROR(SEARCH("ATESTADO",F16)))</formula>
    </cfRule>
  </conditionalFormatting>
  <conditionalFormatting sqref="F15:F16 F18">
    <cfRule type="containsText" dxfId="18593" priority="1772" operator="containsText" text="HOJE">
      <formula>NOT(ISERROR(SEARCH("HOJE",F15)))</formula>
    </cfRule>
  </conditionalFormatting>
  <conditionalFormatting sqref="F22">
    <cfRule type="containsText" dxfId="18592" priority="1770" operator="containsText" text="NTRAB">
      <formula>NOT(ISERROR(SEARCH("NTRAB",F22)))</formula>
    </cfRule>
    <cfRule type="containsText" dxfId="18591" priority="1771" operator="containsText" text="FERIADO">
      <formula>NOT(ISERROR(SEARCH("FERIADO",F22)))</formula>
    </cfRule>
  </conditionalFormatting>
  <conditionalFormatting sqref="F22">
    <cfRule type="containsText" dxfId="18590" priority="1769" operator="containsText" text="FÉRIAS">
      <formula>NOT(ISERROR(SEARCH("FÉRIAS",F22)))</formula>
    </cfRule>
  </conditionalFormatting>
  <conditionalFormatting sqref="F19">
    <cfRule type="containsText" dxfId="18589" priority="1767" operator="containsText" text="NTRAB">
      <formula>NOT(ISERROR(SEARCH("NTRAB",F19)))</formula>
    </cfRule>
    <cfRule type="containsText" dxfId="18588" priority="1768" operator="containsText" text="FERIADO">
      <formula>NOT(ISERROR(SEARCH("FERIADO",F19)))</formula>
    </cfRule>
  </conditionalFormatting>
  <conditionalFormatting sqref="F19">
    <cfRule type="containsText" dxfId="18587" priority="1766" operator="containsText" text="FÉRIAS">
      <formula>NOT(ISERROR(SEARCH("FÉRIAS",F19)))</formula>
    </cfRule>
  </conditionalFormatting>
  <conditionalFormatting sqref="F19 F22">
    <cfRule type="containsText" dxfId="18586" priority="1765" operator="containsText" text="ATESTADO">
      <formula>NOT(ISERROR(SEARCH("ATESTADO",F19)))</formula>
    </cfRule>
  </conditionalFormatting>
  <conditionalFormatting sqref="F20">
    <cfRule type="containsText" dxfId="18585" priority="1763" operator="containsText" text="NTRAB">
      <formula>NOT(ISERROR(SEARCH("NTRAB",F20)))</formula>
    </cfRule>
    <cfRule type="containsText" dxfId="18584" priority="1764" operator="containsText" text="FERIADO">
      <formula>NOT(ISERROR(SEARCH("FERIADO",F20)))</formula>
    </cfRule>
  </conditionalFormatting>
  <conditionalFormatting sqref="F20">
    <cfRule type="containsText" dxfId="18583" priority="1762" operator="containsText" text="FÉRIAS">
      <formula>NOT(ISERROR(SEARCH("FÉRIAS",F20)))</formula>
    </cfRule>
  </conditionalFormatting>
  <conditionalFormatting sqref="F20">
    <cfRule type="expression" dxfId="18582" priority="1758">
      <formula>F19="FERIADO"</formula>
    </cfRule>
    <cfRule type="expression" dxfId="18581" priority="1759">
      <formula>F19="NTRAB"</formula>
    </cfRule>
    <cfRule type="expression" dxfId="18580" priority="1760">
      <formula>F19="FÉRIAS"</formula>
    </cfRule>
    <cfRule type="expression" dxfId="18579" priority="1761">
      <formula>F19="ATESTADO"</formula>
    </cfRule>
  </conditionalFormatting>
  <conditionalFormatting sqref="F20">
    <cfRule type="containsText" dxfId="18578" priority="1757" operator="containsText" text="ATESTADO">
      <formula>NOT(ISERROR(SEARCH("ATESTADO",F20)))</formula>
    </cfRule>
  </conditionalFormatting>
  <conditionalFormatting sqref="F19:F20 F22">
    <cfRule type="containsText" dxfId="18577" priority="1756" operator="containsText" text="HOJE">
      <formula>NOT(ISERROR(SEARCH("HOJE",F19)))</formula>
    </cfRule>
  </conditionalFormatting>
  <conditionalFormatting sqref="F26">
    <cfRule type="containsText" dxfId="18576" priority="1754" operator="containsText" text="NTRAB">
      <formula>NOT(ISERROR(SEARCH("NTRAB",F26)))</formula>
    </cfRule>
    <cfRule type="containsText" dxfId="18575" priority="1755" operator="containsText" text="FERIADO">
      <formula>NOT(ISERROR(SEARCH("FERIADO",F26)))</formula>
    </cfRule>
  </conditionalFormatting>
  <conditionalFormatting sqref="F26">
    <cfRule type="containsText" dxfId="18574" priority="1753" operator="containsText" text="FÉRIAS">
      <formula>NOT(ISERROR(SEARCH("FÉRIAS",F26)))</formula>
    </cfRule>
  </conditionalFormatting>
  <conditionalFormatting sqref="F23">
    <cfRule type="containsText" dxfId="18573" priority="1751" operator="containsText" text="NTRAB">
      <formula>NOT(ISERROR(SEARCH("NTRAB",F23)))</formula>
    </cfRule>
    <cfRule type="containsText" dxfId="18572" priority="1752" operator="containsText" text="FERIADO">
      <formula>NOT(ISERROR(SEARCH("FERIADO",F23)))</formula>
    </cfRule>
  </conditionalFormatting>
  <conditionalFormatting sqref="F23">
    <cfRule type="containsText" dxfId="18571" priority="1750" operator="containsText" text="FÉRIAS">
      <formula>NOT(ISERROR(SEARCH("FÉRIAS",F23)))</formula>
    </cfRule>
  </conditionalFormatting>
  <conditionalFormatting sqref="F23 F26">
    <cfRule type="containsText" dxfId="18570" priority="1749" operator="containsText" text="ATESTADO">
      <formula>NOT(ISERROR(SEARCH("ATESTADO",F23)))</formula>
    </cfRule>
  </conditionalFormatting>
  <conditionalFormatting sqref="F24">
    <cfRule type="containsText" dxfId="18569" priority="1747" operator="containsText" text="NTRAB">
      <formula>NOT(ISERROR(SEARCH("NTRAB",F24)))</formula>
    </cfRule>
    <cfRule type="containsText" dxfId="18568" priority="1748" operator="containsText" text="FERIADO">
      <formula>NOT(ISERROR(SEARCH("FERIADO",F24)))</formula>
    </cfRule>
  </conditionalFormatting>
  <conditionalFormatting sqref="F24">
    <cfRule type="containsText" dxfId="18567" priority="1746" operator="containsText" text="FÉRIAS">
      <formula>NOT(ISERROR(SEARCH("FÉRIAS",F24)))</formula>
    </cfRule>
  </conditionalFormatting>
  <conditionalFormatting sqref="F24">
    <cfRule type="expression" dxfId="18566" priority="1742">
      <formula>F23="FERIADO"</formula>
    </cfRule>
    <cfRule type="expression" dxfId="18565" priority="1743">
      <formula>F23="NTRAB"</formula>
    </cfRule>
    <cfRule type="expression" dxfId="18564" priority="1744">
      <formula>F23="FÉRIAS"</formula>
    </cfRule>
    <cfRule type="expression" dxfId="18563" priority="1745">
      <formula>F23="ATESTADO"</formula>
    </cfRule>
  </conditionalFormatting>
  <conditionalFormatting sqref="F24">
    <cfRule type="containsText" dxfId="18562" priority="1741" operator="containsText" text="ATESTADO">
      <formula>NOT(ISERROR(SEARCH("ATESTADO",F24)))</formula>
    </cfRule>
  </conditionalFormatting>
  <conditionalFormatting sqref="F23:F24 F26">
    <cfRule type="containsText" dxfId="18561" priority="1740" operator="containsText" text="HOJE">
      <formula>NOT(ISERROR(SEARCH("HOJE",F23)))</formula>
    </cfRule>
  </conditionalFormatting>
  <conditionalFormatting sqref="F30">
    <cfRule type="containsText" dxfId="18560" priority="1738" operator="containsText" text="NTRAB">
      <formula>NOT(ISERROR(SEARCH("NTRAB",F30)))</formula>
    </cfRule>
    <cfRule type="containsText" dxfId="18559" priority="1739" operator="containsText" text="FERIADO">
      <formula>NOT(ISERROR(SEARCH("FERIADO",F30)))</formula>
    </cfRule>
  </conditionalFormatting>
  <conditionalFormatting sqref="F30">
    <cfRule type="containsText" dxfId="18558" priority="1737" operator="containsText" text="FÉRIAS">
      <formula>NOT(ISERROR(SEARCH("FÉRIAS",F30)))</formula>
    </cfRule>
  </conditionalFormatting>
  <conditionalFormatting sqref="F27">
    <cfRule type="containsText" dxfId="18557" priority="1735" operator="containsText" text="NTRAB">
      <formula>NOT(ISERROR(SEARCH("NTRAB",F27)))</formula>
    </cfRule>
    <cfRule type="containsText" dxfId="18556" priority="1736" operator="containsText" text="FERIADO">
      <formula>NOT(ISERROR(SEARCH("FERIADO",F27)))</formula>
    </cfRule>
  </conditionalFormatting>
  <conditionalFormatting sqref="F27">
    <cfRule type="containsText" dxfId="18555" priority="1734" operator="containsText" text="FÉRIAS">
      <formula>NOT(ISERROR(SEARCH("FÉRIAS",F27)))</formula>
    </cfRule>
  </conditionalFormatting>
  <conditionalFormatting sqref="F27 F30">
    <cfRule type="containsText" dxfId="18554" priority="1733" operator="containsText" text="ATESTADO">
      <formula>NOT(ISERROR(SEARCH("ATESTADO",F27)))</formula>
    </cfRule>
  </conditionalFormatting>
  <conditionalFormatting sqref="F28">
    <cfRule type="containsText" dxfId="18553" priority="1731" operator="containsText" text="NTRAB">
      <formula>NOT(ISERROR(SEARCH("NTRAB",F28)))</formula>
    </cfRule>
    <cfRule type="containsText" dxfId="18552" priority="1732" operator="containsText" text="FERIADO">
      <formula>NOT(ISERROR(SEARCH("FERIADO",F28)))</formula>
    </cfRule>
  </conditionalFormatting>
  <conditionalFormatting sqref="F28">
    <cfRule type="containsText" dxfId="18551" priority="1730" operator="containsText" text="FÉRIAS">
      <formula>NOT(ISERROR(SEARCH("FÉRIAS",F28)))</formula>
    </cfRule>
  </conditionalFormatting>
  <conditionalFormatting sqref="F28">
    <cfRule type="expression" dxfId="18550" priority="1726">
      <formula>F27="FERIADO"</formula>
    </cfRule>
    <cfRule type="expression" dxfId="18549" priority="1727">
      <formula>F27="NTRAB"</formula>
    </cfRule>
    <cfRule type="expression" dxfId="18548" priority="1728">
      <formula>F27="FÉRIAS"</formula>
    </cfRule>
    <cfRule type="expression" dxfId="18547" priority="1729">
      <formula>F27="ATESTADO"</formula>
    </cfRule>
  </conditionalFormatting>
  <conditionalFormatting sqref="F28">
    <cfRule type="containsText" dxfId="18546" priority="1725" operator="containsText" text="ATESTADO">
      <formula>NOT(ISERROR(SEARCH("ATESTADO",F28)))</formula>
    </cfRule>
  </conditionalFormatting>
  <conditionalFormatting sqref="F27:F28 F30">
    <cfRule type="containsText" dxfId="18545" priority="1724" operator="containsText" text="HOJE">
      <formula>NOT(ISERROR(SEARCH("HOJE",F27)))</formula>
    </cfRule>
  </conditionalFormatting>
  <conditionalFormatting sqref="F34">
    <cfRule type="containsText" dxfId="18544" priority="1722" operator="containsText" text="NTRAB">
      <formula>NOT(ISERROR(SEARCH("NTRAB",F34)))</formula>
    </cfRule>
    <cfRule type="containsText" dxfId="18543" priority="1723" operator="containsText" text="FERIADO">
      <formula>NOT(ISERROR(SEARCH("FERIADO",F34)))</formula>
    </cfRule>
  </conditionalFormatting>
  <conditionalFormatting sqref="F34">
    <cfRule type="containsText" dxfId="18542" priority="1721" operator="containsText" text="FÉRIAS">
      <formula>NOT(ISERROR(SEARCH("FÉRIAS",F34)))</formula>
    </cfRule>
  </conditionalFormatting>
  <conditionalFormatting sqref="F31">
    <cfRule type="containsText" dxfId="18541" priority="1719" operator="containsText" text="NTRAB">
      <formula>NOT(ISERROR(SEARCH("NTRAB",F31)))</formula>
    </cfRule>
    <cfRule type="containsText" dxfId="18540" priority="1720" operator="containsText" text="FERIADO">
      <formula>NOT(ISERROR(SEARCH("FERIADO",F31)))</formula>
    </cfRule>
  </conditionalFormatting>
  <conditionalFormatting sqref="F31">
    <cfRule type="containsText" dxfId="18539" priority="1718" operator="containsText" text="FÉRIAS">
      <formula>NOT(ISERROR(SEARCH("FÉRIAS",F31)))</formula>
    </cfRule>
  </conditionalFormatting>
  <conditionalFormatting sqref="F31 F34">
    <cfRule type="containsText" dxfId="18538" priority="1717" operator="containsText" text="ATESTADO">
      <formula>NOT(ISERROR(SEARCH("ATESTADO",F31)))</formula>
    </cfRule>
  </conditionalFormatting>
  <conditionalFormatting sqref="F32">
    <cfRule type="containsText" dxfId="18537" priority="1715" operator="containsText" text="NTRAB">
      <formula>NOT(ISERROR(SEARCH("NTRAB",F32)))</formula>
    </cfRule>
    <cfRule type="containsText" dxfId="18536" priority="1716" operator="containsText" text="FERIADO">
      <formula>NOT(ISERROR(SEARCH("FERIADO",F32)))</formula>
    </cfRule>
  </conditionalFormatting>
  <conditionalFormatting sqref="F32">
    <cfRule type="containsText" dxfId="18535" priority="1714" operator="containsText" text="FÉRIAS">
      <formula>NOT(ISERROR(SEARCH("FÉRIAS",F32)))</formula>
    </cfRule>
  </conditionalFormatting>
  <conditionalFormatting sqref="F32">
    <cfRule type="expression" dxfId="18534" priority="1710">
      <formula>F31="FERIADO"</formula>
    </cfRule>
    <cfRule type="expression" dxfId="18533" priority="1711">
      <formula>F31="NTRAB"</formula>
    </cfRule>
    <cfRule type="expression" dxfId="18532" priority="1712">
      <formula>F31="FÉRIAS"</formula>
    </cfRule>
    <cfRule type="expression" dxfId="18531" priority="1713">
      <formula>F31="ATESTADO"</formula>
    </cfRule>
  </conditionalFormatting>
  <conditionalFormatting sqref="F32">
    <cfRule type="containsText" dxfId="18530" priority="1709" operator="containsText" text="ATESTADO">
      <formula>NOT(ISERROR(SEARCH("ATESTADO",F32)))</formula>
    </cfRule>
  </conditionalFormatting>
  <conditionalFormatting sqref="F31:F32 F34">
    <cfRule type="containsText" dxfId="18529" priority="1708" operator="containsText" text="HOJE">
      <formula>NOT(ISERROR(SEARCH("HOJE",F31)))</formula>
    </cfRule>
  </conditionalFormatting>
  <conditionalFormatting sqref="F38">
    <cfRule type="containsText" dxfId="18528" priority="1706" operator="containsText" text="NTRAB">
      <formula>NOT(ISERROR(SEARCH("NTRAB",F38)))</formula>
    </cfRule>
    <cfRule type="containsText" dxfId="18527" priority="1707" operator="containsText" text="FERIADO">
      <formula>NOT(ISERROR(SEARCH("FERIADO",F38)))</formula>
    </cfRule>
  </conditionalFormatting>
  <conditionalFormatting sqref="F38">
    <cfRule type="containsText" dxfId="18526" priority="1705" operator="containsText" text="FÉRIAS">
      <formula>NOT(ISERROR(SEARCH("FÉRIAS",F38)))</formula>
    </cfRule>
  </conditionalFormatting>
  <conditionalFormatting sqref="F35">
    <cfRule type="containsText" dxfId="18525" priority="1703" operator="containsText" text="NTRAB">
      <formula>NOT(ISERROR(SEARCH("NTRAB",F35)))</formula>
    </cfRule>
    <cfRule type="containsText" dxfId="18524" priority="1704" operator="containsText" text="FERIADO">
      <formula>NOT(ISERROR(SEARCH("FERIADO",F35)))</formula>
    </cfRule>
  </conditionalFormatting>
  <conditionalFormatting sqref="F35">
    <cfRule type="containsText" dxfId="18523" priority="1702" operator="containsText" text="FÉRIAS">
      <formula>NOT(ISERROR(SEARCH("FÉRIAS",F35)))</formula>
    </cfRule>
  </conditionalFormatting>
  <conditionalFormatting sqref="F35 F38">
    <cfRule type="containsText" dxfId="18522" priority="1701" operator="containsText" text="ATESTADO">
      <formula>NOT(ISERROR(SEARCH("ATESTADO",F35)))</formula>
    </cfRule>
  </conditionalFormatting>
  <conditionalFormatting sqref="F36">
    <cfRule type="containsText" dxfId="18521" priority="1699" operator="containsText" text="NTRAB">
      <formula>NOT(ISERROR(SEARCH("NTRAB",F36)))</formula>
    </cfRule>
    <cfRule type="containsText" dxfId="18520" priority="1700" operator="containsText" text="FERIADO">
      <formula>NOT(ISERROR(SEARCH("FERIADO",F36)))</formula>
    </cfRule>
  </conditionalFormatting>
  <conditionalFormatting sqref="F36">
    <cfRule type="containsText" dxfId="18519" priority="1698" operator="containsText" text="FÉRIAS">
      <formula>NOT(ISERROR(SEARCH("FÉRIAS",F36)))</formula>
    </cfRule>
  </conditionalFormatting>
  <conditionalFormatting sqref="F36">
    <cfRule type="expression" dxfId="18518" priority="1694">
      <formula>F35="FERIADO"</formula>
    </cfRule>
    <cfRule type="expression" dxfId="18517" priority="1695">
      <formula>F35="NTRAB"</formula>
    </cfRule>
    <cfRule type="expression" dxfId="18516" priority="1696">
      <formula>F35="FÉRIAS"</formula>
    </cfRule>
    <cfRule type="expression" dxfId="18515" priority="1697">
      <formula>F35="ATESTADO"</formula>
    </cfRule>
  </conditionalFormatting>
  <conditionalFormatting sqref="F36">
    <cfRule type="containsText" dxfId="18514" priority="1693" operator="containsText" text="ATESTADO">
      <formula>NOT(ISERROR(SEARCH("ATESTADO",F36)))</formula>
    </cfRule>
  </conditionalFormatting>
  <conditionalFormatting sqref="F35:F36 F38">
    <cfRule type="containsText" dxfId="18513" priority="1692" operator="containsText" text="HOJE">
      <formula>NOT(ISERROR(SEARCH("HOJE",F35)))</formula>
    </cfRule>
  </conditionalFormatting>
  <conditionalFormatting sqref="F42">
    <cfRule type="containsText" dxfId="18512" priority="1690" operator="containsText" text="NTRAB">
      <formula>NOT(ISERROR(SEARCH("NTRAB",F42)))</formula>
    </cfRule>
    <cfRule type="containsText" dxfId="18511" priority="1691" operator="containsText" text="FERIADO">
      <formula>NOT(ISERROR(SEARCH("FERIADO",F42)))</formula>
    </cfRule>
  </conditionalFormatting>
  <conditionalFormatting sqref="F42">
    <cfRule type="containsText" dxfId="18510" priority="1689" operator="containsText" text="FÉRIAS">
      <formula>NOT(ISERROR(SEARCH("FÉRIAS",F42)))</formula>
    </cfRule>
  </conditionalFormatting>
  <conditionalFormatting sqref="F39">
    <cfRule type="containsText" dxfId="18509" priority="1687" operator="containsText" text="NTRAB">
      <formula>NOT(ISERROR(SEARCH("NTRAB",F39)))</formula>
    </cfRule>
    <cfRule type="containsText" dxfId="18508" priority="1688" operator="containsText" text="FERIADO">
      <formula>NOT(ISERROR(SEARCH("FERIADO",F39)))</formula>
    </cfRule>
  </conditionalFormatting>
  <conditionalFormatting sqref="F39">
    <cfRule type="containsText" dxfId="18507" priority="1686" operator="containsText" text="FÉRIAS">
      <formula>NOT(ISERROR(SEARCH("FÉRIAS",F39)))</formula>
    </cfRule>
  </conditionalFormatting>
  <conditionalFormatting sqref="F39 F42">
    <cfRule type="containsText" dxfId="18506" priority="1685" operator="containsText" text="ATESTADO">
      <formula>NOT(ISERROR(SEARCH("ATESTADO",F39)))</formula>
    </cfRule>
  </conditionalFormatting>
  <conditionalFormatting sqref="F40">
    <cfRule type="containsText" dxfId="18505" priority="1683" operator="containsText" text="NTRAB">
      <formula>NOT(ISERROR(SEARCH("NTRAB",F40)))</formula>
    </cfRule>
    <cfRule type="containsText" dxfId="18504" priority="1684" operator="containsText" text="FERIADO">
      <formula>NOT(ISERROR(SEARCH("FERIADO",F40)))</formula>
    </cfRule>
  </conditionalFormatting>
  <conditionalFormatting sqref="F40">
    <cfRule type="containsText" dxfId="18503" priority="1682" operator="containsText" text="FÉRIAS">
      <formula>NOT(ISERROR(SEARCH("FÉRIAS",F40)))</formula>
    </cfRule>
  </conditionalFormatting>
  <conditionalFormatting sqref="F40">
    <cfRule type="expression" dxfId="18502" priority="1678">
      <formula>F39="FERIADO"</formula>
    </cfRule>
    <cfRule type="expression" dxfId="18501" priority="1679">
      <formula>F39="NTRAB"</formula>
    </cfRule>
    <cfRule type="expression" dxfId="18500" priority="1680">
      <formula>F39="FÉRIAS"</formula>
    </cfRule>
    <cfRule type="expression" dxfId="18499" priority="1681">
      <formula>F39="ATESTADO"</formula>
    </cfRule>
  </conditionalFormatting>
  <conditionalFormatting sqref="F40">
    <cfRule type="containsText" dxfId="18498" priority="1677" operator="containsText" text="ATESTADO">
      <formula>NOT(ISERROR(SEARCH("ATESTADO",F40)))</formula>
    </cfRule>
  </conditionalFormatting>
  <conditionalFormatting sqref="F39:F40 F42">
    <cfRule type="containsText" dxfId="18497" priority="1676" operator="containsText" text="HOJE">
      <formula>NOT(ISERROR(SEARCH("HOJE",F39)))</formula>
    </cfRule>
  </conditionalFormatting>
  <conditionalFormatting sqref="F13">
    <cfRule type="containsText" dxfId="18496" priority="1674" operator="containsText" text="NTRAB">
      <formula>NOT(ISERROR(SEARCH("NTRAB",F13)))</formula>
    </cfRule>
    <cfRule type="containsText" dxfId="18495" priority="1675" operator="containsText" text="FERIADO">
      <formula>NOT(ISERROR(SEARCH("FERIADO",F13)))</formula>
    </cfRule>
  </conditionalFormatting>
  <conditionalFormatting sqref="F13">
    <cfRule type="containsText" dxfId="18494" priority="1673" operator="containsText" text="FÉRIAS">
      <formula>NOT(ISERROR(SEARCH("FÉRIAS",F13)))</formula>
    </cfRule>
  </conditionalFormatting>
  <conditionalFormatting sqref="F13">
    <cfRule type="expression" dxfId="18493" priority="1669">
      <formula>F12="FERIADO"</formula>
    </cfRule>
    <cfRule type="expression" dxfId="18492" priority="1670">
      <formula>F12="NTRAB"</formula>
    </cfRule>
    <cfRule type="expression" dxfId="18491" priority="1671">
      <formula>F12="FÉRIAS"</formula>
    </cfRule>
    <cfRule type="expression" dxfId="18490" priority="1672">
      <formula>F12="ATESTADO"</formula>
    </cfRule>
  </conditionalFormatting>
  <conditionalFormatting sqref="F13">
    <cfRule type="containsText" dxfId="18489" priority="1668" operator="containsText" text="ATESTADO">
      <formula>NOT(ISERROR(SEARCH("ATESTADO",F13)))</formula>
    </cfRule>
  </conditionalFormatting>
  <conditionalFormatting sqref="F13">
    <cfRule type="expression" dxfId="18488" priority="1664">
      <formula>F11="ATESTADO"</formula>
    </cfRule>
    <cfRule type="expression" dxfId="18487" priority="1665">
      <formula>F11="FÉRIAS"</formula>
    </cfRule>
    <cfRule type="expression" dxfId="18486" priority="1666">
      <formula>F11="NTRAB"</formula>
    </cfRule>
    <cfRule type="expression" dxfId="18485" priority="1667">
      <formula>F11="FERIADO"</formula>
    </cfRule>
  </conditionalFormatting>
  <conditionalFormatting sqref="F13">
    <cfRule type="containsText" dxfId="18484" priority="1663" operator="containsText" text="HOJE">
      <formula>NOT(ISERROR(SEARCH("HOJE",F13)))</formula>
    </cfRule>
  </conditionalFormatting>
  <conditionalFormatting sqref="F17">
    <cfRule type="containsText" dxfId="18483" priority="1661" operator="containsText" text="NTRAB">
      <formula>NOT(ISERROR(SEARCH("NTRAB",F17)))</formula>
    </cfRule>
    <cfRule type="containsText" dxfId="18482" priority="1662" operator="containsText" text="FERIADO">
      <formula>NOT(ISERROR(SEARCH("FERIADO",F17)))</formula>
    </cfRule>
  </conditionalFormatting>
  <conditionalFormatting sqref="F17">
    <cfRule type="containsText" dxfId="18481" priority="1660" operator="containsText" text="FÉRIAS">
      <formula>NOT(ISERROR(SEARCH("FÉRIAS",F17)))</formula>
    </cfRule>
  </conditionalFormatting>
  <conditionalFormatting sqref="F17">
    <cfRule type="expression" dxfId="18480" priority="1656">
      <formula>F16="FERIADO"</formula>
    </cfRule>
    <cfRule type="expression" dxfId="18479" priority="1657">
      <formula>F16="NTRAB"</formula>
    </cfRule>
    <cfRule type="expression" dxfId="18478" priority="1658">
      <formula>F16="FÉRIAS"</formula>
    </cfRule>
    <cfRule type="expression" dxfId="18477" priority="1659">
      <formula>F16="ATESTADO"</formula>
    </cfRule>
  </conditionalFormatting>
  <conditionalFormatting sqref="F17">
    <cfRule type="containsText" dxfId="18476" priority="1655" operator="containsText" text="ATESTADO">
      <formula>NOT(ISERROR(SEARCH("ATESTADO",F17)))</formula>
    </cfRule>
  </conditionalFormatting>
  <conditionalFormatting sqref="F17">
    <cfRule type="expression" dxfId="18475" priority="1651">
      <formula>F15="ATESTADO"</formula>
    </cfRule>
    <cfRule type="expression" dxfId="18474" priority="1652">
      <formula>F15="FÉRIAS"</formula>
    </cfRule>
    <cfRule type="expression" dxfId="18473" priority="1653">
      <formula>F15="NTRAB"</formula>
    </cfRule>
    <cfRule type="expression" dxfId="18472" priority="1654">
      <formula>F15="FERIADO"</formula>
    </cfRule>
  </conditionalFormatting>
  <conditionalFormatting sqref="F17">
    <cfRule type="containsText" dxfId="18471" priority="1650" operator="containsText" text="HOJE">
      <formula>NOT(ISERROR(SEARCH("HOJE",F17)))</formula>
    </cfRule>
  </conditionalFormatting>
  <conditionalFormatting sqref="F21">
    <cfRule type="containsText" dxfId="18470" priority="1648" operator="containsText" text="NTRAB">
      <formula>NOT(ISERROR(SEARCH("NTRAB",F21)))</formula>
    </cfRule>
    <cfRule type="containsText" dxfId="18469" priority="1649" operator="containsText" text="FERIADO">
      <formula>NOT(ISERROR(SEARCH("FERIADO",F21)))</formula>
    </cfRule>
  </conditionalFormatting>
  <conditionalFormatting sqref="F21">
    <cfRule type="containsText" dxfId="18468" priority="1647" operator="containsText" text="FÉRIAS">
      <formula>NOT(ISERROR(SEARCH("FÉRIAS",F21)))</formula>
    </cfRule>
  </conditionalFormatting>
  <conditionalFormatting sqref="F21">
    <cfRule type="expression" dxfId="18467" priority="1643">
      <formula>F20="FERIADO"</formula>
    </cfRule>
    <cfRule type="expression" dxfId="18466" priority="1644">
      <formula>F20="NTRAB"</formula>
    </cfRule>
    <cfRule type="expression" dxfId="18465" priority="1645">
      <formula>F20="FÉRIAS"</formula>
    </cfRule>
    <cfRule type="expression" dxfId="18464" priority="1646">
      <formula>F20="ATESTADO"</formula>
    </cfRule>
  </conditionalFormatting>
  <conditionalFormatting sqref="F21">
    <cfRule type="containsText" dxfId="18463" priority="1642" operator="containsText" text="ATESTADO">
      <formula>NOT(ISERROR(SEARCH("ATESTADO",F21)))</formula>
    </cfRule>
  </conditionalFormatting>
  <conditionalFormatting sqref="F21">
    <cfRule type="expression" dxfId="18462" priority="1638">
      <formula>F19="ATESTADO"</formula>
    </cfRule>
    <cfRule type="expression" dxfId="18461" priority="1639">
      <formula>F19="FÉRIAS"</formula>
    </cfRule>
    <cfRule type="expression" dxfId="18460" priority="1640">
      <formula>F19="NTRAB"</formula>
    </cfRule>
    <cfRule type="expression" dxfId="18459" priority="1641">
      <formula>F19="FERIADO"</formula>
    </cfRule>
  </conditionalFormatting>
  <conditionalFormatting sqref="F21">
    <cfRule type="containsText" dxfId="18458" priority="1637" operator="containsText" text="HOJE">
      <formula>NOT(ISERROR(SEARCH("HOJE",F21)))</formula>
    </cfRule>
  </conditionalFormatting>
  <conditionalFormatting sqref="F25">
    <cfRule type="containsText" dxfId="18457" priority="1635" operator="containsText" text="NTRAB">
      <formula>NOT(ISERROR(SEARCH("NTRAB",F25)))</formula>
    </cfRule>
    <cfRule type="containsText" dxfId="18456" priority="1636" operator="containsText" text="FERIADO">
      <formula>NOT(ISERROR(SEARCH("FERIADO",F25)))</formula>
    </cfRule>
  </conditionalFormatting>
  <conditionalFormatting sqref="F25">
    <cfRule type="containsText" dxfId="18455" priority="1634" operator="containsText" text="FÉRIAS">
      <formula>NOT(ISERROR(SEARCH("FÉRIAS",F25)))</formula>
    </cfRule>
  </conditionalFormatting>
  <conditionalFormatting sqref="F25">
    <cfRule type="expression" dxfId="18454" priority="1630">
      <formula>F24="FERIADO"</formula>
    </cfRule>
    <cfRule type="expression" dxfId="18453" priority="1631">
      <formula>F24="NTRAB"</formula>
    </cfRule>
    <cfRule type="expression" dxfId="18452" priority="1632">
      <formula>F24="FÉRIAS"</formula>
    </cfRule>
    <cfRule type="expression" dxfId="18451" priority="1633">
      <formula>F24="ATESTADO"</formula>
    </cfRule>
  </conditionalFormatting>
  <conditionalFormatting sqref="F25">
    <cfRule type="containsText" dxfId="18450" priority="1629" operator="containsText" text="ATESTADO">
      <formula>NOT(ISERROR(SEARCH("ATESTADO",F25)))</formula>
    </cfRule>
  </conditionalFormatting>
  <conditionalFormatting sqref="F25">
    <cfRule type="expression" dxfId="18449" priority="1625">
      <formula>F23="ATESTADO"</formula>
    </cfRule>
    <cfRule type="expression" dxfId="18448" priority="1626">
      <formula>F23="FÉRIAS"</formula>
    </cfRule>
    <cfRule type="expression" dxfId="18447" priority="1627">
      <formula>F23="NTRAB"</formula>
    </cfRule>
    <cfRule type="expression" dxfId="18446" priority="1628">
      <formula>F23="FERIADO"</formula>
    </cfRule>
  </conditionalFormatting>
  <conditionalFormatting sqref="F25">
    <cfRule type="containsText" dxfId="18445" priority="1624" operator="containsText" text="HOJE">
      <formula>NOT(ISERROR(SEARCH("HOJE",F25)))</formula>
    </cfRule>
  </conditionalFormatting>
  <conditionalFormatting sqref="F29">
    <cfRule type="containsText" dxfId="18444" priority="1622" operator="containsText" text="NTRAB">
      <formula>NOT(ISERROR(SEARCH("NTRAB",F29)))</formula>
    </cfRule>
    <cfRule type="containsText" dxfId="18443" priority="1623" operator="containsText" text="FERIADO">
      <formula>NOT(ISERROR(SEARCH("FERIADO",F29)))</formula>
    </cfRule>
  </conditionalFormatting>
  <conditionalFormatting sqref="F29">
    <cfRule type="containsText" dxfId="18442" priority="1621" operator="containsText" text="FÉRIAS">
      <formula>NOT(ISERROR(SEARCH("FÉRIAS",F29)))</formula>
    </cfRule>
  </conditionalFormatting>
  <conditionalFormatting sqref="F29">
    <cfRule type="expression" dxfId="18441" priority="1617">
      <formula>F28="FERIADO"</formula>
    </cfRule>
    <cfRule type="expression" dxfId="18440" priority="1618">
      <formula>F28="NTRAB"</formula>
    </cfRule>
    <cfRule type="expression" dxfId="18439" priority="1619">
      <formula>F28="FÉRIAS"</formula>
    </cfRule>
    <cfRule type="expression" dxfId="18438" priority="1620">
      <formula>F28="ATESTADO"</formula>
    </cfRule>
  </conditionalFormatting>
  <conditionalFormatting sqref="F29">
    <cfRule type="containsText" dxfId="18437" priority="1616" operator="containsText" text="ATESTADO">
      <formula>NOT(ISERROR(SEARCH("ATESTADO",F29)))</formula>
    </cfRule>
  </conditionalFormatting>
  <conditionalFormatting sqref="F29">
    <cfRule type="expression" dxfId="18436" priority="1612">
      <formula>F27="ATESTADO"</formula>
    </cfRule>
    <cfRule type="expression" dxfId="18435" priority="1613">
      <formula>F27="FÉRIAS"</formula>
    </cfRule>
    <cfRule type="expression" dxfId="18434" priority="1614">
      <formula>F27="NTRAB"</formula>
    </cfRule>
    <cfRule type="expression" dxfId="18433" priority="1615">
      <formula>F27="FERIADO"</formula>
    </cfRule>
  </conditionalFormatting>
  <conditionalFormatting sqref="F29">
    <cfRule type="containsText" dxfId="18432" priority="1611" operator="containsText" text="HOJE">
      <formula>NOT(ISERROR(SEARCH("HOJE",F29)))</formula>
    </cfRule>
  </conditionalFormatting>
  <conditionalFormatting sqref="F33">
    <cfRule type="containsText" dxfId="18431" priority="1609" operator="containsText" text="NTRAB">
      <formula>NOT(ISERROR(SEARCH("NTRAB",F33)))</formula>
    </cfRule>
    <cfRule type="containsText" dxfId="18430" priority="1610" operator="containsText" text="FERIADO">
      <formula>NOT(ISERROR(SEARCH("FERIADO",F33)))</formula>
    </cfRule>
  </conditionalFormatting>
  <conditionalFormatting sqref="F33">
    <cfRule type="containsText" dxfId="18429" priority="1608" operator="containsText" text="FÉRIAS">
      <formula>NOT(ISERROR(SEARCH("FÉRIAS",F33)))</formula>
    </cfRule>
  </conditionalFormatting>
  <conditionalFormatting sqref="F33">
    <cfRule type="expression" dxfId="18428" priority="1604">
      <formula>F32="FERIADO"</formula>
    </cfRule>
    <cfRule type="expression" dxfId="18427" priority="1605">
      <formula>F32="NTRAB"</formula>
    </cfRule>
    <cfRule type="expression" dxfId="18426" priority="1606">
      <formula>F32="FÉRIAS"</formula>
    </cfRule>
    <cfRule type="expression" dxfId="18425" priority="1607">
      <formula>F32="ATESTADO"</formula>
    </cfRule>
  </conditionalFormatting>
  <conditionalFormatting sqref="F33">
    <cfRule type="containsText" dxfId="18424" priority="1603" operator="containsText" text="ATESTADO">
      <formula>NOT(ISERROR(SEARCH("ATESTADO",F33)))</formula>
    </cfRule>
  </conditionalFormatting>
  <conditionalFormatting sqref="F33">
    <cfRule type="expression" dxfId="18423" priority="1599">
      <formula>F31="ATESTADO"</formula>
    </cfRule>
    <cfRule type="expression" dxfId="18422" priority="1600">
      <formula>F31="FÉRIAS"</formula>
    </cfRule>
    <cfRule type="expression" dxfId="18421" priority="1601">
      <formula>F31="NTRAB"</formula>
    </cfRule>
    <cfRule type="expression" dxfId="18420" priority="1602">
      <formula>F31="FERIADO"</formula>
    </cfRule>
  </conditionalFormatting>
  <conditionalFormatting sqref="F33">
    <cfRule type="containsText" dxfId="18419" priority="1598" operator="containsText" text="HOJE">
      <formula>NOT(ISERROR(SEARCH("HOJE",F33)))</formula>
    </cfRule>
  </conditionalFormatting>
  <conditionalFormatting sqref="F37">
    <cfRule type="containsText" dxfId="18418" priority="1596" operator="containsText" text="NTRAB">
      <formula>NOT(ISERROR(SEARCH("NTRAB",F37)))</formula>
    </cfRule>
    <cfRule type="containsText" dxfId="18417" priority="1597" operator="containsText" text="FERIADO">
      <formula>NOT(ISERROR(SEARCH("FERIADO",F37)))</formula>
    </cfRule>
  </conditionalFormatting>
  <conditionalFormatting sqref="F37">
    <cfRule type="containsText" dxfId="18416" priority="1595" operator="containsText" text="FÉRIAS">
      <formula>NOT(ISERROR(SEARCH("FÉRIAS",F37)))</formula>
    </cfRule>
  </conditionalFormatting>
  <conditionalFormatting sqref="F37">
    <cfRule type="expression" dxfId="18415" priority="1591">
      <formula>F36="FERIADO"</formula>
    </cfRule>
    <cfRule type="expression" dxfId="18414" priority="1592">
      <formula>F36="NTRAB"</formula>
    </cfRule>
    <cfRule type="expression" dxfId="18413" priority="1593">
      <formula>F36="FÉRIAS"</formula>
    </cfRule>
    <cfRule type="expression" dxfId="18412" priority="1594">
      <formula>F36="ATESTADO"</formula>
    </cfRule>
  </conditionalFormatting>
  <conditionalFormatting sqref="F37">
    <cfRule type="containsText" dxfId="18411" priority="1590" operator="containsText" text="ATESTADO">
      <formula>NOT(ISERROR(SEARCH("ATESTADO",F37)))</formula>
    </cfRule>
  </conditionalFormatting>
  <conditionalFormatting sqref="F37">
    <cfRule type="expression" dxfId="18410" priority="1586">
      <formula>F35="ATESTADO"</formula>
    </cfRule>
    <cfRule type="expression" dxfId="18409" priority="1587">
      <formula>F35="FÉRIAS"</formula>
    </cfRule>
    <cfRule type="expression" dxfId="18408" priority="1588">
      <formula>F35="NTRAB"</formula>
    </cfRule>
    <cfRule type="expression" dxfId="18407" priority="1589">
      <formula>F35="FERIADO"</formula>
    </cfRule>
  </conditionalFormatting>
  <conditionalFormatting sqref="F37">
    <cfRule type="containsText" dxfId="18406" priority="1585" operator="containsText" text="HOJE">
      <formula>NOT(ISERROR(SEARCH("HOJE",F37)))</formula>
    </cfRule>
  </conditionalFormatting>
  <conditionalFormatting sqref="F41">
    <cfRule type="containsText" dxfId="18405" priority="1583" operator="containsText" text="NTRAB">
      <formula>NOT(ISERROR(SEARCH("NTRAB",F41)))</formula>
    </cfRule>
    <cfRule type="containsText" dxfId="18404" priority="1584" operator="containsText" text="FERIADO">
      <formula>NOT(ISERROR(SEARCH("FERIADO",F41)))</formula>
    </cfRule>
  </conditionalFormatting>
  <conditionalFormatting sqref="F41">
    <cfRule type="containsText" dxfId="18403" priority="1582" operator="containsText" text="FÉRIAS">
      <formula>NOT(ISERROR(SEARCH("FÉRIAS",F41)))</formula>
    </cfRule>
  </conditionalFormatting>
  <conditionalFormatting sqref="F41">
    <cfRule type="expression" dxfId="18402" priority="1578">
      <formula>F40="FERIADO"</formula>
    </cfRule>
    <cfRule type="expression" dxfId="18401" priority="1579">
      <formula>F40="NTRAB"</formula>
    </cfRule>
    <cfRule type="expression" dxfId="18400" priority="1580">
      <formula>F40="FÉRIAS"</formula>
    </cfRule>
    <cfRule type="expression" dxfId="18399" priority="1581">
      <formula>F40="ATESTADO"</formula>
    </cfRule>
  </conditionalFormatting>
  <conditionalFormatting sqref="F41">
    <cfRule type="containsText" dxfId="18398" priority="1577" operator="containsText" text="ATESTADO">
      <formula>NOT(ISERROR(SEARCH("ATESTADO",F41)))</formula>
    </cfRule>
  </conditionalFormatting>
  <conditionalFormatting sqref="F41">
    <cfRule type="expression" dxfId="18397" priority="1573">
      <formula>F39="ATESTADO"</formula>
    </cfRule>
    <cfRule type="expression" dxfId="18396" priority="1574">
      <formula>F39="FÉRIAS"</formula>
    </cfRule>
    <cfRule type="expression" dxfId="18395" priority="1575">
      <formula>F39="NTRAB"</formula>
    </cfRule>
    <cfRule type="expression" dxfId="18394" priority="1576">
      <formula>F39="FERIADO"</formula>
    </cfRule>
  </conditionalFormatting>
  <conditionalFormatting sqref="F41">
    <cfRule type="containsText" dxfId="18393" priority="1572" operator="containsText" text="HOJE">
      <formula>NOT(ISERROR(SEARCH("HOJE",F41)))</formula>
    </cfRule>
  </conditionalFormatting>
  <conditionalFormatting sqref="F5">
    <cfRule type="containsText" dxfId="18392" priority="1570" operator="containsText" text="NTRAB">
      <formula>NOT(ISERROR(SEARCH("NTRAB",F5)))</formula>
    </cfRule>
    <cfRule type="containsText" dxfId="18391" priority="1571" operator="containsText" text="FERIADO">
      <formula>NOT(ISERROR(SEARCH("FERIADO",F5)))</formula>
    </cfRule>
  </conditionalFormatting>
  <conditionalFormatting sqref="F5">
    <cfRule type="containsText" dxfId="18390" priority="1569" operator="containsText" text="FÉRIAS">
      <formula>NOT(ISERROR(SEARCH("FÉRIAS",F5)))</formula>
    </cfRule>
  </conditionalFormatting>
  <conditionalFormatting sqref="F5">
    <cfRule type="expression" dxfId="18389" priority="1565">
      <formula>F4="FERIADO"</formula>
    </cfRule>
    <cfRule type="expression" dxfId="18388" priority="1566">
      <formula>F4="NTRAB"</formula>
    </cfRule>
    <cfRule type="expression" dxfId="18387" priority="1567">
      <formula>F4="FÉRIAS"</formula>
    </cfRule>
    <cfRule type="expression" dxfId="18386" priority="1568">
      <formula>F4="ATESTADO"</formula>
    </cfRule>
  </conditionalFormatting>
  <conditionalFormatting sqref="F5">
    <cfRule type="containsText" dxfId="18385" priority="1564" operator="containsText" text="ATESTADO">
      <formula>NOT(ISERROR(SEARCH("ATESTADO",F5)))</formula>
    </cfRule>
  </conditionalFormatting>
  <conditionalFormatting sqref="F5">
    <cfRule type="expression" dxfId="18384" priority="1560">
      <formula>F3="ATESTADO"</formula>
    </cfRule>
    <cfRule type="expression" dxfId="18383" priority="1561">
      <formula>F3="FÉRIAS"</formula>
    </cfRule>
    <cfRule type="expression" dxfId="18382" priority="1562">
      <formula>F3="NTRAB"</formula>
    </cfRule>
    <cfRule type="expression" dxfId="18381" priority="1563">
      <formula>F3="FERIADO"</formula>
    </cfRule>
  </conditionalFormatting>
  <conditionalFormatting sqref="F5">
    <cfRule type="containsText" dxfId="18380" priority="1559" operator="containsText" text="HOJE">
      <formula>NOT(ISERROR(SEARCH("HOJE",F5)))</formula>
    </cfRule>
  </conditionalFormatting>
  <conditionalFormatting sqref="F4">
    <cfRule type="containsText" dxfId="18379" priority="1557" operator="containsText" text="NTRAB">
      <formula>NOT(ISERROR(SEARCH("NTRAB",F4)))</formula>
    </cfRule>
    <cfRule type="containsText" dxfId="18378" priority="1558" operator="containsText" text="FERIADO">
      <formula>NOT(ISERROR(SEARCH("FERIADO",F4)))</formula>
    </cfRule>
  </conditionalFormatting>
  <conditionalFormatting sqref="F4">
    <cfRule type="containsText" dxfId="18377" priority="1556" operator="containsText" text="FÉRIAS">
      <formula>NOT(ISERROR(SEARCH("FÉRIAS",F4)))</formula>
    </cfRule>
  </conditionalFormatting>
  <conditionalFormatting sqref="F4">
    <cfRule type="expression" dxfId="18376" priority="1552">
      <formula>F3="FERIADO"</formula>
    </cfRule>
    <cfRule type="expression" dxfId="18375" priority="1553">
      <formula>F3="NTRAB"</formula>
    </cfRule>
    <cfRule type="expression" dxfId="18374" priority="1554">
      <formula>F3="FÉRIAS"</formula>
    </cfRule>
    <cfRule type="expression" dxfId="18373" priority="1555">
      <formula>F3="ATESTADO"</formula>
    </cfRule>
  </conditionalFormatting>
  <conditionalFormatting sqref="F4">
    <cfRule type="containsText" dxfId="18372" priority="1551" operator="containsText" text="ATESTADO">
      <formula>NOT(ISERROR(SEARCH("ATESTADO",F4)))</formula>
    </cfRule>
  </conditionalFormatting>
  <conditionalFormatting sqref="F4">
    <cfRule type="containsText" dxfId="18371" priority="1550" operator="containsText" text="HOJE">
      <formula>NOT(ISERROR(SEARCH("HOJE",F4)))</formula>
    </cfRule>
  </conditionalFormatting>
  <conditionalFormatting sqref="K6">
    <cfRule type="containsText" dxfId="18370" priority="1548" operator="containsText" text="NTRAB">
      <formula>NOT(ISERROR(SEARCH("NTRAB",K6)))</formula>
    </cfRule>
    <cfRule type="containsText" dxfId="18369" priority="1549" operator="containsText" text="FERIADO">
      <formula>NOT(ISERROR(SEARCH("FERIADO",K6)))</formula>
    </cfRule>
  </conditionalFormatting>
  <conditionalFormatting sqref="K6">
    <cfRule type="containsText" dxfId="18368" priority="1547" operator="containsText" text="FÉRIAS">
      <formula>NOT(ISERROR(SEARCH("FÉRIAS",K6)))</formula>
    </cfRule>
  </conditionalFormatting>
  <conditionalFormatting sqref="K3">
    <cfRule type="containsText" dxfId="18367" priority="1545" operator="containsText" text="NTRAB">
      <formula>NOT(ISERROR(SEARCH("NTRAB",K3)))</formula>
    </cfRule>
    <cfRule type="containsText" dxfId="18366" priority="1546" operator="containsText" text="FERIADO">
      <formula>NOT(ISERROR(SEARCH("FERIADO",K3)))</formula>
    </cfRule>
  </conditionalFormatting>
  <conditionalFormatting sqref="K3">
    <cfRule type="containsText" dxfId="18365" priority="1544" operator="containsText" text="FÉRIAS">
      <formula>NOT(ISERROR(SEARCH("FÉRIAS",K3)))</formula>
    </cfRule>
  </conditionalFormatting>
  <conditionalFormatting sqref="K3 K6">
    <cfRule type="containsText" dxfId="18364" priority="1543" operator="containsText" text="ATESTADO">
      <formula>NOT(ISERROR(SEARCH("ATESTADO",K3)))</formula>
    </cfRule>
  </conditionalFormatting>
  <conditionalFormatting sqref="K3 K6">
    <cfRule type="containsText" dxfId="18363" priority="1542" operator="containsText" text="HOJE">
      <formula>NOT(ISERROR(SEARCH("HOJE",K3)))</formula>
    </cfRule>
  </conditionalFormatting>
  <conditionalFormatting sqref="K10">
    <cfRule type="containsText" dxfId="18362" priority="1540" operator="containsText" text="NTRAB">
      <formula>NOT(ISERROR(SEARCH("NTRAB",K10)))</formula>
    </cfRule>
    <cfRule type="containsText" dxfId="18361" priority="1541" operator="containsText" text="FERIADO">
      <formula>NOT(ISERROR(SEARCH("FERIADO",K10)))</formula>
    </cfRule>
  </conditionalFormatting>
  <conditionalFormatting sqref="K10">
    <cfRule type="containsText" dxfId="18360" priority="1539" operator="containsText" text="FÉRIAS">
      <formula>NOT(ISERROR(SEARCH("FÉRIAS",K10)))</formula>
    </cfRule>
  </conditionalFormatting>
  <conditionalFormatting sqref="K7">
    <cfRule type="containsText" dxfId="18359" priority="1537" operator="containsText" text="NTRAB">
      <formula>NOT(ISERROR(SEARCH("NTRAB",K7)))</formula>
    </cfRule>
    <cfRule type="containsText" dxfId="18358" priority="1538" operator="containsText" text="FERIADO">
      <formula>NOT(ISERROR(SEARCH("FERIADO",K7)))</formula>
    </cfRule>
  </conditionalFormatting>
  <conditionalFormatting sqref="K7">
    <cfRule type="containsText" dxfId="18357" priority="1536" operator="containsText" text="FÉRIAS">
      <formula>NOT(ISERROR(SEARCH("FÉRIAS",K7)))</formula>
    </cfRule>
  </conditionalFormatting>
  <conditionalFormatting sqref="K7 K10">
    <cfRule type="containsText" dxfId="18356" priority="1535" operator="containsText" text="ATESTADO">
      <formula>NOT(ISERROR(SEARCH("ATESTADO",K7)))</formula>
    </cfRule>
  </conditionalFormatting>
  <conditionalFormatting sqref="K8">
    <cfRule type="containsText" dxfId="18355" priority="1533" operator="containsText" text="NTRAB">
      <formula>NOT(ISERROR(SEARCH("NTRAB",K8)))</formula>
    </cfRule>
    <cfRule type="containsText" dxfId="18354" priority="1534" operator="containsText" text="FERIADO">
      <formula>NOT(ISERROR(SEARCH("FERIADO",K8)))</formula>
    </cfRule>
  </conditionalFormatting>
  <conditionalFormatting sqref="K8">
    <cfRule type="containsText" dxfId="18353" priority="1532" operator="containsText" text="FÉRIAS">
      <formula>NOT(ISERROR(SEARCH("FÉRIAS",K8)))</formula>
    </cfRule>
  </conditionalFormatting>
  <conditionalFormatting sqref="K8">
    <cfRule type="expression" dxfId="18352" priority="1528">
      <formula>K7="FERIADO"</formula>
    </cfRule>
    <cfRule type="expression" dxfId="18351" priority="1529">
      <formula>K7="NTRAB"</formula>
    </cfRule>
    <cfRule type="expression" dxfId="18350" priority="1530">
      <formula>K7="FÉRIAS"</formula>
    </cfRule>
    <cfRule type="expression" dxfId="18349" priority="1531">
      <formula>K7="ATESTADO"</formula>
    </cfRule>
  </conditionalFormatting>
  <conditionalFormatting sqref="K8">
    <cfRule type="containsText" dxfId="18348" priority="1527" operator="containsText" text="ATESTADO">
      <formula>NOT(ISERROR(SEARCH("ATESTADO",K8)))</formula>
    </cfRule>
  </conditionalFormatting>
  <conditionalFormatting sqref="K9">
    <cfRule type="containsText" dxfId="18347" priority="1525" operator="containsText" text="NTRAB">
      <formula>NOT(ISERROR(SEARCH("NTRAB",K9)))</formula>
    </cfRule>
    <cfRule type="containsText" dxfId="18346" priority="1526" operator="containsText" text="FERIADO">
      <formula>NOT(ISERROR(SEARCH("FERIADO",K9)))</formula>
    </cfRule>
  </conditionalFormatting>
  <conditionalFormatting sqref="K9">
    <cfRule type="containsText" dxfId="18345" priority="1524" operator="containsText" text="FÉRIAS">
      <formula>NOT(ISERROR(SEARCH("FÉRIAS",K9)))</formula>
    </cfRule>
  </conditionalFormatting>
  <conditionalFormatting sqref="K9">
    <cfRule type="expression" dxfId="18344" priority="1520">
      <formula>K8="FERIADO"</formula>
    </cfRule>
    <cfRule type="expression" dxfId="18343" priority="1521">
      <formula>K8="NTRAB"</formula>
    </cfRule>
    <cfRule type="expression" dxfId="18342" priority="1522">
      <formula>K8="FÉRIAS"</formula>
    </cfRule>
    <cfRule type="expression" dxfId="18341" priority="1523">
      <formula>K8="ATESTADO"</formula>
    </cfRule>
  </conditionalFormatting>
  <conditionalFormatting sqref="K9">
    <cfRule type="containsText" dxfId="18340" priority="1519" operator="containsText" text="ATESTADO">
      <formula>NOT(ISERROR(SEARCH("ATESTADO",K9)))</formula>
    </cfRule>
  </conditionalFormatting>
  <conditionalFormatting sqref="K9">
    <cfRule type="expression" dxfId="18339" priority="1515">
      <formula>K7="ATESTADO"</formula>
    </cfRule>
    <cfRule type="expression" dxfId="18338" priority="1516">
      <formula>K7="FÉRIAS"</formula>
    </cfRule>
    <cfRule type="expression" dxfId="18337" priority="1517">
      <formula>K7="NTRAB"</formula>
    </cfRule>
    <cfRule type="expression" dxfId="18336" priority="1518">
      <formula>K7="FERIADO"</formula>
    </cfRule>
  </conditionalFormatting>
  <conditionalFormatting sqref="K7:K10">
    <cfRule type="containsText" dxfId="18335" priority="1514" operator="containsText" text="HOJE">
      <formula>NOT(ISERROR(SEARCH("HOJE",K7)))</formula>
    </cfRule>
  </conditionalFormatting>
  <conditionalFormatting sqref="K14">
    <cfRule type="containsText" dxfId="18334" priority="1512" operator="containsText" text="NTRAB">
      <formula>NOT(ISERROR(SEARCH("NTRAB",K14)))</formula>
    </cfRule>
    <cfRule type="containsText" dxfId="18333" priority="1513" operator="containsText" text="FERIADO">
      <formula>NOT(ISERROR(SEARCH("FERIADO",K14)))</formula>
    </cfRule>
  </conditionalFormatting>
  <conditionalFormatting sqref="K14">
    <cfRule type="containsText" dxfId="18332" priority="1511" operator="containsText" text="FÉRIAS">
      <formula>NOT(ISERROR(SEARCH("FÉRIAS",K14)))</formula>
    </cfRule>
  </conditionalFormatting>
  <conditionalFormatting sqref="K11">
    <cfRule type="containsText" dxfId="18331" priority="1509" operator="containsText" text="NTRAB">
      <formula>NOT(ISERROR(SEARCH("NTRAB",K11)))</formula>
    </cfRule>
    <cfRule type="containsText" dxfId="18330" priority="1510" operator="containsText" text="FERIADO">
      <formula>NOT(ISERROR(SEARCH("FERIADO",K11)))</formula>
    </cfRule>
  </conditionalFormatting>
  <conditionalFormatting sqref="K11">
    <cfRule type="containsText" dxfId="18329" priority="1508" operator="containsText" text="FÉRIAS">
      <formula>NOT(ISERROR(SEARCH("FÉRIAS",K11)))</formula>
    </cfRule>
  </conditionalFormatting>
  <conditionalFormatting sqref="K11 K14">
    <cfRule type="containsText" dxfId="18328" priority="1507" operator="containsText" text="ATESTADO">
      <formula>NOT(ISERROR(SEARCH("ATESTADO",K11)))</formula>
    </cfRule>
  </conditionalFormatting>
  <conditionalFormatting sqref="K12">
    <cfRule type="containsText" dxfId="18327" priority="1505" operator="containsText" text="NTRAB">
      <formula>NOT(ISERROR(SEARCH("NTRAB",K12)))</formula>
    </cfRule>
    <cfRule type="containsText" dxfId="18326" priority="1506" operator="containsText" text="FERIADO">
      <formula>NOT(ISERROR(SEARCH("FERIADO",K12)))</formula>
    </cfRule>
  </conditionalFormatting>
  <conditionalFormatting sqref="K12">
    <cfRule type="containsText" dxfId="18325" priority="1504" operator="containsText" text="FÉRIAS">
      <formula>NOT(ISERROR(SEARCH("FÉRIAS",K12)))</formula>
    </cfRule>
  </conditionalFormatting>
  <conditionalFormatting sqref="K12">
    <cfRule type="expression" dxfId="18324" priority="1500">
      <formula>K11="FERIADO"</formula>
    </cfRule>
    <cfRule type="expression" dxfId="18323" priority="1501">
      <formula>K11="NTRAB"</formula>
    </cfRule>
    <cfRule type="expression" dxfId="18322" priority="1502">
      <formula>K11="FÉRIAS"</formula>
    </cfRule>
    <cfRule type="expression" dxfId="18321" priority="1503">
      <formula>K11="ATESTADO"</formula>
    </cfRule>
  </conditionalFormatting>
  <conditionalFormatting sqref="K12">
    <cfRule type="containsText" dxfId="18320" priority="1499" operator="containsText" text="ATESTADO">
      <formula>NOT(ISERROR(SEARCH("ATESTADO",K12)))</formula>
    </cfRule>
  </conditionalFormatting>
  <conditionalFormatting sqref="K11:K12 K14">
    <cfRule type="containsText" dxfId="18319" priority="1498" operator="containsText" text="HOJE">
      <formula>NOT(ISERROR(SEARCH("HOJE",K11)))</formula>
    </cfRule>
  </conditionalFormatting>
  <conditionalFormatting sqref="K18">
    <cfRule type="containsText" dxfId="18318" priority="1496" operator="containsText" text="NTRAB">
      <formula>NOT(ISERROR(SEARCH("NTRAB",K18)))</formula>
    </cfRule>
    <cfRule type="containsText" dxfId="18317" priority="1497" operator="containsText" text="FERIADO">
      <formula>NOT(ISERROR(SEARCH("FERIADO",K18)))</formula>
    </cfRule>
  </conditionalFormatting>
  <conditionalFormatting sqref="K18">
    <cfRule type="containsText" dxfId="18316" priority="1495" operator="containsText" text="FÉRIAS">
      <formula>NOT(ISERROR(SEARCH("FÉRIAS",K18)))</formula>
    </cfRule>
  </conditionalFormatting>
  <conditionalFormatting sqref="K15">
    <cfRule type="containsText" dxfId="18315" priority="1493" operator="containsText" text="NTRAB">
      <formula>NOT(ISERROR(SEARCH("NTRAB",K15)))</formula>
    </cfRule>
    <cfRule type="containsText" dxfId="18314" priority="1494" operator="containsText" text="FERIADO">
      <formula>NOT(ISERROR(SEARCH("FERIADO",K15)))</formula>
    </cfRule>
  </conditionalFormatting>
  <conditionalFormatting sqref="K15">
    <cfRule type="containsText" dxfId="18313" priority="1492" operator="containsText" text="FÉRIAS">
      <formula>NOT(ISERROR(SEARCH("FÉRIAS",K15)))</formula>
    </cfRule>
  </conditionalFormatting>
  <conditionalFormatting sqref="K15 K18">
    <cfRule type="containsText" dxfId="18312" priority="1491" operator="containsText" text="ATESTADO">
      <formula>NOT(ISERROR(SEARCH("ATESTADO",K15)))</formula>
    </cfRule>
  </conditionalFormatting>
  <conditionalFormatting sqref="K16">
    <cfRule type="containsText" dxfId="18311" priority="1489" operator="containsText" text="NTRAB">
      <formula>NOT(ISERROR(SEARCH("NTRAB",K16)))</formula>
    </cfRule>
    <cfRule type="containsText" dxfId="18310" priority="1490" operator="containsText" text="FERIADO">
      <formula>NOT(ISERROR(SEARCH("FERIADO",K16)))</formula>
    </cfRule>
  </conditionalFormatting>
  <conditionalFormatting sqref="K16">
    <cfRule type="containsText" dxfId="18309" priority="1488" operator="containsText" text="FÉRIAS">
      <formula>NOT(ISERROR(SEARCH("FÉRIAS",K16)))</formula>
    </cfRule>
  </conditionalFormatting>
  <conditionalFormatting sqref="K16">
    <cfRule type="expression" dxfId="18308" priority="1484">
      <formula>K15="FERIADO"</formula>
    </cfRule>
    <cfRule type="expression" dxfId="18307" priority="1485">
      <formula>K15="NTRAB"</formula>
    </cfRule>
    <cfRule type="expression" dxfId="18306" priority="1486">
      <formula>K15="FÉRIAS"</formula>
    </cfRule>
    <cfRule type="expression" dxfId="18305" priority="1487">
      <formula>K15="ATESTADO"</formula>
    </cfRule>
  </conditionalFormatting>
  <conditionalFormatting sqref="K16">
    <cfRule type="containsText" dxfId="18304" priority="1483" operator="containsText" text="ATESTADO">
      <formula>NOT(ISERROR(SEARCH("ATESTADO",K16)))</formula>
    </cfRule>
  </conditionalFormatting>
  <conditionalFormatting sqref="K15:K16 K18">
    <cfRule type="containsText" dxfId="18303" priority="1482" operator="containsText" text="HOJE">
      <formula>NOT(ISERROR(SEARCH("HOJE",K15)))</formula>
    </cfRule>
  </conditionalFormatting>
  <conditionalFormatting sqref="K22">
    <cfRule type="containsText" dxfId="18302" priority="1480" operator="containsText" text="NTRAB">
      <formula>NOT(ISERROR(SEARCH("NTRAB",K22)))</formula>
    </cfRule>
    <cfRule type="containsText" dxfId="18301" priority="1481" operator="containsText" text="FERIADO">
      <formula>NOT(ISERROR(SEARCH("FERIADO",K22)))</formula>
    </cfRule>
  </conditionalFormatting>
  <conditionalFormatting sqref="K22">
    <cfRule type="containsText" dxfId="18300" priority="1479" operator="containsText" text="FÉRIAS">
      <formula>NOT(ISERROR(SEARCH("FÉRIAS",K22)))</formula>
    </cfRule>
  </conditionalFormatting>
  <conditionalFormatting sqref="K19">
    <cfRule type="containsText" dxfId="18299" priority="1477" operator="containsText" text="NTRAB">
      <formula>NOT(ISERROR(SEARCH("NTRAB",K19)))</formula>
    </cfRule>
    <cfRule type="containsText" dxfId="18298" priority="1478" operator="containsText" text="FERIADO">
      <formula>NOT(ISERROR(SEARCH("FERIADO",K19)))</formula>
    </cfRule>
  </conditionalFormatting>
  <conditionalFormatting sqref="K19">
    <cfRule type="containsText" dxfId="18297" priority="1476" operator="containsText" text="FÉRIAS">
      <formula>NOT(ISERROR(SEARCH("FÉRIAS",K19)))</formula>
    </cfRule>
  </conditionalFormatting>
  <conditionalFormatting sqref="K19 K22">
    <cfRule type="containsText" dxfId="18296" priority="1475" operator="containsText" text="ATESTADO">
      <formula>NOT(ISERROR(SEARCH("ATESTADO",K19)))</formula>
    </cfRule>
  </conditionalFormatting>
  <conditionalFormatting sqref="K20">
    <cfRule type="containsText" dxfId="18295" priority="1473" operator="containsText" text="NTRAB">
      <formula>NOT(ISERROR(SEARCH("NTRAB",K20)))</formula>
    </cfRule>
    <cfRule type="containsText" dxfId="18294" priority="1474" operator="containsText" text="FERIADO">
      <formula>NOT(ISERROR(SEARCH("FERIADO",K20)))</formula>
    </cfRule>
  </conditionalFormatting>
  <conditionalFormatting sqref="K20">
    <cfRule type="containsText" dxfId="18293" priority="1472" operator="containsText" text="FÉRIAS">
      <formula>NOT(ISERROR(SEARCH("FÉRIAS",K20)))</formula>
    </cfRule>
  </conditionalFormatting>
  <conditionalFormatting sqref="K20">
    <cfRule type="expression" dxfId="18292" priority="1468">
      <formula>K19="FERIADO"</formula>
    </cfRule>
    <cfRule type="expression" dxfId="18291" priority="1469">
      <formula>K19="NTRAB"</formula>
    </cfRule>
    <cfRule type="expression" dxfId="18290" priority="1470">
      <formula>K19="FÉRIAS"</formula>
    </cfRule>
    <cfRule type="expression" dxfId="18289" priority="1471">
      <formula>K19="ATESTADO"</formula>
    </cfRule>
  </conditionalFormatting>
  <conditionalFormatting sqref="K20">
    <cfRule type="containsText" dxfId="18288" priority="1467" operator="containsText" text="ATESTADO">
      <formula>NOT(ISERROR(SEARCH("ATESTADO",K20)))</formula>
    </cfRule>
  </conditionalFormatting>
  <conditionalFormatting sqref="K19:K20 K22">
    <cfRule type="containsText" dxfId="18287" priority="1466" operator="containsText" text="HOJE">
      <formula>NOT(ISERROR(SEARCH("HOJE",K19)))</formula>
    </cfRule>
  </conditionalFormatting>
  <conditionalFormatting sqref="K26">
    <cfRule type="containsText" dxfId="18286" priority="1464" operator="containsText" text="NTRAB">
      <formula>NOT(ISERROR(SEARCH("NTRAB",K26)))</formula>
    </cfRule>
    <cfRule type="containsText" dxfId="18285" priority="1465" operator="containsText" text="FERIADO">
      <formula>NOT(ISERROR(SEARCH("FERIADO",K26)))</formula>
    </cfRule>
  </conditionalFormatting>
  <conditionalFormatting sqref="K26">
    <cfRule type="containsText" dxfId="18284" priority="1463" operator="containsText" text="FÉRIAS">
      <formula>NOT(ISERROR(SEARCH("FÉRIAS",K26)))</formula>
    </cfRule>
  </conditionalFormatting>
  <conditionalFormatting sqref="K23">
    <cfRule type="containsText" dxfId="18283" priority="1461" operator="containsText" text="NTRAB">
      <formula>NOT(ISERROR(SEARCH("NTRAB",K23)))</formula>
    </cfRule>
    <cfRule type="containsText" dxfId="18282" priority="1462" operator="containsText" text="FERIADO">
      <formula>NOT(ISERROR(SEARCH("FERIADO",K23)))</formula>
    </cfRule>
  </conditionalFormatting>
  <conditionalFormatting sqref="K23">
    <cfRule type="containsText" dxfId="18281" priority="1460" operator="containsText" text="FÉRIAS">
      <formula>NOT(ISERROR(SEARCH("FÉRIAS",K23)))</formula>
    </cfRule>
  </conditionalFormatting>
  <conditionalFormatting sqref="K23 K26">
    <cfRule type="containsText" dxfId="18280" priority="1459" operator="containsText" text="ATESTADO">
      <formula>NOT(ISERROR(SEARCH("ATESTADO",K23)))</formula>
    </cfRule>
  </conditionalFormatting>
  <conditionalFormatting sqref="K24">
    <cfRule type="containsText" dxfId="18279" priority="1457" operator="containsText" text="NTRAB">
      <formula>NOT(ISERROR(SEARCH("NTRAB",K24)))</formula>
    </cfRule>
    <cfRule type="containsText" dxfId="18278" priority="1458" operator="containsText" text="FERIADO">
      <formula>NOT(ISERROR(SEARCH("FERIADO",K24)))</formula>
    </cfRule>
  </conditionalFormatting>
  <conditionalFormatting sqref="K24">
    <cfRule type="containsText" dxfId="18277" priority="1456" operator="containsText" text="FÉRIAS">
      <formula>NOT(ISERROR(SEARCH("FÉRIAS",K24)))</formula>
    </cfRule>
  </conditionalFormatting>
  <conditionalFormatting sqref="K24">
    <cfRule type="expression" dxfId="18276" priority="1452">
      <formula>K23="FERIADO"</formula>
    </cfRule>
    <cfRule type="expression" dxfId="18275" priority="1453">
      <formula>K23="NTRAB"</formula>
    </cfRule>
    <cfRule type="expression" dxfId="18274" priority="1454">
      <formula>K23="FÉRIAS"</formula>
    </cfRule>
    <cfRule type="expression" dxfId="18273" priority="1455">
      <formula>K23="ATESTADO"</formula>
    </cfRule>
  </conditionalFormatting>
  <conditionalFormatting sqref="K24">
    <cfRule type="containsText" dxfId="18272" priority="1451" operator="containsText" text="ATESTADO">
      <formula>NOT(ISERROR(SEARCH("ATESTADO",K24)))</formula>
    </cfRule>
  </conditionalFormatting>
  <conditionalFormatting sqref="K23:K24 K26">
    <cfRule type="containsText" dxfId="18271" priority="1450" operator="containsText" text="HOJE">
      <formula>NOT(ISERROR(SEARCH("HOJE",K23)))</formula>
    </cfRule>
  </conditionalFormatting>
  <conditionalFormatting sqref="K30">
    <cfRule type="containsText" dxfId="18270" priority="1448" operator="containsText" text="NTRAB">
      <formula>NOT(ISERROR(SEARCH("NTRAB",K30)))</formula>
    </cfRule>
    <cfRule type="containsText" dxfId="18269" priority="1449" operator="containsText" text="FERIADO">
      <formula>NOT(ISERROR(SEARCH("FERIADO",K30)))</formula>
    </cfRule>
  </conditionalFormatting>
  <conditionalFormatting sqref="K30">
    <cfRule type="containsText" dxfId="18268" priority="1447" operator="containsText" text="FÉRIAS">
      <formula>NOT(ISERROR(SEARCH("FÉRIAS",K30)))</formula>
    </cfRule>
  </conditionalFormatting>
  <conditionalFormatting sqref="K27">
    <cfRule type="containsText" dxfId="18267" priority="1445" operator="containsText" text="NTRAB">
      <formula>NOT(ISERROR(SEARCH("NTRAB",K27)))</formula>
    </cfRule>
    <cfRule type="containsText" dxfId="18266" priority="1446" operator="containsText" text="FERIADO">
      <formula>NOT(ISERROR(SEARCH("FERIADO",K27)))</formula>
    </cfRule>
  </conditionalFormatting>
  <conditionalFormatting sqref="K27">
    <cfRule type="containsText" dxfId="18265" priority="1444" operator="containsText" text="FÉRIAS">
      <formula>NOT(ISERROR(SEARCH("FÉRIAS",K27)))</formula>
    </cfRule>
  </conditionalFormatting>
  <conditionalFormatting sqref="K27 K30">
    <cfRule type="containsText" dxfId="18264" priority="1443" operator="containsText" text="ATESTADO">
      <formula>NOT(ISERROR(SEARCH("ATESTADO",K27)))</formula>
    </cfRule>
  </conditionalFormatting>
  <conditionalFormatting sqref="K28">
    <cfRule type="containsText" dxfId="18263" priority="1441" operator="containsText" text="NTRAB">
      <formula>NOT(ISERROR(SEARCH("NTRAB",K28)))</formula>
    </cfRule>
    <cfRule type="containsText" dxfId="18262" priority="1442" operator="containsText" text="FERIADO">
      <formula>NOT(ISERROR(SEARCH("FERIADO",K28)))</formula>
    </cfRule>
  </conditionalFormatting>
  <conditionalFormatting sqref="K28">
    <cfRule type="containsText" dxfId="18261" priority="1440" operator="containsText" text="FÉRIAS">
      <formula>NOT(ISERROR(SEARCH("FÉRIAS",K28)))</formula>
    </cfRule>
  </conditionalFormatting>
  <conditionalFormatting sqref="K28">
    <cfRule type="expression" dxfId="18260" priority="1436">
      <formula>K27="FERIADO"</formula>
    </cfRule>
    <cfRule type="expression" dxfId="18259" priority="1437">
      <formula>K27="NTRAB"</formula>
    </cfRule>
    <cfRule type="expression" dxfId="18258" priority="1438">
      <formula>K27="FÉRIAS"</formula>
    </cfRule>
    <cfRule type="expression" dxfId="18257" priority="1439">
      <formula>K27="ATESTADO"</formula>
    </cfRule>
  </conditionalFormatting>
  <conditionalFormatting sqref="K28">
    <cfRule type="containsText" dxfId="18256" priority="1435" operator="containsText" text="ATESTADO">
      <formula>NOT(ISERROR(SEARCH("ATESTADO",K28)))</formula>
    </cfRule>
  </conditionalFormatting>
  <conditionalFormatting sqref="K27:K28 K30">
    <cfRule type="containsText" dxfId="18255" priority="1434" operator="containsText" text="HOJE">
      <formula>NOT(ISERROR(SEARCH("HOJE",K27)))</formula>
    </cfRule>
  </conditionalFormatting>
  <conditionalFormatting sqref="K31">
    <cfRule type="containsText" dxfId="18254" priority="1432" operator="containsText" text="NTRAB">
      <formula>NOT(ISERROR(SEARCH("NTRAB",K31)))</formula>
    </cfRule>
    <cfRule type="containsText" dxfId="18253" priority="1433" operator="containsText" text="FERIADO">
      <formula>NOT(ISERROR(SEARCH("FERIADO",K31)))</formula>
    </cfRule>
  </conditionalFormatting>
  <conditionalFormatting sqref="K31">
    <cfRule type="containsText" dxfId="18252" priority="1431" operator="containsText" text="FÉRIAS">
      <formula>NOT(ISERROR(SEARCH("FÉRIAS",K31)))</formula>
    </cfRule>
  </conditionalFormatting>
  <conditionalFormatting sqref="K31">
    <cfRule type="containsText" dxfId="18251" priority="1430" operator="containsText" text="ATESTADO">
      <formula>NOT(ISERROR(SEARCH("ATESTADO",K31)))</formula>
    </cfRule>
  </conditionalFormatting>
  <conditionalFormatting sqref="K32">
    <cfRule type="containsText" dxfId="18250" priority="1428" operator="containsText" text="NTRAB">
      <formula>NOT(ISERROR(SEARCH("NTRAB",K32)))</formula>
    </cfRule>
    <cfRule type="containsText" dxfId="18249" priority="1429" operator="containsText" text="FERIADO">
      <formula>NOT(ISERROR(SEARCH("FERIADO",K32)))</formula>
    </cfRule>
  </conditionalFormatting>
  <conditionalFormatting sqref="K32">
    <cfRule type="containsText" dxfId="18248" priority="1427" operator="containsText" text="FÉRIAS">
      <formula>NOT(ISERROR(SEARCH("FÉRIAS",K32)))</formula>
    </cfRule>
  </conditionalFormatting>
  <conditionalFormatting sqref="K32">
    <cfRule type="expression" dxfId="18247" priority="1423">
      <formula>K31="FERIADO"</formula>
    </cfRule>
    <cfRule type="expression" dxfId="18246" priority="1424">
      <formula>K31="NTRAB"</formula>
    </cfRule>
    <cfRule type="expression" dxfId="18245" priority="1425">
      <formula>K31="FÉRIAS"</formula>
    </cfRule>
    <cfRule type="expression" dxfId="18244" priority="1426">
      <formula>K31="ATESTADO"</formula>
    </cfRule>
  </conditionalFormatting>
  <conditionalFormatting sqref="K32">
    <cfRule type="containsText" dxfId="18243" priority="1422" operator="containsText" text="ATESTADO">
      <formula>NOT(ISERROR(SEARCH("ATESTADO",K32)))</formula>
    </cfRule>
  </conditionalFormatting>
  <conditionalFormatting sqref="K31:K32">
    <cfRule type="containsText" dxfId="18242" priority="1421" operator="containsText" text="HOJE">
      <formula>NOT(ISERROR(SEARCH("HOJE",K31)))</formula>
    </cfRule>
  </conditionalFormatting>
  <conditionalFormatting sqref="K13">
    <cfRule type="containsText" dxfId="18241" priority="1419" operator="containsText" text="NTRAB">
      <formula>NOT(ISERROR(SEARCH("NTRAB",K13)))</formula>
    </cfRule>
    <cfRule type="containsText" dxfId="18240" priority="1420" operator="containsText" text="FERIADO">
      <formula>NOT(ISERROR(SEARCH("FERIADO",K13)))</formula>
    </cfRule>
  </conditionalFormatting>
  <conditionalFormatting sqref="K13">
    <cfRule type="containsText" dxfId="18239" priority="1418" operator="containsText" text="FÉRIAS">
      <formula>NOT(ISERROR(SEARCH("FÉRIAS",K13)))</formula>
    </cfRule>
  </conditionalFormatting>
  <conditionalFormatting sqref="K13">
    <cfRule type="expression" dxfId="18238" priority="1414">
      <formula>K12="FERIADO"</formula>
    </cfRule>
    <cfRule type="expression" dxfId="18237" priority="1415">
      <formula>K12="NTRAB"</formula>
    </cfRule>
    <cfRule type="expression" dxfId="18236" priority="1416">
      <formula>K12="FÉRIAS"</formula>
    </cfRule>
    <cfRule type="expression" dxfId="18235" priority="1417">
      <formula>K12="ATESTADO"</formula>
    </cfRule>
  </conditionalFormatting>
  <conditionalFormatting sqref="K13">
    <cfRule type="containsText" dxfId="18234" priority="1413" operator="containsText" text="ATESTADO">
      <formula>NOT(ISERROR(SEARCH("ATESTADO",K13)))</formula>
    </cfRule>
  </conditionalFormatting>
  <conditionalFormatting sqref="K13">
    <cfRule type="expression" dxfId="18233" priority="1409">
      <formula>K11="ATESTADO"</formula>
    </cfRule>
    <cfRule type="expression" dxfId="18232" priority="1410">
      <formula>K11="FÉRIAS"</formula>
    </cfRule>
    <cfRule type="expression" dxfId="18231" priority="1411">
      <formula>K11="NTRAB"</formula>
    </cfRule>
    <cfRule type="expression" dxfId="18230" priority="1412">
      <formula>K11="FERIADO"</formula>
    </cfRule>
  </conditionalFormatting>
  <conditionalFormatting sqref="K13">
    <cfRule type="containsText" dxfId="18229" priority="1408" operator="containsText" text="HOJE">
      <formula>NOT(ISERROR(SEARCH("HOJE",K13)))</formula>
    </cfRule>
  </conditionalFormatting>
  <conditionalFormatting sqref="K17">
    <cfRule type="containsText" dxfId="18228" priority="1406" operator="containsText" text="NTRAB">
      <formula>NOT(ISERROR(SEARCH("NTRAB",K17)))</formula>
    </cfRule>
    <cfRule type="containsText" dxfId="18227" priority="1407" operator="containsText" text="FERIADO">
      <formula>NOT(ISERROR(SEARCH("FERIADO",K17)))</formula>
    </cfRule>
  </conditionalFormatting>
  <conditionalFormatting sqref="K17">
    <cfRule type="containsText" dxfId="18226" priority="1405" operator="containsText" text="FÉRIAS">
      <formula>NOT(ISERROR(SEARCH("FÉRIAS",K17)))</formula>
    </cfRule>
  </conditionalFormatting>
  <conditionalFormatting sqref="K17">
    <cfRule type="expression" dxfId="18225" priority="1401">
      <formula>K16="FERIADO"</formula>
    </cfRule>
    <cfRule type="expression" dxfId="18224" priority="1402">
      <formula>K16="NTRAB"</formula>
    </cfRule>
    <cfRule type="expression" dxfId="18223" priority="1403">
      <formula>K16="FÉRIAS"</formula>
    </cfRule>
    <cfRule type="expression" dxfId="18222" priority="1404">
      <formula>K16="ATESTADO"</formula>
    </cfRule>
  </conditionalFormatting>
  <conditionalFormatting sqref="K17">
    <cfRule type="containsText" dxfId="18221" priority="1400" operator="containsText" text="ATESTADO">
      <formula>NOT(ISERROR(SEARCH("ATESTADO",K17)))</formula>
    </cfRule>
  </conditionalFormatting>
  <conditionalFormatting sqref="K17">
    <cfRule type="expression" dxfId="18220" priority="1396">
      <formula>K15="ATESTADO"</formula>
    </cfRule>
    <cfRule type="expression" dxfId="18219" priority="1397">
      <formula>K15="FÉRIAS"</formula>
    </cfRule>
    <cfRule type="expression" dxfId="18218" priority="1398">
      <formula>K15="NTRAB"</formula>
    </cfRule>
    <cfRule type="expression" dxfId="18217" priority="1399">
      <formula>K15="FERIADO"</formula>
    </cfRule>
  </conditionalFormatting>
  <conditionalFormatting sqref="K17">
    <cfRule type="containsText" dxfId="18216" priority="1395" operator="containsText" text="HOJE">
      <formula>NOT(ISERROR(SEARCH("HOJE",K17)))</formula>
    </cfRule>
  </conditionalFormatting>
  <conditionalFormatting sqref="K21">
    <cfRule type="containsText" dxfId="18215" priority="1393" operator="containsText" text="NTRAB">
      <formula>NOT(ISERROR(SEARCH("NTRAB",K21)))</formula>
    </cfRule>
    <cfRule type="containsText" dxfId="18214" priority="1394" operator="containsText" text="FERIADO">
      <formula>NOT(ISERROR(SEARCH("FERIADO",K21)))</formula>
    </cfRule>
  </conditionalFormatting>
  <conditionalFormatting sqref="K21">
    <cfRule type="containsText" dxfId="18213" priority="1392" operator="containsText" text="FÉRIAS">
      <formula>NOT(ISERROR(SEARCH("FÉRIAS",K21)))</formula>
    </cfRule>
  </conditionalFormatting>
  <conditionalFormatting sqref="K21">
    <cfRule type="expression" dxfId="18212" priority="1388">
      <formula>K20="FERIADO"</formula>
    </cfRule>
    <cfRule type="expression" dxfId="18211" priority="1389">
      <formula>K20="NTRAB"</formula>
    </cfRule>
    <cfRule type="expression" dxfId="18210" priority="1390">
      <formula>K20="FÉRIAS"</formula>
    </cfRule>
    <cfRule type="expression" dxfId="18209" priority="1391">
      <formula>K20="ATESTADO"</formula>
    </cfRule>
  </conditionalFormatting>
  <conditionalFormatting sqref="K21">
    <cfRule type="containsText" dxfId="18208" priority="1387" operator="containsText" text="ATESTADO">
      <formula>NOT(ISERROR(SEARCH("ATESTADO",K21)))</formula>
    </cfRule>
  </conditionalFormatting>
  <conditionalFormatting sqref="K21">
    <cfRule type="expression" dxfId="18207" priority="1383">
      <formula>K19="ATESTADO"</formula>
    </cfRule>
    <cfRule type="expression" dxfId="18206" priority="1384">
      <formula>K19="FÉRIAS"</formula>
    </cfRule>
    <cfRule type="expression" dxfId="18205" priority="1385">
      <formula>K19="NTRAB"</formula>
    </cfRule>
    <cfRule type="expression" dxfId="18204" priority="1386">
      <formula>K19="FERIADO"</formula>
    </cfRule>
  </conditionalFormatting>
  <conditionalFormatting sqref="K21">
    <cfRule type="containsText" dxfId="18203" priority="1382" operator="containsText" text="HOJE">
      <formula>NOT(ISERROR(SEARCH("HOJE",K21)))</formula>
    </cfRule>
  </conditionalFormatting>
  <conditionalFormatting sqref="K25">
    <cfRule type="containsText" dxfId="18202" priority="1380" operator="containsText" text="NTRAB">
      <formula>NOT(ISERROR(SEARCH("NTRAB",K25)))</formula>
    </cfRule>
    <cfRule type="containsText" dxfId="18201" priority="1381" operator="containsText" text="FERIADO">
      <formula>NOT(ISERROR(SEARCH("FERIADO",K25)))</formula>
    </cfRule>
  </conditionalFormatting>
  <conditionalFormatting sqref="K25">
    <cfRule type="containsText" dxfId="18200" priority="1379" operator="containsText" text="FÉRIAS">
      <formula>NOT(ISERROR(SEARCH("FÉRIAS",K25)))</formula>
    </cfRule>
  </conditionalFormatting>
  <conditionalFormatting sqref="K25">
    <cfRule type="expression" dxfId="18199" priority="1375">
      <formula>K24="FERIADO"</formula>
    </cfRule>
    <cfRule type="expression" dxfId="18198" priority="1376">
      <formula>K24="NTRAB"</formula>
    </cfRule>
    <cfRule type="expression" dxfId="18197" priority="1377">
      <formula>K24="FÉRIAS"</formula>
    </cfRule>
    <cfRule type="expression" dxfId="18196" priority="1378">
      <formula>K24="ATESTADO"</formula>
    </cfRule>
  </conditionalFormatting>
  <conditionalFormatting sqref="K25">
    <cfRule type="containsText" dxfId="18195" priority="1374" operator="containsText" text="ATESTADO">
      <formula>NOT(ISERROR(SEARCH("ATESTADO",K25)))</formula>
    </cfRule>
  </conditionalFormatting>
  <conditionalFormatting sqref="K25">
    <cfRule type="expression" dxfId="18194" priority="1370">
      <formula>K23="ATESTADO"</formula>
    </cfRule>
    <cfRule type="expression" dxfId="18193" priority="1371">
      <formula>K23="FÉRIAS"</formula>
    </cfRule>
    <cfRule type="expression" dxfId="18192" priority="1372">
      <formula>K23="NTRAB"</formula>
    </cfRule>
    <cfRule type="expression" dxfId="18191" priority="1373">
      <formula>K23="FERIADO"</formula>
    </cfRule>
  </conditionalFormatting>
  <conditionalFormatting sqref="K25">
    <cfRule type="containsText" dxfId="18190" priority="1369" operator="containsText" text="HOJE">
      <formula>NOT(ISERROR(SEARCH("HOJE",K25)))</formula>
    </cfRule>
  </conditionalFormatting>
  <conditionalFormatting sqref="K29">
    <cfRule type="containsText" dxfId="18189" priority="1367" operator="containsText" text="NTRAB">
      <formula>NOT(ISERROR(SEARCH("NTRAB",K29)))</formula>
    </cfRule>
    <cfRule type="containsText" dxfId="18188" priority="1368" operator="containsText" text="FERIADO">
      <formula>NOT(ISERROR(SEARCH("FERIADO",K29)))</formula>
    </cfRule>
  </conditionalFormatting>
  <conditionalFormatting sqref="K29">
    <cfRule type="containsText" dxfId="18187" priority="1366" operator="containsText" text="FÉRIAS">
      <formula>NOT(ISERROR(SEARCH("FÉRIAS",K29)))</formula>
    </cfRule>
  </conditionalFormatting>
  <conditionalFormatting sqref="K29">
    <cfRule type="expression" dxfId="18186" priority="1362">
      <formula>K28="FERIADO"</formula>
    </cfRule>
    <cfRule type="expression" dxfId="18185" priority="1363">
      <formula>K28="NTRAB"</formula>
    </cfRule>
    <cfRule type="expression" dxfId="18184" priority="1364">
      <formula>K28="FÉRIAS"</formula>
    </cfRule>
    <cfRule type="expression" dxfId="18183" priority="1365">
      <formula>K28="ATESTADO"</formula>
    </cfRule>
  </conditionalFormatting>
  <conditionalFormatting sqref="K29">
    <cfRule type="containsText" dxfId="18182" priority="1361" operator="containsText" text="ATESTADO">
      <formula>NOT(ISERROR(SEARCH("ATESTADO",K29)))</formula>
    </cfRule>
  </conditionalFormatting>
  <conditionalFormatting sqref="K29">
    <cfRule type="expression" dxfId="18181" priority="1357">
      <formula>K27="ATESTADO"</formula>
    </cfRule>
    <cfRule type="expression" dxfId="18180" priority="1358">
      <formula>K27="FÉRIAS"</formula>
    </cfRule>
    <cfRule type="expression" dxfId="18179" priority="1359">
      <formula>K27="NTRAB"</formula>
    </cfRule>
    <cfRule type="expression" dxfId="18178" priority="1360">
      <formula>K27="FERIADO"</formula>
    </cfRule>
  </conditionalFormatting>
  <conditionalFormatting sqref="K29">
    <cfRule type="containsText" dxfId="18177" priority="1356" operator="containsText" text="HOJE">
      <formula>NOT(ISERROR(SEARCH("HOJE",K29)))</formula>
    </cfRule>
  </conditionalFormatting>
  <conditionalFormatting sqref="K33">
    <cfRule type="containsText" dxfId="18176" priority="1354" operator="containsText" text="NTRAB">
      <formula>NOT(ISERROR(SEARCH("NTRAB",K33)))</formula>
    </cfRule>
    <cfRule type="containsText" dxfId="18175" priority="1355" operator="containsText" text="FERIADO">
      <formula>NOT(ISERROR(SEARCH("FERIADO",K33)))</formula>
    </cfRule>
  </conditionalFormatting>
  <conditionalFormatting sqref="K33">
    <cfRule type="containsText" dxfId="18174" priority="1353" operator="containsText" text="FÉRIAS">
      <formula>NOT(ISERROR(SEARCH("FÉRIAS",K33)))</formula>
    </cfRule>
  </conditionalFormatting>
  <conditionalFormatting sqref="K33">
    <cfRule type="expression" dxfId="18173" priority="1349">
      <formula>K32="FERIADO"</formula>
    </cfRule>
    <cfRule type="expression" dxfId="18172" priority="1350">
      <formula>K32="NTRAB"</formula>
    </cfRule>
    <cfRule type="expression" dxfId="18171" priority="1351">
      <formula>K32="FÉRIAS"</formula>
    </cfRule>
    <cfRule type="expression" dxfId="18170" priority="1352">
      <formula>K32="ATESTADO"</formula>
    </cfRule>
  </conditionalFormatting>
  <conditionalFormatting sqref="K33">
    <cfRule type="containsText" dxfId="18169" priority="1348" operator="containsText" text="ATESTADO">
      <formula>NOT(ISERROR(SEARCH("ATESTADO",K33)))</formula>
    </cfRule>
  </conditionalFormatting>
  <conditionalFormatting sqref="K33">
    <cfRule type="expression" dxfId="18168" priority="1344">
      <formula>K31="ATESTADO"</formula>
    </cfRule>
    <cfRule type="expression" dxfId="18167" priority="1345">
      <formula>K31="FÉRIAS"</formula>
    </cfRule>
    <cfRule type="expression" dxfId="18166" priority="1346">
      <formula>K31="NTRAB"</formula>
    </cfRule>
    <cfRule type="expression" dxfId="18165" priority="1347">
      <formula>K31="FERIADO"</formula>
    </cfRule>
  </conditionalFormatting>
  <conditionalFormatting sqref="K33">
    <cfRule type="containsText" dxfId="18164" priority="1343" operator="containsText" text="HOJE">
      <formula>NOT(ISERROR(SEARCH("HOJE",K33)))</formula>
    </cfRule>
  </conditionalFormatting>
  <conditionalFormatting sqref="K5">
    <cfRule type="containsText" dxfId="18163" priority="1341" operator="containsText" text="NTRAB">
      <formula>NOT(ISERROR(SEARCH("NTRAB",K5)))</formula>
    </cfRule>
    <cfRule type="containsText" dxfId="18162" priority="1342" operator="containsText" text="FERIADO">
      <formula>NOT(ISERROR(SEARCH("FERIADO",K5)))</formula>
    </cfRule>
  </conditionalFormatting>
  <conditionalFormatting sqref="K5">
    <cfRule type="containsText" dxfId="18161" priority="1340" operator="containsText" text="FÉRIAS">
      <formula>NOT(ISERROR(SEARCH("FÉRIAS",K5)))</formula>
    </cfRule>
  </conditionalFormatting>
  <conditionalFormatting sqref="K5">
    <cfRule type="expression" dxfId="18160" priority="1336">
      <formula>K4="FERIADO"</formula>
    </cfRule>
    <cfRule type="expression" dxfId="18159" priority="1337">
      <formula>K4="NTRAB"</formula>
    </cfRule>
    <cfRule type="expression" dxfId="18158" priority="1338">
      <formula>K4="FÉRIAS"</formula>
    </cfRule>
    <cfRule type="expression" dxfId="18157" priority="1339">
      <formula>K4="ATESTADO"</formula>
    </cfRule>
  </conditionalFormatting>
  <conditionalFormatting sqref="K5">
    <cfRule type="containsText" dxfId="18156" priority="1335" operator="containsText" text="ATESTADO">
      <formula>NOT(ISERROR(SEARCH("ATESTADO",K5)))</formula>
    </cfRule>
  </conditionalFormatting>
  <conditionalFormatting sqref="K5">
    <cfRule type="expression" dxfId="18155" priority="1331">
      <formula>K3="ATESTADO"</formula>
    </cfRule>
    <cfRule type="expression" dxfId="18154" priority="1332">
      <formula>K3="FÉRIAS"</formula>
    </cfRule>
    <cfRule type="expression" dxfId="18153" priority="1333">
      <formula>K3="NTRAB"</formula>
    </cfRule>
    <cfRule type="expression" dxfId="18152" priority="1334">
      <formula>K3="FERIADO"</formula>
    </cfRule>
  </conditionalFormatting>
  <conditionalFormatting sqref="K5">
    <cfRule type="containsText" dxfId="18151" priority="1330" operator="containsText" text="HOJE">
      <formula>NOT(ISERROR(SEARCH("HOJE",K5)))</formula>
    </cfRule>
  </conditionalFormatting>
  <conditionalFormatting sqref="K4">
    <cfRule type="containsText" dxfId="18150" priority="1328" operator="containsText" text="NTRAB">
      <formula>NOT(ISERROR(SEARCH("NTRAB",K4)))</formula>
    </cfRule>
    <cfRule type="containsText" dxfId="18149" priority="1329" operator="containsText" text="FERIADO">
      <formula>NOT(ISERROR(SEARCH("FERIADO",K4)))</formula>
    </cfRule>
  </conditionalFormatting>
  <conditionalFormatting sqref="K4">
    <cfRule type="containsText" dxfId="18148" priority="1327" operator="containsText" text="FÉRIAS">
      <formula>NOT(ISERROR(SEARCH("FÉRIAS",K4)))</formula>
    </cfRule>
  </conditionalFormatting>
  <conditionalFormatting sqref="K4">
    <cfRule type="expression" dxfId="18147" priority="1323">
      <formula>K3="FERIADO"</formula>
    </cfRule>
    <cfRule type="expression" dxfId="18146" priority="1324">
      <formula>K3="NTRAB"</formula>
    </cfRule>
    <cfRule type="expression" dxfId="18145" priority="1325">
      <formula>K3="FÉRIAS"</formula>
    </cfRule>
    <cfRule type="expression" dxfId="18144" priority="1326">
      <formula>K3="ATESTADO"</formula>
    </cfRule>
  </conditionalFormatting>
  <conditionalFormatting sqref="K4">
    <cfRule type="containsText" dxfId="18143" priority="1322" operator="containsText" text="ATESTADO">
      <formula>NOT(ISERROR(SEARCH("ATESTADO",K4)))</formula>
    </cfRule>
  </conditionalFormatting>
  <conditionalFormatting sqref="K4">
    <cfRule type="containsText" dxfId="18142" priority="1321" operator="containsText" text="HOJE">
      <formula>NOT(ISERROR(SEARCH("HOJE",K4)))</formula>
    </cfRule>
  </conditionalFormatting>
  <conditionalFormatting sqref="K34">
    <cfRule type="expression" dxfId="18141" priority="1320">
      <formula>$C$53&gt;=$K$32</formula>
    </cfRule>
  </conditionalFormatting>
  <conditionalFormatting sqref="B44">
    <cfRule type="cellIs" dxfId="18140" priority="1239" operator="equal">
      <formula>$B$51</formula>
    </cfRule>
  </conditionalFormatting>
  <conditionalFormatting sqref="I44">
    <cfRule type="expression" dxfId="18139" priority="1238">
      <formula>$H$44=""</formula>
    </cfRule>
  </conditionalFormatting>
  <conditionalFormatting sqref="I45">
    <cfRule type="expression" dxfId="18138" priority="1237">
      <formula>$H$45=""</formula>
    </cfRule>
  </conditionalFormatting>
  <conditionalFormatting sqref="I46">
    <cfRule type="expression" dxfId="18137" priority="1236">
      <formula>$H$46=""</formula>
    </cfRule>
  </conditionalFormatting>
  <conditionalFormatting sqref="I47">
    <cfRule type="expression" dxfId="18136" priority="1235">
      <formula>$H$47=""</formula>
    </cfRule>
  </conditionalFormatting>
  <conditionalFormatting sqref="K40">
    <cfRule type="containsText" dxfId="18135" priority="1233" operator="containsText" text="NTRAB">
      <formula>NOT(ISERROR(SEARCH("NTRAB",K40)))</formula>
    </cfRule>
    <cfRule type="containsText" dxfId="18134" priority="1234" operator="containsText" text="FERIADO">
      <formula>NOT(ISERROR(SEARCH("FERIADO",K40)))</formula>
    </cfRule>
  </conditionalFormatting>
  <conditionalFormatting sqref="K40">
    <cfRule type="containsText" dxfId="18133" priority="1232" operator="containsText" text="FÉRIAS">
      <formula>NOT(ISERROR(SEARCH("FÉRIAS",K40)))</formula>
    </cfRule>
  </conditionalFormatting>
  <conditionalFormatting sqref="K36 K38">
    <cfRule type="containsText" dxfId="18132" priority="1230" operator="containsText" text="NTRAB">
      <formula>NOT(ISERROR(SEARCH("NTRAB",K36)))</formula>
    </cfRule>
    <cfRule type="containsText" dxfId="18131" priority="1231" operator="containsText" text="FERIADO">
      <formula>NOT(ISERROR(SEARCH("FERIADO",K36)))</formula>
    </cfRule>
  </conditionalFormatting>
  <conditionalFormatting sqref="K36 K38">
    <cfRule type="containsText" dxfId="18130" priority="1229" operator="containsText" text="FÉRIAS">
      <formula>NOT(ISERROR(SEARCH("FÉRIAS",K36)))</formula>
    </cfRule>
  </conditionalFormatting>
  <conditionalFormatting sqref="K37">
    <cfRule type="containsText" dxfId="18129" priority="1227" operator="containsText" text="NTRAB">
      <formula>NOT(ISERROR(SEARCH("NTRAB",K37)))</formula>
    </cfRule>
    <cfRule type="containsText" dxfId="18128" priority="1228" operator="containsText" text="FERIADO">
      <formula>NOT(ISERROR(SEARCH("FERIADO",K37)))</formula>
    </cfRule>
  </conditionalFormatting>
  <conditionalFormatting sqref="K37">
    <cfRule type="containsText" dxfId="18127" priority="1226" operator="containsText" text="FÉRIAS">
      <formula>NOT(ISERROR(SEARCH("FÉRIAS",K37)))</formula>
    </cfRule>
  </conditionalFormatting>
  <conditionalFormatting sqref="K41">
    <cfRule type="containsText" dxfId="18126" priority="1224" operator="containsText" text="NTRAB">
      <formula>NOT(ISERROR(SEARCH("NTRAB",K41)))</formula>
    </cfRule>
    <cfRule type="containsText" dxfId="18125" priority="1225" operator="containsText" text="FERIADO">
      <formula>NOT(ISERROR(SEARCH("FERIADO",K41)))</formula>
    </cfRule>
  </conditionalFormatting>
  <conditionalFormatting sqref="K41">
    <cfRule type="containsText" dxfId="18124" priority="1223" operator="containsText" text="FÉRIAS">
      <formula>NOT(ISERROR(SEARCH("FÉRIAS",K41)))</formula>
    </cfRule>
  </conditionalFormatting>
  <conditionalFormatting sqref="K40:K41">
    <cfRule type="expression" dxfId="18123" priority="1165">
      <formula>$K$41=""</formula>
    </cfRule>
    <cfRule type="expression" dxfId="18122" priority="1219">
      <formula>$K$39="NTRAB"</formula>
    </cfRule>
    <cfRule type="expression" dxfId="18121" priority="1220">
      <formula>$K$39="ATESTADO"</formula>
    </cfRule>
    <cfRule type="expression" dxfId="18120" priority="1221">
      <formula>$K$39="FÉRIAS"</formula>
    </cfRule>
    <cfRule type="expression" dxfId="18119" priority="1222">
      <formula>$K$39="FERIADO"</formula>
    </cfRule>
  </conditionalFormatting>
  <conditionalFormatting sqref="K42">
    <cfRule type="expression" dxfId="18118" priority="1215">
      <formula>$C$53&gt;=$K$40</formula>
    </cfRule>
    <cfRule type="expression" dxfId="18117" priority="1216">
      <formula>$K$41=""</formula>
    </cfRule>
    <cfRule type="containsText" dxfId="18116" priority="1217" operator="containsText" text="NTRAB">
      <formula>NOT(ISERROR(SEARCH("NTRAB",K42)))</formula>
    </cfRule>
    <cfRule type="containsText" dxfId="18115" priority="1218" operator="containsText" text="FERIADO">
      <formula>NOT(ISERROR(SEARCH("FERIADO",K42)))</formula>
    </cfRule>
  </conditionalFormatting>
  <conditionalFormatting sqref="K42">
    <cfRule type="containsText" dxfId="18114" priority="1214" operator="containsText" text="FÉRIAS">
      <formula>NOT(ISERROR(SEARCH("FÉRIAS",K42)))</formula>
    </cfRule>
  </conditionalFormatting>
  <conditionalFormatting sqref="K36:K38">
    <cfRule type="expression" dxfId="18113" priority="1213">
      <formula>$K$37=""</formula>
    </cfRule>
  </conditionalFormatting>
  <conditionalFormatting sqref="K35">
    <cfRule type="expression" dxfId="18112" priority="1210">
      <formula>$K$37=""</formula>
    </cfRule>
    <cfRule type="containsText" dxfId="18111" priority="1211" operator="containsText" text="NTRAB">
      <formula>NOT(ISERROR(SEARCH("NTRAB",K35)))</formula>
    </cfRule>
    <cfRule type="containsText" dxfId="18110" priority="1212" operator="containsText" text="FERIADO">
      <formula>NOT(ISERROR(SEARCH("FERIADO",K35)))</formula>
    </cfRule>
  </conditionalFormatting>
  <conditionalFormatting sqref="K35">
    <cfRule type="containsText" dxfId="18109" priority="1209" operator="containsText" text="FÉRIAS">
      <formula>NOT(ISERROR(SEARCH("FÉRIAS",K35)))</formula>
    </cfRule>
  </conditionalFormatting>
  <conditionalFormatting sqref="K39">
    <cfRule type="expression" dxfId="18108" priority="1206">
      <formula>$K$41=""</formula>
    </cfRule>
    <cfRule type="containsText" dxfId="18107" priority="1207" operator="containsText" text="NTRAB">
      <formula>NOT(ISERROR(SEARCH("NTRAB",K39)))</formula>
    </cfRule>
    <cfRule type="containsText" dxfId="18106" priority="1208" operator="containsText" text="FERIADO">
      <formula>NOT(ISERROR(SEARCH("FERIADO",K39)))</formula>
    </cfRule>
  </conditionalFormatting>
  <conditionalFormatting sqref="K39">
    <cfRule type="containsText" dxfId="18105" priority="1205" operator="containsText" text="FÉRIAS">
      <formula>NOT(ISERROR(SEARCH("FÉRIAS",K39)))</formula>
    </cfRule>
  </conditionalFormatting>
  <conditionalFormatting sqref="K36:K37">
    <cfRule type="expression" dxfId="18104" priority="1201">
      <formula>$K$35="NTRAB"</formula>
    </cfRule>
    <cfRule type="expression" dxfId="18103" priority="1202">
      <formula>$K$35="ATESTADO"</formula>
    </cfRule>
    <cfRule type="expression" dxfId="18102" priority="1203">
      <formula>$K$35="FÉRIAS"</formula>
    </cfRule>
    <cfRule type="expression" dxfId="18101" priority="1204">
      <formula>$K$35="FERIADO"</formula>
    </cfRule>
  </conditionalFormatting>
  <conditionalFormatting sqref="K35:K42">
    <cfRule type="containsText" dxfId="18100" priority="1200" operator="containsText" text="ATESTADO">
      <formula>NOT(ISERROR(SEARCH("ATESTADO",K35)))</formula>
    </cfRule>
  </conditionalFormatting>
  <conditionalFormatting sqref="K35">
    <cfRule type="containsText" dxfId="18099" priority="1198" operator="containsText" text="NTRAB">
      <formula>NOT(ISERROR(SEARCH("NTRAB",K35)))</formula>
    </cfRule>
    <cfRule type="containsText" dxfId="18098" priority="1199" operator="containsText" text="FERIADO">
      <formula>NOT(ISERROR(SEARCH("FERIADO",K35)))</formula>
    </cfRule>
  </conditionalFormatting>
  <conditionalFormatting sqref="K35">
    <cfRule type="containsText" dxfId="18097" priority="1197" operator="containsText" text="FÉRIAS">
      <formula>NOT(ISERROR(SEARCH("FÉRIAS",K35)))</formula>
    </cfRule>
  </conditionalFormatting>
  <conditionalFormatting sqref="K35">
    <cfRule type="containsText" dxfId="18096" priority="1195" operator="containsText" text="NTRAB">
      <formula>NOT(ISERROR(SEARCH("NTRAB",K35)))</formula>
    </cfRule>
    <cfRule type="containsText" dxfId="18095" priority="1196" operator="containsText" text="FERIADO">
      <formula>NOT(ISERROR(SEARCH("FERIADO",K35)))</formula>
    </cfRule>
  </conditionalFormatting>
  <conditionalFormatting sqref="K35">
    <cfRule type="containsText" dxfId="18094" priority="1194" operator="containsText" text="FÉRIAS">
      <formula>NOT(ISERROR(SEARCH("FÉRIAS",K35)))</formula>
    </cfRule>
  </conditionalFormatting>
  <conditionalFormatting sqref="K39">
    <cfRule type="containsText" dxfId="18093" priority="1192" operator="containsText" text="NTRAB">
      <formula>NOT(ISERROR(SEARCH("NTRAB",K39)))</formula>
    </cfRule>
    <cfRule type="containsText" dxfId="18092" priority="1193" operator="containsText" text="FERIADO">
      <formula>NOT(ISERROR(SEARCH("FERIADO",K39)))</formula>
    </cfRule>
  </conditionalFormatting>
  <conditionalFormatting sqref="K39">
    <cfRule type="containsText" dxfId="18091" priority="1191" operator="containsText" text="FÉRIAS">
      <formula>NOT(ISERROR(SEARCH("FÉRIAS",K39)))</formula>
    </cfRule>
  </conditionalFormatting>
  <conditionalFormatting sqref="K39">
    <cfRule type="containsText" dxfId="18090" priority="1189" operator="containsText" text="NTRAB">
      <formula>NOT(ISERROR(SEARCH("NTRAB",K39)))</formula>
    </cfRule>
    <cfRule type="containsText" dxfId="18089" priority="1190" operator="containsText" text="FERIADO">
      <formula>NOT(ISERROR(SEARCH("FERIADO",K39)))</formula>
    </cfRule>
  </conditionalFormatting>
  <conditionalFormatting sqref="K39">
    <cfRule type="containsText" dxfId="18088" priority="1188" operator="containsText" text="FÉRIAS">
      <formula>NOT(ISERROR(SEARCH("FÉRIAS",K39)))</formula>
    </cfRule>
  </conditionalFormatting>
  <conditionalFormatting sqref="K39">
    <cfRule type="containsText" dxfId="18087" priority="1186" operator="containsText" text="NTRAB">
      <formula>NOT(ISERROR(SEARCH("NTRAB",K39)))</formula>
    </cfRule>
    <cfRule type="containsText" dxfId="18086" priority="1187" operator="containsText" text="FERIADO">
      <formula>NOT(ISERROR(SEARCH("FERIADO",K39)))</formula>
    </cfRule>
  </conditionalFormatting>
  <conditionalFormatting sqref="K39">
    <cfRule type="containsText" dxfId="18085" priority="1185" operator="containsText" text="FÉRIAS">
      <formula>NOT(ISERROR(SEARCH("FÉRIAS",K39)))</formula>
    </cfRule>
  </conditionalFormatting>
  <conditionalFormatting sqref="K35:K42">
    <cfRule type="containsText" dxfId="18084" priority="1184" operator="containsText" text="HOJE">
      <formula>NOT(ISERROR(SEARCH("HOJE",K35)))</formula>
    </cfRule>
  </conditionalFormatting>
  <conditionalFormatting sqref="K44 K46">
    <cfRule type="containsText" dxfId="18083" priority="1182" operator="containsText" text="NTRAB">
      <formula>NOT(ISERROR(SEARCH("NTRAB",K44)))</formula>
    </cfRule>
    <cfRule type="containsText" dxfId="18082" priority="1183" operator="containsText" text="FERIADO">
      <formula>NOT(ISERROR(SEARCH("FERIADO",K44)))</formula>
    </cfRule>
  </conditionalFormatting>
  <conditionalFormatting sqref="K44 K46">
    <cfRule type="containsText" dxfId="18081" priority="1181" operator="containsText" text="FÉRIAS">
      <formula>NOT(ISERROR(SEARCH("FÉRIAS",K44)))</formula>
    </cfRule>
  </conditionalFormatting>
  <conditionalFormatting sqref="K45">
    <cfRule type="containsText" dxfId="18080" priority="1179" operator="containsText" text="NTRAB">
      <formula>NOT(ISERROR(SEARCH("NTRAB",K45)))</formula>
    </cfRule>
    <cfRule type="containsText" dxfId="18079" priority="1180" operator="containsText" text="FERIADO">
      <formula>NOT(ISERROR(SEARCH("FERIADO",K45)))</formula>
    </cfRule>
  </conditionalFormatting>
  <conditionalFormatting sqref="K45">
    <cfRule type="containsText" dxfId="18078" priority="1178" operator="containsText" text="FÉRIAS">
      <formula>NOT(ISERROR(SEARCH("FÉRIAS",K45)))</formula>
    </cfRule>
  </conditionalFormatting>
  <conditionalFormatting sqref="K44:K46">
    <cfRule type="expression" dxfId="18077" priority="1177">
      <formula>$C$53&lt;$K$44</formula>
    </cfRule>
  </conditionalFormatting>
  <conditionalFormatting sqref="K46">
    <cfRule type="expression" dxfId="18076" priority="1176">
      <formula>$C$53&gt;=$K$44</formula>
    </cfRule>
  </conditionalFormatting>
  <conditionalFormatting sqref="K44:K45">
    <cfRule type="expression" dxfId="18075" priority="1172">
      <formula>$K$43="ATESTADO"</formula>
    </cfRule>
    <cfRule type="expression" dxfId="18074" priority="1173">
      <formula>$K$43="NTRAB"</formula>
    </cfRule>
    <cfRule type="expression" dxfId="18073" priority="1174">
      <formula>$K$43="FÉRIAS"</formula>
    </cfRule>
    <cfRule type="expression" dxfId="18072" priority="1175">
      <formula>$K$43="FERIADO"</formula>
    </cfRule>
  </conditionalFormatting>
  <conditionalFormatting sqref="K43">
    <cfRule type="containsText" dxfId="18071" priority="1169" operator="containsText" text="ATESTADO">
      <formula>NOT(ISERROR(SEARCH("ATESTADO",K43)))</formula>
    </cfRule>
    <cfRule type="containsText" dxfId="18070" priority="1170" operator="containsText" text="NTRAB">
      <formula>NOT(ISERROR(SEARCH("NTRAB",K43)))</formula>
    </cfRule>
    <cfRule type="containsText" dxfId="18069" priority="1171" operator="containsText" text="FERIADO">
      <formula>NOT(ISERROR(SEARCH("FERIADO",K43)))</formula>
    </cfRule>
  </conditionalFormatting>
  <conditionalFormatting sqref="K43">
    <cfRule type="containsText" dxfId="18068" priority="1168" operator="containsText" text="FÉRIAS">
      <formula>NOT(ISERROR(SEARCH("FÉRIAS",K43)))</formula>
    </cfRule>
  </conditionalFormatting>
  <conditionalFormatting sqref="K43">
    <cfRule type="expression" dxfId="18067" priority="1167">
      <formula>$C$53&lt;$K$44</formula>
    </cfRule>
  </conditionalFormatting>
  <conditionalFormatting sqref="K43:K46">
    <cfRule type="containsText" dxfId="18066" priority="1166" operator="containsText" text="HOJE">
      <formula>NOT(ISERROR(SEARCH("HOJE",K43)))</formula>
    </cfRule>
  </conditionalFormatting>
  <conditionalFormatting sqref="K47:M47">
    <cfRule type="expression" dxfId="18065" priority="1164">
      <formula>$N$47="NÃO"</formula>
    </cfRule>
  </conditionalFormatting>
  <conditionalFormatting sqref="K38">
    <cfRule type="expression" dxfId="18064" priority="1163">
      <formula>$C$53&gt;=$K$36</formula>
    </cfRule>
  </conditionalFormatting>
  <conditionalFormatting sqref="D4">
    <cfRule type="beginsWith" dxfId="18063" priority="1161" operator="beginsWith" text="FER">
      <formula>LEFT(D4,LEN("FER"))="FER"</formula>
    </cfRule>
    <cfRule type="beginsWith" dxfId="18062" priority="1162" operator="beginsWith" text="FRS">
      <formula>LEFT(D4,LEN("FRS"))="FRS"</formula>
    </cfRule>
  </conditionalFormatting>
  <conditionalFormatting sqref="D4">
    <cfRule type="beginsWith" dxfId="18061" priority="1160" operator="beginsWith" text="NT">
      <formula>LEFT(D4,LEN("NT"))="NT"</formula>
    </cfRule>
  </conditionalFormatting>
  <conditionalFormatting sqref="D4">
    <cfRule type="beginsWith" dxfId="18060" priority="1157" operator="beginsWith" text="ANT">
      <formula>LEFT(D4,LEN("ANT"))="ANT"</formula>
    </cfRule>
    <cfRule type="beginsWith" dxfId="18059" priority="1158" operator="beginsWith" text="FAL">
      <formula>LEFT(D4,LEN("FAL"))="FAL"</formula>
    </cfRule>
    <cfRule type="beginsWith" dxfId="18058" priority="1159" operator="beginsWith" text="OK">
      <formula>LEFT(D4,LEN("OK"))="OK"</formula>
    </cfRule>
  </conditionalFormatting>
  <conditionalFormatting sqref="D4">
    <cfRule type="beginsWith" dxfId="18057" priority="1156" operator="beginsWith" text="ATR">
      <formula>LEFT(D4,LEN("ATR"))="ATR"</formula>
    </cfRule>
  </conditionalFormatting>
  <conditionalFormatting sqref="D4">
    <cfRule type="beginsWith" dxfId="18056" priority="1155" operator="beginsWith" text="ATD">
      <formula>LEFT(D4,LEN("ATD"))="ATD"</formula>
    </cfRule>
  </conditionalFormatting>
  <conditionalFormatting sqref="D4">
    <cfRule type="beginsWith" dxfId="18055" priority="1154" operator="beginsWith" text="DP">
      <formula>LEFT(D4,LEN("DP"))="DP"</formula>
    </cfRule>
  </conditionalFormatting>
  <conditionalFormatting sqref="D3">
    <cfRule type="beginsWith" dxfId="18054" priority="1152" operator="beginsWith" text="FER">
      <formula>LEFT(D3,LEN("FER"))="FER"</formula>
    </cfRule>
    <cfRule type="beginsWith" dxfId="18053" priority="1153" operator="beginsWith" text="FRS">
      <formula>LEFT(D3,LEN("FRS"))="FRS"</formula>
    </cfRule>
  </conditionalFormatting>
  <conditionalFormatting sqref="D3">
    <cfRule type="beginsWith" dxfId="18052" priority="1151" operator="beginsWith" text="NT">
      <formula>LEFT(D3,LEN("NT"))="NT"</formula>
    </cfRule>
  </conditionalFormatting>
  <conditionalFormatting sqref="D3">
    <cfRule type="beginsWith" dxfId="18051" priority="1148" operator="beginsWith" text="ANT">
      <formula>LEFT(D3,LEN("ANT"))="ANT"</formula>
    </cfRule>
    <cfRule type="beginsWith" dxfId="18050" priority="1149" operator="beginsWith" text="FAL">
      <formula>LEFT(D3,LEN("FAL"))="FAL"</formula>
    </cfRule>
    <cfRule type="beginsWith" dxfId="18049" priority="1150" operator="beginsWith" text="OK">
      <formula>LEFT(D3,LEN("OK"))="OK"</formula>
    </cfRule>
  </conditionalFormatting>
  <conditionalFormatting sqref="D3">
    <cfRule type="beginsWith" dxfId="18048" priority="1147" operator="beginsWith" text="ATR">
      <formula>LEFT(D3,LEN("ATR"))="ATR"</formula>
    </cfRule>
  </conditionalFormatting>
  <conditionalFormatting sqref="D3">
    <cfRule type="beginsWith" dxfId="18047" priority="1146" operator="beginsWith" text="ATD">
      <formula>LEFT(D3,LEN("ATD"))="ATD"</formula>
    </cfRule>
  </conditionalFormatting>
  <conditionalFormatting sqref="D3">
    <cfRule type="beginsWith" dxfId="18046" priority="1145" operator="beginsWith" text="DP">
      <formula>LEFT(D3,LEN("DP"))="DP"</formula>
    </cfRule>
  </conditionalFormatting>
  <conditionalFormatting sqref="D6">
    <cfRule type="beginsWith" dxfId="18045" priority="1143" operator="beginsWith" text="FER">
      <formula>LEFT(D6,LEN("FER"))="FER"</formula>
    </cfRule>
    <cfRule type="beginsWith" dxfId="18044" priority="1144" operator="beginsWith" text="FRS">
      <formula>LEFT(D6,LEN("FRS"))="FRS"</formula>
    </cfRule>
  </conditionalFormatting>
  <conditionalFormatting sqref="D6">
    <cfRule type="beginsWith" dxfId="18043" priority="1142" operator="beginsWith" text="NT">
      <formula>LEFT(D6,LEN("NT"))="NT"</formula>
    </cfRule>
  </conditionalFormatting>
  <conditionalFormatting sqref="D6">
    <cfRule type="beginsWith" dxfId="18042" priority="1139" operator="beginsWith" text="ANT">
      <formula>LEFT(D6,LEN("ANT"))="ANT"</formula>
    </cfRule>
    <cfRule type="beginsWith" dxfId="18041" priority="1140" operator="beginsWith" text="FAL">
      <formula>LEFT(D6,LEN("FAL"))="FAL"</formula>
    </cfRule>
    <cfRule type="beginsWith" dxfId="18040" priority="1141" operator="beginsWith" text="OK">
      <formula>LEFT(D6,LEN("OK"))="OK"</formula>
    </cfRule>
  </conditionalFormatting>
  <conditionalFormatting sqref="D6">
    <cfRule type="beginsWith" dxfId="18039" priority="1138" operator="beginsWith" text="ATR">
      <formula>LEFT(D6,LEN("ATR"))="ATR"</formula>
    </cfRule>
  </conditionalFormatting>
  <conditionalFormatting sqref="D6">
    <cfRule type="beginsWith" dxfId="18038" priority="1137" operator="beginsWith" text="ATD">
      <formula>LEFT(D6,LEN("ATD"))="ATD"</formula>
    </cfRule>
  </conditionalFormatting>
  <conditionalFormatting sqref="D6">
    <cfRule type="beginsWith" dxfId="18037" priority="1136" stopIfTrue="1" operator="beginsWith" text="DP">
      <formula>LEFT(D6,LEN("DP"))="DP"</formula>
    </cfRule>
  </conditionalFormatting>
  <conditionalFormatting sqref="D5">
    <cfRule type="beginsWith" dxfId="18036" priority="1134" operator="beginsWith" text="FER">
      <formula>LEFT(D5,LEN("FER"))="FER"</formula>
    </cfRule>
    <cfRule type="beginsWith" dxfId="18035" priority="1135" operator="beginsWith" text="FRS">
      <formula>LEFT(D5,LEN("FRS"))="FRS"</formula>
    </cfRule>
  </conditionalFormatting>
  <conditionalFormatting sqref="D5">
    <cfRule type="beginsWith" dxfId="18034" priority="1133" operator="beginsWith" text="NT">
      <formula>LEFT(D5,LEN("NT"))="NT"</formula>
    </cfRule>
  </conditionalFormatting>
  <conditionalFormatting sqref="D5">
    <cfRule type="beginsWith" dxfId="18033" priority="1130" operator="beginsWith" text="ANT">
      <formula>LEFT(D5,LEN("ANT"))="ANT"</formula>
    </cfRule>
    <cfRule type="beginsWith" dxfId="18032" priority="1131" operator="beginsWith" text="FAL">
      <formula>LEFT(D5,LEN("FAL"))="FAL"</formula>
    </cfRule>
    <cfRule type="beginsWith" dxfId="18031" priority="1132" operator="beginsWith" text="OK">
      <formula>LEFT(D5,LEN("OK"))="OK"</formula>
    </cfRule>
  </conditionalFormatting>
  <conditionalFormatting sqref="D5">
    <cfRule type="beginsWith" dxfId="18030" priority="1129" operator="beginsWith" text="ATR">
      <formula>LEFT(D5,LEN("ATR"))="ATR"</formula>
    </cfRule>
  </conditionalFormatting>
  <conditionalFormatting sqref="D5">
    <cfRule type="beginsWith" dxfId="18029" priority="1128" operator="beginsWith" text="ATD">
      <formula>LEFT(D5,LEN("ATD"))="ATD"</formula>
    </cfRule>
  </conditionalFormatting>
  <conditionalFormatting sqref="D5">
    <cfRule type="beginsWith" dxfId="18028" priority="1127" operator="beginsWith" text="DP">
      <formula>LEFT(D5,LEN("DP"))="DP"</formula>
    </cfRule>
  </conditionalFormatting>
  <conditionalFormatting sqref="D8">
    <cfRule type="beginsWith" dxfId="18027" priority="1125" operator="beginsWith" text="FER">
      <formula>LEFT(D8,LEN("FER"))="FER"</formula>
    </cfRule>
    <cfRule type="beginsWith" dxfId="18026" priority="1126" operator="beginsWith" text="FRS">
      <formula>LEFT(D8,LEN("FRS"))="FRS"</formula>
    </cfRule>
  </conditionalFormatting>
  <conditionalFormatting sqref="D8">
    <cfRule type="beginsWith" dxfId="18025" priority="1124" operator="beginsWith" text="NT">
      <formula>LEFT(D8,LEN("NT"))="NT"</formula>
    </cfRule>
  </conditionalFormatting>
  <conditionalFormatting sqref="D8">
    <cfRule type="beginsWith" dxfId="18024" priority="1121" operator="beginsWith" text="ANT">
      <formula>LEFT(D8,LEN("ANT"))="ANT"</formula>
    </cfRule>
    <cfRule type="beginsWith" dxfId="18023" priority="1122" operator="beginsWith" text="FAL">
      <formula>LEFT(D8,LEN("FAL"))="FAL"</formula>
    </cfRule>
    <cfRule type="beginsWith" dxfId="18022" priority="1123" operator="beginsWith" text="OK">
      <formula>LEFT(D8,LEN("OK"))="OK"</formula>
    </cfRule>
  </conditionalFormatting>
  <conditionalFormatting sqref="D8">
    <cfRule type="beginsWith" dxfId="18021" priority="1120" operator="beginsWith" text="ATR">
      <formula>LEFT(D8,LEN("ATR"))="ATR"</formula>
    </cfRule>
  </conditionalFormatting>
  <conditionalFormatting sqref="D8">
    <cfRule type="beginsWith" dxfId="18020" priority="1119" operator="beginsWith" text="ATD">
      <formula>LEFT(D8,LEN("ATD"))="ATD"</formula>
    </cfRule>
  </conditionalFormatting>
  <conditionalFormatting sqref="D8">
    <cfRule type="beginsWith" dxfId="18019" priority="1118" operator="beginsWith" text="DP">
      <formula>LEFT(D8,LEN("DP"))="DP"</formula>
    </cfRule>
  </conditionalFormatting>
  <conditionalFormatting sqref="D7">
    <cfRule type="beginsWith" dxfId="18018" priority="1116" operator="beginsWith" text="FER">
      <formula>LEFT(D7,LEN("FER"))="FER"</formula>
    </cfRule>
    <cfRule type="beginsWith" dxfId="18017" priority="1117" operator="beginsWith" text="FRS">
      <formula>LEFT(D7,LEN("FRS"))="FRS"</formula>
    </cfRule>
  </conditionalFormatting>
  <conditionalFormatting sqref="D7">
    <cfRule type="beginsWith" dxfId="18016" priority="1115" operator="beginsWith" text="NT">
      <formula>LEFT(D7,LEN("NT"))="NT"</formula>
    </cfRule>
  </conditionalFormatting>
  <conditionalFormatting sqref="D7">
    <cfRule type="beginsWith" dxfId="18015" priority="1112" operator="beginsWith" text="ANT">
      <formula>LEFT(D7,LEN("ANT"))="ANT"</formula>
    </cfRule>
    <cfRule type="beginsWith" dxfId="18014" priority="1113" operator="beginsWith" text="FAL">
      <formula>LEFT(D7,LEN("FAL"))="FAL"</formula>
    </cfRule>
    <cfRule type="beginsWith" dxfId="18013" priority="1114" operator="beginsWith" text="OK">
      <formula>LEFT(D7,LEN("OK"))="OK"</formula>
    </cfRule>
  </conditionalFormatting>
  <conditionalFormatting sqref="D7">
    <cfRule type="beginsWith" dxfId="18012" priority="1111" operator="beginsWith" text="ATR">
      <formula>LEFT(D7,LEN("ATR"))="ATR"</formula>
    </cfRule>
  </conditionalFormatting>
  <conditionalFormatting sqref="D7">
    <cfRule type="beginsWith" dxfId="18011" priority="1110" operator="beginsWith" text="ATD">
      <formula>LEFT(D7,LEN("ATD"))="ATD"</formula>
    </cfRule>
  </conditionalFormatting>
  <conditionalFormatting sqref="D7">
    <cfRule type="beginsWith" dxfId="18010" priority="1109" operator="beginsWith" text="DP">
      <formula>LEFT(D7,LEN("DP"))="DP"</formula>
    </cfRule>
  </conditionalFormatting>
  <conditionalFormatting sqref="D10">
    <cfRule type="beginsWith" dxfId="18009" priority="1107" operator="beginsWith" text="FER">
      <formula>LEFT(D10,LEN("FER"))="FER"</formula>
    </cfRule>
    <cfRule type="beginsWith" dxfId="18008" priority="1108" operator="beginsWith" text="FRS">
      <formula>LEFT(D10,LEN("FRS"))="FRS"</formula>
    </cfRule>
  </conditionalFormatting>
  <conditionalFormatting sqref="D10">
    <cfRule type="beginsWith" dxfId="18007" priority="1106" operator="beginsWith" text="NT">
      <formula>LEFT(D10,LEN("NT"))="NT"</formula>
    </cfRule>
  </conditionalFormatting>
  <conditionalFormatting sqref="D10">
    <cfRule type="beginsWith" dxfId="18006" priority="1103" operator="beginsWith" text="ANT">
      <formula>LEFT(D10,LEN("ANT"))="ANT"</formula>
    </cfRule>
    <cfRule type="beginsWith" dxfId="18005" priority="1104" operator="beginsWith" text="FAL">
      <formula>LEFT(D10,LEN("FAL"))="FAL"</formula>
    </cfRule>
    <cfRule type="beginsWith" dxfId="18004" priority="1105" operator="beginsWith" text="OK">
      <formula>LEFT(D10,LEN("OK"))="OK"</formula>
    </cfRule>
  </conditionalFormatting>
  <conditionalFormatting sqref="D10">
    <cfRule type="beginsWith" dxfId="18003" priority="1102" operator="beginsWith" text="ATR">
      <formula>LEFT(D10,LEN("ATR"))="ATR"</formula>
    </cfRule>
  </conditionalFormatting>
  <conditionalFormatting sqref="D10">
    <cfRule type="beginsWith" dxfId="18002" priority="1101" operator="beginsWith" text="ATD">
      <formula>LEFT(D10,LEN("ATD"))="ATD"</formula>
    </cfRule>
  </conditionalFormatting>
  <conditionalFormatting sqref="D10">
    <cfRule type="beginsWith" dxfId="18001" priority="1100" stopIfTrue="1" operator="beginsWith" text="DP">
      <formula>LEFT(D10,LEN("DP"))="DP"</formula>
    </cfRule>
  </conditionalFormatting>
  <conditionalFormatting sqref="D9">
    <cfRule type="beginsWith" dxfId="18000" priority="1098" operator="beginsWith" text="FER">
      <formula>LEFT(D9,LEN("FER"))="FER"</formula>
    </cfRule>
    <cfRule type="beginsWith" dxfId="17999" priority="1099" operator="beginsWith" text="FRS">
      <formula>LEFT(D9,LEN("FRS"))="FRS"</formula>
    </cfRule>
  </conditionalFormatting>
  <conditionalFormatting sqref="D9">
    <cfRule type="beginsWith" dxfId="17998" priority="1097" operator="beginsWith" text="NT">
      <formula>LEFT(D9,LEN("NT"))="NT"</formula>
    </cfRule>
  </conditionalFormatting>
  <conditionalFormatting sqref="D9">
    <cfRule type="beginsWith" dxfId="17997" priority="1094" operator="beginsWith" text="ANT">
      <formula>LEFT(D9,LEN("ANT"))="ANT"</formula>
    </cfRule>
    <cfRule type="beginsWith" dxfId="17996" priority="1095" operator="beginsWith" text="FAL">
      <formula>LEFT(D9,LEN("FAL"))="FAL"</formula>
    </cfRule>
    <cfRule type="beginsWith" dxfId="17995" priority="1096" operator="beginsWith" text="OK">
      <formula>LEFT(D9,LEN("OK"))="OK"</formula>
    </cfRule>
  </conditionalFormatting>
  <conditionalFormatting sqref="D9">
    <cfRule type="beginsWith" dxfId="17994" priority="1093" operator="beginsWith" text="ATR">
      <formula>LEFT(D9,LEN("ATR"))="ATR"</formula>
    </cfRule>
  </conditionalFormatting>
  <conditionalFormatting sqref="D9">
    <cfRule type="beginsWith" dxfId="17993" priority="1092" operator="beginsWith" text="ATD">
      <formula>LEFT(D9,LEN("ATD"))="ATD"</formula>
    </cfRule>
  </conditionalFormatting>
  <conditionalFormatting sqref="D9">
    <cfRule type="beginsWith" dxfId="17992" priority="1091" operator="beginsWith" text="DP">
      <formula>LEFT(D9,LEN("DP"))="DP"</formula>
    </cfRule>
  </conditionalFormatting>
  <conditionalFormatting sqref="B13:D14">
    <cfRule type="expression" dxfId="17991" priority="1087">
      <formula>A11="FERIADO"</formula>
    </cfRule>
    <cfRule type="expression" dxfId="17990" priority="1088">
      <formula>A11="FÉRIAS"</formula>
    </cfRule>
    <cfRule type="expression" dxfId="17989" priority="1089">
      <formula>A11="ATESTADO"</formula>
    </cfRule>
    <cfRule type="expression" dxfId="17988" priority="1090">
      <formula>A11="NTRAB"</formula>
    </cfRule>
  </conditionalFormatting>
  <conditionalFormatting sqref="D11">
    <cfRule type="beginsWith" dxfId="17987" priority="1084" operator="beginsWith" text="DP">
      <formula>LEFT(D11,LEN("DP"))="DP"</formula>
    </cfRule>
    <cfRule type="beginsWith" dxfId="17986" priority="1085" operator="beginsWith" text="FER">
      <formula>LEFT(D11,LEN("FER"))="FER"</formula>
    </cfRule>
    <cfRule type="beginsWith" dxfId="17985" priority="1086" operator="beginsWith" text="FRS">
      <formula>LEFT(D11,LEN("FRS"))="FRS"</formula>
    </cfRule>
  </conditionalFormatting>
  <conditionalFormatting sqref="D11">
    <cfRule type="beginsWith" dxfId="17984" priority="1083" operator="beginsWith" text="NT">
      <formula>LEFT(D11,LEN("NT"))="NT"</formula>
    </cfRule>
  </conditionalFormatting>
  <conditionalFormatting sqref="D11">
    <cfRule type="beginsWith" dxfId="17983" priority="1080" operator="beginsWith" text="ANT">
      <formula>LEFT(D11,LEN("ANT"))="ANT"</formula>
    </cfRule>
    <cfRule type="beginsWith" dxfId="17982" priority="1081" operator="beginsWith" text="FAL">
      <formula>LEFT(D11,LEN("FAL"))="FAL"</formula>
    </cfRule>
    <cfRule type="beginsWith" dxfId="17981" priority="1082" operator="beginsWith" text="OK">
      <formula>LEFT(D11,LEN("OK"))="OK"</formula>
    </cfRule>
  </conditionalFormatting>
  <conditionalFormatting sqref="D11">
    <cfRule type="beginsWith" dxfId="17980" priority="1079" operator="beginsWith" text="ATR">
      <formula>LEFT(D11,LEN("ATR"))="ATR"</formula>
    </cfRule>
  </conditionalFormatting>
  <conditionalFormatting sqref="D11">
    <cfRule type="beginsWith" dxfId="17979" priority="1078" operator="beginsWith" text="ATD">
      <formula>LEFT(D11,LEN("ATD"))="ATD"</formula>
    </cfRule>
  </conditionalFormatting>
  <conditionalFormatting sqref="D12">
    <cfRule type="beginsWith" dxfId="17978" priority="1076" operator="beginsWith" text="FER">
      <formula>LEFT(D12,LEN("FER"))="FER"</formula>
    </cfRule>
    <cfRule type="beginsWith" dxfId="17977" priority="1077" operator="beginsWith" text="FRS">
      <formula>LEFT(D12,LEN("FRS"))="FRS"</formula>
    </cfRule>
  </conditionalFormatting>
  <conditionalFormatting sqref="D12">
    <cfRule type="beginsWith" dxfId="17976" priority="1075" operator="beginsWith" text="NT">
      <formula>LEFT(D12,LEN("NT"))="NT"</formula>
    </cfRule>
  </conditionalFormatting>
  <conditionalFormatting sqref="D12">
    <cfRule type="beginsWith" dxfId="17975" priority="1072" operator="beginsWith" text="ANT">
      <formula>LEFT(D12,LEN("ANT"))="ANT"</formula>
    </cfRule>
    <cfRule type="beginsWith" dxfId="17974" priority="1073" operator="beginsWith" text="FAL">
      <formula>LEFT(D12,LEN("FAL"))="FAL"</formula>
    </cfRule>
    <cfRule type="beginsWith" dxfId="17973" priority="1074" operator="beginsWith" text="OK">
      <formula>LEFT(D12,LEN("OK"))="OK"</formula>
    </cfRule>
  </conditionalFormatting>
  <conditionalFormatting sqref="D12">
    <cfRule type="beginsWith" dxfId="17972" priority="1071" operator="beginsWith" text="ATR">
      <formula>LEFT(D12,LEN("ATR"))="ATR"</formula>
    </cfRule>
  </conditionalFormatting>
  <conditionalFormatting sqref="D12">
    <cfRule type="beginsWith" dxfId="17971" priority="1070" operator="beginsWith" text="ATD">
      <formula>LEFT(D12,LEN("ATD"))="ATD"</formula>
    </cfRule>
  </conditionalFormatting>
  <conditionalFormatting sqref="D12">
    <cfRule type="beginsWith" dxfId="17970" priority="1069" stopIfTrue="1" operator="beginsWith" text="DP">
      <formula>LEFT(D12,LEN("DP"))="DP"</formula>
    </cfRule>
  </conditionalFormatting>
  <conditionalFormatting sqref="B15:D18">
    <cfRule type="expression" dxfId="17969" priority="1065">
      <formula>A15="FÉRIAS"</formula>
    </cfRule>
    <cfRule type="expression" dxfId="17968" priority="1066">
      <formula>A15="FERIADO"</formula>
    </cfRule>
    <cfRule type="expression" dxfId="17967" priority="1067">
      <formula>A15="ATESTADO"</formula>
    </cfRule>
    <cfRule type="expression" dxfId="17966" priority="1068">
      <formula>A15="NTRAB"</formula>
    </cfRule>
  </conditionalFormatting>
  <conditionalFormatting sqref="D20">
    <cfRule type="beginsWith" dxfId="17965" priority="1063" operator="beginsWith" text="FER">
      <formula>LEFT(D20,LEN("FER"))="FER"</formula>
    </cfRule>
    <cfRule type="beginsWith" dxfId="17964" priority="1064" operator="beginsWith" text="FRS">
      <formula>LEFT(D20,LEN("FRS"))="FRS"</formula>
    </cfRule>
  </conditionalFormatting>
  <conditionalFormatting sqref="D20">
    <cfRule type="beginsWith" dxfId="17963" priority="1062" operator="beginsWith" text="NT">
      <formula>LEFT(D20,LEN("NT"))="NT"</formula>
    </cfRule>
  </conditionalFormatting>
  <conditionalFormatting sqref="D20">
    <cfRule type="beginsWith" dxfId="17962" priority="1059" operator="beginsWith" text="ANT">
      <formula>LEFT(D20,LEN("ANT"))="ANT"</formula>
    </cfRule>
    <cfRule type="beginsWith" dxfId="17961" priority="1060" operator="beginsWith" text="FAL">
      <formula>LEFT(D20,LEN("FAL"))="FAL"</formula>
    </cfRule>
    <cfRule type="beginsWith" dxfId="17960" priority="1061" operator="beginsWith" text="OK">
      <formula>LEFT(D20,LEN("OK"))="OK"</formula>
    </cfRule>
  </conditionalFormatting>
  <conditionalFormatting sqref="D20">
    <cfRule type="beginsWith" dxfId="17959" priority="1058" operator="beginsWith" text="ATR">
      <formula>LEFT(D20,LEN("ATR"))="ATR"</formula>
    </cfRule>
  </conditionalFormatting>
  <conditionalFormatting sqref="D20">
    <cfRule type="beginsWith" dxfId="17958" priority="1057" operator="beginsWith" text="ATD">
      <formula>LEFT(D20,LEN("ATD"))="ATD"</formula>
    </cfRule>
  </conditionalFormatting>
  <conditionalFormatting sqref="D20">
    <cfRule type="beginsWith" dxfId="17957" priority="1056" operator="beginsWith" text="DP">
      <formula>LEFT(D20,LEN("DP"))="DP"</formula>
    </cfRule>
  </conditionalFormatting>
  <conditionalFormatting sqref="D19">
    <cfRule type="beginsWith" dxfId="17956" priority="1054" operator="beginsWith" text="FER">
      <formula>LEFT(D19,LEN("FER"))="FER"</formula>
    </cfRule>
    <cfRule type="beginsWith" dxfId="17955" priority="1055" operator="beginsWith" text="FRS">
      <formula>LEFT(D19,LEN("FRS"))="FRS"</formula>
    </cfRule>
  </conditionalFormatting>
  <conditionalFormatting sqref="D19">
    <cfRule type="beginsWith" dxfId="17954" priority="1053" operator="beginsWith" text="NT">
      <formula>LEFT(D19,LEN("NT"))="NT"</formula>
    </cfRule>
  </conditionalFormatting>
  <conditionalFormatting sqref="D19">
    <cfRule type="beginsWith" dxfId="17953" priority="1050" operator="beginsWith" text="ANT">
      <formula>LEFT(D19,LEN("ANT"))="ANT"</formula>
    </cfRule>
    <cfRule type="beginsWith" dxfId="17952" priority="1051" operator="beginsWith" text="FAL">
      <formula>LEFT(D19,LEN("FAL"))="FAL"</formula>
    </cfRule>
    <cfRule type="beginsWith" dxfId="17951" priority="1052" operator="beginsWith" text="OK">
      <formula>LEFT(D19,LEN("OK"))="OK"</formula>
    </cfRule>
  </conditionalFormatting>
  <conditionalFormatting sqref="D19">
    <cfRule type="beginsWith" dxfId="17950" priority="1049" operator="beginsWith" text="ATR">
      <formula>LEFT(D19,LEN("ATR"))="ATR"</formula>
    </cfRule>
  </conditionalFormatting>
  <conditionalFormatting sqref="D19">
    <cfRule type="beginsWith" dxfId="17949" priority="1048" operator="beginsWith" text="ATD">
      <formula>LEFT(D19,LEN("ATD"))="ATD"</formula>
    </cfRule>
  </conditionalFormatting>
  <conditionalFormatting sqref="D19">
    <cfRule type="beginsWith" dxfId="17948" priority="1047" operator="beginsWith" text="DP">
      <formula>LEFT(D19,LEN("DP"))="DP"</formula>
    </cfRule>
  </conditionalFormatting>
  <conditionalFormatting sqref="D22">
    <cfRule type="beginsWith" dxfId="17947" priority="1045" operator="beginsWith" text="FER">
      <formula>LEFT(D22,LEN("FER"))="FER"</formula>
    </cfRule>
    <cfRule type="beginsWith" dxfId="17946" priority="1046" operator="beginsWith" text="FRS">
      <formula>LEFT(D22,LEN("FRS"))="FRS"</formula>
    </cfRule>
  </conditionalFormatting>
  <conditionalFormatting sqref="D22">
    <cfRule type="beginsWith" dxfId="17945" priority="1044" operator="beginsWith" text="NT">
      <formula>LEFT(D22,LEN("NT"))="NT"</formula>
    </cfRule>
  </conditionalFormatting>
  <conditionalFormatting sqref="D22">
    <cfRule type="beginsWith" dxfId="17944" priority="1041" operator="beginsWith" text="ANT">
      <formula>LEFT(D22,LEN("ANT"))="ANT"</formula>
    </cfRule>
    <cfRule type="beginsWith" dxfId="17943" priority="1042" operator="beginsWith" text="FAL">
      <formula>LEFT(D22,LEN("FAL"))="FAL"</formula>
    </cfRule>
    <cfRule type="beginsWith" dxfId="17942" priority="1043" operator="beginsWith" text="OK">
      <formula>LEFT(D22,LEN("OK"))="OK"</formula>
    </cfRule>
  </conditionalFormatting>
  <conditionalFormatting sqref="D22">
    <cfRule type="beginsWith" dxfId="17941" priority="1040" operator="beginsWith" text="ATR">
      <formula>LEFT(D22,LEN("ATR"))="ATR"</formula>
    </cfRule>
  </conditionalFormatting>
  <conditionalFormatting sqref="D22">
    <cfRule type="beginsWith" dxfId="17940" priority="1039" operator="beginsWith" text="ATD">
      <formula>LEFT(D22,LEN("ATD"))="ATD"</formula>
    </cfRule>
  </conditionalFormatting>
  <conditionalFormatting sqref="D22">
    <cfRule type="beginsWith" dxfId="17939" priority="1038" stopIfTrue="1" operator="beginsWith" text="DP">
      <formula>LEFT(D22,LEN("DP"))="DP"</formula>
    </cfRule>
  </conditionalFormatting>
  <conditionalFormatting sqref="D21">
    <cfRule type="beginsWith" dxfId="17938" priority="1036" operator="beginsWith" text="FER">
      <formula>LEFT(D21,LEN("FER"))="FER"</formula>
    </cfRule>
    <cfRule type="beginsWith" dxfId="17937" priority="1037" operator="beginsWith" text="FRS">
      <formula>LEFT(D21,LEN("FRS"))="FRS"</formula>
    </cfRule>
  </conditionalFormatting>
  <conditionalFormatting sqref="D21">
    <cfRule type="beginsWith" dxfId="17936" priority="1035" operator="beginsWith" text="NT">
      <formula>LEFT(D21,LEN("NT"))="NT"</formula>
    </cfRule>
  </conditionalFormatting>
  <conditionalFormatting sqref="D21">
    <cfRule type="beginsWith" dxfId="17935" priority="1032" operator="beginsWith" text="ANT">
      <formula>LEFT(D21,LEN("ANT"))="ANT"</formula>
    </cfRule>
    <cfRule type="beginsWith" dxfId="17934" priority="1033" operator="beginsWith" text="FAL">
      <formula>LEFT(D21,LEN("FAL"))="FAL"</formula>
    </cfRule>
    <cfRule type="beginsWith" dxfId="17933" priority="1034" operator="beginsWith" text="OK">
      <formula>LEFT(D21,LEN("OK"))="OK"</formula>
    </cfRule>
  </conditionalFormatting>
  <conditionalFormatting sqref="D21">
    <cfRule type="beginsWith" dxfId="17932" priority="1031" operator="beginsWith" text="ATR">
      <formula>LEFT(D21,LEN("ATR"))="ATR"</formula>
    </cfRule>
  </conditionalFormatting>
  <conditionalFormatting sqref="D21">
    <cfRule type="beginsWith" dxfId="17931" priority="1030" operator="beginsWith" text="ATD">
      <formula>LEFT(D21,LEN("ATD"))="ATD"</formula>
    </cfRule>
  </conditionalFormatting>
  <conditionalFormatting sqref="D21">
    <cfRule type="beginsWith" dxfId="17930" priority="1029" operator="beginsWith" text="DP">
      <formula>LEFT(D21,LEN("DP"))="DP"</formula>
    </cfRule>
  </conditionalFormatting>
  <conditionalFormatting sqref="D24">
    <cfRule type="beginsWith" dxfId="17929" priority="1027" operator="beginsWith" text="FER">
      <formula>LEFT(D24,LEN("FER"))="FER"</formula>
    </cfRule>
    <cfRule type="beginsWith" dxfId="17928" priority="1028" operator="beginsWith" text="FRS">
      <formula>LEFT(D24,LEN("FRS"))="FRS"</formula>
    </cfRule>
  </conditionalFormatting>
  <conditionalFormatting sqref="D24">
    <cfRule type="beginsWith" dxfId="17927" priority="1026" operator="beginsWith" text="NT">
      <formula>LEFT(D24,LEN("NT"))="NT"</formula>
    </cfRule>
  </conditionalFormatting>
  <conditionalFormatting sqref="D24">
    <cfRule type="beginsWith" dxfId="17926" priority="1023" operator="beginsWith" text="ANT">
      <formula>LEFT(D24,LEN("ANT"))="ANT"</formula>
    </cfRule>
    <cfRule type="beginsWith" dxfId="17925" priority="1024" operator="beginsWith" text="FAL">
      <formula>LEFT(D24,LEN("FAL"))="FAL"</formula>
    </cfRule>
    <cfRule type="beginsWith" dxfId="17924" priority="1025" operator="beginsWith" text="OK">
      <formula>LEFT(D24,LEN("OK"))="OK"</formula>
    </cfRule>
  </conditionalFormatting>
  <conditionalFormatting sqref="D24">
    <cfRule type="beginsWith" dxfId="17923" priority="1022" operator="beginsWith" text="ATR">
      <formula>LEFT(D24,LEN("ATR"))="ATR"</formula>
    </cfRule>
  </conditionalFormatting>
  <conditionalFormatting sqref="D24">
    <cfRule type="beginsWith" dxfId="17922" priority="1021" operator="beginsWith" text="ATD">
      <formula>LEFT(D24,LEN("ATD"))="ATD"</formula>
    </cfRule>
  </conditionalFormatting>
  <conditionalFormatting sqref="D24">
    <cfRule type="beginsWith" dxfId="17921" priority="1020" operator="beginsWith" text="DP">
      <formula>LEFT(D24,LEN("DP"))="DP"</formula>
    </cfRule>
  </conditionalFormatting>
  <conditionalFormatting sqref="D23">
    <cfRule type="beginsWith" dxfId="17920" priority="1018" operator="beginsWith" text="FER">
      <formula>LEFT(D23,LEN("FER"))="FER"</formula>
    </cfRule>
    <cfRule type="beginsWith" dxfId="17919" priority="1019" operator="beginsWith" text="FRS">
      <formula>LEFT(D23,LEN("FRS"))="FRS"</formula>
    </cfRule>
  </conditionalFormatting>
  <conditionalFormatting sqref="D23">
    <cfRule type="beginsWith" dxfId="17918" priority="1017" operator="beginsWith" text="NT">
      <formula>LEFT(D23,LEN("NT"))="NT"</formula>
    </cfRule>
  </conditionalFormatting>
  <conditionalFormatting sqref="D23">
    <cfRule type="beginsWith" dxfId="17917" priority="1014" operator="beginsWith" text="ANT">
      <formula>LEFT(D23,LEN("ANT"))="ANT"</formula>
    </cfRule>
    <cfRule type="beginsWith" dxfId="17916" priority="1015" operator="beginsWith" text="FAL">
      <formula>LEFT(D23,LEN("FAL"))="FAL"</formula>
    </cfRule>
    <cfRule type="beginsWith" dxfId="17915" priority="1016" operator="beginsWith" text="OK">
      <formula>LEFT(D23,LEN("OK"))="OK"</formula>
    </cfRule>
  </conditionalFormatting>
  <conditionalFormatting sqref="D23">
    <cfRule type="beginsWith" dxfId="17914" priority="1013" operator="beginsWith" text="ATR">
      <formula>LEFT(D23,LEN("ATR"))="ATR"</formula>
    </cfRule>
  </conditionalFormatting>
  <conditionalFormatting sqref="D23">
    <cfRule type="beginsWith" dxfId="17913" priority="1012" operator="beginsWith" text="ATD">
      <formula>LEFT(D23,LEN("ATD"))="ATD"</formula>
    </cfRule>
  </conditionalFormatting>
  <conditionalFormatting sqref="D23">
    <cfRule type="beginsWith" dxfId="17912" priority="1011" operator="beginsWith" text="DP">
      <formula>LEFT(D23,LEN("DP"))="DP"</formula>
    </cfRule>
  </conditionalFormatting>
  <conditionalFormatting sqref="D26">
    <cfRule type="beginsWith" dxfId="17911" priority="1009" operator="beginsWith" text="FER">
      <formula>LEFT(D26,LEN("FER"))="FER"</formula>
    </cfRule>
    <cfRule type="beginsWith" dxfId="17910" priority="1010" operator="beginsWith" text="FRS">
      <formula>LEFT(D26,LEN("FRS"))="FRS"</formula>
    </cfRule>
  </conditionalFormatting>
  <conditionalFormatting sqref="D26">
    <cfRule type="beginsWith" dxfId="17909" priority="1008" operator="beginsWith" text="NT">
      <formula>LEFT(D26,LEN("NT"))="NT"</formula>
    </cfRule>
  </conditionalFormatting>
  <conditionalFormatting sqref="D26">
    <cfRule type="beginsWith" dxfId="17908" priority="1005" operator="beginsWith" text="ANT">
      <formula>LEFT(D26,LEN("ANT"))="ANT"</formula>
    </cfRule>
    <cfRule type="beginsWith" dxfId="17907" priority="1006" operator="beginsWith" text="FAL">
      <formula>LEFT(D26,LEN("FAL"))="FAL"</formula>
    </cfRule>
    <cfRule type="beginsWith" dxfId="17906" priority="1007" operator="beginsWith" text="OK">
      <formula>LEFT(D26,LEN("OK"))="OK"</formula>
    </cfRule>
  </conditionalFormatting>
  <conditionalFormatting sqref="D26">
    <cfRule type="beginsWith" dxfId="17905" priority="1004" operator="beginsWith" text="ATR">
      <formula>LEFT(D26,LEN("ATR"))="ATR"</formula>
    </cfRule>
  </conditionalFormatting>
  <conditionalFormatting sqref="D26">
    <cfRule type="beginsWith" dxfId="17904" priority="1003" operator="beginsWith" text="ATD">
      <formula>LEFT(D26,LEN("ATD"))="ATD"</formula>
    </cfRule>
  </conditionalFormatting>
  <conditionalFormatting sqref="D26">
    <cfRule type="beginsWith" dxfId="17903" priority="1002" stopIfTrue="1" operator="beginsWith" text="DP">
      <formula>LEFT(D26,LEN("DP"))="DP"</formula>
    </cfRule>
  </conditionalFormatting>
  <conditionalFormatting sqref="D25">
    <cfRule type="beginsWith" dxfId="17902" priority="1000" operator="beginsWith" text="FER">
      <formula>LEFT(D25,LEN("FER"))="FER"</formula>
    </cfRule>
    <cfRule type="beginsWith" dxfId="17901" priority="1001" operator="beginsWith" text="FRS">
      <formula>LEFT(D25,LEN("FRS"))="FRS"</formula>
    </cfRule>
  </conditionalFormatting>
  <conditionalFormatting sqref="D25">
    <cfRule type="beginsWith" dxfId="17900" priority="999" operator="beginsWith" text="NT">
      <formula>LEFT(D25,LEN("NT"))="NT"</formula>
    </cfRule>
  </conditionalFormatting>
  <conditionalFormatting sqref="D25">
    <cfRule type="beginsWith" dxfId="17899" priority="996" operator="beginsWith" text="ANT">
      <formula>LEFT(D25,LEN("ANT"))="ANT"</formula>
    </cfRule>
    <cfRule type="beginsWith" dxfId="17898" priority="997" operator="beginsWith" text="FAL">
      <formula>LEFT(D25,LEN("FAL"))="FAL"</formula>
    </cfRule>
    <cfRule type="beginsWith" dxfId="17897" priority="998" operator="beginsWith" text="OK">
      <formula>LEFT(D25,LEN("OK"))="OK"</formula>
    </cfRule>
  </conditionalFormatting>
  <conditionalFormatting sqref="D25">
    <cfRule type="beginsWith" dxfId="17896" priority="995" operator="beginsWith" text="ATR">
      <formula>LEFT(D25,LEN("ATR"))="ATR"</formula>
    </cfRule>
  </conditionalFormatting>
  <conditionalFormatting sqref="D25">
    <cfRule type="beginsWith" dxfId="17895" priority="994" operator="beginsWith" text="ATD">
      <formula>LEFT(D25,LEN("ATD"))="ATD"</formula>
    </cfRule>
  </conditionalFormatting>
  <conditionalFormatting sqref="D25">
    <cfRule type="beginsWith" dxfId="17894" priority="993" operator="beginsWith" text="DP">
      <formula>LEFT(D25,LEN("DP"))="DP"</formula>
    </cfRule>
  </conditionalFormatting>
  <conditionalFormatting sqref="D28">
    <cfRule type="beginsWith" dxfId="17893" priority="991" operator="beginsWith" text="FER">
      <formula>LEFT(D28,LEN("FER"))="FER"</formula>
    </cfRule>
    <cfRule type="beginsWith" dxfId="17892" priority="992" operator="beginsWith" text="FRS">
      <formula>LEFT(D28,LEN("FRS"))="FRS"</formula>
    </cfRule>
  </conditionalFormatting>
  <conditionalFormatting sqref="D28">
    <cfRule type="beginsWith" dxfId="17891" priority="990" operator="beginsWith" text="NT">
      <formula>LEFT(D28,LEN("NT"))="NT"</formula>
    </cfRule>
  </conditionalFormatting>
  <conditionalFormatting sqref="D28">
    <cfRule type="beginsWith" dxfId="17890" priority="987" operator="beginsWith" text="ANT">
      <formula>LEFT(D28,LEN("ANT"))="ANT"</formula>
    </cfRule>
    <cfRule type="beginsWith" dxfId="17889" priority="988" operator="beginsWith" text="FAL">
      <formula>LEFT(D28,LEN("FAL"))="FAL"</formula>
    </cfRule>
    <cfRule type="beginsWith" dxfId="17888" priority="989" operator="beginsWith" text="OK">
      <formula>LEFT(D28,LEN("OK"))="OK"</formula>
    </cfRule>
  </conditionalFormatting>
  <conditionalFormatting sqref="D28">
    <cfRule type="beginsWith" dxfId="17887" priority="986" operator="beginsWith" text="ATR">
      <formula>LEFT(D28,LEN("ATR"))="ATR"</formula>
    </cfRule>
  </conditionalFormatting>
  <conditionalFormatting sqref="D28">
    <cfRule type="beginsWith" dxfId="17886" priority="985" operator="beginsWith" text="ATD">
      <formula>LEFT(D28,LEN("ATD"))="ATD"</formula>
    </cfRule>
  </conditionalFormatting>
  <conditionalFormatting sqref="D28">
    <cfRule type="beginsWith" dxfId="17885" priority="984" operator="beginsWith" text="DP">
      <formula>LEFT(D28,LEN("DP"))="DP"</formula>
    </cfRule>
  </conditionalFormatting>
  <conditionalFormatting sqref="D27">
    <cfRule type="beginsWith" dxfId="17884" priority="982" operator="beginsWith" text="FER">
      <formula>LEFT(D27,LEN("FER"))="FER"</formula>
    </cfRule>
    <cfRule type="beginsWith" dxfId="17883" priority="983" operator="beginsWith" text="FRS">
      <formula>LEFT(D27,LEN("FRS"))="FRS"</formula>
    </cfRule>
  </conditionalFormatting>
  <conditionalFormatting sqref="D27">
    <cfRule type="beginsWith" dxfId="17882" priority="981" operator="beginsWith" text="NT">
      <formula>LEFT(D27,LEN("NT"))="NT"</formula>
    </cfRule>
  </conditionalFormatting>
  <conditionalFormatting sqref="D27">
    <cfRule type="beginsWith" dxfId="17881" priority="978" operator="beginsWith" text="ANT">
      <formula>LEFT(D27,LEN("ANT"))="ANT"</formula>
    </cfRule>
    <cfRule type="beginsWith" dxfId="17880" priority="979" operator="beginsWith" text="FAL">
      <formula>LEFT(D27,LEN("FAL"))="FAL"</formula>
    </cfRule>
    <cfRule type="beginsWith" dxfId="17879" priority="980" operator="beginsWith" text="OK">
      <formula>LEFT(D27,LEN("OK"))="OK"</formula>
    </cfRule>
  </conditionalFormatting>
  <conditionalFormatting sqref="D27">
    <cfRule type="beginsWith" dxfId="17878" priority="977" operator="beginsWith" text="ATR">
      <formula>LEFT(D27,LEN("ATR"))="ATR"</formula>
    </cfRule>
  </conditionalFormatting>
  <conditionalFormatting sqref="D27">
    <cfRule type="beginsWith" dxfId="17877" priority="976" operator="beginsWith" text="ATD">
      <formula>LEFT(D27,LEN("ATD"))="ATD"</formula>
    </cfRule>
  </conditionalFormatting>
  <conditionalFormatting sqref="D27">
    <cfRule type="beginsWith" dxfId="17876" priority="975" operator="beginsWith" text="DP">
      <formula>LEFT(D27,LEN("DP"))="DP"</formula>
    </cfRule>
  </conditionalFormatting>
  <conditionalFormatting sqref="D30">
    <cfRule type="beginsWith" dxfId="17875" priority="973" operator="beginsWith" text="FER">
      <formula>LEFT(D30,LEN("FER"))="FER"</formula>
    </cfRule>
    <cfRule type="beginsWith" dxfId="17874" priority="974" operator="beginsWith" text="FRS">
      <formula>LEFT(D30,LEN("FRS"))="FRS"</formula>
    </cfRule>
  </conditionalFormatting>
  <conditionalFormatting sqref="D30">
    <cfRule type="beginsWith" dxfId="17873" priority="972" operator="beginsWith" text="NT">
      <formula>LEFT(D30,LEN("NT"))="NT"</formula>
    </cfRule>
  </conditionalFormatting>
  <conditionalFormatting sqref="D30">
    <cfRule type="beginsWith" dxfId="17872" priority="969" operator="beginsWith" text="ANT">
      <formula>LEFT(D30,LEN("ANT"))="ANT"</formula>
    </cfRule>
    <cfRule type="beginsWith" dxfId="17871" priority="970" operator="beginsWith" text="FAL">
      <formula>LEFT(D30,LEN("FAL"))="FAL"</formula>
    </cfRule>
    <cfRule type="beginsWith" dxfId="17870" priority="971" operator="beginsWith" text="OK">
      <formula>LEFT(D30,LEN("OK"))="OK"</formula>
    </cfRule>
  </conditionalFormatting>
  <conditionalFormatting sqref="D30">
    <cfRule type="beginsWith" dxfId="17869" priority="968" operator="beginsWith" text="ATR">
      <formula>LEFT(D30,LEN("ATR"))="ATR"</formula>
    </cfRule>
  </conditionalFormatting>
  <conditionalFormatting sqref="D30">
    <cfRule type="beginsWith" dxfId="17868" priority="967" operator="beginsWith" text="ATD">
      <formula>LEFT(D30,LEN("ATD"))="ATD"</formula>
    </cfRule>
  </conditionalFormatting>
  <conditionalFormatting sqref="D30">
    <cfRule type="beginsWith" dxfId="17867" priority="966" stopIfTrue="1" operator="beginsWith" text="DP">
      <formula>LEFT(D30,LEN("DP"))="DP"</formula>
    </cfRule>
  </conditionalFormatting>
  <conditionalFormatting sqref="D29">
    <cfRule type="beginsWith" dxfId="17866" priority="964" operator="beginsWith" text="FER">
      <formula>LEFT(D29,LEN("FER"))="FER"</formula>
    </cfRule>
    <cfRule type="beginsWith" dxfId="17865" priority="965" operator="beginsWith" text="FRS">
      <formula>LEFT(D29,LEN("FRS"))="FRS"</formula>
    </cfRule>
  </conditionalFormatting>
  <conditionalFormatting sqref="D29">
    <cfRule type="beginsWith" dxfId="17864" priority="963" operator="beginsWith" text="NT">
      <formula>LEFT(D29,LEN("NT"))="NT"</formula>
    </cfRule>
  </conditionalFormatting>
  <conditionalFormatting sqref="D29">
    <cfRule type="beginsWith" dxfId="17863" priority="960" operator="beginsWith" text="ANT">
      <formula>LEFT(D29,LEN("ANT"))="ANT"</formula>
    </cfRule>
    <cfRule type="beginsWith" dxfId="17862" priority="961" operator="beginsWith" text="FAL">
      <formula>LEFT(D29,LEN("FAL"))="FAL"</formula>
    </cfRule>
    <cfRule type="beginsWith" dxfId="17861" priority="962" operator="beginsWith" text="OK">
      <formula>LEFT(D29,LEN("OK"))="OK"</formula>
    </cfRule>
  </conditionalFormatting>
  <conditionalFormatting sqref="D29">
    <cfRule type="beginsWith" dxfId="17860" priority="959" operator="beginsWith" text="ATR">
      <formula>LEFT(D29,LEN("ATR"))="ATR"</formula>
    </cfRule>
  </conditionalFormatting>
  <conditionalFormatting sqref="D29">
    <cfRule type="beginsWith" dxfId="17859" priority="958" operator="beginsWith" text="ATD">
      <formula>LEFT(D29,LEN("ATD"))="ATD"</formula>
    </cfRule>
  </conditionalFormatting>
  <conditionalFormatting sqref="D29">
    <cfRule type="beginsWith" dxfId="17858" priority="957" operator="beginsWith" text="DP">
      <formula>LEFT(D29,LEN("DP"))="DP"</formula>
    </cfRule>
  </conditionalFormatting>
  <conditionalFormatting sqref="D32">
    <cfRule type="beginsWith" dxfId="17857" priority="955" operator="beginsWith" text="FER">
      <formula>LEFT(D32,LEN("FER"))="FER"</formula>
    </cfRule>
    <cfRule type="beginsWith" dxfId="17856" priority="956" operator="beginsWith" text="FRS">
      <formula>LEFT(D32,LEN("FRS"))="FRS"</formula>
    </cfRule>
  </conditionalFormatting>
  <conditionalFormatting sqref="D32">
    <cfRule type="beginsWith" dxfId="17855" priority="954" operator="beginsWith" text="NT">
      <formula>LEFT(D32,LEN("NT"))="NT"</formula>
    </cfRule>
  </conditionalFormatting>
  <conditionalFormatting sqref="D32">
    <cfRule type="beginsWith" dxfId="17854" priority="951" operator="beginsWith" text="ANT">
      <formula>LEFT(D32,LEN("ANT"))="ANT"</formula>
    </cfRule>
    <cfRule type="beginsWith" dxfId="17853" priority="952" operator="beginsWith" text="FAL">
      <formula>LEFT(D32,LEN("FAL"))="FAL"</formula>
    </cfRule>
    <cfRule type="beginsWith" dxfId="17852" priority="953" operator="beginsWith" text="OK">
      <formula>LEFT(D32,LEN("OK"))="OK"</formula>
    </cfRule>
  </conditionalFormatting>
  <conditionalFormatting sqref="D32">
    <cfRule type="beginsWith" dxfId="17851" priority="950" operator="beginsWith" text="ATR">
      <formula>LEFT(D32,LEN("ATR"))="ATR"</formula>
    </cfRule>
  </conditionalFormatting>
  <conditionalFormatting sqref="D32">
    <cfRule type="beginsWith" dxfId="17850" priority="949" operator="beginsWith" text="ATD">
      <formula>LEFT(D32,LEN("ATD"))="ATD"</formula>
    </cfRule>
  </conditionalFormatting>
  <conditionalFormatting sqref="D32">
    <cfRule type="beginsWith" dxfId="17849" priority="948" operator="beginsWith" text="DP">
      <formula>LEFT(D32,LEN("DP"))="DP"</formula>
    </cfRule>
  </conditionalFormatting>
  <conditionalFormatting sqref="D31">
    <cfRule type="beginsWith" dxfId="17848" priority="946" operator="beginsWith" text="FER">
      <formula>LEFT(D31,LEN("FER"))="FER"</formula>
    </cfRule>
    <cfRule type="beginsWith" dxfId="17847" priority="947" operator="beginsWith" text="FRS">
      <formula>LEFT(D31,LEN("FRS"))="FRS"</formula>
    </cfRule>
  </conditionalFormatting>
  <conditionalFormatting sqref="D31">
    <cfRule type="beginsWith" dxfId="17846" priority="945" operator="beginsWith" text="NT">
      <formula>LEFT(D31,LEN("NT"))="NT"</formula>
    </cfRule>
  </conditionalFormatting>
  <conditionalFormatting sqref="D31">
    <cfRule type="beginsWith" dxfId="17845" priority="942" operator="beginsWith" text="ANT">
      <formula>LEFT(D31,LEN("ANT"))="ANT"</formula>
    </cfRule>
    <cfRule type="beginsWith" dxfId="17844" priority="943" operator="beginsWith" text="FAL">
      <formula>LEFT(D31,LEN("FAL"))="FAL"</formula>
    </cfRule>
    <cfRule type="beginsWith" dxfId="17843" priority="944" operator="beginsWith" text="OK">
      <formula>LEFT(D31,LEN("OK"))="OK"</formula>
    </cfRule>
  </conditionalFormatting>
  <conditionalFormatting sqref="D31">
    <cfRule type="beginsWith" dxfId="17842" priority="941" operator="beginsWith" text="ATR">
      <formula>LEFT(D31,LEN("ATR"))="ATR"</formula>
    </cfRule>
  </conditionalFormatting>
  <conditionalFormatting sqref="D31">
    <cfRule type="beginsWith" dxfId="17841" priority="940" operator="beginsWith" text="ATD">
      <formula>LEFT(D31,LEN("ATD"))="ATD"</formula>
    </cfRule>
  </conditionalFormatting>
  <conditionalFormatting sqref="D31">
    <cfRule type="beginsWith" dxfId="17840" priority="939" operator="beginsWith" text="DP">
      <formula>LEFT(D31,LEN("DP"))="DP"</formula>
    </cfRule>
  </conditionalFormatting>
  <conditionalFormatting sqref="D34">
    <cfRule type="beginsWith" dxfId="17839" priority="937" operator="beginsWith" text="FER">
      <formula>LEFT(D34,LEN("FER"))="FER"</formula>
    </cfRule>
    <cfRule type="beginsWith" dxfId="17838" priority="938" operator="beginsWith" text="FRS">
      <formula>LEFT(D34,LEN("FRS"))="FRS"</formula>
    </cfRule>
  </conditionalFormatting>
  <conditionalFormatting sqref="D34">
    <cfRule type="beginsWith" dxfId="17837" priority="936" operator="beginsWith" text="NT">
      <formula>LEFT(D34,LEN("NT"))="NT"</formula>
    </cfRule>
  </conditionalFormatting>
  <conditionalFormatting sqref="D34">
    <cfRule type="beginsWith" dxfId="17836" priority="933" operator="beginsWith" text="ANT">
      <formula>LEFT(D34,LEN("ANT"))="ANT"</formula>
    </cfRule>
    <cfRule type="beginsWith" dxfId="17835" priority="934" operator="beginsWith" text="FAL">
      <formula>LEFT(D34,LEN("FAL"))="FAL"</formula>
    </cfRule>
    <cfRule type="beginsWith" dxfId="17834" priority="935" operator="beginsWith" text="OK">
      <formula>LEFT(D34,LEN("OK"))="OK"</formula>
    </cfRule>
  </conditionalFormatting>
  <conditionalFormatting sqref="D34">
    <cfRule type="beginsWith" dxfId="17833" priority="932" operator="beginsWith" text="ATR">
      <formula>LEFT(D34,LEN("ATR"))="ATR"</formula>
    </cfRule>
  </conditionalFormatting>
  <conditionalFormatting sqref="D34">
    <cfRule type="beginsWith" dxfId="17832" priority="931" operator="beginsWith" text="ATD">
      <formula>LEFT(D34,LEN("ATD"))="ATD"</formula>
    </cfRule>
  </conditionalFormatting>
  <conditionalFormatting sqref="D34">
    <cfRule type="beginsWith" dxfId="17831" priority="930" stopIfTrue="1" operator="beginsWith" text="DP">
      <formula>LEFT(D34,LEN("DP"))="DP"</formula>
    </cfRule>
  </conditionalFormatting>
  <conditionalFormatting sqref="D33">
    <cfRule type="beginsWith" dxfId="17830" priority="928" operator="beginsWith" text="FER">
      <formula>LEFT(D33,LEN("FER"))="FER"</formula>
    </cfRule>
    <cfRule type="beginsWith" dxfId="17829" priority="929" operator="beginsWith" text="FRS">
      <formula>LEFT(D33,LEN("FRS"))="FRS"</formula>
    </cfRule>
  </conditionalFormatting>
  <conditionalFormatting sqref="D33">
    <cfRule type="beginsWith" dxfId="17828" priority="927" operator="beginsWith" text="NT">
      <formula>LEFT(D33,LEN("NT"))="NT"</formula>
    </cfRule>
  </conditionalFormatting>
  <conditionalFormatting sqref="D33">
    <cfRule type="beginsWith" dxfId="17827" priority="924" operator="beginsWith" text="ANT">
      <formula>LEFT(D33,LEN("ANT"))="ANT"</formula>
    </cfRule>
    <cfRule type="beginsWith" dxfId="17826" priority="925" operator="beginsWith" text="FAL">
      <formula>LEFT(D33,LEN("FAL"))="FAL"</formula>
    </cfRule>
    <cfRule type="beginsWith" dxfId="17825" priority="926" operator="beginsWith" text="OK">
      <formula>LEFT(D33,LEN("OK"))="OK"</formula>
    </cfRule>
  </conditionalFormatting>
  <conditionalFormatting sqref="D33">
    <cfRule type="beginsWith" dxfId="17824" priority="923" operator="beginsWith" text="ATR">
      <formula>LEFT(D33,LEN("ATR"))="ATR"</formula>
    </cfRule>
  </conditionalFormatting>
  <conditionalFormatting sqref="D33">
    <cfRule type="beginsWith" dxfId="17823" priority="922" operator="beginsWith" text="ATD">
      <formula>LEFT(D33,LEN("ATD"))="ATD"</formula>
    </cfRule>
  </conditionalFormatting>
  <conditionalFormatting sqref="D33">
    <cfRule type="beginsWith" dxfId="17822" priority="921" operator="beginsWith" text="DP">
      <formula>LEFT(D33,LEN("DP"))="DP"</formula>
    </cfRule>
  </conditionalFormatting>
  <conditionalFormatting sqref="D36">
    <cfRule type="beginsWith" dxfId="17821" priority="919" operator="beginsWith" text="FER">
      <formula>LEFT(D36,LEN("FER"))="FER"</formula>
    </cfRule>
    <cfRule type="beginsWith" dxfId="17820" priority="920" operator="beginsWith" text="FRS">
      <formula>LEFT(D36,LEN("FRS"))="FRS"</formula>
    </cfRule>
  </conditionalFormatting>
  <conditionalFormatting sqref="D36">
    <cfRule type="beginsWith" dxfId="17819" priority="918" operator="beginsWith" text="NT">
      <formula>LEFT(D36,LEN("NT"))="NT"</formula>
    </cfRule>
  </conditionalFormatting>
  <conditionalFormatting sqref="D36">
    <cfRule type="beginsWith" dxfId="17818" priority="915" operator="beginsWith" text="ANT">
      <formula>LEFT(D36,LEN("ANT"))="ANT"</formula>
    </cfRule>
    <cfRule type="beginsWith" dxfId="17817" priority="916" operator="beginsWith" text="FAL">
      <formula>LEFT(D36,LEN("FAL"))="FAL"</formula>
    </cfRule>
    <cfRule type="beginsWith" dxfId="17816" priority="917" operator="beginsWith" text="OK">
      <formula>LEFT(D36,LEN("OK"))="OK"</formula>
    </cfRule>
  </conditionalFormatting>
  <conditionalFormatting sqref="D36">
    <cfRule type="beginsWith" dxfId="17815" priority="914" operator="beginsWith" text="ATR">
      <formula>LEFT(D36,LEN("ATR"))="ATR"</formula>
    </cfRule>
  </conditionalFormatting>
  <conditionalFormatting sqref="D36">
    <cfRule type="beginsWith" dxfId="17814" priority="913" operator="beginsWith" text="ATD">
      <formula>LEFT(D36,LEN("ATD"))="ATD"</formula>
    </cfRule>
  </conditionalFormatting>
  <conditionalFormatting sqref="D36">
    <cfRule type="beginsWith" dxfId="17813" priority="912" operator="beginsWith" text="DP">
      <formula>LEFT(D36,LEN("DP"))="DP"</formula>
    </cfRule>
  </conditionalFormatting>
  <conditionalFormatting sqref="D35">
    <cfRule type="beginsWith" dxfId="17812" priority="910" operator="beginsWith" text="FER">
      <formula>LEFT(D35,LEN("FER"))="FER"</formula>
    </cfRule>
    <cfRule type="beginsWith" dxfId="17811" priority="911" operator="beginsWith" text="FRS">
      <formula>LEFT(D35,LEN("FRS"))="FRS"</formula>
    </cfRule>
  </conditionalFormatting>
  <conditionalFormatting sqref="D35">
    <cfRule type="beginsWith" dxfId="17810" priority="909" operator="beginsWith" text="NT">
      <formula>LEFT(D35,LEN("NT"))="NT"</formula>
    </cfRule>
  </conditionalFormatting>
  <conditionalFormatting sqref="D35">
    <cfRule type="beginsWith" dxfId="17809" priority="906" operator="beginsWith" text="ANT">
      <formula>LEFT(D35,LEN("ANT"))="ANT"</formula>
    </cfRule>
    <cfRule type="beginsWith" dxfId="17808" priority="907" operator="beginsWith" text="FAL">
      <formula>LEFT(D35,LEN("FAL"))="FAL"</formula>
    </cfRule>
    <cfRule type="beginsWith" dxfId="17807" priority="908" operator="beginsWith" text="OK">
      <formula>LEFT(D35,LEN("OK"))="OK"</formula>
    </cfRule>
  </conditionalFormatting>
  <conditionalFormatting sqref="D35">
    <cfRule type="beginsWith" dxfId="17806" priority="905" operator="beginsWith" text="ATR">
      <formula>LEFT(D35,LEN("ATR"))="ATR"</formula>
    </cfRule>
  </conditionalFormatting>
  <conditionalFormatting sqref="D35">
    <cfRule type="beginsWith" dxfId="17805" priority="904" operator="beginsWith" text="ATD">
      <formula>LEFT(D35,LEN("ATD"))="ATD"</formula>
    </cfRule>
  </conditionalFormatting>
  <conditionalFormatting sqref="D35">
    <cfRule type="beginsWith" dxfId="17804" priority="903" operator="beginsWith" text="DP">
      <formula>LEFT(D35,LEN("DP"))="DP"</formula>
    </cfRule>
  </conditionalFormatting>
  <conditionalFormatting sqref="D38">
    <cfRule type="beginsWith" dxfId="17803" priority="901" operator="beginsWith" text="FER">
      <formula>LEFT(D38,LEN("FER"))="FER"</formula>
    </cfRule>
    <cfRule type="beginsWith" dxfId="17802" priority="902" operator="beginsWith" text="FRS">
      <formula>LEFT(D38,LEN("FRS"))="FRS"</formula>
    </cfRule>
  </conditionalFormatting>
  <conditionalFormatting sqref="D38">
    <cfRule type="beginsWith" dxfId="17801" priority="900" operator="beginsWith" text="NT">
      <formula>LEFT(D38,LEN("NT"))="NT"</formula>
    </cfRule>
  </conditionalFormatting>
  <conditionalFormatting sqref="D38">
    <cfRule type="beginsWith" dxfId="17800" priority="897" operator="beginsWith" text="ANT">
      <formula>LEFT(D38,LEN("ANT"))="ANT"</formula>
    </cfRule>
    <cfRule type="beginsWith" dxfId="17799" priority="898" operator="beginsWith" text="FAL">
      <formula>LEFT(D38,LEN("FAL"))="FAL"</formula>
    </cfRule>
    <cfRule type="beginsWith" dxfId="17798" priority="899" operator="beginsWith" text="OK">
      <formula>LEFT(D38,LEN("OK"))="OK"</formula>
    </cfRule>
  </conditionalFormatting>
  <conditionalFormatting sqref="D38">
    <cfRule type="beginsWith" dxfId="17797" priority="896" operator="beginsWith" text="ATR">
      <formula>LEFT(D38,LEN("ATR"))="ATR"</formula>
    </cfRule>
  </conditionalFormatting>
  <conditionalFormatting sqref="D38">
    <cfRule type="beginsWith" dxfId="17796" priority="895" operator="beginsWith" text="ATD">
      <formula>LEFT(D38,LEN("ATD"))="ATD"</formula>
    </cfRule>
  </conditionalFormatting>
  <conditionalFormatting sqref="D38">
    <cfRule type="beginsWith" dxfId="17795" priority="894" stopIfTrue="1" operator="beginsWith" text="DP">
      <formula>LEFT(D38,LEN("DP"))="DP"</formula>
    </cfRule>
  </conditionalFormatting>
  <conditionalFormatting sqref="D37">
    <cfRule type="beginsWith" dxfId="17794" priority="892" operator="beginsWith" text="FER">
      <formula>LEFT(D37,LEN("FER"))="FER"</formula>
    </cfRule>
    <cfRule type="beginsWith" dxfId="17793" priority="893" operator="beginsWith" text="FRS">
      <formula>LEFT(D37,LEN("FRS"))="FRS"</formula>
    </cfRule>
  </conditionalFormatting>
  <conditionalFormatting sqref="D37">
    <cfRule type="beginsWith" dxfId="17792" priority="891" operator="beginsWith" text="NT">
      <formula>LEFT(D37,LEN("NT"))="NT"</formula>
    </cfRule>
  </conditionalFormatting>
  <conditionalFormatting sqref="D37">
    <cfRule type="beginsWith" dxfId="17791" priority="888" operator="beginsWith" text="ANT">
      <formula>LEFT(D37,LEN("ANT"))="ANT"</formula>
    </cfRule>
    <cfRule type="beginsWith" dxfId="17790" priority="889" operator="beginsWith" text="FAL">
      <formula>LEFT(D37,LEN("FAL"))="FAL"</formula>
    </cfRule>
    <cfRule type="beginsWith" dxfId="17789" priority="890" operator="beginsWith" text="OK">
      <formula>LEFT(D37,LEN("OK"))="OK"</formula>
    </cfRule>
  </conditionalFormatting>
  <conditionalFormatting sqref="D37">
    <cfRule type="beginsWith" dxfId="17788" priority="887" operator="beginsWith" text="ATR">
      <formula>LEFT(D37,LEN("ATR"))="ATR"</formula>
    </cfRule>
  </conditionalFormatting>
  <conditionalFormatting sqref="D37">
    <cfRule type="beginsWith" dxfId="17787" priority="886" operator="beginsWith" text="ATD">
      <formula>LEFT(D37,LEN("ATD"))="ATD"</formula>
    </cfRule>
  </conditionalFormatting>
  <conditionalFormatting sqref="D37">
    <cfRule type="beginsWith" dxfId="17786" priority="885" operator="beginsWith" text="DP">
      <formula>LEFT(D37,LEN("DP"))="DP"</formula>
    </cfRule>
  </conditionalFormatting>
  <conditionalFormatting sqref="B41:D42">
    <cfRule type="expression" dxfId="17785" priority="881">
      <formula>A39="FERIADO"</formula>
    </cfRule>
    <cfRule type="expression" dxfId="17784" priority="882">
      <formula>A39="FÉRIAS"</formula>
    </cfRule>
    <cfRule type="expression" dxfId="17783" priority="883">
      <formula>A39="ATESTADO"</formula>
    </cfRule>
    <cfRule type="expression" dxfId="17782" priority="884">
      <formula>A39="NTRAB"</formula>
    </cfRule>
  </conditionalFormatting>
  <conditionalFormatting sqref="D39">
    <cfRule type="beginsWith" dxfId="17781" priority="878" operator="beginsWith" text="DP">
      <formula>LEFT(D39,LEN("DP"))="DP"</formula>
    </cfRule>
    <cfRule type="beginsWith" dxfId="17780" priority="879" operator="beginsWith" text="FER">
      <formula>LEFT(D39,LEN("FER"))="FER"</formula>
    </cfRule>
    <cfRule type="beginsWith" dxfId="17779" priority="880" operator="beginsWith" text="FRS">
      <formula>LEFT(D39,LEN("FRS"))="FRS"</formula>
    </cfRule>
  </conditionalFormatting>
  <conditionalFormatting sqref="D39">
    <cfRule type="beginsWith" dxfId="17778" priority="877" operator="beginsWith" text="NT">
      <formula>LEFT(D39,LEN("NT"))="NT"</formula>
    </cfRule>
  </conditionalFormatting>
  <conditionalFormatting sqref="D39">
    <cfRule type="beginsWith" dxfId="17777" priority="874" operator="beginsWith" text="ANT">
      <formula>LEFT(D39,LEN("ANT"))="ANT"</formula>
    </cfRule>
    <cfRule type="beginsWith" dxfId="17776" priority="875" operator="beginsWith" text="FAL">
      <formula>LEFT(D39,LEN("FAL"))="FAL"</formula>
    </cfRule>
    <cfRule type="beginsWith" dxfId="17775" priority="876" operator="beginsWith" text="OK">
      <formula>LEFT(D39,LEN("OK"))="OK"</formula>
    </cfRule>
  </conditionalFormatting>
  <conditionalFormatting sqref="D39">
    <cfRule type="beginsWith" dxfId="17774" priority="873" operator="beginsWith" text="ATR">
      <formula>LEFT(D39,LEN("ATR"))="ATR"</formula>
    </cfRule>
  </conditionalFormatting>
  <conditionalFormatting sqref="D39">
    <cfRule type="beginsWith" dxfId="17773" priority="872" operator="beginsWith" text="ATD">
      <formula>LEFT(D39,LEN("ATD"))="ATD"</formula>
    </cfRule>
  </conditionalFormatting>
  <conditionalFormatting sqref="D40">
    <cfRule type="beginsWith" dxfId="17772" priority="870" operator="beginsWith" text="FER">
      <formula>LEFT(D40,LEN("FER"))="FER"</formula>
    </cfRule>
    <cfRule type="beginsWith" dxfId="17771" priority="871" operator="beginsWith" text="FRS">
      <formula>LEFT(D40,LEN("FRS"))="FRS"</formula>
    </cfRule>
  </conditionalFormatting>
  <conditionalFormatting sqref="D40">
    <cfRule type="beginsWith" dxfId="17770" priority="869" operator="beginsWith" text="NT">
      <formula>LEFT(D40,LEN("NT"))="NT"</formula>
    </cfRule>
  </conditionalFormatting>
  <conditionalFormatting sqref="D40">
    <cfRule type="beginsWith" dxfId="17769" priority="866" operator="beginsWith" text="ANT">
      <formula>LEFT(D40,LEN("ANT"))="ANT"</formula>
    </cfRule>
    <cfRule type="beginsWith" dxfId="17768" priority="867" operator="beginsWith" text="FAL">
      <formula>LEFT(D40,LEN("FAL"))="FAL"</formula>
    </cfRule>
    <cfRule type="beginsWith" dxfId="17767" priority="868" operator="beginsWith" text="OK">
      <formula>LEFT(D40,LEN("OK"))="OK"</formula>
    </cfRule>
  </conditionalFormatting>
  <conditionalFormatting sqref="D40">
    <cfRule type="beginsWith" dxfId="17766" priority="865" operator="beginsWith" text="ATR">
      <formula>LEFT(D40,LEN("ATR"))="ATR"</formula>
    </cfRule>
  </conditionalFormatting>
  <conditionalFormatting sqref="D40">
    <cfRule type="beginsWith" dxfId="17765" priority="864" operator="beginsWith" text="ATD">
      <formula>LEFT(D40,LEN("ATD"))="ATD"</formula>
    </cfRule>
  </conditionalFormatting>
  <conditionalFormatting sqref="D40">
    <cfRule type="beginsWith" dxfId="17764" priority="863" stopIfTrue="1" operator="beginsWith" text="DP">
      <formula>LEFT(D40,LEN("DP"))="DP"</formula>
    </cfRule>
  </conditionalFormatting>
  <conditionalFormatting sqref="G3:I6">
    <cfRule type="expression" dxfId="17763" priority="859">
      <formula>F3="FÉRIAS"</formula>
    </cfRule>
    <cfRule type="expression" dxfId="17762" priority="860">
      <formula>F3="FERIADO"</formula>
    </cfRule>
    <cfRule type="expression" dxfId="17761" priority="861">
      <formula>F3="ATESTADO"</formula>
    </cfRule>
    <cfRule type="expression" dxfId="17760" priority="862">
      <formula>F3="NTRAB"</formula>
    </cfRule>
  </conditionalFormatting>
  <conditionalFormatting sqref="I8">
    <cfRule type="beginsWith" dxfId="17759" priority="857" operator="beginsWith" text="FER">
      <formula>LEFT(I8,LEN("FER"))="FER"</formula>
    </cfRule>
    <cfRule type="beginsWith" dxfId="17758" priority="858" operator="beginsWith" text="FRS">
      <formula>LEFT(I8,LEN("FRS"))="FRS"</formula>
    </cfRule>
  </conditionalFormatting>
  <conditionalFormatting sqref="I8">
    <cfRule type="beginsWith" dxfId="17757" priority="856" operator="beginsWith" text="NT">
      <formula>LEFT(I8,LEN("NT"))="NT"</formula>
    </cfRule>
  </conditionalFormatting>
  <conditionalFormatting sqref="I8">
    <cfRule type="beginsWith" dxfId="17756" priority="853" operator="beginsWith" text="ANT">
      <formula>LEFT(I8,LEN("ANT"))="ANT"</formula>
    </cfRule>
    <cfRule type="beginsWith" dxfId="17755" priority="854" operator="beginsWith" text="FAL">
      <formula>LEFT(I8,LEN("FAL"))="FAL"</formula>
    </cfRule>
    <cfRule type="beginsWith" dxfId="17754" priority="855" operator="beginsWith" text="OK">
      <formula>LEFT(I8,LEN("OK"))="OK"</formula>
    </cfRule>
  </conditionalFormatting>
  <conditionalFormatting sqref="I8">
    <cfRule type="beginsWith" dxfId="17753" priority="852" operator="beginsWith" text="ATR">
      <formula>LEFT(I8,LEN("ATR"))="ATR"</formula>
    </cfRule>
  </conditionalFormatting>
  <conditionalFormatting sqref="I8">
    <cfRule type="beginsWith" dxfId="17752" priority="851" operator="beginsWith" text="ATD">
      <formula>LEFT(I8,LEN("ATD"))="ATD"</formula>
    </cfRule>
  </conditionalFormatting>
  <conditionalFormatting sqref="I8">
    <cfRule type="beginsWith" dxfId="17751" priority="850" operator="beginsWith" text="DP">
      <formula>LEFT(I8,LEN("DP"))="DP"</formula>
    </cfRule>
  </conditionalFormatting>
  <conditionalFormatting sqref="I7">
    <cfRule type="beginsWith" dxfId="17750" priority="848" operator="beginsWith" text="FER">
      <formula>LEFT(I7,LEN("FER"))="FER"</formula>
    </cfRule>
    <cfRule type="beginsWith" dxfId="17749" priority="849" operator="beginsWith" text="FRS">
      <formula>LEFT(I7,LEN("FRS"))="FRS"</formula>
    </cfRule>
  </conditionalFormatting>
  <conditionalFormatting sqref="I7">
    <cfRule type="beginsWith" dxfId="17748" priority="847" operator="beginsWith" text="NT">
      <formula>LEFT(I7,LEN("NT"))="NT"</formula>
    </cfRule>
  </conditionalFormatting>
  <conditionalFormatting sqref="I7">
    <cfRule type="beginsWith" dxfId="17747" priority="844" operator="beginsWith" text="ANT">
      <formula>LEFT(I7,LEN("ANT"))="ANT"</formula>
    </cfRule>
    <cfRule type="beginsWith" dxfId="17746" priority="845" operator="beginsWith" text="FAL">
      <formula>LEFT(I7,LEN("FAL"))="FAL"</formula>
    </cfRule>
    <cfRule type="beginsWith" dxfId="17745" priority="846" operator="beginsWith" text="OK">
      <formula>LEFT(I7,LEN("OK"))="OK"</formula>
    </cfRule>
  </conditionalFormatting>
  <conditionalFormatting sqref="I7">
    <cfRule type="beginsWith" dxfId="17744" priority="843" operator="beginsWith" text="ATR">
      <formula>LEFT(I7,LEN("ATR"))="ATR"</formula>
    </cfRule>
  </conditionalFormatting>
  <conditionalFormatting sqref="I7">
    <cfRule type="beginsWith" dxfId="17743" priority="842" operator="beginsWith" text="ATD">
      <formula>LEFT(I7,LEN("ATD"))="ATD"</formula>
    </cfRule>
  </conditionalFormatting>
  <conditionalFormatting sqref="I7">
    <cfRule type="beginsWith" dxfId="17742" priority="841" operator="beginsWith" text="DP">
      <formula>LEFT(I7,LEN("DP"))="DP"</formula>
    </cfRule>
  </conditionalFormatting>
  <conditionalFormatting sqref="I10">
    <cfRule type="beginsWith" dxfId="17741" priority="839" operator="beginsWith" text="FER">
      <formula>LEFT(I10,LEN("FER"))="FER"</formula>
    </cfRule>
    <cfRule type="beginsWith" dxfId="17740" priority="840" operator="beginsWith" text="FRS">
      <formula>LEFT(I10,LEN("FRS"))="FRS"</formula>
    </cfRule>
  </conditionalFormatting>
  <conditionalFormatting sqref="I10">
    <cfRule type="beginsWith" dxfId="17739" priority="838" operator="beginsWith" text="NT">
      <formula>LEFT(I10,LEN("NT"))="NT"</formula>
    </cfRule>
  </conditionalFormatting>
  <conditionalFormatting sqref="I10">
    <cfRule type="beginsWith" dxfId="17738" priority="835" operator="beginsWith" text="ANT">
      <formula>LEFT(I10,LEN("ANT"))="ANT"</formula>
    </cfRule>
    <cfRule type="beginsWith" dxfId="17737" priority="836" operator="beginsWith" text="FAL">
      <formula>LEFT(I10,LEN("FAL"))="FAL"</formula>
    </cfRule>
    <cfRule type="beginsWith" dxfId="17736" priority="837" operator="beginsWith" text="OK">
      <formula>LEFT(I10,LEN("OK"))="OK"</formula>
    </cfRule>
  </conditionalFormatting>
  <conditionalFormatting sqref="I10">
    <cfRule type="beginsWith" dxfId="17735" priority="834" operator="beginsWith" text="ATR">
      <formula>LEFT(I10,LEN("ATR"))="ATR"</formula>
    </cfRule>
  </conditionalFormatting>
  <conditionalFormatting sqref="I10">
    <cfRule type="beginsWith" dxfId="17734" priority="833" operator="beginsWith" text="ATD">
      <formula>LEFT(I10,LEN("ATD"))="ATD"</formula>
    </cfRule>
  </conditionalFormatting>
  <conditionalFormatting sqref="I10">
    <cfRule type="beginsWith" dxfId="17733" priority="832" stopIfTrue="1" operator="beginsWith" text="DP">
      <formula>LEFT(I10,LEN("DP"))="DP"</formula>
    </cfRule>
  </conditionalFormatting>
  <conditionalFormatting sqref="I9">
    <cfRule type="beginsWith" dxfId="17732" priority="830" operator="beginsWith" text="FER">
      <formula>LEFT(I9,LEN("FER"))="FER"</formula>
    </cfRule>
    <cfRule type="beginsWith" dxfId="17731" priority="831" operator="beginsWith" text="FRS">
      <formula>LEFT(I9,LEN("FRS"))="FRS"</formula>
    </cfRule>
  </conditionalFormatting>
  <conditionalFormatting sqref="I9">
    <cfRule type="beginsWith" dxfId="17730" priority="829" operator="beginsWith" text="NT">
      <formula>LEFT(I9,LEN("NT"))="NT"</formula>
    </cfRule>
  </conditionalFormatting>
  <conditionalFormatting sqref="I9">
    <cfRule type="beginsWith" dxfId="17729" priority="826" operator="beginsWith" text="ANT">
      <formula>LEFT(I9,LEN("ANT"))="ANT"</formula>
    </cfRule>
    <cfRule type="beginsWith" dxfId="17728" priority="827" operator="beginsWith" text="FAL">
      <formula>LEFT(I9,LEN("FAL"))="FAL"</formula>
    </cfRule>
    <cfRule type="beginsWith" dxfId="17727" priority="828" operator="beginsWith" text="OK">
      <formula>LEFT(I9,LEN("OK"))="OK"</formula>
    </cfRule>
  </conditionalFormatting>
  <conditionalFormatting sqref="I9">
    <cfRule type="beginsWith" dxfId="17726" priority="825" operator="beginsWith" text="ATR">
      <formula>LEFT(I9,LEN("ATR"))="ATR"</formula>
    </cfRule>
  </conditionalFormatting>
  <conditionalFormatting sqref="I9">
    <cfRule type="beginsWith" dxfId="17725" priority="824" operator="beginsWith" text="ATD">
      <formula>LEFT(I9,LEN("ATD"))="ATD"</formula>
    </cfRule>
  </conditionalFormatting>
  <conditionalFormatting sqref="I9">
    <cfRule type="beginsWith" dxfId="17724" priority="823" operator="beginsWith" text="DP">
      <formula>LEFT(I9,LEN("DP"))="DP"</formula>
    </cfRule>
  </conditionalFormatting>
  <conditionalFormatting sqref="I12">
    <cfRule type="beginsWith" dxfId="17723" priority="821" operator="beginsWith" text="FER">
      <formula>LEFT(I12,LEN("FER"))="FER"</formula>
    </cfRule>
    <cfRule type="beginsWith" dxfId="17722" priority="822" operator="beginsWith" text="FRS">
      <formula>LEFT(I12,LEN("FRS"))="FRS"</formula>
    </cfRule>
  </conditionalFormatting>
  <conditionalFormatting sqref="I12">
    <cfRule type="beginsWith" dxfId="17721" priority="820" operator="beginsWith" text="NT">
      <formula>LEFT(I12,LEN("NT"))="NT"</formula>
    </cfRule>
  </conditionalFormatting>
  <conditionalFormatting sqref="I12">
    <cfRule type="beginsWith" dxfId="17720" priority="817" operator="beginsWith" text="ANT">
      <formula>LEFT(I12,LEN("ANT"))="ANT"</formula>
    </cfRule>
    <cfRule type="beginsWith" dxfId="17719" priority="818" operator="beginsWith" text="FAL">
      <formula>LEFT(I12,LEN("FAL"))="FAL"</formula>
    </cfRule>
    <cfRule type="beginsWith" dxfId="17718" priority="819" operator="beginsWith" text="OK">
      <formula>LEFT(I12,LEN("OK"))="OK"</formula>
    </cfRule>
  </conditionalFormatting>
  <conditionalFormatting sqref="I12">
    <cfRule type="beginsWith" dxfId="17717" priority="816" operator="beginsWith" text="ATR">
      <formula>LEFT(I12,LEN("ATR"))="ATR"</formula>
    </cfRule>
  </conditionalFormatting>
  <conditionalFormatting sqref="I12">
    <cfRule type="beginsWith" dxfId="17716" priority="815" operator="beginsWith" text="ATD">
      <formula>LEFT(I12,LEN("ATD"))="ATD"</formula>
    </cfRule>
  </conditionalFormatting>
  <conditionalFormatting sqref="I12">
    <cfRule type="beginsWith" dxfId="17715" priority="814" operator="beginsWith" text="DP">
      <formula>LEFT(I12,LEN("DP"))="DP"</formula>
    </cfRule>
  </conditionalFormatting>
  <conditionalFormatting sqref="I11">
    <cfRule type="beginsWith" dxfId="17714" priority="812" operator="beginsWith" text="FER">
      <formula>LEFT(I11,LEN("FER"))="FER"</formula>
    </cfRule>
    <cfRule type="beginsWith" dxfId="17713" priority="813" operator="beginsWith" text="FRS">
      <formula>LEFT(I11,LEN("FRS"))="FRS"</formula>
    </cfRule>
  </conditionalFormatting>
  <conditionalFormatting sqref="I11">
    <cfRule type="beginsWith" dxfId="17712" priority="811" operator="beginsWith" text="NT">
      <formula>LEFT(I11,LEN("NT"))="NT"</formula>
    </cfRule>
  </conditionalFormatting>
  <conditionalFormatting sqref="I11">
    <cfRule type="beginsWith" dxfId="17711" priority="808" operator="beginsWith" text="ANT">
      <formula>LEFT(I11,LEN("ANT"))="ANT"</formula>
    </cfRule>
    <cfRule type="beginsWith" dxfId="17710" priority="809" operator="beginsWith" text="FAL">
      <formula>LEFT(I11,LEN("FAL"))="FAL"</formula>
    </cfRule>
    <cfRule type="beginsWith" dxfId="17709" priority="810" operator="beginsWith" text="OK">
      <formula>LEFT(I11,LEN("OK"))="OK"</formula>
    </cfRule>
  </conditionalFormatting>
  <conditionalFormatting sqref="I11">
    <cfRule type="beginsWith" dxfId="17708" priority="807" operator="beginsWith" text="ATR">
      <formula>LEFT(I11,LEN("ATR"))="ATR"</formula>
    </cfRule>
  </conditionalFormatting>
  <conditionalFormatting sqref="I11">
    <cfRule type="beginsWith" dxfId="17707" priority="806" operator="beginsWith" text="ATD">
      <formula>LEFT(I11,LEN("ATD"))="ATD"</formula>
    </cfRule>
  </conditionalFormatting>
  <conditionalFormatting sqref="I11">
    <cfRule type="beginsWith" dxfId="17706" priority="805" operator="beginsWith" text="DP">
      <formula>LEFT(I11,LEN("DP"))="DP"</formula>
    </cfRule>
  </conditionalFormatting>
  <conditionalFormatting sqref="I14">
    <cfRule type="beginsWith" dxfId="17705" priority="803" operator="beginsWith" text="FER">
      <formula>LEFT(I14,LEN("FER"))="FER"</formula>
    </cfRule>
    <cfRule type="beginsWith" dxfId="17704" priority="804" operator="beginsWith" text="FRS">
      <formula>LEFT(I14,LEN("FRS"))="FRS"</formula>
    </cfRule>
  </conditionalFormatting>
  <conditionalFormatting sqref="I14">
    <cfRule type="beginsWith" dxfId="17703" priority="802" operator="beginsWith" text="NT">
      <formula>LEFT(I14,LEN("NT"))="NT"</formula>
    </cfRule>
  </conditionalFormatting>
  <conditionalFormatting sqref="I14">
    <cfRule type="beginsWith" dxfId="17702" priority="799" operator="beginsWith" text="ANT">
      <formula>LEFT(I14,LEN("ANT"))="ANT"</formula>
    </cfRule>
    <cfRule type="beginsWith" dxfId="17701" priority="800" operator="beginsWith" text="FAL">
      <formula>LEFT(I14,LEN("FAL"))="FAL"</formula>
    </cfRule>
    <cfRule type="beginsWith" dxfId="17700" priority="801" operator="beginsWith" text="OK">
      <formula>LEFT(I14,LEN("OK"))="OK"</formula>
    </cfRule>
  </conditionalFormatting>
  <conditionalFormatting sqref="I14">
    <cfRule type="beginsWith" dxfId="17699" priority="798" operator="beginsWith" text="ATR">
      <formula>LEFT(I14,LEN("ATR"))="ATR"</formula>
    </cfRule>
  </conditionalFormatting>
  <conditionalFormatting sqref="I14">
    <cfRule type="beginsWith" dxfId="17698" priority="797" operator="beginsWith" text="ATD">
      <formula>LEFT(I14,LEN("ATD"))="ATD"</formula>
    </cfRule>
  </conditionalFormatting>
  <conditionalFormatting sqref="I14">
    <cfRule type="beginsWith" dxfId="17697" priority="796" stopIfTrue="1" operator="beginsWith" text="DP">
      <formula>LEFT(I14,LEN("DP"))="DP"</formula>
    </cfRule>
  </conditionalFormatting>
  <conditionalFormatting sqref="I13">
    <cfRule type="beginsWith" dxfId="17696" priority="794" operator="beginsWith" text="FER">
      <formula>LEFT(I13,LEN("FER"))="FER"</formula>
    </cfRule>
    <cfRule type="beginsWith" dxfId="17695" priority="795" operator="beginsWith" text="FRS">
      <formula>LEFT(I13,LEN("FRS"))="FRS"</formula>
    </cfRule>
  </conditionalFormatting>
  <conditionalFormatting sqref="I13">
    <cfRule type="beginsWith" dxfId="17694" priority="793" operator="beginsWith" text="NT">
      <formula>LEFT(I13,LEN("NT"))="NT"</formula>
    </cfRule>
  </conditionalFormatting>
  <conditionalFormatting sqref="I13">
    <cfRule type="beginsWith" dxfId="17693" priority="790" operator="beginsWith" text="ANT">
      <formula>LEFT(I13,LEN("ANT"))="ANT"</formula>
    </cfRule>
    <cfRule type="beginsWith" dxfId="17692" priority="791" operator="beginsWith" text="FAL">
      <formula>LEFT(I13,LEN("FAL"))="FAL"</formula>
    </cfRule>
    <cfRule type="beginsWith" dxfId="17691" priority="792" operator="beginsWith" text="OK">
      <formula>LEFT(I13,LEN("OK"))="OK"</formula>
    </cfRule>
  </conditionalFormatting>
  <conditionalFormatting sqref="I13">
    <cfRule type="beginsWith" dxfId="17690" priority="789" operator="beginsWith" text="ATR">
      <formula>LEFT(I13,LEN("ATR"))="ATR"</formula>
    </cfRule>
  </conditionalFormatting>
  <conditionalFormatting sqref="I13">
    <cfRule type="beginsWith" dxfId="17689" priority="788" operator="beginsWith" text="ATD">
      <formula>LEFT(I13,LEN("ATD"))="ATD"</formula>
    </cfRule>
  </conditionalFormatting>
  <conditionalFormatting sqref="I13">
    <cfRule type="beginsWith" dxfId="17688" priority="787" operator="beginsWith" text="DP">
      <formula>LEFT(I13,LEN("DP"))="DP"</formula>
    </cfRule>
  </conditionalFormatting>
  <conditionalFormatting sqref="I16">
    <cfRule type="beginsWith" dxfId="17687" priority="785" operator="beginsWith" text="FER">
      <formula>LEFT(I16,LEN("FER"))="FER"</formula>
    </cfRule>
    <cfRule type="beginsWith" dxfId="17686" priority="786" operator="beginsWith" text="FRS">
      <formula>LEFT(I16,LEN("FRS"))="FRS"</formula>
    </cfRule>
  </conditionalFormatting>
  <conditionalFormatting sqref="I16">
    <cfRule type="beginsWith" dxfId="17685" priority="784" operator="beginsWith" text="NT">
      <formula>LEFT(I16,LEN("NT"))="NT"</formula>
    </cfRule>
  </conditionalFormatting>
  <conditionalFormatting sqref="I16">
    <cfRule type="beginsWith" dxfId="17684" priority="781" operator="beginsWith" text="ANT">
      <formula>LEFT(I16,LEN("ANT"))="ANT"</formula>
    </cfRule>
    <cfRule type="beginsWith" dxfId="17683" priority="782" operator="beginsWith" text="FAL">
      <formula>LEFT(I16,LEN("FAL"))="FAL"</formula>
    </cfRule>
    <cfRule type="beginsWith" dxfId="17682" priority="783" operator="beginsWith" text="OK">
      <formula>LEFT(I16,LEN("OK"))="OK"</formula>
    </cfRule>
  </conditionalFormatting>
  <conditionalFormatting sqref="I16">
    <cfRule type="beginsWith" dxfId="17681" priority="780" operator="beginsWith" text="ATR">
      <formula>LEFT(I16,LEN("ATR"))="ATR"</formula>
    </cfRule>
  </conditionalFormatting>
  <conditionalFormatting sqref="I16">
    <cfRule type="beginsWith" dxfId="17680" priority="779" operator="beginsWith" text="ATD">
      <formula>LEFT(I16,LEN("ATD"))="ATD"</formula>
    </cfRule>
  </conditionalFormatting>
  <conditionalFormatting sqref="I16">
    <cfRule type="beginsWith" dxfId="17679" priority="778" operator="beginsWith" text="DP">
      <formula>LEFT(I16,LEN("DP"))="DP"</formula>
    </cfRule>
  </conditionalFormatting>
  <conditionalFormatting sqref="I15">
    <cfRule type="beginsWith" dxfId="17678" priority="776" operator="beginsWith" text="FER">
      <formula>LEFT(I15,LEN("FER"))="FER"</formula>
    </cfRule>
    <cfRule type="beginsWith" dxfId="17677" priority="777" operator="beginsWith" text="FRS">
      <formula>LEFT(I15,LEN("FRS"))="FRS"</formula>
    </cfRule>
  </conditionalFormatting>
  <conditionalFormatting sqref="I15">
    <cfRule type="beginsWith" dxfId="17676" priority="775" operator="beginsWith" text="NT">
      <formula>LEFT(I15,LEN("NT"))="NT"</formula>
    </cfRule>
  </conditionalFormatting>
  <conditionalFormatting sqref="I15">
    <cfRule type="beginsWith" dxfId="17675" priority="772" operator="beginsWith" text="ANT">
      <formula>LEFT(I15,LEN("ANT"))="ANT"</formula>
    </cfRule>
    <cfRule type="beginsWith" dxfId="17674" priority="773" operator="beginsWith" text="FAL">
      <formula>LEFT(I15,LEN("FAL"))="FAL"</formula>
    </cfRule>
    <cfRule type="beginsWith" dxfId="17673" priority="774" operator="beginsWith" text="OK">
      <formula>LEFT(I15,LEN("OK"))="OK"</formula>
    </cfRule>
  </conditionalFormatting>
  <conditionalFormatting sqref="I15">
    <cfRule type="beginsWith" dxfId="17672" priority="771" operator="beginsWith" text="ATR">
      <formula>LEFT(I15,LEN("ATR"))="ATR"</formula>
    </cfRule>
  </conditionalFormatting>
  <conditionalFormatting sqref="I15">
    <cfRule type="beginsWith" dxfId="17671" priority="770" operator="beginsWith" text="ATD">
      <formula>LEFT(I15,LEN("ATD"))="ATD"</formula>
    </cfRule>
  </conditionalFormatting>
  <conditionalFormatting sqref="I15">
    <cfRule type="beginsWith" dxfId="17670" priority="769" operator="beginsWith" text="DP">
      <formula>LEFT(I15,LEN("DP"))="DP"</formula>
    </cfRule>
  </conditionalFormatting>
  <conditionalFormatting sqref="I18">
    <cfRule type="beginsWith" dxfId="17669" priority="767" operator="beginsWith" text="FER">
      <formula>LEFT(I18,LEN("FER"))="FER"</formula>
    </cfRule>
    <cfRule type="beginsWith" dxfId="17668" priority="768" operator="beginsWith" text="FRS">
      <formula>LEFT(I18,LEN("FRS"))="FRS"</formula>
    </cfRule>
  </conditionalFormatting>
  <conditionalFormatting sqref="I18">
    <cfRule type="beginsWith" dxfId="17667" priority="766" operator="beginsWith" text="NT">
      <formula>LEFT(I18,LEN("NT"))="NT"</formula>
    </cfRule>
  </conditionalFormatting>
  <conditionalFormatting sqref="I18">
    <cfRule type="beginsWith" dxfId="17666" priority="763" operator="beginsWith" text="ANT">
      <formula>LEFT(I18,LEN("ANT"))="ANT"</formula>
    </cfRule>
    <cfRule type="beginsWith" dxfId="17665" priority="764" operator="beginsWith" text="FAL">
      <formula>LEFT(I18,LEN("FAL"))="FAL"</formula>
    </cfRule>
    <cfRule type="beginsWith" dxfId="17664" priority="765" operator="beginsWith" text="OK">
      <formula>LEFT(I18,LEN("OK"))="OK"</formula>
    </cfRule>
  </conditionalFormatting>
  <conditionalFormatting sqref="I18">
    <cfRule type="beginsWith" dxfId="17663" priority="762" operator="beginsWith" text="ATR">
      <formula>LEFT(I18,LEN("ATR"))="ATR"</formula>
    </cfRule>
  </conditionalFormatting>
  <conditionalFormatting sqref="I18">
    <cfRule type="beginsWith" dxfId="17662" priority="761" operator="beginsWith" text="ATD">
      <formula>LEFT(I18,LEN("ATD"))="ATD"</formula>
    </cfRule>
  </conditionalFormatting>
  <conditionalFormatting sqref="I18">
    <cfRule type="beginsWith" dxfId="17661" priority="760" stopIfTrue="1" operator="beginsWith" text="DP">
      <formula>LEFT(I18,LEN("DP"))="DP"</formula>
    </cfRule>
  </conditionalFormatting>
  <conditionalFormatting sqref="I17">
    <cfRule type="beginsWith" dxfId="17660" priority="758" operator="beginsWith" text="FER">
      <formula>LEFT(I17,LEN("FER"))="FER"</formula>
    </cfRule>
    <cfRule type="beginsWith" dxfId="17659" priority="759" operator="beginsWith" text="FRS">
      <formula>LEFT(I17,LEN("FRS"))="FRS"</formula>
    </cfRule>
  </conditionalFormatting>
  <conditionalFormatting sqref="I17">
    <cfRule type="beginsWith" dxfId="17658" priority="757" operator="beginsWith" text="NT">
      <formula>LEFT(I17,LEN("NT"))="NT"</formula>
    </cfRule>
  </conditionalFormatting>
  <conditionalFormatting sqref="I17">
    <cfRule type="beginsWith" dxfId="17657" priority="754" operator="beginsWith" text="ANT">
      <formula>LEFT(I17,LEN("ANT"))="ANT"</formula>
    </cfRule>
    <cfRule type="beginsWith" dxfId="17656" priority="755" operator="beginsWith" text="FAL">
      <formula>LEFT(I17,LEN("FAL"))="FAL"</formula>
    </cfRule>
    <cfRule type="beginsWith" dxfId="17655" priority="756" operator="beginsWith" text="OK">
      <formula>LEFT(I17,LEN("OK"))="OK"</formula>
    </cfRule>
  </conditionalFormatting>
  <conditionalFormatting sqref="I17">
    <cfRule type="beginsWith" dxfId="17654" priority="753" operator="beginsWith" text="ATR">
      <formula>LEFT(I17,LEN("ATR"))="ATR"</formula>
    </cfRule>
  </conditionalFormatting>
  <conditionalFormatting sqref="I17">
    <cfRule type="beginsWith" dxfId="17653" priority="752" operator="beginsWith" text="ATD">
      <formula>LEFT(I17,LEN("ATD"))="ATD"</formula>
    </cfRule>
  </conditionalFormatting>
  <conditionalFormatting sqref="I17">
    <cfRule type="beginsWith" dxfId="17652" priority="751" operator="beginsWith" text="DP">
      <formula>LEFT(I17,LEN("DP"))="DP"</formula>
    </cfRule>
  </conditionalFormatting>
  <conditionalFormatting sqref="I20">
    <cfRule type="beginsWith" dxfId="17651" priority="749" operator="beginsWith" text="FER">
      <formula>LEFT(I20,LEN("FER"))="FER"</formula>
    </cfRule>
    <cfRule type="beginsWith" dxfId="17650" priority="750" operator="beginsWith" text="FRS">
      <formula>LEFT(I20,LEN("FRS"))="FRS"</formula>
    </cfRule>
  </conditionalFormatting>
  <conditionalFormatting sqref="I20">
    <cfRule type="beginsWith" dxfId="17649" priority="748" operator="beginsWith" text="NT">
      <formula>LEFT(I20,LEN("NT"))="NT"</formula>
    </cfRule>
  </conditionalFormatting>
  <conditionalFormatting sqref="I20">
    <cfRule type="beginsWith" dxfId="17648" priority="745" operator="beginsWith" text="ANT">
      <formula>LEFT(I20,LEN("ANT"))="ANT"</formula>
    </cfRule>
    <cfRule type="beginsWith" dxfId="17647" priority="746" operator="beginsWith" text="FAL">
      <formula>LEFT(I20,LEN("FAL"))="FAL"</formula>
    </cfRule>
    <cfRule type="beginsWith" dxfId="17646" priority="747" operator="beginsWith" text="OK">
      <formula>LEFT(I20,LEN("OK"))="OK"</formula>
    </cfRule>
  </conditionalFormatting>
  <conditionalFormatting sqref="I20">
    <cfRule type="beginsWith" dxfId="17645" priority="744" operator="beginsWith" text="ATR">
      <formula>LEFT(I20,LEN("ATR"))="ATR"</formula>
    </cfRule>
  </conditionalFormatting>
  <conditionalFormatting sqref="I20">
    <cfRule type="beginsWith" dxfId="17644" priority="743" operator="beginsWith" text="ATD">
      <formula>LEFT(I20,LEN("ATD"))="ATD"</formula>
    </cfRule>
  </conditionalFormatting>
  <conditionalFormatting sqref="I20">
    <cfRule type="beginsWith" dxfId="17643" priority="742" operator="beginsWith" text="DP">
      <formula>LEFT(I20,LEN("DP"))="DP"</formula>
    </cfRule>
  </conditionalFormatting>
  <conditionalFormatting sqref="I19">
    <cfRule type="beginsWith" dxfId="17642" priority="740" operator="beginsWith" text="FER">
      <formula>LEFT(I19,LEN("FER"))="FER"</formula>
    </cfRule>
    <cfRule type="beginsWith" dxfId="17641" priority="741" operator="beginsWith" text="FRS">
      <formula>LEFT(I19,LEN("FRS"))="FRS"</formula>
    </cfRule>
  </conditionalFormatting>
  <conditionalFormatting sqref="I19">
    <cfRule type="beginsWith" dxfId="17640" priority="739" operator="beginsWith" text="NT">
      <formula>LEFT(I19,LEN("NT"))="NT"</formula>
    </cfRule>
  </conditionalFormatting>
  <conditionalFormatting sqref="I19">
    <cfRule type="beginsWith" dxfId="17639" priority="736" operator="beginsWith" text="ANT">
      <formula>LEFT(I19,LEN("ANT"))="ANT"</formula>
    </cfRule>
    <cfRule type="beginsWith" dxfId="17638" priority="737" operator="beginsWith" text="FAL">
      <formula>LEFT(I19,LEN("FAL"))="FAL"</formula>
    </cfRule>
    <cfRule type="beginsWith" dxfId="17637" priority="738" operator="beginsWith" text="OK">
      <formula>LEFT(I19,LEN("OK"))="OK"</formula>
    </cfRule>
  </conditionalFormatting>
  <conditionalFormatting sqref="I19">
    <cfRule type="beginsWith" dxfId="17636" priority="735" operator="beginsWith" text="ATR">
      <formula>LEFT(I19,LEN("ATR"))="ATR"</formula>
    </cfRule>
  </conditionalFormatting>
  <conditionalFormatting sqref="I19">
    <cfRule type="beginsWith" dxfId="17635" priority="734" operator="beginsWith" text="ATD">
      <formula>LEFT(I19,LEN("ATD"))="ATD"</formula>
    </cfRule>
  </conditionalFormatting>
  <conditionalFormatting sqref="I19">
    <cfRule type="beginsWith" dxfId="17634" priority="733" operator="beginsWith" text="DP">
      <formula>LEFT(I19,LEN("DP"))="DP"</formula>
    </cfRule>
  </conditionalFormatting>
  <conditionalFormatting sqref="I22">
    <cfRule type="beginsWith" dxfId="17633" priority="731" operator="beginsWith" text="FER">
      <formula>LEFT(I22,LEN("FER"))="FER"</formula>
    </cfRule>
    <cfRule type="beginsWith" dxfId="17632" priority="732" operator="beginsWith" text="FRS">
      <formula>LEFT(I22,LEN("FRS"))="FRS"</formula>
    </cfRule>
  </conditionalFormatting>
  <conditionalFormatting sqref="I22">
    <cfRule type="beginsWith" dxfId="17631" priority="730" operator="beginsWith" text="NT">
      <formula>LEFT(I22,LEN("NT"))="NT"</formula>
    </cfRule>
  </conditionalFormatting>
  <conditionalFormatting sqref="I22">
    <cfRule type="beginsWith" dxfId="17630" priority="727" operator="beginsWith" text="ANT">
      <formula>LEFT(I22,LEN("ANT"))="ANT"</formula>
    </cfRule>
    <cfRule type="beginsWith" dxfId="17629" priority="728" operator="beginsWith" text="FAL">
      <formula>LEFT(I22,LEN("FAL"))="FAL"</formula>
    </cfRule>
    <cfRule type="beginsWith" dxfId="17628" priority="729" operator="beginsWith" text="OK">
      <formula>LEFT(I22,LEN("OK"))="OK"</formula>
    </cfRule>
  </conditionalFormatting>
  <conditionalFormatting sqref="I22">
    <cfRule type="beginsWith" dxfId="17627" priority="726" operator="beginsWith" text="ATR">
      <formula>LEFT(I22,LEN("ATR"))="ATR"</formula>
    </cfRule>
  </conditionalFormatting>
  <conditionalFormatting sqref="I22">
    <cfRule type="beginsWith" dxfId="17626" priority="725" operator="beginsWith" text="ATD">
      <formula>LEFT(I22,LEN("ATD"))="ATD"</formula>
    </cfRule>
  </conditionalFormatting>
  <conditionalFormatting sqref="I22">
    <cfRule type="beginsWith" dxfId="17625" priority="724" stopIfTrue="1" operator="beginsWith" text="DP">
      <formula>LEFT(I22,LEN("DP"))="DP"</formula>
    </cfRule>
  </conditionalFormatting>
  <conditionalFormatting sqref="I21">
    <cfRule type="beginsWith" dxfId="17624" priority="722" operator="beginsWith" text="FER">
      <formula>LEFT(I21,LEN("FER"))="FER"</formula>
    </cfRule>
    <cfRule type="beginsWith" dxfId="17623" priority="723" operator="beginsWith" text="FRS">
      <formula>LEFT(I21,LEN("FRS"))="FRS"</formula>
    </cfRule>
  </conditionalFormatting>
  <conditionalFormatting sqref="I21">
    <cfRule type="beginsWith" dxfId="17622" priority="721" operator="beginsWith" text="NT">
      <formula>LEFT(I21,LEN("NT"))="NT"</formula>
    </cfRule>
  </conditionalFormatting>
  <conditionalFormatting sqref="I21">
    <cfRule type="beginsWith" dxfId="17621" priority="718" operator="beginsWith" text="ANT">
      <formula>LEFT(I21,LEN("ANT"))="ANT"</formula>
    </cfRule>
    <cfRule type="beginsWith" dxfId="17620" priority="719" operator="beginsWith" text="FAL">
      <formula>LEFT(I21,LEN("FAL"))="FAL"</formula>
    </cfRule>
    <cfRule type="beginsWith" dxfId="17619" priority="720" operator="beginsWith" text="OK">
      <formula>LEFT(I21,LEN("OK"))="OK"</formula>
    </cfRule>
  </conditionalFormatting>
  <conditionalFormatting sqref="I21">
    <cfRule type="beginsWith" dxfId="17618" priority="717" operator="beginsWith" text="ATR">
      <formula>LEFT(I21,LEN("ATR"))="ATR"</formula>
    </cfRule>
  </conditionalFormatting>
  <conditionalFormatting sqref="I21">
    <cfRule type="beginsWith" dxfId="17617" priority="716" operator="beginsWith" text="ATD">
      <formula>LEFT(I21,LEN("ATD"))="ATD"</formula>
    </cfRule>
  </conditionalFormatting>
  <conditionalFormatting sqref="I21">
    <cfRule type="beginsWith" dxfId="17616" priority="715" operator="beginsWith" text="DP">
      <formula>LEFT(I21,LEN("DP"))="DP"</formula>
    </cfRule>
  </conditionalFormatting>
  <conditionalFormatting sqref="I24">
    <cfRule type="beginsWith" dxfId="17615" priority="713" operator="beginsWith" text="FER">
      <formula>LEFT(I24,LEN("FER"))="FER"</formula>
    </cfRule>
    <cfRule type="beginsWith" dxfId="17614" priority="714" operator="beginsWith" text="FRS">
      <formula>LEFT(I24,LEN("FRS"))="FRS"</formula>
    </cfRule>
  </conditionalFormatting>
  <conditionalFormatting sqref="I24">
    <cfRule type="beginsWith" dxfId="17613" priority="712" operator="beginsWith" text="NT">
      <formula>LEFT(I24,LEN("NT"))="NT"</formula>
    </cfRule>
  </conditionalFormatting>
  <conditionalFormatting sqref="I24">
    <cfRule type="beginsWith" dxfId="17612" priority="709" operator="beginsWith" text="ANT">
      <formula>LEFT(I24,LEN("ANT"))="ANT"</formula>
    </cfRule>
    <cfRule type="beginsWith" dxfId="17611" priority="710" operator="beginsWith" text="FAL">
      <formula>LEFT(I24,LEN("FAL"))="FAL"</formula>
    </cfRule>
    <cfRule type="beginsWith" dxfId="17610" priority="711" operator="beginsWith" text="OK">
      <formula>LEFT(I24,LEN("OK"))="OK"</formula>
    </cfRule>
  </conditionalFormatting>
  <conditionalFormatting sqref="I24">
    <cfRule type="beginsWith" dxfId="17609" priority="708" operator="beginsWith" text="ATR">
      <formula>LEFT(I24,LEN("ATR"))="ATR"</formula>
    </cfRule>
  </conditionalFormatting>
  <conditionalFormatting sqref="I24">
    <cfRule type="beginsWith" dxfId="17608" priority="707" operator="beginsWith" text="ATD">
      <formula>LEFT(I24,LEN("ATD"))="ATD"</formula>
    </cfRule>
  </conditionalFormatting>
  <conditionalFormatting sqref="I24">
    <cfRule type="beginsWith" dxfId="17607" priority="706" operator="beginsWith" text="DP">
      <formula>LEFT(I24,LEN("DP"))="DP"</formula>
    </cfRule>
  </conditionalFormatting>
  <conditionalFormatting sqref="I23">
    <cfRule type="beginsWith" dxfId="17606" priority="704" operator="beginsWith" text="FER">
      <formula>LEFT(I23,LEN("FER"))="FER"</formula>
    </cfRule>
    <cfRule type="beginsWith" dxfId="17605" priority="705" operator="beginsWith" text="FRS">
      <formula>LEFT(I23,LEN("FRS"))="FRS"</formula>
    </cfRule>
  </conditionalFormatting>
  <conditionalFormatting sqref="I23">
    <cfRule type="beginsWith" dxfId="17604" priority="703" operator="beginsWith" text="NT">
      <formula>LEFT(I23,LEN("NT"))="NT"</formula>
    </cfRule>
  </conditionalFormatting>
  <conditionalFormatting sqref="I23">
    <cfRule type="beginsWith" dxfId="17603" priority="700" operator="beginsWith" text="ANT">
      <formula>LEFT(I23,LEN("ANT"))="ANT"</formula>
    </cfRule>
    <cfRule type="beginsWith" dxfId="17602" priority="701" operator="beginsWith" text="FAL">
      <formula>LEFT(I23,LEN("FAL"))="FAL"</formula>
    </cfRule>
    <cfRule type="beginsWith" dxfId="17601" priority="702" operator="beginsWith" text="OK">
      <formula>LEFT(I23,LEN("OK"))="OK"</formula>
    </cfRule>
  </conditionalFormatting>
  <conditionalFormatting sqref="I23">
    <cfRule type="beginsWith" dxfId="17600" priority="699" operator="beginsWith" text="ATR">
      <formula>LEFT(I23,LEN("ATR"))="ATR"</formula>
    </cfRule>
  </conditionalFormatting>
  <conditionalFormatting sqref="I23">
    <cfRule type="beginsWith" dxfId="17599" priority="698" operator="beginsWith" text="ATD">
      <formula>LEFT(I23,LEN("ATD"))="ATD"</formula>
    </cfRule>
  </conditionalFormatting>
  <conditionalFormatting sqref="I23">
    <cfRule type="beginsWith" dxfId="17598" priority="697" operator="beginsWith" text="DP">
      <formula>LEFT(I23,LEN("DP"))="DP"</formula>
    </cfRule>
  </conditionalFormatting>
  <conditionalFormatting sqref="I26">
    <cfRule type="beginsWith" dxfId="17597" priority="695" operator="beginsWith" text="FER">
      <formula>LEFT(I26,LEN("FER"))="FER"</formula>
    </cfRule>
    <cfRule type="beginsWith" dxfId="17596" priority="696" operator="beginsWith" text="FRS">
      <formula>LEFT(I26,LEN("FRS"))="FRS"</formula>
    </cfRule>
  </conditionalFormatting>
  <conditionalFormatting sqref="I26">
    <cfRule type="beginsWith" dxfId="17595" priority="694" operator="beginsWith" text="NT">
      <formula>LEFT(I26,LEN("NT"))="NT"</formula>
    </cfRule>
  </conditionalFormatting>
  <conditionalFormatting sqref="I26">
    <cfRule type="beginsWith" dxfId="17594" priority="691" operator="beginsWith" text="ANT">
      <formula>LEFT(I26,LEN("ANT"))="ANT"</formula>
    </cfRule>
    <cfRule type="beginsWith" dxfId="17593" priority="692" operator="beginsWith" text="FAL">
      <formula>LEFT(I26,LEN("FAL"))="FAL"</formula>
    </cfRule>
    <cfRule type="beginsWith" dxfId="17592" priority="693" operator="beginsWith" text="OK">
      <formula>LEFT(I26,LEN("OK"))="OK"</formula>
    </cfRule>
  </conditionalFormatting>
  <conditionalFormatting sqref="I26">
    <cfRule type="beginsWith" dxfId="17591" priority="690" operator="beginsWith" text="ATR">
      <formula>LEFT(I26,LEN("ATR"))="ATR"</formula>
    </cfRule>
  </conditionalFormatting>
  <conditionalFormatting sqref="I26">
    <cfRule type="beginsWith" dxfId="17590" priority="689" operator="beginsWith" text="ATD">
      <formula>LEFT(I26,LEN("ATD"))="ATD"</formula>
    </cfRule>
  </conditionalFormatting>
  <conditionalFormatting sqref="I26">
    <cfRule type="beginsWith" dxfId="17589" priority="688" stopIfTrue="1" operator="beginsWith" text="DP">
      <formula>LEFT(I26,LEN("DP"))="DP"</formula>
    </cfRule>
  </conditionalFormatting>
  <conditionalFormatting sqref="I25">
    <cfRule type="beginsWith" dxfId="17588" priority="686" operator="beginsWith" text="FER">
      <formula>LEFT(I25,LEN("FER"))="FER"</formula>
    </cfRule>
    <cfRule type="beginsWith" dxfId="17587" priority="687" operator="beginsWith" text="FRS">
      <formula>LEFT(I25,LEN("FRS"))="FRS"</formula>
    </cfRule>
  </conditionalFormatting>
  <conditionalFormatting sqref="I25">
    <cfRule type="beginsWith" dxfId="17586" priority="685" operator="beginsWith" text="NT">
      <formula>LEFT(I25,LEN("NT"))="NT"</formula>
    </cfRule>
  </conditionalFormatting>
  <conditionalFormatting sqref="I25">
    <cfRule type="beginsWith" dxfId="17585" priority="682" operator="beginsWith" text="ANT">
      <formula>LEFT(I25,LEN("ANT"))="ANT"</formula>
    </cfRule>
    <cfRule type="beginsWith" dxfId="17584" priority="683" operator="beginsWith" text="FAL">
      <formula>LEFT(I25,LEN("FAL"))="FAL"</formula>
    </cfRule>
    <cfRule type="beginsWith" dxfId="17583" priority="684" operator="beginsWith" text="OK">
      <formula>LEFT(I25,LEN("OK"))="OK"</formula>
    </cfRule>
  </conditionalFormatting>
  <conditionalFormatting sqref="I25">
    <cfRule type="beginsWith" dxfId="17582" priority="681" operator="beginsWith" text="ATR">
      <formula>LEFT(I25,LEN("ATR"))="ATR"</formula>
    </cfRule>
  </conditionalFormatting>
  <conditionalFormatting sqref="I25">
    <cfRule type="beginsWith" dxfId="17581" priority="680" operator="beginsWith" text="ATD">
      <formula>LEFT(I25,LEN("ATD"))="ATD"</formula>
    </cfRule>
  </conditionalFormatting>
  <conditionalFormatting sqref="I25">
    <cfRule type="beginsWith" dxfId="17580" priority="679" operator="beginsWith" text="DP">
      <formula>LEFT(I25,LEN("DP"))="DP"</formula>
    </cfRule>
  </conditionalFormatting>
  <conditionalFormatting sqref="G29:I30">
    <cfRule type="expression" dxfId="17579" priority="675">
      <formula>F27="FERIADO"</formula>
    </cfRule>
    <cfRule type="expression" dxfId="17578" priority="676">
      <formula>F27="FÉRIAS"</formula>
    </cfRule>
    <cfRule type="expression" dxfId="17577" priority="677">
      <formula>F27="ATESTADO"</formula>
    </cfRule>
    <cfRule type="expression" dxfId="17576" priority="678">
      <formula>F27="NTRAB"</formula>
    </cfRule>
  </conditionalFormatting>
  <conditionalFormatting sqref="I27">
    <cfRule type="beginsWith" dxfId="17575" priority="672" operator="beginsWith" text="DP">
      <formula>LEFT(I27,LEN("DP"))="DP"</formula>
    </cfRule>
    <cfRule type="beginsWith" dxfId="17574" priority="673" operator="beginsWith" text="FER">
      <formula>LEFT(I27,LEN("FER"))="FER"</formula>
    </cfRule>
    <cfRule type="beginsWith" dxfId="17573" priority="674" operator="beginsWith" text="FRS">
      <formula>LEFT(I27,LEN("FRS"))="FRS"</formula>
    </cfRule>
  </conditionalFormatting>
  <conditionalFormatting sqref="I27">
    <cfRule type="beginsWith" dxfId="17572" priority="671" operator="beginsWith" text="NT">
      <formula>LEFT(I27,LEN("NT"))="NT"</formula>
    </cfRule>
  </conditionalFormatting>
  <conditionalFormatting sqref="I27">
    <cfRule type="beginsWith" dxfId="17571" priority="668" operator="beginsWith" text="ANT">
      <formula>LEFT(I27,LEN("ANT"))="ANT"</formula>
    </cfRule>
    <cfRule type="beginsWith" dxfId="17570" priority="669" operator="beginsWith" text="FAL">
      <formula>LEFT(I27,LEN("FAL"))="FAL"</formula>
    </cfRule>
    <cfRule type="beginsWith" dxfId="17569" priority="670" operator="beginsWith" text="OK">
      <formula>LEFT(I27,LEN("OK"))="OK"</formula>
    </cfRule>
  </conditionalFormatting>
  <conditionalFormatting sqref="I27">
    <cfRule type="beginsWith" dxfId="17568" priority="667" operator="beginsWith" text="ATR">
      <formula>LEFT(I27,LEN("ATR"))="ATR"</formula>
    </cfRule>
  </conditionalFormatting>
  <conditionalFormatting sqref="I27">
    <cfRule type="beginsWith" dxfId="17567" priority="666" operator="beginsWith" text="ATD">
      <formula>LEFT(I27,LEN("ATD"))="ATD"</formula>
    </cfRule>
  </conditionalFormatting>
  <conditionalFormatting sqref="I28">
    <cfRule type="beginsWith" dxfId="17566" priority="664" operator="beginsWith" text="FER">
      <formula>LEFT(I28,LEN("FER"))="FER"</formula>
    </cfRule>
    <cfRule type="beginsWith" dxfId="17565" priority="665" operator="beginsWith" text="FRS">
      <formula>LEFT(I28,LEN("FRS"))="FRS"</formula>
    </cfRule>
  </conditionalFormatting>
  <conditionalFormatting sqref="I28">
    <cfRule type="beginsWith" dxfId="17564" priority="663" operator="beginsWith" text="NT">
      <formula>LEFT(I28,LEN("NT"))="NT"</formula>
    </cfRule>
  </conditionalFormatting>
  <conditionalFormatting sqref="I28">
    <cfRule type="beginsWith" dxfId="17563" priority="660" operator="beginsWith" text="ANT">
      <formula>LEFT(I28,LEN("ANT"))="ANT"</formula>
    </cfRule>
    <cfRule type="beginsWith" dxfId="17562" priority="661" operator="beginsWith" text="FAL">
      <formula>LEFT(I28,LEN("FAL"))="FAL"</formula>
    </cfRule>
    <cfRule type="beginsWith" dxfId="17561" priority="662" operator="beginsWith" text="OK">
      <formula>LEFT(I28,LEN("OK"))="OK"</formula>
    </cfRule>
  </conditionalFormatting>
  <conditionalFormatting sqref="I28">
    <cfRule type="beginsWith" dxfId="17560" priority="659" operator="beginsWith" text="ATR">
      <formula>LEFT(I28,LEN("ATR"))="ATR"</formula>
    </cfRule>
  </conditionalFormatting>
  <conditionalFormatting sqref="I28">
    <cfRule type="beginsWith" dxfId="17559" priority="658" operator="beginsWith" text="ATD">
      <formula>LEFT(I28,LEN("ATD"))="ATD"</formula>
    </cfRule>
  </conditionalFormatting>
  <conditionalFormatting sqref="I28">
    <cfRule type="beginsWith" dxfId="17558" priority="657" stopIfTrue="1" operator="beginsWith" text="DP">
      <formula>LEFT(I28,LEN("DP"))="DP"</formula>
    </cfRule>
  </conditionalFormatting>
  <conditionalFormatting sqref="G31:I34">
    <cfRule type="expression" dxfId="17557" priority="653">
      <formula>F31="FÉRIAS"</formula>
    </cfRule>
    <cfRule type="expression" dxfId="17556" priority="654">
      <formula>F31="FERIADO"</formula>
    </cfRule>
    <cfRule type="expression" dxfId="17555" priority="655">
      <formula>F31="ATESTADO"</formula>
    </cfRule>
    <cfRule type="expression" dxfId="17554" priority="656">
      <formula>F31="NTRAB"</formula>
    </cfRule>
  </conditionalFormatting>
  <conditionalFormatting sqref="I36">
    <cfRule type="beginsWith" dxfId="17553" priority="651" operator="beginsWith" text="FER">
      <formula>LEFT(I36,LEN("FER"))="FER"</formula>
    </cfRule>
    <cfRule type="beginsWith" dxfId="17552" priority="652" operator="beginsWith" text="FRS">
      <formula>LEFT(I36,LEN("FRS"))="FRS"</formula>
    </cfRule>
  </conditionalFormatting>
  <conditionalFormatting sqref="I36">
    <cfRule type="beginsWith" dxfId="17551" priority="650" operator="beginsWith" text="NT">
      <formula>LEFT(I36,LEN("NT"))="NT"</formula>
    </cfRule>
  </conditionalFormatting>
  <conditionalFormatting sqref="I36">
    <cfRule type="beginsWith" dxfId="17550" priority="647" operator="beginsWith" text="ANT">
      <formula>LEFT(I36,LEN("ANT"))="ANT"</formula>
    </cfRule>
    <cfRule type="beginsWith" dxfId="17549" priority="648" operator="beginsWith" text="FAL">
      <formula>LEFT(I36,LEN("FAL"))="FAL"</formula>
    </cfRule>
    <cfRule type="beginsWith" dxfId="17548" priority="649" operator="beginsWith" text="OK">
      <formula>LEFT(I36,LEN("OK"))="OK"</formula>
    </cfRule>
  </conditionalFormatting>
  <conditionalFormatting sqref="I36">
    <cfRule type="beginsWith" dxfId="17547" priority="646" operator="beginsWith" text="ATR">
      <formula>LEFT(I36,LEN("ATR"))="ATR"</formula>
    </cfRule>
  </conditionalFormatting>
  <conditionalFormatting sqref="I36">
    <cfRule type="beginsWith" dxfId="17546" priority="645" operator="beginsWith" text="ATD">
      <formula>LEFT(I36,LEN("ATD"))="ATD"</formula>
    </cfRule>
  </conditionalFormatting>
  <conditionalFormatting sqref="I36">
    <cfRule type="beginsWith" dxfId="17545" priority="644" operator="beginsWith" text="DP">
      <formula>LEFT(I36,LEN("DP"))="DP"</formula>
    </cfRule>
  </conditionalFormatting>
  <conditionalFormatting sqref="I35">
    <cfRule type="beginsWith" dxfId="17544" priority="642" operator="beginsWith" text="FER">
      <formula>LEFT(I35,LEN("FER"))="FER"</formula>
    </cfRule>
    <cfRule type="beginsWith" dxfId="17543" priority="643" operator="beginsWith" text="FRS">
      <formula>LEFT(I35,LEN("FRS"))="FRS"</formula>
    </cfRule>
  </conditionalFormatting>
  <conditionalFormatting sqref="I35">
    <cfRule type="beginsWith" dxfId="17542" priority="641" operator="beginsWith" text="NT">
      <formula>LEFT(I35,LEN("NT"))="NT"</formula>
    </cfRule>
  </conditionalFormatting>
  <conditionalFormatting sqref="I35">
    <cfRule type="beginsWith" dxfId="17541" priority="638" operator="beginsWith" text="ANT">
      <formula>LEFT(I35,LEN("ANT"))="ANT"</formula>
    </cfRule>
    <cfRule type="beginsWith" dxfId="17540" priority="639" operator="beginsWith" text="FAL">
      <formula>LEFT(I35,LEN("FAL"))="FAL"</formula>
    </cfRule>
    <cfRule type="beginsWith" dxfId="17539" priority="640" operator="beginsWith" text="OK">
      <formula>LEFT(I35,LEN("OK"))="OK"</formula>
    </cfRule>
  </conditionalFormatting>
  <conditionalFormatting sqref="I35">
    <cfRule type="beginsWith" dxfId="17538" priority="637" operator="beginsWith" text="ATR">
      <formula>LEFT(I35,LEN("ATR"))="ATR"</formula>
    </cfRule>
  </conditionalFormatting>
  <conditionalFormatting sqref="I35">
    <cfRule type="beginsWith" dxfId="17537" priority="636" operator="beginsWith" text="ATD">
      <formula>LEFT(I35,LEN("ATD"))="ATD"</formula>
    </cfRule>
  </conditionalFormatting>
  <conditionalFormatting sqref="I35">
    <cfRule type="beginsWith" dxfId="17536" priority="635" operator="beginsWith" text="DP">
      <formula>LEFT(I35,LEN("DP"))="DP"</formula>
    </cfRule>
  </conditionalFormatting>
  <conditionalFormatting sqref="I38">
    <cfRule type="beginsWith" dxfId="17535" priority="633" operator="beginsWith" text="FER">
      <formula>LEFT(I38,LEN("FER"))="FER"</formula>
    </cfRule>
    <cfRule type="beginsWith" dxfId="17534" priority="634" operator="beginsWith" text="FRS">
      <formula>LEFT(I38,LEN("FRS"))="FRS"</formula>
    </cfRule>
  </conditionalFormatting>
  <conditionalFormatting sqref="I38">
    <cfRule type="beginsWith" dxfId="17533" priority="632" operator="beginsWith" text="NT">
      <formula>LEFT(I38,LEN("NT"))="NT"</formula>
    </cfRule>
  </conditionalFormatting>
  <conditionalFormatting sqref="I38">
    <cfRule type="beginsWith" dxfId="17532" priority="629" operator="beginsWith" text="ANT">
      <formula>LEFT(I38,LEN("ANT"))="ANT"</formula>
    </cfRule>
    <cfRule type="beginsWith" dxfId="17531" priority="630" operator="beginsWith" text="FAL">
      <formula>LEFT(I38,LEN("FAL"))="FAL"</formula>
    </cfRule>
    <cfRule type="beginsWith" dxfId="17530" priority="631" operator="beginsWith" text="OK">
      <formula>LEFT(I38,LEN("OK"))="OK"</formula>
    </cfRule>
  </conditionalFormatting>
  <conditionalFormatting sqref="I38">
    <cfRule type="beginsWith" dxfId="17529" priority="628" operator="beginsWith" text="ATR">
      <formula>LEFT(I38,LEN("ATR"))="ATR"</formula>
    </cfRule>
  </conditionalFormatting>
  <conditionalFormatting sqref="I38">
    <cfRule type="beginsWith" dxfId="17528" priority="627" operator="beginsWith" text="ATD">
      <formula>LEFT(I38,LEN("ATD"))="ATD"</formula>
    </cfRule>
  </conditionalFormatting>
  <conditionalFormatting sqref="I38">
    <cfRule type="beginsWith" dxfId="17527" priority="626" stopIfTrue="1" operator="beginsWith" text="DP">
      <formula>LEFT(I38,LEN("DP"))="DP"</formula>
    </cfRule>
  </conditionalFormatting>
  <conditionalFormatting sqref="I37">
    <cfRule type="beginsWith" dxfId="17526" priority="624" operator="beginsWith" text="FER">
      <formula>LEFT(I37,LEN("FER"))="FER"</formula>
    </cfRule>
    <cfRule type="beginsWith" dxfId="17525" priority="625" operator="beginsWith" text="FRS">
      <formula>LEFT(I37,LEN("FRS"))="FRS"</formula>
    </cfRule>
  </conditionalFormatting>
  <conditionalFormatting sqref="I37">
    <cfRule type="beginsWith" dxfId="17524" priority="623" operator="beginsWith" text="NT">
      <formula>LEFT(I37,LEN("NT"))="NT"</formula>
    </cfRule>
  </conditionalFormatting>
  <conditionalFormatting sqref="I37">
    <cfRule type="beginsWith" dxfId="17523" priority="620" operator="beginsWith" text="ANT">
      <formula>LEFT(I37,LEN("ANT"))="ANT"</formula>
    </cfRule>
    <cfRule type="beginsWith" dxfId="17522" priority="621" operator="beginsWith" text="FAL">
      <formula>LEFT(I37,LEN("FAL"))="FAL"</formula>
    </cfRule>
    <cfRule type="beginsWith" dxfId="17521" priority="622" operator="beginsWith" text="OK">
      <formula>LEFT(I37,LEN("OK"))="OK"</formula>
    </cfRule>
  </conditionalFormatting>
  <conditionalFormatting sqref="I37">
    <cfRule type="beginsWith" dxfId="17520" priority="619" operator="beginsWith" text="ATR">
      <formula>LEFT(I37,LEN("ATR"))="ATR"</formula>
    </cfRule>
  </conditionalFormatting>
  <conditionalFormatting sqref="I37">
    <cfRule type="beginsWith" dxfId="17519" priority="618" operator="beginsWith" text="ATD">
      <formula>LEFT(I37,LEN("ATD"))="ATD"</formula>
    </cfRule>
  </conditionalFormatting>
  <conditionalFormatting sqref="I37">
    <cfRule type="beginsWith" dxfId="17518" priority="617" operator="beginsWith" text="DP">
      <formula>LEFT(I37,LEN("DP"))="DP"</formula>
    </cfRule>
  </conditionalFormatting>
  <conditionalFormatting sqref="I40">
    <cfRule type="beginsWith" dxfId="17517" priority="615" operator="beginsWith" text="FER">
      <formula>LEFT(I40,LEN("FER"))="FER"</formula>
    </cfRule>
    <cfRule type="beginsWith" dxfId="17516" priority="616" operator="beginsWith" text="FRS">
      <formula>LEFT(I40,LEN("FRS"))="FRS"</formula>
    </cfRule>
  </conditionalFormatting>
  <conditionalFormatting sqref="I40">
    <cfRule type="beginsWith" dxfId="17515" priority="614" operator="beginsWith" text="NT">
      <formula>LEFT(I40,LEN("NT"))="NT"</formula>
    </cfRule>
  </conditionalFormatting>
  <conditionalFormatting sqref="I40">
    <cfRule type="beginsWith" dxfId="17514" priority="611" operator="beginsWith" text="ANT">
      <formula>LEFT(I40,LEN("ANT"))="ANT"</formula>
    </cfRule>
    <cfRule type="beginsWith" dxfId="17513" priority="612" operator="beginsWith" text="FAL">
      <formula>LEFT(I40,LEN("FAL"))="FAL"</formula>
    </cfRule>
    <cfRule type="beginsWith" dxfId="17512" priority="613" operator="beginsWith" text="OK">
      <formula>LEFT(I40,LEN("OK"))="OK"</formula>
    </cfRule>
  </conditionalFormatting>
  <conditionalFormatting sqref="I40">
    <cfRule type="beginsWith" dxfId="17511" priority="610" operator="beginsWith" text="ATR">
      <formula>LEFT(I40,LEN("ATR"))="ATR"</formula>
    </cfRule>
  </conditionalFormatting>
  <conditionalFormatting sqref="I40">
    <cfRule type="beginsWith" dxfId="17510" priority="609" operator="beginsWith" text="ATD">
      <formula>LEFT(I40,LEN("ATD"))="ATD"</formula>
    </cfRule>
  </conditionalFormatting>
  <conditionalFormatting sqref="I40">
    <cfRule type="beginsWith" dxfId="17509" priority="608" operator="beginsWith" text="DP">
      <formula>LEFT(I40,LEN("DP"))="DP"</formula>
    </cfRule>
  </conditionalFormatting>
  <conditionalFormatting sqref="I39">
    <cfRule type="beginsWith" dxfId="17508" priority="606" operator="beginsWith" text="FER">
      <formula>LEFT(I39,LEN("FER"))="FER"</formula>
    </cfRule>
    <cfRule type="beginsWith" dxfId="17507" priority="607" operator="beginsWith" text="FRS">
      <formula>LEFT(I39,LEN("FRS"))="FRS"</formula>
    </cfRule>
  </conditionalFormatting>
  <conditionalFormatting sqref="I39">
    <cfRule type="beginsWith" dxfId="17506" priority="605" operator="beginsWith" text="NT">
      <formula>LEFT(I39,LEN("NT"))="NT"</formula>
    </cfRule>
  </conditionalFormatting>
  <conditionalFormatting sqref="I39">
    <cfRule type="beginsWith" dxfId="17505" priority="602" operator="beginsWith" text="ANT">
      <formula>LEFT(I39,LEN("ANT"))="ANT"</formula>
    </cfRule>
    <cfRule type="beginsWith" dxfId="17504" priority="603" operator="beginsWith" text="FAL">
      <formula>LEFT(I39,LEN("FAL"))="FAL"</formula>
    </cfRule>
    <cfRule type="beginsWith" dxfId="17503" priority="604" operator="beginsWith" text="OK">
      <formula>LEFT(I39,LEN("OK"))="OK"</formula>
    </cfRule>
  </conditionalFormatting>
  <conditionalFormatting sqref="I39">
    <cfRule type="beginsWith" dxfId="17502" priority="601" operator="beginsWith" text="ATR">
      <formula>LEFT(I39,LEN("ATR"))="ATR"</formula>
    </cfRule>
  </conditionalFormatting>
  <conditionalFormatting sqref="I39">
    <cfRule type="beginsWith" dxfId="17501" priority="600" operator="beginsWith" text="ATD">
      <formula>LEFT(I39,LEN("ATD"))="ATD"</formula>
    </cfRule>
  </conditionalFormatting>
  <conditionalFormatting sqref="I39">
    <cfRule type="beginsWith" dxfId="17500" priority="599" operator="beginsWith" text="DP">
      <formula>LEFT(I39,LEN("DP"))="DP"</formula>
    </cfRule>
  </conditionalFormatting>
  <conditionalFormatting sqref="I42">
    <cfRule type="beginsWith" dxfId="17499" priority="597" operator="beginsWith" text="FER">
      <formula>LEFT(I42,LEN("FER"))="FER"</formula>
    </cfRule>
    <cfRule type="beginsWith" dxfId="17498" priority="598" operator="beginsWith" text="FRS">
      <formula>LEFT(I42,LEN("FRS"))="FRS"</formula>
    </cfRule>
  </conditionalFormatting>
  <conditionalFormatting sqref="I42">
    <cfRule type="beginsWith" dxfId="17497" priority="596" operator="beginsWith" text="NT">
      <formula>LEFT(I42,LEN("NT"))="NT"</formula>
    </cfRule>
  </conditionalFormatting>
  <conditionalFormatting sqref="I42">
    <cfRule type="beginsWith" dxfId="17496" priority="593" operator="beginsWith" text="ANT">
      <formula>LEFT(I42,LEN("ANT"))="ANT"</formula>
    </cfRule>
    <cfRule type="beginsWith" dxfId="17495" priority="594" operator="beginsWith" text="FAL">
      <formula>LEFT(I42,LEN("FAL"))="FAL"</formula>
    </cfRule>
    <cfRule type="beginsWith" dxfId="17494" priority="595" operator="beginsWith" text="OK">
      <formula>LEFT(I42,LEN("OK"))="OK"</formula>
    </cfRule>
  </conditionalFormatting>
  <conditionalFormatting sqref="I42">
    <cfRule type="beginsWith" dxfId="17493" priority="592" operator="beginsWith" text="ATR">
      <formula>LEFT(I42,LEN("ATR"))="ATR"</formula>
    </cfRule>
  </conditionalFormatting>
  <conditionalFormatting sqref="I42">
    <cfRule type="beginsWith" dxfId="17492" priority="591" operator="beginsWith" text="ATD">
      <formula>LEFT(I42,LEN("ATD"))="ATD"</formula>
    </cfRule>
  </conditionalFormatting>
  <conditionalFormatting sqref="I42">
    <cfRule type="beginsWith" dxfId="17491" priority="590" stopIfTrue="1" operator="beginsWith" text="DP">
      <formula>LEFT(I42,LEN("DP"))="DP"</formula>
    </cfRule>
  </conditionalFormatting>
  <conditionalFormatting sqref="I41">
    <cfRule type="beginsWith" dxfId="17490" priority="588" operator="beginsWith" text="FER">
      <formula>LEFT(I41,LEN("FER"))="FER"</formula>
    </cfRule>
    <cfRule type="beginsWith" dxfId="17489" priority="589" operator="beginsWith" text="FRS">
      <formula>LEFT(I41,LEN("FRS"))="FRS"</formula>
    </cfRule>
  </conditionalFormatting>
  <conditionalFormatting sqref="I41">
    <cfRule type="beginsWith" dxfId="17488" priority="587" operator="beginsWith" text="NT">
      <formula>LEFT(I41,LEN("NT"))="NT"</formula>
    </cfRule>
  </conditionalFormatting>
  <conditionalFormatting sqref="I41">
    <cfRule type="beginsWith" dxfId="17487" priority="584" operator="beginsWith" text="ANT">
      <formula>LEFT(I41,LEN("ANT"))="ANT"</formula>
    </cfRule>
    <cfRule type="beginsWith" dxfId="17486" priority="585" operator="beginsWith" text="FAL">
      <formula>LEFT(I41,LEN("FAL"))="FAL"</formula>
    </cfRule>
    <cfRule type="beginsWith" dxfId="17485" priority="586" operator="beginsWith" text="OK">
      <formula>LEFT(I41,LEN("OK"))="OK"</formula>
    </cfRule>
  </conditionalFormatting>
  <conditionalFormatting sqref="I41">
    <cfRule type="beginsWith" dxfId="17484" priority="583" operator="beginsWith" text="ATR">
      <formula>LEFT(I41,LEN("ATR"))="ATR"</formula>
    </cfRule>
  </conditionalFormatting>
  <conditionalFormatting sqref="I41">
    <cfRule type="beginsWith" dxfId="17483" priority="582" operator="beginsWith" text="ATD">
      <formula>LEFT(I41,LEN("ATD"))="ATD"</formula>
    </cfRule>
  </conditionalFormatting>
  <conditionalFormatting sqref="I41">
    <cfRule type="beginsWith" dxfId="17482" priority="581" operator="beginsWith" text="DP">
      <formula>LEFT(I41,LEN("DP"))="DP"</formula>
    </cfRule>
  </conditionalFormatting>
  <conditionalFormatting sqref="N4">
    <cfRule type="beginsWith" dxfId="17481" priority="579" operator="beginsWith" text="FER">
      <formula>LEFT(N4,LEN("FER"))="FER"</formula>
    </cfRule>
    <cfRule type="beginsWith" dxfId="17480" priority="580" operator="beginsWith" text="FRS">
      <formula>LEFT(N4,LEN("FRS"))="FRS"</formula>
    </cfRule>
  </conditionalFormatting>
  <conditionalFormatting sqref="N4">
    <cfRule type="beginsWith" dxfId="17479" priority="578" operator="beginsWith" text="NT">
      <formula>LEFT(N4,LEN("NT"))="NT"</formula>
    </cfRule>
  </conditionalFormatting>
  <conditionalFormatting sqref="N4">
    <cfRule type="beginsWith" dxfId="17478" priority="575" operator="beginsWith" text="ANT">
      <formula>LEFT(N4,LEN("ANT"))="ANT"</formula>
    </cfRule>
    <cfRule type="beginsWith" dxfId="17477" priority="576" operator="beginsWith" text="FAL">
      <formula>LEFT(N4,LEN("FAL"))="FAL"</formula>
    </cfRule>
    <cfRule type="beginsWith" dxfId="17476" priority="577" operator="beginsWith" text="OK">
      <formula>LEFT(N4,LEN("OK"))="OK"</formula>
    </cfRule>
  </conditionalFormatting>
  <conditionalFormatting sqref="N4">
    <cfRule type="beginsWith" dxfId="17475" priority="574" operator="beginsWith" text="ATR">
      <formula>LEFT(N4,LEN("ATR"))="ATR"</formula>
    </cfRule>
  </conditionalFormatting>
  <conditionalFormatting sqref="N4">
    <cfRule type="beginsWith" dxfId="17474" priority="573" operator="beginsWith" text="ATD">
      <formula>LEFT(N4,LEN("ATD"))="ATD"</formula>
    </cfRule>
  </conditionalFormatting>
  <conditionalFormatting sqref="N4">
    <cfRule type="beginsWith" dxfId="17473" priority="572" operator="beginsWith" text="DP">
      <formula>LEFT(N4,LEN("DP"))="DP"</formula>
    </cfRule>
  </conditionalFormatting>
  <conditionalFormatting sqref="N3">
    <cfRule type="beginsWith" dxfId="17472" priority="570" operator="beginsWith" text="FER">
      <formula>LEFT(N3,LEN("FER"))="FER"</formula>
    </cfRule>
    <cfRule type="beginsWith" dxfId="17471" priority="571" operator="beginsWith" text="FRS">
      <formula>LEFT(N3,LEN("FRS"))="FRS"</formula>
    </cfRule>
  </conditionalFormatting>
  <conditionalFormatting sqref="N3">
    <cfRule type="beginsWith" dxfId="17470" priority="569" operator="beginsWith" text="NT">
      <formula>LEFT(N3,LEN("NT"))="NT"</formula>
    </cfRule>
  </conditionalFormatting>
  <conditionalFormatting sqref="N3">
    <cfRule type="beginsWith" dxfId="17469" priority="566" operator="beginsWith" text="ANT">
      <formula>LEFT(N3,LEN("ANT"))="ANT"</formula>
    </cfRule>
    <cfRule type="beginsWith" dxfId="17468" priority="567" operator="beginsWith" text="FAL">
      <formula>LEFT(N3,LEN("FAL"))="FAL"</formula>
    </cfRule>
    <cfRule type="beginsWith" dxfId="17467" priority="568" operator="beginsWith" text="OK">
      <formula>LEFT(N3,LEN("OK"))="OK"</formula>
    </cfRule>
  </conditionalFormatting>
  <conditionalFormatting sqref="N3">
    <cfRule type="beginsWith" dxfId="17466" priority="565" operator="beginsWith" text="ATR">
      <formula>LEFT(N3,LEN("ATR"))="ATR"</formula>
    </cfRule>
  </conditionalFormatting>
  <conditionalFormatting sqref="N3">
    <cfRule type="beginsWith" dxfId="17465" priority="564" operator="beginsWith" text="ATD">
      <formula>LEFT(N3,LEN("ATD"))="ATD"</formula>
    </cfRule>
  </conditionalFormatting>
  <conditionalFormatting sqref="N3">
    <cfRule type="beginsWith" dxfId="17464" priority="563" operator="beginsWith" text="DP">
      <formula>LEFT(N3,LEN("DP"))="DP"</formula>
    </cfRule>
  </conditionalFormatting>
  <conditionalFormatting sqref="N6">
    <cfRule type="beginsWith" dxfId="17463" priority="561" operator="beginsWith" text="FER">
      <formula>LEFT(N6,LEN("FER"))="FER"</formula>
    </cfRule>
    <cfRule type="beginsWith" dxfId="17462" priority="562" operator="beginsWith" text="FRS">
      <formula>LEFT(N6,LEN("FRS"))="FRS"</formula>
    </cfRule>
  </conditionalFormatting>
  <conditionalFormatting sqref="N6">
    <cfRule type="beginsWith" dxfId="17461" priority="560" operator="beginsWith" text="NT">
      <formula>LEFT(N6,LEN("NT"))="NT"</formula>
    </cfRule>
  </conditionalFormatting>
  <conditionalFormatting sqref="N6">
    <cfRule type="beginsWith" dxfId="17460" priority="557" operator="beginsWith" text="ANT">
      <formula>LEFT(N6,LEN("ANT"))="ANT"</formula>
    </cfRule>
    <cfRule type="beginsWith" dxfId="17459" priority="558" operator="beginsWith" text="FAL">
      <formula>LEFT(N6,LEN("FAL"))="FAL"</formula>
    </cfRule>
    <cfRule type="beginsWith" dxfId="17458" priority="559" operator="beginsWith" text="OK">
      <formula>LEFT(N6,LEN("OK"))="OK"</formula>
    </cfRule>
  </conditionalFormatting>
  <conditionalFormatting sqref="N6">
    <cfRule type="beginsWith" dxfId="17457" priority="556" operator="beginsWith" text="ATR">
      <formula>LEFT(N6,LEN("ATR"))="ATR"</formula>
    </cfRule>
  </conditionalFormatting>
  <conditionalFormatting sqref="N6">
    <cfRule type="beginsWith" dxfId="17456" priority="555" operator="beginsWith" text="ATD">
      <formula>LEFT(N6,LEN("ATD"))="ATD"</formula>
    </cfRule>
  </conditionalFormatting>
  <conditionalFormatting sqref="N6">
    <cfRule type="beginsWith" dxfId="17455" priority="554" stopIfTrue="1" operator="beginsWith" text="DP">
      <formula>LEFT(N6,LEN("DP"))="DP"</formula>
    </cfRule>
  </conditionalFormatting>
  <conditionalFormatting sqref="N5">
    <cfRule type="beginsWith" dxfId="17454" priority="552" operator="beginsWith" text="FER">
      <formula>LEFT(N5,LEN("FER"))="FER"</formula>
    </cfRule>
    <cfRule type="beginsWith" dxfId="17453" priority="553" operator="beginsWith" text="FRS">
      <formula>LEFT(N5,LEN("FRS"))="FRS"</formula>
    </cfRule>
  </conditionalFormatting>
  <conditionalFormatting sqref="N5">
    <cfRule type="beginsWith" dxfId="17452" priority="551" operator="beginsWith" text="NT">
      <formula>LEFT(N5,LEN("NT"))="NT"</formula>
    </cfRule>
  </conditionalFormatting>
  <conditionalFormatting sqref="N5">
    <cfRule type="beginsWith" dxfId="17451" priority="548" operator="beginsWith" text="ANT">
      <formula>LEFT(N5,LEN("ANT"))="ANT"</formula>
    </cfRule>
    <cfRule type="beginsWith" dxfId="17450" priority="549" operator="beginsWith" text="FAL">
      <formula>LEFT(N5,LEN("FAL"))="FAL"</formula>
    </cfRule>
    <cfRule type="beginsWith" dxfId="17449" priority="550" operator="beginsWith" text="OK">
      <formula>LEFT(N5,LEN("OK"))="OK"</formula>
    </cfRule>
  </conditionalFormatting>
  <conditionalFormatting sqref="N5">
    <cfRule type="beginsWith" dxfId="17448" priority="547" operator="beginsWith" text="ATR">
      <formula>LEFT(N5,LEN("ATR"))="ATR"</formula>
    </cfRule>
  </conditionalFormatting>
  <conditionalFormatting sqref="N5">
    <cfRule type="beginsWith" dxfId="17447" priority="546" operator="beginsWith" text="ATD">
      <formula>LEFT(N5,LEN("ATD"))="ATD"</formula>
    </cfRule>
  </conditionalFormatting>
  <conditionalFormatting sqref="N5">
    <cfRule type="beginsWith" dxfId="17446" priority="545" operator="beginsWith" text="DP">
      <formula>LEFT(N5,LEN("DP"))="DP"</formula>
    </cfRule>
  </conditionalFormatting>
  <conditionalFormatting sqref="N8">
    <cfRule type="beginsWith" dxfId="17445" priority="543" operator="beginsWith" text="FER">
      <formula>LEFT(N8,LEN("FER"))="FER"</formula>
    </cfRule>
    <cfRule type="beginsWith" dxfId="17444" priority="544" operator="beginsWith" text="FRS">
      <formula>LEFT(N8,LEN("FRS"))="FRS"</formula>
    </cfRule>
  </conditionalFormatting>
  <conditionalFormatting sqref="N8">
    <cfRule type="beginsWith" dxfId="17443" priority="542" operator="beginsWith" text="NT">
      <formula>LEFT(N8,LEN("NT"))="NT"</formula>
    </cfRule>
  </conditionalFormatting>
  <conditionalFormatting sqref="N8">
    <cfRule type="beginsWith" dxfId="17442" priority="539" operator="beginsWith" text="ANT">
      <formula>LEFT(N8,LEN("ANT"))="ANT"</formula>
    </cfRule>
    <cfRule type="beginsWith" dxfId="17441" priority="540" operator="beginsWith" text="FAL">
      <formula>LEFT(N8,LEN("FAL"))="FAL"</formula>
    </cfRule>
    <cfRule type="beginsWith" dxfId="17440" priority="541" operator="beginsWith" text="OK">
      <formula>LEFT(N8,LEN("OK"))="OK"</formula>
    </cfRule>
  </conditionalFormatting>
  <conditionalFormatting sqref="N8">
    <cfRule type="beginsWith" dxfId="17439" priority="538" operator="beginsWith" text="ATR">
      <formula>LEFT(N8,LEN("ATR"))="ATR"</formula>
    </cfRule>
  </conditionalFormatting>
  <conditionalFormatting sqref="N8">
    <cfRule type="beginsWith" dxfId="17438" priority="537" operator="beginsWith" text="ATD">
      <formula>LEFT(N8,LEN("ATD"))="ATD"</formula>
    </cfRule>
  </conditionalFormatting>
  <conditionalFormatting sqref="N8">
    <cfRule type="beginsWith" dxfId="17437" priority="536" operator="beginsWith" text="DP">
      <formula>LEFT(N8,LEN("DP"))="DP"</formula>
    </cfRule>
  </conditionalFormatting>
  <conditionalFormatting sqref="N7">
    <cfRule type="beginsWith" dxfId="17436" priority="534" operator="beginsWith" text="FER">
      <formula>LEFT(N7,LEN("FER"))="FER"</formula>
    </cfRule>
    <cfRule type="beginsWith" dxfId="17435" priority="535" operator="beginsWith" text="FRS">
      <formula>LEFT(N7,LEN("FRS"))="FRS"</formula>
    </cfRule>
  </conditionalFormatting>
  <conditionalFormatting sqref="N7">
    <cfRule type="beginsWith" dxfId="17434" priority="533" operator="beginsWith" text="NT">
      <formula>LEFT(N7,LEN("NT"))="NT"</formula>
    </cfRule>
  </conditionalFormatting>
  <conditionalFormatting sqref="N7">
    <cfRule type="beginsWith" dxfId="17433" priority="530" operator="beginsWith" text="ANT">
      <formula>LEFT(N7,LEN("ANT"))="ANT"</formula>
    </cfRule>
    <cfRule type="beginsWith" dxfId="17432" priority="531" operator="beginsWith" text="FAL">
      <formula>LEFT(N7,LEN("FAL"))="FAL"</formula>
    </cfRule>
    <cfRule type="beginsWith" dxfId="17431" priority="532" operator="beginsWith" text="OK">
      <formula>LEFT(N7,LEN("OK"))="OK"</formula>
    </cfRule>
  </conditionalFormatting>
  <conditionalFormatting sqref="N7">
    <cfRule type="beginsWith" dxfId="17430" priority="529" operator="beginsWith" text="ATR">
      <formula>LEFT(N7,LEN("ATR"))="ATR"</formula>
    </cfRule>
  </conditionalFormatting>
  <conditionalFormatting sqref="N7">
    <cfRule type="beginsWith" dxfId="17429" priority="528" operator="beginsWith" text="ATD">
      <formula>LEFT(N7,LEN("ATD"))="ATD"</formula>
    </cfRule>
  </conditionalFormatting>
  <conditionalFormatting sqref="N7">
    <cfRule type="beginsWith" dxfId="17428" priority="527" operator="beginsWith" text="DP">
      <formula>LEFT(N7,LEN("DP"))="DP"</formula>
    </cfRule>
  </conditionalFormatting>
  <conditionalFormatting sqref="N10">
    <cfRule type="beginsWith" dxfId="17427" priority="525" operator="beginsWith" text="FER">
      <formula>LEFT(N10,LEN("FER"))="FER"</formula>
    </cfRule>
    <cfRule type="beginsWith" dxfId="17426" priority="526" operator="beginsWith" text="FRS">
      <formula>LEFT(N10,LEN("FRS"))="FRS"</formula>
    </cfRule>
  </conditionalFormatting>
  <conditionalFormatting sqref="N10">
    <cfRule type="beginsWith" dxfId="17425" priority="524" operator="beginsWith" text="NT">
      <formula>LEFT(N10,LEN("NT"))="NT"</formula>
    </cfRule>
  </conditionalFormatting>
  <conditionalFormatting sqref="N10">
    <cfRule type="beginsWith" dxfId="17424" priority="521" operator="beginsWith" text="ANT">
      <formula>LEFT(N10,LEN("ANT"))="ANT"</formula>
    </cfRule>
    <cfRule type="beginsWith" dxfId="17423" priority="522" operator="beginsWith" text="FAL">
      <formula>LEFT(N10,LEN("FAL"))="FAL"</formula>
    </cfRule>
    <cfRule type="beginsWith" dxfId="17422" priority="523" operator="beginsWith" text="OK">
      <formula>LEFT(N10,LEN("OK"))="OK"</formula>
    </cfRule>
  </conditionalFormatting>
  <conditionalFormatting sqref="N10">
    <cfRule type="beginsWith" dxfId="17421" priority="520" operator="beginsWith" text="ATR">
      <formula>LEFT(N10,LEN("ATR"))="ATR"</formula>
    </cfRule>
  </conditionalFormatting>
  <conditionalFormatting sqref="N10">
    <cfRule type="beginsWith" dxfId="17420" priority="519" operator="beginsWith" text="ATD">
      <formula>LEFT(N10,LEN("ATD"))="ATD"</formula>
    </cfRule>
  </conditionalFormatting>
  <conditionalFormatting sqref="N10">
    <cfRule type="beginsWith" dxfId="17419" priority="518" stopIfTrue="1" operator="beginsWith" text="DP">
      <formula>LEFT(N10,LEN("DP"))="DP"</formula>
    </cfRule>
  </conditionalFormatting>
  <conditionalFormatting sqref="N9">
    <cfRule type="beginsWith" dxfId="17418" priority="516" operator="beginsWith" text="FER">
      <formula>LEFT(N9,LEN("FER"))="FER"</formula>
    </cfRule>
    <cfRule type="beginsWith" dxfId="17417" priority="517" operator="beginsWith" text="FRS">
      <formula>LEFT(N9,LEN("FRS"))="FRS"</formula>
    </cfRule>
  </conditionalFormatting>
  <conditionalFormatting sqref="N9">
    <cfRule type="beginsWith" dxfId="17416" priority="515" operator="beginsWith" text="NT">
      <formula>LEFT(N9,LEN("NT"))="NT"</formula>
    </cfRule>
  </conditionalFormatting>
  <conditionalFormatting sqref="N9">
    <cfRule type="beginsWith" dxfId="17415" priority="512" operator="beginsWith" text="ANT">
      <formula>LEFT(N9,LEN("ANT"))="ANT"</formula>
    </cfRule>
    <cfRule type="beginsWith" dxfId="17414" priority="513" operator="beginsWith" text="FAL">
      <formula>LEFT(N9,LEN("FAL"))="FAL"</formula>
    </cfRule>
    <cfRule type="beginsWith" dxfId="17413" priority="514" operator="beginsWith" text="OK">
      <formula>LEFT(N9,LEN("OK"))="OK"</formula>
    </cfRule>
  </conditionalFormatting>
  <conditionalFormatting sqref="N9">
    <cfRule type="beginsWith" dxfId="17412" priority="511" operator="beginsWith" text="ATR">
      <formula>LEFT(N9,LEN("ATR"))="ATR"</formula>
    </cfRule>
  </conditionalFormatting>
  <conditionalFormatting sqref="N9">
    <cfRule type="beginsWith" dxfId="17411" priority="510" operator="beginsWith" text="ATD">
      <formula>LEFT(N9,LEN("ATD"))="ATD"</formula>
    </cfRule>
  </conditionalFormatting>
  <conditionalFormatting sqref="N9">
    <cfRule type="beginsWith" dxfId="17410" priority="509" operator="beginsWith" text="DP">
      <formula>LEFT(N9,LEN("DP"))="DP"</formula>
    </cfRule>
  </conditionalFormatting>
  <conditionalFormatting sqref="N12">
    <cfRule type="beginsWith" dxfId="17409" priority="507" operator="beginsWith" text="FER">
      <formula>LEFT(N12,LEN("FER"))="FER"</formula>
    </cfRule>
    <cfRule type="beginsWith" dxfId="17408" priority="508" operator="beginsWith" text="FRS">
      <formula>LEFT(N12,LEN("FRS"))="FRS"</formula>
    </cfRule>
  </conditionalFormatting>
  <conditionalFormatting sqref="N12">
    <cfRule type="beginsWith" dxfId="17407" priority="506" operator="beginsWith" text="NT">
      <formula>LEFT(N12,LEN("NT"))="NT"</formula>
    </cfRule>
  </conditionalFormatting>
  <conditionalFormatting sqref="N12">
    <cfRule type="beginsWith" dxfId="17406" priority="503" operator="beginsWith" text="ANT">
      <formula>LEFT(N12,LEN("ANT"))="ANT"</formula>
    </cfRule>
    <cfRule type="beginsWith" dxfId="17405" priority="504" operator="beginsWith" text="FAL">
      <formula>LEFT(N12,LEN("FAL"))="FAL"</formula>
    </cfRule>
    <cfRule type="beginsWith" dxfId="17404" priority="505" operator="beginsWith" text="OK">
      <formula>LEFT(N12,LEN("OK"))="OK"</formula>
    </cfRule>
  </conditionalFormatting>
  <conditionalFormatting sqref="N12">
    <cfRule type="beginsWith" dxfId="17403" priority="502" operator="beginsWith" text="ATR">
      <formula>LEFT(N12,LEN("ATR"))="ATR"</formula>
    </cfRule>
  </conditionalFormatting>
  <conditionalFormatting sqref="N12">
    <cfRule type="beginsWith" dxfId="17402" priority="501" operator="beginsWith" text="ATD">
      <formula>LEFT(N12,LEN("ATD"))="ATD"</formula>
    </cfRule>
  </conditionalFormatting>
  <conditionalFormatting sqref="N12">
    <cfRule type="beginsWith" dxfId="17401" priority="500" operator="beginsWith" text="DP">
      <formula>LEFT(N12,LEN("DP"))="DP"</formula>
    </cfRule>
  </conditionalFormatting>
  <conditionalFormatting sqref="N11">
    <cfRule type="beginsWith" dxfId="17400" priority="498" operator="beginsWith" text="FER">
      <formula>LEFT(N11,LEN("FER"))="FER"</formula>
    </cfRule>
    <cfRule type="beginsWith" dxfId="17399" priority="499" operator="beginsWith" text="FRS">
      <formula>LEFT(N11,LEN("FRS"))="FRS"</formula>
    </cfRule>
  </conditionalFormatting>
  <conditionalFormatting sqref="N11">
    <cfRule type="beginsWith" dxfId="17398" priority="497" operator="beginsWith" text="NT">
      <formula>LEFT(N11,LEN("NT"))="NT"</formula>
    </cfRule>
  </conditionalFormatting>
  <conditionalFormatting sqref="N11">
    <cfRule type="beginsWith" dxfId="17397" priority="494" operator="beginsWith" text="ANT">
      <formula>LEFT(N11,LEN("ANT"))="ANT"</formula>
    </cfRule>
    <cfRule type="beginsWith" dxfId="17396" priority="495" operator="beginsWith" text="FAL">
      <formula>LEFT(N11,LEN("FAL"))="FAL"</formula>
    </cfRule>
    <cfRule type="beginsWith" dxfId="17395" priority="496" operator="beginsWith" text="OK">
      <formula>LEFT(N11,LEN("OK"))="OK"</formula>
    </cfRule>
  </conditionalFormatting>
  <conditionalFormatting sqref="N11">
    <cfRule type="beginsWith" dxfId="17394" priority="493" operator="beginsWith" text="ATR">
      <formula>LEFT(N11,LEN("ATR"))="ATR"</formula>
    </cfRule>
  </conditionalFormatting>
  <conditionalFormatting sqref="N11">
    <cfRule type="beginsWith" dxfId="17393" priority="492" operator="beginsWith" text="ATD">
      <formula>LEFT(N11,LEN("ATD"))="ATD"</formula>
    </cfRule>
  </conditionalFormatting>
  <conditionalFormatting sqref="N11">
    <cfRule type="beginsWith" dxfId="17392" priority="491" operator="beginsWith" text="DP">
      <formula>LEFT(N11,LEN("DP"))="DP"</formula>
    </cfRule>
  </conditionalFormatting>
  <conditionalFormatting sqref="N14">
    <cfRule type="beginsWith" dxfId="17391" priority="489" operator="beginsWith" text="FER">
      <formula>LEFT(N14,LEN("FER"))="FER"</formula>
    </cfRule>
    <cfRule type="beginsWith" dxfId="17390" priority="490" operator="beginsWith" text="FRS">
      <formula>LEFT(N14,LEN("FRS"))="FRS"</formula>
    </cfRule>
  </conditionalFormatting>
  <conditionalFormatting sqref="N14">
    <cfRule type="beginsWith" dxfId="17389" priority="488" operator="beginsWith" text="NT">
      <formula>LEFT(N14,LEN("NT"))="NT"</formula>
    </cfRule>
  </conditionalFormatting>
  <conditionalFormatting sqref="N14">
    <cfRule type="beginsWith" dxfId="17388" priority="485" operator="beginsWith" text="ANT">
      <formula>LEFT(N14,LEN("ANT"))="ANT"</formula>
    </cfRule>
    <cfRule type="beginsWith" dxfId="17387" priority="486" operator="beginsWith" text="FAL">
      <formula>LEFT(N14,LEN("FAL"))="FAL"</formula>
    </cfRule>
    <cfRule type="beginsWith" dxfId="17386" priority="487" operator="beginsWith" text="OK">
      <formula>LEFT(N14,LEN("OK"))="OK"</formula>
    </cfRule>
  </conditionalFormatting>
  <conditionalFormatting sqref="N14">
    <cfRule type="beginsWith" dxfId="17385" priority="484" operator="beginsWith" text="ATR">
      <formula>LEFT(N14,LEN("ATR"))="ATR"</formula>
    </cfRule>
  </conditionalFormatting>
  <conditionalFormatting sqref="N14">
    <cfRule type="beginsWith" dxfId="17384" priority="483" operator="beginsWith" text="ATD">
      <formula>LEFT(N14,LEN("ATD"))="ATD"</formula>
    </cfRule>
  </conditionalFormatting>
  <conditionalFormatting sqref="N14">
    <cfRule type="beginsWith" dxfId="17383" priority="482" stopIfTrue="1" operator="beginsWith" text="DP">
      <formula>LEFT(N14,LEN("DP"))="DP"</formula>
    </cfRule>
  </conditionalFormatting>
  <conditionalFormatting sqref="N13">
    <cfRule type="beginsWith" dxfId="17382" priority="480" operator="beginsWith" text="FER">
      <formula>LEFT(N13,LEN("FER"))="FER"</formula>
    </cfRule>
    <cfRule type="beginsWith" dxfId="17381" priority="481" operator="beginsWith" text="FRS">
      <formula>LEFT(N13,LEN("FRS"))="FRS"</formula>
    </cfRule>
  </conditionalFormatting>
  <conditionalFormatting sqref="N13">
    <cfRule type="beginsWith" dxfId="17380" priority="479" operator="beginsWith" text="NT">
      <formula>LEFT(N13,LEN("NT"))="NT"</formula>
    </cfRule>
  </conditionalFormatting>
  <conditionalFormatting sqref="N13">
    <cfRule type="beginsWith" dxfId="17379" priority="476" operator="beginsWith" text="ANT">
      <formula>LEFT(N13,LEN("ANT"))="ANT"</formula>
    </cfRule>
    <cfRule type="beginsWith" dxfId="17378" priority="477" operator="beginsWith" text="FAL">
      <formula>LEFT(N13,LEN("FAL"))="FAL"</formula>
    </cfRule>
    <cfRule type="beginsWith" dxfId="17377" priority="478" operator="beginsWith" text="OK">
      <formula>LEFT(N13,LEN("OK"))="OK"</formula>
    </cfRule>
  </conditionalFormatting>
  <conditionalFormatting sqref="N13">
    <cfRule type="beginsWith" dxfId="17376" priority="475" operator="beginsWith" text="ATR">
      <formula>LEFT(N13,LEN("ATR"))="ATR"</formula>
    </cfRule>
  </conditionalFormatting>
  <conditionalFormatting sqref="N13">
    <cfRule type="beginsWith" dxfId="17375" priority="474" operator="beginsWith" text="ATD">
      <formula>LEFT(N13,LEN("ATD"))="ATD"</formula>
    </cfRule>
  </conditionalFormatting>
  <conditionalFormatting sqref="N13">
    <cfRule type="beginsWith" dxfId="17374" priority="473" operator="beginsWith" text="DP">
      <formula>LEFT(N13,LEN("DP"))="DP"</formula>
    </cfRule>
  </conditionalFormatting>
  <conditionalFormatting sqref="L17:N18">
    <cfRule type="expression" dxfId="17373" priority="469">
      <formula>K15="FERIADO"</formula>
    </cfRule>
    <cfRule type="expression" dxfId="17372" priority="470">
      <formula>K15="FÉRIAS"</formula>
    </cfRule>
    <cfRule type="expression" dxfId="17371" priority="471">
      <formula>K15="ATESTADO"</formula>
    </cfRule>
    <cfRule type="expression" dxfId="17370" priority="472">
      <formula>K15="NTRAB"</formula>
    </cfRule>
  </conditionalFormatting>
  <conditionalFormatting sqref="N15">
    <cfRule type="beginsWith" dxfId="17369" priority="466" operator="beginsWith" text="DP">
      <formula>LEFT(N15,LEN("DP"))="DP"</formula>
    </cfRule>
    <cfRule type="beginsWith" dxfId="17368" priority="467" operator="beginsWith" text="FER">
      <formula>LEFT(N15,LEN("FER"))="FER"</formula>
    </cfRule>
    <cfRule type="beginsWith" dxfId="17367" priority="468" operator="beginsWith" text="FRS">
      <formula>LEFT(N15,LEN("FRS"))="FRS"</formula>
    </cfRule>
  </conditionalFormatting>
  <conditionalFormatting sqref="N15">
    <cfRule type="beginsWith" dxfId="17366" priority="465" operator="beginsWith" text="NT">
      <formula>LEFT(N15,LEN("NT"))="NT"</formula>
    </cfRule>
  </conditionalFormatting>
  <conditionalFormatting sqref="N15">
    <cfRule type="beginsWith" dxfId="17365" priority="462" operator="beginsWith" text="ANT">
      <formula>LEFT(N15,LEN("ANT"))="ANT"</formula>
    </cfRule>
    <cfRule type="beginsWith" dxfId="17364" priority="463" operator="beginsWith" text="FAL">
      <formula>LEFT(N15,LEN("FAL"))="FAL"</formula>
    </cfRule>
    <cfRule type="beginsWith" dxfId="17363" priority="464" operator="beginsWith" text="OK">
      <formula>LEFT(N15,LEN("OK"))="OK"</formula>
    </cfRule>
  </conditionalFormatting>
  <conditionalFormatting sqref="N15">
    <cfRule type="beginsWith" dxfId="17362" priority="461" operator="beginsWith" text="ATR">
      <formula>LEFT(N15,LEN("ATR"))="ATR"</formula>
    </cfRule>
  </conditionalFormatting>
  <conditionalFormatting sqref="N15">
    <cfRule type="beginsWith" dxfId="17361" priority="460" operator="beginsWith" text="ATD">
      <formula>LEFT(N15,LEN("ATD"))="ATD"</formula>
    </cfRule>
  </conditionalFormatting>
  <conditionalFormatting sqref="N16">
    <cfRule type="beginsWith" dxfId="17360" priority="458" operator="beginsWith" text="FER">
      <formula>LEFT(N16,LEN("FER"))="FER"</formula>
    </cfRule>
    <cfRule type="beginsWith" dxfId="17359" priority="459" operator="beginsWith" text="FRS">
      <formula>LEFT(N16,LEN("FRS"))="FRS"</formula>
    </cfRule>
  </conditionalFormatting>
  <conditionalFormatting sqref="N16">
    <cfRule type="beginsWith" dxfId="17358" priority="457" operator="beginsWith" text="NT">
      <formula>LEFT(N16,LEN("NT"))="NT"</formula>
    </cfRule>
  </conditionalFormatting>
  <conditionalFormatting sqref="N16">
    <cfRule type="beginsWith" dxfId="17357" priority="454" operator="beginsWith" text="ANT">
      <formula>LEFT(N16,LEN("ANT"))="ANT"</formula>
    </cfRule>
    <cfRule type="beginsWith" dxfId="17356" priority="455" operator="beginsWith" text="FAL">
      <formula>LEFT(N16,LEN("FAL"))="FAL"</formula>
    </cfRule>
    <cfRule type="beginsWith" dxfId="17355" priority="456" operator="beginsWith" text="OK">
      <formula>LEFT(N16,LEN("OK"))="OK"</formula>
    </cfRule>
  </conditionalFormatting>
  <conditionalFormatting sqref="N16">
    <cfRule type="beginsWith" dxfId="17354" priority="453" operator="beginsWith" text="ATR">
      <formula>LEFT(N16,LEN("ATR"))="ATR"</formula>
    </cfRule>
  </conditionalFormatting>
  <conditionalFormatting sqref="N16">
    <cfRule type="beginsWith" dxfId="17353" priority="452" operator="beginsWith" text="ATD">
      <formula>LEFT(N16,LEN("ATD"))="ATD"</formula>
    </cfRule>
  </conditionalFormatting>
  <conditionalFormatting sqref="N16">
    <cfRule type="beginsWith" dxfId="17352" priority="451" stopIfTrue="1" operator="beginsWith" text="DP">
      <formula>LEFT(N16,LEN("DP"))="DP"</formula>
    </cfRule>
  </conditionalFormatting>
  <conditionalFormatting sqref="L19:N22">
    <cfRule type="expression" dxfId="17351" priority="447">
      <formula>K19="FÉRIAS"</formula>
    </cfRule>
    <cfRule type="expression" dxfId="17350" priority="448">
      <formula>K19="FERIADO"</formula>
    </cfRule>
    <cfRule type="expression" dxfId="17349" priority="449">
      <formula>K19="ATESTADO"</formula>
    </cfRule>
    <cfRule type="expression" dxfId="17348" priority="450">
      <formula>K19="NTRAB"</formula>
    </cfRule>
  </conditionalFormatting>
  <conditionalFormatting sqref="N24">
    <cfRule type="beginsWith" dxfId="17347" priority="445" operator="beginsWith" text="FER">
      <formula>LEFT(N24,LEN("FER"))="FER"</formula>
    </cfRule>
    <cfRule type="beginsWith" dxfId="17346" priority="446" operator="beginsWith" text="FRS">
      <formula>LEFT(N24,LEN("FRS"))="FRS"</formula>
    </cfRule>
  </conditionalFormatting>
  <conditionalFormatting sqref="N24">
    <cfRule type="beginsWith" dxfId="17345" priority="444" operator="beginsWith" text="NT">
      <formula>LEFT(N24,LEN("NT"))="NT"</formula>
    </cfRule>
  </conditionalFormatting>
  <conditionalFormatting sqref="N24">
    <cfRule type="beginsWith" dxfId="17344" priority="441" operator="beginsWith" text="ANT">
      <formula>LEFT(N24,LEN("ANT"))="ANT"</formula>
    </cfRule>
    <cfRule type="beginsWith" dxfId="17343" priority="442" operator="beginsWith" text="FAL">
      <formula>LEFT(N24,LEN("FAL"))="FAL"</formula>
    </cfRule>
    <cfRule type="beginsWith" dxfId="17342" priority="443" operator="beginsWith" text="OK">
      <formula>LEFT(N24,LEN("OK"))="OK"</formula>
    </cfRule>
  </conditionalFormatting>
  <conditionalFormatting sqref="N24">
    <cfRule type="beginsWith" dxfId="17341" priority="440" operator="beginsWith" text="ATR">
      <formula>LEFT(N24,LEN("ATR"))="ATR"</formula>
    </cfRule>
  </conditionalFormatting>
  <conditionalFormatting sqref="N24">
    <cfRule type="beginsWith" dxfId="17340" priority="439" operator="beginsWith" text="ATD">
      <formula>LEFT(N24,LEN("ATD"))="ATD"</formula>
    </cfRule>
  </conditionalFormatting>
  <conditionalFormatting sqref="N24">
    <cfRule type="beginsWith" dxfId="17339" priority="438" operator="beginsWith" text="DP">
      <formula>LEFT(N24,LEN("DP"))="DP"</formula>
    </cfRule>
  </conditionalFormatting>
  <conditionalFormatting sqref="N23">
    <cfRule type="beginsWith" dxfId="17338" priority="436" operator="beginsWith" text="FER">
      <formula>LEFT(N23,LEN("FER"))="FER"</formula>
    </cfRule>
    <cfRule type="beginsWith" dxfId="17337" priority="437" operator="beginsWith" text="FRS">
      <formula>LEFT(N23,LEN("FRS"))="FRS"</formula>
    </cfRule>
  </conditionalFormatting>
  <conditionalFormatting sqref="N23">
    <cfRule type="beginsWith" dxfId="17336" priority="435" operator="beginsWith" text="NT">
      <formula>LEFT(N23,LEN("NT"))="NT"</formula>
    </cfRule>
  </conditionalFormatting>
  <conditionalFormatting sqref="N23">
    <cfRule type="beginsWith" dxfId="17335" priority="432" operator="beginsWith" text="ANT">
      <formula>LEFT(N23,LEN("ANT"))="ANT"</formula>
    </cfRule>
    <cfRule type="beginsWith" dxfId="17334" priority="433" operator="beginsWith" text="FAL">
      <formula>LEFT(N23,LEN("FAL"))="FAL"</formula>
    </cfRule>
    <cfRule type="beginsWith" dxfId="17333" priority="434" operator="beginsWith" text="OK">
      <formula>LEFT(N23,LEN("OK"))="OK"</formula>
    </cfRule>
  </conditionalFormatting>
  <conditionalFormatting sqref="N23">
    <cfRule type="beginsWith" dxfId="17332" priority="431" operator="beginsWith" text="ATR">
      <formula>LEFT(N23,LEN("ATR"))="ATR"</formula>
    </cfRule>
  </conditionalFormatting>
  <conditionalFormatting sqref="N23">
    <cfRule type="beginsWith" dxfId="17331" priority="430" operator="beginsWith" text="ATD">
      <formula>LEFT(N23,LEN("ATD"))="ATD"</formula>
    </cfRule>
  </conditionalFormatting>
  <conditionalFormatting sqref="N23">
    <cfRule type="beginsWith" dxfId="17330" priority="429" operator="beginsWith" text="DP">
      <formula>LEFT(N23,LEN("DP"))="DP"</formula>
    </cfRule>
  </conditionalFormatting>
  <conditionalFormatting sqref="N26">
    <cfRule type="beginsWith" dxfId="17329" priority="427" operator="beginsWith" text="FER">
      <formula>LEFT(N26,LEN("FER"))="FER"</formula>
    </cfRule>
    <cfRule type="beginsWith" dxfId="17328" priority="428" operator="beginsWith" text="FRS">
      <formula>LEFT(N26,LEN("FRS"))="FRS"</formula>
    </cfRule>
  </conditionalFormatting>
  <conditionalFormatting sqref="N26">
    <cfRule type="beginsWith" dxfId="17327" priority="426" operator="beginsWith" text="NT">
      <formula>LEFT(N26,LEN("NT"))="NT"</formula>
    </cfRule>
  </conditionalFormatting>
  <conditionalFormatting sqref="N26">
    <cfRule type="beginsWith" dxfId="17326" priority="423" operator="beginsWith" text="ANT">
      <formula>LEFT(N26,LEN("ANT"))="ANT"</formula>
    </cfRule>
    <cfRule type="beginsWith" dxfId="17325" priority="424" operator="beginsWith" text="FAL">
      <formula>LEFT(N26,LEN("FAL"))="FAL"</formula>
    </cfRule>
    <cfRule type="beginsWith" dxfId="17324" priority="425" operator="beginsWith" text="OK">
      <formula>LEFT(N26,LEN("OK"))="OK"</formula>
    </cfRule>
  </conditionalFormatting>
  <conditionalFormatting sqref="N26">
    <cfRule type="beginsWith" dxfId="17323" priority="422" operator="beginsWith" text="ATR">
      <formula>LEFT(N26,LEN("ATR"))="ATR"</formula>
    </cfRule>
  </conditionalFormatting>
  <conditionalFormatting sqref="N26">
    <cfRule type="beginsWith" dxfId="17322" priority="421" operator="beginsWith" text="ATD">
      <formula>LEFT(N26,LEN("ATD"))="ATD"</formula>
    </cfRule>
  </conditionalFormatting>
  <conditionalFormatting sqref="N26">
    <cfRule type="beginsWith" dxfId="17321" priority="420" stopIfTrue="1" operator="beginsWith" text="DP">
      <formula>LEFT(N26,LEN("DP"))="DP"</formula>
    </cfRule>
  </conditionalFormatting>
  <conditionalFormatting sqref="N25">
    <cfRule type="beginsWith" dxfId="17320" priority="418" operator="beginsWith" text="FER">
      <formula>LEFT(N25,LEN("FER"))="FER"</formula>
    </cfRule>
    <cfRule type="beginsWith" dxfId="17319" priority="419" operator="beginsWith" text="FRS">
      <formula>LEFT(N25,LEN("FRS"))="FRS"</formula>
    </cfRule>
  </conditionalFormatting>
  <conditionalFormatting sqref="N25">
    <cfRule type="beginsWith" dxfId="17318" priority="417" operator="beginsWith" text="NT">
      <formula>LEFT(N25,LEN("NT"))="NT"</formula>
    </cfRule>
  </conditionalFormatting>
  <conditionalFormatting sqref="N25">
    <cfRule type="beginsWith" dxfId="17317" priority="414" operator="beginsWith" text="ANT">
      <formula>LEFT(N25,LEN("ANT"))="ANT"</formula>
    </cfRule>
    <cfRule type="beginsWith" dxfId="17316" priority="415" operator="beginsWith" text="FAL">
      <formula>LEFT(N25,LEN("FAL"))="FAL"</formula>
    </cfRule>
    <cfRule type="beginsWith" dxfId="17315" priority="416" operator="beginsWith" text="OK">
      <formula>LEFT(N25,LEN("OK"))="OK"</formula>
    </cfRule>
  </conditionalFormatting>
  <conditionalFormatting sqref="N25">
    <cfRule type="beginsWith" dxfId="17314" priority="413" operator="beginsWith" text="ATR">
      <formula>LEFT(N25,LEN("ATR"))="ATR"</formula>
    </cfRule>
  </conditionalFormatting>
  <conditionalFormatting sqref="N25">
    <cfRule type="beginsWith" dxfId="17313" priority="412" operator="beginsWith" text="ATD">
      <formula>LEFT(N25,LEN("ATD"))="ATD"</formula>
    </cfRule>
  </conditionalFormatting>
  <conditionalFormatting sqref="N25">
    <cfRule type="beginsWith" dxfId="17312" priority="411" operator="beginsWith" text="DP">
      <formula>LEFT(N25,LEN("DP"))="DP"</formula>
    </cfRule>
  </conditionalFormatting>
  <conditionalFormatting sqref="N28">
    <cfRule type="beginsWith" dxfId="17311" priority="409" operator="beginsWith" text="FER">
      <formula>LEFT(N28,LEN("FER"))="FER"</formula>
    </cfRule>
    <cfRule type="beginsWith" dxfId="17310" priority="410" operator="beginsWith" text="FRS">
      <formula>LEFT(N28,LEN("FRS"))="FRS"</formula>
    </cfRule>
  </conditionalFormatting>
  <conditionalFormatting sqref="N28">
    <cfRule type="beginsWith" dxfId="17309" priority="408" operator="beginsWith" text="NT">
      <formula>LEFT(N28,LEN("NT"))="NT"</formula>
    </cfRule>
  </conditionalFormatting>
  <conditionalFormatting sqref="N28">
    <cfRule type="beginsWith" dxfId="17308" priority="405" operator="beginsWith" text="ANT">
      <formula>LEFT(N28,LEN("ANT"))="ANT"</formula>
    </cfRule>
    <cfRule type="beginsWith" dxfId="17307" priority="406" operator="beginsWith" text="FAL">
      <formula>LEFT(N28,LEN("FAL"))="FAL"</formula>
    </cfRule>
    <cfRule type="beginsWith" dxfId="17306" priority="407" operator="beginsWith" text="OK">
      <formula>LEFT(N28,LEN("OK"))="OK"</formula>
    </cfRule>
  </conditionalFormatting>
  <conditionalFormatting sqref="N28">
    <cfRule type="beginsWith" dxfId="17305" priority="404" operator="beginsWith" text="ATR">
      <formula>LEFT(N28,LEN("ATR"))="ATR"</formula>
    </cfRule>
  </conditionalFormatting>
  <conditionalFormatting sqref="N28">
    <cfRule type="beginsWith" dxfId="17304" priority="403" operator="beginsWith" text="ATD">
      <formula>LEFT(N28,LEN("ATD"))="ATD"</formula>
    </cfRule>
  </conditionalFormatting>
  <conditionalFormatting sqref="N28">
    <cfRule type="beginsWith" dxfId="17303" priority="402" operator="beginsWith" text="DP">
      <formula>LEFT(N28,LEN("DP"))="DP"</formula>
    </cfRule>
  </conditionalFormatting>
  <conditionalFormatting sqref="N27">
    <cfRule type="beginsWith" dxfId="17302" priority="400" operator="beginsWith" text="FER">
      <formula>LEFT(N27,LEN("FER"))="FER"</formula>
    </cfRule>
    <cfRule type="beginsWith" dxfId="17301" priority="401" operator="beginsWith" text="FRS">
      <formula>LEFT(N27,LEN("FRS"))="FRS"</formula>
    </cfRule>
  </conditionalFormatting>
  <conditionalFormatting sqref="N27">
    <cfRule type="beginsWith" dxfId="17300" priority="399" operator="beginsWith" text="NT">
      <formula>LEFT(N27,LEN("NT"))="NT"</formula>
    </cfRule>
  </conditionalFormatting>
  <conditionalFormatting sqref="N27">
    <cfRule type="beginsWith" dxfId="17299" priority="396" operator="beginsWith" text="ANT">
      <formula>LEFT(N27,LEN("ANT"))="ANT"</formula>
    </cfRule>
    <cfRule type="beginsWith" dxfId="17298" priority="397" operator="beginsWith" text="FAL">
      <formula>LEFT(N27,LEN("FAL"))="FAL"</formula>
    </cfRule>
    <cfRule type="beginsWith" dxfId="17297" priority="398" operator="beginsWith" text="OK">
      <formula>LEFT(N27,LEN("OK"))="OK"</formula>
    </cfRule>
  </conditionalFormatting>
  <conditionalFormatting sqref="N27">
    <cfRule type="beginsWith" dxfId="17296" priority="395" operator="beginsWith" text="ATR">
      <formula>LEFT(N27,LEN("ATR"))="ATR"</formula>
    </cfRule>
  </conditionalFormatting>
  <conditionalFormatting sqref="N27">
    <cfRule type="beginsWith" dxfId="17295" priority="394" operator="beginsWith" text="ATD">
      <formula>LEFT(N27,LEN("ATD"))="ATD"</formula>
    </cfRule>
  </conditionalFormatting>
  <conditionalFormatting sqref="N27">
    <cfRule type="beginsWith" dxfId="17294" priority="393" operator="beginsWith" text="DP">
      <formula>LEFT(N27,LEN("DP"))="DP"</formula>
    </cfRule>
  </conditionalFormatting>
  <conditionalFormatting sqref="N30">
    <cfRule type="beginsWith" dxfId="17293" priority="391" operator="beginsWith" text="FER">
      <formula>LEFT(N30,LEN("FER"))="FER"</formula>
    </cfRule>
    <cfRule type="beginsWith" dxfId="17292" priority="392" operator="beginsWith" text="FRS">
      <formula>LEFT(N30,LEN("FRS"))="FRS"</formula>
    </cfRule>
  </conditionalFormatting>
  <conditionalFormatting sqref="N30">
    <cfRule type="beginsWith" dxfId="17291" priority="390" operator="beginsWith" text="NT">
      <formula>LEFT(N30,LEN("NT"))="NT"</formula>
    </cfRule>
  </conditionalFormatting>
  <conditionalFormatting sqref="N30">
    <cfRule type="beginsWith" dxfId="17290" priority="387" operator="beginsWith" text="ANT">
      <formula>LEFT(N30,LEN("ANT"))="ANT"</formula>
    </cfRule>
    <cfRule type="beginsWith" dxfId="17289" priority="388" operator="beginsWith" text="FAL">
      <formula>LEFT(N30,LEN("FAL"))="FAL"</formula>
    </cfRule>
    <cfRule type="beginsWith" dxfId="17288" priority="389" operator="beginsWith" text="OK">
      <formula>LEFT(N30,LEN("OK"))="OK"</formula>
    </cfRule>
  </conditionalFormatting>
  <conditionalFormatting sqref="N30">
    <cfRule type="beginsWith" dxfId="17287" priority="386" operator="beginsWith" text="ATR">
      <formula>LEFT(N30,LEN("ATR"))="ATR"</formula>
    </cfRule>
  </conditionalFormatting>
  <conditionalFormatting sqref="N30">
    <cfRule type="beginsWith" dxfId="17286" priority="385" operator="beginsWith" text="ATD">
      <formula>LEFT(N30,LEN("ATD"))="ATD"</formula>
    </cfRule>
  </conditionalFormatting>
  <conditionalFormatting sqref="N30">
    <cfRule type="beginsWith" dxfId="17285" priority="384" stopIfTrue="1" operator="beginsWith" text="DP">
      <formula>LEFT(N30,LEN("DP"))="DP"</formula>
    </cfRule>
  </conditionalFormatting>
  <conditionalFormatting sqref="N29">
    <cfRule type="beginsWith" dxfId="17284" priority="382" operator="beginsWith" text="FER">
      <formula>LEFT(N29,LEN("FER"))="FER"</formula>
    </cfRule>
    <cfRule type="beginsWith" dxfId="17283" priority="383" operator="beginsWith" text="FRS">
      <formula>LEFT(N29,LEN("FRS"))="FRS"</formula>
    </cfRule>
  </conditionalFormatting>
  <conditionalFormatting sqref="N29">
    <cfRule type="beginsWith" dxfId="17282" priority="381" operator="beginsWith" text="NT">
      <formula>LEFT(N29,LEN("NT"))="NT"</formula>
    </cfRule>
  </conditionalFormatting>
  <conditionalFormatting sqref="N29">
    <cfRule type="beginsWith" dxfId="17281" priority="378" operator="beginsWith" text="ANT">
      <formula>LEFT(N29,LEN("ANT"))="ANT"</formula>
    </cfRule>
    <cfRule type="beginsWith" dxfId="17280" priority="379" operator="beginsWith" text="FAL">
      <formula>LEFT(N29,LEN("FAL"))="FAL"</formula>
    </cfRule>
    <cfRule type="beginsWith" dxfId="17279" priority="380" operator="beginsWith" text="OK">
      <formula>LEFT(N29,LEN("OK"))="OK"</formula>
    </cfRule>
  </conditionalFormatting>
  <conditionalFormatting sqref="N29">
    <cfRule type="beginsWith" dxfId="17278" priority="377" operator="beginsWith" text="ATR">
      <formula>LEFT(N29,LEN("ATR"))="ATR"</formula>
    </cfRule>
  </conditionalFormatting>
  <conditionalFormatting sqref="N29">
    <cfRule type="beginsWith" dxfId="17277" priority="376" operator="beginsWith" text="ATD">
      <formula>LEFT(N29,LEN("ATD"))="ATD"</formula>
    </cfRule>
  </conditionalFormatting>
  <conditionalFormatting sqref="N29">
    <cfRule type="beginsWith" dxfId="17276" priority="375" operator="beginsWith" text="DP">
      <formula>LEFT(N29,LEN("DP"))="DP"</formula>
    </cfRule>
  </conditionalFormatting>
  <conditionalFormatting sqref="N32">
    <cfRule type="beginsWith" dxfId="17275" priority="373" operator="beginsWith" text="FER">
      <formula>LEFT(N32,LEN("FER"))="FER"</formula>
    </cfRule>
    <cfRule type="beginsWith" dxfId="17274" priority="374" operator="beginsWith" text="FRS">
      <formula>LEFT(N32,LEN("FRS"))="FRS"</formula>
    </cfRule>
  </conditionalFormatting>
  <conditionalFormatting sqref="N32">
    <cfRule type="beginsWith" dxfId="17273" priority="372" operator="beginsWith" text="NT">
      <formula>LEFT(N32,LEN("NT"))="NT"</formula>
    </cfRule>
  </conditionalFormatting>
  <conditionalFormatting sqref="N32">
    <cfRule type="beginsWith" dxfId="17272" priority="369" operator="beginsWith" text="ANT">
      <formula>LEFT(N32,LEN("ANT"))="ANT"</formula>
    </cfRule>
    <cfRule type="beginsWith" dxfId="17271" priority="370" operator="beginsWith" text="FAL">
      <formula>LEFT(N32,LEN("FAL"))="FAL"</formula>
    </cfRule>
    <cfRule type="beginsWith" dxfId="17270" priority="371" operator="beginsWith" text="OK">
      <formula>LEFT(N32,LEN("OK"))="OK"</formula>
    </cfRule>
  </conditionalFormatting>
  <conditionalFormatting sqref="N32">
    <cfRule type="beginsWith" dxfId="17269" priority="368" operator="beginsWith" text="ATR">
      <formula>LEFT(N32,LEN("ATR"))="ATR"</formula>
    </cfRule>
  </conditionalFormatting>
  <conditionalFormatting sqref="N32">
    <cfRule type="beginsWith" dxfId="17268" priority="367" operator="beginsWith" text="ATD">
      <formula>LEFT(N32,LEN("ATD"))="ATD"</formula>
    </cfRule>
  </conditionalFormatting>
  <conditionalFormatting sqref="N32">
    <cfRule type="beginsWith" dxfId="17267" priority="366" operator="beginsWith" text="DP">
      <formula>LEFT(N32,LEN("DP"))="DP"</formula>
    </cfRule>
  </conditionalFormatting>
  <conditionalFormatting sqref="N31">
    <cfRule type="beginsWith" dxfId="17266" priority="364" operator="beginsWith" text="FER">
      <formula>LEFT(N31,LEN("FER"))="FER"</formula>
    </cfRule>
    <cfRule type="beginsWith" dxfId="17265" priority="365" operator="beginsWith" text="FRS">
      <formula>LEFT(N31,LEN("FRS"))="FRS"</formula>
    </cfRule>
  </conditionalFormatting>
  <conditionalFormatting sqref="N31">
    <cfRule type="beginsWith" dxfId="17264" priority="363" operator="beginsWith" text="NT">
      <formula>LEFT(N31,LEN("NT"))="NT"</formula>
    </cfRule>
  </conditionalFormatting>
  <conditionalFormatting sqref="N31">
    <cfRule type="beginsWith" dxfId="17263" priority="360" operator="beginsWith" text="ANT">
      <formula>LEFT(N31,LEN("ANT"))="ANT"</formula>
    </cfRule>
    <cfRule type="beginsWith" dxfId="17262" priority="361" operator="beginsWith" text="FAL">
      <formula>LEFT(N31,LEN("FAL"))="FAL"</formula>
    </cfRule>
    <cfRule type="beginsWith" dxfId="17261" priority="362" operator="beginsWith" text="OK">
      <formula>LEFT(N31,LEN("OK"))="OK"</formula>
    </cfRule>
  </conditionalFormatting>
  <conditionalFormatting sqref="N31">
    <cfRule type="beginsWith" dxfId="17260" priority="359" operator="beginsWith" text="ATR">
      <formula>LEFT(N31,LEN("ATR"))="ATR"</formula>
    </cfRule>
  </conditionalFormatting>
  <conditionalFormatting sqref="N31">
    <cfRule type="beginsWith" dxfId="17259" priority="358" operator="beginsWith" text="ATD">
      <formula>LEFT(N31,LEN("ATD"))="ATD"</formula>
    </cfRule>
  </conditionalFormatting>
  <conditionalFormatting sqref="N31">
    <cfRule type="beginsWith" dxfId="17258" priority="357" operator="beginsWith" text="DP">
      <formula>LEFT(N31,LEN("DP"))="DP"</formula>
    </cfRule>
  </conditionalFormatting>
  <conditionalFormatting sqref="N34">
    <cfRule type="beginsWith" dxfId="17257" priority="355" operator="beginsWith" text="FER">
      <formula>LEFT(N34,LEN("FER"))="FER"</formula>
    </cfRule>
    <cfRule type="beginsWith" dxfId="17256" priority="356" operator="beginsWith" text="FRS">
      <formula>LEFT(N34,LEN("FRS"))="FRS"</formula>
    </cfRule>
  </conditionalFormatting>
  <conditionalFormatting sqref="N34">
    <cfRule type="beginsWith" dxfId="17255" priority="354" operator="beginsWith" text="NT">
      <formula>LEFT(N34,LEN("NT"))="NT"</formula>
    </cfRule>
  </conditionalFormatting>
  <conditionalFormatting sqref="N34">
    <cfRule type="beginsWith" dxfId="17254" priority="351" operator="beginsWith" text="ANT">
      <formula>LEFT(N34,LEN("ANT"))="ANT"</formula>
    </cfRule>
    <cfRule type="beginsWith" dxfId="17253" priority="352" operator="beginsWith" text="FAL">
      <formula>LEFT(N34,LEN("FAL"))="FAL"</formula>
    </cfRule>
    <cfRule type="beginsWith" dxfId="17252" priority="353" operator="beginsWith" text="OK">
      <formula>LEFT(N34,LEN("OK"))="OK"</formula>
    </cfRule>
  </conditionalFormatting>
  <conditionalFormatting sqref="N34">
    <cfRule type="beginsWith" dxfId="17251" priority="350" operator="beginsWith" text="ATR">
      <formula>LEFT(N34,LEN("ATR"))="ATR"</formula>
    </cfRule>
  </conditionalFormatting>
  <conditionalFormatting sqref="N34">
    <cfRule type="beginsWith" dxfId="17250" priority="349" operator="beginsWith" text="ATD">
      <formula>LEFT(N34,LEN("ATD"))="ATD"</formula>
    </cfRule>
  </conditionalFormatting>
  <conditionalFormatting sqref="N34">
    <cfRule type="beginsWith" dxfId="17249" priority="348" stopIfTrue="1" operator="beginsWith" text="DP">
      <formula>LEFT(N34,LEN("DP"))="DP"</formula>
    </cfRule>
  </conditionalFormatting>
  <conditionalFormatting sqref="N33">
    <cfRule type="beginsWith" dxfId="17248" priority="346" operator="beginsWith" text="FER">
      <formula>LEFT(N33,LEN("FER"))="FER"</formula>
    </cfRule>
    <cfRule type="beginsWith" dxfId="17247" priority="347" operator="beginsWith" text="FRS">
      <formula>LEFT(N33,LEN("FRS"))="FRS"</formula>
    </cfRule>
  </conditionalFormatting>
  <conditionalFormatting sqref="N33">
    <cfRule type="beginsWith" dxfId="17246" priority="345" operator="beginsWith" text="NT">
      <formula>LEFT(N33,LEN("NT"))="NT"</formula>
    </cfRule>
  </conditionalFormatting>
  <conditionalFormatting sqref="N33">
    <cfRule type="beginsWith" dxfId="17245" priority="342" operator="beginsWith" text="ANT">
      <formula>LEFT(N33,LEN("ANT"))="ANT"</formula>
    </cfRule>
    <cfRule type="beginsWith" dxfId="17244" priority="343" operator="beginsWith" text="FAL">
      <formula>LEFT(N33,LEN("FAL"))="FAL"</formula>
    </cfRule>
    <cfRule type="beginsWith" dxfId="17243" priority="344" operator="beginsWith" text="OK">
      <formula>LEFT(N33,LEN("OK"))="OK"</formula>
    </cfRule>
  </conditionalFormatting>
  <conditionalFormatting sqref="N33">
    <cfRule type="beginsWith" dxfId="17242" priority="341" operator="beginsWith" text="ATR">
      <formula>LEFT(N33,LEN("ATR"))="ATR"</formula>
    </cfRule>
  </conditionalFormatting>
  <conditionalFormatting sqref="N33">
    <cfRule type="beginsWith" dxfId="17241" priority="340" operator="beginsWith" text="ATD">
      <formula>LEFT(N33,LEN("ATD"))="ATD"</formula>
    </cfRule>
  </conditionalFormatting>
  <conditionalFormatting sqref="N33">
    <cfRule type="beginsWith" dxfId="17240" priority="339" operator="beginsWith" text="DP">
      <formula>LEFT(N33,LEN("DP"))="DP"</formula>
    </cfRule>
  </conditionalFormatting>
  <conditionalFormatting sqref="N36">
    <cfRule type="beginsWith" dxfId="17239" priority="337" operator="beginsWith" text="FER">
      <formula>LEFT(N36,LEN("FER"))="FER"</formula>
    </cfRule>
    <cfRule type="beginsWith" dxfId="17238" priority="338" operator="beginsWith" text="FRS">
      <formula>LEFT(N36,LEN("FRS"))="FRS"</formula>
    </cfRule>
  </conditionalFormatting>
  <conditionalFormatting sqref="N36">
    <cfRule type="beginsWith" dxfId="17237" priority="336" operator="beginsWith" text="NT">
      <formula>LEFT(N36,LEN("NT"))="NT"</formula>
    </cfRule>
  </conditionalFormatting>
  <conditionalFormatting sqref="N36">
    <cfRule type="beginsWith" dxfId="17236" priority="333" operator="beginsWith" text="ANT">
      <formula>LEFT(N36,LEN("ANT"))="ANT"</formula>
    </cfRule>
    <cfRule type="beginsWith" dxfId="17235" priority="334" operator="beginsWith" text="FAL">
      <formula>LEFT(N36,LEN("FAL"))="FAL"</formula>
    </cfRule>
    <cfRule type="beginsWith" dxfId="17234" priority="335" operator="beginsWith" text="OK">
      <formula>LEFT(N36,LEN("OK"))="OK"</formula>
    </cfRule>
  </conditionalFormatting>
  <conditionalFormatting sqref="N36">
    <cfRule type="beginsWith" dxfId="17233" priority="332" operator="beginsWith" text="ATR">
      <formula>LEFT(N36,LEN("ATR"))="ATR"</formula>
    </cfRule>
  </conditionalFormatting>
  <conditionalFormatting sqref="N36">
    <cfRule type="beginsWith" dxfId="17232" priority="331" operator="beginsWith" text="ATD">
      <formula>LEFT(N36,LEN("ATD"))="ATD"</formula>
    </cfRule>
  </conditionalFormatting>
  <conditionalFormatting sqref="N36">
    <cfRule type="beginsWith" dxfId="17231" priority="330" operator="beginsWith" text="DP">
      <formula>LEFT(N36,LEN("DP"))="DP"</formula>
    </cfRule>
  </conditionalFormatting>
  <conditionalFormatting sqref="N35">
    <cfRule type="beginsWith" dxfId="17230" priority="328" operator="beginsWith" text="FER">
      <formula>LEFT(N35,LEN("FER"))="FER"</formula>
    </cfRule>
    <cfRule type="beginsWith" dxfId="17229" priority="329" operator="beginsWith" text="FRS">
      <formula>LEFT(N35,LEN("FRS"))="FRS"</formula>
    </cfRule>
  </conditionalFormatting>
  <conditionalFormatting sqref="N35">
    <cfRule type="beginsWith" dxfId="17228" priority="327" operator="beginsWith" text="NT">
      <formula>LEFT(N35,LEN("NT"))="NT"</formula>
    </cfRule>
  </conditionalFormatting>
  <conditionalFormatting sqref="N35">
    <cfRule type="beginsWith" dxfId="17227" priority="324" operator="beginsWith" text="ANT">
      <formula>LEFT(N35,LEN("ANT"))="ANT"</formula>
    </cfRule>
    <cfRule type="beginsWith" dxfId="17226" priority="325" operator="beginsWith" text="FAL">
      <formula>LEFT(N35,LEN("FAL"))="FAL"</formula>
    </cfRule>
    <cfRule type="beginsWith" dxfId="17225" priority="326" operator="beginsWith" text="OK">
      <formula>LEFT(N35,LEN("OK"))="OK"</formula>
    </cfRule>
  </conditionalFormatting>
  <conditionalFormatting sqref="N35">
    <cfRule type="beginsWith" dxfId="17224" priority="323" operator="beginsWith" text="ATR">
      <formula>LEFT(N35,LEN("ATR"))="ATR"</formula>
    </cfRule>
  </conditionalFormatting>
  <conditionalFormatting sqref="N35">
    <cfRule type="beginsWith" dxfId="17223" priority="322" operator="beginsWith" text="ATD">
      <formula>LEFT(N35,LEN("ATD"))="ATD"</formula>
    </cfRule>
  </conditionalFormatting>
  <conditionalFormatting sqref="N35">
    <cfRule type="beginsWith" dxfId="17222" priority="321" operator="beginsWith" text="DP">
      <formula>LEFT(N35,LEN("DP"))="DP"</formula>
    </cfRule>
  </conditionalFormatting>
  <conditionalFormatting sqref="N38">
    <cfRule type="beginsWith" dxfId="17221" priority="319" operator="beginsWith" text="FER">
      <formula>LEFT(N38,LEN("FER"))="FER"</formula>
    </cfRule>
    <cfRule type="beginsWith" dxfId="17220" priority="320" operator="beginsWith" text="FRS">
      <formula>LEFT(N38,LEN("FRS"))="FRS"</formula>
    </cfRule>
  </conditionalFormatting>
  <conditionalFormatting sqref="N38">
    <cfRule type="beginsWith" dxfId="17219" priority="318" operator="beginsWith" text="NT">
      <formula>LEFT(N38,LEN("NT"))="NT"</formula>
    </cfRule>
  </conditionalFormatting>
  <conditionalFormatting sqref="N38">
    <cfRule type="beginsWith" dxfId="17218" priority="315" operator="beginsWith" text="ANT">
      <formula>LEFT(N38,LEN("ANT"))="ANT"</formula>
    </cfRule>
    <cfRule type="beginsWith" dxfId="17217" priority="316" operator="beginsWith" text="FAL">
      <formula>LEFT(N38,LEN("FAL"))="FAL"</formula>
    </cfRule>
    <cfRule type="beginsWith" dxfId="17216" priority="317" operator="beginsWith" text="OK">
      <formula>LEFT(N38,LEN("OK"))="OK"</formula>
    </cfRule>
  </conditionalFormatting>
  <conditionalFormatting sqref="N38">
    <cfRule type="beginsWith" dxfId="17215" priority="314" operator="beginsWith" text="ATR">
      <formula>LEFT(N38,LEN("ATR"))="ATR"</formula>
    </cfRule>
  </conditionalFormatting>
  <conditionalFormatting sqref="N38">
    <cfRule type="beginsWith" dxfId="17214" priority="313" operator="beginsWith" text="ATD">
      <formula>LEFT(N38,LEN("ATD"))="ATD"</formula>
    </cfRule>
  </conditionalFormatting>
  <conditionalFormatting sqref="N38">
    <cfRule type="beginsWith" dxfId="17213" priority="312" stopIfTrue="1" operator="beginsWith" text="DP">
      <formula>LEFT(N38,LEN("DP"))="DP"</formula>
    </cfRule>
  </conditionalFormatting>
  <conditionalFormatting sqref="N37">
    <cfRule type="beginsWith" dxfId="17212" priority="310" operator="beginsWith" text="FER">
      <formula>LEFT(N37,LEN("FER"))="FER"</formula>
    </cfRule>
    <cfRule type="beginsWith" dxfId="17211" priority="311" operator="beginsWith" text="FRS">
      <formula>LEFT(N37,LEN("FRS"))="FRS"</formula>
    </cfRule>
  </conditionalFormatting>
  <conditionalFormatting sqref="N37">
    <cfRule type="beginsWith" dxfId="17210" priority="309" operator="beginsWith" text="NT">
      <formula>LEFT(N37,LEN("NT"))="NT"</formula>
    </cfRule>
  </conditionalFormatting>
  <conditionalFormatting sqref="N37">
    <cfRule type="beginsWith" dxfId="17209" priority="306" operator="beginsWith" text="ANT">
      <formula>LEFT(N37,LEN("ANT"))="ANT"</formula>
    </cfRule>
    <cfRule type="beginsWith" dxfId="17208" priority="307" operator="beginsWith" text="FAL">
      <formula>LEFT(N37,LEN("FAL"))="FAL"</formula>
    </cfRule>
    <cfRule type="beginsWith" dxfId="17207" priority="308" operator="beginsWith" text="OK">
      <formula>LEFT(N37,LEN("OK"))="OK"</formula>
    </cfRule>
  </conditionalFormatting>
  <conditionalFormatting sqref="N37">
    <cfRule type="beginsWith" dxfId="17206" priority="305" operator="beginsWith" text="ATR">
      <formula>LEFT(N37,LEN("ATR"))="ATR"</formula>
    </cfRule>
  </conditionalFormatting>
  <conditionalFormatting sqref="N37">
    <cfRule type="beginsWith" dxfId="17205" priority="304" operator="beginsWith" text="ATD">
      <formula>LEFT(N37,LEN("ATD"))="ATD"</formula>
    </cfRule>
  </conditionalFormatting>
  <conditionalFormatting sqref="N37">
    <cfRule type="beginsWith" dxfId="17204" priority="303" operator="beginsWith" text="DP">
      <formula>LEFT(N37,LEN("DP"))="DP"</formula>
    </cfRule>
  </conditionalFormatting>
  <conditionalFormatting sqref="N40">
    <cfRule type="beginsWith" dxfId="17203" priority="301" operator="beginsWith" text="FER">
      <formula>LEFT(N40,LEN("FER"))="FER"</formula>
    </cfRule>
    <cfRule type="beginsWith" dxfId="17202" priority="302" operator="beginsWith" text="FRS">
      <formula>LEFT(N40,LEN("FRS"))="FRS"</formula>
    </cfRule>
  </conditionalFormatting>
  <conditionalFormatting sqref="N40">
    <cfRule type="beginsWith" dxfId="17201" priority="300" operator="beginsWith" text="NT">
      <formula>LEFT(N40,LEN("NT"))="NT"</formula>
    </cfRule>
  </conditionalFormatting>
  <conditionalFormatting sqref="N40">
    <cfRule type="beginsWith" dxfId="17200" priority="297" operator="beginsWith" text="ANT">
      <formula>LEFT(N40,LEN("ANT"))="ANT"</formula>
    </cfRule>
    <cfRule type="beginsWith" dxfId="17199" priority="298" operator="beginsWith" text="FAL">
      <formula>LEFT(N40,LEN("FAL"))="FAL"</formula>
    </cfRule>
    <cfRule type="beginsWith" dxfId="17198" priority="299" operator="beginsWith" text="OK">
      <formula>LEFT(N40,LEN("OK"))="OK"</formula>
    </cfRule>
  </conditionalFormatting>
  <conditionalFormatting sqref="N40">
    <cfRule type="beginsWith" dxfId="17197" priority="296" operator="beginsWith" text="ATR">
      <formula>LEFT(N40,LEN("ATR"))="ATR"</formula>
    </cfRule>
  </conditionalFormatting>
  <conditionalFormatting sqref="N40">
    <cfRule type="beginsWith" dxfId="17196" priority="295" operator="beginsWith" text="ATD">
      <formula>LEFT(N40,LEN("ATD"))="ATD"</formula>
    </cfRule>
  </conditionalFormatting>
  <conditionalFormatting sqref="N40">
    <cfRule type="beginsWith" dxfId="17195" priority="294" operator="beginsWith" text="DP">
      <formula>LEFT(N40,LEN("DP"))="DP"</formula>
    </cfRule>
  </conditionalFormatting>
  <conditionalFormatting sqref="N39">
    <cfRule type="beginsWith" dxfId="17194" priority="292" operator="beginsWith" text="FER">
      <formula>LEFT(N39,LEN("FER"))="FER"</formula>
    </cfRule>
    <cfRule type="beginsWith" dxfId="17193" priority="293" operator="beginsWith" text="FRS">
      <formula>LEFT(N39,LEN("FRS"))="FRS"</formula>
    </cfRule>
  </conditionalFormatting>
  <conditionalFormatting sqref="N39">
    <cfRule type="beginsWith" dxfId="17192" priority="291" operator="beginsWith" text="NT">
      <formula>LEFT(N39,LEN("NT"))="NT"</formula>
    </cfRule>
  </conditionalFormatting>
  <conditionalFormatting sqref="N39">
    <cfRule type="beginsWith" dxfId="17191" priority="288" operator="beginsWith" text="ANT">
      <formula>LEFT(N39,LEN("ANT"))="ANT"</formula>
    </cfRule>
    <cfRule type="beginsWith" dxfId="17190" priority="289" operator="beginsWith" text="FAL">
      <formula>LEFT(N39,LEN("FAL"))="FAL"</formula>
    </cfRule>
    <cfRule type="beginsWith" dxfId="17189" priority="290" operator="beginsWith" text="OK">
      <formula>LEFT(N39,LEN("OK"))="OK"</formula>
    </cfRule>
  </conditionalFormatting>
  <conditionalFormatting sqref="N39">
    <cfRule type="beginsWith" dxfId="17188" priority="287" operator="beginsWith" text="ATR">
      <formula>LEFT(N39,LEN("ATR"))="ATR"</formula>
    </cfRule>
  </conditionalFormatting>
  <conditionalFormatting sqref="N39">
    <cfRule type="beginsWith" dxfId="17187" priority="286" operator="beginsWith" text="ATD">
      <formula>LEFT(N39,LEN("ATD"))="ATD"</formula>
    </cfRule>
  </conditionalFormatting>
  <conditionalFormatting sqref="N39">
    <cfRule type="beginsWith" dxfId="17186" priority="285" operator="beginsWith" text="DP">
      <formula>LEFT(N39,LEN("DP"))="DP"</formula>
    </cfRule>
  </conditionalFormatting>
  <conditionalFormatting sqref="N42">
    <cfRule type="beginsWith" dxfId="17185" priority="283" operator="beginsWith" text="FER">
      <formula>LEFT(N42,LEN("FER"))="FER"</formula>
    </cfRule>
    <cfRule type="beginsWith" dxfId="17184" priority="284" operator="beginsWith" text="FRS">
      <formula>LEFT(N42,LEN("FRS"))="FRS"</formula>
    </cfRule>
  </conditionalFormatting>
  <conditionalFormatting sqref="N42">
    <cfRule type="beginsWith" dxfId="17183" priority="282" operator="beginsWith" text="NT">
      <formula>LEFT(N42,LEN("NT"))="NT"</formula>
    </cfRule>
  </conditionalFormatting>
  <conditionalFormatting sqref="N42">
    <cfRule type="beginsWith" dxfId="17182" priority="279" operator="beginsWith" text="ANT">
      <formula>LEFT(N42,LEN("ANT"))="ANT"</formula>
    </cfRule>
    <cfRule type="beginsWith" dxfId="17181" priority="280" operator="beginsWith" text="FAL">
      <formula>LEFT(N42,LEN("FAL"))="FAL"</formula>
    </cfRule>
    <cfRule type="beginsWith" dxfId="17180" priority="281" operator="beginsWith" text="OK">
      <formula>LEFT(N42,LEN("OK"))="OK"</formula>
    </cfRule>
  </conditionalFormatting>
  <conditionalFormatting sqref="N42">
    <cfRule type="beginsWith" dxfId="17179" priority="278" operator="beginsWith" text="ATR">
      <formula>LEFT(N42,LEN("ATR"))="ATR"</formula>
    </cfRule>
  </conditionalFormatting>
  <conditionalFormatting sqref="N42">
    <cfRule type="beginsWith" dxfId="17178" priority="277" operator="beginsWith" text="ATD">
      <formula>LEFT(N42,LEN("ATD"))="ATD"</formula>
    </cfRule>
  </conditionalFormatting>
  <conditionalFormatting sqref="N42">
    <cfRule type="beginsWith" dxfId="17177" priority="276" stopIfTrue="1" operator="beginsWith" text="DP">
      <formula>LEFT(N42,LEN("DP"))="DP"</formula>
    </cfRule>
  </conditionalFormatting>
  <conditionalFormatting sqref="N41">
    <cfRule type="beginsWith" dxfId="17176" priority="274" operator="beginsWith" text="FER">
      <formula>LEFT(N41,LEN("FER"))="FER"</formula>
    </cfRule>
    <cfRule type="beginsWith" dxfId="17175" priority="275" operator="beginsWith" text="FRS">
      <formula>LEFT(N41,LEN("FRS"))="FRS"</formula>
    </cfRule>
  </conditionalFormatting>
  <conditionalFormatting sqref="N41">
    <cfRule type="beginsWith" dxfId="17174" priority="273" operator="beginsWith" text="NT">
      <formula>LEFT(N41,LEN("NT"))="NT"</formula>
    </cfRule>
  </conditionalFormatting>
  <conditionalFormatting sqref="N41">
    <cfRule type="beginsWith" dxfId="17173" priority="270" operator="beginsWith" text="ANT">
      <formula>LEFT(N41,LEN("ANT"))="ANT"</formula>
    </cfRule>
    <cfRule type="beginsWith" dxfId="17172" priority="271" operator="beginsWith" text="FAL">
      <formula>LEFT(N41,LEN("FAL"))="FAL"</formula>
    </cfRule>
    <cfRule type="beginsWith" dxfId="17171" priority="272" operator="beginsWith" text="OK">
      <formula>LEFT(N41,LEN("OK"))="OK"</formula>
    </cfRule>
  </conditionalFormatting>
  <conditionalFormatting sqref="N41">
    <cfRule type="beginsWith" dxfId="17170" priority="269" operator="beginsWith" text="ATR">
      <formula>LEFT(N41,LEN("ATR"))="ATR"</formula>
    </cfRule>
  </conditionalFormatting>
  <conditionalFormatting sqref="N41">
    <cfRule type="beginsWith" dxfId="17169" priority="268" operator="beginsWith" text="ATD">
      <formula>LEFT(N41,LEN("ATD"))="ATD"</formula>
    </cfRule>
  </conditionalFormatting>
  <conditionalFormatting sqref="N41">
    <cfRule type="beginsWith" dxfId="17168" priority="267" operator="beginsWith" text="DP">
      <formula>LEFT(N41,LEN("DP"))="DP"</formula>
    </cfRule>
  </conditionalFormatting>
  <conditionalFormatting sqref="L45:N46">
    <cfRule type="expression" dxfId="17167" priority="263">
      <formula>K43="FERIADO"</formula>
    </cfRule>
    <cfRule type="expression" dxfId="17166" priority="264">
      <formula>K43="FÉRIAS"</formula>
    </cfRule>
    <cfRule type="expression" dxfId="17165" priority="265">
      <formula>K43="ATESTADO"</formula>
    </cfRule>
    <cfRule type="expression" dxfId="17164" priority="266">
      <formula>K43="NTRAB"</formula>
    </cfRule>
  </conditionalFormatting>
  <conditionalFormatting sqref="N43">
    <cfRule type="beginsWith" dxfId="17163" priority="260" operator="beginsWith" text="DP">
      <formula>LEFT(N43,LEN("DP"))="DP"</formula>
    </cfRule>
    <cfRule type="beginsWith" dxfId="17162" priority="261" operator="beginsWith" text="FER">
      <formula>LEFT(N43,LEN("FER"))="FER"</formula>
    </cfRule>
    <cfRule type="beginsWith" dxfId="17161" priority="262" operator="beginsWith" text="FRS">
      <formula>LEFT(N43,LEN("FRS"))="FRS"</formula>
    </cfRule>
  </conditionalFormatting>
  <conditionalFormatting sqref="N43">
    <cfRule type="beginsWith" dxfId="17160" priority="259" operator="beginsWith" text="NT">
      <formula>LEFT(N43,LEN("NT"))="NT"</formula>
    </cfRule>
  </conditionalFormatting>
  <conditionalFormatting sqref="N43">
    <cfRule type="beginsWith" dxfId="17159" priority="256" operator="beginsWith" text="ANT">
      <formula>LEFT(N43,LEN("ANT"))="ANT"</formula>
    </cfRule>
    <cfRule type="beginsWith" dxfId="17158" priority="257" operator="beginsWith" text="FAL">
      <formula>LEFT(N43,LEN("FAL"))="FAL"</formula>
    </cfRule>
    <cfRule type="beginsWith" dxfId="17157" priority="258" operator="beginsWith" text="OK">
      <formula>LEFT(N43,LEN("OK"))="OK"</formula>
    </cfRule>
  </conditionalFormatting>
  <conditionalFormatting sqref="N43">
    <cfRule type="beginsWith" dxfId="17156" priority="255" operator="beginsWith" text="ATR">
      <formula>LEFT(N43,LEN("ATR"))="ATR"</formula>
    </cfRule>
  </conditionalFormatting>
  <conditionalFormatting sqref="N43">
    <cfRule type="beginsWith" dxfId="17155" priority="254" operator="beginsWith" text="ATD">
      <formula>LEFT(N43,LEN("ATD"))="ATD"</formula>
    </cfRule>
  </conditionalFormatting>
  <conditionalFormatting sqref="N44">
    <cfRule type="beginsWith" dxfId="17154" priority="252" operator="beginsWith" text="FER">
      <formula>LEFT(N44,LEN("FER"))="FER"</formula>
    </cfRule>
    <cfRule type="beginsWith" dxfId="17153" priority="253" operator="beginsWith" text="FRS">
      <formula>LEFT(N44,LEN("FRS"))="FRS"</formula>
    </cfRule>
  </conditionalFormatting>
  <conditionalFormatting sqref="N44">
    <cfRule type="beginsWith" dxfId="17152" priority="251" operator="beginsWith" text="NT">
      <formula>LEFT(N44,LEN("NT"))="NT"</formula>
    </cfRule>
  </conditionalFormatting>
  <conditionalFormatting sqref="N44">
    <cfRule type="beginsWith" dxfId="17151" priority="248" operator="beginsWith" text="ANT">
      <formula>LEFT(N44,LEN("ANT"))="ANT"</formula>
    </cfRule>
    <cfRule type="beginsWith" dxfId="17150" priority="249" operator="beginsWith" text="FAL">
      <formula>LEFT(N44,LEN("FAL"))="FAL"</formula>
    </cfRule>
    <cfRule type="beginsWith" dxfId="17149" priority="250" operator="beginsWith" text="OK">
      <formula>LEFT(N44,LEN("OK"))="OK"</formula>
    </cfRule>
  </conditionalFormatting>
  <conditionalFormatting sqref="N44">
    <cfRule type="beginsWith" dxfId="17148" priority="247" operator="beginsWith" text="ATR">
      <formula>LEFT(N44,LEN("ATR"))="ATR"</formula>
    </cfRule>
  </conditionalFormatting>
  <conditionalFormatting sqref="N44">
    <cfRule type="beginsWith" dxfId="17147" priority="246" operator="beginsWith" text="ATD">
      <formula>LEFT(N44,LEN("ATD"))="ATD"</formula>
    </cfRule>
  </conditionalFormatting>
  <conditionalFormatting sqref="N44">
    <cfRule type="beginsWith" dxfId="17146" priority="245" stopIfTrue="1" operator="beginsWith" text="DP">
      <formula>LEFT(N44,LEN("DP"))="DP"</formula>
    </cfRule>
  </conditionalFormatting>
  <conditionalFormatting sqref="E2">
    <cfRule type="cellIs" dxfId="17145" priority="244" operator="equal">
      <formula>"ER"</formula>
    </cfRule>
  </conditionalFormatting>
  <conditionalFormatting sqref="E3">
    <cfRule type="cellIs" dxfId="17144" priority="242" operator="equal">
      <formula>0</formula>
    </cfRule>
    <cfRule type="expression" dxfId="17143" priority="243">
      <formula>E3&lt;0</formula>
    </cfRule>
  </conditionalFormatting>
  <conditionalFormatting sqref="E4:E6">
    <cfRule type="expression" dxfId="17142" priority="240">
      <formula>E4&lt;0</formula>
    </cfRule>
    <cfRule type="cellIs" dxfId="17141" priority="241" operator="equal">
      <formula>0</formula>
    </cfRule>
  </conditionalFormatting>
  <conditionalFormatting sqref="E7">
    <cfRule type="cellIs" dxfId="17140" priority="238" operator="equal">
      <formula>0</formula>
    </cfRule>
    <cfRule type="expression" dxfId="17139" priority="239">
      <formula>E7&lt;0</formula>
    </cfRule>
  </conditionalFormatting>
  <conditionalFormatting sqref="E8:E10">
    <cfRule type="expression" dxfId="17138" priority="236">
      <formula>E8&lt;0</formula>
    </cfRule>
    <cfRule type="cellIs" dxfId="17137" priority="237" operator="equal">
      <formula>0</formula>
    </cfRule>
  </conditionalFormatting>
  <conditionalFormatting sqref="E11">
    <cfRule type="cellIs" dxfId="17136" priority="234" operator="equal">
      <formula>0</formula>
    </cfRule>
    <cfRule type="expression" dxfId="17135" priority="235">
      <formula>E11&lt;0</formula>
    </cfRule>
  </conditionalFormatting>
  <conditionalFormatting sqref="E12:E14">
    <cfRule type="expression" dxfId="17134" priority="232">
      <formula>E12&lt;0</formula>
    </cfRule>
    <cfRule type="cellIs" dxfId="17133" priority="233" operator="equal">
      <formula>0</formula>
    </cfRule>
  </conditionalFormatting>
  <conditionalFormatting sqref="E15">
    <cfRule type="cellIs" dxfId="17132" priority="230" operator="equal">
      <formula>0</formula>
    </cfRule>
    <cfRule type="expression" dxfId="17131" priority="231">
      <formula>E15&lt;0</formula>
    </cfRule>
  </conditionalFormatting>
  <conditionalFormatting sqref="E16:E18">
    <cfRule type="expression" dxfId="17130" priority="228">
      <formula>E16&lt;0</formula>
    </cfRule>
    <cfRule type="cellIs" dxfId="17129" priority="229" operator="equal">
      <formula>0</formula>
    </cfRule>
  </conditionalFormatting>
  <conditionalFormatting sqref="E19">
    <cfRule type="cellIs" dxfId="17128" priority="226" operator="equal">
      <formula>0</formula>
    </cfRule>
    <cfRule type="expression" dxfId="17127" priority="227">
      <formula>E19&lt;0</formula>
    </cfRule>
  </conditionalFormatting>
  <conditionalFormatting sqref="E20:E22">
    <cfRule type="expression" dxfId="17126" priority="224">
      <formula>E20&lt;0</formula>
    </cfRule>
    <cfRule type="cellIs" dxfId="17125" priority="225" operator="equal">
      <formula>0</formula>
    </cfRule>
  </conditionalFormatting>
  <conditionalFormatting sqref="E23">
    <cfRule type="cellIs" dxfId="17124" priority="222" operator="equal">
      <formula>0</formula>
    </cfRule>
    <cfRule type="expression" dxfId="17123" priority="223">
      <formula>E23&lt;0</formula>
    </cfRule>
  </conditionalFormatting>
  <conditionalFormatting sqref="E24:E26">
    <cfRule type="expression" dxfId="17122" priority="220">
      <formula>E24&lt;0</formula>
    </cfRule>
    <cfRule type="cellIs" dxfId="17121" priority="221" operator="equal">
      <formula>0</formula>
    </cfRule>
  </conditionalFormatting>
  <conditionalFormatting sqref="E27">
    <cfRule type="cellIs" dxfId="17120" priority="218" operator="equal">
      <formula>0</formula>
    </cfRule>
    <cfRule type="expression" dxfId="17119" priority="219">
      <formula>E27&lt;0</formula>
    </cfRule>
  </conditionalFormatting>
  <conditionalFormatting sqref="E28:E30">
    <cfRule type="expression" dxfId="17118" priority="216">
      <formula>E28&lt;0</formula>
    </cfRule>
    <cfRule type="cellIs" dxfId="17117" priority="217" operator="equal">
      <formula>0</formula>
    </cfRule>
  </conditionalFormatting>
  <conditionalFormatting sqref="E31">
    <cfRule type="cellIs" dxfId="17116" priority="214" operator="equal">
      <formula>0</formula>
    </cfRule>
    <cfRule type="expression" dxfId="17115" priority="215">
      <formula>E31&lt;0</formula>
    </cfRule>
  </conditionalFormatting>
  <conditionalFormatting sqref="E32:E34">
    <cfRule type="expression" dxfId="17114" priority="212">
      <formula>E32&lt;0</formula>
    </cfRule>
    <cfRule type="cellIs" dxfId="17113" priority="213" operator="equal">
      <formula>0</formula>
    </cfRule>
  </conditionalFormatting>
  <conditionalFormatting sqref="E35">
    <cfRule type="cellIs" dxfId="17112" priority="210" operator="equal">
      <formula>0</formula>
    </cfRule>
    <cfRule type="expression" dxfId="17111" priority="211">
      <formula>E35&lt;0</formula>
    </cfRule>
  </conditionalFormatting>
  <conditionalFormatting sqref="E36:E38">
    <cfRule type="expression" dxfId="17110" priority="208">
      <formula>E36&lt;0</formula>
    </cfRule>
    <cfRule type="cellIs" dxfId="17109" priority="209" operator="equal">
      <formula>0</formula>
    </cfRule>
  </conditionalFormatting>
  <conditionalFormatting sqref="E39">
    <cfRule type="cellIs" dxfId="17108" priority="206" operator="equal">
      <formula>0</formula>
    </cfRule>
    <cfRule type="expression" dxfId="17107" priority="207">
      <formula>E39&lt;0</formula>
    </cfRule>
  </conditionalFormatting>
  <conditionalFormatting sqref="E40:E42">
    <cfRule type="expression" dxfId="17106" priority="204">
      <formula>E40&lt;0</formula>
    </cfRule>
    <cfRule type="cellIs" dxfId="17105" priority="205" operator="equal">
      <formula>0</formula>
    </cfRule>
  </conditionalFormatting>
  <conditionalFormatting sqref="J2">
    <cfRule type="cellIs" dxfId="17104" priority="203" operator="equal">
      <formula>"ER"</formula>
    </cfRule>
  </conditionalFormatting>
  <conditionalFormatting sqref="J3">
    <cfRule type="cellIs" dxfId="17103" priority="201" operator="equal">
      <formula>0</formula>
    </cfRule>
    <cfRule type="expression" dxfId="17102" priority="202">
      <formula>J3&lt;0</formula>
    </cfRule>
  </conditionalFormatting>
  <conditionalFormatting sqref="J4:J6">
    <cfRule type="expression" dxfId="17101" priority="199">
      <formula>J4&lt;0</formula>
    </cfRule>
    <cfRule type="cellIs" dxfId="17100" priority="200" operator="equal">
      <formula>0</formula>
    </cfRule>
  </conditionalFormatting>
  <conditionalFormatting sqref="J7">
    <cfRule type="cellIs" dxfId="17099" priority="197" operator="equal">
      <formula>0</formula>
    </cfRule>
    <cfRule type="expression" dxfId="17098" priority="198">
      <formula>J7&lt;0</formula>
    </cfRule>
  </conditionalFormatting>
  <conditionalFormatting sqref="J8:J10">
    <cfRule type="expression" dxfId="17097" priority="195">
      <formula>J8&lt;0</formula>
    </cfRule>
    <cfRule type="cellIs" dxfId="17096" priority="196" operator="equal">
      <formula>0</formula>
    </cfRule>
  </conditionalFormatting>
  <conditionalFormatting sqref="J11">
    <cfRule type="cellIs" dxfId="17095" priority="193" operator="equal">
      <formula>0</formula>
    </cfRule>
    <cfRule type="expression" dxfId="17094" priority="194">
      <formula>J11&lt;0</formula>
    </cfRule>
  </conditionalFormatting>
  <conditionalFormatting sqref="J12:J14">
    <cfRule type="expression" dxfId="17093" priority="191">
      <formula>J12&lt;0</formula>
    </cfRule>
    <cfRule type="cellIs" dxfId="17092" priority="192" operator="equal">
      <formula>0</formula>
    </cfRule>
  </conditionalFormatting>
  <conditionalFormatting sqref="J15">
    <cfRule type="cellIs" dxfId="17091" priority="189" operator="equal">
      <formula>0</formula>
    </cfRule>
    <cfRule type="expression" dxfId="17090" priority="190">
      <formula>J15&lt;0</formula>
    </cfRule>
  </conditionalFormatting>
  <conditionalFormatting sqref="J16:J18">
    <cfRule type="expression" dxfId="17089" priority="187">
      <formula>J16&lt;0</formula>
    </cfRule>
    <cfRule type="cellIs" dxfId="17088" priority="188" operator="equal">
      <formula>0</formula>
    </cfRule>
  </conditionalFormatting>
  <conditionalFormatting sqref="J19">
    <cfRule type="cellIs" dxfId="17087" priority="185" operator="equal">
      <formula>0</formula>
    </cfRule>
    <cfRule type="expression" dxfId="17086" priority="186">
      <formula>J19&lt;0</formula>
    </cfRule>
  </conditionalFormatting>
  <conditionalFormatting sqref="J20:J22">
    <cfRule type="expression" dxfId="17085" priority="183">
      <formula>J20&lt;0</formula>
    </cfRule>
    <cfRule type="cellIs" dxfId="17084" priority="184" operator="equal">
      <formula>0</formula>
    </cfRule>
  </conditionalFormatting>
  <conditionalFormatting sqref="J23">
    <cfRule type="cellIs" dxfId="17083" priority="181" operator="equal">
      <formula>0</formula>
    </cfRule>
    <cfRule type="expression" dxfId="17082" priority="182">
      <formula>J23&lt;0</formula>
    </cfRule>
  </conditionalFormatting>
  <conditionalFormatting sqref="J24:J26">
    <cfRule type="expression" dxfId="17081" priority="179">
      <formula>J24&lt;0</formula>
    </cfRule>
    <cfRule type="cellIs" dxfId="17080" priority="180" operator="equal">
      <formula>0</formula>
    </cfRule>
  </conditionalFormatting>
  <conditionalFormatting sqref="J27">
    <cfRule type="cellIs" dxfId="17079" priority="177" operator="equal">
      <formula>0</formula>
    </cfRule>
    <cfRule type="expression" dxfId="17078" priority="178">
      <formula>J27&lt;0</formula>
    </cfRule>
  </conditionalFormatting>
  <conditionalFormatting sqref="J28:J30">
    <cfRule type="expression" dxfId="17077" priority="175">
      <formula>J28&lt;0</formula>
    </cfRule>
    <cfRule type="cellIs" dxfId="17076" priority="176" operator="equal">
      <formula>0</formula>
    </cfRule>
  </conditionalFormatting>
  <conditionalFormatting sqref="J31">
    <cfRule type="cellIs" dxfId="17075" priority="173" operator="equal">
      <formula>0</formula>
    </cfRule>
    <cfRule type="expression" dxfId="17074" priority="174">
      <formula>J31&lt;0</formula>
    </cfRule>
  </conditionalFormatting>
  <conditionalFormatting sqref="J32:J34">
    <cfRule type="expression" dxfId="17073" priority="171">
      <formula>J32&lt;0</formula>
    </cfRule>
    <cfRule type="cellIs" dxfId="17072" priority="172" operator="equal">
      <formula>0</formula>
    </cfRule>
  </conditionalFormatting>
  <conditionalFormatting sqref="J35">
    <cfRule type="cellIs" dxfId="17071" priority="169" operator="equal">
      <formula>0</formula>
    </cfRule>
    <cfRule type="expression" dxfId="17070" priority="170">
      <formula>J35&lt;0</formula>
    </cfRule>
  </conditionalFormatting>
  <conditionalFormatting sqref="J36:J38">
    <cfRule type="expression" dxfId="17069" priority="167">
      <formula>J36&lt;0</formula>
    </cfRule>
    <cfRule type="cellIs" dxfId="17068" priority="168" operator="equal">
      <formula>0</formula>
    </cfRule>
  </conditionalFormatting>
  <conditionalFormatting sqref="J39">
    <cfRule type="cellIs" dxfId="17067" priority="165" operator="equal">
      <formula>0</formula>
    </cfRule>
    <cfRule type="expression" dxfId="17066" priority="166">
      <formula>J39&lt;0</formula>
    </cfRule>
  </conditionalFormatting>
  <conditionalFormatting sqref="J40:J42">
    <cfRule type="expression" dxfId="17065" priority="163">
      <formula>J40&lt;0</formula>
    </cfRule>
    <cfRule type="cellIs" dxfId="17064" priority="164" operator="equal">
      <formula>0</formula>
    </cfRule>
  </conditionalFormatting>
  <conditionalFormatting sqref="O3">
    <cfRule type="cellIs" dxfId="17063" priority="161" operator="equal">
      <formula>0</formula>
    </cfRule>
    <cfRule type="expression" dxfId="17062" priority="162">
      <formula>O3&lt;0</formula>
    </cfRule>
  </conditionalFormatting>
  <conditionalFormatting sqref="O4:O6">
    <cfRule type="expression" dxfId="17061" priority="159">
      <formula>O4&lt;0</formula>
    </cfRule>
    <cfRule type="cellIs" dxfId="17060" priority="160" operator="equal">
      <formula>0</formula>
    </cfRule>
  </conditionalFormatting>
  <conditionalFormatting sqref="O7">
    <cfRule type="cellIs" dxfId="17059" priority="157" operator="equal">
      <formula>0</formula>
    </cfRule>
    <cfRule type="expression" dxfId="17058" priority="158">
      <formula>O7&lt;0</formula>
    </cfRule>
  </conditionalFormatting>
  <conditionalFormatting sqref="O8:O10">
    <cfRule type="expression" dxfId="17057" priority="155">
      <formula>O8&lt;0</formula>
    </cfRule>
    <cfRule type="cellIs" dxfId="17056" priority="156" operator="equal">
      <formula>0</formula>
    </cfRule>
  </conditionalFormatting>
  <conditionalFormatting sqref="O11">
    <cfRule type="cellIs" dxfId="17055" priority="153" operator="equal">
      <formula>0</formula>
    </cfRule>
    <cfRule type="expression" dxfId="17054" priority="154">
      <formula>O11&lt;0</formula>
    </cfRule>
  </conditionalFormatting>
  <conditionalFormatting sqref="O12:O14">
    <cfRule type="expression" dxfId="17053" priority="151">
      <formula>O12&lt;0</formula>
    </cfRule>
    <cfRule type="cellIs" dxfId="17052" priority="152" operator="equal">
      <formula>0</formula>
    </cfRule>
  </conditionalFormatting>
  <conditionalFormatting sqref="O15">
    <cfRule type="cellIs" dxfId="17051" priority="149" operator="equal">
      <formula>0</formula>
    </cfRule>
    <cfRule type="expression" dxfId="17050" priority="150">
      <formula>O15&lt;0</formula>
    </cfRule>
  </conditionalFormatting>
  <conditionalFormatting sqref="O16:O18">
    <cfRule type="expression" dxfId="17049" priority="147">
      <formula>O16&lt;0</formula>
    </cfRule>
    <cfRule type="cellIs" dxfId="17048" priority="148" operator="equal">
      <formula>0</formula>
    </cfRule>
  </conditionalFormatting>
  <conditionalFormatting sqref="O19">
    <cfRule type="cellIs" dxfId="17047" priority="145" operator="equal">
      <formula>0</formula>
    </cfRule>
    <cfRule type="expression" dxfId="17046" priority="146">
      <formula>O19&lt;0</formula>
    </cfRule>
  </conditionalFormatting>
  <conditionalFormatting sqref="O20:O22">
    <cfRule type="expression" dxfId="17045" priority="143">
      <formula>O20&lt;0</formula>
    </cfRule>
    <cfRule type="cellIs" dxfId="17044" priority="144" operator="equal">
      <formula>0</formula>
    </cfRule>
  </conditionalFormatting>
  <conditionalFormatting sqref="O23">
    <cfRule type="cellIs" dxfId="17043" priority="141" operator="equal">
      <formula>0</formula>
    </cfRule>
    <cfRule type="expression" dxfId="17042" priority="142">
      <formula>O23&lt;0</formula>
    </cfRule>
  </conditionalFormatting>
  <conditionalFormatting sqref="O24:O26">
    <cfRule type="expression" dxfId="17041" priority="139">
      <formula>O24&lt;0</formula>
    </cfRule>
    <cfRule type="cellIs" dxfId="17040" priority="140" operator="equal">
      <formula>0</formula>
    </cfRule>
  </conditionalFormatting>
  <conditionalFormatting sqref="O27">
    <cfRule type="cellIs" dxfId="17039" priority="137" operator="equal">
      <formula>0</formula>
    </cfRule>
    <cfRule type="expression" dxfId="17038" priority="138">
      <formula>O27&lt;0</formula>
    </cfRule>
  </conditionalFormatting>
  <conditionalFormatting sqref="O28:O30">
    <cfRule type="expression" dxfId="17037" priority="135">
      <formula>O28&lt;0</formula>
    </cfRule>
    <cfRule type="cellIs" dxfId="17036" priority="136" operator="equal">
      <formula>0</formula>
    </cfRule>
  </conditionalFormatting>
  <conditionalFormatting sqref="O31">
    <cfRule type="cellIs" dxfId="17035" priority="133" operator="equal">
      <formula>0</formula>
    </cfRule>
    <cfRule type="expression" dxfId="17034" priority="134">
      <formula>O31&lt;0</formula>
    </cfRule>
  </conditionalFormatting>
  <conditionalFormatting sqref="O32:O34">
    <cfRule type="expression" dxfId="17033" priority="131">
      <formula>O32&lt;0</formula>
    </cfRule>
    <cfRule type="cellIs" dxfId="17032" priority="132" operator="equal">
      <formula>0</formula>
    </cfRule>
  </conditionalFormatting>
  <conditionalFormatting sqref="O35">
    <cfRule type="cellIs" dxfId="17031" priority="129" operator="equal">
      <formula>0</formula>
    </cfRule>
    <cfRule type="expression" dxfId="17030" priority="130">
      <formula>O35&lt;0</formula>
    </cfRule>
  </conditionalFormatting>
  <conditionalFormatting sqref="O36:O38">
    <cfRule type="expression" dxfId="17029" priority="127">
      <formula>O36&lt;0</formula>
    </cfRule>
    <cfRule type="cellIs" dxfId="17028" priority="128" operator="equal">
      <formula>0</formula>
    </cfRule>
  </conditionalFormatting>
  <conditionalFormatting sqref="O39">
    <cfRule type="cellIs" dxfId="17027" priority="125" operator="equal">
      <formula>0</formula>
    </cfRule>
    <cfRule type="expression" dxfId="17026" priority="126">
      <formula>O39&lt;0</formula>
    </cfRule>
  </conditionalFormatting>
  <conditionalFormatting sqref="O40:O42">
    <cfRule type="expression" dxfId="17025" priority="123">
      <formula>O40&lt;0</formula>
    </cfRule>
    <cfRule type="cellIs" dxfId="17024" priority="124" operator="equal">
      <formula>0</formula>
    </cfRule>
  </conditionalFormatting>
  <conditionalFormatting sqref="O43">
    <cfRule type="cellIs" dxfId="17023" priority="121" operator="equal">
      <formula>0</formula>
    </cfRule>
    <cfRule type="expression" dxfId="17022" priority="122">
      <formula>O43&lt;0</formula>
    </cfRule>
  </conditionalFormatting>
  <conditionalFormatting sqref="O44:O46">
    <cfRule type="expression" dxfId="17021" priority="119">
      <formula>O44&lt;0</formula>
    </cfRule>
    <cfRule type="cellIs" dxfId="17020" priority="120" operator="equal">
      <formula>0</formula>
    </cfRule>
  </conditionalFormatting>
  <conditionalFormatting sqref="O2:O46">
    <cfRule type="cellIs" dxfId="17019" priority="118" operator="equal">
      <formula>"ER"</formula>
    </cfRule>
  </conditionalFormatting>
  <conditionalFormatting sqref="O3">
    <cfRule type="cellIs" dxfId="17018" priority="116" operator="equal">
      <formula>0</formula>
    </cfRule>
    <cfRule type="expression" dxfId="17017" priority="117">
      <formula>O3&lt;0</formula>
    </cfRule>
  </conditionalFormatting>
  <conditionalFormatting sqref="O4:O5">
    <cfRule type="expression" dxfId="17016" priority="114">
      <formula>O4&lt;0</formula>
    </cfRule>
    <cfRule type="cellIs" dxfId="17015" priority="115" operator="equal">
      <formula>0</formula>
    </cfRule>
  </conditionalFormatting>
  <conditionalFormatting sqref="O19">
    <cfRule type="cellIs" dxfId="17014" priority="112" operator="equal">
      <formula>0</formula>
    </cfRule>
    <cfRule type="expression" dxfId="17013" priority="113">
      <formula>O19&lt;0</formula>
    </cfRule>
  </conditionalFormatting>
  <conditionalFormatting sqref="O20:O22">
    <cfRule type="expression" dxfId="17012" priority="110">
      <formula>O20&lt;0</formula>
    </cfRule>
    <cfRule type="cellIs" dxfId="17011" priority="111" operator="equal">
      <formula>0</formula>
    </cfRule>
  </conditionalFormatting>
  <conditionalFormatting sqref="O23">
    <cfRule type="cellIs" dxfId="17010" priority="108" operator="equal">
      <formula>0</formula>
    </cfRule>
    <cfRule type="expression" dxfId="17009" priority="109">
      <formula>O23&lt;0</formula>
    </cfRule>
  </conditionalFormatting>
  <conditionalFormatting sqref="O24:O26">
    <cfRule type="expression" dxfId="17008" priority="106">
      <formula>O24&lt;0</formula>
    </cfRule>
    <cfRule type="cellIs" dxfId="17007" priority="107" operator="equal">
      <formula>0</formula>
    </cfRule>
  </conditionalFormatting>
  <conditionalFormatting sqref="O27">
    <cfRule type="cellIs" dxfId="17006" priority="104" operator="equal">
      <formula>0</formula>
    </cfRule>
    <cfRule type="expression" dxfId="17005" priority="105">
      <formula>O27&lt;0</formula>
    </cfRule>
  </conditionalFormatting>
  <conditionalFormatting sqref="O28:O30">
    <cfRule type="expression" dxfId="17004" priority="102">
      <formula>O28&lt;0</formula>
    </cfRule>
    <cfRule type="cellIs" dxfId="17003" priority="103" operator="equal">
      <formula>0</formula>
    </cfRule>
  </conditionalFormatting>
  <conditionalFormatting sqref="O31">
    <cfRule type="cellIs" dxfId="17002" priority="100" operator="equal">
      <formula>0</formula>
    </cfRule>
    <cfRule type="expression" dxfId="17001" priority="101">
      <formula>O31&lt;0</formula>
    </cfRule>
  </conditionalFormatting>
  <conditionalFormatting sqref="O32:O34">
    <cfRule type="expression" dxfId="17000" priority="98">
      <formula>O32&lt;0</formula>
    </cfRule>
    <cfRule type="cellIs" dxfId="16999" priority="99" operator="equal">
      <formula>0</formula>
    </cfRule>
  </conditionalFormatting>
  <conditionalFormatting sqref="O35">
    <cfRule type="cellIs" dxfId="16998" priority="96" operator="equal">
      <formula>0</formula>
    </cfRule>
    <cfRule type="expression" dxfId="16997" priority="97">
      <formula>O35&lt;0</formula>
    </cfRule>
  </conditionalFormatting>
  <conditionalFormatting sqref="O36:O38">
    <cfRule type="expression" dxfId="16996" priority="94">
      <formula>O36&lt;0</formula>
    </cfRule>
    <cfRule type="cellIs" dxfId="16995" priority="95" operator="equal">
      <formula>0</formula>
    </cfRule>
  </conditionalFormatting>
  <conditionalFormatting sqref="O39">
    <cfRule type="cellIs" dxfId="16994" priority="92" operator="equal">
      <formula>0</formula>
    </cfRule>
    <cfRule type="expression" dxfId="16993" priority="93">
      <formula>O39&lt;0</formula>
    </cfRule>
  </conditionalFormatting>
  <conditionalFormatting sqref="O40:O42">
    <cfRule type="expression" dxfId="16992" priority="90">
      <formula>O40&lt;0</formula>
    </cfRule>
    <cfRule type="cellIs" dxfId="16991" priority="91" operator="equal">
      <formula>0</formula>
    </cfRule>
  </conditionalFormatting>
  <conditionalFormatting sqref="O6">
    <cfRule type="expression" dxfId="16990" priority="88">
      <formula>O6&lt;0</formula>
    </cfRule>
    <cfRule type="cellIs" dxfId="16989" priority="89" operator="equal">
      <formula>0</formula>
    </cfRule>
  </conditionalFormatting>
  <conditionalFormatting sqref="O11">
    <cfRule type="cellIs" dxfId="16988" priority="86" operator="equal">
      <formula>0</formula>
    </cfRule>
    <cfRule type="expression" dxfId="16987" priority="87">
      <formula>O11&lt;0</formula>
    </cfRule>
  </conditionalFormatting>
  <conditionalFormatting sqref="O12:O13">
    <cfRule type="expression" dxfId="16986" priority="84">
      <formula>O12&lt;0</formula>
    </cfRule>
    <cfRule type="cellIs" dxfId="16985" priority="85" operator="equal">
      <formula>0</formula>
    </cfRule>
  </conditionalFormatting>
  <conditionalFormatting sqref="O14">
    <cfRule type="expression" dxfId="16984" priority="82">
      <formula>O14&lt;0</formula>
    </cfRule>
    <cfRule type="cellIs" dxfId="16983" priority="83" operator="equal">
      <formula>0</formula>
    </cfRule>
  </conditionalFormatting>
  <conditionalFormatting sqref="O15">
    <cfRule type="cellIs" dxfId="16982" priority="80" operator="equal">
      <formula>0</formula>
    </cfRule>
    <cfRule type="expression" dxfId="16981" priority="81">
      <formula>O15&lt;0</formula>
    </cfRule>
  </conditionalFormatting>
  <conditionalFormatting sqref="O16:O17">
    <cfRule type="expression" dxfId="16980" priority="78">
      <formula>O16&lt;0</formula>
    </cfRule>
    <cfRule type="cellIs" dxfId="16979" priority="79" operator="equal">
      <formula>0</formula>
    </cfRule>
  </conditionalFormatting>
  <conditionalFormatting sqref="O18">
    <cfRule type="expression" dxfId="16978" priority="76">
      <formula>O18&lt;0</formula>
    </cfRule>
    <cfRule type="cellIs" dxfId="16977" priority="77" operator="equal">
      <formula>0</formula>
    </cfRule>
  </conditionalFormatting>
  <conditionalFormatting sqref="O7">
    <cfRule type="cellIs" dxfId="16976" priority="74" operator="equal">
      <formula>0</formula>
    </cfRule>
    <cfRule type="expression" dxfId="16975" priority="75">
      <formula>O7&lt;0</formula>
    </cfRule>
  </conditionalFormatting>
  <conditionalFormatting sqref="O8:O9">
    <cfRule type="expression" dxfId="16974" priority="72">
      <formula>O8&lt;0</formula>
    </cfRule>
    <cfRule type="cellIs" dxfId="16973" priority="73" operator="equal">
      <formula>0</formula>
    </cfRule>
  </conditionalFormatting>
  <conditionalFormatting sqref="O10">
    <cfRule type="expression" dxfId="16972" priority="70">
      <formula>O10&lt;0</formula>
    </cfRule>
    <cfRule type="cellIs" dxfId="16971" priority="71" operator="equal">
      <formula>0</formula>
    </cfRule>
  </conditionalFormatting>
  <conditionalFormatting sqref="O7">
    <cfRule type="cellIs" dxfId="16970" priority="68" operator="equal">
      <formula>0</formula>
    </cfRule>
    <cfRule type="expression" dxfId="16969" priority="69">
      <formula>O7&lt;0</formula>
    </cfRule>
  </conditionalFormatting>
  <conditionalFormatting sqref="O8:O9">
    <cfRule type="expression" dxfId="16968" priority="66">
      <formula>O8&lt;0</formula>
    </cfRule>
    <cfRule type="cellIs" dxfId="16967" priority="67" operator="equal">
      <formula>0</formula>
    </cfRule>
  </conditionalFormatting>
  <conditionalFormatting sqref="O10">
    <cfRule type="expression" dxfId="16966" priority="64">
      <formula>O10&lt;0</formula>
    </cfRule>
    <cfRule type="cellIs" dxfId="16965" priority="65" operator="equal">
      <formula>0</formula>
    </cfRule>
  </conditionalFormatting>
  <conditionalFormatting sqref="O11">
    <cfRule type="cellIs" dxfId="16964" priority="62" operator="equal">
      <formula>0</formula>
    </cfRule>
    <cfRule type="expression" dxfId="16963" priority="63">
      <formula>O11&lt;0</formula>
    </cfRule>
  </conditionalFormatting>
  <conditionalFormatting sqref="O12:O13">
    <cfRule type="expression" dxfId="16962" priority="60">
      <formula>O12&lt;0</formula>
    </cfRule>
    <cfRule type="cellIs" dxfId="16961" priority="61" operator="equal">
      <formula>0</formula>
    </cfRule>
  </conditionalFormatting>
  <conditionalFormatting sqref="O14">
    <cfRule type="expression" dxfId="16960" priority="58">
      <formula>O14&lt;0</formula>
    </cfRule>
    <cfRule type="cellIs" dxfId="16959" priority="59" operator="equal">
      <formula>0</formula>
    </cfRule>
  </conditionalFormatting>
  <conditionalFormatting sqref="O15">
    <cfRule type="cellIs" dxfId="16958" priority="56" operator="equal">
      <formula>0</formula>
    </cfRule>
    <cfRule type="expression" dxfId="16957" priority="57">
      <formula>O15&lt;0</formula>
    </cfRule>
  </conditionalFormatting>
  <conditionalFormatting sqref="O16:O17">
    <cfRule type="expression" dxfId="16956" priority="54">
      <formula>O16&lt;0</formula>
    </cfRule>
    <cfRule type="cellIs" dxfId="16955" priority="55" operator="equal">
      <formula>0</formula>
    </cfRule>
  </conditionalFormatting>
  <conditionalFormatting sqref="O18">
    <cfRule type="expression" dxfId="16954" priority="52">
      <formula>O18&lt;0</formula>
    </cfRule>
    <cfRule type="cellIs" dxfId="16953" priority="53" operator="equal">
      <formula>0</formula>
    </cfRule>
  </conditionalFormatting>
  <conditionalFormatting sqref="O19">
    <cfRule type="cellIs" dxfId="16952" priority="50" operator="equal">
      <formula>0</formula>
    </cfRule>
    <cfRule type="expression" dxfId="16951" priority="51">
      <formula>O19&lt;0</formula>
    </cfRule>
  </conditionalFormatting>
  <conditionalFormatting sqref="O20:O21">
    <cfRule type="expression" dxfId="16950" priority="48">
      <formula>O20&lt;0</formula>
    </cfRule>
    <cfRule type="cellIs" dxfId="16949" priority="49" operator="equal">
      <formula>0</formula>
    </cfRule>
  </conditionalFormatting>
  <conditionalFormatting sqref="O22">
    <cfRule type="expression" dxfId="16948" priority="46">
      <formula>O22&lt;0</formula>
    </cfRule>
    <cfRule type="cellIs" dxfId="16947" priority="47" operator="equal">
      <formula>0</formula>
    </cfRule>
  </conditionalFormatting>
  <conditionalFormatting sqref="O23">
    <cfRule type="cellIs" dxfId="16946" priority="44" operator="equal">
      <formula>0</formula>
    </cfRule>
    <cfRule type="expression" dxfId="16945" priority="45">
      <formula>O23&lt;0</formula>
    </cfRule>
  </conditionalFormatting>
  <conditionalFormatting sqref="O24:O25">
    <cfRule type="expression" dxfId="16944" priority="42">
      <formula>O24&lt;0</formula>
    </cfRule>
    <cfRule type="cellIs" dxfId="16943" priority="43" operator="equal">
      <formula>0</formula>
    </cfRule>
  </conditionalFormatting>
  <conditionalFormatting sqref="O26">
    <cfRule type="expression" dxfId="16942" priority="40">
      <formula>O26&lt;0</formula>
    </cfRule>
    <cfRule type="cellIs" dxfId="16941" priority="41" operator="equal">
      <formula>0</formula>
    </cfRule>
  </conditionalFormatting>
  <conditionalFormatting sqref="O27">
    <cfRule type="cellIs" dxfId="16940" priority="38" operator="equal">
      <formula>0</formula>
    </cfRule>
    <cfRule type="expression" dxfId="16939" priority="39">
      <formula>O27&lt;0</formula>
    </cfRule>
  </conditionalFormatting>
  <conditionalFormatting sqref="O28:O29">
    <cfRule type="expression" dxfId="16938" priority="36">
      <formula>O28&lt;0</formula>
    </cfRule>
    <cfRule type="cellIs" dxfId="16937" priority="37" operator="equal">
      <formula>0</formula>
    </cfRule>
  </conditionalFormatting>
  <conditionalFormatting sqref="O30">
    <cfRule type="expression" dxfId="16936" priority="34">
      <formula>O30&lt;0</formula>
    </cfRule>
    <cfRule type="cellIs" dxfId="16935" priority="35" operator="equal">
      <formula>0</formula>
    </cfRule>
  </conditionalFormatting>
  <conditionalFormatting sqref="O31">
    <cfRule type="cellIs" dxfId="16934" priority="32" operator="equal">
      <formula>0</formula>
    </cfRule>
    <cfRule type="expression" dxfId="16933" priority="33">
      <formula>O31&lt;0</formula>
    </cfRule>
  </conditionalFormatting>
  <conditionalFormatting sqref="O32:O33">
    <cfRule type="expression" dxfId="16932" priority="30">
      <formula>O32&lt;0</formula>
    </cfRule>
    <cfRule type="cellIs" dxfId="16931" priority="31" operator="equal">
      <formula>0</formula>
    </cfRule>
  </conditionalFormatting>
  <conditionalFormatting sqref="O34">
    <cfRule type="expression" dxfId="16930" priority="28">
      <formula>O34&lt;0</formula>
    </cfRule>
    <cfRule type="cellIs" dxfId="16929" priority="29" operator="equal">
      <formula>0</formula>
    </cfRule>
  </conditionalFormatting>
  <conditionalFormatting sqref="O35">
    <cfRule type="cellIs" dxfId="16928" priority="26" operator="equal">
      <formula>0</formula>
    </cfRule>
    <cfRule type="expression" dxfId="16927" priority="27">
      <formula>O35&lt;0</formula>
    </cfRule>
  </conditionalFormatting>
  <conditionalFormatting sqref="O36:O37">
    <cfRule type="expression" dxfId="16926" priority="24">
      <formula>O36&lt;0</formula>
    </cfRule>
    <cfRule type="cellIs" dxfId="16925" priority="25" operator="equal">
      <formula>0</formula>
    </cfRule>
  </conditionalFormatting>
  <conditionalFormatting sqref="O38">
    <cfRule type="expression" dxfId="16924" priority="22">
      <formula>O38&lt;0</formula>
    </cfRule>
    <cfRule type="cellIs" dxfId="16923" priority="23" operator="equal">
      <formula>0</formula>
    </cfRule>
  </conditionalFormatting>
  <conditionalFormatting sqref="O39">
    <cfRule type="cellIs" dxfId="16922" priority="20" operator="equal">
      <formula>0</formula>
    </cfRule>
    <cfRule type="expression" dxfId="16921" priority="21">
      <formula>O39&lt;0</formula>
    </cfRule>
  </conditionalFormatting>
  <conditionalFormatting sqref="O40:O41">
    <cfRule type="expression" dxfId="16920" priority="18">
      <formula>O40&lt;0</formula>
    </cfRule>
    <cfRule type="cellIs" dxfId="16919" priority="19" operator="equal">
      <formula>0</formula>
    </cfRule>
  </conditionalFormatting>
  <conditionalFormatting sqref="O42">
    <cfRule type="expression" dxfId="16918" priority="16">
      <formula>O42&lt;0</formula>
    </cfRule>
    <cfRule type="cellIs" dxfId="16917" priority="17" operator="equal">
      <formula>0</formula>
    </cfRule>
  </conditionalFormatting>
  <conditionalFormatting sqref="O43">
    <cfRule type="cellIs" dxfId="16916" priority="14" operator="equal">
      <formula>0</formula>
    </cfRule>
    <cfRule type="expression" dxfId="16915" priority="15">
      <formula>O43&lt;0</formula>
    </cfRule>
  </conditionalFormatting>
  <conditionalFormatting sqref="O44:O46">
    <cfRule type="expression" dxfId="16914" priority="12">
      <formula>O44&lt;0</formula>
    </cfRule>
    <cfRule type="cellIs" dxfId="16913" priority="13" operator="equal">
      <formula>0</formula>
    </cfRule>
  </conditionalFormatting>
  <conditionalFormatting sqref="O43">
    <cfRule type="cellIs" dxfId="16912" priority="10" operator="equal">
      <formula>0</formula>
    </cfRule>
    <cfRule type="expression" dxfId="16911" priority="11">
      <formula>O43&lt;0</formula>
    </cfRule>
  </conditionalFormatting>
  <conditionalFormatting sqref="O44:O46">
    <cfRule type="expression" dxfId="16910" priority="8">
      <formula>O44&lt;0</formula>
    </cfRule>
    <cfRule type="cellIs" dxfId="16909" priority="9" operator="equal">
      <formula>0</formula>
    </cfRule>
  </conditionalFormatting>
  <conditionalFormatting sqref="O43">
    <cfRule type="cellIs" dxfId="16908" priority="6" operator="equal">
      <formula>0</formula>
    </cfRule>
    <cfRule type="expression" dxfId="16907" priority="7">
      <formula>O43&lt;0</formula>
    </cfRule>
  </conditionalFormatting>
  <conditionalFormatting sqref="O44:O45">
    <cfRule type="expression" dxfId="16906" priority="4">
      <formula>O44&lt;0</formula>
    </cfRule>
    <cfRule type="cellIs" dxfId="16905" priority="5" operator="equal">
      <formula>0</formula>
    </cfRule>
  </conditionalFormatting>
  <conditionalFormatting sqref="O46">
    <cfRule type="expression" dxfId="16904" priority="2">
      <formula>O46&lt;0</formula>
    </cfRule>
    <cfRule type="cellIs" dxfId="16903" priority="3" operator="equal">
      <formula>0</formula>
    </cfRule>
  </conditionalFormatting>
  <conditionalFormatting sqref="Y2:Y7">
    <cfRule type="beginsWith" dxfId="16902" priority="1" operator="beginsWith" text="DP">
      <formula>LEFT(Y2,LEN("DP"))="DP"</formula>
    </cfRule>
  </conditionalFormatting>
  <dataValidations count="2">
    <dataValidation type="list" allowBlank="1" showInputMessage="1" showErrorMessage="1" sqref="N47" xr:uid="{EBE7B3F9-1E80-42D7-8680-0F7051504EF2}">
      <formula1>$W$48:$W$49</formula1>
    </dataValidation>
    <dataValidation type="list" allowBlank="1" showInputMessage="1" showErrorMessage="1" sqref="K3 A39 F19 F31 F7 F15 F23 F3 F11 F27 A35 A19 A31 K27 A7 A15 A23 A3 A11 A27 K11 F39 F35 K19 K31 K7 K15 K23 K39 K35 K43" xr:uid="{5EEDDF93-DF8E-4564-B680-9F76AC4C3BF0}">
      <formula1>$K$101:$K$105</formula1>
    </dataValidation>
  </dataValidations>
  <pageMargins left="0.43307086614173229" right="3.937007874015748E-2" top="0.35433070866141736" bottom="0.35433070866141736" header="0.31496062992125984" footer="0.31496062992125984"/>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ilha31">
    <tabColor rgb="FFFFFF00"/>
  </sheetPr>
  <dimension ref="A1:BN651"/>
  <sheetViews>
    <sheetView showGridLines="0" showRuler="0" showWhiteSpace="0" zoomScale="115" zoomScaleNormal="115" workbookViewId="0">
      <pane ySplit="1" topLeftCell="A2" activePane="bottomLeft" state="frozen"/>
      <selection pane="bottomLeft" sqref="A1:I1"/>
    </sheetView>
  </sheetViews>
  <sheetFormatPr defaultRowHeight="15" x14ac:dyDescent="0.25"/>
  <cols>
    <col min="1" max="1" width="10.85546875" style="1" customWidth="1"/>
    <col min="2" max="2" width="8" style="1" bestFit="1" customWidth="1"/>
    <col min="3" max="3" width="6.140625" style="6" bestFit="1" customWidth="1"/>
    <col min="4" max="4" width="4.7109375" style="6" customWidth="1"/>
    <col min="5" max="5" width="2.5703125" style="1" customWidth="1"/>
    <col min="6" max="6" width="10.85546875" style="1" customWidth="1"/>
    <col min="7" max="7" width="8" style="1" bestFit="1" customWidth="1"/>
    <col min="8" max="8" width="6.140625" style="1" bestFit="1" customWidth="1"/>
    <col min="9" max="9" width="4.7109375" style="1" bestFit="1" customWidth="1"/>
    <col min="10" max="10" width="2.5703125" style="1" customWidth="1"/>
    <col min="11" max="11" width="10.85546875" style="1" customWidth="1"/>
    <col min="12" max="12" width="8" style="1" bestFit="1" customWidth="1"/>
    <col min="13" max="13" width="6.140625" style="1" bestFit="1" customWidth="1"/>
    <col min="14" max="14" width="4.7109375" style="1" customWidth="1"/>
    <col min="15" max="15" width="2.5703125" style="1" customWidth="1"/>
    <col min="16" max="16" width="10.7109375" style="1" bestFit="1" customWidth="1"/>
    <col min="17" max="17" width="5.5703125" style="1" bestFit="1" customWidth="1"/>
    <col min="18" max="18" width="1" style="1" customWidth="1"/>
    <col min="19" max="19" width="10.7109375" style="1" bestFit="1" customWidth="1"/>
    <col min="20" max="20" width="3" style="1" bestFit="1" customWidth="1"/>
    <col min="21" max="21" width="3.42578125" style="1" customWidth="1"/>
    <col min="22" max="22" width="32.28515625" style="1" customWidth="1"/>
    <col min="23" max="23" width="8" style="1" bestFit="1" customWidth="1"/>
    <col min="24" max="24" width="6.140625" style="1" bestFit="1" customWidth="1"/>
    <col min="25" max="25" width="9.140625" style="9"/>
    <col min="26" max="27" width="9.140625" style="1"/>
    <col min="28" max="28" width="13.42578125" style="1" customWidth="1"/>
    <col min="29" max="29" width="16.140625" style="1" customWidth="1"/>
    <col min="30" max="30" width="12.7109375" style="1" bestFit="1" customWidth="1"/>
    <col min="31" max="16384" width="9.140625" style="1"/>
  </cols>
  <sheetData>
    <row r="1" spans="1:66" ht="30.75" customHeight="1" x14ac:dyDescent="0.25">
      <c r="A1" s="280" t="str">
        <f>IF(DADOS!H23=0, "", DADOS!H23)</f>
        <v/>
      </c>
      <c r="B1" s="280"/>
      <c r="C1" s="280"/>
      <c r="D1" s="280"/>
      <c r="E1" s="280"/>
      <c r="F1" s="280"/>
      <c r="G1" s="280"/>
      <c r="H1" s="280"/>
      <c r="I1" s="280"/>
      <c r="J1" s="15" t="s">
        <v>121</v>
      </c>
      <c r="K1" s="281" t="str">
        <f>CONFIG!G5</f>
        <v>MARÇO</v>
      </c>
      <c r="L1" s="281"/>
      <c r="M1" s="281">
        <f>CONFIG!G7</f>
        <v>2026</v>
      </c>
      <c r="N1" s="281"/>
      <c r="O1" s="10"/>
      <c r="P1" s="283"/>
      <c r="Q1" s="283"/>
      <c r="R1" s="22"/>
      <c r="S1" s="283"/>
      <c r="T1" s="283"/>
      <c r="W1" s="282" t="s">
        <v>9</v>
      </c>
      <c r="X1" s="282"/>
    </row>
    <row r="2" spans="1:66" s="6" customFormat="1" x14ac:dyDescent="0.25">
      <c r="A2" s="2" t="s">
        <v>1</v>
      </c>
      <c r="B2" s="2" t="s">
        <v>0</v>
      </c>
      <c r="C2" s="2" t="s">
        <v>4</v>
      </c>
      <c r="D2" s="2" t="s">
        <v>5</v>
      </c>
      <c r="E2" s="188"/>
      <c r="F2" s="3" t="s">
        <v>1</v>
      </c>
      <c r="G2" s="3" t="s">
        <v>0</v>
      </c>
      <c r="H2" s="3" t="s">
        <v>4</v>
      </c>
      <c r="I2" s="3" t="s">
        <v>5</v>
      </c>
      <c r="J2" s="187"/>
      <c r="K2" s="3" t="s">
        <v>1</v>
      </c>
      <c r="L2" s="2" t="s">
        <v>0</v>
      </c>
      <c r="M2" s="3" t="s">
        <v>4</v>
      </c>
      <c r="N2" s="3" t="s">
        <v>5</v>
      </c>
      <c r="O2" s="4"/>
      <c r="P2" s="294" t="s">
        <v>57</v>
      </c>
      <c r="Q2" s="294"/>
      <c r="R2" s="294"/>
      <c r="S2" s="294"/>
      <c r="T2" s="21" t="s">
        <v>32</v>
      </c>
      <c r="U2" s="1"/>
      <c r="V2" s="1"/>
      <c r="W2" s="9" t="s">
        <v>6</v>
      </c>
      <c r="X2" s="9" t="s">
        <v>4</v>
      </c>
      <c r="Y2" s="9" t="s">
        <v>122</v>
      </c>
      <c r="Z2" s="1"/>
      <c r="AA2" s="1"/>
      <c r="AB2" s="1"/>
      <c r="AC2" s="1"/>
      <c r="AD2" s="1"/>
      <c r="AE2" s="1"/>
      <c r="AF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row>
    <row r="3" spans="1:66" ht="15" customHeight="1" x14ac:dyDescent="0.25">
      <c r="A3" s="11" t="s">
        <v>17</v>
      </c>
      <c r="B3" s="46"/>
      <c r="C3" s="7"/>
      <c r="D3" s="49" t="str">
        <f>_xlfn.LET(_xlpm.a,A3,_xlpm.c,C3,_xlpm.x,$X$3,_xlpm.y,$Y$3,_xlpm.limInf,$B$51,_xlpm.limSup,$C$51,_xlpm.linhaAnt,A4,IF(_xlpm.a="FÉRIAS","FRS",IF(_xlpm.a="FERIADO","FER",IF(_xlpm.a="NTRAB","NTB",IF(AND(_xlpm.a="ATESTADO",_xlpm.c=""),"ATD",IF(_xlpm.c&lt;&gt;"",IF(_xlpm.c&lt;=_xlpm.x,IF(_xlpm.c&gt;_xlpm.y,"DP","OK"),"ATR"),IF(_xlpm.linhaAnt&lt;_xlpm.limInf,"FAL","")))))))</f>
        <v>FER</v>
      </c>
      <c r="E3" s="192" t="str">
        <f>IFERROR(IF(C3="","",IF(A5="SÁBADO",IF(ABS((INT($Y$8/100)*60+MOD($Y$8,100))-(INT(C3/100)*60+MOD(C3,100)))&lt;=5,0,(INT($Y$8/100)*60+MOD($Y$8,100))-(INT(C3/100)*60+MOD(C3,100))),IF(ABS((INT($Y$3/100)*60+MOD($Y$3,100))-(INT(C3/100)*60+MOD(C3,100)))&lt;=5,0,(INT($Y$3/100)*60+MOD($Y$3,100))-(INT(C3/100)*60+MOD(C3,100))))),"")</f>
        <v/>
      </c>
      <c r="F3" s="11"/>
      <c r="G3" s="256" t="s">
        <v>10</v>
      </c>
      <c r="H3" s="257"/>
      <c r="I3" s="257"/>
      <c r="J3" s="176" t="str">
        <f>IFERROR(IF(H3="","",IF(F5="SÁBADO",IF(ABS((INT($Y$8/100)*60+MOD($Y$8,100))-(INT(H3/100)*60+MOD(H3,100)))&lt;=5,0,(INT($Y$8/100)*60+MOD($Y$8,100))-(INT(H3/100)*60+MOD(H3,100))),IF(ABS((INT($Y$3/100)*60+MOD($Y$3,100))-(INT(H3/100)*60+MOD(H3,100)))&lt;=5,0,(INT($Y$3/100)*60+MOD($Y$3,100))-(INT(H3/100)*60+MOD(H3,100))))),"")</f>
        <v/>
      </c>
      <c r="K3" s="11"/>
      <c r="L3" s="46"/>
      <c r="M3" s="7"/>
      <c r="N3" s="49" t="str">
        <f ca="1">_xlfn.LET(_xlpm.a,K3,_xlpm.c,M3,_xlpm.x,$X$3,_xlpm.y,$Y$3,_xlpm.limInf,$B$51,_xlpm.limSup,$C$51,_xlpm.linhaAnt,K4,IF(_xlpm.a="FÉRIAS","FRS",IF(_xlpm.a="FERIADO","FER",IF(_xlpm.a="NTRAB","NTB",IF(AND(_xlpm.a="ATESTADO",_xlpm.c=""),"ATD",IF(_xlpm.c&lt;&gt;"",IF(_xlpm.c&lt;=_xlpm.x,IF(_xlpm.c&gt;_xlpm.y,"DP","OK"),"ATR"),IF(_xlpm.linhaAnt&lt;_xlpm.limInf,"FAL","")))))))</f>
        <v/>
      </c>
      <c r="O3" s="192" t="str">
        <f>IF($N$47&lt;&gt;"SIM","",IFERROR(IF(TRIM(M3&amp;"")="","",_xlfn.LET(_xlpm.v,VALUE(TRIM(M3&amp;"")),_xlpm.alvo,IF(K5="SÁBADO",(INT($Y$8/100)*60+MOD($Y$8,100)),(INT($Y$3/100)*60+MOD($Y$3,100))),_xlpm.real,(INT(_xlpm.v/100)*60+MOD(_xlpm.v,100)),_xlpm.dif,_xlpm.alvo-_xlpm.real,IF(ABS(_xlpm.dif)&lt;=5,0,_xlpm.dif))),"ER"))</f>
        <v/>
      </c>
      <c r="P3" s="236"/>
      <c r="Q3" s="235"/>
      <c r="R3" s="190"/>
      <c r="S3" s="239" t="str">
        <f>IF(R3="","",TEXT(R3,"00""/""00""/""0000"))</f>
        <v/>
      </c>
      <c r="T3" s="233" t="str">
        <f>IF(R3="","",LEFT(S3&amp;"00",2))</f>
        <v/>
      </c>
      <c r="W3" s="9" t="s">
        <v>7</v>
      </c>
      <c r="X3" s="35">
        <f>DADOS!K23+5</f>
        <v>5</v>
      </c>
      <c r="Y3" s="35">
        <f>X3-5</f>
        <v>0</v>
      </c>
    </row>
    <row r="4" spans="1:66" x14ac:dyDescent="0.25">
      <c r="A4" s="41">
        <f ca="1">IF(AND($B$51=1,$A$52&lt;&gt;"01/01/2021"),"HOJE",1)</f>
        <v>1</v>
      </c>
      <c r="B4" s="46"/>
      <c r="C4" s="7"/>
      <c r="D4" s="49" t="str">
        <f>_xlfn.LET(_xlpm.a,A3,_xlpm.c,C4,_xlpm.x,$X$4,_xlpm.limInf,$B$51,_xlpm.limSup,$C$51,_xlpm.linhaAnt,A4,IF(_xlpm.a="FÉRIAS","FRS",IF(_xlpm.a="FERIADO","FER",IF(_xlpm.a="NTRAB","NTB",IF(AND(_xlpm.a="ATESTADO",_xlpm.c=""),"ATD",IF(_xlpm.c&lt;&gt;"",IF(_xlpm.c&gt;=_xlpm.x,"OK","ANT"),IF(_xlpm.linhaAnt&lt;_xlpm.limInf,"FAL","")))))))</f>
        <v>FER</v>
      </c>
      <c r="E4" s="192" t="str">
        <f>IFERROR(IF(C4="","",IF(ABS((INT($X$4/100)*60+MOD($X$4,100))-(INT(C4/100)*60+MOD(C4,100)))&lt;=5,0,(INT($X$4/100)*60+MOD($X$4,100))-(INT(C4/100)*60+MOD(C4,100))))*-1,"")</f>
        <v/>
      </c>
      <c r="F4" s="41">
        <f ca="1">IF($B$51=11,"HOJE",11)</f>
        <v>11</v>
      </c>
      <c r="G4" s="256"/>
      <c r="H4" s="257"/>
      <c r="I4" s="257"/>
      <c r="J4" s="176" t="str">
        <f>IFERROR(IF(H4="","",IF(ABS((INT($X$4/100)*60+MOD($X$4,100))-(INT(H4/100)*60+MOD(H4,100)))&lt;=5,0,(INT($X$4/100)*60+MOD($X$4,100))-(INT(H4/100)*60+MOD(H4,100))))*-1,"")</f>
        <v/>
      </c>
      <c r="K4" s="41">
        <f ca="1">IF($B$51=21,"HOJE",21)</f>
        <v>21</v>
      </c>
      <c r="L4" s="46"/>
      <c r="M4" s="7"/>
      <c r="N4" s="49" t="str">
        <f ca="1">_xlfn.LET(_xlpm.a,K3,_xlpm.c,M4,_xlpm.x,$X$4,_xlpm.limInf,$B$51,_xlpm.limSup,$C$51,_xlpm.linhaAnt,K4,IF(_xlpm.a="FÉRIAS","FRS",IF(_xlpm.a="FERIADO","FER",IF(_xlpm.a="NTRAB","NTB",IF(AND(_xlpm.a="ATESTADO",_xlpm.c=""),"ATD",IF(_xlpm.c&lt;&gt;"",IF(_xlpm.c&gt;=_xlpm.x,"OK","ANT"),IF(_xlpm.linhaAnt&lt;_xlpm.limInf,"FAL","")))))))</f>
        <v/>
      </c>
      <c r="O4" s="192" t="str">
        <f>IF($N$47&lt;&gt;"SIM","",IFERROR(IF(TRIM(M4&amp;"")="","",_xlfn.LET(_xlpm.v,VALUE(TRIM(M4&amp;"")),_xlpm.alvo,(INT($X$4/100)*60+MOD($X$4,100)),_xlpm.real,(INT(_xlpm.v/100)*60+MOD(_xlpm.v,100)),_xlpm.dif,_xlpm.alvo-_xlpm.real,IF(ABS(_xlpm.dif)&lt;=5,0,_xlpm.dif))*-1),"ER"))</f>
        <v/>
      </c>
      <c r="P4" s="231"/>
      <c r="Q4" s="235"/>
      <c r="R4" s="190"/>
      <c r="S4" s="239" t="str">
        <f t="shared" ref="S4:S53" si="0">IF(R4="","",TEXT(R4,"00""/""00""/""0000"))</f>
        <v/>
      </c>
      <c r="T4" s="233" t="str">
        <f t="shared" ref="T4:T53" si="1">IF(R4="","",LEFT(S4&amp;"00",2))</f>
        <v/>
      </c>
      <c r="U4" s="5"/>
      <c r="V4" s="5"/>
      <c r="W4" s="9" t="s">
        <v>2</v>
      </c>
      <c r="X4" s="35">
        <f>DADOS!L23</f>
        <v>0</v>
      </c>
      <c r="Y4" s="35">
        <f>X4</f>
        <v>0</v>
      </c>
    </row>
    <row r="5" spans="1:66" x14ac:dyDescent="0.25">
      <c r="A5" s="41" t="str">
        <f>CONFIG!G3</f>
        <v>DOMINGO</v>
      </c>
      <c r="B5" s="46"/>
      <c r="C5" s="7"/>
      <c r="D5" s="49" t="str">
        <f>_xlfn.LET(_xlpm.a,A3,_xlpm.c,C5,_xlpm.x,$X$5,_xlpm.y,$Y$5,_xlpm.limInf,$B$51,_xlpm.limSup,$C$51,_xlpm.linhaAnt,A4,IF(_xlpm.a="FÉRIAS","FRS",IF(_xlpm.a="FERIADO","FER",IF(_xlpm.a="NTRAB","NTB",IF(AND(_xlpm.a="ATESTADO",_xlpm.c=""),"ATD",IF(_xlpm.c&lt;&gt;"",IF(_xlpm.c&lt;=_xlpm.x,IF(_xlpm.c&gt;_xlpm.y,"DP","OK"),"ATR"),IF(_xlpm.linhaAnt&lt;_xlpm.limInf,"FAL","")))))))</f>
        <v>FER</v>
      </c>
      <c r="E5" s="192" t="str">
        <f>IFERROR(IF(C5="","",IF(ABS((INT($Y$5/100)*60+MOD($Y$5,100))-(INT(C5/100)*60+MOD(C5,100)))&lt;=5,0,(INT($Y$5/100)*60+MOD($Y$5,100))-(INT(C5/100)*60+MOD(C5,100)))),"")</f>
        <v/>
      </c>
      <c r="F5" s="41" t="str">
        <f>IF(A41="SÁBADO","DOMINGO",IF(A41="DOMINGO","SEGUNDA",IF(A41="SEGUNDA","TERÇA",IF(A41="SEGUNDA","TERÇA",IF(A41="TERÇA","QUARTA",IF(A41="QUARTA","QUINTA",IF(A41="QUINTA","SEXTA",IF(A41="SEXTA","SÁBADO","ERRO"))))))))</f>
        <v>QUARTA</v>
      </c>
      <c r="G5" s="256"/>
      <c r="H5" s="257"/>
      <c r="I5" s="257"/>
      <c r="J5" s="176" t="str">
        <f>IFERROR(IF(H5="","",IF(ABS((INT($Y$5/100)*60+MOD($Y$5,100))-(INT(H5/100)*60+MOD(H5,100)))&lt;=5,0,(INT($Y$5/100)*60+MOD($Y$5,100))-(INT(H5/100)*60+MOD(H5,100)))),"")</f>
        <v/>
      </c>
      <c r="K5" s="41" t="str">
        <f>IF(F41="SÁBADO","DOMINGO",IF(F41="DOMINGO","SEGUNDA",IF(F41="SEGUNDA","TERÇA",IF(F41="SEGUNDA","TERÇA",IF(F41="TERÇA","QUARTA",IF(F41="QUARTA","QUINTA",IF(F41="QUINTA","SEXTA",IF(F41="SEXTA","SÁBADO","ERRO"))))))))</f>
        <v>SÁBADO</v>
      </c>
      <c r="L5" s="46"/>
      <c r="M5" s="7"/>
      <c r="N5" s="49" t="str">
        <f ca="1">_xlfn.LET(_xlpm.a,K3,_xlpm.c,M5,_xlpm.x,$X$5,_xlpm.y,$Y$5,_xlpm.limInf,$B$51,_xlpm.limSup,$C$51,_xlpm.linhaAnt,K4,IF(_xlpm.a="FÉRIAS","FRS",IF(_xlpm.a="FERIADO","FER",IF(_xlpm.a="NTRAB","NTB",IF(AND(_xlpm.a="ATESTADO",_xlpm.c=""),"ATD",IF(_xlpm.c&lt;&gt;"",IF(_xlpm.c&lt;=_xlpm.x,IF(_xlpm.c&gt;_xlpm.y,"DP","OK"),"ATR"),IF(_xlpm.linhaAnt&lt;_xlpm.limInf,"FAL","")))))))</f>
        <v/>
      </c>
      <c r="O5" s="192" t="str">
        <f>IF($N$47&lt;&gt;"SIM","",IFERROR(IF(TRIM(M5&amp;"")="","",_xlfn.LET(_xlpm.v,VALUE(TRIM(M5&amp;"")),_xlpm.alvo,(INT($Y$5/100)*60+MOD($Y$5,100)),_xlpm.real,(INT(_xlpm.v/100)*60+MOD(_xlpm.v,100)),_xlpm.dif,_xlpm.alvo-_xlpm.real,IF(ABS(_xlpm.dif)&lt;=5,0,_xlpm.dif))),"ER"))</f>
        <v/>
      </c>
      <c r="P5" s="236"/>
      <c r="Q5" s="235"/>
      <c r="R5" s="190"/>
      <c r="S5" s="239" t="str">
        <f t="shared" si="0"/>
        <v/>
      </c>
      <c r="T5" s="233" t="str">
        <f t="shared" si="1"/>
        <v/>
      </c>
      <c r="U5" s="5"/>
      <c r="V5" s="5"/>
      <c r="W5" s="9" t="s">
        <v>8</v>
      </c>
      <c r="X5" s="35">
        <f>DADOS!M23+5</f>
        <v>5</v>
      </c>
      <c r="Y5" s="35">
        <f>X5-5</f>
        <v>0</v>
      </c>
    </row>
    <row r="6" spans="1:66" x14ac:dyDescent="0.25">
      <c r="A6" s="38"/>
      <c r="B6" s="46"/>
      <c r="C6" s="7"/>
      <c r="D6" s="49" t="str">
        <f>_xlfn.LET(_xlpm.a,A3,_xlpm.c,C6,_xlpm.x,$X$6,_xlpm.limInf,$B$51,_xlpm.limSup,$C$51,_xlpm.linhaAnt,A4,IF(_xlpm.a="FÉRIAS","FRS",IF(_xlpm.a="FERIADO","FER",IF(_xlpm.a="NTRAB","NTB",IF(AND(_xlpm.a="ATESTADO",_xlpm.c=""),"ATD",IF(_xlpm.c&lt;&gt;"",IF(_xlpm.c&gt;=_xlpm.x,"OK","ANT"),IF(_xlpm.linhaAnt&lt;_xlpm.limInf,"FAL","")))))))</f>
        <v>FER</v>
      </c>
      <c r="E6" s="192" t="str">
        <f>IFERROR(IF(C6="","",IF(ABS((INT($X$6/100)*60+MOD($X$6,100))-(INT(C6/100)*60+MOD(C6,100)))&lt;=5,0,(INT($X$6/100)*60+MOD($X$6,100))-(INT(C6/100)*60+MOD(C6,100))))*-1,"")</f>
        <v/>
      </c>
      <c r="F6" s="38"/>
      <c r="G6" s="256"/>
      <c r="H6" s="257"/>
      <c r="I6" s="257"/>
      <c r="J6" s="176" t="str">
        <f>IFERROR(IF(H6="","",IF(ABS((INT($X$6/100)*60+MOD($X$6,100))-(INT(H6/100)*60+MOD(H6,100)))&lt;=5,0,(INT($X$6/100)*60+MOD($X$6,100))-(INT(H6/100)*60+MOD(H6,100))))*-1,"")</f>
        <v/>
      </c>
      <c r="K6" s="38"/>
      <c r="L6" s="46"/>
      <c r="M6" s="7"/>
      <c r="N6" s="49" t="str">
        <f ca="1">_xlfn.LET(_xlpm.a,K3,_xlpm.c,M6,_xlpm.x,$X$6,_xlpm.limInf,$B$51,_xlpm.limSup,$C$51,_xlpm.linhaAnt,K4,IF(_xlpm.a="FÉRIAS","FRS",IF(_xlpm.a="FERIADO","FER",IF(_xlpm.a="NTRAB","NTB",IF(AND(_xlpm.a="ATESTADO",_xlpm.c=""),"ATD",IF(_xlpm.c&lt;&gt;"",IF(_xlpm.c&gt;=_xlpm.x,"OK","ANT"),IF(_xlpm.linhaAnt&lt;_xlpm.limInf,"FAL","")))))))</f>
        <v/>
      </c>
      <c r="O6" s="192" t="str">
        <f>IF($N$47&lt;&gt;"SIM","",IFERROR(IF(TRIM(M6&amp;"")="","",_xlfn.LET(_xlpm.v,VALUE(TRIM(M6&amp;"")),_xlpm.alvo,(INT($X$6/100)*60+MOD($X$6,100)),_xlpm.real,(INT(_xlpm.v/100)*60+MOD(_xlpm.v,100)),_xlpm.dif,_xlpm.alvo-_xlpm.real,IF(ABS(_xlpm.dif)&lt;=5,0,_xlpm.dif))*-1),"ER"))</f>
        <v/>
      </c>
      <c r="P6" s="236"/>
      <c r="Q6" s="235"/>
      <c r="R6" s="190"/>
      <c r="S6" s="239" t="str">
        <f t="shared" si="0"/>
        <v/>
      </c>
      <c r="T6" s="233" t="str">
        <f t="shared" si="1"/>
        <v/>
      </c>
      <c r="U6" s="5"/>
      <c r="V6" s="5"/>
      <c r="W6" s="9" t="s">
        <v>3</v>
      </c>
      <c r="X6" s="35">
        <f>DADOS!N23</f>
        <v>0</v>
      </c>
      <c r="Y6" s="35">
        <f>X6</f>
        <v>0</v>
      </c>
    </row>
    <row r="7" spans="1:66" ht="15" customHeight="1" x14ac:dyDescent="0.25">
      <c r="A7" s="12"/>
      <c r="B7" s="47"/>
      <c r="C7" s="48"/>
      <c r="D7" s="50" t="str">
        <f ca="1">_xlfn.LET(_xlpm.a,A7,_xlpm.c,C7,_xlpm.x,$X$3,_xlpm.y,$Y$3,_xlpm.limInf,$B$51,_xlpm.limSup,$C$51,_xlpm.linhaAnt,A8,IF(_xlpm.a="FÉRIAS","FRS",IF(_xlpm.a="FERIADO","FER",IF(_xlpm.a="NTRAB","NTB",IF(AND(_xlpm.a="ATESTADO",_xlpm.c=""),"ATD",IF(_xlpm.c&lt;&gt;"",IF(_xlpm.c&lt;=_xlpm.x,IF(_xlpm.c&gt;_xlpm.y,"DP","OK"),"ATR"),IF(_xlpm.linhaAnt&lt;_xlpm.limInf,"FAL","")))))))</f>
        <v>FAL</v>
      </c>
      <c r="E7" s="192" t="str">
        <f>IFERROR(IF(C7="","",IF(A9="SÁBADO",IF(ABS((INT($Y$8/100)*60+MOD($Y$8,100))-(INT(C7/100)*60+MOD(C7,100)))&lt;=5,0,(INT($Y$8/100)*60+MOD($Y$8,100))-(INT(C7/100)*60+MOD(C7,100))),IF(ABS((INT($Y$3/100)*60+MOD($Y$3,100))-(INT(C7/100)*60+MOD(C7,100)))&lt;=5,0,(INT($Y$3/100)*60+MOD($Y$3,100))-(INT(C7/100)*60+MOD(C7,100))))),"")</f>
        <v/>
      </c>
      <c r="F7" s="12"/>
      <c r="G7" s="47"/>
      <c r="H7" s="48"/>
      <c r="I7" s="50" t="str">
        <f ca="1">_xlfn.LET(_xlpm.a,F7,_xlpm.c,H7,_xlpm.x,$X$3,_xlpm.y,$Y$3,_xlpm.limInf,$B$51,_xlpm.limSup,$C$51,_xlpm.linhaAnt,F8,IF(_xlpm.a="FÉRIAS","FRS",IF(_xlpm.a="FERIADO","FER",IF(_xlpm.a="NTRAB","NTB",IF(AND(_xlpm.a="ATESTADO",_xlpm.c=""),"ATD",IF(_xlpm.c&lt;&gt;"",IF(_xlpm.c&lt;=_xlpm.x,IF(_xlpm.c&gt;_xlpm.y,"DP","OK"),"ATR"),IF(_xlpm.linhaAnt&lt;_xlpm.limInf,"FAL","")))))))</f>
        <v/>
      </c>
      <c r="J7" s="176" t="str">
        <f>IFERROR(IF(H7="","",IF(F9="SÁBADO",IF(ABS((INT($Y$8/100)*60+MOD($Y$8,100))-(INT(H7/100)*60+MOD(H7,100)))&lt;=5,0,(INT($Y$8/100)*60+MOD($Y$8,100))-(INT(H7/100)*60+MOD(H7,100))),IF(ABS((INT($Y$3/100)*60+MOD($Y$3,100))-(INT(H7/100)*60+MOD(H7,100)))&lt;=5,0,(INT($Y$3/100)*60+MOD($Y$3,100))-(INT(H7/100)*60+MOD(H7,100))))),"")</f>
        <v/>
      </c>
      <c r="K7" s="12"/>
      <c r="L7" s="47"/>
      <c r="M7" s="48"/>
      <c r="N7" s="50" t="str">
        <f ca="1">_xlfn.LET(_xlpm.a,K7,_xlpm.c,M7,_xlpm.x,$X$3,_xlpm.y,$Y$3,_xlpm.limInf,$B$51,_xlpm.limSup,$C$51,_xlpm.linhaAnt,K8,IF(_xlpm.a="FÉRIAS","FRS",IF(_xlpm.a="FERIADO","FER",IF(_xlpm.a="NTRAB","NTB",IF(AND(_xlpm.a="ATESTADO",_xlpm.c=""),"ATD",IF(_xlpm.c&lt;&gt;"",IF(_xlpm.c&lt;=_xlpm.x,IF(_xlpm.c&gt;_xlpm.y,"DP","OK"),"ATR"),IF(_xlpm.linhaAnt&lt;_xlpm.limInf,"FAL","")))))))</f>
        <v/>
      </c>
      <c r="O7" s="192" t="str">
        <f>IF($N$47&lt;&gt;"SIM","",IFERROR(IF(TRIM(M7&amp;"")="","",_xlfn.LET(_xlpm.v,VALUE(TRIM(M7&amp;"")),_xlpm.alvo,IF(K9="SÁBADO",(INT($Y$8/100)*60+MOD($Y$8,100)),(INT($Y$3/100)*60+MOD($Y$3,100))),_xlpm.real,(INT(_xlpm.v/100)*60+MOD(_xlpm.v,100)),_xlpm.dif,_xlpm.alvo-_xlpm.real,IF(ABS(_xlpm.dif)&lt;=5,0,_xlpm.dif))),"ER"))</f>
        <v/>
      </c>
      <c r="P7" s="236"/>
      <c r="Q7" s="235"/>
      <c r="R7" s="190"/>
      <c r="S7" s="239" t="str">
        <f t="shared" si="0"/>
        <v/>
      </c>
      <c r="T7" s="233" t="str">
        <f t="shared" si="1"/>
        <v/>
      </c>
      <c r="U7" s="5"/>
      <c r="W7" s="269" t="s">
        <v>16</v>
      </c>
      <c r="X7" s="269"/>
      <c r="Y7" s="14"/>
    </row>
    <row r="8" spans="1:66" x14ac:dyDescent="0.25">
      <c r="A8" s="42">
        <f ca="1">IF($B$51=2,"HOJE",2)</f>
        <v>2</v>
      </c>
      <c r="B8" s="47"/>
      <c r="C8" s="48"/>
      <c r="D8" s="50" t="str">
        <f ca="1">_xlfn.LET(_xlpm.a,A7,_xlpm.c,C8,_xlpm.x,$X$4,_xlpm.limInf,$B$51,_xlpm.limSup,$C$51,_xlpm.linhaAnt,A8,IF(_xlpm.a="FÉRIAS","FRS",IF(_xlpm.a="FERIADO","FER",IF(_xlpm.a="NTRAB","NTB",IF(AND(_xlpm.a="ATESTADO",_xlpm.c=""),"ATD",IF(_xlpm.c&lt;&gt;"",IF(_xlpm.c&gt;=_xlpm.x,"OK","ANT"),IF(_xlpm.linhaAnt&lt;_xlpm.limInf,"FAL","")))))))</f>
        <v>FAL</v>
      </c>
      <c r="E8" s="192" t="str">
        <f>IFERROR(IF(C8="","",IF(ABS((INT($X$4/100)*60+MOD($X$4,100))-(INT(C8/100)*60+MOD(C8,100)))&lt;=5,0,(INT($X$4/100)*60+MOD($X$4,100))-(INT(C8/100)*60+MOD(C8,100))))*-1,"")</f>
        <v/>
      </c>
      <c r="F8" s="42">
        <f ca="1">IF($B$51=12,"HOJE",12)</f>
        <v>12</v>
      </c>
      <c r="G8" s="47"/>
      <c r="H8" s="48"/>
      <c r="I8" s="50" t="str">
        <f ca="1">_xlfn.LET(_xlpm.a,F7,_xlpm.c,H8,_xlpm.x,$X$4,_xlpm.limInf,$B$51,_xlpm.limSup,$C$51,_xlpm.linhaAnt,F8,IF(_xlpm.a="FÉRIAS","FRS",IF(_xlpm.a="FERIADO","FER",IF(_xlpm.a="NTRAB","NTB",IF(AND(_xlpm.a="ATESTADO",_xlpm.c=""),"ATD",IF(_xlpm.c&lt;&gt;"",IF(_xlpm.c&gt;=_xlpm.x,"OK","ANT"),IF(_xlpm.linhaAnt&lt;_xlpm.limInf,"FAL","")))))))</f>
        <v/>
      </c>
      <c r="J8" s="176" t="str">
        <f>IFERROR(IF(H8="","",IF(ABS((INT($X$4/100)*60+MOD($X$4,100))-(INT(H8/100)*60+MOD(H8,100)))&lt;=5,0,(INT($X$4/100)*60+MOD($X$4,100))-(INT(H8/100)*60+MOD(H8,100))))*-1,"")</f>
        <v/>
      </c>
      <c r="K8" s="42">
        <f ca="1">IF($B$51=22,"HOJE",22)</f>
        <v>22</v>
      </c>
      <c r="L8" s="47"/>
      <c r="M8" s="48"/>
      <c r="N8" s="50" t="str">
        <f ca="1">_xlfn.LET(_xlpm.a,K7,_xlpm.c,M8,_xlpm.x,$X$4,_xlpm.limInf,$B$51,_xlpm.limSup,$C$51,_xlpm.linhaAnt,K8,IF(_xlpm.a="FÉRIAS","FRS",IF(_xlpm.a="FERIADO","FER",IF(_xlpm.a="NTRAB","NTB",IF(AND(_xlpm.a="ATESTADO",_xlpm.c=""),"ATD",IF(_xlpm.c&lt;&gt;"",IF(_xlpm.c&gt;=_xlpm.x,"OK","ANT"),IF(_xlpm.linhaAnt&lt;_xlpm.limInf,"FAL","")))))))</f>
        <v/>
      </c>
      <c r="O8" s="192" t="str">
        <f>IF($N$47&lt;&gt;"SIM","",IFERROR(IF(TRIM(M8&amp;"")="","",_xlfn.LET(_xlpm.v,VALUE(TRIM(M8&amp;"")),_xlpm.alvo,(INT($X$4/100)*60+MOD($X$4,100)),_xlpm.real,(INT(_xlpm.v/100)*60+MOD(_xlpm.v,100)),_xlpm.dif,_xlpm.alvo-_xlpm.real,IF(ABS(_xlpm.dif)&lt;=5,0,_xlpm.dif))*-1),"ER"))</f>
        <v/>
      </c>
      <c r="P8" s="236"/>
      <c r="Q8" s="235"/>
      <c r="R8" s="190"/>
      <c r="S8" s="239" t="str">
        <f>IF(R8="","",TEXT(R8,"00""/""00""/""0000"))</f>
        <v/>
      </c>
      <c r="T8" s="233" t="str">
        <f t="shared" si="1"/>
        <v/>
      </c>
      <c r="U8" s="5"/>
      <c r="W8" s="9" t="s">
        <v>7</v>
      </c>
      <c r="X8" s="35">
        <f>DADOS!M32+5</f>
        <v>805</v>
      </c>
      <c r="Y8" s="35">
        <f>X8-5</f>
        <v>800</v>
      </c>
    </row>
    <row r="9" spans="1:66" x14ac:dyDescent="0.25">
      <c r="A9" s="42" t="str">
        <f>IF(A5="SÁBADO","DOMINGO",IF(A5="DOMINGO","SEGUNDA",IF(A5="SEGUNDA","TERÇA",IF(A5="SEGUNDA","TERÇA",IF(A5="TERÇA","QUARTA",IF(A5="QUARTA","QUINTA",IF(A5="QUINTA","SEXTA",IF(A5="SEXTA","SÁBADO","ERRO"))))))))</f>
        <v>SEGUNDA</v>
      </c>
      <c r="B9" s="47"/>
      <c r="C9" s="48"/>
      <c r="D9" s="50" t="str">
        <f ca="1">_xlfn.LET(_xlpm.a,A7,_xlpm.c,C9,_xlpm.x,$X$5,_xlpm.y,$Y$5,_xlpm.limInf,$B$51,_xlpm.limSup,$C$51,_xlpm.linhaAnt,A8,IF(_xlpm.a="FÉRIAS","FRS",IF(_xlpm.a="FERIADO","FER",IF(_xlpm.a="NTRAB","NTB",IF(AND(_xlpm.a="ATESTADO",_xlpm.c=""),"ATD",IF(_xlpm.c&lt;&gt;"",IF(_xlpm.c&lt;=_xlpm.x,IF(_xlpm.c&gt;_xlpm.y,"DP","OK"),"ATR"),IF(_xlpm.linhaAnt&lt;_xlpm.limInf,"FAL","")))))))</f>
        <v>FAL</v>
      </c>
      <c r="E9" s="192" t="str">
        <f>IFERROR(IF(C9="","",IF(ABS((INT($Y$5/100)*60+MOD($Y$5,100))-(INT(C9/100)*60+MOD(C9,100)))&lt;=5,0,(INT($Y$5/100)*60+MOD($Y$5,100))-(INT(C9/100)*60+MOD(C9,100)))),"")</f>
        <v/>
      </c>
      <c r="F9" s="42" t="str">
        <f>IF(F5="SÁBADO","DOMINGO",IF(F5="DOMINGO","SEGUNDA",IF(F5="SEGUNDA","TERÇA",IF(F5="SEGUNDA","TERÇA",IF(F5="TERÇA","QUARTA",IF(F5="QUARTA","QUINTA",IF(F5="QUINTA","SEXTA",IF(F5="SEXTA","SÁBADO","ERRO"))))))))</f>
        <v>QUINTA</v>
      </c>
      <c r="G9" s="47"/>
      <c r="H9" s="48"/>
      <c r="I9" s="50" t="str">
        <f ca="1">_xlfn.LET(_xlpm.a,F7,_xlpm.c,H9,_xlpm.x,$X$5,_xlpm.y,$Y$5,_xlpm.limInf,$B$51,_xlpm.limSup,$C$51,_xlpm.linhaAnt,F8,IF(_xlpm.a="FÉRIAS","FRS",IF(_xlpm.a="FERIADO","FER",IF(_xlpm.a="NTRAB","NTB",IF(AND(_xlpm.a="ATESTADO",_xlpm.c=""),"ATD",IF(_xlpm.c&lt;&gt;"",IF(_xlpm.c&lt;=_xlpm.x,IF(_xlpm.c&gt;_xlpm.y,"DP","OK"),"ATR"),IF(_xlpm.linhaAnt&lt;_xlpm.limInf,"FAL","")))))))</f>
        <v/>
      </c>
      <c r="J9" s="176" t="str">
        <f>IFERROR(IF(H9="","",IF(ABS((INT($Y$5/100)*60+MOD($Y$5,100))-(INT(H9/100)*60+MOD(H9,100)))&lt;=5,0,(INT($Y$5/100)*60+MOD($Y$5,100))-(INT(H9/100)*60+MOD(H9,100)))),"")</f>
        <v/>
      </c>
      <c r="K9" s="42" t="str">
        <f>IF(K5="SÁBADO","DOMINGO",IF(K5="DOMINGO","SEGUNDA",IF(K5="SEGUNDA","TERÇA",IF(K5="SEGUNDA","TERÇA",IF(K5="TERÇA","QUARTA",IF(K5="QUARTA","QUINTA",IF(K5="QUINTA","SEXTA",IF(K5="SEXTA","SÁBADO","ERRO"))))))))</f>
        <v>DOMINGO</v>
      </c>
      <c r="L9" s="47"/>
      <c r="M9" s="48"/>
      <c r="N9" s="50" t="str">
        <f ca="1">_xlfn.LET(_xlpm.a,K7,_xlpm.c,M9,_xlpm.x,$X$5,_xlpm.y,$Y$5,_xlpm.limInf,$B$51,_xlpm.limSup,$C$51,_xlpm.linhaAnt,K8,IF(_xlpm.a="FÉRIAS","FRS",IF(_xlpm.a="FERIADO","FER",IF(_xlpm.a="NTRAB","NTB",IF(AND(_xlpm.a="ATESTADO",_xlpm.c=""),"ATD",IF(_xlpm.c&lt;&gt;"",IF(_xlpm.c&lt;=_xlpm.x,IF(_xlpm.c&gt;_xlpm.y,"DP","OK"),"ATR"),IF(_xlpm.linhaAnt&lt;_xlpm.limInf,"FAL","")))))))</f>
        <v/>
      </c>
      <c r="O9" s="192" t="str">
        <f>IF($N$47&lt;&gt;"SIM","",IFERROR(IF(TRIM(M9&amp;"")="","",_xlfn.LET(_xlpm.v,VALUE(TRIM(M9&amp;"")),_xlpm.alvo,(INT($Y$5/100)*60+MOD($Y$5,100)),_xlpm.real,(INT(_xlpm.v/100)*60+MOD(_xlpm.v,100)),_xlpm.dif,_xlpm.alvo-_xlpm.real,IF(ABS(_xlpm.dif)&lt;=5,0,_xlpm.dif))),"ER"))</f>
        <v/>
      </c>
      <c r="P9" s="236"/>
      <c r="Q9" s="235"/>
      <c r="R9" s="190"/>
      <c r="S9" s="239" t="str">
        <f t="shared" si="0"/>
        <v/>
      </c>
      <c r="T9" s="233" t="str">
        <f t="shared" si="1"/>
        <v/>
      </c>
      <c r="U9" s="5"/>
      <c r="W9" s="9" t="s">
        <v>2</v>
      </c>
      <c r="X9" s="35">
        <f>DADOS!N32</f>
        <v>1200</v>
      </c>
      <c r="Y9" s="35">
        <f>X9</f>
        <v>1200</v>
      </c>
    </row>
    <row r="10" spans="1:66" x14ac:dyDescent="0.25">
      <c r="A10" s="82"/>
      <c r="B10" s="47"/>
      <c r="C10" s="48"/>
      <c r="D10" s="50" t="str">
        <f ca="1">_xlfn.LET(_xlpm.a,A7,_xlpm.c,C10,_xlpm.x,$X$6,_xlpm.limInf,$B$51,_xlpm.limSup,$C$51,_xlpm.linhaAnt,A8,IF(_xlpm.a="FÉRIAS","FRS",IF(_xlpm.a="FERIADO","FER",IF(_xlpm.a="NTRAB","NTB",IF(AND(_xlpm.a="ATESTADO",_xlpm.c=""),"ATD",IF(_xlpm.c&lt;&gt;"",IF(_xlpm.c&gt;=_xlpm.x,"OK","ANT"),IF(_xlpm.linhaAnt&lt;_xlpm.limInf,"FAL","")))))))</f>
        <v>FAL</v>
      </c>
      <c r="E10" s="192" t="str">
        <f>IFERROR(IF(C10="","",IF(ABS((INT($X$6/100)*60+MOD($X$6,100))-(INT(C10/100)*60+MOD(C10,100)))&lt;=5,0,(INT($X$6/100)*60+MOD($X$6,100))-(INT(C10/100)*60+MOD(C10,100))))*-1,"")</f>
        <v/>
      </c>
      <c r="F10" s="82"/>
      <c r="G10" s="47"/>
      <c r="H10" s="48"/>
      <c r="I10" s="50" t="str">
        <f ca="1">_xlfn.LET(_xlpm.a,F7,_xlpm.c,H10,_xlpm.x,$X$6,_xlpm.limInf,$B$51,_xlpm.limSup,$C$51,_xlpm.linhaAnt,F8,IF(_xlpm.a="FÉRIAS","FRS",IF(_xlpm.a="FERIADO","FER",IF(_xlpm.a="NTRAB","NTB",IF(AND(_xlpm.a="ATESTADO",_xlpm.c=""),"ATD",IF(_xlpm.c&lt;&gt;"",IF(_xlpm.c&gt;=_xlpm.x,"OK","ANT"),IF(_xlpm.linhaAnt&lt;_xlpm.limInf,"FAL","")))))))</f>
        <v/>
      </c>
      <c r="J10" s="176" t="str">
        <f>IFERROR(IF(H10="","",IF(ABS((INT($X$6/100)*60+MOD($X$6,100))-(INT(H10/100)*60+MOD(H10,100)))&lt;=5,0,(INT($X$6/100)*60+MOD($X$6,100))-(INT(H10/100)*60+MOD(H10,100))))*-1,"")</f>
        <v/>
      </c>
      <c r="K10" s="82"/>
      <c r="L10" s="47"/>
      <c r="M10" s="48"/>
      <c r="N10" s="50" t="str">
        <f ca="1">_xlfn.LET(_xlpm.a,K7,_xlpm.c,M10,_xlpm.x,$X$6,_xlpm.limInf,$B$51,_xlpm.limSup,$C$51,_xlpm.linhaAnt,K8,IF(_xlpm.a="FÉRIAS","FRS",IF(_xlpm.a="FERIADO","FER",IF(_xlpm.a="NTRAB","NTB",IF(AND(_xlpm.a="ATESTADO",_xlpm.c=""),"ATD",IF(_xlpm.c&lt;&gt;"",IF(_xlpm.c&gt;=_xlpm.x,"OK","ANT"),IF(_xlpm.linhaAnt&lt;_xlpm.limInf,"FAL","")))))))</f>
        <v/>
      </c>
      <c r="O10" s="192" t="str">
        <f>IF($N$47&lt;&gt;"SIM","",IFERROR(IF(TRIM(M10&amp;"")="","",_xlfn.LET(_xlpm.v,VALUE(TRIM(M10&amp;"")),_xlpm.alvo,(INT($X$6/100)*60+MOD($X$6,100)),_xlpm.real,(INT(_xlpm.v/100)*60+MOD(_xlpm.v,100)),_xlpm.dif,_xlpm.alvo-_xlpm.real,IF(ABS(_xlpm.dif)&lt;=5,0,_xlpm.dif))*-1),"ER"))</f>
        <v/>
      </c>
      <c r="P10" s="236"/>
      <c r="Q10" s="235"/>
      <c r="R10" s="190"/>
      <c r="S10" s="239" t="str">
        <f t="shared" si="0"/>
        <v/>
      </c>
      <c r="T10" s="233" t="str">
        <f t="shared" si="1"/>
        <v/>
      </c>
      <c r="U10" s="5"/>
      <c r="V10" s="5"/>
      <c r="W10" s="282" t="s">
        <v>49</v>
      </c>
      <c r="X10" s="282"/>
    </row>
    <row r="11" spans="1:66" ht="15" customHeight="1" x14ac:dyDescent="0.25">
      <c r="A11" s="11"/>
      <c r="B11" s="46"/>
      <c r="C11" s="7"/>
      <c r="D11" s="49" t="str">
        <f ca="1">_xlfn.LET(_xlpm.a,A11,_xlpm.c,C11,_xlpm.x,$X$8,_xlpm.y,$Y$8,_xlpm.limInf,$B$51,_xlpm.limSup,$C$51,_xlpm.linhaAnt,A12,IF(_xlpm.a="FÉRIAS","FRS",IF(_xlpm.a="NTRAB","NT",IF(AND(_xlpm.a="ATESTADO",_xlpm.c=""),"ATD",IF(_xlpm.a="FERIADO","FER",IF(_xlpm.c&lt;&gt;"",IF(_xlpm.c&lt;=_xlpm.x,IF(_xlpm.c&gt;_xlpm.y,"DP","OK"),"ATR"),IF(_xlpm.linhaAnt&lt;_xlpm.limInf,"FAL","")))))))</f>
        <v>FAL</v>
      </c>
      <c r="E11" s="192" t="str">
        <f>IFERROR(IF(C11="","",IF(A13="SÁBADO",IF(ABS((INT($Y$8/100)*60+MOD($Y$8,100))-(INT(C11/100)*60+MOD(C11,100)))&lt;=5,0,(INT($Y$8/100)*60+MOD($Y$8,100))-(INT(C11/100)*60+MOD(C11,100))),IF(ABS((INT($Y$3/100)*60+MOD($Y$3,100))-(INT(C11/100)*60+MOD(C11,100)))&lt;=5,0,(INT($Y$3/100)*60+MOD($Y$3,100))-(INT(C11/100)*60+MOD(C11,100))))),"")</f>
        <v/>
      </c>
      <c r="F11" s="11"/>
      <c r="G11" s="46"/>
      <c r="H11" s="7"/>
      <c r="I11" s="49" t="str">
        <f ca="1">_xlfn.LET(_xlpm.a,F11,_xlpm.c,H11,_xlpm.x,$X$3,_xlpm.y,$Y$3,_xlpm.limInf,$B$51,_xlpm.limSup,$C$51,_xlpm.linhaAnt,F12,IF(_xlpm.a="FÉRIAS","FRS",IF(_xlpm.a="FERIADO","FER",IF(_xlpm.a="NTRAB","NTB",IF(AND(_xlpm.a="ATESTADO",_xlpm.c=""),"ATD",IF(_xlpm.c&lt;&gt;"",IF(_xlpm.c&lt;=_xlpm.x,IF(_xlpm.c&gt;_xlpm.y,"DP","OK"),"ATR"),IF(_xlpm.linhaAnt&lt;_xlpm.limInf,"FAL","")))))))</f>
        <v/>
      </c>
      <c r="J11" s="176" t="str">
        <f>IFERROR(IF(H11="","",IF(F13="SÁBADO",IF(ABS((INT($Y$8/100)*60+MOD($Y$8,100))-(INT(H11/100)*60+MOD(H11,100)))&lt;=5,0,(INT($Y$8/100)*60+MOD($Y$8,100))-(INT(H11/100)*60+MOD(H11,100))),IF(ABS((INT($Y$3/100)*60+MOD($Y$3,100))-(INT(H11/100)*60+MOD(H11,100)))&lt;=5,0,(INT($Y$3/100)*60+MOD($Y$3,100))-(INT(H11/100)*60+MOD(H11,100))))),"")</f>
        <v/>
      </c>
      <c r="K11" s="11"/>
      <c r="L11" s="46"/>
      <c r="M11" s="7"/>
      <c r="N11" s="49" t="str">
        <f ca="1">_xlfn.LET(_xlpm.a,K11,_xlpm.c,M11,_xlpm.x,$X$3,_xlpm.y,$Y$3,_xlpm.limInf,$B$51,_xlpm.limSup,$C$51,_xlpm.linhaAnt,K12,IF(_xlpm.a="FÉRIAS","FRS",IF(_xlpm.a="FERIADO","FER",IF(_xlpm.a="NTRAB","NTB",IF(AND(_xlpm.a="ATESTADO",_xlpm.c=""),"ATD",IF(_xlpm.c&lt;&gt;"",IF(_xlpm.c&lt;=_xlpm.x,IF(_xlpm.c&gt;_xlpm.y,"DP","OK"),"ATR"),IF(_xlpm.linhaAnt&lt;_xlpm.limInf,"FAL","")))))))</f>
        <v/>
      </c>
      <c r="O11" s="192" t="str">
        <f>IF($N$47&lt;&gt;"SIM","",IFERROR(IF(TRIM(M11&amp;"")="","",_xlfn.LET(_xlpm.v,VALUE(TRIM(M11&amp;"")),_xlpm.alvo,IF(K13="SÁBADO",(INT($Y$8/100)*60+MOD($Y$8,100)),(INT($Y$3/100)*60+MOD($Y$3,100))),_xlpm.real,(INT(_xlpm.v/100)*60+MOD(_xlpm.v,100)),_xlpm.dif,_xlpm.alvo-_xlpm.real,IF(ABS(_xlpm.dif)&lt;=5,0,_xlpm.dif))),"ER"))</f>
        <v/>
      </c>
      <c r="P11" s="236"/>
      <c r="Q11" s="235"/>
      <c r="R11" s="190"/>
      <c r="S11" s="239" t="str">
        <f t="shared" si="0"/>
        <v/>
      </c>
      <c r="T11" s="233" t="str">
        <f t="shared" si="1"/>
        <v/>
      </c>
      <c r="U11" s="5"/>
      <c r="V11" s="5"/>
      <c r="W11" s="9" t="s">
        <v>6</v>
      </c>
      <c r="X11" s="9" t="s">
        <v>4</v>
      </c>
    </row>
    <row r="12" spans="1:66" x14ac:dyDescent="0.25">
      <c r="A12" s="41">
        <f ca="1">IF($B$51=3,"HOJE",3)</f>
        <v>3</v>
      </c>
      <c r="B12" s="46"/>
      <c r="C12" s="7"/>
      <c r="D12" s="49" t="str">
        <f ca="1">_xlfn.LET(_xlpm.a,A11,_xlpm.c,C12,_xlpm.x,$X$9,_xlpm.limInf,$B$51,_xlpm.limSup,$C$51,_xlpm.linhaAnt,A12,IF(_xlpm.a="FÉRIAS","FRS",IF(_xlpm.a="NTRAB","NT",IF(AND(_xlpm.a="ATESTADO",_xlpm.c=""),"ATD",IF(_xlpm.a="FERIADO","FER",IF(_xlpm.c&lt;&gt;"",IF(_xlpm.c&gt;=_xlpm.x,"OK","ANT"),IF(_xlpm.linhaAnt&lt;_xlpm.limInf,"FAL","")))))))</f>
        <v>FAL</v>
      </c>
      <c r="E12" s="192" t="str">
        <f>IFERROR(IF(C12="","",IF(ABS((INT($X$4/100)*60+MOD($X$4,100))-(INT(C12/100)*60+MOD(C12,100)))&lt;=5,0,(INT($X$4/100)*60+MOD($X$4,100))-(INT(C12/100)*60+MOD(C12,100))))*-1,"")</f>
        <v/>
      </c>
      <c r="F12" s="41">
        <f ca="1">IF($B$51=13,"HOJE",13)</f>
        <v>13</v>
      </c>
      <c r="G12" s="46"/>
      <c r="H12" s="7"/>
      <c r="I12" s="49" t="str">
        <f ca="1">_xlfn.LET(_xlpm.a,F11,_xlpm.c,H12,_xlpm.x,$X$4,_xlpm.limInf,$B$51,_xlpm.limSup,$C$51,_xlpm.linhaAnt,F12,IF(_xlpm.a="FÉRIAS","FRS",IF(_xlpm.a="FERIADO","FER",IF(_xlpm.a="NTRAB","NTB",IF(AND(_xlpm.a="ATESTADO",_xlpm.c=""),"ATD",IF(_xlpm.c&lt;&gt;"",IF(_xlpm.c&gt;=_xlpm.x,"OK","ANT"),IF(_xlpm.linhaAnt&lt;_xlpm.limInf,"FAL","")))))))</f>
        <v/>
      </c>
      <c r="J12" s="176" t="str">
        <f>IFERROR(IF(H12="","",IF(ABS((INT($X$4/100)*60+MOD($X$4,100))-(INT(H12/100)*60+MOD(H12,100)))&lt;=5,0,(INT($X$4/100)*60+MOD($X$4,100))-(INT(H12/100)*60+MOD(H12,100))))*-1,"")</f>
        <v/>
      </c>
      <c r="K12" s="41">
        <f ca="1">IF($B$51=23,"HOJE",23)</f>
        <v>23</v>
      </c>
      <c r="L12" s="46"/>
      <c r="M12" s="7"/>
      <c r="N12" s="49" t="str">
        <f ca="1">_xlfn.LET(_xlpm.a,K11,_xlpm.c,M12,_xlpm.x,$X$4,_xlpm.limInf,$B$51,_xlpm.limSup,$C$51,_xlpm.linhaAnt,K12,IF(_xlpm.a="FÉRIAS","FRS",IF(_xlpm.a="FERIADO","FER",IF(_xlpm.a="NTRAB","NTB",IF(AND(_xlpm.a="ATESTADO",_xlpm.c=""),"ATD",IF(_xlpm.c&lt;&gt;"",IF(_xlpm.c&gt;=_xlpm.x,"OK","ANT"),IF(_xlpm.linhaAnt&lt;_xlpm.limInf,"FAL","")))))))</f>
        <v/>
      </c>
      <c r="O12" s="192" t="str">
        <f>IF($N$47&lt;&gt;"SIM","",IFERROR(IF(TRIM(M12&amp;"")="","",_xlfn.LET(_xlpm.v,VALUE(TRIM(M12&amp;"")),_xlpm.alvo,(INT($X$4/100)*60+MOD($X$4,100)),_xlpm.real,(INT(_xlpm.v/100)*60+MOD(_xlpm.v,100)),_xlpm.dif,_xlpm.alvo-_xlpm.real,IF(ABS(_xlpm.dif)&lt;=5,0,_xlpm.dif))*-1),"ER"))</f>
        <v/>
      </c>
      <c r="P12" s="231"/>
      <c r="Q12" s="235"/>
      <c r="R12" s="190"/>
      <c r="S12" s="239" t="str">
        <f t="shared" si="0"/>
        <v/>
      </c>
      <c r="T12" s="233" t="str">
        <f t="shared" si="1"/>
        <v/>
      </c>
      <c r="U12" s="5"/>
      <c r="V12" s="5"/>
      <c r="W12" s="9" t="s">
        <v>7</v>
      </c>
      <c r="X12" s="59">
        <f>SUM(X3-5)</f>
        <v>0</v>
      </c>
      <c r="Y12" s="14"/>
    </row>
    <row r="13" spans="1:66" x14ac:dyDescent="0.25">
      <c r="A13" s="41" t="str">
        <f>IF(A9="SÁBADO","DOMINGO",IF(A9="DOMINGO","SEGUNDA",IF(A9="SEGUNDA","TERÇA",IF(A9="SEGUNDA","TERÇA",IF(A9="TERÇA","QUARTA",IF(A9="QUARTA","QUINTA",IF(A9="QUINTA","SEXTA",IF(A9="SEXTA","SÁBADO","ERRO"))))))))</f>
        <v>TERÇA</v>
      </c>
      <c r="B13" s="258" t="s">
        <v>16</v>
      </c>
      <c r="C13" s="259"/>
      <c r="D13" s="259"/>
      <c r="E13" s="192" t="str">
        <f>IFERROR(IF(C13="","",IF(ABS((INT($Y$5/100)*60+MOD($Y$5,100))-(INT(C13/100)*60+MOD(C13,100)))&lt;=5,0,(INT($Y$5/100)*60+MOD($Y$5,100))-(INT(C13/100)*60+MOD(C13,100)))),"")</f>
        <v/>
      </c>
      <c r="F13" s="41" t="str">
        <f>IF(F9="SÁBADO","DOMINGO",IF(F9="DOMINGO","SEGUNDA",IF(F9="SEGUNDA","TERÇA",IF(F9="SEGUNDA","TERÇA",IF(F9="TERÇA","QUARTA",IF(F9="QUARTA","QUINTA",IF(F9="QUINTA","SEXTA",IF(F9="SEXTA","SÁBADO","ERRO"))))))))</f>
        <v>SEXTA</v>
      </c>
      <c r="G13" s="46"/>
      <c r="H13" s="7"/>
      <c r="I13" s="49" t="str">
        <f ca="1">_xlfn.LET(_xlpm.a,F11,_xlpm.c,H13,_xlpm.x,$X$5,_xlpm.y,$Y$5,_xlpm.limInf,$B$51,_xlpm.limSup,$C$51,_xlpm.linhaAnt,F12,IF(_xlpm.a="FÉRIAS","FRS",IF(_xlpm.a="FERIADO","FER",IF(_xlpm.a="NTRAB","NTB",IF(AND(_xlpm.a="ATESTADO",_xlpm.c=""),"ATD",IF(_xlpm.c&lt;&gt;"",IF(_xlpm.c&lt;=_xlpm.x,IF(_xlpm.c&gt;_xlpm.y,"DP","OK"),"ATR"),IF(_xlpm.linhaAnt&lt;_xlpm.limInf,"FAL","")))))))</f>
        <v/>
      </c>
      <c r="J13" s="176" t="str">
        <f>IFERROR(IF(H13="","",IF(ABS((INT($Y$5/100)*60+MOD($Y$5,100))-(INT(H13/100)*60+MOD(H13,100)))&lt;=5,0,(INT($Y$5/100)*60+MOD($Y$5,100))-(INT(H13/100)*60+MOD(H13,100)))),"")</f>
        <v/>
      </c>
      <c r="K13" s="41" t="str">
        <f>IF(K9="SÁBADO","DOMINGO",IF(K9="DOMINGO","SEGUNDA",IF(K9="SEGUNDA","TERÇA",IF(K9="SEGUNDA","TERÇA",IF(K9="TERÇA","QUARTA",IF(K9="QUARTA","QUINTA",IF(K9="QUINTA","SEXTA",IF(K9="SEXTA","SÁBADO","ERRO"))))))))</f>
        <v>SEGUNDA</v>
      </c>
      <c r="L13" s="46"/>
      <c r="M13" s="7"/>
      <c r="N13" s="49" t="str">
        <f ca="1">_xlfn.LET(_xlpm.a,K11,_xlpm.c,M13,_xlpm.x,$X$5,_xlpm.y,$Y$5,_xlpm.limInf,$B$51,_xlpm.limSup,$C$51,_xlpm.linhaAnt,K12,IF(_xlpm.a="FÉRIAS","FRS",IF(_xlpm.a="FERIADO","FER",IF(_xlpm.a="NTRAB","NTB",IF(AND(_xlpm.a="ATESTADO",_xlpm.c=""),"ATD",IF(_xlpm.c&lt;&gt;"",IF(_xlpm.c&lt;=_xlpm.x,IF(_xlpm.c&gt;_xlpm.y,"DP","OK"),"ATR"),IF(_xlpm.linhaAnt&lt;_xlpm.limInf,"FAL","")))))))</f>
        <v/>
      </c>
      <c r="O13" s="192" t="str">
        <f>IF($N$47&lt;&gt;"SIM","",IFERROR(IF(TRIM(M13&amp;"")="","",_xlfn.LET(_xlpm.v,VALUE(TRIM(M13&amp;"")),_xlpm.alvo,(INT($Y$5/100)*60+MOD($Y$5,100)),_xlpm.real,(INT(_xlpm.v/100)*60+MOD(_xlpm.v,100)),_xlpm.dif,_xlpm.alvo-_xlpm.real,IF(ABS(_xlpm.dif)&lt;=5,0,_xlpm.dif))),"ER"))</f>
        <v/>
      </c>
      <c r="P13" s="231"/>
      <c r="Q13" s="235"/>
      <c r="R13" s="190"/>
      <c r="S13" s="239" t="str">
        <f t="shared" si="0"/>
        <v/>
      </c>
      <c r="T13" s="233" t="str">
        <f t="shared" si="1"/>
        <v/>
      </c>
      <c r="U13" s="5"/>
      <c r="V13" s="5"/>
      <c r="W13" s="9" t="s">
        <v>2</v>
      </c>
      <c r="X13" s="59">
        <f>X4</f>
        <v>0</v>
      </c>
      <c r="Y13" s="14"/>
    </row>
    <row r="14" spans="1:66" x14ac:dyDescent="0.25">
      <c r="A14" s="38"/>
      <c r="B14" s="258"/>
      <c r="C14" s="259"/>
      <c r="D14" s="259"/>
      <c r="E14" s="192" t="str">
        <f>IFERROR(IF(C14="","",IF(ABS((INT($X$6/100)*60+MOD($X$6,100))-(INT(C14/100)*60+MOD(C14,100)))&lt;=5,0,(INT($X$6/100)*60+MOD($X$6,100))-(INT(C14/100)*60+MOD(C14,100))))*-1,"")</f>
        <v/>
      </c>
      <c r="F14" s="38"/>
      <c r="G14" s="46"/>
      <c r="H14" s="7"/>
      <c r="I14" s="49" t="str">
        <f ca="1">_xlfn.LET(_xlpm.a,F11,_xlpm.c,H14,_xlpm.x,$X$6,_xlpm.limInf,$B$51,_xlpm.limSup,$C$51,_xlpm.linhaAnt,F12,IF(_xlpm.a="FÉRIAS","FRS",IF(_xlpm.a="FERIADO","FER",IF(_xlpm.a="NTRAB","NTB",IF(AND(_xlpm.a="ATESTADO",_xlpm.c=""),"ATD",IF(_xlpm.c&lt;&gt;"",IF(_xlpm.c&gt;=_xlpm.x,"OK","ANT"),IF(_xlpm.linhaAnt&lt;_xlpm.limInf,"FAL","")))))))</f>
        <v/>
      </c>
      <c r="J14" s="176" t="str">
        <f>IFERROR(IF(H14="","",IF(ABS((INT($X$6/100)*60+MOD($X$6,100))-(INT(H14/100)*60+MOD(H14,100)))&lt;=5,0,(INT($X$6/100)*60+MOD($X$6,100))-(INT(H14/100)*60+MOD(H14,100))))*-1,"")</f>
        <v/>
      </c>
      <c r="K14" s="38"/>
      <c r="L14" s="46"/>
      <c r="M14" s="7"/>
      <c r="N14" s="49" t="str">
        <f ca="1">_xlfn.LET(_xlpm.a,K11,_xlpm.c,M14,_xlpm.x,$X$6,_xlpm.limInf,$B$51,_xlpm.limSup,$C$51,_xlpm.linhaAnt,K12,IF(_xlpm.a="FÉRIAS","FRS",IF(_xlpm.a="FERIADO","FER",IF(_xlpm.a="NTRAB","NTB",IF(AND(_xlpm.a="ATESTADO",_xlpm.c=""),"ATD",IF(_xlpm.c&lt;&gt;"",IF(_xlpm.c&gt;=_xlpm.x,"OK","ANT"),IF(_xlpm.linhaAnt&lt;_xlpm.limInf,"FAL","")))))))</f>
        <v/>
      </c>
      <c r="O14" s="192" t="str">
        <f>IF($N$47&lt;&gt;"SIM","",IFERROR(IF(TRIM(M14&amp;"")="","",_xlfn.LET(_xlpm.v,VALUE(TRIM(M14&amp;"")),_xlpm.alvo,(INT($X$6/100)*60+MOD($X$6,100)),_xlpm.real,(INT(_xlpm.v/100)*60+MOD(_xlpm.v,100)),_xlpm.dif,_xlpm.alvo-_xlpm.real,IF(ABS(_xlpm.dif)&lt;=5,0,_xlpm.dif))*-1),"ER"))</f>
        <v/>
      </c>
      <c r="P14" s="236"/>
      <c r="Q14" s="235"/>
      <c r="R14" s="190"/>
      <c r="S14" s="239" t="str">
        <f t="shared" si="0"/>
        <v/>
      </c>
      <c r="T14" s="233" t="str">
        <f t="shared" si="1"/>
        <v/>
      </c>
      <c r="U14" s="5"/>
      <c r="W14" s="9" t="s">
        <v>8</v>
      </c>
      <c r="X14" s="59">
        <f>SUM(X5-5)</f>
        <v>0</v>
      </c>
    </row>
    <row r="15" spans="1:66" ht="15" customHeight="1" x14ac:dyDescent="0.25">
      <c r="A15" s="12"/>
      <c r="B15" s="272" t="s">
        <v>10</v>
      </c>
      <c r="C15" s="273"/>
      <c r="D15" s="273"/>
      <c r="E15" s="192" t="str">
        <f>IFERROR(IF(C15="","",IF(A17="SÁBADO",IF(ABS((INT($Y$8/100)*60+MOD($Y$8,100))-(INT(C15/100)*60+MOD(C15,100)))&lt;=5,0,(INT($Y$8/100)*60+MOD($Y$8,100))-(INT(C15/100)*60+MOD(C15,100))),IF(ABS((INT($Y$3/100)*60+MOD($Y$3,100))-(INT(C15/100)*60+MOD(C15,100)))&lt;=5,0,(INT($Y$3/100)*60+MOD($Y$3,100))-(INT(C15/100)*60+MOD(C15,100))))),"")</f>
        <v/>
      </c>
      <c r="F15" s="12"/>
      <c r="G15" s="47"/>
      <c r="H15" s="48"/>
      <c r="I15" s="50" t="str">
        <f ca="1">_xlfn.LET(_xlpm.a,F15,_xlpm.c,H15,_xlpm.x,$X$3,_xlpm.y,$Y$3,_xlpm.limInf,$B$51,_xlpm.limSup,$C$51,_xlpm.linhaAnt,F16,IF(_xlpm.a="FÉRIAS","FRS",IF(_xlpm.a="FERIADO","FER",IF(_xlpm.a="NTRAB","NTB",IF(AND(_xlpm.a="ATESTADO",_xlpm.c=""),"ATD",IF(_xlpm.c&lt;&gt;"",IF(_xlpm.c&lt;=_xlpm.x,IF(_xlpm.c&gt;_xlpm.y,"DP","OK"),"ATR"),IF(_xlpm.linhaAnt&lt;_xlpm.limInf,"FAL","")))))))</f>
        <v/>
      </c>
      <c r="J15" s="176" t="str">
        <f>IFERROR(IF(H15="","",IF(F17="SÁBADO",IF(ABS((INT($Y$8/100)*60+MOD($Y$8,100))-(INT(H15/100)*60+MOD(H15,100)))&lt;=5,0,(INT($Y$8/100)*60+MOD($Y$8,100))-(INT(H15/100)*60+MOD(H15,100))),IF(ABS((INT($Y$3/100)*60+MOD($Y$3,100))-(INT(H15/100)*60+MOD(H15,100)))&lt;=5,0,(INT($Y$3/100)*60+MOD($Y$3,100))-(INT(H15/100)*60+MOD(H15,100))))),"")</f>
        <v/>
      </c>
      <c r="K15" s="12"/>
      <c r="L15" s="46"/>
      <c r="M15" s="7"/>
      <c r="N15" s="49" t="str">
        <f ca="1">_xlfn.LET(_xlpm.a,K15,_xlpm.c,M15,_xlpm.x,$X$8,_xlpm.y,$Y$8,_xlpm.limInf,$B$51,_xlpm.limSup,$C$51,_xlpm.linhaAnt,K16,IF(_xlpm.a="FÉRIAS","FRS",IF(_xlpm.a="NTRAB","NT",IF(AND(_xlpm.a="ATESTADO",_xlpm.c=""),"ATD",IF(_xlpm.a="FERIADO","FER",IF(_xlpm.c&lt;&gt;"",IF(_xlpm.c&lt;=_xlpm.x,IF(_xlpm.c&gt;_xlpm.y,"DP","OK"),"ATR"),IF(_xlpm.linhaAnt&lt;_xlpm.limInf,"FAL","")))))))</f>
        <v/>
      </c>
      <c r="O15" s="192" t="str">
        <f>IF($N$47&lt;&gt;"SIM","",IFERROR(IF(TRIM(M15&amp;"")="","",_xlfn.LET(_xlpm.v,VALUE(TRIM(M15&amp;"")),_xlpm.alvo,IF(K17="SÁBADO",(INT($Y$8/100)*60+MOD($Y$8,100)),(INT($Y$3/100)*60+MOD($Y$3,100))),_xlpm.real,(INT(_xlpm.v/100)*60+MOD(_xlpm.v,100)),_xlpm.dif,_xlpm.alvo-_xlpm.real,IF(ABS(_xlpm.dif)&lt;=5,0,_xlpm.dif))),"ER"))</f>
        <v/>
      </c>
      <c r="P15" s="231"/>
      <c r="Q15" s="235"/>
      <c r="R15" s="190"/>
      <c r="S15" s="239" t="str">
        <f t="shared" si="0"/>
        <v/>
      </c>
      <c r="T15" s="233" t="str">
        <f t="shared" si="1"/>
        <v/>
      </c>
      <c r="U15" s="5"/>
      <c r="W15" s="9" t="s">
        <v>3</v>
      </c>
      <c r="X15" s="59">
        <f>X6</f>
        <v>0</v>
      </c>
    </row>
    <row r="16" spans="1:66" x14ac:dyDescent="0.25">
      <c r="A16" s="42">
        <f ca="1">IF($B$51=4,"HOJE",4)</f>
        <v>4</v>
      </c>
      <c r="B16" s="272"/>
      <c r="C16" s="273"/>
      <c r="D16" s="273"/>
      <c r="E16" s="192" t="str">
        <f>IFERROR(IF(C16="","",IF(ABS((INT($X$4/100)*60+MOD($X$4,100))-(INT(C16/100)*60+MOD(C16,100)))&lt;=5,0,(INT($X$4/100)*60+MOD($X$4,100))-(INT(C16/100)*60+MOD(C16,100))))*-1,"")</f>
        <v/>
      </c>
      <c r="F16" s="42">
        <f ca="1">IF($B$51=14,"HOJE",14)</f>
        <v>14</v>
      </c>
      <c r="G16" s="47"/>
      <c r="H16" s="48"/>
      <c r="I16" s="50" t="str">
        <f ca="1">_xlfn.LET(_xlpm.a,F15,_xlpm.c,H16,_xlpm.x,$X$4,_xlpm.limInf,$B$51,_xlpm.limSup,$C$51,_xlpm.linhaAnt,F16,IF(_xlpm.a="FÉRIAS","FRS",IF(_xlpm.a="FERIADO","FER",IF(_xlpm.a="NTRAB","NTB",IF(AND(_xlpm.a="ATESTADO",_xlpm.c=""),"ATD",IF(_xlpm.c&lt;&gt;"",IF(_xlpm.c&gt;=_xlpm.x,"OK","ANT"),IF(_xlpm.linhaAnt&lt;_xlpm.limInf,"FAL","")))))))</f>
        <v/>
      </c>
      <c r="J16" s="176" t="str">
        <f>IFERROR(IF(H16="","",IF(ABS((INT($X$4/100)*60+MOD($X$4,100))-(INT(H16/100)*60+MOD(H16,100)))&lt;=5,0,(INT($X$4/100)*60+MOD($X$4,100))-(INT(H16/100)*60+MOD(H16,100))))*-1,"")</f>
        <v/>
      </c>
      <c r="K16" s="42">
        <f ca="1">IF($B$51=24,"HOJE",24)</f>
        <v>24</v>
      </c>
      <c r="L16" s="46"/>
      <c r="M16" s="7"/>
      <c r="N16" s="49" t="str">
        <f ca="1">_xlfn.LET(_xlpm.a,K15,_xlpm.c,M16,_xlpm.x,$X$9,_xlpm.limInf,$B$51,_xlpm.limSup,$C$51,_xlpm.linhaAnt,K16,IF(_xlpm.a="FÉRIAS","FRS",IF(_xlpm.a="NTRAB","NT",IF(AND(_xlpm.a="ATESTADO",_xlpm.c=""),"ATD",IF(_xlpm.a="FERIADO","FER",IF(_xlpm.c&lt;&gt;"",IF(_xlpm.c&gt;=_xlpm.x,"OK","ANT"),IF(_xlpm.linhaAnt&lt;_xlpm.limInf,"FAL","")))))))</f>
        <v/>
      </c>
      <c r="O16" s="192" t="str">
        <f>IF($N$47&lt;&gt;"SIM","",IFERROR(IF(TRIM(M16&amp;"")="","",_xlfn.LET(_xlpm.v,VALUE(TRIM(M16&amp;"")),_xlpm.alvo,(INT($X$4/100)*60+MOD($X$4,100)),_xlpm.real,(INT(_xlpm.v/100)*60+MOD(_xlpm.v,100)),_xlpm.dif,_xlpm.alvo-_xlpm.real,IF(ABS(_xlpm.dif)&lt;=5,0,_xlpm.dif))*-1),"ER"))</f>
        <v/>
      </c>
      <c r="P16" s="231"/>
      <c r="Q16" s="235"/>
      <c r="R16" s="190"/>
      <c r="S16" s="239" t="str">
        <f t="shared" si="0"/>
        <v/>
      </c>
      <c r="T16" s="233" t="str">
        <f t="shared" si="1"/>
        <v/>
      </c>
      <c r="U16" s="5"/>
      <c r="W16" s="5"/>
    </row>
    <row r="17" spans="1:23" x14ac:dyDescent="0.25">
      <c r="A17" s="42" t="str">
        <f>IF(A13="SÁBADO","DOMINGO",IF(A13="DOMINGO","SEGUNDA",IF(A13="SEGUNDA","TERÇA",IF(A13="SEGUNDA","TERÇA",IF(A13="TERÇA","QUARTA",IF(A13="QUARTA","QUINTA",IF(A13="QUINTA","SEXTA",IF(A13="SEXTA","SÁBADO","ERRO"))))))))</f>
        <v>QUARTA</v>
      </c>
      <c r="B17" s="272"/>
      <c r="C17" s="273"/>
      <c r="D17" s="273"/>
      <c r="E17" s="192" t="str">
        <f>IFERROR(IF(C17="","",IF(ABS((INT($Y$5/100)*60+MOD($Y$5,100))-(INT(C17/100)*60+MOD(C17,100)))&lt;=5,0,(INT($Y$5/100)*60+MOD($Y$5,100))-(INT(C17/100)*60+MOD(C17,100)))),"")</f>
        <v/>
      </c>
      <c r="F17" s="42" t="str">
        <f>IF(F13="SÁBADO","DOMINGO",IF(F13="DOMINGO","SEGUNDA",IF(F13="SEGUNDA","TERÇA",IF(F13="SEGUNDA","TERÇA",IF(F13="TERÇA","QUARTA",IF(F13="QUARTA","QUINTA",IF(F13="QUINTA","SEXTA",IF(F13="SEXTA","SÁBADO","ERRO"))))))))</f>
        <v>SÁBADO</v>
      </c>
      <c r="G17" s="47"/>
      <c r="H17" s="48"/>
      <c r="I17" s="50" t="str">
        <f ca="1">_xlfn.LET(_xlpm.a,F15,_xlpm.c,H17,_xlpm.x,$X$5,_xlpm.y,$Y$5,_xlpm.limInf,$B$51,_xlpm.limSup,$C$51,_xlpm.linhaAnt,F16,IF(_xlpm.a="FÉRIAS","FRS",IF(_xlpm.a="FERIADO","FER",IF(_xlpm.a="NTRAB","NTB",IF(AND(_xlpm.a="ATESTADO",_xlpm.c=""),"ATD",IF(_xlpm.c&lt;&gt;"",IF(_xlpm.c&lt;=_xlpm.x,IF(_xlpm.c&gt;_xlpm.y,"DP","OK"),"ATR"),IF(_xlpm.linhaAnt&lt;_xlpm.limInf,"FAL","")))))))</f>
        <v/>
      </c>
      <c r="J17" s="176" t="str">
        <f>IFERROR(IF(H17="","",IF(ABS((INT($Y$5/100)*60+MOD($Y$5,100))-(INT(H17/100)*60+MOD(H17,100)))&lt;=5,0,(INT($Y$5/100)*60+MOD($Y$5,100))-(INT(H17/100)*60+MOD(H17,100)))),"")</f>
        <v/>
      </c>
      <c r="K17" s="42" t="str">
        <f>IF(K13="SÁBADO","DOMINGO",IF(K13="DOMINGO","SEGUNDA",IF(K13="SEGUNDA","TERÇA",IF(K13="SEGUNDA","TERÇA",IF(K13="TERÇA","QUARTA",IF(K13="QUARTA","QUINTA",IF(K13="QUINTA","SEXTA",IF(K13="SEXTA","SÁBADO","ERRO"))))))))</f>
        <v>TERÇA</v>
      </c>
      <c r="L17" s="258" t="s">
        <v>16</v>
      </c>
      <c r="M17" s="259"/>
      <c r="N17" s="259"/>
      <c r="O17" s="192" t="str">
        <f>IF($N$47&lt;&gt;"SIM","",IFERROR(IF(TRIM(M17&amp;"")="","",_xlfn.LET(_xlpm.v,VALUE(TRIM(M17&amp;"")),_xlpm.alvo,(INT($Y$5/100)*60+MOD($Y$5,100)),_xlpm.real,(INT(_xlpm.v/100)*60+MOD(_xlpm.v,100)),_xlpm.dif,_xlpm.alvo-_xlpm.real,IF(ABS(_xlpm.dif)&lt;=5,0,_xlpm.dif))),"ER"))</f>
        <v/>
      </c>
      <c r="P17" s="236"/>
      <c r="Q17" s="235"/>
      <c r="R17" s="190"/>
      <c r="S17" s="239" t="str">
        <f t="shared" si="0"/>
        <v/>
      </c>
      <c r="T17" s="233" t="str">
        <f t="shared" si="1"/>
        <v/>
      </c>
      <c r="U17" s="5"/>
      <c r="W17" s="5"/>
    </row>
    <row r="18" spans="1:23" x14ac:dyDescent="0.25">
      <c r="A18" s="82"/>
      <c r="B18" s="272"/>
      <c r="C18" s="273"/>
      <c r="D18" s="273"/>
      <c r="E18" s="192" t="str">
        <f>IFERROR(IF(C18="","",IF(ABS((INT($X$6/100)*60+MOD($X$6,100))-(INT(C18/100)*60+MOD(C18,100)))&lt;=5,0,(INT($X$6/100)*60+MOD($X$6,100))-(INT(C18/100)*60+MOD(C18,100))))*-1,"")</f>
        <v/>
      </c>
      <c r="F18" s="82"/>
      <c r="G18" s="47"/>
      <c r="H18" s="48"/>
      <c r="I18" s="50" t="str">
        <f ca="1">_xlfn.LET(_xlpm.a,F15,_xlpm.c,H18,_xlpm.x,$X$6,_xlpm.limInf,$B$51,_xlpm.limSup,$C$51,_xlpm.linhaAnt,F16,IF(_xlpm.a="FÉRIAS","FRS",IF(_xlpm.a="FERIADO","FER",IF(_xlpm.a="NTRAB","NTB",IF(AND(_xlpm.a="ATESTADO",_xlpm.c=""),"ATD",IF(_xlpm.c&lt;&gt;"",IF(_xlpm.c&gt;=_xlpm.x,"OK","ANT"),IF(_xlpm.linhaAnt&lt;_xlpm.limInf,"FAL","")))))))</f>
        <v/>
      </c>
      <c r="J18" s="176" t="str">
        <f>IFERROR(IF(H18="","",IF(ABS((INT($X$6/100)*60+MOD($X$6,100))-(INT(H18/100)*60+MOD(H18,100)))&lt;=5,0,(INT($X$6/100)*60+MOD($X$6,100))-(INT(H18/100)*60+MOD(H18,100))))*-1,"")</f>
        <v/>
      </c>
      <c r="K18" s="82"/>
      <c r="L18" s="258"/>
      <c r="M18" s="259"/>
      <c r="N18" s="259"/>
      <c r="O18" s="192" t="str">
        <f>IF($N$47&lt;&gt;"SIM","",IFERROR(IF(TRIM(M18&amp;"")="","",_xlfn.LET(_xlpm.v,VALUE(TRIM(M18&amp;"")),_xlpm.alvo,(INT($X$6/100)*60+MOD($X$6,100)),_xlpm.real,(INT(_xlpm.v/100)*60+MOD(_xlpm.v,100)),_xlpm.dif,_xlpm.alvo-_xlpm.real,IF(ABS(_xlpm.dif)&lt;=5,0,_xlpm.dif))*-1),"ER"))</f>
        <v/>
      </c>
      <c r="P18" s="236"/>
      <c r="Q18" s="235"/>
      <c r="R18" s="190"/>
      <c r="S18" s="239" t="str">
        <f t="shared" si="0"/>
        <v/>
      </c>
      <c r="T18" s="233" t="str">
        <f t="shared" si="1"/>
        <v/>
      </c>
      <c r="U18" s="5"/>
      <c r="V18" s="5"/>
      <c r="W18" s="5"/>
    </row>
    <row r="19" spans="1:23" ht="15" customHeight="1" x14ac:dyDescent="0.25">
      <c r="A19" s="11"/>
      <c r="B19" s="46"/>
      <c r="C19" s="7"/>
      <c r="D19" s="49" t="str">
        <f ca="1">_xlfn.LET(_xlpm.a,A19,_xlpm.c,C19,_xlpm.x,$X$3,_xlpm.y,$Y$3,_xlpm.limInf,$B$51,_xlpm.limSup,$C$51,_xlpm.linhaAnt,A20,IF(_xlpm.a="FÉRIAS","FRS",IF(_xlpm.a="FERIADO","FER",IF(_xlpm.a="NTRAB","NTB",IF(AND(_xlpm.a="ATESTADO",_xlpm.c=""),"ATD",IF(_xlpm.c&lt;&gt;"",IF(_xlpm.c&lt;=_xlpm.x,IF(_xlpm.c&gt;_xlpm.y,"DP","OK"),"ATR"),IF(_xlpm.linhaAnt&lt;_xlpm.limInf,"FAL","")))))))</f>
        <v>FAL</v>
      </c>
      <c r="E19" s="192" t="str">
        <f>IFERROR(IF(C19="","",IF(A21="SÁBADO",IF(ABS((INT($Y$8/100)*60+MOD($Y$8,100))-(INT(C19/100)*60+MOD(C19,100)))&lt;=5,0,(INT($Y$8/100)*60+MOD($Y$8,100))-(INT(C19/100)*60+MOD(C19,100))),IF(ABS((INT($Y$3/100)*60+MOD($Y$3,100))-(INT(C19/100)*60+MOD(C19,100)))&lt;=5,0,(INT($Y$3/100)*60+MOD($Y$3,100))-(INT(C19/100)*60+MOD(C19,100))))),"")</f>
        <v/>
      </c>
      <c r="F19" s="11"/>
      <c r="G19" s="46"/>
      <c r="H19" s="7"/>
      <c r="I19" s="49" t="str">
        <f ca="1">_xlfn.LET(_xlpm.a,F19,_xlpm.c,H19,_xlpm.x,$X$3,_xlpm.y,$Y$3,_xlpm.limInf,$B$51,_xlpm.limSup,$C$51,_xlpm.linhaAnt,F20,IF(_xlpm.a="FÉRIAS","FRS",IF(_xlpm.a="FERIADO","FER",IF(_xlpm.a="NTRAB","NTB",IF(AND(_xlpm.a="ATESTADO",_xlpm.c=""),"ATD",IF(_xlpm.c&lt;&gt;"",IF(_xlpm.c&lt;=_xlpm.x,IF(_xlpm.c&gt;_xlpm.y,"DP","OK"),"ATR"),IF(_xlpm.linhaAnt&lt;_xlpm.limInf,"FAL","")))))))</f>
        <v/>
      </c>
      <c r="J19" s="176" t="str">
        <f>IFERROR(IF(H19="","",IF(F21="SÁBADO",IF(ABS((INT($Y$8/100)*60+MOD($Y$8,100))-(INT(H19/100)*60+MOD(H19,100)))&lt;=5,0,(INT($Y$8/100)*60+MOD($Y$8,100))-(INT(H19/100)*60+MOD(H19,100))),IF(ABS((INT($Y$3/100)*60+MOD($Y$3,100))-(INT(H19/100)*60+MOD(H19,100)))&lt;=5,0,(INT($Y$3/100)*60+MOD($Y$3,100))-(INT(H19/100)*60+MOD(H19,100))))),"")</f>
        <v/>
      </c>
      <c r="K19" s="11"/>
      <c r="L19" s="256" t="s">
        <v>10</v>
      </c>
      <c r="M19" s="257"/>
      <c r="N19" s="257"/>
      <c r="O19" s="192" t="str">
        <f>IF($N$47&lt;&gt;"SIM","",IFERROR(IF(TRIM(M19&amp;"")="","",_xlfn.LET(_xlpm.v,VALUE(TRIM(M19&amp;"")),_xlpm.alvo,IF(K21="SÁBADO",(INT($Y$8/100)*60+MOD($Y$8,100)),(INT($Y$3/100)*60+MOD($Y$3,100))),_xlpm.real,(INT(_xlpm.v/100)*60+MOD(_xlpm.v,100)),_xlpm.dif,_xlpm.alvo-_xlpm.real,IF(ABS(_xlpm.dif)&lt;=5,0,_xlpm.dif))),"ER"))</f>
        <v/>
      </c>
      <c r="P19" s="236"/>
      <c r="Q19" s="235"/>
      <c r="R19" s="190"/>
      <c r="S19" s="239" t="str">
        <f t="shared" si="0"/>
        <v/>
      </c>
      <c r="T19" s="233" t="str">
        <f t="shared" si="1"/>
        <v/>
      </c>
      <c r="U19" s="5"/>
      <c r="V19" s="5"/>
      <c r="W19" s="5"/>
    </row>
    <row r="20" spans="1:23" x14ac:dyDescent="0.25">
      <c r="A20" s="41">
        <f ca="1">IF($B$51=5,"HOJE",5)</f>
        <v>5</v>
      </c>
      <c r="B20" s="46"/>
      <c r="C20" s="7"/>
      <c r="D20" s="49" t="str">
        <f ca="1">_xlfn.LET(_xlpm.a,A19,_xlpm.c,C20,_xlpm.x,$X$4,_xlpm.limInf,$B$51,_xlpm.limSup,$C$51,_xlpm.linhaAnt,A20,IF(_xlpm.a="FÉRIAS","FRS",IF(_xlpm.a="FERIADO","FER",IF(_xlpm.a="NTRAB","NTB",IF(AND(_xlpm.a="ATESTADO",_xlpm.c=""),"ATD",IF(_xlpm.c&lt;&gt;"",IF(_xlpm.c&gt;=_xlpm.x,"OK","ANT"),IF(_xlpm.linhaAnt&lt;_xlpm.limInf,"FAL","")))))))</f>
        <v>FAL</v>
      </c>
      <c r="E20" s="192" t="str">
        <f>IFERROR(IF(C20="","",IF(ABS((INT($X$4/100)*60+MOD($X$4,100))-(INT(C20/100)*60+MOD(C20,100)))&lt;=5,0,(INT($X$4/100)*60+MOD($X$4,100))-(INT(C20/100)*60+MOD(C20,100))))*-1,"")</f>
        <v/>
      </c>
      <c r="F20" s="41">
        <f ca="1">IF($B$51=15,"HOJE",15)</f>
        <v>15</v>
      </c>
      <c r="G20" s="46"/>
      <c r="H20" s="7"/>
      <c r="I20" s="49" t="str">
        <f ca="1">_xlfn.LET(_xlpm.a,F19,_xlpm.c,H20,_xlpm.x,$X$4,_xlpm.limInf,$B$51,_xlpm.limSup,$C$51,_xlpm.linhaAnt,F20,IF(_xlpm.a="FÉRIAS","FRS",IF(_xlpm.a="FERIADO","FER",IF(_xlpm.a="NTRAB","NTB",IF(AND(_xlpm.a="ATESTADO",_xlpm.c=""),"ATD",IF(_xlpm.c&lt;&gt;"",IF(_xlpm.c&gt;=_xlpm.x,"OK","ANT"),IF(_xlpm.linhaAnt&lt;_xlpm.limInf,"FAL","")))))))</f>
        <v/>
      </c>
      <c r="J20" s="176" t="str">
        <f>IFERROR(IF(H20="","",IF(ABS((INT($X$4/100)*60+MOD($X$4,100))-(INT(H20/100)*60+MOD(H20,100)))&lt;=5,0,(INT($X$4/100)*60+MOD($X$4,100))-(INT(H20/100)*60+MOD(H20,100))))*-1,"")</f>
        <v/>
      </c>
      <c r="K20" s="41">
        <f ca="1">IF($B$51=25,"HOJE",25)</f>
        <v>25</v>
      </c>
      <c r="L20" s="256"/>
      <c r="M20" s="257"/>
      <c r="N20" s="257"/>
      <c r="O20" s="192" t="str">
        <f>IF($N$47&lt;&gt;"SIM","",IFERROR(IF(TRIM(M20&amp;"")="","",_xlfn.LET(_xlpm.v,VALUE(TRIM(M20&amp;"")),_xlpm.alvo,(INT($X$4/100)*60+MOD($X$4,100)),_xlpm.real,(INT(_xlpm.v/100)*60+MOD(_xlpm.v,100)),_xlpm.dif,_xlpm.alvo-_xlpm.real,IF(ABS(_xlpm.dif)&lt;=5,0,_xlpm.dif))*-1),"ER"))</f>
        <v/>
      </c>
      <c r="P20" s="231"/>
      <c r="Q20" s="235"/>
      <c r="R20" s="190"/>
      <c r="S20" s="239" t="str">
        <f t="shared" si="0"/>
        <v/>
      </c>
      <c r="T20" s="233" t="str">
        <f t="shared" si="1"/>
        <v/>
      </c>
      <c r="U20" s="5"/>
      <c r="V20" s="5"/>
      <c r="W20" s="5"/>
    </row>
    <row r="21" spans="1:23" x14ac:dyDescent="0.25">
      <c r="A21" s="41" t="str">
        <f>IF(A17="SÁBADO","DOMINGO",IF(A17="DOMINGO","SEGUNDA",IF(A17="SEGUNDA","TERÇA",IF(A17="SEGUNDA","TERÇA",IF(A17="TERÇA","QUARTA",IF(A17="QUARTA","QUINTA",IF(A17="QUINTA","SEXTA",IF(A17="SEXTA","SÁBADO","ERRO"))))))))</f>
        <v>QUINTA</v>
      </c>
      <c r="B21" s="46"/>
      <c r="C21" s="7"/>
      <c r="D21" s="49" t="str">
        <f ca="1">_xlfn.LET(_xlpm.a,A19,_xlpm.c,C21,_xlpm.x,$X$5,_xlpm.y,$Y$5,_xlpm.limInf,$B$51,_xlpm.limSup,$C$51,_xlpm.linhaAnt,A20,IF(_xlpm.a="FÉRIAS","FRS",IF(_xlpm.a="FERIADO","FER",IF(_xlpm.a="NTRAB","NTB",IF(AND(_xlpm.a="ATESTADO",_xlpm.c=""),"ATD",IF(_xlpm.c&lt;&gt;"",IF(_xlpm.c&lt;=_xlpm.x,IF(_xlpm.c&gt;_xlpm.y,"DP","OK"),"ATR"),IF(_xlpm.linhaAnt&lt;_xlpm.limInf,"FAL","")))))))</f>
        <v>FAL</v>
      </c>
      <c r="E21" s="192" t="str">
        <f>IFERROR(IF(C21="","",IF(ABS((INT($Y$5/100)*60+MOD($Y$5,100))-(INT(C21/100)*60+MOD(C21,100)))&lt;=5,0,(INT($Y$5/100)*60+MOD($Y$5,100))-(INT(C21/100)*60+MOD(C21,100)))),"")</f>
        <v/>
      </c>
      <c r="F21" s="41" t="str">
        <f>IF(F17="SÁBADO","DOMINGO",IF(F17="DOMINGO","SEGUNDA",IF(F17="SEGUNDA","TERÇA",IF(F17="SEGUNDA","TERÇA",IF(F17="TERÇA","QUARTA",IF(F17="QUARTA","QUINTA",IF(F17="QUINTA","SEXTA",IF(F17="SEXTA","SÁBADO","ERRO"))))))))</f>
        <v>DOMINGO</v>
      </c>
      <c r="G21" s="46"/>
      <c r="H21" s="7"/>
      <c r="I21" s="49" t="str">
        <f ca="1">_xlfn.LET(_xlpm.a,F19,_xlpm.c,H21,_xlpm.x,$X$5,_xlpm.y,$Y$5,_xlpm.limInf,$B$51,_xlpm.limSup,$C$51,_xlpm.linhaAnt,F20,IF(_xlpm.a="FÉRIAS","FRS",IF(_xlpm.a="FERIADO","FER",IF(_xlpm.a="NTRAB","NTB",IF(AND(_xlpm.a="ATESTADO",_xlpm.c=""),"ATD",IF(_xlpm.c&lt;&gt;"",IF(_xlpm.c&lt;=_xlpm.x,IF(_xlpm.c&gt;_xlpm.y,"DP","OK"),"ATR"),IF(_xlpm.linhaAnt&lt;_xlpm.limInf,"FAL","")))))))</f>
        <v/>
      </c>
      <c r="J21" s="176" t="str">
        <f>IFERROR(IF(H21="","",IF(ABS((INT($Y$5/100)*60+MOD($Y$5,100))-(INT(H21/100)*60+MOD(H21,100)))&lt;=5,0,(INT($Y$5/100)*60+MOD($Y$5,100))-(INT(H21/100)*60+MOD(H21,100)))),"")</f>
        <v/>
      </c>
      <c r="K21" s="41" t="str">
        <f>IF(K17="SÁBADO","DOMINGO",IF(K17="DOMINGO","SEGUNDA",IF(K17="SEGUNDA","TERÇA",IF(K17="SEGUNDA","TERÇA",IF(K17="TERÇA","QUARTA",IF(K17="QUARTA","QUINTA",IF(K17="QUINTA","SEXTA",IF(K17="SEXTA","SÁBADO","ERRO"))))))))</f>
        <v>QUARTA</v>
      </c>
      <c r="L21" s="256"/>
      <c r="M21" s="257"/>
      <c r="N21" s="257"/>
      <c r="O21" s="192" t="str">
        <f>IF($N$47&lt;&gt;"SIM","",IFERROR(IF(TRIM(M21&amp;"")="","",_xlfn.LET(_xlpm.v,VALUE(TRIM(M21&amp;"")),_xlpm.alvo,(INT($Y$5/100)*60+MOD($Y$5,100)),_xlpm.real,(INT(_xlpm.v/100)*60+MOD(_xlpm.v,100)),_xlpm.dif,_xlpm.alvo-_xlpm.real,IF(ABS(_xlpm.dif)&lt;=5,0,_xlpm.dif))),"ER"))</f>
        <v/>
      </c>
      <c r="P21" s="231"/>
      <c r="Q21" s="235"/>
      <c r="R21" s="190"/>
      <c r="S21" s="239" t="str">
        <f t="shared" si="0"/>
        <v/>
      </c>
      <c r="T21" s="233" t="str">
        <f t="shared" si="1"/>
        <v/>
      </c>
      <c r="U21" s="5"/>
      <c r="V21" s="5"/>
      <c r="W21" s="5"/>
    </row>
    <row r="22" spans="1:23" x14ac:dyDescent="0.25">
      <c r="A22" s="38"/>
      <c r="B22" s="46"/>
      <c r="C22" s="7"/>
      <c r="D22" s="49" t="str">
        <f ca="1">_xlfn.LET(_xlpm.a,A19,_xlpm.c,C22,_xlpm.x,$X$6,_xlpm.limInf,$B$51,_xlpm.limSup,$C$51,_xlpm.linhaAnt,A20,IF(_xlpm.a="FÉRIAS","FRS",IF(_xlpm.a="FERIADO","FER",IF(_xlpm.a="NTRAB","NTB",IF(AND(_xlpm.a="ATESTADO",_xlpm.c=""),"ATD",IF(_xlpm.c&lt;&gt;"",IF(_xlpm.c&gt;=_xlpm.x,"OK","ANT"),IF(_xlpm.linhaAnt&lt;_xlpm.limInf,"FAL","")))))))</f>
        <v>FAL</v>
      </c>
      <c r="E22" s="192" t="str">
        <f>IFERROR(IF(C22="","",IF(ABS((INT($X$6/100)*60+MOD($X$6,100))-(INT(C22/100)*60+MOD(C22,100)))&lt;=5,0,(INT($X$6/100)*60+MOD($X$6,100))-(INT(C22/100)*60+MOD(C22,100))))*-1,"")</f>
        <v/>
      </c>
      <c r="F22" s="38"/>
      <c r="G22" s="46"/>
      <c r="H22" s="7"/>
      <c r="I22" s="49" t="str">
        <f ca="1">_xlfn.LET(_xlpm.a,F19,_xlpm.c,H22,_xlpm.x,$X$6,_xlpm.limInf,$B$51,_xlpm.limSup,$C$51,_xlpm.linhaAnt,F20,IF(_xlpm.a="FÉRIAS","FRS",IF(_xlpm.a="FERIADO","FER",IF(_xlpm.a="NTRAB","NTB",IF(AND(_xlpm.a="ATESTADO",_xlpm.c=""),"ATD",IF(_xlpm.c&lt;&gt;"",IF(_xlpm.c&gt;=_xlpm.x,"OK","ANT"),IF(_xlpm.linhaAnt&lt;_xlpm.limInf,"FAL","")))))))</f>
        <v/>
      </c>
      <c r="J22" s="176" t="str">
        <f>IFERROR(IF(H22="","",IF(ABS((INT($X$6/100)*60+MOD($X$6,100))-(INT(H22/100)*60+MOD(H22,100)))&lt;=5,0,(INT($X$6/100)*60+MOD($X$6,100))-(INT(H22/100)*60+MOD(H22,100))))*-1,"")</f>
        <v/>
      </c>
      <c r="K22" s="38"/>
      <c r="L22" s="256"/>
      <c r="M22" s="257"/>
      <c r="N22" s="257"/>
      <c r="O22" s="192" t="str">
        <f>IF($N$47&lt;&gt;"SIM","",IFERROR(IF(TRIM(M22&amp;"")="","",_xlfn.LET(_xlpm.v,VALUE(TRIM(M22&amp;"")),_xlpm.alvo,(INT($X$6/100)*60+MOD($X$6,100)),_xlpm.real,(INT(_xlpm.v/100)*60+MOD(_xlpm.v,100)),_xlpm.dif,_xlpm.alvo-_xlpm.real,IF(ABS(_xlpm.dif)&lt;=5,0,_xlpm.dif))*-1),"ER"))</f>
        <v/>
      </c>
      <c r="P22" s="231"/>
      <c r="Q22" s="235"/>
      <c r="R22" s="190"/>
      <c r="S22" s="239" t="str">
        <f t="shared" si="0"/>
        <v/>
      </c>
      <c r="T22" s="233" t="str">
        <f t="shared" si="1"/>
        <v/>
      </c>
      <c r="U22" s="5"/>
      <c r="V22" s="5"/>
      <c r="W22" s="5"/>
    </row>
    <row r="23" spans="1:23" ht="15" customHeight="1" x14ac:dyDescent="0.25">
      <c r="A23" s="12"/>
      <c r="B23" s="47"/>
      <c r="C23" s="48"/>
      <c r="D23" s="50" t="str">
        <f ca="1">_xlfn.LET(_xlpm.a,A23,_xlpm.c,C23,_xlpm.x,$X$3,_xlpm.y,$Y$3,_xlpm.limInf,$B$51,_xlpm.limSup,$C$51,_xlpm.linhaAnt,A24,IF(_xlpm.a="FÉRIAS","FRS",IF(_xlpm.a="FERIADO","FER",IF(_xlpm.a="NTRAB","NTB",IF(AND(_xlpm.a="ATESTADO",_xlpm.c=""),"ATD",IF(_xlpm.c&lt;&gt;"",IF(_xlpm.c&lt;=_xlpm.x,IF(_xlpm.c&gt;_xlpm.y,"DP","OK"),"ATR"),IF(_xlpm.linhaAnt&lt;_xlpm.limInf,"FAL","")))))))</f>
        <v>FAL</v>
      </c>
      <c r="E23" s="192" t="str">
        <f>IFERROR(IF(C23="","",IF(A25="SÁBADO",IF(ABS((INT($Y$8/100)*60+MOD($Y$8,100))-(INT(C23/100)*60+MOD(C23,100)))&lt;=5,0,(INT($Y$8/100)*60+MOD($Y$8,100))-(INT(C23/100)*60+MOD(C23,100))),IF(ABS((INT($Y$3/100)*60+MOD($Y$3,100))-(INT(C23/100)*60+MOD(C23,100)))&lt;=5,0,(INT($Y$3/100)*60+MOD($Y$3,100))-(INT(C23/100)*60+MOD(C23,100))))),"")</f>
        <v/>
      </c>
      <c r="F23" s="12"/>
      <c r="G23" s="47"/>
      <c r="H23" s="48"/>
      <c r="I23" s="50" t="str">
        <f ca="1">_xlfn.LET(_xlpm.a,F23,_xlpm.c,H23,_xlpm.x,$X$3,_xlpm.y,$Y$3,_xlpm.limInf,$B$51,_xlpm.limSup,$C$51,_xlpm.linhaAnt,F24,IF(_xlpm.a="FÉRIAS","FRS",IF(_xlpm.a="FERIADO","FER",IF(_xlpm.a="NTRAB","NTB",IF(AND(_xlpm.a="ATESTADO",_xlpm.c=""),"ATD",IF(_xlpm.c&lt;&gt;"",IF(_xlpm.c&lt;=_xlpm.x,IF(_xlpm.c&gt;_xlpm.y,"DP","OK"),"ATR"),IF(_xlpm.linhaAnt&lt;_xlpm.limInf,"FAL","")))))))</f>
        <v/>
      </c>
      <c r="J23" s="176" t="str">
        <f>IFERROR(IF(H23="","",IF(F25="SÁBADO",IF(ABS((INT($Y$8/100)*60+MOD($Y$8,100))-(INT(H23/100)*60+MOD(H23,100)))&lt;=5,0,(INT($Y$8/100)*60+MOD($Y$8,100))-(INT(H23/100)*60+MOD(H23,100))),IF(ABS((INT($Y$3/100)*60+MOD($Y$3,100))-(INT(H23/100)*60+MOD(H23,100)))&lt;=5,0,(INT($Y$3/100)*60+MOD($Y$3,100))-(INT(H23/100)*60+MOD(H23,100))))),"")</f>
        <v/>
      </c>
      <c r="K23" s="12"/>
      <c r="L23" s="47"/>
      <c r="M23" s="48"/>
      <c r="N23" s="50" t="str">
        <f ca="1">_xlfn.LET(_xlpm.a,K23,_xlpm.c,M23,_xlpm.x,$X$3,_xlpm.y,$Y$3,_xlpm.limInf,$B$51,_xlpm.limSup,$C$51,_xlpm.linhaAnt,K24,IF(_xlpm.a="FÉRIAS","FRS",IF(_xlpm.a="FERIADO","FER",IF(_xlpm.a="NTRAB","NTB",IF(AND(_xlpm.a="ATESTADO",_xlpm.c=""),"ATD",IF(_xlpm.c&lt;&gt;"",IF(_xlpm.c&lt;=_xlpm.x,IF(_xlpm.c&gt;_xlpm.y,"DP","OK"),"ATR"),IF(_xlpm.linhaAnt&lt;_xlpm.limInf,"FAL","")))))))</f>
        <v/>
      </c>
      <c r="O23" s="192" t="str">
        <f>IF($N$47&lt;&gt;"SIM","",IFERROR(IF(TRIM(M23&amp;"")="","",_xlfn.LET(_xlpm.v,VALUE(TRIM(M23&amp;"")),_xlpm.alvo,IF(K25="SÁBADO",(INT($Y$8/100)*60+MOD($Y$8,100)),(INT($Y$3/100)*60+MOD($Y$3,100))),_xlpm.real,(INT(_xlpm.v/100)*60+MOD(_xlpm.v,100)),_xlpm.dif,_xlpm.alvo-_xlpm.real,IF(ABS(_xlpm.dif)&lt;=5,0,_xlpm.dif))),"ER"))</f>
        <v/>
      </c>
      <c r="P23" s="231"/>
      <c r="Q23" s="235"/>
      <c r="R23" s="190"/>
      <c r="S23" s="239" t="str">
        <f t="shared" si="0"/>
        <v/>
      </c>
      <c r="T23" s="233" t="str">
        <f t="shared" si="1"/>
        <v/>
      </c>
      <c r="U23" s="5"/>
      <c r="V23" s="5"/>
      <c r="W23" s="5"/>
    </row>
    <row r="24" spans="1:23" x14ac:dyDescent="0.25">
      <c r="A24" s="42">
        <f ca="1">IF($B$51=6,"HOJE",6)</f>
        <v>6</v>
      </c>
      <c r="B24" s="47"/>
      <c r="C24" s="48"/>
      <c r="D24" s="50" t="str">
        <f ca="1">_xlfn.LET(_xlpm.a,A23,_xlpm.c,C24,_xlpm.x,$X$4,_xlpm.limInf,$B$51,_xlpm.limSup,$C$51,_xlpm.linhaAnt,A24,IF(_xlpm.a="FÉRIAS","FRS",IF(_xlpm.a="FERIADO","FER",IF(_xlpm.a="NTRAB","NTB",IF(AND(_xlpm.a="ATESTADO",_xlpm.c=""),"ATD",IF(_xlpm.c&lt;&gt;"",IF(_xlpm.c&gt;=_xlpm.x,"OK","ANT"),IF(_xlpm.linhaAnt&lt;_xlpm.limInf,"FAL","")))))))</f>
        <v>FAL</v>
      </c>
      <c r="E24" s="192" t="str">
        <f>IFERROR(IF(C24="","",IF(ABS((INT($X$4/100)*60+MOD($X$4,100))-(INT(C24/100)*60+MOD(C24,100)))&lt;=5,0,(INT($X$4/100)*60+MOD($X$4,100))-(INT(C24/100)*60+MOD(C24,100))))*-1,"")</f>
        <v/>
      </c>
      <c r="F24" s="42">
        <f ca="1">IF($B$51=16,"HOJE",16)</f>
        <v>16</v>
      </c>
      <c r="G24" s="47"/>
      <c r="H24" s="48"/>
      <c r="I24" s="50" t="str">
        <f ca="1">_xlfn.LET(_xlpm.a,F23,_xlpm.c,H24,_xlpm.x,$X$4,_xlpm.limInf,$B$51,_xlpm.limSup,$C$51,_xlpm.linhaAnt,F24,IF(_xlpm.a="FÉRIAS","FRS",IF(_xlpm.a="FERIADO","FER",IF(_xlpm.a="NTRAB","NTB",IF(AND(_xlpm.a="ATESTADO",_xlpm.c=""),"ATD",IF(_xlpm.c&lt;&gt;"",IF(_xlpm.c&gt;=_xlpm.x,"OK","ANT"),IF(_xlpm.linhaAnt&lt;_xlpm.limInf,"FAL","")))))))</f>
        <v/>
      </c>
      <c r="J24" s="176" t="str">
        <f>IFERROR(IF(H24="","",IF(ABS((INT($X$4/100)*60+MOD($X$4,100))-(INT(H24/100)*60+MOD(H24,100)))&lt;=5,0,(INT($X$4/100)*60+MOD($X$4,100))-(INT(H24/100)*60+MOD(H24,100))))*-1,"")</f>
        <v/>
      </c>
      <c r="K24" s="42">
        <f ca="1">IF($B$51=26,"HOJE",26)</f>
        <v>26</v>
      </c>
      <c r="L24" s="47"/>
      <c r="M24" s="48"/>
      <c r="N24" s="50" t="str">
        <f ca="1">_xlfn.LET(_xlpm.a,K23,_xlpm.c,M24,_xlpm.x,$X$4,_xlpm.limInf,$B$51,_xlpm.limSup,$C$51,_xlpm.linhaAnt,K24,IF(_xlpm.a="FÉRIAS","FRS",IF(_xlpm.a="FERIADO","FER",IF(_xlpm.a="NTRAB","NTB",IF(AND(_xlpm.a="ATESTADO",_xlpm.c=""),"ATD",IF(_xlpm.c&lt;&gt;"",IF(_xlpm.c&gt;=_xlpm.x,"OK","ANT"),IF(_xlpm.linhaAnt&lt;_xlpm.limInf,"FAL","")))))))</f>
        <v/>
      </c>
      <c r="O24" s="192" t="str">
        <f>IF($N$47&lt;&gt;"SIM","",IFERROR(IF(TRIM(M24&amp;"")="","",_xlfn.LET(_xlpm.v,VALUE(TRIM(M24&amp;"")),_xlpm.alvo,(INT($X$4/100)*60+MOD($X$4,100)),_xlpm.real,(INT(_xlpm.v/100)*60+MOD(_xlpm.v,100)),_xlpm.dif,_xlpm.alvo-_xlpm.real,IF(ABS(_xlpm.dif)&lt;=5,0,_xlpm.dif))*-1),"ER"))</f>
        <v/>
      </c>
      <c r="P24" s="231"/>
      <c r="Q24" s="235"/>
      <c r="R24" s="190"/>
      <c r="S24" s="239" t="str">
        <f t="shared" si="0"/>
        <v/>
      </c>
      <c r="T24" s="233" t="str">
        <f t="shared" si="1"/>
        <v/>
      </c>
      <c r="U24" s="5"/>
      <c r="V24" s="5"/>
      <c r="W24" s="5"/>
    </row>
    <row r="25" spans="1:23" x14ac:dyDescent="0.25">
      <c r="A25" s="42" t="str">
        <f>IF(A21="SÁBADO","DOMINGO",IF(A21="DOMINGO","SEGUNDA",IF(A21="SEGUNDA","TERÇA",IF(A21="SEGUNDA","TERÇA",IF(A21="TERÇA","QUARTA",IF(A21="QUARTA","QUINTA",IF(A21="QUINTA","SEXTA",IF(A21="SEXTA","SÁBADO","ERRO"))))))))</f>
        <v>SEXTA</v>
      </c>
      <c r="B25" s="47"/>
      <c r="C25" s="48"/>
      <c r="D25" s="50" t="str">
        <f ca="1">_xlfn.LET(_xlpm.a,A23,_xlpm.c,C25,_xlpm.x,$X$5,_xlpm.y,$Y$5,_xlpm.limInf,$B$51,_xlpm.limSup,$C$51,_xlpm.linhaAnt,A24,IF(_xlpm.a="FÉRIAS","FRS",IF(_xlpm.a="FERIADO","FER",IF(_xlpm.a="NTRAB","NTB",IF(AND(_xlpm.a="ATESTADO",_xlpm.c=""),"ATD",IF(_xlpm.c&lt;&gt;"",IF(_xlpm.c&lt;=_xlpm.x,IF(_xlpm.c&gt;_xlpm.y,"DP","OK"),"ATR"),IF(_xlpm.linhaAnt&lt;_xlpm.limInf,"FAL","")))))))</f>
        <v>FAL</v>
      </c>
      <c r="E25" s="192" t="str">
        <f>IFERROR(IF(C25="","",IF(ABS((INT($Y$5/100)*60+MOD($Y$5,100))-(INT(C25/100)*60+MOD(C25,100)))&lt;=5,0,(INT($Y$5/100)*60+MOD($Y$5,100))-(INT(C25/100)*60+MOD(C25,100)))),"")</f>
        <v/>
      </c>
      <c r="F25" s="42" t="str">
        <f>IF(F21="SÁBADO","DOMINGO",IF(F21="DOMINGO","SEGUNDA",IF(F21="SEGUNDA","TERÇA",IF(F21="SEGUNDA","TERÇA",IF(F21="TERÇA","QUARTA",IF(F21="QUARTA","QUINTA",IF(F21="QUINTA","SEXTA",IF(F21="SEXTA","SÁBADO","ERRO"))))))))</f>
        <v>SEGUNDA</v>
      </c>
      <c r="G25" s="47"/>
      <c r="H25" s="48"/>
      <c r="I25" s="50" t="str">
        <f ca="1">_xlfn.LET(_xlpm.a,F23,_xlpm.c,H25,_xlpm.x,$X$5,_xlpm.y,$Y$5,_xlpm.limInf,$B$51,_xlpm.limSup,$C$51,_xlpm.linhaAnt,F24,IF(_xlpm.a="FÉRIAS","FRS",IF(_xlpm.a="FERIADO","FER",IF(_xlpm.a="NTRAB","NTB",IF(AND(_xlpm.a="ATESTADO",_xlpm.c=""),"ATD",IF(_xlpm.c&lt;&gt;"",IF(_xlpm.c&lt;=_xlpm.x,IF(_xlpm.c&gt;_xlpm.y,"DP","OK"),"ATR"),IF(_xlpm.linhaAnt&lt;_xlpm.limInf,"FAL","")))))))</f>
        <v/>
      </c>
      <c r="J25" s="176" t="str">
        <f>IFERROR(IF(H25="","",IF(ABS((INT($Y$5/100)*60+MOD($Y$5,100))-(INT(H25/100)*60+MOD(H25,100)))&lt;=5,0,(INT($Y$5/100)*60+MOD($Y$5,100))-(INT(H25/100)*60+MOD(H25,100)))),"")</f>
        <v/>
      </c>
      <c r="K25" s="42" t="str">
        <f>IF(K21="SÁBADO","DOMINGO",IF(K21="DOMINGO","SEGUNDA",IF(K21="SEGUNDA","TERÇA",IF(K21="SEGUNDA","TERÇA",IF(K21="TERÇA","QUARTA",IF(K21="QUARTA","QUINTA",IF(K21="QUINTA","SEXTA",IF(K21="SEXTA","SÁBADO","ERRO"))))))))</f>
        <v>QUINTA</v>
      </c>
      <c r="L25" s="47"/>
      <c r="M25" s="48"/>
      <c r="N25" s="50" t="str">
        <f ca="1">_xlfn.LET(_xlpm.a,K23,_xlpm.c,M25,_xlpm.x,$X$5,_xlpm.y,$Y$5,_xlpm.limInf,$B$51,_xlpm.limSup,$C$51,_xlpm.linhaAnt,K24,IF(_xlpm.a="FÉRIAS","FRS",IF(_xlpm.a="FERIADO","FER",IF(_xlpm.a="NTRAB","NTB",IF(AND(_xlpm.a="ATESTADO",_xlpm.c=""),"ATD",IF(_xlpm.c&lt;&gt;"",IF(_xlpm.c&lt;=_xlpm.x,IF(_xlpm.c&gt;_xlpm.y,"DP","OK"),"ATR"),IF(_xlpm.linhaAnt&lt;_xlpm.limInf,"FAL","")))))))</f>
        <v/>
      </c>
      <c r="O25" s="192" t="str">
        <f>IF($N$47&lt;&gt;"SIM","",IFERROR(IF(TRIM(M25&amp;"")="","",_xlfn.LET(_xlpm.v,VALUE(TRIM(M25&amp;"")),_xlpm.alvo,(INT($Y$5/100)*60+MOD($Y$5,100)),_xlpm.real,(INT(_xlpm.v/100)*60+MOD(_xlpm.v,100)),_xlpm.dif,_xlpm.alvo-_xlpm.real,IF(ABS(_xlpm.dif)&lt;=5,0,_xlpm.dif))),"ER"))</f>
        <v/>
      </c>
      <c r="P25" s="231"/>
      <c r="Q25" s="235"/>
      <c r="R25" s="190"/>
      <c r="S25" s="239" t="str">
        <f t="shared" si="0"/>
        <v/>
      </c>
      <c r="T25" s="233" t="str">
        <f t="shared" si="1"/>
        <v/>
      </c>
      <c r="U25" s="5"/>
      <c r="V25" s="5"/>
      <c r="W25" s="5"/>
    </row>
    <row r="26" spans="1:23" x14ac:dyDescent="0.25">
      <c r="A26" s="82"/>
      <c r="B26" s="47"/>
      <c r="C26" s="48"/>
      <c r="D26" s="50" t="str">
        <f ca="1">_xlfn.LET(_xlpm.a,A23,_xlpm.c,C26,_xlpm.x,$X$6,_xlpm.limInf,$B$51,_xlpm.limSup,$C$51,_xlpm.linhaAnt,A24,IF(_xlpm.a="FÉRIAS","FRS",IF(_xlpm.a="FERIADO","FER",IF(_xlpm.a="NTRAB","NTB",IF(AND(_xlpm.a="ATESTADO",_xlpm.c=""),"ATD",IF(_xlpm.c&lt;&gt;"",IF(_xlpm.c&gt;=_xlpm.x,"OK","ANT"),IF(_xlpm.linhaAnt&lt;_xlpm.limInf,"FAL","")))))))</f>
        <v>FAL</v>
      </c>
      <c r="E26" s="192" t="str">
        <f>IFERROR(IF(C26="","",IF(ABS((INT($X$6/100)*60+MOD($X$6,100))-(INT(C26/100)*60+MOD(C26,100)))&lt;=5,0,(INT($X$6/100)*60+MOD($X$6,100))-(INT(C26/100)*60+MOD(C26,100))))*-1,"")</f>
        <v/>
      </c>
      <c r="F26" s="82"/>
      <c r="G26" s="47"/>
      <c r="H26" s="48"/>
      <c r="I26" s="50" t="str">
        <f ca="1">_xlfn.LET(_xlpm.a,F23,_xlpm.c,H26,_xlpm.x,$X$6,_xlpm.limInf,$B$51,_xlpm.limSup,$C$51,_xlpm.linhaAnt,F24,IF(_xlpm.a="FÉRIAS","FRS",IF(_xlpm.a="FERIADO","FER",IF(_xlpm.a="NTRAB","NTB",IF(AND(_xlpm.a="ATESTADO",_xlpm.c=""),"ATD",IF(_xlpm.c&lt;&gt;"",IF(_xlpm.c&gt;=_xlpm.x,"OK","ANT"),IF(_xlpm.linhaAnt&lt;_xlpm.limInf,"FAL","")))))))</f>
        <v/>
      </c>
      <c r="J26" s="176" t="str">
        <f>IFERROR(IF(H26="","",IF(ABS((INT($X$6/100)*60+MOD($X$6,100))-(INT(H26/100)*60+MOD(H26,100)))&lt;=5,0,(INT($X$6/100)*60+MOD($X$6,100))-(INT(H26/100)*60+MOD(H26,100))))*-1,"")</f>
        <v/>
      </c>
      <c r="K26" s="82"/>
      <c r="L26" s="47"/>
      <c r="M26" s="48"/>
      <c r="N26" s="50" t="str">
        <f ca="1">_xlfn.LET(_xlpm.a,K23,_xlpm.c,M26,_xlpm.x,$X$6,_xlpm.limInf,$B$51,_xlpm.limSup,$C$51,_xlpm.linhaAnt,K24,IF(_xlpm.a="FÉRIAS","FRS",IF(_xlpm.a="FERIADO","FER",IF(_xlpm.a="NTRAB","NTB",IF(AND(_xlpm.a="ATESTADO",_xlpm.c=""),"ATD",IF(_xlpm.c&lt;&gt;"",IF(_xlpm.c&gt;=_xlpm.x,"OK","ANT"),IF(_xlpm.linhaAnt&lt;_xlpm.limInf,"FAL","")))))))</f>
        <v/>
      </c>
      <c r="O26" s="192" t="str">
        <f>IF($N$47&lt;&gt;"SIM","",IFERROR(IF(TRIM(M26&amp;"")="","",_xlfn.LET(_xlpm.v,VALUE(TRIM(M26&amp;"")),_xlpm.alvo,(INT($X$6/100)*60+MOD($X$6,100)),_xlpm.real,(INT(_xlpm.v/100)*60+MOD(_xlpm.v,100)),_xlpm.dif,_xlpm.alvo-_xlpm.real,IF(ABS(_xlpm.dif)&lt;=5,0,_xlpm.dif))*-1),"ER"))</f>
        <v/>
      </c>
      <c r="P26" s="231"/>
      <c r="Q26" s="235"/>
      <c r="R26" s="190"/>
      <c r="S26" s="239" t="str">
        <f t="shared" si="0"/>
        <v/>
      </c>
      <c r="T26" s="233" t="str">
        <f t="shared" si="1"/>
        <v/>
      </c>
      <c r="U26" s="5"/>
      <c r="V26" s="5"/>
      <c r="W26" s="5"/>
    </row>
    <row r="27" spans="1:23" ht="15" customHeight="1" x14ac:dyDescent="0.25">
      <c r="A27" s="11"/>
      <c r="B27" s="46"/>
      <c r="C27" s="7"/>
      <c r="D27" s="49" t="str">
        <f ca="1">_xlfn.LET(_xlpm.a,A27,_xlpm.c,C27,_xlpm.x,$X$3,_xlpm.y,$Y$3,_xlpm.limInf,$B$51,_xlpm.limSup,$C$51,_xlpm.linhaAnt,A28,IF(_xlpm.a="FÉRIAS","FRS",IF(_xlpm.a="FERIADO","FER",IF(_xlpm.a="NTRAB","NTB",IF(AND(_xlpm.a="ATESTADO",_xlpm.c=""),"ATD",IF(_xlpm.c&lt;&gt;"",IF(_xlpm.c&lt;=_xlpm.x,IF(_xlpm.c&gt;_xlpm.y,"DP","OK"),"ATR"),IF(_xlpm.linhaAnt&lt;_xlpm.limInf,"FAL","")))))))</f>
        <v>FAL</v>
      </c>
      <c r="E27" s="192" t="str">
        <f>IFERROR(IF(C27="","",IF(A29="SÁBADO",IF(ABS((INT($Y$8/100)*60+MOD($Y$8,100))-(INT(C27/100)*60+MOD(C27,100)))&lt;=5,0,(INT($Y$8/100)*60+MOD($Y$8,100))-(INT(C27/100)*60+MOD(C27,100))),IF(ABS((INT($Y$3/100)*60+MOD($Y$3,100))-(INT(C27/100)*60+MOD(C27,100)))&lt;=5,0,(INT($Y$3/100)*60+MOD($Y$3,100))-(INT(C27/100)*60+MOD(C27,100))))),"")</f>
        <v/>
      </c>
      <c r="F27" s="11"/>
      <c r="G27" s="46"/>
      <c r="H27" s="7"/>
      <c r="I27" s="49" t="str">
        <f ca="1">_xlfn.LET(_xlpm.a,F27,_xlpm.c,H27,_xlpm.x,$X$8,_xlpm.y,$Y$8,_xlpm.limInf,$B$51,_xlpm.limSup,$C$51,_xlpm.linhaAnt,F28,IF(_xlpm.a="FÉRIAS","FRS",IF(_xlpm.a="NTRAB","NT",IF(AND(_xlpm.a="ATESTADO",_xlpm.c=""),"ATD",IF(_xlpm.a="FERIADO","FER",IF(_xlpm.c&lt;&gt;"",IF(_xlpm.c&lt;=_xlpm.x,IF(_xlpm.c&gt;_xlpm.y,"DP","OK"),"ATR"),IF(_xlpm.linhaAnt&lt;_xlpm.limInf,"FAL","")))))))</f>
        <v/>
      </c>
      <c r="J27" s="176" t="str">
        <f>IFERROR(IF(H27="","",IF(F29="SÁBADO",IF(ABS((INT($Y$8/100)*60+MOD($Y$8,100))-(INT(H27/100)*60+MOD(H27,100)))&lt;=5,0,(INT($Y$8/100)*60+MOD($Y$8,100))-(INT(H27/100)*60+MOD(H27,100))),IF(ABS((INT($Y$3/100)*60+MOD($Y$3,100))-(INT(H27/100)*60+MOD(H27,100)))&lt;=5,0,(INT($Y$3/100)*60+MOD($Y$3,100))-(INT(H27/100)*60+MOD(H27,100))))),"")</f>
        <v/>
      </c>
      <c r="K27" s="11"/>
      <c r="L27" s="46"/>
      <c r="M27" s="7"/>
      <c r="N27" s="49" t="str">
        <f ca="1">_xlfn.LET(_xlpm.a,K27,_xlpm.c,M27,_xlpm.x,$X$3,_xlpm.y,$Y$3,_xlpm.limInf,$B$51,_xlpm.limSup,$C$51,_xlpm.linhaAnt,K28,IF(_xlpm.a="FÉRIAS","FRS",IF(_xlpm.a="FERIADO","FER",IF(_xlpm.a="NTRAB","NTB",IF(AND(_xlpm.a="ATESTADO",_xlpm.c=""),"ATD",IF(_xlpm.c&lt;&gt;"",IF(_xlpm.c&lt;=_xlpm.x,IF(_xlpm.c&gt;_xlpm.y,"DP","OK"),"ATR"),IF(_xlpm.linhaAnt&lt;_xlpm.limInf,"FAL","")))))))</f>
        <v/>
      </c>
      <c r="O27" s="192" t="str">
        <f>IF($N$47&lt;&gt;"SIM","",IFERROR(IF(TRIM(M27&amp;"")="","",_xlfn.LET(_xlpm.v,VALUE(TRIM(M27&amp;"")),_xlpm.alvo,IF(K29="SÁBADO",(INT($Y$8/100)*60+MOD($Y$8,100)),(INT($Y$3/100)*60+MOD($Y$3,100))),_xlpm.real,(INT(_xlpm.v/100)*60+MOD(_xlpm.v,100)),_xlpm.dif,_xlpm.alvo-_xlpm.real,IF(ABS(_xlpm.dif)&lt;=5,0,_xlpm.dif))),"ER"))</f>
        <v/>
      </c>
      <c r="P27" s="236"/>
      <c r="Q27" s="235"/>
      <c r="R27" s="190"/>
      <c r="S27" s="239" t="str">
        <f t="shared" si="0"/>
        <v/>
      </c>
      <c r="T27" s="233" t="str">
        <f t="shared" si="1"/>
        <v/>
      </c>
      <c r="U27" s="5"/>
      <c r="V27" s="5"/>
      <c r="W27" s="5"/>
    </row>
    <row r="28" spans="1:23" x14ac:dyDescent="0.25">
      <c r="A28" s="41">
        <f ca="1">IF($B$51=7,"HOJE",7)</f>
        <v>7</v>
      </c>
      <c r="B28" s="46"/>
      <c r="C28" s="7"/>
      <c r="D28" s="49" t="str">
        <f ca="1">_xlfn.LET(_xlpm.a,A27,_xlpm.c,C28,_xlpm.x,$X$4,_xlpm.limInf,$B$51,_xlpm.limSup,$C$51,_xlpm.linhaAnt,A28,IF(_xlpm.a="FÉRIAS","FRS",IF(_xlpm.a="FERIADO","FER",IF(_xlpm.a="NTRAB","NTB",IF(AND(_xlpm.a="ATESTADO",_xlpm.c=""),"ATD",IF(_xlpm.c&lt;&gt;"",IF(_xlpm.c&gt;=_xlpm.x,"OK","ANT"),IF(_xlpm.linhaAnt&lt;_xlpm.limInf,"FAL","")))))))</f>
        <v>FAL</v>
      </c>
      <c r="E28" s="192" t="str">
        <f>IFERROR(IF(C28="","",IF(ABS((INT($X$4/100)*60+MOD($X$4,100))-(INT(C28/100)*60+MOD(C28,100)))&lt;=5,0,(INT($X$4/100)*60+MOD($X$4,100))-(INT(C28/100)*60+MOD(C28,100))))*-1,"")</f>
        <v/>
      </c>
      <c r="F28" s="41">
        <f ca="1">IF($B$51=17,"HOJE",17)</f>
        <v>17</v>
      </c>
      <c r="G28" s="46"/>
      <c r="H28" s="7"/>
      <c r="I28" s="49" t="str">
        <f ca="1">_xlfn.LET(_xlpm.a,F27,_xlpm.c,H28,_xlpm.x,$X$9,_xlpm.limInf,$B$51,_xlpm.limSup,$C$51,_xlpm.linhaAnt,F28,IF(_xlpm.a="FÉRIAS","FRS",IF(_xlpm.a="NTRAB","NT",IF(AND(_xlpm.a="ATESTADO",_xlpm.c=""),"ATD",IF(_xlpm.a="FERIADO","FER",IF(_xlpm.c&lt;&gt;"",IF(_xlpm.c&gt;=_xlpm.x,"OK","ANT"),IF(_xlpm.linhaAnt&lt;_xlpm.limInf,"FAL","")))))))</f>
        <v/>
      </c>
      <c r="J28" s="176" t="str">
        <f>IFERROR(IF(H28="","",IF(ABS((INT($X$4/100)*60+MOD($X$4,100))-(INT(H28/100)*60+MOD(H28,100)))&lt;=5,0,(INT($X$4/100)*60+MOD($X$4,100))-(INT(H28/100)*60+MOD(H28,100))))*-1,"")</f>
        <v/>
      </c>
      <c r="K28" s="41">
        <f ca="1">IF($B$51=27,"HOJE",27)</f>
        <v>27</v>
      </c>
      <c r="L28" s="46"/>
      <c r="M28" s="7"/>
      <c r="N28" s="49" t="str">
        <f ca="1">_xlfn.LET(_xlpm.a,K27,_xlpm.c,M28,_xlpm.x,$X$4,_xlpm.limInf,$B$51,_xlpm.limSup,$C$51,_xlpm.linhaAnt,K28,IF(_xlpm.a="FÉRIAS","FRS",IF(_xlpm.a="FERIADO","FER",IF(_xlpm.a="NTRAB","NTB",IF(AND(_xlpm.a="ATESTADO",_xlpm.c=""),"ATD",IF(_xlpm.c&lt;&gt;"",IF(_xlpm.c&gt;=_xlpm.x,"OK","ANT"),IF(_xlpm.linhaAnt&lt;_xlpm.limInf,"FAL","")))))))</f>
        <v/>
      </c>
      <c r="O28" s="192" t="str">
        <f>IF($N$47&lt;&gt;"SIM","",IFERROR(IF(TRIM(M28&amp;"")="","",_xlfn.LET(_xlpm.v,VALUE(TRIM(M28&amp;"")),_xlpm.alvo,(INT($X$4/100)*60+MOD($X$4,100)),_xlpm.real,(INT(_xlpm.v/100)*60+MOD(_xlpm.v,100)),_xlpm.dif,_xlpm.alvo-_xlpm.real,IF(ABS(_xlpm.dif)&lt;=5,0,_xlpm.dif))*-1),"ER"))</f>
        <v/>
      </c>
      <c r="P28" s="236"/>
      <c r="Q28" s="235"/>
      <c r="R28" s="190"/>
      <c r="S28" s="239" t="str">
        <f t="shared" si="0"/>
        <v/>
      </c>
      <c r="T28" s="233" t="str">
        <f t="shared" si="1"/>
        <v/>
      </c>
      <c r="U28" s="5"/>
      <c r="V28" s="5"/>
      <c r="W28" s="5"/>
    </row>
    <row r="29" spans="1:23" x14ac:dyDescent="0.25">
      <c r="A29" s="41" t="str">
        <f>IF(A25="SÁBADO","DOMINGO",IF(A25="DOMINGO","SEGUNDA",IF(A25="SEGUNDA","TERÇA",IF(A25="SEGUNDA","TERÇA",IF(A25="TERÇA","QUARTA",IF(A25="QUARTA","QUINTA",IF(A25="QUINTA","SEXTA",IF(A25="SEXTA","SÁBADO","ERRO"))))))))</f>
        <v>SÁBADO</v>
      </c>
      <c r="B29" s="46"/>
      <c r="C29" s="7"/>
      <c r="D29" s="49" t="str">
        <f ca="1">_xlfn.LET(_xlpm.a,A27,_xlpm.c,C29,_xlpm.x,$X$5,_xlpm.y,$Y$5,_xlpm.limInf,$B$51,_xlpm.limSup,$C$51,_xlpm.linhaAnt,A28,IF(_xlpm.a="FÉRIAS","FRS",IF(_xlpm.a="FERIADO","FER",IF(_xlpm.a="NTRAB","NTB",IF(AND(_xlpm.a="ATESTADO",_xlpm.c=""),"ATD",IF(_xlpm.c&lt;&gt;"",IF(_xlpm.c&lt;=_xlpm.x,IF(_xlpm.c&gt;_xlpm.y,"DP","OK"),"ATR"),IF(_xlpm.linhaAnt&lt;_xlpm.limInf,"FAL","")))))))</f>
        <v>FAL</v>
      </c>
      <c r="E29" s="192" t="str">
        <f>IFERROR(IF(C29="","",IF(ABS((INT($Y$5/100)*60+MOD($Y$5,100))-(INT(C29/100)*60+MOD(C29,100)))&lt;=5,0,(INT($Y$5/100)*60+MOD($Y$5,100))-(INT(C29/100)*60+MOD(C29,100)))),"")</f>
        <v/>
      </c>
      <c r="F29" s="41" t="str">
        <f>IF(F25="SÁBADO","DOMINGO",IF(F25="DOMINGO","SEGUNDA",IF(F25="SEGUNDA","TERÇA",IF(F25="SEGUNDA","TERÇA",IF(F25="TERÇA","QUARTA",IF(F25="QUARTA","QUINTA",IF(F25="QUINTA","SEXTA",IF(F25="SEXTA","SÁBADO","ERRO"))))))))</f>
        <v>TERÇA</v>
      </c>
      <c r="G29" s="258" t="s">
        <v>16</v>
      </c>
      <c r="H29" s="259"/>
      <c r="I29" s="259"/>
      <c r="J29" s="176" t="str">
        <f>IFERROR(IF(H29="","",IF(ABS((INT($Y$5/100)*60+MOD($Y$5,100))-(INT(H29/100)*60+MOD(H29,100)))&lt;=5,0,(INT($Y$5/100)*60+MOD($Y$5,100))-(INT(H29/100)*60+MOD(H29,100)))),"")</f>
        <v/>
      </c>
      <c r="K29" s="41" t="str">
        <f>IF(K25="SÁBADO","DOMINGO",IF(K25="DOMINGO","SEGUNDA",IF(K25="SEGUNDA","TERÇA",IF(K25="SEGUNDA","TERÇA",IF(K25="TERÇA","QUARTA",IF(K25="QUARTA","QUINTA",IF(K25="QUINTA","SEXTA",IF(K25="SEXTA","SÁBADO","ERRO"))))))))</f>
        <v>SEXTA</v>
      </c>
      <c r="L29" s="46"/>
      <c r="M29" s="7"/>
      <c r="N29" s="49" t="str">
        <f ca="1">_xlfn.LET(_xlpm.a,K27,_xlpm.c,M29,_xlpm.x,$X$5,_xlpm.y,$Y$5,_xlpm.limInf,$B$51,_xlpm.limSup,$C$51,_xlpm.linhaAnt,K28,IF(_xlpm.a="FÉRIAS","FRS",IF(_xlpm.a="FERIADO","FER",IF(_xlpm.a="NTRAB","NTB",IF(AND(_xlpm.a="ATESTADO",_xlpm.c=""),"ATD",IF(_xlpm.c&lt;&gt;"",IF(_xlpm.c&lt;=_xlpm.x,IF(_xlpm.c&gt;_xlpm.y,"DP","OK"),"ATR"),IF(_xlpm.linhaAnt&lt;_xlpm.limInf,"FAL","")))))))</f>
        <v/>
      </c>
      <c r="O29" s="192" t="str">
        <f>IF($N$47&lt;&gt;"SIM","",IFERROR(IF(TRIM(M29&amp;"")="","",_xlfn.LET(_xlpm.v,VALUE(TRIM(M29&amp;"")),_xlpm.alvo,(INT($Y$5/100)*60+MOD($Y$5,100)),_xlpm.real,(INT(_xlpm.v/100)*60+MOD(_xlpm.v,100)),_xlpm.dif,_xlpm.alvo-_xlpm.real,IF(ABS(_xlpm.dif)&lt;=5,0,_xlpm.dif))),"ER"))</f>
        <v/>
      </c>
      <c r="P29" s="236"/>
      <c r="Q29" s="235"/>
      <c r="R29" s="190"/>
      <c r="S29" s="239" t="str">
        <f t="shared" si="0"/>
        <v/>
      </c>
      <c r="T29" s="233" t="str">
        <f t="shared" si="1"/>
        <v/>
      </c>
      <c r="U29" s="5"/>
      <c r="V29" s="5"/>
      <c r="W29" s="5"/>
    </row>
    <row r="30" spans="1:23" x14ac:dyDescent="0.25">
      <c r="A30" s="38"/>
      <c r="B30" s="46"/>
      <c r="C30" s="7"/>
      <c r="D30" s="49" t="str">
        <f ca="1">_xlfn.LET(_xlpm.a,A27,_xlpm.c,C30,_xlpm.x,$X$6,_xlpm.limInf,$B$51,_xlpm.limSup,$C$51,_xlpm.linhaAnt,A28,IF(_xlpm.a="FÉRIAS","FRS",IF(_xlpm.a="FERIADO","FER",IF(_xlpm.a="NTRAB","NTB",IF(AND(_xlpm.a="ATESTADO",_xlpm.c=""),"ATD",IF(_xlpm.c&lt;&gt;"",IF(_xlpm.c&gt;=_xlpm.x,"OK","ANT"),IF(_xlpm.linhaAnt&lt;_xlpm.limInf,"FAL","")))))))</f>
        <v>FAL</v>
      </c>
      <c r="E30" s="192" t="str">
        <f>IFERROR(IF(C30="","",IF(ABS((INT($X$6/100)*60+MOD($X$6,100))-(INT(C30/100)*60+MOD(C30,100)))&lt;=5,0,(INT($X$6/100)*60+MOD($X$6,100))-(INT(C30/100)*60+MOD(C30,100))))*-1,"")</f>
        <v/>
      </c>
      <c r="F30" s="38"/>
      <c r="G30" s="258"/>
      <c r="H30" s="259"/>
      <c r="I30" s="259"/>
      <c r="J30" s="176" t="str">
        <f>IFERROR(IF(H30="","",IF(ABS((INT($X$6/100)*60+MOD($X$6,100))-(INT(H30/100)*60+MOD(H30,100)))&lt;=5,0,(INT($X$6/100)*60+MOD($X$6,100))-(INT(H30/100)*60+MOD(H30,100))))*-1,"")</f>
        <v/>
      </c>
      <c r="K30" s="38"/>
      <c r="L30" s="46"/>
      <c r="M30" s="7"/>
      <c r="N30" s="49" t="str">
        <f ca="1">_xlfn.LET(_xlpm.a,K27,_xlpm.c,M30,_xlpm.x,$X$6,_xlpm.limInf,$B$51,_xlpm.limSup,$C$51,_xlpm.linhaAnt,K28,IF(_xlpm.a="FÉRIAS","FRS",IF(_xlpm.a="FERIADO","FER",IF(_xlpm.a="NTRAB","NTB",IF(AND(_xlpm.a="ATESTADO",_xlpm.c=""),"ATD",IF(_xlpm.c&lt;&gt;"",IF(_xlpm.c&gt;=_xlpm.x,"OK","ANT"),IF(_xlpm.linhaAnt&lt;_xlpm.limInf,"FAL","")))))))</f>
        <v/>
      </c>
      <c r="O30" s="192" t="str">
        <f>IF($N$47&lt;&gt;"SIM","",IFERROR(IF(TRIM(M30&amp;"")="","",_xlfn.LET(_xlpm.v,VALUE(TRIM(M30&amp;"")),_xlpm.alvo,(INT($X$6/100)*60+MOD($X$6,100)),_xlpm.real,(INT(_xlpm.v/100)*60+MOD(_xlpm.v,100)),_xlpm.dif,_xlpm.alvo-_xlpm.real,IF(ABS(_xlpm.dif)&lt;=5,0,_xlpm.dif))*-1),"ER"))</f>
        <v/>
      </c>
      <c r="P30" s="236"/>
      <c r="Q30" s="235"/>
      <c r="R30" s="190"/>
      <c r="S30" s="239" t="str">
        <f t="shared" si="0"/>
        <v/>
      </c>
      <c r="T30" s="233" t="str">
        <f t="shared" si="1"/>
        <v/>
      </c>
      <c r="U30" s="5"/>
      <c r="V30" s="5"/>
      <c r="W30" s="5"/>
    </row>
    <row r="31" spans="1:23" ht="15" customHeight="1" x14ac:dyDescent="0.25">
      <c r="A31" s="12"/>
      <c r="B31" s="47"/>
      <c r="C31" s="48"/>
      <c r="D31" s="50" t="str">
        <f ca="1">_xlfn.LET(_xlpm.a,A31,_xlpm.c,C31,_xlpm.x,$X$3,_xlpm.y,$Y$3,_xlpm.limInf,$B$51,_xlpm.limSup,$C$51,_xlpm.linhaAnt,A32,IF(_xlpm.a="FÉRIAS","FRS",IF(_xlpm.a="FERIADO","FER",IF(_xlpm.a="NTRAB","NTB",IF(AND(_xlpm.a="ATESTADO",_xlpm.c=""),"ATD",IF(_xlpm.c&lt;&gt;"",IF(_xlpm.c&lt;=_xlpm.x,IF(_xlpm.c&gt;_xlpm.y,"DP","OK"),"ATR"),IF(_xlpm.linhaAnt&lt;_xlpm.limInf,"FAL","")))))))</f>
        <v>FAL</v>
      </c>
      <c r="E31" s="192" t="str">
        <f>IFERROR(IF(C31="","",IF(A33="SÁBADO",IF(ABS((INT($Y$8/100)*60+MOD($Y$8,100))-(INT(C31/100)*60+MOD(C31,100)))&lt;=5,0,(INT($Y$8/100)*60+MOD($Y$8,100))-(INT(C31/100)*60+MOD(C31,100))),IF(ABS((INT($Y$3/100)*60+MOD($Y$3,100))-(INT(C31/100)*60+MOD(C31,100)))&lt;=5,0,(INT($Y$3/100)*60+MOD($Y$3,100))-(INT(C31/100)*60+MOD(C31,100))))),"")</f>
        <v/>
      </c>
      <c r="F31" s="12"/>
      <c r="G31" s="272" t="s">
        <v>10</v>
      </c>
      <c r="H31" s="273"/>
      <c r="I31" s="273"/>
      <c r="J31" s="176" t="str">
        <f>IFERROR(IF(H31="","",IF(F33="SÁBADO",IF(ABS((INT($Y$8/100)*60+MOD($Y$8,100))-(INT(H31/100)*60+MOD(H31,100)))&lt;=5,0,(INT($Y$8/100)*60+MOD($Y$8,100))-(INT(H31/100)*60+MOD(H31,100))),IF(ABS((INT($Y$3/100)*60+MOD($Y$3,100))-(INT(H31/100)*60+MOD(H31,100)))&lt;=5,0,(INT($Y$3/100)*60+MOD($Y$3,100))-(INT(H31/100)*60+MOD(H31,100))))),"")</f>
        <v/>
      </c>
      <c r="K31" s="12"/>
      <c r="L31" s="47"/>
      <c r="M31" s="48"/>
      <c r="N31" s="50" t="str">
        <f ca="1">_xlfn.LET(_xlpm.a,K31,_xlpm.c,M31,_xlpm.x,$X$3,_xlpm.y,$Y$3,_xlpm.limInf,$B$51,_xlpm.limSup,$C$51,_xlpm.linhaAnt,K32,IF(_xlpm.a="FÉRIAS","FRS",IF(_xlpm.a="FERIADO","FER",IF(_xlpm.a="NTRAB","NTB",IF(AND(_xlpm.a="ATESTADO",_xlpm.c=""),"ATD",IF(_xlpm.c&lt;&gt;"",IF(_xlpm.c&lt;=_xlpm.x,IF(_xlpm.c&gt;_xlpm.y,"DP","OK"),"ATR"),IF(_xlpm.linhaAnt&lt;_xlpm.limInf,"FAL","")))))))</f>
        <v/>
      </c>
      <c r="O31" s="192" t="str">
        <f>IF($N$47&lt;&gt;"SIM","",IFERROR(IF(TRIM(M31&amp;"")="","",_xlfn.LET(_xlpm.v,VALUE(TRIM(M31&amp;"")),_xlpm.alvo,IF(K33="SÁBADO",(INT($Y$8/100)*60+MOD($Y$8,100)),(INT($Y$3/100)*60+MOD($Y$3,100))),_xlpm.real,(INT(_xlpm.v/100)*60+MOD(_xlpm.v,100)),_xlpm.dif,_xlpm.alvo-_xlpm.real,IF(ABS(_xlpm.dif)&lt;=5,0,_xlpm.dif))),"ER"))</f>
        <v/>
      </c>
      <c r="P31" s="236"/>
      <c r="Q31" s="235"/>
      <c r="R31" s="190"/>
      <c r="S31" s="239" t="str">
        <f t="shared" si="0"/>
        <v/>
      </c>
      <c r="T31" s="233" t="str">
        <f t="shared" si="1"/>
        <v/>
      </c>
      <c r="U31" s="5"/>
      <c r="V31" s="5"/>
      <c r="W31" s="5"/>
    </row>
    <row r="32" spans="1:23" x14ac:dyDescent="0.25">
      <c r="A32" s="42">
        <f ca="1">IF($B$51=8,"HOJE",8)</f>
        <v>8</v>
      </c>
      <c r="B32" s="47"/>
      <c r="C32" s="48"/>
      <c r="D32" s="50" t="str">
        <f ca="1">_xlfn.LET(_xlpm.a,A31,_xlpm.c,C32,_xlpm.x,$X$4,_xlpm.limInf,$B$51,_xlpm.limSup,$C$51,_xlpm.linhaAnt,A32,IF(_xlpm.a="FÉRIAS","FRS",IF(_xlpm.a="FERIADO","FER",IF(_xlpm.a="NTRAB","NTB",IF(AND(_xlpm.a="ATESTADO",_xlpm.c=""),"ATD",IF(_xlpm.c&lt;&gt;"",IF(_xlpm.c&gt;=_xlpm.x,"OK","ANT"),IF(_xlpm.linhaAnt&lt;_xlpm.limInf,"FAL","")))))))</f>
        <v>FAL</v>
      </c>
      <c r="E32" s="192" t="str">
        <f>IFERROR(IF(C32="","",IF(ABS((INT($X$4/100)*60+MOD($X$4,100))-(INT(C32/100)*60+MOD(C32,100)))&lt;=5,0,(INT($X$4/100)*60+MOD($X$4,100))-(INT(C32/100)*60+MOD(C32,100))))*-1,"")</f>
        <v/>
      </c>
      <c r="F32" s="42">
        <f ca="1">IF($B$51=18,"HOJE",18)</f>
        <v>18</v>
      </c>
      <c r="G32" s="272"/>
      <c r="H32" s="273"/>
      <c r="I32" s="273"/>
      <c r="J32" s="176" t="str">
        <f>IFERROR(IF(H32="","",IF(ABS((INT($X$4/100)*60+MOD($X$4,100))-(INT(H32/100)*60+MOD(H32,100)))&lt;=5,0,(INT($X$4/100)*60+MOD($X$4,100))-(INT(H32/100)*60+MOD(H32,100))))*-1,"")</f>
        <v/>
      </c>
      <c r="K32" s="42">
        <f ca="1">IF($B$51=28,"HOJE",28)</f>
        <v>28</v>
      </c>
      <c r="L32" s="47"/>
      <c r="M32" s="48"/>
      <c r="N32" s="50" t="str">
        <f ca="1">_xlfn.LET(_xlpm.a,K31,_xlpm.c,M32,_xlpm.x,$X$4,_xlpm.limInf,$B$51,_xlpm.limSup,$C$51,_xlpm.linhaAnt,K32,IF(_xlpm.a="FÉRIAS","FRS",IF(_xlpm.a="FERIADO","FER",IF(_xlpm.a="NTRAB","NTB",IF(AND(_xlpm.a="ATESTADO",_xlpm.c=""),"ATD",IF(_xlpm.c&lt;&gt;"",IF(_xlpm.c&gt;=_xlpm.x,"OK","ANT"),IF(_xlpm.linhaAnt&lt;_xlpm.limInf,"FAL","")))))))</f>
        <v/>
      </c>
      <c r="O32" s="192" t="str">
        <f>IF($N$47&lt;&gt;"SIM","",IFERROR(IF(TRIM(M32&amp;"")="","",_xlfn.LET(_xlpm.v,VALUE(TRIM(M32&amp;"")),_xlpm.alvo,(INT($X$4/100)*60+MOD($X$4,100)),_xlpm.real,(INT(_xlpm.v/100)*60+MOD(_xlpm.v,100)),_xlpm.dif,_xlpm.alvo-_xlpm.real,IF(ABS(_xlpm.dif)&lt;=5,0,_xlpm.dif))*-1),"ER"))</f>
        <v/>
      </c>
      <c r="P32" s="236"/>
      <c r="Q32" s="235"/>
      <c r="R32" s="190"/>
      <c r="S32" s="239" t="str">
        <f t="shared" si="0"/>
        <v/>
      </c>
      <c r="T32" s="233" t="str">
        <f t="shared" si="1"/>
        <v/>
      </c>
      <c r="U32" s="5"/>
      <c r="V32" s="5"/>
      <c r="W32" s="5"/>
    </row>
    <row r="33" spans="1:23" x14ac:dyDescent="0.25">
      <c r="A33" s="42" t="str">
        <f>IF(A29="SÁBADO","DOMINGO",IF(A29="DOMINGO","SEGUNDA",IF(A29="SEGUNDA","TERÇA",IF(A29="SEGUNDA","TERÇA",IF(A29="TERÇA","QUARTA",IF(A29="QUARTA","QUINTA",IF(A29="QUINTA","SEXTA",IF(A29="SEXTA","SÁBADO","ERRO"))))))))</f>
        <v>DOMINGO</v>
      </c>
      <c r="B33" s="47"/>
      <c r="C33" s="48"/>
      <c r="D33" s="50" t="str">
        <f ca="1">_xlfn.LET(_xlpm.a,A31,_xlpm.c,C33,_xlpm.x,$X$5,_xlpm.y,$Y$5,_xlpm.limInf,$B$51,_xlpm.limSup,$C$51,_xlpm.linhaAnt,A32,IF(_xlpm.a="FÉRIAS","FRS",IF(_xlpm.a="FERIADO","FER",IF(_xlpm.a="NTRAB","NTB",IF(AND(_xlpm.a="ATESTADO",_xlpm.c=""),"ATD",IF(_xlpm.c&lt;&gt;"",IF(_xlpm.c&lt;=_xlpm.x,IF(_xlpm.c&gt;_xlpm.y,"DP","OK"),"ATR"),IF(_xlpm.linhaAnt&lt;_xlpm.limInf,"FAL","")))))))</f>
        <v>FAL</v>
      </c>
      <c r="E33" s="192" t="str">
        <f>IFERROR(IF(C33="","",IF(ABS((INT($Y$5/100)*60+MOD($Y$5,100))-(INT(C33/100)*60+MOD(C33,100)))&lt;=5,0,(INT($Y$5/100)*60+MOD($Y$5,100))-(INT(C33/100)*60+MOD(C33,100)))),"")</f>
        <v/>
      </c>
      <c r="F33" s="42" t="str">
        <f>IF(F29="SÁBADO","DOMINGO",IF(F29="DOMINGO","SEGUNDA",IF(F29="SEGUNDA","TERÇA",IF(F29="SEGUNDA","TERÇA",IF(F29="TERÇA","QUARTA",IF(F29="QUARTA","QUINTA",IF(F29="QUINTA","SEXTA",IF(F29="SEXTA","SÁBADO","ERRO"))))))))</f>
        <v>QUARTA</v>
      </c>
      <c r="G33" s="272"/>
      <c r="H33" s="273"/>
      <c r="I33" s="273"/>
      <c r="J33" s="176" t="str">
        <f>IFERROR(IF(H33="","",IF(ABS((INT($Y$5/100)*60+MOD($Y$5,100))-(INT(H33/100)*60+MOD(H33,100)))&lt;=5,0,(INT($Y$5/100)*60+MOD($Y$5,100))-(INT(H33/100)*60+MOD(H33,100)))),"")</f>
        <v/>
      </c>
      <c r="K33" s="42" t="str">
        <f>IF(K29="SÁBADO","DOMINGO",IF(K29="DOMINGO","SEGUNDA",IF(K29="SEGUNDA","TERÇA",IF(K29="SEGUNDA","TERÇA",IF(K29="TERÇA","QUARTA",IF(K29="QUARTA","QUINTA",IF(K29="QUINTA","SEXTA",IF(K29="SEXTA","SÁBADO","ERRO"))))))))</f>
        <v>SÁBADO</v>
      </c>
      <c r="L33" s="47"/>
      <c r="M33" s="48"/>
      <c r="N33" s="50" t="str">
        <f ca="1">_xlfn.LET(_xlpm.a,K31,_xlpm.c,M33,_xlpm.x,$X$5,_xlpm.y,$Y$5,_xlpm.limInf,$B$51,_xlpm.limSup,$C$51,_xlpm.linhaAnt,K32,IF(_xlpm.a="FÉRIAS","FRS",IF(_xlpm.a="FERIADO","FER",IF(_xlpm.a="NTRAB","NTB",IF(AND(_xlpm.a="ATESTADO",_xlpm.c=""),"ATD",IF(_xlpm.c&lt;&gt;"",IF(_xlpm.c&lt;=_xlpm.x,IF(_xlpm.c&gt;_xlpm.y,"DP","OK"),"ATR"),IF(_xlpm.linhaAnt&lt;_xlpm.limInf,"FAL","")))))))</f>
        <v/>
      </c>
      <c r="O33" s="192" t="str">
        <f>IF($N$47&lt;&gt;"SIM","",IFERROR(IF(TRIM(M33&amp;"")="","",_xlfn.LET(_xlpm.v,VALUE(TRIM(M33&amp;"")),_xlpm.alvo,(INT($Y$5/100)*60+MOD($Y$5,100)),_xlpm.real,(INT(_xlpm.v/100)*60+MOD(_xlpm.v,100)),_xlpm.dif,_xlpm.alvo-_xlpm.real,IF(ABS(_xlpm.dif)&lt;=5,0,_xlpm.dif))),"ER"))</f>
        <v/>
      </c>
      <c r="P33" s="231"/>
      <c r="Q33" s="235"/>
      <c r="R33" s="190"/>
      <c r="S33" s="239" t="str">
        <f t="shared" si="0"/>
        <v/>
      </c>
      <c r="T33" s="233" t="str">
        <f t="shared" si="1"/>
        <v/>
      </c>
      <c r="U33" s="5"/>
      <c r="V33" s="5"/>
      <c r="W33" s="5"/>
    </row>
    <row r="34" spans="1:23" x14ac:dyDescent="0.25">
      <c r="A34" s="82"/>
      <c r="B34" s="47"/>
      <c r="C34" s="48"/>
      <c r="D34" s="50" t="str">
        <f ca="1">_xlfn.LET(_xlpm.a,A31,_xlpm.c,C34,_xlpm.x,$X$6,_xlpm.limInf,$B$51,_xlpm.limSup,$C$51,_xlpm.linhaAnt,A32,IF(_xlpm.a="FÉRIAS","FRS",IF(_xlpm.a="FERIADO","FER",IF(_xlpm.a="NTRAB","NTB",IF(AND(_xlpm.a="ATESTADO",_xlpm.c=""),"ATD",IF(_xlpm.c&lt;&gt;"",IF(_xlpm.c&gt;=_xlpm.x,"OK","ANT"),IF(_xlpm.linhaAnt&lt;_xlpm.limInf,"FAL","")))))))</f>
        <v>FAL</v>
      </c>
      <c r="E34" s="192" t="str">
        <f>IFERROR(IF(C34="","",IF(ABS((INT($X$6/100)*60+MOD($X$6,100))-(INT(C34/100)*60+MOD(C34,100)))&lt;=5,0,(INT($X$6/100)*60+MOD($X$6,100))-(INT(C34/100)*60+MOD(C34,100))))*-1,"")</f>
        <v/>
      </c>
      <c r="F34" s="82"/>
      <c r="G34" s="272"/>
      <c r="H34" s="273"/>
      <c r="I34" s="273"/>
      <c r="J34" s="176" t="str">
        <f>IFERROR(IF(H34="","",IF(ABS((INT($X$6/100)*60+MOD($X$6,100))-(INT(H34/100)*60+MOD(H34,100)))&lt;=5,0,(INT($X$6/100)*60+MOD($X$6,100))-(INT(H34/100)*60+MOD(H34,100))))*-1,"")</f>
        <v/>
      </c>
      <c r="K34" s="40" t="b">
        <v>1</v>
      </c>
      <c r="L34" s="47"/>
      <c r="M34" s="48"/>
      <c r="N34" s="50" t="str">
        <f ca="1">_xlfn.LET(_xlpm.a,K31,_xlpm.c,M34,_xlpm.x,$X$6,_xlpm.limInf,$B$51,_xlpm.limSup,$C$51,_xlpm.linhaAnt,K32,IF(_xlpm.a="FÉRIAS","FRS",IF(_xlpm.a="FERIADO","FER",IF(_xlpm.a="NTRAB","NTB",IF(AND(_xlpm.a="ATESTADO",_xlpm.c=""),"ATD",IF(_xlpm.c&lt;&gt;"",IF(_xlpm.c&gt;=_xlpm.x,"OK","ANT"),IF(_xlpm.linhaAnt&lt;_xlpm.limInf,"FAL","")))))))</f>
        <v/>
      </c>
      <c r="O34" s="192" t="str">
        <f>IF($N$47&lt;&gt;"SIM","",IFERROR(IF(TRIM(M34&amp;"")="","",_xlfn.LET(_xlpm.v,VALUE(TRIM(M34&amp;"")),_xlpm.alvo,(INT($X$6/100)*60+MOD($X$6,100)),_xlpm.real,(INT(_xlpm.v/100)*60+MOD(_xlpm.v,100)),_xlpm.dif,_xlpm.alvo-_xlpm.real,IF(ABS(_xlpm.dif)&lt;=5,0,_xlpm.dif))*-1),"ER"))</f>
        <v/>
      </c>
      <c r="P34" s="231"/>
      <c r="Q34" s="235"/>
      <c r="R34" s="190"/>
      <c r="S34" s="239" t="str">
        <f t="shared" si="0"/>
        <v/>
      </c>
      <c r="T34" s="233" t="str">
        <f t="shared" si="1"/>
        <v/>
      </c>
      <c r="U34" s="5"/>
      <c r="V34" s="5"/>
      <c r="W34" s="5"/>
    </row>
    <row r="35" spans="1:23" ht="15" customHeight="1" x14ac:dyDescent="0.25">
      <c r="A35" s="11"/>
      <c r="B35" s="46"/>
      <c r="C35" s="7"/>
      <c r="D35" s="49" t="str">
        <f ca="1">_xlfn.LET(_xlpm.a,A35,_xlpm.c,C35,_xlpm.x,$X$3,_xlpm.y,$Y$3,_xlpm.limInf,$B$51,_xlpm.limSup,$C$51,_xlpm.linhaAnt,A36,IF(_xlpm.a="FÉRIAS","FRS",IF(_xlpm.a="FERIADO","FER",IF(_xlpm.a="NTRAB","NTB",IF(AND(_xlpm.a="ATESTADO",_xlpm.c=""),"ATD",IF(_xlpm.c&lt;&gt;"",IF(_xlpm.c&lt;=_xlpm.x,IF(_xlpm.c&gt;_xlpm.y,"DP","OK"),"ATR"),IF(_xlpm.linhaAnt&lt;_xlpm.limInf,"FAL","")))))))</f>
        <v>FAL</v>
      </c>
      <c r="E35" s="192" t="str">
        <f>IFERROR(IF(C35="","",IF(A37="SÁBADO",IF(ABS((INT($Y$8/100)*60+MOD($Y$8,100))-(INT(C35/100)*60+MOD(C35,100)))&lt;=5,0,(INT($Y$8/100)*60+MOD($Y$8,100))-(INT(C35/100)*60+MOD(C35,100))),IF(ABS((INT($Y$3/100)*60+MOD($Y$3,100))-(INT(C35/100)*60+MOD(C35,100)))&lt;=5,0,(INT($Y$3/100)*60+MOD($Y$3,100))-(INT(C35/100)*60+MOD(C35,100))))),"")</f>
        <v/>
      </c>
      <c r="F35" s="11"/>
      <c r="G35" s="46"/>
      <c r="H35" s="7"/>
      <c r="I35" s="49" t="str">
        <f ca="1">_xlfn.LET(_xlpm.a,F35,_xlpm.c,H35,_xlpm.x,$X$3,_xlpm.y,$Y$3,_xlpm.limInf,$B$51,_xlpm.limSup,$C$51,_xlpm.linhaAnt,F36,IF(_xlpm.a="FÉRIAS","FRS",IF(_xlpm.a="FERIADO","FER",IF(_xlpm.a="NTRAB","NTB",IF(AND(_xlpm.a="ATESTADO",_xlpm.c=""),"ATD",IF(_xlpm.c&lt;&gt;"",IF(_xlpm.c&lt;=_xlpm.x,IF(_xlpm.c&gt;_xlpm.y,"DP","OK"),"ATR"),IF(_xlpm.linhaAnt&lt;_xlpm.limInf,"FAL","")))))))</f>
        <v/>
      </c>
      <c r="J35" s="176" t="str">
        <f>IFERROR(IF(H35="","",IF(F37="SÁBADO",IF(ABS((INT($Y$8/100)*60+MOD($Y$8,100))-(INT(H35/100)*60+MOD(H35,100)))&lt;=5,0,(INT($Y$8/100)*60+MOD($Y$8,100))-(INT(H35/100)*60+MOD(H35,100))),IF(ABS((INT($Y$3/100)*60+MOD($Y$3,100))-(INT(H35/100)*60+MOD(H35,100)))&lt;=5,0,(INT($Y$3/100)*60+MOD($Y$3,100))-(INT(H35/100)*60+MOD(H35,100))))),"")</f>
        <v/>
      </c>
      <c r="K35" s="11"/>
      <c r="L35" s="46"/>
      <c r="M35" s="7"/>
      <c r="N35" s="49" t="str">
        <f ca="1">_xlfn.LET(_xlpm.a,K35,_xlpm.c,M35,_xlpm.x,$X$3,_xlpm.y,$Y$3,_xlpm.limInf,$B$51,_xlpm.limSup,$C$51,_xlpm.linhaAnt,K36,IF(_xlpm.a="FÉRIAS","FRS",IF(_xlpm.a="FERIADO","FER",IF(_xlpm.a="NTRAB","NTB",IF(AND(_xlpm.a="ATESTADO",_xlpm.c=""),"ATD",IF(_xlpm.c&lt;&gt;"",IF(_xlpm.c&lt;=_xlpm.x,IF(_xlpm.c&gt;_xlpm.y,"DP","OK"),"ATR"),IF(_xlpm.linhaAnt&lt;_xlpm.limInf,"FAL","")))))))</f>
        <v/>
      </c>
      <c r="O35" s="192" t="str">
        <f>IF($N$47&lt;&gt;"SIM","",IFERROR(IF(TRIM(M35&amp;"")="","",_xlfn.LET(_xlpm.v,VALUE(TRIM(M35&amp;"")),_xlpm.alvo,IF(K37="SÁBADO",(INT($Y$8/100)*60+MOD($Y$8,100)),(INT($Y$3/100)*60+MOD($Y$3,100))),_xlpm.real,(INT(_xlpm.v/100)*60+MOD(_xlpm.v,100)),_xlpm.dif,_xlpm.alvo-_xlpm.real,IF(ABS(_xlpm.dif)&lt;=5,0,_xlpm.dif))),"ER"))</f>
        <v/>
      </c>
      <c r="P35" s="231"/>
      <c r="Q35" s="235"/>
      <c r="R35" s="190"/>
      <c r="S35" s="239" t="str">
        <f t="shared" si="0"/>
        <v/>
      </c>
      <c r="T35" s="233" t="str">
        <f t="shared" si="1"/>
        <v/>
      </c>
      <c r="U35" s="5"/>
      <c r="V35" s="5"/>
      <c r="W35" s="5"/>
    </row>
    <row r="36" spans="1:23" x14ac:dyDescent="0.25">
      <c r="A36" s="41">
        <f ca="1">IF($B$51=9,"HOJE",9)</f>
        <v>9</v>
      </c>
      <c r="B36" s="46"/>
      <c r="C36" s="7"/>
      <c r="D36" s="49" t="str">
        <f ca="1">_xlfn.LET(_xlpm.a,A35,_xlpm.c,C36,_xlpm.x,$X$4,_xlpm.limInf,$B$51,_xlpm.limSup,$C$51,_xlpm.linhaAnt,A36,IF(_xlpm.a="FÉRIAS","FRS",IF(_xlpm.a="FERIADO","FER",IF(_xlpm.a="NTRAB","NTB",IF(AND(_xlpm.a="ATESTADO",_xlpm.c=""),"ATD",IF(_xlpm.c&lt;&gt;"",IF(_xlpm.c&gt;=_xlpm.x,"OK","ANT"),IF(_xlpm.linhaAnt&lt;_xlpm.limInf,"FAL","")))))))</f>
        <v>FAL</v>
      </c>
      <c r="E36" s="192" t="str">
        <f>IFERROR(IF(C36="","",IF(ABS((INT($X$4/100)*60+MOD($X$4,100))-(INT(C36/100)*60+MOD(C36,100)))&lt;=5,0,(INT($X$4/100)*60+MOD($X$4,100))-(INT(C36/100)*60+MOD(C36,100))))*-1,"")</f>
        <v/>
      </c>
      <c r="F36" s="41">
        <f ca="1">IF($B$51=19,"HOJE",19)</f>
        <v>19</v>
      </c>
      <c r="G36" s="46"/>
      <c r="H36" s="7"/>
      <c r="I36" s="49" t="str">
        <f ca="1">_xlfn.LET(_xlpm.a,F35,_xlpm.c,H36,_xlpm.x,$X$4,_xlpm.limInf,$B$51,_xlpm.limSup,$C$51,_xlpm.linhaAnt,F36,IF(_xlpm.a="FÉRIAS","FRS",IF(_xlpm.a="FERIADO","FER",IF(_xlpm.a="NTRAB","NTB",IF(AND(_xlpm.a="ATESTADO",_xlpm.c=""),"ATD",IF(_xlpm.c&lt;&gt;"",IF(_xlpm.c&gt;=_xlpm.x,"OK","ANT"),IF(_xlpm.linhaAnt&lt;_xlpm.limInf,"FAL","")))))))</f>
        <v/>
      </c>
      <c r="J36" s="176" t="str">
        <f>IFERROR(IF(H36="","",IF(ABS((INT($X$4/100)*60+MOD($X$4,100))-(INT(H36/100)*60+MOD(H36,100)))&lt;=5,0,(INT($X$4/100)*60+MOD($X$4,100))-(INT(H36/100)*60+MOD(H36,100))))*-1,"")</f>
        <v/>
      </c>
      <c r="K36" s="37">
        <f ca="1">IF($B$51=29,"HOJE",29)</f>
        <v>29</v>
      </c>
      <c r="L36" s="46"/>
      <c r="M36" s="7"/>
      <c r="N36" s="49" t="str">
        <f ca="1">_xlfn.LET(_xlpm.a,K35,_xlpm.c,M36,_xlpm.x,$X$4,_xlpm.limInf,$B$51,_xlpm.limSup,$C$51,_xlpm.linhaAnt,K36,IF(_xlpm.a="FÉRIAS","FRS",IF(_xlpm.a="FERIADO","FER",IF(_xlpm.a="NTRAB","NTB",IF(AND(_xlpm.a="ATESTADO",_xlpm.c=""),"ATD",IF(_xlpm.c&lt;&gt;"",IF(_xlpm.c&gt;=_xlpm.x,"OK","ANT"),IF(_xlpm.linhaAnt&lt;_xlpm.limInf,"FAL","")))))))</f>
        <v/>
      </c>
      <c r="O36" s="192" t="str">
        <f>IF($N$47&lt;&gt;"SIM","",IFERROR(IF(TRIM(M36&amp;"")="","",_xlfn.LET(_xlpm.v,VALUE(TRIM(M36&amp;"")),_xlpm.alvo,(INT($X$4/100)*60+MOD($X$4,100)),_xlpm.real,(INT(_xlpm.v/100)*60+MOD(_xlpm.v,100)),_xlpm.dif,_xlpm.alvo-_xlpm.real,IF(ABS(_xlpm.dif)&lt;=5,0,_xlpm.dif))*-1),"ER"))</f>
        <v/>
      </c>
      <c r="P36" s="231"/>
      <c r="Q36" s="235"/>
      <c r="R36" s="190"/>
      <c r="S36" s="239" t="str">
        <f t="shared" si="0"/>
        <v/>
      </c>
      <c r="T36" s="233" t="str">
        <f t="shared" si="1"/>
        <v/>
      </c>
      <c r="U36" s="5"/>
      <c r="V36" s="5"/>
      <c r="W36" s="5"/>
    </row>
    <row r="37" spans="1:23" x14ac:dyDescent="0.25">
      <c r="A37" s="41" t="str">
        <f>IF(A33="SÁBADO","DOMINGO",IF(A33="DOMINGO","SEGUNDA",IF(A33="SEGUNDA","TERÇA",IF(A33="SEGUNDA","TERÇA",IF(A33="TERÇA","QUARTA",IF(A33="QUARTA","QUINTA",IF(A33="QUINTA","SEXTA",IF(A33="SEXTA","SÁBADO","ERRO"))))))))</f>
        <v>SEGUNDA</v>
      </c>
      <c r="B37" s="46"/>
      <c r="C37" s="7"/>
      <c r="D37" s="49" t="str">
        <f ca="1">_xlfn.LET(_xlpm.a,A35,_xlpm.c,C37,_xlpm.x,$X$5,_xlpm.y,$Y$5,_xlpm.limInf,$B$51,_xlpm.limSup,$C$51,_xlpm.linhaAnt,A36,IF(_xlpm.a="FÉRIAS","FRS",IF(_xlpm.a="FERIADO","FER",IF(_xlpm.a="NTRAB","NTB",IF(AND(_xlpm.a="ATESTADO",_xlpm.c=""),"ATD",IF(_xlpm.c&lt;&gt;"",IF(_xlpm.c&lt;=_xlpm.x,IF(_xlpm.c&gt;_xlpm.y,"DP","OK"),"ATR"),IF(_xlpm.linhaAnt&lt;_xlpm.limInf,"FAL","")))))))</f>
        <v>FAL</v>
      </c>
      <c r="E37" s="192" t="str">
        <f>IFERROR(IF(C37="","",IF(ABS((INT($Y$5/100)*60+MOD($Y$5,100))-(INT(C37/100)*60+MOD(C37,100)))&lt;=5,0,(INT($Y$5/100)*60+MOD($Y$5,100))-(INT(C37/100)*60+MOD(C37,100)))),"")</f>
        <v/>
      </c>
      <c r="F37" s="41" t="str">
        <f>IF(F33="SÁBADO","DOMINGO",IF(F33="DOMINGO","SEGUNDA",IF(F33="SEGUNDA","TERÇA",IF(F33="SEGUNDA","TERÇA",IF(F33="TERÇA","QUARTA",IF(F33="QUARTA","QUINTA",IF(F33="QUINTA","SEXTA",IF(F33="SEXTA","SÁBADO","ERRO"))))))))</f>
        <v>QUINTA</v>
      </c>
      <c r="G37" s="46"/>
      <c r="H37" s="7"/>
      <c r="I37" s="49" t="str">
        <f ca="1">_xlfn.LET(_xlpm.a,F35,_xlpm.c,H37,_xlpm.x,$X$5,_xlpm.y,$Y$5,_xlpm.limInf,$B$51,_xlpm.limSup,$C$51,_xlpm.linhaAnt,F36,IF(_xlpm.a="FÉRIAS","FRS",IF(_xlpm.a="FERIADO","FER",IF(_xlpm.a="NTRAB","NTB",IF(AND(_xlpm.a="ATESTADO",_xlpm.c=""),"ATD",IF(_xlpm.c&lt;&gt;"",IF(_xlpm.c&lt;=_xlpm.x,IF(_xlpm.c&gt;_xlpm.y,"DP","OK"),"ATR"),IF(_xlpm.linhaAnt&lt;_xlpm.limInf,"FAL","")))))))</f>
        <v/>
      </c>
      <c r="J37" s="176" t="str">
        <f>IFERROR(IF(H37="","",IF(ABS((INT($Y$5/100)*60+MOD($Y$5,100))-(INT(H37/100)*60+MOD(H37,100)))&lt;=5,0,(INT($Y$5/100)*60+MOD($Y$5,100))-(INT(H37/100)*60+MOD(H37,100)))),"")</f>
        <v/>
      </c>
      <c r="K37" s="37" t="str">
        <f ca="1">IF(K36&gt;C53,"",IF(K33="SÁBADO","DOMINGO",IF(K33="DOMINGO","SEGUNDA",IF(K33="SEGUNDA","TERÇA",IF(K33="SEGUNDA","TERÇA",IF(K33="TERÇA","QUARTA",IF(K33="QUARTA","QUINTA",IF(K33="QUINTA","SEXTA",IF(K33="SEXTA","SÁBADO","ERRO")))))))))</f>
        <v>DOMINGO</v>
      </c>
      <c r="L37" s="46"/>
      <c r="M37" s="7"/>
      <c r="N37" s="49" t="str">
        <f ca="1">_xlfn.LET(_xlpm.a,K35,_xlpm.c,M37,_xlpm.x,$X$5,_xlpm.y,$Y$5,_xlpm.limInf,$B$51,_xlpm.limSup,$C$51,_xlpm.linhaAnt,K36,IF(_xlpm.a="FÉRIAS","FRS",IF(_xlpm.a="FERIADO","FER",IF(_xlpm.a="NTRAB","NTB",IF(AND(_xlpm.a="ATESTADO",_xlpm.c=""),"ATD",IF(_xlpm.c&lt;&gt;"",IF(_xlpm.c&lt;=_xlpm.x,IF(_xlpm.c&gt;_xlpm.y,"DP","OK"),"ATR"),IF(_xlpm.linhaAnt&lt;_xlpm.limInf,"FAL","")))))))</f>
        <v/>
      </c>
      <c r="O37" s="192" t="str">
        <f>IF($N$47&lt;&gt;"SIM","",IFERROR(IF(TRIM(M37&amp;"")="","",_xlfn.LET(_xlpm.v,VALUE(TRIM(M37&amp;"")),_xlpm.alvo,(INT($Y$5/100)*60+MOD($Y$5,100)),_xlpm.real,(INT(_xlpm.v/100)*60+MOD(_xlpm.v,100)),_xlpm.dif,_xlpm.alvo-_xlpm.real,IF(ABS(_xlpm.dif)&lt;=5,0,_xlpm.dif))),"ER"))</f>
        <v/>
      </c>
      <c r="P37" s="236"/>
      <c r="Q37" s="235"/>
      <c r="R37" s="190"/>
      <c r="S37" s="239" t="str">
        <f t="shared" si="0"/>
        <v/>
      </c>
      <c r="T37" s="233" t="str">
        <f t="shared" si="1"/>
        <v/>
      </c>
      <c r="U37" s="5"/>
      <c r="V37" s="5"/>
    </row>
    <row r="38" spans="1:23" x14ac:dyDescent="0.25">
      <c r="A38" s="38"/>
      <c r="B38" s="46"/>
      <c r="C38" s="7"/>
      <c r="D38" s="49" t="str">
        <f ca="1">_xlfn.LET(_xlpm.a,A35,_xlpm.c,C38,_xlpm.x,$X$6,_xlpm.limInf,$B$51,_xlpm.limSup,$C$51,_xlpm.linhaAnt,A36,IF(_xlpm.a="FÉRIAS","FRS",IF(_xlpm.a="FERIADO","FER",IF(_xlpm.a="NTRAB","NTB",IF(AND(_xlpm.a="ATESTADO",_xlpm.c=""),"ATD",IF(_xlpm.c&lt;&gt;"",IF(_xlpm.c&gt;=_xlpm.x,"OK","ANT"),IF(_xlpm.linhaAnt&lt;_xlpm.limInf,"FAL","")))))))</f>
        <v>FAL</v>
      </c>
      <c r="E38" s="192" t="str">
        <f>IFERROR(IF(C38="","",IF(ABS((INT($X$6/100)*60+MOD($X$6,100))-(INT(C38/100)*60+MOD(C38,100)))&lt;=5,0,(INT($X$6/100)*60+MOD($X$6,100))-(INT(C38/100)*60+MOD(C38,100))))*-1,"")</f>
        <v/>
      </c>
      <c r="F38" s="38"/>
      <c r="G38" s="46"/>
      <c r="H38" s="7"/>
      <c r="I38" s="49" t="str">
        <f ca="1">_xlfn.LET(_xlpm.a,F35,_xlpm.c,H38,_xlpm.x,$X$6,_xlpm.limInf,$B$51,_xlpm.limSup,$C$51,_xlpm.linhaAnt,F36,IF(_xlpm.a="FÉRIAS","FRS",IF(_xlpm.a="FERIADO","FER",IF(_xlpm.a="NTRAB","NTB",IF(AND(_xlpm.a="ATESTADO",_xlpm.c=""),"ATD",IF(_xlpm.c&lt;&gt;"",IF(_xlpm.c&gt;=_xlpm.x,"OK","ANT"),IF(_xlpm.linhaAnt&lt;_xlpm.limInf,"FAL","")))))))</f>
        <v/>
      </c>
      <c r="J38" s="176" t="str">
        <f>IFERROR(IF(H38="","",IF(ABS((INT($X$6/100)*60+MOD($X$6,100))-(INT(H38/100)*60+MOD(H38,100)))&lt;=5,0,(INT($X$6/100)*60+MOD($X$6,100))-(INT(H38/100)*60+MOD(H38,100))))*-1,"")</f>
        <v/>
      </c>
      <c r="K38" s="38"/>
      <c r="L38" s="46"/>
      <c r="M38" s="7"/>
      <c r="N38" s="49" t="str">
        <f ca="1">_xlfn.LET(_xlpm.a,K35,_xlpm.c,M38,_xlpm.x,$X$6,_xlpm.limInf,$B$51,_xlpm.limSup,$C$51,_xlpm.linhaAnt,K36,IF(_xlpm.a="FÉRIAS","FRS",IF(_xlpm.a="FERIADO","FER",IF(_xlpm.a="NTRAB","NTB",IF(AND(_xlpm.a="ATESTADO",_xlpm.c=""),"ATD",IF(_xlpm.c&lt;&gt;"",IF(_xlpm.c&gt;=_xlpm.x,"OK","ANT"),IF(_xlpm.linhaAnt&lt;_xlpm.limInf,"FAL","")))))))</f>
        <v/>
      </c>
      <c r="O38" s="192" t="str">
        <f>IF($N$47&lt;&gt;"SIM","",IFERROR(IF(TRIM(M38&amp;"")="","",_xlfn.LET(_xlpm.v,VALUE(TRIM(M38&amp;"")),_xlpm.alvo,(INT($X$6/100)*60+MOD($X$6,100)),_xlpm.real,(INT(_xlpm.v/100)*60+MOD(_xlpm.v,100)),_xlpm.dif,_xlpm.alvo-_xlpm.real,IF(ABS(_xlpm.dif)&lt;=5,0,_xlpm.dif))*-1),"ER"))</f>
        <v/>
      </c>
      <c r="P38" s="231"/>
      <c r="Q38" s="235"/>
      <c r="R38" s="190"/>
      <c r="S38" s="239" t="str">
        <f t="shared" si="0"/>
        <v/>
      </c>
      <c r="T38" s="233" t="str">
        <f t="shared" si="1"/>
        <v/>
      </c>
      <c r="U38" s="5"/>
      <c r="V38" s="5"/>
    </row>
    <row r="39" spans="1:23" ht="15" customHeight="1" x14ac:dyDescent="0.25">
      <c r="A39" s="12"/>
      <c r="B39" s="47"/>
      <c r="C39" s="48"/>
      <c r="D39" s="50" t="str">
        <f ca="1">_xlfn.LET(_xlpm.a,A39,_xlpm.c,C39,_xlpm.x,$X$8,_xlpm.y,$Y$8,_xlpm.limInf,$B$51,_xlpm.limSup,$C$51,_xlpm.linhaAnt,A40,IF(_xlpm.a="FÉRIAS","FRS",IF(_xlpm.a="NTRAB","NT",IF(AND(_xlpm.a="ATESTADO",_xlpm.c=""),"ATD",IF(_xlpm.a="FERIADO","FER",IF(_xlpm.c&lt;&gt;"",IF(_xlpm.c&lt;=_xlpm.x,IF(_xlpm.c&gt;_xlpm.y,"DP","OK"),"ATR"),IF(_xlpm.linhaAnt&lt;_xlpm.limInf,"FAL","")))))))</f>
        <v/>
      </c>
      <c r="E39" s="192" t="str">
        <f>IFERROR(IF(C39="","",IF(A41="SÁBADO",IF(ABS((INT($Y$8/100)*60+MOD($Y$8,100))-(INT(C39/100)*60+MOD(C39,100)))&lt;=5,0,(INT($Y$8/100)*60+MOD($Y$8,100))-(INT(C39/100)*60+MOD(C39,100))),IF(ABS((INT($Y$3/100)*60+MOD($Y$3,100))-(INT(C39/100)*60+MOD(C39,100)))&lt;=5,0,(INT($Y$3/100)*60+MOD($Y$3,100))-(INT(C39/100)*60+MOD(C39,100))))),"")</f>
        <v/>
      </c>
      <c r="F39" s="12"/>
      <c r="G39" s="47"/>
      <c r="H39" s="48"/>
      <c r="I39" s="50" t="str">
        <f ca="1">_xlfn.LET(_xlpm.a,F39,_xlpm.c,H39,_xlpm.x,$X$3,_xlpm.y,$Y$3,_xlpm.limInf,$B$51,_xlpm.limSup,$C$51,_xlpm.linhaAnt,F40,IF(_xlpm.a="FÉRIAS","FRS",IF(_xlpm.a="FERIADO","FER",IF(_xlpm.a="NTRAB","NTB",IF(AND(_xlpm.a="ATESTADO",_xlpm.c=""),"ATD",IF(_xlpm.c&lt;&gt;"",IF(_xlpm.c&lt;=_xlpm.x,IF(_xlpm.c&gt;_xlpm.y,"DP","OK"),"ATR"),IF(_xlpm.linhaAnt&lt;_xlpm.limInf,"FAL","")))))))</f>
        <v/>
      </c>
      <c r="J39" s="176" t="str">
        <f>IFERROR(IF(H39="","",IF(F41="SÁBADO",IF(ABS((INT($Y$8/100)*60+MOD($Y$8,100))-(INT(H39/100)*60+MOD(H39,100)))&lt;=5,0,(INT($Y$8/100)*60+MOD($Y$8,100))-(INT(H39/100)*60+MOD(H39,100))),IF(ABS((INT($Y$3/100)*60+MOD($Y$3,100))-(INT(H39/100)*60+MOD(H39,100)))&lt;=5,0,(INT($Y$3/100)*60+MOD($Y$3,100))-(INT(H39/100)*60+MOD(H39,100))))),"")</f>
        <v/>
      </c>
      <c r="K39" s="12"/>
      <c r="L39" s="47"/>
      <c r="M39" s="48"/>
      <c r="N39" s="50" t="str">
        <f ca="1">_xlfn.LET(_xlpm.a,K39,_xlpm.c,M39,_xlpm.x,$X$3,_xlpm.y,$Y$3,_xlpm.limInf,$B$51,_xlpm.limSup,$C$51,_xlpm.linhaAnt,K40,IF(_xlpm.a="FÉRIAS","FRS",IF(_xlpm.a="FERIADO","FER",IF(_xlpm.a="NTRAB","NTB",IF(AND(_xlpm.a="ATESTADO",_xlpm.c=""),"ATD",IF(_xlpm.c&lt;&gt;"",IF(_xlpm.c&lt;=_xlpm.x,IF(_xlpm.c&gt;_xlpm.y,"DP","OK"),"ATR"),IF(_xlpm.linhaAnt&lt;_xlpm.limInf,"FAL","")))))))</f>
        <v/>
      </c>
      <c r="O39" s="192" t="str">
        <f>IF($N$47&lt;&gt;"SIM","",IFERROR(IF(TRIM(M39&amp;"")="","",_xlfn.LET(_xlpm.v,VALUE(TRIM(M39&amp;"")),_xlpm.alvo,IF(K41="SÁBADO",(INT($Y$8/100)*60+MOD($Y$8,100)),(INT($Y$3/100)*60+MOD($Y$3,100))),_xlpm.real,(INT(_xlpm.v/100)*60+MOD(_xlpm.v,100)),_xlpm.dif,_xlpm.alvo-_xlpm.real,IF(ABS(_xlpm.dif)&lt;=5,0,_xlpm.dif))),"ER"))</f>
        <v/>
      </c>
      <c r="P39" s="231"/>
      <c r="Q39" s="235"/>
      <c r="R39" s="190"/>
      <c r="S39" s="239" t="str">
        <f t="shared" si="0"/>
        <v/>
      </c>
      <c r="T39" s="233" t="str">
        <f t="shared" si="1"/>
        <v/>
      </c>
      <c r="U39" s="5"/>
      <c r="V39" s="5"/>
    </row>
    <row r="40" spans="1:23" x14ac:dyDescent="0.25">
      <c r="A40" s="42" t="str">
        <f ca="1">IF($B$51=10,"HOJE",10)</f>
        <v>HOJE</v>
      </c>
      <c r="B40" s="47"/>
      <c r="C40" s="48"/>
      <c r="D40" s="50" t="str">
        <f ca="1">_xlfn.LET(_xlpm.a,A39,_xlpm.c,C40,_xlpm.x,$X$9,_xlpm.limInf,$B$51,_xlpm.limSup,$C$51,_xlpm.linhaAnt,A40,IF(_xlpm.a="FÉRIAS","FRS",IF(_xlpm.a="NTRAB","NT",IF(AND(_xlpm.a="ATESTADO",_xlpm.c=""),"ATD",IF(_xlpm.a="FERIADO","FER",IF(_xlpm.c&lt;&gt;"",IF(_xlpm.c&gt;=_xlpm.x,"OK","ANT"),IF(_xlpm.linhaAnt&lt;_xlpm.limInf,"FAL","")))))))</f>
        <v/>
      </c>
      <c r="E40" s="192" t="str">
        <f>IFERROR(IF(C40="","",IF(ABS((INT($X$4/100)*60+MOD($X$4,100))-(INT(C40/100)*60+MOD(C40,100)))&lt;=5,0,(INT($X$4/100)*60+MOD($X$4,100))-(INT(C40/100)*60+MOD(C40,100))))*-1,"")</f>
        <v/>
      </c>
      <c r="F40" s="42">
        <f ca="1">IF($B$51=20,"HOJE",20)</f>
        <v>20</v>
      </c>
      <c r="G40" s="47"/>
      <c r="H40" s="48"/>
      <c r="I40" s="50" t="str">
        <f ca="1">_xlfn.LET(_xlpm.a,F39,_xlpm.c,H40,_xlpm.x,$X$4,_xlpm.limInf,$B$51,_xlpm.limSup,$C$51,_xlpm.linhaAnt,F40,IF(_xlpm.a="FÉRIAS","FRS",IF(_xlpm.a="FERIADO","FER",IF(_xlpm.a="NTRAB","NTB",IF(AND(_xlpm.a="ATESTADO",_xlpm.c=""),"ATD",IF(_xlpm.c&lt;&gt;"",IF(_xlpm.c&gt;=_xlpm.x,"OK","ANT"),IF(_xlpm.linhaAnt&lt;_xlpm.limInf,"FAL","")))))))</f>
        <v/>
      </c>
      <c r="J40" s="176" t="str">
        <f>IFERROR(IF(H40="","",IF(ABS((INT($X$4/100)*60+MOD($X$4,100))-(INT(H40/100)*60+MOD(H40,100)))&lt;=5,0,(INT($X$4/100)*60+MOD($X$4,100))-(INT(H40/100)*60+MOD(H40,100))))*-1,"")</f>
        <v/>
      </c>
      <c r="K40" s="39">
        <f ca="1">IF($B$51=30,"HOJE",30)</f>
        <v>30</v>
      </c>
      <c r="L40" s="47"/>
      <c r="M40" s="48"/>
      <c r="N40" s="50" t="str">
        <f ca="1">_xlfn.LET(_xlpm.a,K39,_xlpm.c,M40,_xlpm.x,$X$4,_xlpm.limInf,$B$51,_xlpm.limSup,$C$51,_xlpm.linhaAnt,K40,IF(_xlpm.a="FÉRIAS","FRS",IF(_xlpm.a="FERIADO","FER",IF(_xlpm.a="NTRAB","NTB",IF(AND(_xlpm.a="ATESTADO",_xlpm.c=""),"ATD",IF(_xlpm.c&lt;&gt;"",IF(_xlpm.c&gt;=_xlpm.x,"OK","ANT"),IF(_xlpm.linhaAnt&lt;_xlpm.limInf,"FAL","")))))))</f>
        <v/>
      </c>
      <c r="O40" s="192" t="str">
        <f>IF($N$47&lt;&gt;"SIM","",IFERROR(IF(TRIM(M40&amp;"")="","",_xlfn.LET(_xlpm.v,VALUE(TRIM(M40&amp;"")),_xlpm.alvo,(INT($X$4/100)*60+MOD($X$4,100)),_xlpm.real,(INT(_xlpm.v/100)*60+MOD(_xlpm.v,100)),_xlpm.dif,_xlpm.alvo-_xlpm.real,IF(ABS(_xlpm.dif)&lt;=5,0,_xlpm.dif))*-1),"ER"))</f>
        <v/>
      </c>
      <c r="P40" s="236"/>
      <c r="Q40" s="235"/>
      <c r="R40" s="190"/>
      <c r="S40" s="239" t="str">
        <f t="shared" si="0"/>
        <v/>
      </c>
      <c r="T40" s="233" t="str">
        <f t="shared" si="1"/>
        <v/>
      </c>
      <c r="U40" s="5"/>
      <c r="V40" s="5"/>
    </row>
    <row r="41" spans="1:23" x14ac:dyDescent="0.25">
      <c r="A41" s="42" t="str">
        <f>IF(A37="SÁBADO","DOMINGO",IF(A37="DOMINGO","SEGUNDA",IF(A37="SEGUNDA","TERÇA",IF(A37="SEGUNDA","TERÇA",IF(A37="TERÇA","QUARTA",IF(A37="QUARTA","QUINTA",IF(A37="QUINTA","SEXTA",IF(A37="SEXTA","SÁBADO","ERRO"))))))))</f>
        <v>TERÇA</v>
      </c>
      <c r="B41" s="277" t="s">
        <v>16</v>
      </c>
      <c r="C41" s="278"/>
      <c r="D41" s="278"/>
      <c r="E41" s="192" t="str">
        <f>IFERROR(IF(C41="","",IF(ABS((INT($Y$5/100)*60+MOD($Y$5,100))-(INT(C41/100)*60+MOD(C41,100)))&lt;=5,0,(INT($Y$5/100)*60+MOD($Y$5,100))-(INT(C41/100)*60+MOD(C41,100)))),"")</f>
        <v/>
      </c>
      <c r="F41" s="42" t="str">
        <f>IF(F37="SÁBADO","DOMINGO",IF(F37="DOMINGO","SEGUNDA",IF(F37="SEGUNDA","TERÇA",IF(F37="SEGUNDA","TERÇA",IF(F37="TERÇA","QUARTA",IF(F37="QUARTA","QUINTA",IF(F37="QUINTA","SEXTA",IF(F37="SEXTA","SÁBADO","ERRO"))))))))</f>
        <v>SEXTA</v>
      </c>
      <c r="G41" s="47"/>
      <c r="H41" s="48"/>
      <c r="I41" s="50" t="str">
        <f ca="1">_xlfn.LET(_xlpm.a,F39,_xlpm.c,H41,_xlpm.x,$X$5,_xlpm.y,$Y$5,_xlpm.limInf,$B$51,_xlpm.limSup,$C$51,_xlpm.linhaAnt,F40,IF(_xlpm.a="FÉRIAS","FRS",IF(_xlpm.a="FERIADO","FER",IF(_xlpm.a="NTRAB","NTB",IF(AND(_xlpm.a="ATESTADO",_xlpm.c=""),"ATD",IF(_xlpm.c&lt;&gt;"",IF(_xlpm.c&lt;=_xlpm.x,IF(_xlpm.c&gt;_xlpm.y,"DP","OK"),"ATR"),IF(_xlpm.linhaAnt&lt;_xlpm.limInf,"FAL","")))))))</f>
        <v/>
      </c>
      <c r="J41" s="176" t="str">
        <f>IFERROR(IF(H41="","",IF(ABS((INT($Y$5/100)*60+MOD($Y$5,100))-(INT(H41/100)*60+MOD(H41,100)))&lt;=5,0,(INT($Y$5/100)*60+MOD($Y$5,100))-(INT(H41/100)*60+MOD(H41,100)))),"")</f>
        <v/>
      </c>
      <c r="K41" s="42" t="str">
        <f ca="1">IF(K40&gt;C53,"",IF(K37="SÁBADO","DOMINGO",IF(K37="DOMINGO","SEGUNDA",IF(K37="SEGUNDA","TERÇA",IF(K37="SEGUNDA","TERÇA",IF(K37="TERÇA","QUARTA",IF(K37="QUARTA","QUINTA",IF(K37="QUINTA","SEXTA",IF(K37="SEXTA","SÁBADO","ERRO")))))))))</f>
        <v>SEGUNDA</v>
      </c>
      <c r="L41" s="47"/>
      <c r="M41" s="48"/>
      <c r="N41" s="50" t="str">
        <f ca="1">_xlfn.LET(_xlpm.a,K39,_xlpm.c,M41,_xlpm.x,$X$5,_xlpm.y,$Y$5,_xlpm.limInf,$B$51,_xlpm.limSup,$C$51,_xlpm.linhaAnt,K40,IF(_xlpm.a="FÉRIAS","FRS",IF(_xlpm.a="FERIADO","FER",IF(_xlpm.a="NTRAB","NTB",IF(AND(_xlpm.a="ATESTADO",_xlpm.c=""),"ATD",IF(_xlpm.c&lt;&gt;"",IF(_xlpm.c&lt;=_xlpm.x,IF(_xlpm.c&gt;_xlpm.y,"DP","OK"),"ATR"),IF(_xlpm.linhaAnt&lt;_xlpm.limInf,"FAL","")))))))</f>
        <v/>
      </c>
      <c r="O41" s="192" t="str">
        <f>IF($N$47&lt;&gt;"SIM","",IFERROR(IF(TRIM(M41&amp;"")="","",_xlfn.LET(_xlpm.v,VALUE(TRIM(M41&amp;"")),_xlpm.alvo,(INT($Y$5/100)*60+MOD($Y$5,100)),_xlpm.real,(INT(_xlpm.v/100)*60+MOD(_xlpm.v,100)),_xlpm.dif,_xlpm.alvo-_xlpm.real,IF(ABS(_xlpm.dif)&lt;=5,0,_xlpm.dif))),"ER"))</f>
        <v/>
      </c>
      <c r="P41" s="231"/>
      <c r="Q41" s="235"/>
      <c r="R41" s="190"/>
      <c r="S41" s="239" t="str">
        <f t="shared" si="0"/>
        <v/>
      </c>
      <c r="T41" s="233" t="str">
        <f t="shared" si="1"/>
        <v/>
      </c>
      <c r="U41" s="5"/>
      <c r="V41" s="5"/>
      <c r="W41" s="5"/>
    </row>
    <row r="42" spans="1:23" x14ac:dyDescent="0.25">
      <c r="A42" s="82"/>
      <c r="B42" s="277"/>
      <c r="C42" s="278"/>
      <c r="D42" s="278"/>
      <c r="E42" s="192" t="str">
        <f>IFERROR(IF(C42="","",IF(ABS((INT($X$6/100)*60+MOD($X$6,100))-(INT(C42/100)*60+MOD(C42,100)))&lt;=5,0,(INT($X$6/100)*60+MOD($X$6,100))-(INT(C42/100)*60+MOD(C42,100))))*-1,"")</f>
        <v/>
      </c>
      <c r="F42" s="82"/>
      <c r="G42" s="47"/>
      <c r="H42" s="48"/>
      <c r="I42" s="50" t="str">
        <f ca="1">_xlfn.LET(_xlpm.a,F39,_xlpm.c,H42,_xlpm.x,$X$6,_xlpm.limInf,$B$51,_xlpm.limSup,$C$51,_xlpm.linhaAnt,F40,IF(_xlpm.a="FÉRIAS","FRS",IF(_xlpm.a="FERIADO","FER",IF(_xlpm.a="NTRAB","NTB",IF(AND(_xlpm.a="ATESTADO",_xlpm.c=""),"ATD",IF(_xlpm.c&lt;&gt;"",IF(_xlpm.c&gt;=_xlpm.x,"OK","ANT"),IF(_xlpm.linhaAnt&lt;_xlpm.limInf,"FAL","")))))))</f>
        <v/>
      </c>
      <c r="J42" s="176" t="str">
        <f>IFERROR(IF(H42="","",IF(ABS((INT($X$6/100)*60+MOD($X$6,100))-(INT(H42/100)*60+MOD(H42,100)))&lt;=5,0,(INT($X$6/100)*60+MOD($X$6,100))-(INT(H42/100)*60+MOD(H42,100))))*-1,"")</f>
        <v/>
      </c>
      <c r="K42" s="40"/>
      <c r="L42" s="47"/>
      <c r="M42" s="48"/>
      <c r="N42" s="50" t="str">
        <f ca="1">_xlfn.LET(_xlpm.a,K39,_xlpm.c,M42,_xlpm.x,$X$6,_xlpm.limInf,$B$51,_xlpm.limSup,$C$51,_xlpm.linhaAnt,K40,IF(_xlpm.a="FÉRIAS","FRS",IF(_xlpm.a="FERIADO","FER",IF(_xlpm.a="NTRAB","NTB",IF(AND(_xlpm.a="ATESTADO",_xlpm.c=""),"ATD",IF(_xlpm.c&lt;&gt;"",IF(_xlpm.c&gt;=_xlpm.x,"OK","ANT"),IF(_xlpm.linhaAnt&lt;_xlpm.limInf,"FAL","")))))))</f>
        <v/>
      </c>
      <c r="O42" s="192" t="str">
        <f>IF($N$47&lt;&gt;"SIM","",IFERROR(IF(TRIM(M42&amp;"")="","",_xlfn.LET(_xlpm.v,VALUE(TRIM(M42&amp;"")),_xlpm.alvo,(INT($X$6/100)*60+MOD($X$6,100)),_xlpm.real,(INT(_xlpm.v/100)*60+MOD(_xlpm.v,100)),_xlpm.dif,_xlpm.alvo-_xlpm.real,IF(ABS(_xlpm.dif)&lt;=5,0,_xlpm.dif))*-1),"ER"))</f>
        <v/>
      </c>
      <c r="P42" s="236"/>
      <c r="Q42" s="235"/>
      <c r="R42" s="190"/>
      <c r="S42" s="239" t="str">
        <f t="shared" si="0"/>
        <v/>
      </c>
      <c r="T42" s="233" t="str">
        <f t="shared" si="1"/>
        <v/>
      </c>
      <c r="U42" s="5"/>
      <c r="V42" s="5"/>
    </row>
    <row r="43" spans="1:23" ht="15" customHeight="1" x14ac:dyDescent="0.25">
      <c r="A43" s="162" t="s">
        <v>1</v>
      </c>
      <c r="B43" s="274" t="s">
        <v>124</v>
      </c>
      <c r="C43" s="274"/>
      <c r="D43" s="274"/>
      <c r="E43" s="274"/>
      <c r="F43" s="274"/>
      <c r="G43" s="162" t="s">
        <v>126</v>
      </c>
      <c r="H43" s="162" t="s">
        <v>127</v>
      </c>
      <c r="I43" s="26"/>
      <c r="J43" s="193"/>
      <c r="K43" s="11"/>
      <c r="L43" s="46"/>
      <c r="M43" s="7"/>
      <c r="N43" s="49" t="str">
        <f ca="1">_xlfn.LET(_xlpm.a,K43,_xlpm.c,M43,_xlpm.x,$X$8,_xlpm.y,$Y$8,_xlpm.limInf,$B$51,_xlpm.limSup,$C$51,_xlpm.linhaAnt,K44,IF(_xlpm.a="FÉRIAS","FRS",IF(_xlpm.a="NTRAB","NT",IF(AND(_xlpm.a="ATESTADO",_xlpm.c=""),"ATD",IF(_xlpm.a="FERIADO","FER",IF(_xlpm.c&lt;&gt;"",IF(_xlpm.c&lt;=_xlpm.x,IF(_xlpm.c&gt;_xlpm.y,"DP","OK"),"ATR"),IF(_xlpm.linhaAnt&lt;_xlpm.limInf,"FAL","")))))))</f>
        <v/>
      </c>
      <c r="O43" s="192" t="str">
        <f>IF($N$47&lt;&gt;"SIM","",IFERROR(IF(TRIM(M43&amp;"")="","",_xlfn.LET(_xlpm.v,VALUE(TRIM(M43&amp;"")),_xlpm.alvo,IF(K45="SÁBADO",(INT($Y$8/100)*60+MOD($Y$8,100)),(INT($Y$3/100)*60+MOD($Y$3,100))),_xlpm.real,(INT(_xlpm.v/100)*60+MOD(_xlpm.v,100)),_xlpm.dif,_xlpm.alvo-_xlpm.real,IF(ABS(_xlpm.dif)&lt;=5,0,_xlpm.dif))),"ER"))</f>
        <v/>
      </c>
      <c r="P43" s="236"/>
      <c r="Q43" s="235"/>
      <c r="R43" s="190"/>
      <c r="S43" s="239" t="str">
        <f t="shared" si="0"/>
        <v/>
      </c>
      <c r="T43" s="233" t="str">
        <f t="shared" si="1"/>
        <v/>
      </c>
      <c r="U43" s="5"/>
    </row>
    <row r="44" spans="1:23" x14ac:dyDescent="0.25">
      <c r="A44" s="60"/>
      <c r="B44" s="275"/>
      <c r="C44" s="275"/>
      <c r="D44" s="275"/>
      <c r="E44" s="275"/>
      <c r="F44" s="275"/>
      <c r="G44" s="161"/>
      <c r="H44" s="161"/>
      <c r="I44" s="159" t="str">
        <f>IFERROR(IF(H44="","0",SUM(H44-G44)),"")</f>
        <v>0</v>
      </c>
      <c r="J44" s="158">
        <f>SUM(I54*60+J54)</f>
        <v>0</v>
      </c>
      <c r="K44" s="37">
        <f ca="1">IF($B$51=31,"HOJE",31)</f>
        <v>31</v>
      </c>
      <c r="L44" s="46"/>
      <c r="M44" s="7"/>
      <c r="N44" s="49" t="str">
        <f ca="1">_xlfn.LET(_xlpm.a,K43,_xlpm.c,M44,_xlpm.x,$X$9,_xlpm.limInf,$B$51,_xlpm.limSup,$C$51,_xlpm.linhaAnt,K44,IF(_xlpm.a="FÉRIAS","FRS",IF(_xlpm.a="NTRAB","NT",IF(AND(_xlpm.a="ATESTADO",_xlpm.c=""),"ATD",IF(_xlpm.a="FERIADO","FER",IF(_xlpm.c&lt;&gt;"",IF(_xlpm.c&gt;=_xlpm.x,"OK","ANT"),IF(_xlpm.linhaAnt&lt;_xlpm.limInf,"FAL","")))))))</f>
        <v/>
      </c>
      <c r="O44" s="192" t="str">
        <f>IF($N$47&lt;&gt;"SIM","",IFERROR(IF(TRIM(M44&amp;"")="","",_xlfn.LET(_xlpm.v,VALUE(TRIM(M44&amp;"")),_xlpm.alvo,(INT($X$4/100)*60+MOD($X$4,100)),_xlpm.real,(INT(_xlpm.v/100)*60+MOD(_xlpm.v,100)),_xlpm.dif,_xlpm.alvo-_xlpm.real,IF(ABS(_xlpm.dif)&lt;=5,0,_xlpm.dif))*-1),"ER"))</f>
        <v/>
      </c>
      <c r="P44" s="237"/>
      <c r="Q44" s="238"/>
      <c r="R44" s="190"/>
      <c r="S44" s="239" t="str">
        <f t="shared" si="0"/>
        <v/>
      </c>
      <c r="T44" s="233" t="str">
        <f t="shared" si="1"/>
        <v/>
      </c>
      <c r="U44" s="5"/>
      <c r="W44" s="5"/>
    </row>
    <row r="45" spans="1:23" x14ac:dyDescent="0.25">
      <c r="A45" s="60"/>
      <c r="B45" s="276"/>
      <c r="C45" s="276"/>
      <c r="D45" s="276"/>
      <c r="E45" s="276"/>
      <c r="F45" s="276"/>
      <c r="G45" s="161"/>
      <c r="H45" s="161"/>
      <c r="I45" s="159" t="str">
        <f t="shared" ref="I45:I47" si="2">IF(H45="","0",SUM(H45-G45))</f>
        <v>0</v>
      </c>
      <c r="J45" s="158">
        <f t="shared" ref="J45:J47" si="3">SUM(I55*60+J55)</f>
        <v>0</v>
      </c>
      <c r="K45" s="37" t="str">
        <f ca="1">IF(K44&gt;C53,"",IF(K41="SÁBADO","DOMINGO",IF(K41="DOMINGO","SEGUNDA",IF(K41="SEGUNDA","TERÇA",IF(K41="SEGUNDA","TERÇA",IF(K41="TERÇA","QUARTA",IF(K41="QUARTA","QUINTA",IF(K41="QUINTA","SEXTA",IF(K41="SEXTA","SÁBADO","ERRO")))))))))</f>
        <v>TERÇA</v>
      </c>
      <c r="L45" s="258" t="s">
        <v>16</v>
      </c>
      <c r="M45" s="259"/>
      <c r="N45" s="259"/>
      <c r="O45" s="192" t="str">
        <f>IF($N$47&lt;&gt;"SIM","",IFERROR(IF(TRIM(M45&amp;"")="","",_xlfn.LET(_xlpm.v,VALUE(TRIM(M45&amp;"")),_xlpm.alvo,(INT($Y$5/100)*60+MOD($Y$5,100)),_xlpm.real,(INT(_xlpm.v/100)*60+MOD(_xlpm.v,100)),_xlpm.dif,_xlpm.alvo-_xlpm.real,IF(ABS(_xlpm.dif)&lt;=5,0,_xlpm.dif))),"ER"))</f>
        <v/>
      </c>
      <c r="P45" s="231"/>
      <c r="Q45" s="235"/>
      <c r="R45" s="191"/>
      <c r="S45" s="239" t="str">
        <f t="shared" si="0"/>
        <v/>
      </c>
      <c r="T45" s="233" t="str">
        <f t="shared" si="1"/>
        <v/>
      </c>
      <c r="U45" s="5"/>
    </row>
    <row r="46" spans="1:23" x14ac:dyDescent="0.25">
      <c r="A46" s="60"/>
      <c r="B46" s="260"/>
      <c r="C46" s="260"/>
      <c r="D46" s="260"/>
      <c r="E46" s="260"/>
      <c r="F46" s="260"/>
      <c r="G46" s="161"/>
      <c r="H46" s="161"/>
      <c r="I46" s="159" t="str">
        <f t="shared" si="2"/>
        <v>0</v>
      </c>
      <c r="J46" s="158">
        <f t="shared" si="3"/>
        <v>0</v>
      </c>
      <c r="K46" s="38"/>
      <c r="L46" s="258"/>
      <c r="M46" s="259"/>
      <c r="N46" s="259"/>
      <c r="O46" s="192" t="str">
        <f>IF($N$47&lt;&gt;"SIM","",IFERROR(IF(TRIM(M46&amp;"")="","",_xlfn.LET(_xlpm.v,VALUE(TRIM(M46&amp;"")),_xlpm.alvo,(INT($X$6/100)*60+MOD($X$6,100)),_xlpm.real,(INT(_xlpm.v/100)*60+MOD(_xlpm.v,100)),_xlpm.dif,_xlpm.alvo-_xlpm.real,IF(ABS(_xlpm.dif)&lt;=5,0,_xlpm.dif))*-1),"ER"))</f>
        <v/>
      </c>
      <c r="P46" s="236"/>
      <c r="Q46" s="235"/>
      <c r="R46" s="191"/>
      <c r="S46" s="239" t="str">
        <f t="shared" si="0"/>
        <v/>
      </c>
      <c r="T46" s="233" t="str">
        <f t="shared" si="1"/>
        <v/>
      </c>
      <c r="U46" s="5"/>
    </row>
    <row r="47" spans="1:23" x14ac:dyDescent="0.25">
      <c r="A47" s="60"/>
      <c r="B47" s="260"/>
      <c r="C47" s="260"/>
      <c r="D47" s="260"/>
      <c r="E47" s="260"/>
      <c r="F47" s="260"/>
      <c r="G47" s="161"/>
      <c r="H47" s="161"/>
      <c r="I47" s="159" t="str">
        <f t="shared" si="2"/>
        <v>0</v>
      </c>
      <c r="J47" s="158">
        <f t="shared" si="3"/>
        <v>0</v>
      </c>
      <c r="K47" s="261" t="s">
        <v>56</v>
      </c>
      <c r="L47" s="261"/>
      <c r="M47" s="261"/>
      <c r="N47" s="66" t="s">
        <v>51</v>
      </c>
      <c r="O47" s="62"/>
      <c r="P47" s="236"/>
      <c r="Q47" s="235"/>
      <c r="R47" s="191"/>
      <c r="S47" s="239" t="str">
        <f t="shared" si="0"/>
        <v/>
      </c>
      <c r="T47" s="233" t="str">
        <f t="shared" si="1"/>
        <v/>
      </c>
      <c r="U47" s="5"/>
      <c r="V47" s="5"/>
    </row>
    <row r="48" spans="1:23" x14ac:dyDescent="0.25">
      <c r="A48" s="60"/>
      <c r="B48" s="260"/>
      <c r="C48" s="260"/>
      <c r="D48" s="260"/>
      <c r="E48" s="260"/>
      <c r="F48" s="260"/>
      <c r="G48" s="65"/>
      <c r="H48" s="65"/>
      <c r="I48" s="159" t="str">
        <f t="shared" ref="I48:I50" si="4">IF(H48="","0",SUM(H48-G48))</f>
        <v>0</v>
      </c>
      <c r="J48" s="158">
        <f t="shared" ref="J48:J50" si="5">SUM(I58*60+J58)</f>
        <v>0</v>
      </c>
      <c r="K48" s="184" t="s">
        <v>59</v>
      </c>
      <c r="L48" s="262"/>
      <c r="M48" s="263"/>
      <c r="N48" s="177" t="s">
        <v>38</v>
      </c>
      <c r="O48" s="30"/>
      <c r="P48" s="236"/>
      <c r="Q48" s="235"/>
      <c r="R48" s="191"/>
      <c r="S48" s="239" t="str">
        <f t="shared" si="0"/>
        <v/>
      </c>
      <c r="T48" s="233" t="str">
        <f t="shared" si="1"/>
        <v/>
      </c>
      <c r="U48" s="5"/>
      <c r="W48" s="9" t="s">
        <v>50</v>
      </c>
    </row>
    <row r="49" spans="1:23" x14ac:dyDescent="0.25">
      <c r="A49" s="60"/>
      <c r="B49" s="260"/>
      <c r="C49" s="260"/>
      <c r="D49" s="260"/>
      <c r="E49" s="260"/>
      <c r="F49" s="260"/>
      <c r="G49" s="65"/>
      <c r="H49" s="65"/>
      <c r="I49" s="159" t="str">
        <f t="shared" si="4"/>
        <v>0</v>
      </c>
      <c r="J49" s="158">
        <f t="shared" si="5"/>
        <v>0</v>
      </c>
      <c r="K49" s="184" t="s">
        <v>39</v>
      </c>
      <c r="L49" s="264"/>
      <c r="M49" s="264"/>
      <c r="N49" s="185" t="s">
        <v>38</v>
      </c>
      <c r="O49" s="30"/>
      <c r="P49" s="236"/>
      <c r="Q49" s="235"/>
      <c r="R49" s="191"/>
      <c r="S49" s="239" t="str">
        <f t="shared" si="0"/>
        <v/>
      </c>
      <c r="T49" s="233" t="str">
        <f t="shared" si="1"/>
        <v/>
      </c>
      <c r="U49" s="5"/>
      <c r="W49" s="9" t="s">
        <v>51</v>
      </c>
    </row>
    <row r="50" spans="1:23" x14ac:dyDescent="0.25">
      <c r="A50" s="60"/>
      <c r="B50" s="260"/>
      <c r="C50" s="260"/>
      <c r="D50" s="260"/>
      <c r="E50" s="260"/>
      <c r="F50" s="260"/>
      <c r="G50" s="65"/>
      <c r="H50" s="65"/>
      <c r="I50" s="159" t="str">
        <f t="shared" si="4"/>
        <v>0</v>
      </c>
      <c r="J50" s="158">
        <f t="shared" si="5"/>
        <v>0</v>
      </c>
      <c r="K50" s="184" t="s">
        <v>40</v>
      </c>
      <c r="L50" s="265">
        <f>SUM(J44:J50)</f>
        <v>0</v>
      </c>
      <c r="M50" s="265"/>
      <c r="N50" s="177" t="s">
        <v>38</v>
      </c>
      <c r="O50" s="9"/>
      <c r="P50" s="231"/>
      <c r="Q50" s="235"/>
      <c r="R50" s="191"/>
      <c r="S50" s="239" t="str">
        <f t="shared" si="0"/>
        <v/>
      </c>
      <c r="T50" s="233" t="str">
        <f t="shared" si="1"/>
        <v/>
      </c>
      <c r="U50" s="5"/>
      <c r="V50" s="5"/>
    </row>
    <row r="51" spans="1:23" ht="15" customHeight="1" thickBot="1" x14ac:dyDescent="0.3">
      <c r="A51" s="77">
        <f ca="1">TODAY()</f>
        <v>46091</v>
      </c>
      <c r="B51" s="189">
        <f ca="1">IF(OR(A51&gt;CONFIG!E7,A53&gt;B53,C51&lt;C52),"32",B52)</f>
        <v>10</v>
      </c>
      <c r="C51" s="14">
        <f>CONFIG!G7</f>
        <v>2026</v>
      </c>
      <c r="F51" s="165" t="s">
        <v>123</v>
      </c>
      <c r="G51" s="164">
        <f>IFERROR(SUM(I44:I50),"ERRO")</f>
        <v>0</v>
      </c>
      <c r="H51" s="160" t="s">
        <v>125</v>
      </c>
      <c r="I51" s="9"/>
      <c r="J51" s="9"/>
      <c r="K51" s="183" t="s">
        <v>41</v>
      </c>
      <c r="L51" s="266">
        <f>SUM(E3:E42,J3:J42,O3:O46)</f>
        <v>0</v>
      </c>
      <c r="M51" s="266"/>
      <c r="N51" s="178" t="s">
        <v>38</v>
      </c>
      <c r="O51" s="9"/>
      <c r="P51" s="236"/>
      <c r="Q51" s="235"/>
      <c r="R51" s="191"/>
      <c r="S51" s="239" t="str">
        <f t="shared" si="0"/>
        <v/>
      </c>
      <c r="T51" s="233" t="str">
        <f t="shared" si="1"/>
        <v/>
      </c>
    </row>
    <row r="52" spans="1:23" ht="15.75" thickBot="1" x14ac:dyDescent="0.3">
      <c r="A52" s="13">
        <f ca="1">IF(B53&gt;A53,"01/01/2021",A51)</f>
        <v>46091</v>
      </c>
      <c r="B52" s="14">
        <f ca="1">DAY(A52)</f>
        <v>10</v>
      </c>
      <c r="C52" s="14">
        <f ca="1">YEAR(A51)</f>
        <v>2026</v>
      </c>
      <c r="F52" s="166"/>
      <c r="G52" s="36"/>
      <c r="H52" s="167"/>
      <c r="I52" s="17"/>
      <c r="J52" s="17"/>
      <c r="K52" s="179" t="str">
        <f>IF(L52&lt;0,"A PAGAR","SALDO")</f>
        <v>SALDO</v>
      </c>
      <c r="L52" s="267">
        <f>SUM((L48+L50-L49-L51)/60)*-1</f>
        <v>0</v>
      </c>
      <c r="M52" s="267"/>
      <c r="N52" s="180" t="s">
        <v>42</v>
      </c>
      <c r="O52" s="9"/>
      <c r="P52" s="236"/>
      <c r="Q52" s="235"/>
      <c r="R52" s="191"/>
      <c r="S52" s="239" t="str">
        <f t="shared" si="0"/>
        <v/>
      </c>
      <c r="T52" s="233" t="str">
        <f t="shared" si="1"/>
        <v/>
      </c>
    </row>
    <row r="53" spans="1:23" ht="15.75" thickBot="1" x14ac:dyDescent="0.3">
      <c r="A53" s="14" t="str">
        <f ca="1">TEXT(A51,"MM")</f>
        <v>03</v>
      </c>
      <c r="B53" s="14" t="str">
        <f>(CONFIG!D6)</f>
        <v>03</v>
      </c>
      <c r="C53" s="30">
        <f>(CONFIG!B8)</f>
        <v>31</v>
      </c>
      <c r="D53" s="286" t="str">
        <f>TEXT(VALUE(TEXT(X12, "00\:00")), "h:mm") &amp; " - " &amp; TEXT(VALUE(TEXT(X13, "00\:00")), "h:mm") &amp; " / " &amp; TEXT(VALUE(TEXT(X14, "00\:00")), "h:mm") &amp; " - " &amp; TEXT(VALUE(TEXT(X15, "00\:00")), "h:mm")</f>
        <v>0:00 - 0:00 / 0:00 - 0:00</v>
      </c>
      <c r="E53" s="287"/>
      <c r="F53" s="287"/>
      <c r="G53" s="287"/>
      <c r="H53" s="288"/>
      <c r="I53" s="17"/>
      <c r="J53" s="17"/>
      <c r="K53" s="181" t="str">
        <f>IF(L52&lt;0,"TEMPO","TEMPO")</f>
        <v>TEMPO</v>
      </c>
      <c r="L53" s="252" t="str">
        <f>IF(F55&lt;0,TEXT(ABS(F55),"00"),TEXT(F55,"00")) &amp; ":" &amp; IF(H55&lt;0,TEXT(ABS(H55),"00"),TEXT(H55,"00"))</f>
        <v>00:00</v>
      </c>
      <c r="M53" s="252"/>
      <c r="N53" s="182" t="s">
        <v>43</v>
      </c>
      <c r="O53" s="9"/>
      <c r="P53" s="236"/>
      <c r="Q53" s="235"/>
      <c r="R53" s="191"/>
      <c r="S53" s="239" t="str">
        <f t="shared" si="0"/>
        <v/>
      </c>
      <c r="T53" s="233" t="str">
        <f t="shared" si="1"/>
        <v/>
      </c>
    </row>
    <row r="54" spans="1:23" x14ac:dyDescent="0.25">
      <c r="A54" s="17"/>
      <c r="B54" s="17"/>
      <c r="C54" s="19"/>
      <c r="D54" s="19"/>
      <c r="E54" s="17"/>
      <c r="F54" s="17"/>
      <c r="G54" s="17"/>
      <c r="H54" s="17"/>
      <c r="I54" s="14">
        <f t="shared" ref="I54:I61" si="6">HOUR(I44)</f>
        <v>0</v>
      </c>
      <c r="J54" s="14">
        <f t="shared" ref="J54:J61" si="7">MINUTE(I44)</f>
        <v>0</v>
      </c>
      <c r="K54" s="18"/>
      <c r="L54" s="17"/>
      <c r="M54" s="17"/>
      <c r="N54" s="17"/>
      <c r="O54" s="17"/>
      <c r="P54" s="231"/>
      <c r="Q54" s="235"/>
      <c r="R54" s="191"/>
      <c r="S54" s="239" t="str">
        <f>IF(R54="","",TEXT(R54,"00""/""00""/""0000"))</f>
        <v/>
      </c>
      <c r="T54" s="233" t="str">
        <f>IF(R54="","",LEFT(S54&amp;"00",2))</f>
        <v/>
      </c>
      <c r="U54" s="9" t="s">
        <v>52</v>
      </c>
    </row>
    <row r="55" spans="1:23" x14ac:dyDescent="0.25">
      <c r="A55" s="17"/>
      <c r="B55" s="17"/>
      <c r="C55" s="19"/>
      <c r="D55" s="19"/>
      <c r="E55" s="17"/>
      <c r="F55" s="58">
        <f>TRUNC(L52)</f>
        <v>0</v>
      </c>
      <c r="G55" s="23">
        <f>SUM(L52-F55)</f>
        <v>0</v>
      </c>
      <c r="H55" s="58">
        <f>IF(G55*60&lt;10, ROUND(G55*60,0) + 0, ROUND(G55*60,0))</f>
        <v>0</v>
      </c>
      <c r="I55" s="14">
        <f t="shared" si="6"/>
        <v>0</v>
      </c>
      <c r="J55" s="14">
        <f t="shared" si="7"/>
        <v>0</v>
      </c>
      <c r="K55" s="18"/>
      <c r="L55" s="17"/>
      <c r="M55" s="17"/>
      <c r="N55" s="17"/>
      <c r="O55" s="17"/>
      <c r="P55" s="231"/>
      <c r="Q55" s="235"/>
      <c r="R55" s="191"/>
      <c r="S55" s="239" t="str">
        <f t="shared" ref="S55:S106" si="8">IF(R55="","",TEXT(R55,"00""/""00""/""0000"))</f>
        <v/>
      </c>
      <c r="T55" s="233" t="str">
        <f t="shared" ref="T55:T106" si="9">IF(R55="","",LEFT(S55&amp;"00",2))</f>
        <v/>
      </c>
      <c r="U55" s="9" t="s">
        <v>52</v>
      </c>
    </row>
    <row r="56" spans="1:23" x14ac:dyDescent="0.25">
      <c r="A56" s="17"/>
      <c r="B56" s="17"/>
      <c r="C56" s="19"/>
      <c r="D56" s="19"/>
      <c r="E56" s="17"/>
      <c r="F56" s="17"/>
      <c r="G56" s="17"/>
      <c r="H56" s="17"/>
      <c r="I56" s="14">
        <f t="shared" si="6"/>
        <v>0</v>
      </c>
      <c r="J56" s="14">
        <f t="shared" si="7"/>
        <v>0</v>
      </c>
      <c r="K56" s="18"/>
      <c r="L56" s="17"/>
      <c r="M56" s="17"/>
      <c r="N56" s="17"/>
      <c r="O56" s="17"/>
      <c r="P56" s="236"/>
      <c r="Q56" s="235"/>
      <c r="R56" s="191"/>
      <c r="S56" s="239" t="str">
        <f t="shared" si="8"/>
        <v/>
      </c>
      <c r="T56" s="233" t="str">
        <f t="shared" si="9"/>
        <v/>
      </c>
    </row>
    <row r="57" spans="1:23" x14ac:dyDescent="0.25">
      <c r="A57" s="17"/>
      <c r="B57" s="17"/>
      <c r="C57" s="19"/>
      <c r="D57" s="19"/>
      <c r="E57" s="17"/>
      <c r="F57" s="17"/>
      <c r="G57" s="17"/>
      <c r="H57" s="17"/>
      <c r="I57" s="14">
        <f t="shared" si="6"/>
        <v>0</v>
      </c>
      <c r="J57" s="14">
        <f t="shared" si="7"/>
        <v>0</v>
      </c>
      <c r="K57" s="18"/>
      <c r="L57" s="17"/>
      <c r="M57" s="17"/>
      <c r="N57" s="17"/>
      <c r="O57" s="17"/>
      <c r="P57" s="236"/>
      <c r="Q57" s="235"/>
      <c r="R57" s="191"/>
      <c r="S57" s="239" t="str">
        <f t="shared" si="8"/>
        <v/>
      </c>
      <c r="T57" s="233" t="str">
        <f t="shared" si="9"/>
        <v/>
      </c>
    </row>
    <row r="58" spans="1:23" x14ac:dyDescent="0.25">
      <c r="A58" s="17"/>
      <c r="B58" s="17"/>
      <c r="C58" s="19"/>
      <c r="D58" s="19"/>
      <c r="E58" s="17"/>
      <c r="F58" s="17"/>
      <c r="G58" s="17"/>
      <c r="H58" s="17"/>
      <c r="I58" s="14">
        <f t="shared" si="6"/>
        <v>0</v>
      </c>
      <c r="J58" s="14">
        <f t="shared" si="7"/>
        <v>0</v>
      </c>
      <c r="K58" s="18"/>
      <c r="L58" s="17"/>
      <c r="M58" s="17"/>
      <c r="N58" s="17"/>
      <c r="O58" s="17"/>
      <c r="P58" s="236"/>
      <c r="Q58" s="235"/>
      <c r="R58" s="191"/>
      <c r="S58" s="239" t="str">
        <f t="shared" si="8"/>
        <v/>
      </c>
      <c r="T58" s="233" t="str">
        <f t="shared" si="9"/>
        <v/>
      </c>
    </row>
    <row r="59" spans="1:23" x14ac:dyDescent="0.25">
      <c r="A59" s="17"/>
      <c r="B59" s="17"/>
      <c r="C59" s="19"/>
      <c r="D59" s="19"/>
      <c r="E59" s="17"/>
      <c r="F59" s="17"/>
      <c r="G59" s="17"/>
      <c r="H59" s="17"/>
      <c r="I59" s="14">
        <f t="shared" si="6"/>
        <v>0</v>
      </c>
      <c r="J59" s="14">
        <f t="shared" si="7"/>
        <v>0</v>
      </c>
      <c r="K59" s="18"/>
      <c r="L59" s="17"/>
      <c r="M59" s="17"/>
      <c r="N59" s="17"/>
      <c r="O59" s="17"/>
      <c r="P59" s="236"/>
      <c r="Q59" s="235"/>
      <c r="R59" s="191"/>
      <c r="S59" s="239" t="str">
        <f t="shared" si="8"/>
        <v/>
      </c>
      <c r="T59" s="233" t="str">
        <f t="shared" si="9"/>
        <v/>
      </c>
    </row>
    <row r="60" spans="1:23" x14ac:dyDescent="0.25">
      <c r="A60" s="17"/>
      <c r="B60" s="17"/>
      <c r="C60" s="19"/>
      <c r="D60" s="19"/>
      <c r="E60" s="17"/>
      <c r="F60" s="17"/>
      <c r="G60" s="17"/>
      <c r="H60" s="17"/>
      <c r="I60" s="14">
        <f t="shared" si="6"/>
        <v>0</v>
      </c>
      <c r="J60" s="14">
        <f t="shared" si="7"/>
        <v>0</v>
      </c>
      <c r="K60" s="18"/>
      <c r="L60" s="17"/>
      <c r="M60" s="17"/>
      <c r="N60" s="17"/>
      <c r="O60" s="17"/>
      <c r="P60" s="236"/>
      <c r="Q60" s="235"/>
      <c r="R60" s="191"/>
      <c r="S60" s="239" t="str">
        <f t="shared" si="8"/>
        <v/>
      </c>
      <c r="T60" s="233" t="str">
        <f t="shared" si="9"/>
        <v/>
      </c>
    </row>
    <row r="61" spans="1:23" x14ac:dyDescent="0.25">
      <c r="A61" s="17"/>
      <c r="B61" s="17"/>
      <c r="C61" s="19"/>
      <c r="D61" s="19"/>
      <c r="E61" s="17"/>
      <c r="F61" s="17"/>
      <c r="G61" s="17"/>
      <c r="H61" s="17"/>
      <c r="I61" s="14">
        <f t="shared" si="6"/>
        <v>0</v>
      </c>
      <c r="J61" s="14">
        <f t="shared" si="7"/>
        <v>0</v>
      </c>
      <c r="K61" s="18"/>
      <c r="L61" s="17"/>
      <c r="M61" s="17"/>
      <c r="N61" s="17"/>
      <c r="O61" s="17"/>
      <c r="P61" s="236"/>
      <c r="Q61" s="235"/>
      <c r="R61" s="191"/>
      <c r="S61" s="239" t="str">
        <f t="shared" si="8"/>
        <v/>
      </c>
      <c r="T61" s="233" t="str">
        <f t="shared" si="9"/>
        <v/>
      </c>
    </row>
    <row r="62" spans="1:23" x14ac:dyDescent="0.25">
      <c r="A62" s="17"/>
      <c r="B62" s="17"/>
      <c r="C62" s="19"/>
      <c r="D62" s="19"/>
      <c r="E62" s="17"/>
      <c r="F62" s="17"/>
      <c r="G62" s="17"/>
      <c r="H62" s="17"/>
      <c r="I62" s="17"/>
      <c r="J62" s="17"/>
      <c r="K62" s="17"/>
      <c r="L62" s="17"/>
      <c r="M62" s="17"/>
      <c r="N62" s="17"/>
      <c r="O62" s="17"/>
      <c r="P62" s="236"/>
      <c r="Q62" s="235"/>
      <c r="R62" s="191"/>
      <c r="S62" s="239" t="str">
        <f t="shared" si="8"/>
        <v/>
      </c>
      <c r="T62" s="233" t="str">
        <f t="shared" si="9"/>
        <v/>
      </c>
    </row>
    <row r="63" spans="1:23" x14ac:dyDescent="0.25">
      <c r="A63" s="17"/>
      <c r="B63" s="17"/>
      <c r="C63" s="19"/>
      <c r="D63" s="19"/>
      <c r="E63" s="17"/>
      <c r="F63" s="17"/>
      <c r="G63" s="17"/>
      <c r="H63" s="17"/>
      <c r="I63" s="17"/>
      <c r="J63" s="17"/>
      <c r="K63" s="17"/>
      <c r="L63" s="17"/>
      <c r="M63" s="17"/>
      <c r="N63" s="17"/>
      <c r="O63" s="17"/>
      <c r="P63" s="236"/>
      <c r="Q63" s="235"/>
      <c r="R63" s="191"/>
      <c r="S63" s="239" t="str">
        <f t="shared" si="8"/>
        <v/>
      </c>
      <c r="T63" s="233" t="str">
        <f t="shared" si="9"/>
        <v/>
      </c>
    </row>
    <row r="64" spans="1:23" x14ac:dyDescent="0.25">
      <c r="A64" s="17"/>
      <c r="B64" s="17"/>
      <c r="C64" s="19"/>
      <c r="D64" s="19"/>
      <c r="E64" s="17"/>
      <c r="F64" s="17"/>
      <c r="G64" s="17"/>
      <c r="H64" s="17"/>
      <c r="I64" s="17"/>
      <c r="J64" s="17"/>
      <c r="K64" s="17"/>
      <c r="L64" s="17"/>
      <c r="M64" s="17"/>
      <c r="N64" s="17"/>
      <c r="O64" s="17"/>
      <c r="P64" s="236"/>
      <c r="Q64" s="235"/>
      <c r="R64" s="191"/>
      <c r="S64" s="239" t="str">
        <f t="shared" si="8"/>
        <v/>
      </c>
      <c r="T64" s="233" t="str">
        <f t="shared" si="9"/>
        <v/>
      </c>
    </row>
    <row r="65" spans="1:20" x14ac:dyDescent="0.25">
      <c r="A65" s="17"/>
      <c r="B65" s="17"/>
      <c r="C65" s="19"/>
      <c r="D65" s="19"/>
      <c r="E65" s="17"/>
      <c r="F65" s="17"/>
      <c r="G65" s="17"/>
      <c r="H65" s="17"/>
      <c r="I65" s="17"/>
      <c r="J65" s="17"/>
      <c r="K65" s="17"/>
      <c r="P65" s="231"/>
      <c r="Q65" s="235"/>
      <c r="R65" s="191"/>
      <c r="S65" s="239" t="str">
        <f t="shared" si="8"/>
        <v/>
      </c>
      <c r="T65" s="233" t="str">
        <f t="shared" si="9"/>
        <v/>
      </c>
    </row>
    <row r="66" spans="1:20" x14ac:dyDescent="0.25">
      <c r="A66" s="17"/>
      <c r="B66" s="17"/>
      <c r="C66" s="19"/>
      <c r="D66" s="19"/>
      <c r="E66" s="17"/>
      <c r="F66" s="17"/>
      <c r="G66" s="17"/>
      <c r="H66" s="17"/>
      <c r="I66" s="17"/>
      <c r="J66" s="17"/>
      <c r="K66" s="17"/>
      <c r="P66" s="231"/>
      <c r="Q66" s="235"/>
      <c r="R66" s="191"/>
      <c r="S66" s="239" t="str">
        <f t="shared" si="8"/>
        <v/>
      </c>
      <c r="T66" s="233" t="str">
        <f t="shared" si="9"/>
        <v/>
      </c>
    </row>
    <row r="67" spans="1:20" x14ac:dyDescent="0.25">
      <c r="P67" s="231"/>
      <c r="Q67" s="235"/>
      <c r="R67" s="191"/>
      <c r="S67" s="239" t="str">
        <f t="shared" si="8"/>
        <v/>
      </c>
      <c r="T67" s="233" t="str">
        <f t="shared" si="9"/>
        <v/>
      </c>
    </row>
    <row r="68" spans="1:20" x14ac:dyDescent="0.25">
      <c r="P68" s="231"/>
      <c r="Q68" s="235"/>
      <c r="R68" s="191"/>
      <c r="S68" s="239" t="str">
        <f t="shared" si="8"/>
        <v/>
      </c>
      <c r="T68" s="233" t="str">
        <f t="shared" si="9"/>
        <v/>
      </c>
    </row>
    <row r="69" spans="1:20" x14ac:dyDescent="0.25">
      <c r="P69" s="231"/>
      <c r="Q69" s="235"/>
      <c r="R69" s="191"/>
      <c r="S69" s="239" t="str">
        <f t="shared" si="8"/>
        <v/>
      </c>
      <c r="T69" s="233" t="str">
        <f t="shared" si="9"/>
        <v/>
      </c>
    </row>
    <row r="70" spans="1:20" x14ac:dyDescent="0.25">
      <c r="P70" s="231"/>
      <c r="Q70" s="235"/>
      <c r="R70" s="191"/>
      <c r="S70" s="239" t="str">
        <f t="shared" si="8"/>
        <v/>
      </c>
      <c r="T70" s="233" t="str">
        <f t="shared" si="9"/>
        <v/>
      </c>
    </row>
    <row r="71" spans="1:20" x14ac:dyDescent="0.25">
      <c r="P71" s="231"/>
      <c r="Q71" s="235"/>
      <c r="R71" s="191"/>
      <c r="S71" s="239" t="str">
        <f t="shared" si="8"/>
        <v/>
      </c>
      <c r="T71" s="233" t="str">
        <f t="shared" si="9"/>
        <v/>
      </c>
    </row>
    <row r="72" spans="1:20" x14ac:dyDescent="0.25">
      <c r="P72" s="231"/>
      <c r="Q72" s="235"/>
      <c r="R72" s="191"/>
      <c r="S72" s="239" t="str">
        <f t="shared" si="8"/>
        <v/>
      </c>
      <c r="T72" s="233" t="str">
        <f t="shared" si="9"/>
        <v/>
      </c>
    </row>
    <row r="73" spans="1:20" x14ac:dyDescent="0.25">
      <c r="P73" s="231"/>
      <c r="Q73" s="235"/>
      <c r="R73" s="191"/>
      <c r="S73" s="239" t="str">
        <f t="shared" si="8"/>
        <v/>
      </c>
      <c r="T73" s="233" t="str">
        <f t="shared" si="9"/>
        <v/>
      </c>
    </row>
    <row r="74" spans="1:20" x14ac:dyDescent="0.25">
      <c r="P74" s="231"/>
      <c r="Q74" s="235"/>
      <c r="R74" s="191"/>
      <c r="S74" s="239" t="str">
        <f t="shared" si="8"/>
        <v/>
      </c>
      <c r="T74" s="233" t="str">
        <f t="shared" si="9"/>
        <v/>
      </c>
    </row>
    <row r="75" spans="1:20" x14ac:dyDescent="0.25">
      <c r="P75" s="231"/>
      <c r="Q75" s="235"/>
      <c r="R75" s="191"/>
      <c r="S75" s="239" t="str">
        <f t="shared" si="8"/>
        <v/>
      </c>
      <c r="T75" s="233" t="str">
        <f t="shared" si="9"/>
        <v/>
      </c>
    </row>
    <row r="76" spans="1:20" x14ac:dyDescent="0.25">
      <c r="P76" s="231"/>
      <c r="Q76" s="235"/>
      <c r="R76" s="191"/>
      <c r="S76" s="239" t="str">
        <f t="shared" si="8"/>
        <v/>
      </c>
      <c r="T76" s="233" t="str">
        <f t="shared" si="9"/>
        <v/>
      </c>
    </row>
    <row r="77" spans="1:20" x14ac:dyDescent="0.25">
      <c r="P77" s="231"/>
      <c r="Q77" s="235"/>
      <c r="R77" s="191"/>
      <c r="S77" s="239" t="str">
        <f t="shared" si="8"/>
        <v/>
      </c>
      <c r="T77" s="233" t="str">
        <f t="shared" si="9"/>
        <v/>
      </c>
    </row>
    <row r="78" spans="1:20" x14ac:dyDescent="0.25">
      <c r="P78" s="231"/>
      <c r="Q78" s="235"/>
      <c r="R78" s="191"/>
      <c r="S78" s="239" t="str">
        <f t="shared" si="8"/>
        <v/>
      </c>
      <c r="T78" s="233" t="str">
        <f t="shared" si="9"/>
        <v/>
      </c>
    </row>
    <row r="79" spans="1:20" x14ac:dyDescent="0.25">
      <c r="P79" s="231"/>
      <c r="Q79" s="235"/>
      <c r="R79" s="191"/>
      <c r="S79" s="239" t="str">
        <f t="shared" si="8"/>
        <v/>
      </c>
      <c r="T79" s="233" t="str">
        <f t="shared" si="9"/>
        <v/>
      </c>
    </row>
    <row r="80" spans="1:20" x14ac:dyDescent="0.25">
      <c r="P80" s="231"/>
      <c r="Q80" s="235"/>
      <c r="R80" s="191"/>
      <c r="S80" s="239" t="str">
        <f t="shared" si="8"/>
        <v/>
      </c>
      <c r="T80" s="233" t="str">
        <f t="shared" si="9"/>
        <v/>
      </c>
    </row>
    <row r="81" spans="16:20" x14ac:dyDescent="0.25">
      <c r="P81" s="231"/>
      <c r="Q81" s="235"/>
      <c r="R81" s="191"/>
      <c r="S81" s="239" t="str">
        <f t="shared" si="8"/>
        <v/>
      </c>
      <c r="T81" s="233" t="str">
        <f t="shared" si="9"/>
        <v/>
      </c>
    </row>
    <row r="82" spans="16:20" x14ac:dyDescent="0.25">
      <c r="P82" s="231"/>
      <c r="Q82" s="235"/>
      <c r="R82" s="191"/>
      <c r="S82" s="239" t="str">
        <f t="shared" si="8"/>
        <v/>
      </c>
      <c r="T82" s="233" t="str">
        <f t="shared" si="9"/>
        <v/>
      </c>
    </row>
    <row r="83" spans="16:20" x14ac:dyDescent="0.25">
      <c r="P83" s="231"/>
      <c r="Q83" s="235"/>
      <c r="R83" s="191"/>
      <c r="S83" s="239" t="str">
        <f t="shared" si="8"/>
        <v/>
      </c>
      <c r="T83" s="233" t="str">
        <f t="shared" si="9"/>
        <v/>
      </c>
    </row>
    <row r="84" spans="16:20" x14ac:dyDescent="0.25">
      <c r="P84" s="231"/>
      <c r="Q84" s="235"/>
      <c r="R84" s="191"/>
      <c r="S84" s="239" t="str">
        <f t="shared" si="8"/>
        <v/>
      </c>
      <c r="T84" s="233" t="str">
        <f t="shared" si="9"/>
        <v/>
      </c>
    </row>
    <row r="85" spans="16:20" x14ac:dyDescent="0.25">
      <c r="P85" s="231"/>
      <c r="Q85" s="235"/>
      <c r="R85" s="191"/>
      <c r="S85" s="239" t="str">
        <f t="shared" si="8"/>
        <v/>
      </c>
      <c r="T85" s="233" t="str">
        <f t="shared" si="9"/>
        <v/>
      </c>
    </row>
    <row r="86" spans="16:20" x14ac:dyDescent="0.25">
      <c r="P86" s="231"/>
      <c r="Q86" s="238"/>
      <c r="R86" s="191"/>
      <c r="S86" s="239" t="str">
        <f t="shared" si="8"/>
        <v/>
      </c>
      <c r="T86" s="233" t="str">
        <f t="shared" si="9"/>
        <v/>
      </c>
    </row>
    <row r="87" spans="16:20" x14ac:dyDescent="0.25">
      <c r="P87" s="231"/>
      <c r="Q87" s="232"/>
      <c r="R87" s="191"/>
      <c r="S87" s="239" t="str">
        <f t="shared" si="8"/>
        <v/>
      </c>
      <c r="T87" s="233" t="str">
        <f t="shared" si="9"/>
        <v/>
      </c>
    </row>
    <row r="88" spans="16:20" x14ac:dyDescent="0.25">
      <c r="P88" s="231"/>
      <c r="Q88" s="232"/>
      <c r="R88" s="191"/>
      <c r="S88" s="239" t="str">
        <f t="shared" si="8"/>
        <v/>
      </c>
      <c r="T88" s="233" t="str">
        <f t="shared" si="9"/>
        <v/>
      </c>
    </row>
    <row r="89" spans="16:20" x14ac:dyDescent="0.25">
      <c r="P89" s="231"/>
      <c r="Q89" s="232"/>
      <c r="R89" s="191"/>
      <c r="S89" s="239" t="str">
        <f t="shared" si="8"/>
        <v/>
      </c>
      <c r="T89" s="233" t="str">
        <f t="shared" si="9"/>
        <v/>
      </c>
    </row>
    <row r="90" spans="16:20" x14ac:dyDescent="0.25">
      <c r="P90" s="231"/>
      <c r="Q90" s="232"/>
      <c r="R90" s="191"/>
      <c r="S90" s="239" t="str">
        <f t="shared" si="8"/>
        <v/>
      </c>
      <c r="T90" s="233" t="str">
        <f t="shared" si="9"/>
        <v/>
      </c>
    </row>
    <row r="91" spans="16:20" x14ac:dyDescent="0.25">
      <c r="P91" s="231"/>
      <c r="Q91" s="232"/>
      <c r="R91" s="191"/>
      <c r="S91" s="239" t="str">
        <f t="shared" si="8"/>
        <v/>
      </c>
      <c r="T91" s="233" t="str">
        <f t="shared" si="9"/>
        <v/>
      </c>
    </row>
    <row r="92" spans="16:20" x14ac:dyDescent="0.25">
      <c r="P92" s="231"/>
      <c r="Q92" s="232"/>
      <c r="R92" s="191"/>
      <c r="S92" s="239" t="str">
        <f t="shared" si="8"/>
        <v/>
      </c>
      <c r="T92" s="233" t="str">
        <f t="shared" si="9"/>
        <v/>
      </c>
    </row>
    <row r="93" spans="16:20" x14ac:dyDescent="0.25">
      <c r="P93" s="231"/>
      <c r="Q93" s="232"/>
      <c r="R93" s="191"/>
      <c r="S93" s="239" t="str">
        <f t="shared" si="8"/>
        <v/>
      </c>
      <c r="T93" s="233" t="str">
        <f t="shared" si="9"/>
        <v/>
      </c>
    </row>
    <row r="94" spans="16:20" x14ac:dyDescent="0.25">
      <c r="P94" s="231"/>
      <c r="Q94" s="232"/>
      <c r="R94" s="191"/>
      <c r="S94" s="239" t="str">
        <f t="shared" si="8"/>
        <v/>
      </c>
      <c r="T94" s="233" t="str">
        <f t="shared" si="9"/>
        <v/>
      </c>
    </row>
    <row r="95" spans="16:20" x14ac:dyDescent="0.25">
      <c r="P95" s="231"/>
      <c r="Q95" s="232"/>
      <c r="R95" s="191"/>
      <c r="S95" s="239" t="str">
        <f t="shared" si="8"/>
        <v/>
      </c>
      <c r="T95" s="233" t="str">
        <f t="shared" si="9"/>
        <v/>
      </c>
    </row>
    <row r="96" spans="16:20" x14ac:dyDescent="0.25">
      <c r="P96" s="231"/>
      <c r="Q96" s="232"/>
      <c r="R96" s="191"/>
      <c r="S96" s="239" t="str">
        <f t="shared" si="8"/>
        <v/>
      </c>
      <c r="T96" s="233" t="str">
        <f t="shared" si="9"/>
        <v/>
      </c>
    </row>
    <row r="97" spans="6:20" x14ac:dyDescent="0.25">
      <c r="F97" s="5"/>
      <c r="P97" s="231"/>
      <c r="Q97" s="232"/>
      <c r="R97" s="191"/>
      <c r="S97" s="239" t="str">
        <f t="shared" si="8"/>
        <v/>
      </c>
      <c r="T97" s="233" t="str">
        <f t="shared" si="9"/>
        <v/>
      </c>
    </row>
    <row r="98" spans="6:20" x14ac:dyDescent="0.25">
      <c r="P98" s="231"/>
      <c r="Q98" s="232"/>
      <c r="R98" s="191"/>
      <c r="S98" s="239" t="str">
        <f t="shared" si="8"/>
        <v/>
      </c>
      <c r="T98" s="233" t="str">
        <f t="shared" si="9"/>
        <v/>
      </c>
    </row>
    <row r="99" spans="6:20" x14ac:dyDescent="0.25">
      <c r="P99" s="231"/>
      <c r="Q99" s="232"/>
      <c r="R99" s="191"/>
      <c r="S99" s="239" t="str">
        <f t="shared" si="8"/>
        <v/>
      </c>
      <c r="T99" s="233" t="str">
        <f t="shared" si="9"/>
        <v/>
      </c>
    </row>
    <row r="100" spans="6:20" x14ac:dyDescent="0.25">
      <c r="P100" s="231"/>
      <c r="Q100" s="232"/>
      <c r="R100" s="191"/>
      <c r="S100" s="239" t="str">
        <f t="shared" si="8"/>
        <v/>
      </c>
      <c r="T100" s="233" t="str">
        <f t="shared" si="9"/>
        <v/>
      </c>
    </row>
    <row r="101" spans="6:20" ht="15" customHeight="1" x14ac:dyDescent="0.25">
      <c r="K101" s="63"/>
      <c r="P101" s="231"/>
      <c r="Q101" s="232"/>
      <c r="R101" s="191"/>
      <c r="S101" s="239" t="str">
        <f t="shared" si="8"/>
        <v/>
      </c>
      <c r="T101" s="233" t="str">
        <f t="shared" si="9"/>
        <v/>
      </c>
    </row>
    <row r="102" spans="6:20" x14ac:dyDescent="0.25">
      <c r="K102" s="9" t="s">
        <v>53</v>
      </c>
      <c r="P102" s="231"/>
      <c r="Q102" s="232"/>
      <c r="R102" s="191"/>
      <c r="S102" s="239" t="str">
        <f t="shared" si="8"/>
        <v/>
      </c>
      <c r="T102" s="233" t="str">
        <f t="shared" si="9"/>
        <v/>
      </c>
    </row>
    <row r="103" spans="6:20" ht="15" customHeight="1" x14ac:dyDescent="0.25">
      <c r="K103" s="9" t="s">
        <v>33</v>
      </c>
      <c r="P103" s="231"/>
      <c r="Q103" s="232"/>
      <c r="R103" s="191"/>
      <c r="S103" s="239" t="str">
        <f t="shared" si="8"/>
        <v/>
      </c>
      <c r="T103" s="233" t="str">
        <f t="shared" si="9"/>
        <v/>
      </c>
    </row>
    <row r="104" spans="6:20" x14ac:dyDescent="0.25">
      <c r="K104" s="9" t="s">
        <v>17</v>
      </c>
      <c r="P104" s="231"/>
      <c r="Q104" s="232"/>
      <c r="R104" s="191"/>
      <c r="S104" s="239" t="str">
        <f t="shared" si="8"/>
        <v/>
      </c>
      <c r="T104" s="233" t="str">
        <f t="shared" si="9"/>
        <v/>
      </c>
    </row>
    <row r="105" spans="6:20" x14ac:dyDescent="0.25">
      <c r="K105" s="9" t="s">
        <v>34</v>
      </c>
      <c r="P105" s="231"/>
      <c r="Q105" s="232"/>
      <c r="R105" s="191"/>
      <c r="S105" s="239" t="str">
        <f t="shared" si="8"/>
        <v/>
      </c>
      <c r="T105" s="233" t="str">
        <f t="shared" si="9"/>
        <v/>
      </c>
    </row>
    <row r="106" spans="6:20" x14ac:dyDescent="0.25">
      <c r="P106" s="231"/>
      <c r="Q106" s="232"/>
      <c r="R106" s="191"/>
      <c r="S106" s="239" t="str">
        <f t="shared" si="8"/>
        <v/>
      </c>
      <c r="T106" s="233" t="str">
        <f t="shared" si="9"/>
        <v/>
      </c>
    </row>
    <row r="107" spans="6:20" x14ac:dyDescent="0.25">
      <c r="Q107" s="64"/>
    </row>
    <row r="108" spans="6:20" x14ac:dyDescent="0.25">
      <c r="Q108" s="64"/>
    </row>
    <row r="109" spans="6:20" x14ac:dyDescent="0.25">
      <c r="Q109" s="64"/>
    </row>
    <row r="110" spans="6:20" x14ac:dyDescent="0.25">
      <c r="Q110" s="64"/>
    </row>
    <row r="111" spans="6:20" x14ac:dyDescent="0.25">
      <c r="Q111" s="64"/>
    </row>
    <row r="151" ht="26.25" customHeight="1" x14ac:dyDescent="0.25"/>
    <row r="201" ht="26.25" customHeight="1" x14ac:dyDescent="0.25"/>
    <row r="251" ht="26.25" customHeight="1" x14ac:dyDescent="0.25"/>
    <row r="301" ht="27" customHeight="1" x14ac:dyDescent="0.25"/>
    <row r="351" ht="26.25" customHeight="1" x14ac:dyDescent="0.25"/>
    <row r="401" ht="26.25" customHeight="1" x14ac:dyDescent="0.25"/>
    <row r="451" ht="27" customHeight="1" x14ac:dyDescent="0.25"/>
    <row r="501" ht="27" customHeight="1" x14ac:dyDescent="0.25"/>
    <row r="551" ht="27" customHeight="1" x14ac:dyDescent="0.25"/>
    <row r="601" ht="27" customHeight="1" x14ac:dyDescent="0.25"/>
    <row r="651" ht="27" customHeight="1" x14ac:dyDescent="0.25"/>
  </sheetData>
  <sheetProtection algorithmName="SHA-512" hashValue="2W0sCtEppAH/K2DTKP2MDlG/f+WVXbrKl4TfVGB7Q/dowlSfJRXe6cGTfm/NYWNc9C+aLqC9OstFCVBmyF3ARw==" saltValue="6TZpWzSKrUd3Cz1Anifidw==" spinCount="100000" sheet="1" objects="1" scenarios="1"/>
  <sortState xmlns:xlrd2="http://schemas.microsoft.com/office/spreadsheetml/2017/richdata2" ref="P3:R106">
    <sortCondition ref="P3:P106"/>
  </sortState>
  <mergeCells count="34">
    <mergeCell ref="W10:X10"/>
    <mergeCell ref="W7:X7"/>
    <mergeCell ref="S1:T1"/>
    <mergeCell ref="W1:X1"/>
    <mergeCell ref="M1:N1"/>
    <mergeCell ref="P1:Q1"/>
    <mergeCell ref="P2:S2"/>
    <mergeCell ref="K1:L1"/>
    <mergeCell ref="B43:F43"/>
    <mergeCell ref="B44:F44"/>
    <mergeCell ref="B45:F45"/>
    <mergeCell ref="B46:F46"/>
    <mergeCell ref="A1:I1"/>
    <mergeCell ref="B13:D14"/>
    <mergeCell ref="G3:I6"/>
    <mergeCell ref="G29:I30"/>
    <mergeCell ref="G31:I34"/>
    <mergeCell ref="L17:N18"/>
    <mergeCell ref="L19:N22"/>
    <mergeCell ref="L45:N46"/>
    <mergeCell ref="B15:D18"/>
    <mergeCell ref="B41:D42"/>
    <mergeCell ref="B47:F47"/>
    <mergeCell ref="L53:M53"/>
    <mergeCell ref="B48:F48"/>
    <mergeCell ref="L48:M48"/>
    <mergeCell ref="B49:F49"/>
    <mergeCell ref="L49:M49"/>
    <mergeCell ref="B50:F50"/>
    <mergeCell ref="L50:M50"/>
    <mergeCell ref="L52:M52"/>
    <mergeCell ref="D53:H53"/>
    <mergeCell ref="L51:M51"/>
    <mergeCell ref="K47:M47"/>
  </mergeCells>
  <conditionalFormatting sqref="A1:N1">
    <cfRule type="containsText" dxfId="16901" priority="130608" operator="containsText" text="NTRAB">
      <formula>NOT(ISERROR(SEARCH("NTRAB",A1)))</formula>
    </cfRule>
    <cfRule type="containsText" dxfId="16900" priority="130609" operator="containsText" text="FERIADO">
      <formula>NOT(ISERROR(SEARCH("FERIADO",A1)))</formula>
    </cfRule>
  </conditionalFormatting>
  <conditionalFormatting sqref="A2:D2 F2:I2">
    <cfRule type="containsText" dxfId="16899" priority="88178" operator="containsText" text="NTRAB">
      <formula>NOT(ISERROR(SEARCH("NTRAB",A2)))</formula>
    </cfRule>
    <cfRule type="containsText" dxfId="16898" priority="88179" operator="containsText" text="FERIADO">
      <formula>NOT(ISERROR(SEARCH("FERIADO",A2)))</formula>
    </cfRule>
  </conditionalFormatting>
  <conditionalFormatting sqref="A2:D2 F2:I2">
    <cfRule type="beginsWith" dxfId="16897" priority="88175" operator="beginsWith" text="FER">
      <formula>LEFT(A2,LEN("FER"))="FER"</formula>
    </cfRule>
    <cfRule type="beginsWith" dxfId="16896" priority="88176" operator="beginsWith" text="FRS">
      <formula>LEFT(A2,LEN("FRS"))="FRS"</formula>
    </cfRule>
    <cfRule type="containsText" dxfId="16895" priority="88177" operator="containsText" text="FÉRIAS">
      <formula>NOT(ISERROR(SEARCH("FÉRIAS",A2)))</formula>
    </cfRule>
  </conditionalFormatting>
  <conditionalFormatting sqref="A2:D2 F2:I2">
    <cfRule type="beginsWith" dxfId="16894" priority="88172" operator="beginsWith" text="ANT">
      <formula>LEFT(A2,LEN("ANT"))="ANT"</formula>
    </cfRule>
    <cfRule type="beginsWith" dxfId="16893" priority="88173" operator="beginsWith" text="FAL">
      <formula>LEFT(A2,LEN("FAL"))="FAL"</formula>
    </cfRule>
    <cfRule type="beginsWith" dxfId="16892" priority="88174" operator="beginsWith" text="ok">
      <formula>LEFT(A2,LEN("ok"))="ok"</formula>
    </cfRule>
  </conditionalFormatting>
  <conditionalFormatting sqref="A2:D2 F2:I2">
    <cfRule type="beginsWith" dxfId="16891" priority="88171" operator="beginsWith" text="ATR">
      <formula>LEFT(A2,LEN("ATR"))="ATR"</formula>
    </cfRule>
  </conditionalFormatting>
  <conditionalFormatting sqref="K2:N2">
    <cfRule type="containsText" dxfId="16890" priority="88169" operator="containsText" text="NTRAB">
      <formula>NOT(ISERROR(SEARCH("NTRAB",K2)))</formula>
    </cfRule>
    <cfRule type="containsText" dxfId="16889" priority="88170" operator="containsText" text="FERIADO">
      <formula>NOT(ISERROR(SEARCH("FERIADO",K2)))</formula>
    </cfRule>
  </conditionalFormatting>
  <conditionalFormatting sqref="K2:N2">
    <cfRule type="beginsWith" dxfId="16888" priority="88166" operator="beginsWith" text="FER">
      <formula>LEFT(K2,LEN("FER"))="FER"</formula>
    </cfRule>
    <cfRule type="beginsWith" dxfId="16887" priority="88167" operator="beginsWith" text="FRS">
      <formula>LEFT(K2,LEN("FRS"))="FRS"</formula>
    </cfRule>
    <cfRule type="containsText" dxfId="16886" priority="88168" operator="containsText" text="FÉRIAS">
      <formula>NOT(ISERROR(SEARCH("FÉRIAS",K2)))</formula>
    </cfRule>
  </conditionalFormatting>
  <conditionalFormatting sqref="K2:N2">
    <cfRule type="beginsWith" dxfId="16885" priority="88163" operator="beginsWith" text="ANT">
      <formula>LEFT(K2,LEN("ANT"))="ANT"</formula>
    </cfRule>
    <cfRule type="beginsWith" dxfId="16884" priority="88164" operator="beginsWith" text="FAL">
      <formula>LEFT(K2,LEN("FAL"))="FAL"</formula>
    </cfRule>
    <cfRule type="beginsWith" dxfId="16883" priority="88165" operator="beginsWith" text="ok">
      <formula>LEFT(K2,LEN("ok"))="ok"</formula>
    </cfRule>
  </conditionalFormatting>
  <conditionalFormatting sqref="K2:N2">
    <cfRule type="beginsWith" dxfId="16882" priority="88162" operator="beginsWith" text="ATR">
      <formula>LEFT(K2,LEN("ATR"))="ATR"</formula>
    </cfRule>
  </conditionalFormatting>
  <conditionalFormatting sqref="P2:T2">
    <cfRule type="expression" dxfId="16881" priority="77247">
      <formula>$P$3=""</formula>
    </cfRule>
  </conditionalFormatting>
  <conditionalFormatting sqref="P59:P106 R59:R106">
    <cfRule type="expression" dxfId="16880" priority="43601">
      <formula>$U$54=$U$55</formula>
    </cfRule>
  </conditionalFormatting>
  <conditionalFormatting sqref="P54:P58 R54:T54 R55:R58 S55:T106">
    <cfRule type="expression" dxfId="16879" priority="43600">
      <formula>$U$54=$U$55</formula>
    </cfRule>
  </conditionalFormatting>
  <conditionalFormatting sqref="Q59:Q106">
    <cfRule type="expression" dxfId="16878" priority="43599">
      <formula>$U$54=$U$55</formula>
    </cfRule>
  </conditionalFormatting>
  <conditionalFormatting sqref="Q54:Q58">
    <cfRule type="expression" dxfId="16877" priority="43598">
      <formula>$U$54=$U$55</formula>
    </cfRule>
  </conditionalFormatting>
  <conditionalFormatting sqref="R53:T53">
    <cfRule type="expression" dxfId="16876" priority="43597">
      <formula>$X$56=$Y$56</formula>
    </cfRule>
  </conditionalFormatting>
  <conditionalFormatting sqref="P53">
    <cfRule type="expression" dxfId="16875" priority="43596">
      <formula>$X$56=$Y$56</formula>
    </cfRule>
  </conditionalFormatting>
  <conditionalFormatting sqref="Q53">
    <cfRule type="expression" dxfId="16874" priority="43595">
      <formula>$X$56=$Y$56</formula>
    </cfRule>
  </conditionalFormatting>
  <conditionalFormatting sqref="P3:T53">
    <cfRule type="expression" dxfId="16873" priority="43594">
      <formula>$P$3=""</formula>
    </cfRule>
  </conditionalFormatting>
  <conditionalFormatting sqref="I48">
    <cfRule type="expression" dxfId="16872" priority="10446">
      <formula>$H$48=""</formula>
    </cfRule>
  </conditionalFormatting>
  <conditionalFormatting sqref="I49">
    <cfRule type="expression" dxfId="16871" priority="10445">
      <formula>$H$49=""</formula>
    </cfRule>
  </conditionalFormatting>
  <conditionalFormatting sqref="I50">
    <cfRule type="expression" dxfId="16870" priority="10444">
      <formula>$H$50=""</formula>
    </cfRule>
  </conditionalFormatting>
  <conditionalFormatting sqref="G51">
    <cfRule type="cellIs" dxfId="16869" priority="10441" operator="equal">
      <formula>0</formula>
    </cfRule>
  </conditionalFormatting>
  <conditionalFormatting sqref="H51:H52">
    <cfRule type="expression" dxfId="16868" priority="10440">
      <formula>$G$51=$I$51</formula>
    </cfRule>
  </conditionalFormatting>
  <conditionalFormatting sqref="G52">
    <cfRule type="expression" dxfId="16867" priority="10439">
      <formula>$G$52=0</formula>
    </cfRule>
  </conditionalFormatting>
  <conditionalFormatting sqref="F52">
    <cfRule type="expression" dxfId="16866" priority="10438">
      <formula>$G$52=0</formula>
    </cfRule>
  </conditionalFormatting>
  <conditionalFormatting sqref="F51">
    <cfRule type="expression" dxfId="16865" priority="10437">
      <formula>$G$52=0</formula>
    </cfRule>
  </conditionalFormatting>
  <conditionalFormatting sqref="L52:M52">
    <cfRule type="cellIs" dxfId="16864" priority="10057" operator="lessThan">
      <formula>0</formula>
    </cfRule>
    <cfRule type="cellIs" dxfId="16863" priority="10058" operator="greaterThan">
      <formula>0</formula>
    </cfRule>
  </conditionalFormatting>
  <conditionalFormatting sqref="K52">
    <cfRule type="cellIs" dxfId="16862" priority="10054" operator="equal">
      <formula>"A PAGAR"</formula>
    </cfRule>
    <cfRule type="containsText" dxfId="16861" priority="10055" operator="containsText" text="SALDO">
      <formula>NOT(ISERROR(SEARCH("SALDO",K52)))</formula>
    </cfRule>
    <cfRule type="containsText" dxfId="16860" priority="10056" operator="containsText" text="FALTA">
      <formula>NOT(ISERROR(SEARCH("FALTA",K52)))</formula>
    </cfRule>
  </conditionalFormatting>
  <conditionalFormatting sqref="K52:M53 L51:M51">
    <cfRule type="expression" dxfId="16859" priority="10053">
      <formula>$N$47=$O$47</formula>
    </cfRule>
  </conditionalFormatting>
  <conditionalFormatting sqref="K52:M53 L51:M51">
    <cfRule type="expression" dxfId="16858" priority="10052">
      <formula>$N$47=$W$49</formula>
    </cfRule>
  </conditionalFormatting>
  <conditionalFormatting sqref="N52">
    <cfRule type="expression" dxfId="16857" priority="10050">
      <formula>$L$52&lt;0</formula>
    </cfRule>
    <cfRule type="expression" dxfId="16856" priority="10051">
      <formula>$L$52&gt;0</formula>
    </cfRule>
  </conditionalFormatting>
  <conditionalFormatting sqref="N51:N53">
    <cfRule type="expression" dxfId="16855" priority="10049">
      <formula>$N$47=$W$49</formula>
    </cfRule>
  </conditionalFormatting>
  <conditionalFormatting sqref="L53:M53">
    <cfRule type="expression" dxfId="16854" priority="10048">
      <formula>OR(F55&lt;0,H55&lt;0)</formula>
    </cfRule>
  </conditionalFormatting>
  <conditionalFormatting sqref="K53 N53">
    <cfRule type="expression" dxfId="16853" priority="10047">
      <formula>OR(C55&lt;0,E55&lt;0)</formula>
    </cfRule>
  </conditionalFormatting>
  <conditionalFormatting sqref="K53">
    <cfRule type="expression" dxfId="16852" priority="10046">
      <formula>OR(F55&lt;0,H55&lt;0)</formula>
    </cfRule>
  </conditionalFormatting>
  <conditionalFormatting sqref="K53">
    <cfRule type="containsText" dxfId="16851" priority="10044" operator="containsText" text="SALDO">
      <formula>NOT(ISERROR(SEARCH("SALDO",K53)))</formula>
    </cfRule>
    <cfRule type="containsText" dxfId="16850" priority="10045" operator="containsText" text="FALTA">
      <formula>NOT(ISERROR(SEARCH("FALTA",K53)))</formula>
    </cfRule>
  </conditionalFormatting>
  <conditionalFormatting sqref="K52:K53 L53:N53">
    <cfRule type="expression" dxfId="16849" priority="10043">
      <formula>$N$47="NÃO"</formula>
    </cfRule>
  </conditionalFormatting>
  <conditionalFormatting sqref="L49:M49">
    <cfRule type="cellIs" dxfId="16848" priority="10033" operator="equal">
      <formula>0</formula>
    </cfRule>
    <cfRule type="expression" dxfId="16847" priority="10042">
      <formula>$L$49&lt;0</formula>
    </cfRule>
  </conditionalFormatting>
  <conditionalFormatting sqref="K48:M50">
    <cfRule type="expression" dxfId="16846" priority="10041">
      <formula>$N$47=$O$47</formula>
    </cfRule>
  </conditionalFormatting>
  <conditionalFormatting sqref="K48:M50">
    <cfRule type="expression" dxfId="16845" priority="10040">
      <formula>$N$47=$W$49</formula>
    </cfRule>
  </conditionalFormatting>
  <conditionalFormatting sqref="N48:N50">
    <cfRule type="expression" dxfId="16844" priority="10039">
      <formula>$N$47=$W$49</formula>
    </cfRule>
  </conditionalFormatting>
  <conditionalFormatting sqref="K51">
    <cfRule type="expression" dxfId="16843" priority="10038">
      <formula>$N$47=$O$47</formula>
    </cfRule>
  </conditionalFormatting>
  <conditionalFormatting sqref="K51">
    <cfRule type="expression" dxfId="16842" priority="10037">
      <formula>$N$47=$W$49</formula>
    </cfRule>
  </conditionalFormatting>
  <conditionalFormatting sqref="L50:M50">
    <cfRule type="cellIs" dxfId="16841" priority="10036" operator="equal">
      <formula>0</formula>
    </cfRule>
  </conditionalFormatting>
  <conditionalFormatting sqref="L48:M48">
    <cfRule type="cellIs" dxfId="16840" priority="10034" operator="equal">
      <formula>0</formula>
    </cfRule>
    <cfRule type="cellIs" dxfId="16839" priority="10035" operator="lessThan">
      <formula>0</formula>
    </cfRule>
  </conditionalFormatting>
  <conditionalFormatting sqref="L51:M51">
    <cfRule type="expression" dxfId="16838" priority="10031">
      <formula>AND($L$51=0, $N$47="SIM")</formula>
    </cfRule>
    <cfRule type="expression" dxfId="16837" priority="10032">
      <formula>AND($L$51&lt;0, $N$47="SIM")</formula>
    </cfRule>
  </conditionalFormatting>
  <conditionalFormatting sqref="A6">
    <cfRule type="containsText" dxfId="16836" priority="2126" operator="containsText" text="NTRAB">
      <formula>NOT(ISERROR(SEARCH("NTRAB",A6)))</formula>
    </cfRule>
    <cfRule type="containsText" dxfId="16835" priority="2127" operator="containsText" text="FERIADO">
      <formula>NOT(ISERROR(SEARCH("FERIADO",A6)))</formula>
    </cfRule>
  </conditionalFormatting>
  <conditionalFormatting sqref="A6">
    <cfRule type="containsText" dxfId="16834" priority="2125" operator="containsText" text="FÉRIAS">
      <formula>NOT(ISERROR(SEARCH("FÉRIAS",A6)))</formula>
    </cfRule>
  </conditionalFormatting>
  <conditionalFormatting sqref="A3">
    <cfRule type="containsText" dxfId="16833" priority="2123" operator="containsText" text="NTRAB">
      <formula>NOT(ISERROR(SEARCH("NTRAB",A3)))</formula>
    </cfRule>
    <cfRule type="containsText" dxfId="16832" priority="2124" operator="containsText" text="FERIADO">
      <formula>NOT(ISERROR(SEARCH("FERIADO",A3)))</formula>
    </cfRule>
  </conditionalFormatting>
  <conditionalFormatting sqref="A3">
    <cfRule type="containsText" dxfId="16831" priority="2122" operator="containsText" text="FÉRIAS">
      <formula>NOT(ISERROR(SEARCH("FÉRIAS",A3)))</formula>
    </cfRule>
  </conditionalFormatting>
  <conditionalFormatting sqref="A3 A6">
    <cfRule type="containsText" dxfId="16830" priority="2121" operator="containsText" text="ATESTADO">
      <formula>NOT(ISERROR(SEARCH("ATESTADO",A3)))</formula>
    </cfRule>
  </conditionalFormatting>
  <conditionalFormatting sqref="A4">
    <cfRule type="containsText" dxfId="16829" priority="2119" operator="containsText" text="NTRAB">
      <formula>NOT(ISERROR(SEARCH("NTRAB",A4)))</formula>
    </cfRule>
    <cfRule type="containsText" dxfId="16828" priority="2120" operator="containsText" text="FERIADO">
      <formula>NOT(ISERROR(SEARCH("FERIADO",A4)))</formula>
    </cfRule>
  </conditionalFormatting>
  <conditionalFormatting sqref="A4">
    <cfRule type="containsText" dxfId="16827" priority="2118" operator="containsText" text="FÉRIAS">
      <formula>NOT(ISERROR(SEARCH("FÉRIAS",A4)))</formula>
    </cfRule>
  </conditionalFormatting>
  <conditionalFormatting sqref="A4">
    <cfRule type="expression" dxfId="16826" priority="2114">
      <formula>A3="FERIADO"</formula>
    </cfRule>
    <cfRule type="expression" dxfId="16825" priority="2115">
      <formula>A3="NTRAB"</formula>
    </cfRule>
    <cfRule type="expression" dxfId="16824" priority="2116">
      <formula>A3="FÉRIAS"</formula>
    </cfRule>
    <cfRule type="expression" dxfId="16823" priority="2117">
      <formula>A3="ATESTADO"</formula>
    </cfRule>
  </conditionalFormatting>
  <conditionalFormatting sqref="A4">
    <cfRule type="containsText" dxfId="16822" priority="2113" operator="containsText" text="ATESTADO">
      <formula>NOT(ISERROR(SEARCH("ATESTADO",A4)))</formula>
    </cfRule>
  </conditionalFormatting>
  <conditionalFormatting sqref="A5">
    <cfRule type="containsText" dxfId="16821" priority="2111" operator="containsText" text="NTRAB">
      <formula>NOT(ISERROR(SEARCH("NTRAB",A5)))</formula>
    </cfRule>
    <cfRule type="containsText" dxfId="16820" priority="2112" operator="containsText" text="FERIADO">
      <formula>NOT(ISERROR(SEARCH("FERIADO",A5)))</formula>
    </cfRule>
  </conditionalFormatting>
  <conditionalFormatting sqref="A5">
    <cfRule type="containsText" dxfId="16819" priority="2110" operator="containsText" text="FÉRIAS">
      <formula>NOT(ISERROR(SEARCH("FÉRIAS",A5)))</formula>
    </cfRule>
  </conditionalFormatting>
  <conditionalFormatting sqref="A5">
    <cfRule type="expression" dxfId="16818" priority="2106">
      <formula>A4="FERIADO"</formula>
    </cfRule>
    <cfRule type="expression" dxfId="16817" priority="2107">
      <formula>A4="NTRAB"</formula>
    </cfRule>
    <cfRule type="expression" dxfId="16816" priority="2108">
      <formula>A4="FÉRIAS"</formula>
    </cfRule>
    <cfRule type="expression" dxfId="16815" priority="2109">
      <formula>A4="ATESTADO"</formula>
    </cfRule>
  </conditionalFormatting>
  <conditionalFormatting sqref="A5">
    <cfRule type="containsText" dxfId="16814" priority="2105" operator="containsText" text="ATESTADO">
      <formula>NOT(ISERROR(SEARCH("ATESTADO",A5)))</formula>
    </cfRule>
  </conditionalFormatting>
  <conditionalFormatting sqref="A5">
    <cfRule type="expression" dxfId="16813" priority="2101">
      <formula>A3="ATESTADO"</formula>
    </cfRule>
    <cfRule type="expression" dxfId="16812" priority="2102">
      <formula>A3="FÉRIAS"</formula>
    </cfRule>
    <cfRule type="expression" dxfId="16811" priority="2103">
      <formula>A3="NTRAB"</formula>
    </cfRule>
    <cfRule type="expression" dxfId="16810" priority="2104">
      <formula>A3="FERIADO"</formula>
    </cfRule>
  </conditionalFormatting>
  <conditionalFormatting sqref="A3:A6">
    <cfRule type="containsText" dxfId="16809" priority="2100" operator="containsText" text="HOJE">
      <formula>NOT(ISERROR(SEARCH("HOJE",A3)))</formula>
    </cfRule>
  </conditionalFormatting>
  <conditionalFormatting sqref="A10">
    <cfRule type="containsText" dxfId="16808" priority="2098" operator="containsText" text="NTRAB">
      <formula>NOT(ISERROR(SEARCH("NTRAB",A10)))</formula>
    </cfRule>
    <cfRule type="containsText" dxfId="16807" priority="2099" operator="containsText" text="FERIADO">
      <formula>NOT(ISERROR(SEARCH("FERIADO",A10)))</formula>
    </cfRule>
  </conditionalFormatting>
  <conditionalFormatting sqref="A10">
    <cfRule type="containsText" dxfId="16806" priority="2097" operator="containsText" text="FÉRIAS">
      <formula>NOT(ISERROR(SEARCH("FÉRIAS",A10)))</formula>
    </cfRule>
  </conditionalFormatting>
  <conditionalFormatting sqref="A7">
    <cfRule type="containsText" dxfId="16805" priority="2095" operator="containsText" text="NTRAB">
      <formula>NOT(ISERROR(SEARCH("NTRAB",A7)))</formula>
    </cfRule>
    <cfRule type="containsText" dxfId="16804" priority="2096" operator="containsText" text="FERIADO">
      <formula>NOT(ISERROR(SEARCH("FERIADO",A7)))</formula>
    </cfRule>
  </conditionalFormatting>
  <conditionalFormatting sqref="A7">
    <cfRule type="containsText" dxfId="16803" priority="2094" operator="containsText" text="FÉRIAS">
      <formula>NOT(ISERROR(SEARCH("FÉRIAS",A7)))</formula>
    </cfRule>
  </conditionalFormatting>
  <conditionalFormatting sqref="A7 A10">
    <cfRule type="containsText" dxfId="16802" priority="2093" operator="containsText" text="ATESTADO">
      <formula>NOT(ISERROR(SEARCH("ATESTADO",A7)))</formula>
    </cfRule>
  </conditionalFormatting>
  <conditionalFormatting sqref="A8">
    <cfRule type="containsText" dxfId="16801" priority="2091" operator="containsText" text="NTRAB">
      <formula>NOT(ISERROR(SEARCH("NTRAB",A8)))</formula>
    </cfRule>
    <cfRule type="containsText" dxfId="16800" priority="2092" operator="containsText" text="FERIADO">
      <formula>NOT(ISERROR(SEARCH("FERIADO",A8)))</formula>
    </cfRule>
  </conditionalFormatting>
  <conditionalFormatting sqref="A8">
    <cfRule type="containsText" dxfId="16799" priority="2090" operator="containsText" text="FÉRIAS">
      <formula>NOT(ISERROR(SEARCH("FÉRIAS",A8)))</formula>
    </cfRule>
  </conditionalFormatting>
  <conditionalFormatting sqref="A8">
    <cfRule type="expression" dxfId="16798" priority="2086">
      <formula>A7="FERIADO"</formula>
    </cfRule>
    <cfRule type="expression" dxfId="16797" priority="2087">
      <formula>A7="NTRAB"</formula>
    </cfRule>
    <cfRule type="expression" dxfId="16796" priority="2088">
      <formula>A7="FÉRIAS"</formula>
    </cfRule>
    <cfRule type="expression" dxfId="16795" priority="2089">
      <formula>A7="ATESTADO"</formula>
    </cfRule>
  </conditionalFormatting>
  <conditionalFormatting sqref="A8">
    <cfRule type="containsText" dxfId="16794" priority="2085" operator="containsText" text="ATESTADO">
      <formula>NOT(ISERROR(SEARCH("ATESTADO",A8)))</formula>
    </cfRule>
  </conditionalFormatting>
  <conditionalFormatting sqref="A9">
    <cfRule type="containsText" dxfId="16793" priority="2083" operator="containsText" text="NTRAB">
      <formula>NOT(ISERROR(SEARCH("NTRAB",A9)))</formula>
    </cfRule>
    <cfRule type="containsText" dxfId="16792" priority="2084" operator="containsText" text="FERIADO">
      <formula>NOT(ISERROR(SEARCH("FERIADO",A9)))</formula>
    </cfRule>
  </conditionalFormatting>
  <conditionalFormatting sqref="A9">
    <cfRule type="containsText" dxfId="16791" priority="2082" operator="containsText" text="FÉRIAS">
      <formula>NOT(ISERROR(SEARCH("FÉRIAS",A9)))</formula>
    </cfRule>
  </conditionalFormatting>
  <conditionalFormatting sqref="A9">
    <cfRule type="expression" dxfId="16790" priority="2078">
      <formula>A8="FERIADO"</formula>
    </cfRule>
    <cfRule type="expression" dxfId="16789" priority="2079">
      <formula>A8="NTRAB"</formula>
    </cfRule>
    <cfRule type="expression" dxfId="16788" priority="2080">
      <formula>A8="FÉRIAS"</formula>
    </cfRule>
    <cfRule type="expression" dxfId="16787" priority="2081">
      <formula>A8="ATESTADO"</formula>
    </cfRule>
  </conditionalFormatting>
  <conditionalFormatting sqref="A9">
    <cfRule type="containsText" dxfId="16786" priority="2077" operator="containsText" text="ATESTADO">
      <formula>NOT(ISERROR(SEARCH("ATESTADO",A9)))</formula>
    </cfRule>
  </conditionalFormatting>
  <conditionalFormatting sqref="A9">
    <cfRule type="expression" dxfId="16785" priority="2073">
      <formula>A7="ATESTADO"</formula>
    </cfRule>
    <cfRule type="expression" dxfId="16784" priority="2074">
      <formula>A7="FÉRIAS"</formula>
    </cfRule>
    <cfRule type="expression" dxfId="16783" priority="2075">
      <formula>A7="NTRAB"</formula>
    </cfRule>
    <cfRule type="expression" dxfId="16782" priority="2076">
      <formula>A7="FERIADO"</formula>
    </cfRule>
  </conditionalFormatting>
  <conditionalFormatting sqref="A7:A10">
    <cfRule type="containsText" dxfId="16781" priority="2072" operator="containsText" text="HOJE">
      <formula>NOT(ISERROR(SEARCH("HOJE",A7)))</formula>
    </cfRule>
  </conditionalFormatting>
  <conditionalFormatting sqref="A14">
    <cfRule type="containsText" dxfId="16780" priority="2070" operator="containsText" text="NTRAB">
      <formula>NOT(ISERROR(SEARCH("NTRAB",A14)))</formula>
    </cfRule>
    <cfRule type="containsText" dxfId="16779" priority="2071" operator="containsText" text="FERIADO">
      <formula>NOT(ISERROR(SEARCH("FERIADO",A14)))</formula>
    </cfRule>
  </conditionalFormatting>
  <conditionalFormatting sqref="A14">
    <cfRule type="containsText" dxfId="16778" priority="2069" operator="containsText" text="FÉRIAS">
      <formula>NOT(ISERROR(SEARCH("FÉRIAS",A14)))</formula>
    </cfRule>
  </conditionalFormatting>
  <conditionalFormatting sqref="A11">
    <cfRule type="containsText" dxfId="16777" priority="2067" operator="containsText" text="NTRAB">
      <formula>NOT(ISERROR(SEARCH("NTRAB",A11)))</formula>
    </cfRule>
    <cfRule type="containsText" dxfId="16776" priority="2068" operator="containsText" text="FERIADO">
      <formula>NOT(ISERROR(SEARCH("FERIADO",A11)))</formula>
    </cfRule>
  </conditionalFormatting>
  <conditionalFormatting sqref="A11">
    <cfRule type="containsText" dxfId="16775" priority="2066" operator="containsText" text="FÉRIAS">
      <formula>NOT(ISERROR(SEARCH("FÉRIAS",A11)))</formula>
    </cfRule>
  </conditionalFormatting>
  <conditionalFormatting sqref="A11 A14">
    <cfRule type="containsText" dxfId="16774" priority="2065" operator="containsText" text="ATESTADO">
      <formula>NOT(ISERROR(SEARCH("ATESTADO",A11)))</formula>
    </cfRule>
  </conditionalFormatting>
  <conditionalFormatting sqref="A12">
    <cfRule type="containsText" dxfId="16773" priority="2063" operator="containsText" text="NTRAB">
      <formula>NOT(ISERROR(SEARCH("NTRAB",A12)))</formula>
    </cfRule>
    <cfRule type="containsText" dxfId="16772" priority="2064" operator="containsText" text="FERIADO">
      <formula>NOT(ISERROR(SEARCH("FERIADO",A12)))</formula>
    </cfRule>
  </conditionalFormatting>
  <conditionalFormatting sqref="A12">
    <cfRule type="containsText" dxfId="16771" priority="2062" operator="containsText" text="FÉRIAS">
      <formula>NOT(ISERROR(SEARCH("FÉRIAS",A12)))</formula>
    </cfRule>
  </conditionalFormatting>
  <conditionalFormatting sqref="A12">
    <cfRule type="expression" dxfId="16770" priority="2058">
      <formula>A11="FERIADO"</formula>
    </cfRule>
    <cfRule type="expression" dxfId="16769" priority="2059">
      <formula>A11="NTRAB"</formula>
    </cfRule>
    <cfRule type="expression" dxfId="16768" priority="2060">
      <formula>A11="FÉRIAS"</formula>
    </cfRule>
    <cfRule type="expression" dxfId="16767" priority="2061">
      <formula>A11="ATESTADO"</formula>
    </cfRule>
  </conditionalFormatting>
  <conditionalFormatting sqref="A12">
    <cfRule type="containsText" dxfId="16766" priority="2057" operator="containsText" text="ATESTADO">
      <formula>NOT(ISERROR(SEARCH("ATESTADO",A12)))</formula>
    </cfRule>
  </conditionalFormatting>
  <conditionalFormatting sqref="A11:A12 A14">
    <cfRule type="containsText" dxfId="16765" priority="2056" operator="containsText" text="HOJE">
      <formula>NOT(ISERROR(SEARCH("HOJE",A11)))</formula>
    </cfRule>
  </conditionalFormatting>
  <conditionalFormatting sqref="A18">
    <cfRule type="containsText" dxfId="16764" priority="2054" operator="containsText" text="NTRAB">
      <formula>NOT(ISERROR(SEARCH("NTRAB",A18)))</formula>
    </cfRule>
    <cfRule type="containsText" dxfId="16763" priority="2055" operator="containsText" text="FERIADO">
      <formula>NOT(ISERROR(SEARCH("FERIADO",A18)))</formula>
    </cfRule>
  </conditionalFormatting>
  <conditionalFormatting sqref="A18">
    <cfRule type="containsText" dxfId="16762" priority="2053" operator="containsText" text="FÉRIAS">
      <formula>NOT(ISERROR(SEARCH("FÉRIAS",A18)))</formula>
    </cfRule>
  </conditionalFormatting>
  <conditionalFormatting sqref="A15">
    <cfRule type="containsText" dxfId="16761" priority="2051" operator="containsText" text="NTRAB">
      <formula>NOT(ISERROR(SEARCH("NTRAB",A15)))</formula>
    </cfRule>
    <cfRule type="containsText" dxfId="16760" priority="2052" operator="containsText" text="FERIADO">
      <formula>NOT(ISERROR(SEARCH("FERIADO",A15)))</formula>
    </cfRule>
  </conditionalFormatting>
  <conditionalFormatting sqref="A15">
    <cfRule type="containsText" dxfId="16759" priority="2050" operator="containsText" text="FÉRIAS">
      <formula>NOT(ISERROR(SEARCH("FÉRIAS",A15)))</formula>
    </cfRule>
  </conditionalFormatting>
  <conditionalFormatting sqref="A15 A18">
    <cfRule type="containsText" dxfId="16758" priority="2049" operator="containsText" text="ATESTADO">
      <formula>NOT(ISERROR(SEARCH("ATESTADO",A15)))</formula>
    </cfRule>
  </conditionalFormatting>
  <conditionalFormatting sqref="A16">
    <cfRule type="containsText" dxfId="16757" priority="2047" operator="containsText" text="NTRAB">
      <formula>NOT(ISERROR(SEARCH("NTRAB",A16)))</formula>
    </cfRule>
    <cfRule type="containsText" dxfId="16756" priority="2048" operator="containsText" text="FERIADO">
      <formula>NOT(ISERROR(SEARCH("FERIADO",A16)))</formula>
    </cfRule>
  </conditionalFormatting>
  <conditionalFormatting sqref="A16">
    <cfRule type="containsText" dxfId="16755" priority="2046" operator="containsText" text="FÉRIAS">
      <formula>NOT(ISERROR(SEARCH("FÉRIAS",A16)))</formula>
    </cfRule>
  </conditionalFormatting>
  <conditionalFormatting sqref="A16">
    <cfRule type="expression" dxfId="16754" priority="2042">
      <formula>A15="FERIADO"</formula>
    </cfRule>
    <cfRule type="expression" dxfId="16753" priority="2043">
      <formula>A15="NTRAB"</formula>
    </cfRule>
    <cfRule type="expression" dxfId="16752" priority="2044">
      <formula>A15="FÉRIAS"</formula>
    </cfRule>
    <cfRule type="expression" dxfId="16751" priority="2045">
      <formula>A15="ATESTADO"</formula>
    </cfRule>
  </conditionalFormatting>
  <conditionalFormatting sqref="A16">
    <cfRule type="containsText" dxfId="16750" priority="2041" operator="containsText" text="ATESTADO">
      <formula>NOT(ISERROR(SEARCH("ATESTADO",A16)))</formula>
    </cfRule>
  </conditionalFormatting>
  <conditionalFormatting sqref="A15:A16 A18">
    <cfRule type="containsText" dxfId="16749" priority="2040" operator="containsText" text="HOJE">
      <formula>NOT(ISERROR(SEARCH("HOJE",A15)))</formula>
    </cfRule>
  </conditionalFormatting>
  <conditionalFormatting sqref="A22">
    <cfRule type="containsText" dxfId="16748" priority="2038" operator="containsText" text="NTRAB">
      <formula>NOT(ISERROR(SEARCH("NTRAB",A22)))</formula>
    </cfRule>
    <cfRule type="containsText" dxfId="16747" priority="2039" operator="containsText" text="FERIADO">
      <formula>NOT(ISERROR(SEARCH("FERIADO",A22)))</formula>
    </cfRule>
  </conditionalFormatting>
  <conditionalFormatting sqref="A22">
    <cfRule type="containsText" dxfId="16746" priority="2037" operator="containsText" text="FÉRIAS">
      <formula>NOT(ISERROR(SEARCH("FÉRIAS",A22)))</formula>
    </cfRule>
  </conditionalFormatting>
  <conditionalFormatting sqref="A19">
    <cfRule type="containsText" dxfId="16745" priority="2035" operator="containsText" text="NTRAB">
      <formula>NOT(ISERROR(SEARCH("NTRAB",A19)))</formula>
    </cfRule>
    <cfRule type="containsText" dxfId="16744" priority="2036" operator="containsText" text="FERIADO">
      <formula>NOT(ISERROR(SEARCH("FERIADO",A19)))</formula>
    </cfRule>
  </conditionalFormatting>
  <conditionalFormatting sqref="A19">
    <cfRule type="containsText" dxfId="16743" priority="2034" operator="containsText" text="FÉRIAS">
      <formula>NOT(ISERROR(SEARCH("FÉRIAS",A19)))</formula>
    </cfRule>
  </conditionalFormatting>
  <conditionalFormatting sqref="A19 A22">
    <cfRule type="containsText" dxfId="16742" priority="2033" operator="containsText" text="ATESTADO">
      <formula>NOT(ISERROR(SEARCH("ATESTADO",A19)))</formula>
    </cfRule>
  </conditionalFormatting>
  <conditionalFormatting sqref="A20">
    <cfRule type="containsText" dxfId="16741" priority="2031" operator="containsText" text="NTRAB">
      <formula>NOT(ISERROR(SEARCH("NTRAB",A20)))</formula>
    </cfRule>
    <cfRule type="containsText" dxfId="16740" priority="2032" operator="containsText" text="FERIADO">
      <formula>NOT(ISERROR(SEARCH("FERIADO",A20)))</formula>
    </cfRule>
  </conditionalFormatting>
  <conditionalFormatting sqref="A20">
    <cfRule type="containsText" dxfId="16739" priority="2030" operator="containsText" text="FÉRIAS">
      <formula>NOT(ISERROR(SEARCH("FÉRIAS",A20)))</formula>
    </cfRule>
  </conditionalFormatting>
  <conditionalFormatting sqref="A20">
    <cfRule type="expression" dxfId="16738" priority="2026">
      <formula>A19="FERIADO"</formula>
    </cfRule>
    <cfRule type="expression" dxfId="16737" priority="2027">
      <formula>A19="NTRAB"</formula>
    </cfRule>
    <cfRule type="expression" dxfId="16736" priority="2028">
      <formula>A19="FÉRIAS"</formula>
    </cfRule>
    <cfRule type="expression" dxfId="16735" priority="2029">
      <formula>A19="ATESTADO"</formula>
    </cfRule>
  </conditionalFormatting>
  <conditionalFormatting sqref="A20">
    <cfRule type="containsText" dxfId="16734" priority="2025" operator="containsText" text="ATESTADO">
      <formula>NOT(ISERROR(SEARCH("ATESTADO",A20)))</formula>
    </cfRule>
  </conditionalFormatting>
  <conditionalFormatting sqref="A19:A20 A22">
    <cfRule type="containsText" dxfId="16733" priority="2024" operator="containsText" text="HOJE">
      <formula>NOT(ISERROR(SEARCH("HOJE",A19)))</formula>
    </cfRule>
  </conditionalFormatting>
  <conditionalFormatting sqref="A26">
    <cfRule type="containsText" dxfId="16732" priority="2022" operator="containsText" text="NTRAB">
      <formula>NOT(ISERROR(SEARCH("NTRAB",A26)))</formula>
    </cfRule>
    <cfRule type="containsText" dxfId="16731" priority="2023" operator="containsText" text="FERIADO">
      <formula>NOT(ISERROR(SEARCH("FERIADO",A26)))</formula>
    </cfRule>
  </conditionalFormatting>
  <conditionalFormatting sqref="A26">
    <cfRule type="containsText" dxfId="16730" priority="2021" operator="containsText" text="FÉRIAS">
      <formula>NOT(ISERROR(SEARCH("FÉRIAS",A26)))</formula>
    </cfRule>
  </conditionalFormatting>
  <conditionalFormatting sqref="A23">
    <cfRule type="containsText" dxfId="16729" priority="2019" operator="containsText" text="NTRAB">
      <formula>NOT(ISERROR(SEARCH("NTRAB",A23)))</formula>
    </cfRule>
    <cfRule type="containsText" dxfId="16728" priority="2020" operator="containsText" text="FERIADO">
      <formula>NOT(ISERROR(SEARCH("FERIADO",A23)))</formula>
    </cfRule>
  </conditionalFormatting>
  <conditionalFormatting sqref="A23">
    <cfRule type="containsText" dxfId="16727" priority="2018" operator="containsText" text="FÉRIAS">
      <formula>NOT(ISERROR(SEARCH("FÉRIAS",A23)))</formula>
    </cfRule>
  </conditionalFormatting>
  <conditionalFormatting sqref="A23 A26">
    <cfRule type="containsText" dxfId="16726" priority="2017" operator="containsText" text="ATESTADO">
      <formula>NOT(ISERROR(SEARCH("ATESTADO",A23)))</formula>
    </cfRule>
  </conditionalFormatting>
  <conditionalFormatting sqref="A24">
    <cfRule type="containsText" dxfId="16725" priority="2015" operator="containsText" text="NTRAB">
      <formula>NOT(ISERROR(SEARCH("NTRAB",A24)))</formula>
    </cfRule>
    <cfRule type="containsText" dxfId="16724" priority="2016" operator="containsText" text="FERIADO">
      <formula>NOT(ISERROR(SEARCH("FERIADO",A24)))</formula>
    </cfRule>
  </conditionalFormatting>
  <conditionalFormatting sqref="A24">
    <cfRule type="containsText" dxfId="16723" priority="2014" operator="containsText" text="FÉRIAS">
      <formula>NOT(ISERROR(SEARCH("FÉRIAS",A24)))</formula>
    </cfRule>
  </conditionalFormatting>
  <conditionalFormatting sqref="A24">
    <cfRule type="expression" dxfId="16722" priority="2010">
      <formula>A23="FERIADO"</formula>
    </cfRule>
    <cfRule type="expression" dxfId="16721" priority="2011">
      <formula>A23="NTRAB"</formula>
    </cfRule>
    <cfRule type="expression" dxfId="16720" priority="2012">
      <formula>A23="FÉRIAS"</formula>
    </cfRule>
    <cfRule type="expression" dxfId="16719" priority="2013">
      <formula>A23="ATESTADO"</formula>
    </cfRule>
  </conditionalFormatting>
  <conditionalFormatting sqref="A24">
    <cfRule type="containsText" dxfId="16718" priority="2009" operator="containsText" text="ATESTADO">
      <formula>NOT(ISERROR(SEARCH("ATESTADO",A24)))</formula>
    </cfRule>
  </conditionalFormatting>
  <conditionalFormatting sqref="A23:A24 A26">
    <cfRule type="containsText" dxfId="16717" priority="2008" operator="containsText" text="HOJE">
      <formula>NOT(ISERROR(SEARCH("HOJE",A23)))</formula>
    </cfRule>
  </conditionalFormatting>
  <conditionalFormatting sqref="A30">
    <cfRule type="containsText" dxfId="16716" priority="2006" operator="containsText" text="NTRAB">
      <formula>NOT(ISERROR(SEARCH("NTRAB",A30)))</formula>
    </cfRule>
    <cfRule type="containsText" dxfId="16715" priority="2007" operator="containsText" text="FERIADO">
      <formula>NOT(ISERROR(SEARCH("FERIADO",A30)))</formula>
    </cfRule>
  </conditionalFormatting>
  <conditionalFormatting sqref="A30">
    <cfRule type="containsText" dxfId="16714" priority="2005" operator="containsText" text="FÉRIAS">
      <formula>NOT(ISERROR(SEARCH("FÉRIAS",A30)))</formula>
    </cfRule>
  </conditionalFormatting>
  <conditionalFormatting sqref="A27">
    <cfRule type="containsText" dxfId="16713" priority="2003" operator="containsText" text="NTRAB">
      <formula>NOT(ISERROR(SEARCH("NTRAB",A27)))</formula>
    </cfRule>
    <cfRule type="containsText" dxfId="16712" priority="2004" operator="containsText" text="FERIADO">
      <formula>NOT(ISERROR(SEARCH("FERIADO",A27)))</formula>
    </cfRule>
  </conditionalFormatting>
  <conditionalFormatting sqref="A27">
    <cfRule type="containsText" dxfId="16711" priority="2002" operator="containsText" text="FÉRIAS">
      <formula>NOT(ISERROR(SEARCH("FÉRIAS",A27)))</formula>
    </cfRule>
  </conditionalFormatting>
  <conditionalFormatting sqref="A27 A30">
    <cfRule type="containsText" dxfId="16710" priority="2001" operator="containsText" text="ATESTADO">
      <formula>NOT(ISERROR(SEARCH("ATESTADO",A27)))</formula>
    </cfRule>
  </conditionalFormatting>
  <conditionalFormatting sqref="A28">
    <cfRule type="containsText" dxfId="16709" priority="1999" operator="containsText" text="NTRAB">
      <formula>NOT(ISERROR(SEARCH("NTRAB",A28)))</formula>
    </cfRule>
    <cfRule type="containsText" dxfId="16708" priority="2000" operator="containsText" text="FERIADO">
      <formula>NOT(ISERROR(SEARCH("FERIADO",A28)))</formula>
    </cfRule>
  </conditionalFormatting>
  <conditionalFormatting sqref="A28">
    <cfRule type="containsText" dxfId="16707" priority="1998" operator="containsText" text="FÉRIAS">
      <formula>NOT(ISERROR(SEARCH("FÉRIAS",A28)))</formula>
    </cfRule>
  </conditionalFormatting>
  <conditionalFormatting sqref="A28">
    <cfRule type="expression" dxfId="16706" priority="1994">
      <formula>A27="FERIADO"</formula>
    </cfRule>
    <cfRule type="expression" dxfId="16705" priority="1995">
      <formula>A27="NTRAB"</formula>
    </cfRule>
    <cfRule type="expression" dxfId="16704" priority="1996">
      <formula>A27="FÉRIAS"</formula>
    </cfRule>
    <cfRule type="expression" dxfId="16703" priority="1997">
      <formula>A27="ATESTADO"</formula>
    </cfRule>
  </conditionalFormatting>
  <conditionalFormatting sqref="A28">
    <cfRule type="containsText" dxfId="16702" priority="1993" operator="containsText" text="ATESTADO">
      <formula>NOT(ISERROR(SEARCH("ATESTADO",A28)))</formula>
    </cfRule>
  </conditionalFormatting>
  <conditionalFormatting sqref="A27:A28 A30">
    <cfRule type="containsText" dxfId="16701" priority="1992" operator="containsText" text="HOJE">
      <formula>NOT(ISERROR(SEARCH("HOJE",A27)))</formula>
    </cfRule>
  </conditionalFormatting>
  <conditionalFormatting sqref="A34">
    <cfRule type="containsText" dxfId="16700" priority="1990" operator="containsText" text="NTRAB">
      <formula>NOT(ISERROR(SEARCH("NTRAB",A34)))</formula>
    </cfRule>
    <cfRule type="containsText" dxfId="16699" priority="1991" operator="containsText" text="FERIADO">
      <formula>NOT(ISERROR(SEARCH("FERIADO",A34)))</formula>
    </cfRule>
  </conditionalFormatting>
  <conditionalFormatting sqref="A34">
    <cfRule type="containsText" dxfId="16698" priority="1989" operator="containsText" text="FÉRIAS">
      <formula>NOT(ISERROR(SEARCH("FÉRIAS",A34)))</formula>
    </cfRule>
  </conditionalFormatting>
  <conditionalFormatting sqref="A31">
    <cfRule type="containsText" dxfId="16697" priority="1987" operator="containsText" text="NTRAB">
      <formula>NOT(ISERROR(SEARCH("NTRAB",A31)))</formula>
    </cfRule>
    <cfRule type="containsText" dxfId="16696" priority="1988" operator="containsText" text="FERIADO">
      <formula>NOT(ISERROR(SEARCH("FERIADO",A31)))</formula>
    </cfRule>
  </conditionalFormatting>
  <conditionalFormatting sqref="A31">
    <cfRule type="containsText" dxfId="16695" priority="1986" operator="containsText" text="FÉRIAS">
      <formula>NOT(ISERROR(SEARCH("FÉRIAS",A31)))</formula>
    </cfRule>
  </conditionalFormatting>
  <conditionalFormatting sqref="A31 A34">
    <cfRule type="containsText" dxfId="16694" priority="1985" operator="containsText" text="ATESTADO">
      <formula>NOT(ISERROR(SEARCH("ATESTADO",A31)))</formula>
    </cfRule>
  </conditionalFormatting>
  <conditionalFormatting sqref="A32">
    <cfRule type="containsText" dxfId="16693" priority="1983" operator="containsText" text="NTRAB">
      <formula>NOT(ISERROR(SEARCH("NTRAB",A32)))</formula>
    </cfRule>
    <cfRule type="containsText" dxfId="16692" priority="1984" operator="containsText" text="FERIADO">
      <formula>NOT(ISERROR(SEARCH("FERIADO",A32)))</formula>
    </cfRule>
  </conditionalFormatting>
  <conditionalFormatting sqref="A32">
    <cfRule type="containsText" dxfId="16691" priority="1982" operator="containsText" text="FÉRIAS">
      <formula>NOT(ISERROR(SEARCH("FÉRIAS",A32)))</formula>
    </cfRule>
  </conditionalFormatting>
  <conditionalFormatting sqref="A32">
    <cfRule type="expression" dxfId="16690" priority="1978">
      <formula>A31="FERIADO"</formula>
    </cfRule>
    <cfRule type="expression" dxfId="16689" priority="1979">
      <formula>A31="NTRAB"</formula>
    </cfRule>
    <cfRule type="expression" dxfId="16688" priority="1980">
      <formula>A31="FÉRIAS"</formula>
    </cfRule>
    <cfRule type="expression" dxfId="16687" priority="1981">
      <formula>A31="ATESTADO"</formula>
    </cfRule>
  </conditionalFormatting>
  <conditionalFormatting sqref="A32">
    <cfRule type="containsText" dxfId="16686" priority="1977" operator="containsText" text="ATESTADO">
      <formula>NOT(ISERROR(SEARCH("ATESTADO",A32)))</formula>
    </cfRule>
  </conditionalFormatting>
  <conditionalFormatting sqref="A31:A32 A34">
    <cfRule type="containsText" dxfId="16685" priority="1976" operator="containsText" text="HOJE">
      <formula>NOT(ISERROR(SEARCH("HOJE",A31)))</formula>
    </cfRule>
  </conditionalFormatting>
  <conditionalFormatting sqref="A38">
    <cfRule type="containsText" dxfId="16684" priority="1974" operator="containsText" text="NTRAB">
      <formula>NOT(ISERROR(SEARCH("NTRAB",A38)))</formula>
    </cfRule>
    <cfRule type="containsText" dxfId="16683" priority="1975" operator="containsText" text="FERIADO">
      <formula>NOT(ISERROR(SEARCH("FERIADO",A38)))</formula>
    </cfRule>
  </conditionalFormatting>
  <conditionalFormatting sqref="A38">
    <cfRule type="containsText" dxfId="16682" priority="1973" operator="containsText" text="FÉRIAS">
      <formula>NOT(ISERROR(SEARCH("FÉRIAS",A38)))</formula>
    </cfRule>
  </conditionalFormatting>
  <conditionalFormatting sqref="A35">
    <cfRule type="containsText" dxfId="16681" priority="1971" operator="containsText" text="NTRAB">
      <formula>NOT(ISERROR(SEARCH("NTRAB",A35)))</formula>
    </cfRule>
    <cfRule type="containsText" dxfId="16680" priority="1972" operator="containsText" text="FERIADO">
      <formula>NOT(ISERROR(SEARCH("FERIADO",A35)))</formula>
    </cfRule>
  </conditionalFormatting>
  <conditionalFormatting sqref="A35">
    <cfRule type="containsText" dxfId="16679" priority="1970" operator="containsText" text="FÉRIAS">
      <formula>NOT(ISERROR(SEARCH("FÉRIAS",A35)))</formula>
    </cfRule>
  </conditionalFormatting>
  <conditionalFormatting sqref="A35 A38">
    <cfRule type="containsText" dxfId="16678" priority="1969" operator="containsText" text="ATESTADO">
      <formula>NOT(ISERROR(SEARCH("ATESTADO",A35)))</formula>
    </cfRule>
  </conditionalFormatting>
  <conditionalFormatting sqref="A36">
    <cfRule type="containsText" dxfId="16677" priority="1967" operator="containsText" text="NTRAB">
      <formula>NOT(ISERROR(SEARCH("NTRAB",A36)))</formula>
    </cfRule>
    <cfRule type="containsText" dxfId="16676" priority="1968" operator="containsText" text="FERIADO">
      <formula>NOT(ISERROR(SEARCH("FERIADO",A36)))</formula>
    </cfRule>
  </conditionalFormatting>
  <conditionalFormatting sqref="A36">
    <cfRule type="containsText" dxfId="16675" priority="1966" operator="containsText" text="FÉRIAS">
      <formula>NOT(ISERROR(SEARCH("FÉRIAS",A36)))</formula>
    </cfRule>
  </conditionalFormatting>
  <conditionalFormatting sqref="A36">
    <cfRule type="expression" dxfId="16674" priority="1962">
      <formula>A35="FERIADO"</formula>
    </cfRule>
    <cfRule type="expression" dxfId="16673" priority="1963">
      <formula>A35="NTRAB"</formula>
    </cfRule>
    <cfRule type="expression" dxfId="16672" priority="1964">
      <formula>A35="FÉRIAS"</formula>
    </cfRule>
    <cfRule type="expression" dxfId="16671" priority="1965">
      <formula>A35="ATESTADO"</formula>
    </cfRule>
  </conditionalFormatting>
  <conditionalFormatting sqref="A36">
    <cfRule type="containsText" dxfId="16670" priority="1961" operator="containsText" text="ATESTADO">
      <formula>NOT(ISERROR(SEARCH("ATESTADO",A36)))</formula>
    </cfRule>
  </conditionalFormatting>
  <conditionalFormatting sqref="A35:A36 A38">
    <cfRule type="containsText" dxfId="16669" priority="1960" operator="containsText" text="HOJE">
      <formula>NOT(ISERROR(SEARCH("HOJE",A35)))</formula>
    </cfRule>
  </conditionalFormatting>
  <conditionalFormatting sqref="A42">
    <cfRule type="containsText" dxfId="16668" priority="1958" operator="containsText" text="NTRAB">
      <formula>NOT(ISERROR(SEARCH("NTRAB",A42)))</formula>
    </cfRule>
    <cfRule type="containsText" dxfId="16667" priority="1959" operator="containsText" text="FERIADO">
      <formula>NOT(ISERROR(SEARCH("FERIADO",A42)))</formula>
    </cfRule>
  </conditionalFormatting>
  <conditionalFormatting sqref="A42">
    <cfRule type="containsText" dxfId="16666" priority="1957" operator="containsText" text="FÉRIAS">
      <formula>NOT(ISERROR(SEARCH("FÉRIAS",A42)))</formula>
    </cfRule>
  </conditionalFormatting>
  <conditionalFormatting sqref="A39">
    <cfRule type="containsText" dxfId="16665" priority="1955" operator="containsText" text="NTRAB">
      <formula>NOT(ISERROR(SEARCH("NTRAB",A39)))</formula>
    </cfRule>
    <cfRule type="containsText" dxfId="16664" priority="1956" operator="containsText" text="FERIADO">
      <formula>NOT(ISERROR(SEARCH("FERIADO",A39)))</formula>
    </cfRule>
  </conditionalFormatting>
  <conditionalFormatting sqref="A39">
    <cfRule type="containsText" dxfId="16663" priority="1954" operator="containsText" text="FÉRIAS">
      <formula>NOT(ISERROR(SEARCH("FÉRIAS",A39)))</formula>
    </cfRule>
  </conditionalFormatting>
  <conditionalFormatting sqref="A39 A42">
    <cfRule type="containsText" dxfId="16662" priority="1953" operator="containsText" text="ATESTADO">
      <formula>NOT(ISERROR(SEARCH("ATESTADO",A39)))</formula>
    </cfRule>
  </conditionalFormatting>
  <conditionalFormatting sqref="A40">
    <cfRule type="containsText" dxfId="16661" priority="1951" operator="containsText" text="NTRAB">
      <formula>NOT(ISERROR(SEARCH("NTRAB",A40)))</formula>
    </cfRule>
    <cfRule type="containsText" dxfId="16660" priority="1952" operator="containsText" text="FERIADO">
      <formula>NOT(ISERROR(SEARCH("FERIADO",A40)))</formula>
    </cfRule>
  </conditionalFormatting>
  <conditionalFormatting sqref="A40">
    <cfRule type="containsText" dxfId="16659" priority="1950" operator="containsText" text="FÉRIAS">
      <formula>NOT(ISERROR(SEARCH("FÉRIAS",A40)))</formula>
    </cfRule>
  </conditionalFormatting>
  <conditionalFormatting sqref="A40">
    <cfRule type="expression" dxfId="16658" priority="1946">
      <formula>A39="FERIADO"</formula>
    </cfRule>
    <cfRule type="expression" dxfId="16657" priority="1947">
      <formula>A39="NTRAB"</formula>
    </cfRule>
    <cfRule type="expression" dxfId="16656" priority="1948">
      <formula>A39="FÉRIAS"</formula>
    </cfRule>
    <cfRule type="expression" dxfId="16655" priority="1949">
      <formula>A39="ATESTADO"</formula>
    </cfRule>
  </conditionalFormatting>
  <conditionalFormatting sqref="A40">
    <cfRule type="containsText" dxfId="16654" priority="1945" operator="containsText" text="ATESTADO">
      <formula>NOT(ISERROR(SEARCH("ATESTADO",A40)))</formula>
    </cfRule>
  </conditionalFormatting>
  <conditionalFormatting sqref="A39:A40 A42">
    <cfRule type="containsText" dxfId="16653" priority="1944" operator="containsText" text="HOJE">
      <formula>NOT(ISERROR(SEARCH("HOJE",A39)))</formula>
    </cfRule>
  </conditionalFormatting>
  <conditionalFormatting sqref="A13">
    <cfRule type="containsText" dxfId="16652" priority="1942" operator="containsText" text="NTRAB">
      <formula>NOT(ISERROR(SEARCH("NTRAB",A13)))</formula>
    </cfRule>
    <cfRule type="containsText" dxfId="16651" priority="1943" operator="containsText" text="FERIADO">
      <formula>NOT(ISERROR(SEARCH("FERIADO",A13)))</formula>
    </cfRule>
  </conditionalFormatting>
  <conditionalFormatting sqref="A13">
    <cfRule type="containsText" dxfId="16650" priority="1941" operator="containsText" text="FÉRIAS">
      <formula>NOT(ISERROR(SEARCH("FÉRIAS",A13)))</formula>
    </cfRule>
  </conditionalFormatting>
  <conditionalFormatting sqref="A13">
    <cfRule type="expression" dxfId="16649" priority="1937">
      <formula>A12="FERIADO"</formula>
    </cfRule>
    <cfRule type="expression" dxfId="16648" priority="1938">
      <formula>A12="NTRAB"</formula>
    </cfRule>
    <cfRule type="expression" dxfId="16647" priority="1939">
      <formula>A12="FÉRIAS"</formula>
    </cfRule>
    <cfRule type="expression" dxfId="16646" priority="1940">
      <formula>A12="ATESTADO"</formula>
    </cfRule>
  </conditionalFormatting>
  <conditionalFormatting sqref="A13">
    <cfRule type="containsText" dxfId="16645" priority="1936" operator="containsText" text="ATESTADO">
      <formula>NOT(ISERROR(SEARCH("ATESTADO",A13)))</formula>
    </cfRule>
  </conditionalFormatting>
  <conditionalFormatting sqref="A13">
    <cfRule type="expression" dxfId="16644" priority="1932">
      <formula>A11="ATESTADO"</formula>
    </cfRule>
    <cfRule type="expression" dxfId="16643" priority="1933">
      <formula>A11="FÉRIAS"</formula>
    </cfRule>
    <cfRule type="expression" dxfId="16642" priority="1934">
      <formula>A11="NTRAB"</formula>
    </cfRule>
    <cfRule type="expression" dxfId="16641" priority="1935">
      <formula>A11="FERIADO"</formula>
    </cfRule>
  </conditionalFormatting>
  <conditionalFormatting sqref="A13">
    <cfRule type="containsText" dxfId="16640" priority="1931" operator="containsText" text="HOJE">
      <formula>NOT(ISERROR(SEARCH("HOJE",A13)))</formula>
    </cfRule>
  </conditionalFormatting>
  <conditionalFormatting sqref="A17">
    <cfRule type="containsText" dxfId="16639" priority="1929" operator="containsText" text="NTRAB">
      <formula>NOT(ISERROR(SEARCH("NTRAB",A17)))</formula>
    </cfRule>
    <cfRule type="containsText" dxfId="16638" priority="1930" operator="containsText" text="FERIADO">
      <formula>NOT(ISERROR(SEARCH("FERIADO",A17)))</formula>
    </cfRule>
  </conditionalFormatting>
  <conditionalFormatting sqref="A17">
    <cfRule type="containsText" dxfId="16637" priority="1928" operator="containsText" text="FÉRIAS">
      <formula>NOT(ISERROR(SEARCH("FÉRIAS",A17)))</formula>
    </cfRule>
  </conditionalFormatting>
  <conditionalFormatting sqref="A17">
    <cfRule type="expression" dxfId="16636" priority="1924">
      <formula>A16="FERIADO"</formula>
    </cfRule>
    <cfRule type="expression" dxfId="16635" priority="1925">
      <formula>A16="NTRAB"</formula>
    </cfRule>
    <cfRule type="expression" dxfId="16634" priority="1926">
      <formula>A16="FÉRIAS"</formula>
    </cfRule>
    <cfRule type="expression" dxfId="16633" priority="1927">
      <formula>A16="ATESTADO"</formula>
    </cfRule>
  </conditionalFormatting>
  <conditionalFormatting sqref="A17">
    <cfRule type="containsText" dxfId="16632" priority="1923" operator="containsText" text="ATESTADO">
      <formula>NOT(ISERROR(SEARCH("ATESTADO",A17)))</formula>
    </cfRule>
  </conditionalFormatting>
  <conditionalFormatting sqref="A17">
    <cfRule type="expression" dxfId="16631" priority="1919">
      <formula>A15="ATESTADO"</formula>
    </cfRule>
    <cfRule type="expression" dxfId="16630" priority="1920">
      <formula>A15="FÉRIAS"</formula>
    </cfRule>
    <cfRule type="expression" dxfId="16629" priority="1921">
      <formula>A15="NTRAB"</formula>
    </cfRule>
    <cfRule type="expression" dxfId="16628" priority="1922">
      <formula>A15="FERIADO"</formula>
    </cfRule>
  </conditionalFormatting>
  <conditionalFormatting sqref="A17">
    <cfRule type="containsText" dxfId="16627" priority="1918" operator="containsText" text="HOJE">
      <formula>NOT(ISERROR(SEARCH("HOJE",A17)))</formula>
    </cfRule>
  </conditionalFormatting>
  <conditionalFormatting sqref="A21">
    <cfRule type="containsText" dxfId="16626" priority="1916" operator="containsText" text="NTRAB">
      <formula>NOT(ISERROR(SEARCH("NTRAB",A21)))</formula>
    </cfRule>
    <cfRule type="containsText" dxfId="16625" priority="1917" operator="containsText" text="FERIADO">
      <formula>NOT(ISERROR(SEARCH("FERIADO",A21)))</formula>
    </cfRule>
  </conditionalFormatting>
  <conditionalFormatting sqref="A21">
    <cfRule type="containsText" dxfId="16624" priority="1915" operator="containsText" text="FÉRIAS">
      <formula>NOT(ISERROR(SEARCH("FÉRIAS",A21)))</formula>
    </cfRule>
  </conditionalFormatting>
  <conditionalFormatting sqref="A21">
    <cfRule type="expression" dxfId="16623" priority="1911">
      <formula>A20="FERIADO"</formula>
    </cfRule>
    <cfRule type="expression" dxfId="16622" priority="1912">
      <formula>A20="NTRAB"</formula>
    </cfRule>
    <cfRule type="expression" dxfId="16621" priority="1913">
      <formula>A20="FÉRIAS"</formula>
    </cfRule>
    <cfRule type="expression" dxfId="16620" priority="1914">
      <formula>A20="ATESTADO"</formula>
    </cfRule>
  </conditionalFormatting>
  <conditionalFormatting sqref="A21">
    <cfRule type="containsText" dxfId="16619" priority="1910" operator="containsText" text="ATESTADO">
      <formula>NOT(ISERROR(SEARCH("ATESTADO",A21)))</formula>
    </cfRule>
  </conditionalFormatting>
  <conditionalFormatting sqref="A21">
    <cfRule type="expression" dxfId="16618" priority="1906">
      <formula>A19="ATESTADO"</formula>
    </cfRule>
    <cfRule type="expression" dxfId="16617" priority="1907">
      <formula>A19="FÉRIAS"</formula>
    </cfRule>
    <cfRule type="expression" dxfId="16616" priority="1908">
      <formula>A19="NTRAB"</formula>
    </cfRule>
    <cfRule type="expression" dxfId="16615" priority="1909">
      <formula>A19="FERIADO"</formula>
    </cfRule>
  </conditionalFormatting>
  <conditionalFormatting sqref="A21">
    <cfRule type="containsText" dxfId="16614" priority="1905" operator="containsText" text="HOJE">
      <formula>NOT(ISERROR(SEARCH("HOJE",A21)))</formula>
    </cfRule>
  </conditionalFormatting>
  <conditionalFormatting sqref="A25">
    <cfRule type="containsText" dxfId="16613" priority="1903" operator="containsText" text="NTRAB">
      <formula>NOT(ISERROR(SEARCH("NTRAB",A25)))</formula>
    </cfRule>
    <cfRule type="containsText" dxfId="16612" priority="1904" operator="containsText" text="FERIADO">
      <formula>NOT(ISERROR(SEARCH("FERIADO",A25)))</formula>
    </cfRule>
  </conditionalFormatting>
  <conditionalFormatting sqref="A25">
    <cfRule type="containsText" dxfId="16611" priority="1902" operator="containsText" text="FÉRIAS">
      <formula>NOT(ISERROR(SEARCH("FÉRIAS",A25)))</formula>
    </cfRule>
  </conditionalFormatting>
  <conditionalFormatting sqref="A25">
    <cfRule type="expression" dxfId="16610" priority="1898">
      <formula>A24="FERIADO"</formula>
    </cfRule>
    <cfRule type="expression" dxfId="16609" priority="1899">
      <formula>A24="NTRAB"</formula>
    </cfRule>
    <cfRule type="expression" dxfId="16608" priority="1900">
      <formula>A24="FÉRIAS"</formula>
    </cfRule>
    <cfRule type="expression" dxfId="16607" priority="1901">
      <formula>A24="ATESTADO"</formula>
    </cfRule>
  </conditionalFormatting>
  <conditionalFormatting sqref="A25">
    <cfRule type="containsText" dxfId="16606" priority="1897" operator="containsText" text="ATESTADO">
      <formula>NOT(ISERROR(SEARCH("ATESTADO",A25)))</formula>
    </cfRule>
  </conditionalFormatting>
  <conditionalFormatting sqref="A25">
    <cfRule type="expression" dxfId="16605" priority="1893">
      <formula>A23="ATESTADO"</formula>
    </cfRule>
    <cfRule type="expression" dxfId="16604" priority="1894">
      <formula>A23="FÉRIAS"</formula>
    </cfRule>
    <cfRule type="expression" dxfId="16603" priority="1895">
      <formula>A23="NTRAB"</formula>
    </cfRule>
    <cfRule type="expression" dxfId="16602" priority="1896">
      <formula>A23="FERIADO"</formula>
    </cfRule>
  </conditionalFormatting>
  <conditionalFormatting sqref="A25">
    <cfRule type="containsText" dxfId="16601" priority="1892" operator="containsText" text="HOJE">
      <formula>NOT(ISERROR(SEARCH("HOJE",A25)))</formula>
    </cfRule>
  </conditionalFormatting>
  <conditionalFormatting sqref="A29">
    <cfRule type="containsText" dxfId="16600" priority="1890" operator="containsText" text="NTRAB">
      <formula>NOT(ISERROR(SEARCH("NTRAB",A29)))</formula>
    </cfRule>
    <cfRule type="containsText" dxfId="16599" priority="1891" operator="containsText" text="FERIADO">
      <formula>NOT(ISERROR(SEARCH("FERIADO",A29)))</formula>
    </cfRule>
  </conditionalFormatting>
  <conditionalFormatting sqref="A29">
    <cfRule type="containsText" dxfId="16598" priority="1889" operator="containsText" text="FÉRIAS">
      <formula>NOT(ISERROR(SEARCH("FÉRIAS",A29)))</formula>
    </cfRule>
  </conditionalFormatting>
  <conditionalFormatting sqref="A29">
    <cfRule type="expression" dxfId="16597" priority="1885">
      <formula>A28="FERIADO"</formula>
    </cfRule>
    <cfRule type="expression" dxfId="16596" priority="1886">
      <formula>A28="NTRAB"</formula>
    </cfRule>
    <cfRule type="expression" dxfId="16595" priority="1887">
      <formula>A28="FÉRIAS"</formula>
    </cfRule>
    <cfRule type="expression" dxfId="16594" priority="1888">
      <formula>A28="ATESTADO"</formula>
    </cfRule>
  </conditionalFormatting>
  <conditionalFormatting sqref="A29">
    <cfRule type="containsText" dxfId="16593" priority="1884" operator="containsText" text="ATESTADO">
      <formula>NOT(ISERROR(SEARCH("ATESTADO",A29)))</formula>
    </cfRule>
  </conditionalFormatting>
  <conditionalFormatting sqref="A29">
    <cfRule type="expression" dxfId="16592" priority="1880">
      <formula>A27="ATESTADO"</formula>
    </cfRule>
    <cfRule type="expression" dxfId="16591" priority="1881">
      <formula>A27="FÉRIAS"</formula>
    </cfRule>
    <cfRule type="expression" dxfId="16590" priority="1882">
      <formula>A27="NTRAB"</formula>
    </cfRule>
    <cfRule type="expression" dxfId="16589" priority="1883">
      <formula>A27="FERIADO"</formula>
    </cfRule>
  </conditionalFormatting>
  <conditionalFormatting sqref="A29">
    <cfRule type="containsText" dxfId="16588" priority="1879" operator="containsText" text="HOJE">
      <formula>NOT(ISERROR(SEARCH("HOJE",A29)))</formula>
    </cfRule>
  </conditionalFormatting>
  <conditionalFormatting sqref="A33">
    <cfRule type="containsText" dxfId="16587" priority="1877" operator="containsText" text="NTRAB">
      <formula>NOT(ISERROR(SEARCH("NTRAB",A33)))</formula>
    </cfRule>
    <cfRule type="containsText" dxfId="16586" priority="1878" operator="containsText" text="FERIADO">
      <formula>NOT(ISERROR(SEARCH("FERIADO",A33)))</formula>
    </cfRule>
  </conditionalFormatting>
  <conditionalFormatting sqref="A33">
    <cfRule type="containsText" dxfId="16585" priority="1876" operator="containsText" text="FÉRIAS">
      <formula>NOT(ISERROR(SEARCH("FÉRIAS",A33)))</formula>
    </cfRule>
  </conditionalFormatting>
  <conditionalFormatting sqref="A33">
    <cfRule type="expression" dxfId="16584" priority="1872">
      <formula>A32="FERIADO"</formula>
    </cfRule>
    <cfRule type="expression" dxfId="16583" priority="1873">
      <formula>A32="NTRAB"</formula>
    </cfRule>
    <cfRule type="expression" dxfId="16582" priority="1874">
      <formula>A32="FÉRIAS"</formula>
    </cfRule>
    <cfRule type="expression" dxfId="16581" priority="1875">
      <formula>A32="ATESTADO"</formula>
    </cfRule>
  </conditionalFormatting>
  <conditionalFormatting sqref="A33">
    <cfRule type="containsText" dxfId="16580" priority="1871" operator="containsText" text="ATESTADO">
      <formula>NOT(ISERROR(SEARCH("ATESTADO",A33)))</formula>
    </cfRule>
  </conditionalFormatting>
  <conditionalFormatting sqref="A33">
    <cfRule type="expression" dxfId="16579" priority="1867">
      <formula>A31="ATESTADO"</formula>
    </cfRule>
    <cfRule type="expression" dxfId="16578" priority="1868">
      <formula>A31="FÉRIAS"</formula>
    </cfRule>
    <cfRule type="expression" dxfId="16577" priority="1869">
      <formula>A31="NTRAB"</formula>
    </cfRule>
    <cfRule type="expression" dxfId="16576" priority="1870">
      <formula>A31="FERIADO"</formula>
    </cfRule>
  </conditionalFormatting>
  <conditionalFormatting sqref="A33">
    <cfRule type="containsText" dxfId="16575" priority="1866" operator="containsText" text="HOJE">
      <formula>NOT(ISERROR(SEARCH("HOJE",A33)))</formula>
    </cfRule>
  </conditionalFormatting>
  <conditionalFormatting sqref="A37">
    <cfRule type="containsText" dxfId="16574" priority="1864" operator="containsText" text="NTRAB">
      <formula>NOT(ISERROR(SEARCH("NTRAB",A37)))</formula>
    </cfRule>
    <cfRule type="containsText" dxfId="16573" priority="1865" operator="containsText" text="FERIADO">
      <formula>NOT(ISERROR(SEARCH("FERIADO",A37)))</formula>
    </cfRule>
  </conditionalFormatting>
  <conditionalFormatting sqref="A37">
    <cfRule type="containsText" dxfId="16572" priority="1863" operator="containsText" text="FÉRIAS">
      <formula>NOT(ISERROR(SEARCH("FÉRIAS",A37)))</formula>
    </cfRule>
  </conditionalFormatting>
  <conditionalFormatting sqref="A37">
    <cfRule type="expression" dxfId="16571" priority="1859">
      <formula>A36="FERIADO"</formula>
    </cfRule>
    <cfRule type="expression" dxfId="16570" priority="1860">
      <formula>A36="NTRAB"</formula>
    </cfRule>
    <cfRule type="expression" dxfId="16569" priority="1861">
      <formula>A36="FÉRIAS"</formula>
    </cfRule>
    <cfRule type="expression" dxfId="16568" priority="1862">
      <formula>A36="ATESTADO"</formula>
    </cfRule>
  </conditionalFormatting>
  <conditionalFormatting sqref="A37">
    <cfRule type="containsText" dxfId="16567" priority="1858" operator="containsText" text="ATESTADO">
      <formula>NOT(ISERROR(SEARCH("ATESTADO",A37)))</formula>
    </cfRule>
  </conditionalFormatting>
  <conditionalFormatting sqref="A37">
    <cfRule type="expression" dxfId="16566" priority="1854">
      <formula>A35="ATESTADO"</formula>
    </cfRule>
    <cfRule type="expression" dxfId="16565" priority="1855">
      <formula>A35="FÉRIAS"</formula>
    </cfRule>
    <cfRule type="expression" dxfId="16564" priority="1856">
      <formula>A35="NTRAB"</formula>
    </cfRule>
    <cfRule type="expression" dxfId="16563" priority="1857">
      <formula>A35="FERIADO"</formula>
    </cfRule>
  </conditionalFormatting>
  <conditionalFormatting sqref="A37">
    <cfRule type="containsText" dxfId="16562" priority="1853" operator="containsText" text="HOJE">
      <formula>NOT(ISERROR(SEARCH("HOJE",A37)))</formula>
    </cfRule>
  </conditionalFormatting>
  <conditionalFormatting sqref="A41">
    <cfRule type="containsText" dxfId="16561" priority="1851" operator="containsText" text="NTRAB">
      <formula>NOT(ISERROR(SEARCH("NTRAB",A41)))</formula>
    </cfRule>
    <cfRule type="containsText" dxfId="16560" priority="1852" operator="containsText" text="FERIADO">
      <formula>NOT(ISERROR(SEARCH("FERIADO",A41)))</formula>
    </cfRule>
  </conditionalFormatting>
  <conditionalFormatting sqref="A41">
    <cfRule type="containsText" dxfId="16559" priority="1850" operator="containsText" text="FÉRIAS">
      <formula>NOT(ISERROR(SEARCH("FÉRIAS",A41)))</formula>
    </cfRule>
  </conditionalFormatting>
  <conditionalFormatting sqref="A41">
    <cfRule type="expression" dxfId="16558" priority="1846">
      <formula>A40="FERIADO"</formula>
    </cfRule>
    <cfRule type="expression" dxfId="16557" priority="1847">
      <formula>A40="NTRAB"</formula>
    </cfRule>
    <cfRule type="expression" dxfId="16556" priority="1848">
      <formula>A40="FÉRIAS"</formula>
    </cfRule>
    <cfRule type="expression" dxfId="16555" priority="1849">
      <formula>A40="ATESTADO"</formula>
    </cfRule>
  </conditionalFormatting>
  <conditionalFormatting sqref="A41">
    <cfRule type="containsText" dxfId="16554" priority="1845" operator="containsText" text="ATESTADO">
      <formula>NOT(ISERROR(SEARCH("ATESTADO",A41)))</formula>
    </cfRule>
  </conditionalFormatting>
  <conditionalFormatting sqref="A41">
    <cfRule type="expression" dxfId="16553" priority="1841">
      <formula>A39="ATESTADO"</formula>
    </cfRule>
    <cfRule type="expression" dxfId="16552" priority="1842">
      <formula>A39="FÉRIAS"</formula>
    </cfRule>
    <cfRule type="expression" dxfId="16551" priority="1843">
      <formula>A39="NTRAB"</formula>
    </cfRule>
    <cfRule type="expression" dxfId="16550" priority="1844">
      <formula>A39="FERIADO"</formula>
    </cfRule>
  </conditionalFormatting>
  <conditionalFormatting sqref="A41">
    <cfRule type="containsText" dxfId="16549" priority="1840" operator="containsText" text="HOJE">
      <formula>NOT(ISERROR(SEARCH("HOJE",A41)))</formula>
    </cfRule>
  </conditionalFormatting>
  <conditionalFormatting sqref="F6">
    <cfRule type="containsText" dxfId="16548" priority="1838" operator="containsText" text="NTRAB">
      <formula>NOT(ISERROR(SEARCH("NTRAB",F6)))</formula>
    </cfRule>
    <cfRule type="containsText" dxfId="16547" priority="1839" operator="containsText" text="FERIADO">
      <formula>NOT(ISERROR(SEARCH("FERIADO",F6)))</formula>
    </cfRule>
  </conditionalFormatting>
  <conditionalFormatting sqref="F6">
    <cfRule type="containsText" dxfId="16546" priority="1837" operator="containsText" text="FÉRIAS">
      <formula>NOT(ISERROR(SEARCH("FÉRIAS",F6)))</formula>
    </cfRule>
  </conditionalFormatting>
  <conditionalFormatting sqref="F3">
    <cfRule type="containsText" dxfId="16545" priority="1835" operator="containsText" text="NTRAB">
      <formula>NOT(ISERROR(SEARCH("NTRAB",F3)))</formula>
    </cfRule>
    <cfRule type="containsText" dxfId="16544" priority="1836" operator="containsText" text="FERIADO">
      <formula>NOT(ISERROR(SEARCH("FERIADO",F3)))</formula>
    </cfRule>
  </conditionalFormatting>
  <conditionalFormatting sqref="F3">
    <cfRule type="containsText" dxfId="16543" priority="1834" operator="containsText" text="FÉRIAS">
      <formula>NOT(ISERROR(SEARCH("FÉRIAS",F3)))</formula>
    </cfRule>
  </conditionalFormatting>
  <conditionalFormatting sqref="F3 F6">
    <cfRule type="containsText" dxfId="16542" priority="1833" operator="containsText" text="ATESTADO">
      <formula>NOT(ISERROR(SEARCH("ATESTADO",F3)))</formula>
    </cfRule>
  </conditionalFormatting>
  <conditionalFormatting sqref="F3 F6">
    <cfRule type="containsText" dxfId="16541" priority="1832" operator="containsText" text="HOJE">
      <formula>NOT(ISERROR(SEARCH("HOJE",F3)))</formula>
    </cfRule>
  </conditionalFormatting>
  <conditionalFormatting sqref="F10">
    <cfRule type="containsText" dxfId="16540" priority="1830" operator="containsText" text="NTRAB">
      <formula>NOT(ISERROR(SEARCH("NTRAB",F10)))</formula>
    </cfRule>
    <cfRule type="containsText" dxfId="16539" priority="1831" operator="containsText" text="FERIADO">
      <formula>NOT(ISERROR(SEARCH("FERIADO",F10)))</formula>
    </cfRule>
  </conditionalFormatting>
  <conditionalFormatting sqref="F10">
    <cfRule type="containsText" dxfId="16538" priority="1829" operator="containsText" text="FÉRIAS">
      <formula>NOT(ISERROR(SEARCH("FÉRIAS",F10)))</formula>
    </cfRule>
  </conditionalFormatting>
  <conditionalFormatting sqref="F7">
    <cfRule type="containsText" dxfId="16537" priority="1827" operator="containsText" text="NTRAB">
      <formula>NOT(ISERROR(SEARCH("NTRAB",F7)))</formula>
    </cfRule>
    <cfRule type="containsText" dxfId="16536" priority="1828" operator="containsText" text="FERIADO">
      <formula>NOT(ISERROR(SEARCH("FERIADO",F7)))</formula>
    </cfRule>
  </conditionalFormatting>
  <conditionalFormatting sqref="F7">
    <cfRule type="containsText" dxfId="16535" priority="1826" operator="containsText" text="FÉRIAS">
      <formula>NOT(ISERROR(SEARCH("FÉRIAS",F7)))</formula>
    </cfRule>
  </conditionalFormatting>
  <conditionalFormatting sqref="F7 F10">
    <cfRule type="containsText" dxfId="16534" priority="1825" operator="containsText" text="ATESTADO">
      <formula>NOT(ISERROR(SEARCH("ATESTADO",F7)))</formula>
    </cfRule>
  </conditionalFormatting>
  <conditionalFormatting sqref="F8">
    <cfRule type="containsText" dxfId="16533" priority="1823" operator="containsText" text="NTRAB">
      <formula>NOT(ISERROR(SEARCH("NTRAB",F8)))</formula>
    </cfRule>
    <cfRule type="containsText" dxfId="16532" priority="1824" operator="containsText" text="FERIADO">
      <formula>NOT(ISERROR(SEARCH("FERIADO",F8)))</formula>
    </cfRule>
  </conditionalFormatting>
  <conditionalFormatting sqref="F8">
    <cfRule type="containsText" dxfId="16531" priority="1822" operator="containsText" text="FÉRIAS">
      <formula>NOT(ISERROR(SEARCH("FÉRIAS",F8)))</formula>
    </cfRule>
  </conditionalFormatting>
  <conditionalFormatting sqref="F8">
    <cfRule type="expression" dxfId="16530" priority="1818">
      <formula>F7="FERIADO"</formula>
    </cfRule>
    <cfRule type="expression" dxfId="16529" priority="1819">
      <formula>F7="NTRAB"</formula>
    </cfRule>
    <cfRule type="expression" dxfId="16528" priority="1820">
      <formula>F7="FÉRIAS"</formula>
    </cfRule>
    <cfRule type="expression" dxfId="16527" priority="1821">
      <formula>F7="ATESTADO"</formula>
    </cfRule>
  </conditionalFormatting>
  <conditionalFormatting sqref="F8">
    <cfRule type="containsText" dxfId="16526" priority="1817" operator="containsText" text="ATESTADO">
      <formula>NOT(ISERROR(SEARCH("ATESTADO",F8)))</formula>
    </cfRule>
  </conditionalFormatting>
  <conditionalFormatting sqref="F9">
    <cfRule type="containsText" dxfId="16525" priority="1815" operator="containsText" text="NTRAB">
      <formula>NOT(ISERROR(SEARCH("NTRAB",F9)))</formula>
    </cfRule>
    <cfRule type="containsText" dxfId="16524" priority="1816" operator="containsText" text="FERIADO">
      <formula>NOT(ISERROR(SEARCH("FERIADO",F9)))</formula>
    </cfRule>
  </conditionalFormatting>
  <conditionalFormatting sqref="F9">
    <cfRule type="containsText" dxfId="16523" priority="1814" operator="containsText" text="FÉRIAS">
      <formula>NOT(ISERROR(SEARCH("FÉRIAS",F9)))</formula>
    </cfRule>
  </conditionalFormatting>
  <conditionalFormatting sqref="F9">
    <cfRule type="expression" dxfId="16522" priority="1810">
      <formula>F8="FERIADO"</formula>
    </cfRule>
    <cfRule type="expression" dxfId="16521" priority="1811">
      <formula>F8="NTRAB"</formula>
    </cfRule>
    <cfRule type="expression" dxfId="16520" priority="1812">
      <formula>F8="FÉRIAS"</formula>
    </cfRule>
    <cfRule type="expression" dxfId="16519" priority="1813">
      <formula>F8="ATESTADO"</formula>
    </cfRule>
  </conditionalFormatting>
  <conditionalFormatting sqref="F9">
    <cfRule type="containsText" dxfId="16518" priority="1809" operator="containsText" text="ATESTADO">
      <formula>NOT(ISERROR(SEARCH("ATESTADO",F9)))</formula>
    </cfRule>
  </conditionalFormatting>
  <conditionalFormatting sqref="F9">
    <cfRule type="expression" dxfId="16517" priority="1805">
      <formula>F7="ATESTADO"</formula>
    </cfRule>
    <cfRule type="expression" dxfId="16516" priority="1806">
      <formula>F7="FÉRIAS"</formula>
    </cfRule>
    <cfRule type="expression" dxfId="16515" priority="1807">
      <formula>F7="NTRAB"</formula>
    </cfRule>
    <cfRule type="expression" dxfId="16514" priority="1808">
      <formula>F7="FERIADO"</formula>
    </cfRule>
  </conditionalFormatting>
  <conditionalFormatting sqref="F7:F10">
    <cfRule type="containsText" dxfId="16513" priority="1804" operator="containsText" text="HOJE">
      <formula>NOT(ISERROR(SEARCH("HOJE",F7)))</formula>
    </cfRule>
  </conditionalFormatting>
  <conditionalFormatting sqref="F14">
    <cfRule type="containsText" dxfId="16512" priority="1802" operator="containsText" text="NTRAB">
      <formula>NOT(ISERROR(SEARCH("NTRAB",F14)))</formula>
    </cfRule>
    <cfRule type="containsText" dxfId="16511" priority="1803" operator="containsText" text="FERIADO">
      <formula>NOT(ISERROR(SEARCH("FERIADO",F14)))</formula>
    </cfRule>
  </conditionalFormatting>
  <conditionalFormatting sqref="F14">
    <cfRule type="containsText" dxfId="16510" priority="1801" operator="containsText" text="FÉRIAS">
      <formula>NOT(ISERROR(SEARCH("FÉRIAS",F14)))</formula>
    </cfRule>
  </conditionalFormatting>
  <conditionalFormatting sqref="F11">
    <cfRule type="containsText" dxfId="16509" priority="1799" operator="containsText" text="NTRAB">
      <formula>NOT(ISERROR(SEARCH("NTRAB",F11)))</formula>
    </cfRule>
    <cfRule type="containsText" dxfId="16508" priority="1800" operator="containsText" text="FERIADO">
      <formula>NOT(ISERROR(SEARCH("FERIADO",F11)))</formula>
    </cfRule>
  </conditionalFormatting>
  <conditionalFormatting sqref="F11">
    <cfRule type="containsText" dxfId="16507" priority="1798" operator="containsText" text="FÉRIAS">
      <formula>NOT(ISERROR(SEARCH("FÉRIAS",F11)))</formula>
    </cfRule>
  </conditionalFormatting>
  <conditionalFormatting sqref="F11 F14">
    <cfRule type="containsText" dxfId="16506" priority="1797" operator="containsText" text="ATESTADO">
      <formula>NOT(ISERROR(SEARCH("ATESTADO",F11)))</formula>
    </cfRule>
  </conditionalFormatting>
  <conditionalFormatting sqref="F12">
    <cfRule type="containsText" dxfId="16505" priority="1795" operator="containsText" text="NTRAB">
      <formula>NOT(ISERROR(SEARCH("NTRAB",F12)))</formula>
    </cfRule>
    <cfRule type="containsText" dxfId="16504" priority="1796" operator="containsText" text="FERIADO">
      <formula>NOT(ISERROR(SEARCH("FERIADO",F12)))</formula>
    </cfRule>
  </conditionalFormatting>
  <conditionalFormatting sqref="F12">
    <cfRule type="containsText" dxfId="16503" priority="1794" operator="containsText" text="FÉRIAS">
      <formula>NOT(ISERROR(SEARCH("FÉRIAS",F12)))</formula>
    </cfRule>
  </conditionalFormatting>
  <conditionalFormatting sqref="F12">
    <cfRule type="expression" dxfId="16502" priority="1790">
      <formula>F11="FERIADO"</formula>
    </cfRule>
    <cfRule type="expression" dxfId="16501" priority="1791">
      <formula>F11="NTRAB"</formula>
    </cfRule>
    <cfRule type="expression" dxfId="16500" priority="1792">
      <formula>F11="FÉRIAS"</formula>
    </cfRule>
    <cfRule type="expression" dxfId="16499" priority="1793">
      <formula>F11="ATESTADO"</formula>
    </cfRule>
  </conditionalFormatting>
  <conditionalFormatting sqref="F12">
    <cfRule type="containsText" dxfId="16498" priority="1789" operator="containsText" text="ATESTADO">
      <formula>NOT(ISERROR(SEARCH("ATESTADO",F12)))</formula>
    </cfRule>
  </conditionalFormatting>
  <conditionalFormatting sqref="F11:F12 F14">
    <cfRule type="containsText" dxfId="16497" priority="1788" operator="containsText" text="HOJE">
      <formula>NOT(ISERROR(SEARCH("HOJE",F11)))</formula>
    </cfRule>
  </conditionalFormatting>
  <conditionalFormatting sqref="F18">
    <cfRule type="containsText" dxfId="16496" priority="1786" operator="containsText" text="NTRAB">
      <formula>NOT(ISERROR(SEARCH("NTRAB",F18)))</formula>
    </cfRule>
    <cfRule type="containsText" dxfId="16495" priority="1787" operator="containsText" text="FERIADO">
      <formula>NOT(ISERROR(SEARCH("FERIADO",F18)))</formula>
    </cfRule>
  </conditionalFormatting>
  <conditionalFormatting sqref="F18">
    <cfRule type="containsText" dxfId="16494" priority="1785" operator="containsText" text="FÉRIAS">
      <formula>NOT(ISERROR(SEARCH("FÉRIAS",F18)))</formula>
    </cfRule>
  </conditionalFormatting>
  <conditionalFormatting sqref="F15">
    <cfRule type="containsText" dxfId="16493" priority="1783" operator="containsText" text="NTRAB">
      <formula>NOT(ISERROR(SEARCH("NTRAB",F15)))</formula>
    </cfRule>
    <cfRule type="containsText" dxfId="16492" priority="1784" operator="containsText" text="FERIADO">
      <formula>NOT(ISERROR(SEARCH("FERIADO",F15)))</formula>
    </cfRule>
  </conditionalFormatting>
  <conditionalFormatting sqref="F15">
    <cfRule type="containsText" dxfId="16491" priority="1782" operator="containsText" text="FÉRIAS">
      <formula>NOT(ISERROR(SEARCH("FÉRIAS",F15)))</formula>
    </cfRule>
  </conditionalFormatting>
  <conditionalFormatting sqref="F15 F18">
    <cfRule type="containsText" dxfId="16490" priority="1781" operator="containsText" text="ATESTADO">
      <formula>NOT(ISERROR(SEARCH("ATESTADO",F15)))</formula>
    </cfRule>
  </conditionalFormatting>
  <conditionalFormatting sqref="F16">
    <cfRule type="containsText" dxfId="16489" priority="1779" operator="containsText" text="NTRAB">
      <formula>NOT(ISERROR(SEARCH("NTRAB",F16)))</formula>
    </cfRule>
    <cfRule type="containsText" dxfId="16488" priority="1780" operator="containsText" text="FERIADO">
      <formula>NOT(ISERROR(SEARCH("FERIADO",F16)))</formula>
    </cfRule>
  </conditionalFormatting>
  <conditionalFormatting sqref="F16">
    <cfRule type="containsText" dxfId="16487" priority="1778" operator="containsText" text="FÉRIAS">
      <formula>NOT(ISERROR(SEARCH("FÉRIAS",F16)))</formula>
    </cfRule>
  </conditionalFormatting>
  <conditionalFormatting sqref="F16">
    <cfRule type="expression" dxfId="16486" priority="1774">
      <formula>F15="FERIADO"</formula>
    </cfRule>
    <cfRule type="expression" dxfId="16485" priority="1775">
      <formula>F15="NTRAB"</formula>
    </cfRule>
    <cfRule type="expression" dxfId="16484" priority="1776">
      <formula>F15="FÉRIAS"</formula>
    </cfRule>
    <cfRule type="expression" dxfId="16483" priority="1777">
      <formula>F15="ATESTADO"</formula>
    </cfRule>
  </conditionalFormatting>
  <conditionalFormatting sqref="F16">
    <cfRule type="containsText" dxfId="16482" priority="1773" operator="containsText" text="ATESTADO">
      <formula>NOT(ISERROR(SEARCH("ATESTADO",F16)))</formula>
    </cfRule>
  </conditionalFormatting>
  <conditionalFormatting sqref="F15:F16 F18">
    <cfRule type="containsText" dxfId="16481" priority="1772" operator="containsText" text="HOJE">
      <formula>NOT(ISERROR(SEARCH("HOJE",F15)))</formula>
    </cfRule>
  </conditionalFormatting>
  <conditionalFormatting sqref="F22">
    <cfRule type="containsText" dxfId="16480" priority="1770" operator="containsText" text="NTRAB">
      <formula>NOT(ISERROR(SEARCH("NTRAB",F22)))</formula>
    </cfRule>
    <cfRule type="containsText" dxfId="16479" priority="1771" operator="containsText" text="FERIADO">
      <formula>NOT(ISERROR(SEARCH("FERIADO",F22)))</formula>
    </cfRule>
  </conditionalFormatting>
  <conditionalFormatting sqref="F22">
    <cfRule type="containsText" dxfId="16478" priority="1769" operator="containsText" text="FÉRIAS">
      <formula>NOT(ISERROR(SEARCH("FÉRIAS",F22)))</formula>
    </cfRule>
  </conditionalFormatting>
  <conditionalFormatting sqref="F19">
    <cfRule type="containsText" dxfId="16477" priority="1767" operator="containsText" text="NTRAB">
      <formula>NOT(ISERROR(SEARCH("NTRAB",F19)))</formula>
    </cfRule>
    <cfRule type="containsText" dxfId="16476" priority="1768" operator="containsText" text="FERIADO">
      <formula>NOT(ISERROR(SEARCH("FERIADO",F19)))</formula>
    </cfRule>
  </conditionalFormatting>
  <conditionalFormatting sqref="F19">
    <cfRule type="containsText" dxfId="16475" priority="1766" operator="containsText" text="FÉRIAS">
      <formula>NOT(ISERROR(SEARCH("FÉRIAS",F19)))</formula>
    </cfRule>
  </conditionalFormatting>
  <conditionalFormatting sqref="F19 F22">
    <cfRule type="containsText" dxfId="16474" priority="1765" operator="containsText" text="ATESTADO">
      <formula>NOT(ISERROR(SEARCH("ATESTADO",F19)))</formula>
    </cfRule>
  </conditionalFormatting>
  <conditionalFormatting sqref="F20">
    <cfRule type="containsText" dxfId="16473" priority="1763" operator="containsText" text="NTRAB">
      <formula>NOT(ISERROR(SEARCH("NTRAB",F20)))</formula>
    </cfRule>
    <cfRule type="containsText" dxfId="16472" priority="1764" operator="containsText" text="FERIADO">
      <formula>NOT(ISERROR(SEARCH("FERIADO",F20)))</formula>
    </cfRule>
  </conditionalFormatting>
  <conditionalFormatting sqref="F20">
    <cfRule type="containsText" dxfId="16471" priority="1762" operator="containsText" text="FÉRIAS">
      <formula>NOT(ISERROR(SEARCH("FÉRIAS",F20)))</formula>
    </cfRule>
  </conditionalFormatting>
  <conditionalFormatting sqref="F20">
    <cfRule type="expression" dxfId="16470" priority="1758">
      <formula>F19="FERIADO"</formula>
    </cfRule>
    <cfRule type="expression" dxfId="16469" priority="1759">
      <formula>F19="NTRAB"</formula>
    </cfRule>
    <cfRule type="expression" dxfId="16468" priority="1760">
      <formula>F19="FÉRIAS"</formula>
    </cfRule>
    <cfRule type="expression" dxfId="16467" priority="1761">
      <formula>F19="ATESTADO"</formula>
    </cfRule>
  </conditionalFormatting>
  <conditionalFormatting sqref="F20">
    <cfRule type="containsText" dxfId="16466" priority="1757" operator="containsText" text="ATESTADO">
      <formula>NOT(ISERROR(SEARCH("ATESTADO",F20)))</formula>
    </cfRule>
  </conditionalFormatting>
  <conditionalFormatting sqref="F19:F20 F22">
    <cfRule type="containsText" dxfId="16465" priority="1756" operator="containsText" text="HOJE">
      <formula>NOT(ISERROR(SEARCH("HOJE",F19)))</formula>
    </cfRule>
  </conditionalFormatting>
  <conditionalFormatting sqref="F26">
    <cfRule type="containsText" dxfId="16464" priority="1754" operator="containsText" text="NTRAB">
      <formula>NOT(ISERROR(SEARCH("NTRAB",F26)))</formula>
    </cfRule>
    <cfRule type="containsText" dxfId="16463" priority="1755" operator="containsText" text="FERIADO">
      <formula>NOT(ISERROR(SEARCH("FERIADO",F26)))</formula>
    </cfRule>
  </conditionalFormatting>
  <conditionalFormatting sqref="F26">
    <cfRule type="containsText" dxfId="16462" priority="1753" operator="containsText" text="FÉRIAS">
      <formula>NOT(ISERROR(SEARCH("FÉRIAS",F26)))</formula>
    </cfRule>
  </conditionalFormatting>
  <conditionalFormatting sqref="F23">
    <cfRule type="containsText" dxfId="16461" priority="1751" operator="containsText" text="NTRAB">
      <formula>NOT(ISERROR(SEARCH("NTRAB",F23)))</formula>
    </cfRule>
    <cfRule type="containsText" dxfId="16460" priority="1752" operator="containsText" text="FERIADO">
      <formula>NOT(ISERROR(SEARCH("FERIADO",F23)))</formula>
    </cfRule>
  </conditionalFormatting>
  <conditionalFormatting sqref="F23">
    <cfRule type="containsText" dxfId="16459" priority="1750" operator="containsText" text="FÉRIAS">
      <formula>NOT(ISERROR(SEARCH("FÉRIAS",F23)))</formula>
    </cfRule>
  </conditionalFormatting>
  <conditionalFormatting sqref="F23 F26">
    <cfRule type="containsText" dxfId="16458" priority="1749" operator="containsText" text="ATESTADO">
      <formula>NOT(ISERROR(SEARCH("ATESTADO",F23)))</formula>
    </cfRule>
  </conditionalFormatting>
  <conditionalFormatting sqref="F24">
    <cfRule type="containsText" dxfId="16457" priority="1747" operator="containsText" text="NTRAB">
      <formula>NOT(ISERROR(SEARCH("NTRAB",F24)))</formula>
    </cfRule>
    <cfRule type="containsText" dxfId="16456" priority="1748" operator="containsText" text="FERIADO">
      <formula>NOT(ISERROR(SEARCH("FERIADO",F24)))</formula>
    </cfRule>
  </conditionalFormatting>
  <conditionalFormatting sqref="F24">
    <cfRule type="containsText" dxfId="16455" priority="1746" operator="containsText" text="FÉRIAS">
      <formula>NOT(ISERROR(SEARCH("FÉRIAS",F24)))</formula>
    </cfRule>
  </conditionalFormatting>
  <conditionalFormatting sqref="F24">
    <cfRule type="expression" dxfId="16454" priority="1742">
      <formula>F23="FERIADO"</formula>
    </cfRule>
    <cfRule type="expression" dxfId="16453" priority="1743">
      <formula>F23="NTRAB"</formula>
    </cfRule>
    <cfRule type="expression" dxfId="16452" priority="1744">
      <formula>F23="FÉRIAS"</formula>
    </cfRule>
    <cfRule type="expression" dxfId="16451" priority="1745">
      <formula>F23="ATESTADO"</formula>
    </cfRule>
  </conditionalFormatting>
  <conditionalFormatting sqref="F24">
    <cfRule type="containsText" dxfId="16450" priority="1741" operator="containsText" text="ATESTADO">
      <formula>NOT(ISERROR(SEARCH("ATESTADO",F24)))</formula>
    </cfRule>
  </conditionalFormatting>
  <conditionalFormatting sqref="F23:F24 F26">
    <cfRule type="containsText" dxfId="16449" priority="1740" operator="containsText" text="HOJE">
      <formula>NOT(ISERROR(SEARCH("HOJE",F23)))</formula>
    </cfRule>
  </conditionalFormatting>
  <conditionalFormatting sqref="F30">
    <cfRule type="containsText" dxfId="16448" priority="1738" operator="containsText" text="NTRAB">
      <formula>NOT(ISERROR(SEARCH("NTRAB",F30)))</formula>
    </cfRule>
    <cfRule type="containsText" dxfId="16447" priority="1739" operator="containsText" text="FERIADO">
      <formula>NOT(ISERROR(SEARCH("FERIADO",F30)))</formula>
    </cfRule>
  </conditionalFormatting>
  <conditionalFormatting sqref="F30">
    <cfRule type="containsText" dxfId="16446" priority="1737" operator="containsText" text="FÉRIAS">
      <formula>NOT(ISERROR(SEARCH("FÉRIAS",F30)))</formula>
    </cfRule>
  </conditionalFormatting>
  <conditionalFormatting sqref="F27">
    <cfRule type="containsText" dxfId="16445" priority="1735" operator="containsText" text="NTRAB">
      <formula>NOT(ISERROR(SEARCH("NTRAB",F27)))</formula>
    </cfRule>
    <cfRule type="containsText" dxfId="16444" priority="1736" operator="containsText" text="FERIADO">
      <formula>NOT(ISERROR(SEARCH("FERIADO",F27)))</formula>
    </cfRule>
  </conditionalFormatting>
  <conditionalFormatting sqref="F27">
    <cfRule type="containsText" dxfId="16443" priority="1734" operator="containsText" text="FÉRIAS">
      <formula>NOT(ISERROR(SEARCH("FÉRIAS",F27)))</formula>
    </cfRule>
  </conditionalFormatting>
  <conditionalFormatting sqref="F27 F30">
    <cfRule type="containsText" dxfId="16442" priority="1733" operator="containsText" text="ATESTADO">
      <formula>NOT(ISERROR(SEARCH("ATESTADO",F27)))</formula>
    </cfRule>
  </conditionalFormatting>
  <conditionalFormatting sqref="F28">
    <cfRule type="containsText" dxfId="16441" priority="1731" operator="containsText" text="NTRAB">
      <formula>NOT(ISERROR(SEARCH("NTRAB",F28)))</formula>
    </cfRule>
    <cfRule type="containsText" dxfId="16440" priority="1732" operator="containsText" text="FERIADO">
      <formula>NOT(ISERROR(SEARCH("FERIADO",F28)))</formula>
    </cfRule>
  </conditionalFormatting>
  <conditionalFormatting sqref="F28">
    <cfRule type="containsText" dxfId="16439" priority="1730" operator="containsText" text="FÉRIAS">
      <formula>NOT(ISERROR(SEARCH("FÉRIAS",F28)))</formula>
    </cfRule>
  </conditionalFormatting>
  <conditionalFormatting sqref="F28">
    <cfRule type="expression" dxfId="16438" priority="1726">
      <formula>F27="FERIADO"</formula>
    </cfRule>
    <cfRule type="expression" dxfId="16437" priority="1727">
      <formula>F27="NTRAB"</formula>
    </cfRule>
    <cfRule type="expression" dxfId="16436" priority="1728">
      <formula>F27="FÉRIAS"</formula>
    </cfRule>
    <cfRule type="expression" dxfId="16435" priority="1729">
      <formula>F27="ATESTADO"</formula>
    </cfRule>
  </conditionalFormatting>
  <conditionalFormatting sqref="F28">
    <cfRule type="containsText" dxfId="16434" priority="1725" operator="containsText" text="ATESTADO">
      <formula>NOT(ISERROR(SEARCH("ATESTADO",F28)))</formula>
    </cfRule>
  </conditionalFormatting>
  <conditionalFormatting sqref="F27:F28 F30">
    <cfRule type="containsText" dxfId="16433" priority="1724" operator="containsText" text="HOJE">
      <formula>NOT(ISERROR(SEARCH("HOJE",F27)))</formula>
    </cfRule>
  </conditionalFormatting>
  <conditionalFormatting sqref="F34">
    <cfRule type="containsText" dxfId="16432" priority="1722" operator="containsText" text="NTRAB">
      <formula>NOT(ISERROR(SEARCH("NTRAB",F34)))</formula>
    </cfRule>
    <cfRule type="containsText" dxfId="16431" priority="1723" operator="containsText" text="FERIADO">
      <formula>NOT(ISERROR(SEARCH("FERIADO",F34)))</formula>
    </cfRule>
  </conditionalFormatting>
  <conditionalFormatting sqref="F34">
    <cfRule type="containsText" dxfId="16430" priority="1721" operator="containsText" text="FÉRIAS">
      <formula>NOT(ISERROR(SEARCH("FÉRIAS",F34)))</formula>
    </cfRule>
  </conditionalFormatting>
  <conditionalFormatting sqref="F31">
    <cfRule type="containsText" dxfId="16429" priority="1719" operator="containsText" text="NTRAB">
      <formula>NOT(ISERROR(SEARCH("NTRAB",F31)))</formula>
    </cfRule>
    <cfRule type="containsText" dxfId="16428" priority="1720" operator="containsText" text="FERIADO">
      <formula>NOT(ISERROR(SEARCH("FERIADO",F31)))</formula>
    </cfRule>
  </conditionalFormatting>
  <conditionalFormatting sqref="F31">
    <cfRule type="containsText" dxfId="16427" priority="1718" operator="containsText" text="FÉRIAS">
      <formula>NOT(ISERROR(SEARCH("FÉRIAS",F31)))</formula>
    </cfRule>
  </conditionalFormatting>
  <conditionalFormatting sqref="F31 F34">
    <cfRule type="containsText" dxfId="16426" priority="1717" operator="containsText" text="ATESTADO">
      <formula>NOT(ISERROR(SEARCH("ATESTADO",F31)))</formula>
    </cfRule>
  </conditionalFormatting>
  <conditionalFormatting sqref="F32">
    <cfRule type="containsText" dxfId="16425" priority="1715" operator="containsText" text="NTRAB">
      <formula>NOT(ISERROR(SEARCH("NTRAB",F32)))</formula>
    </cfRule>
    <cfRule type="containsText" dxfId="16424" priority="1716" operator="containsText" text="FERIADO">
      <formula>NOT(ISERROR(SEARCH("FERIADO",F32)))</formula>
    </cfRule>
  </conditionalFormatting>
  <conditionalFormatting sqref="F32">
    <cfRule type="containsText" dxfId="16423" priority="1714" operator="containsText" text="FÉRIAS">
      <formula>NOT(ISERROR(SEARCH("FÉRIAS",F32)))</formula>
    </cfRule>
  </conditionalFormatting>
  <conditionalFormatting sqref="F32">
    <cfRule type="expression" dxfId="16422" priority="1710">
      <formula>F31="FERIADO"</formula>
    </cfRule>
    <cfRule type="expression" dxfId="16421" priority="1711">
      <formula>F31="NTRAB"</formula>
    </cfRule>
    <cfRule type="expression" dxfId="16420" priority="1712">
      <formula>F31="FÉRIAS"</formula>
    </cfRule>
    <cfRule type="expression" dxfId="16419" priority="1713">
      <formula>F31="ATESTADO"</formula>
    </cfRule>
  </conditionalFormatting>
  <conditionalFormatting sqref="F32">
    <cfRule type="containsText" dxfId="16418" priority="1709" operator="containsText" text="ATESTADO">
      <formula>NOT(ISERROR(SEARCH("ATESTADO",F32)))</formula>
    </cfRule>
  </conditionalFormatting>
  <conditionalFormatting sqref="F31:F32 F34">
    <cfRule type="containsText" dxfId="16417" priority="1708" operator="containsText" text="HOJE">
      <formula>NOT(ISERROR(SEARCH("HOJE",F31)))</formula>
    </cfRule>
  </conditionalFormatting>
  <conditionalFormatting sqref="F38">
    <cfRule type="containsText" dxfId="16416" priority="1706" operator="containsText" text="NTRAB">
      <formula>NOT(ISERROR(SEARCH("NTRAB",F38)))</formula>
    </cfRule>
    <cfRule type="containsText" dxfId="16415" priority="1707" operator="containsText" text="FERIADO">
      <formula>NOT(ISERROR(SEARCH("FERIADO",F38)))</formula>
    </cfRule>
  </conditionalFormatting>
  <conditionalFormatting sqref="F38">
    <cfRule type="containsText" dxfId="16414" priority="1705" operator="containsText" text="FÉRIAS">
      <formula>NOT(ISERROR(SEARCH("FÉRIAS",F38)))</formula>
    </cfRule>
  </conditionalFormatting>
  <conditionalFormatting sqref="F35">
    <cfRule type="containsText" dxfId="16413" priority="1703" operator="containsText" text="NTRAB">
      <formula>NOT(ISERROR(SEARCH("NTRAB",F35)))</formula>
    </cfRule>
    <cfRule type="containsText" dxfId="16412" priority="1704" operator="containsText" text="FERIADO">
      <formula>NOT(ISERROR(SEARCH("FERIADO",F35)))</formula>
    </cfRule>
  </conditionalFormatting>
  <conditionalFormatting sqref="F35">
    <cfRule type="containsText" dxfId="16411" priority="1702" operator="containsText" text="FÉRIAS">
      <formula>NOT(ISERROR(SEARCH("FÉRIAS",F35)))</formula>
    </cfRule>
  </conditionalFormatting>
  <conditionalFormatting sqref="F35 F38">
    <cfRule type="containsText" dxfId="16410" priority="1701" operator="containsText" text="ATESTADO">
      <formula>NOT(ISERROR(SEARCH("ATESTADO",F35)))</formula>
    </cfRule>
  </conditionalFormatting>
  <conditionalFormatting sqref="F36">
    <cfRule type="containsText" dxfId="16409" priority="1699" operator="containsText" text="NTRAB">
      <formula>NOT(ISERROR(SEARCH("NTRAB",F36)))</formula>
    </cfRule>
    <cfRule type="containsText" dxfId="16408" priority="1700" operator="containsText" text="FERIADO">
      <formula>NOT(ISERROR(SEARCH("FERIADO",F36)))</formula>
    </cfRule>
  </conditionalFormatting>
  <conditionalFormatting sqref="F36">
    <cfRule type="containsText" dxfId="16407" priority="1698" operator="containsText" text="FÉRIAS">
      <formula>NOT(ISERROR(SEARCH("FÉRIAS",F36)))</formula>
    </cfRule>
  </conditionalFormatting>
  <conditionalFormatting sqref="F36">
    <cfRule type="expression" dxfId="16406" priority="1694">
      <formula>F35="FERIADO"</formula>
    </cfRule>
    <cfRule type="expression" dxfId="16405" priority="1695">
      <formula>F35="NTRAB"</formula>
    </cfRule>
    <cfRule type="expression" dxfId="16404" priority="1696">
      <formula>F35="FÉRIAS"</formula>
    </cfRule>
    <cfRule type="expression" dxfId="16403" priority="1697">
      <formula>F35="ATESTADO"</formula>
    </cfRule>
  </conditionalFormatting>
  <conditionalFormatting sqref="F36">
    <cfRule type="containsText" dxfId="16402" priority="1693" operator="containsText" text="ATESTADO">
      <formula>NOT(ISERROR(SEARCH("ATESTADO",F36)))</formula>
    </cfRule>
  </conditionalFormatting>
  <conditionalFormatting sqref="F35:F36 F38">
    <cfRule type="containsText" dxfId="16401" priority="1692" operator="containsText" text="HOJE">
      <formula>NOT(ISERROR(SEARCH("HOJE",F35)))</formula>
    </cfRule>
  </conditionalFormatting>
  <conditionalFormatting sqref="F42">
    <cfRule type="containsText" dxfId="16400" priority="1690" operator="containsText" text="NTRAB">
      <formula>NOT(ISERROR(SEARCH("NTRAB",F42)))</formula>
    </cfRule>
    <cfRule type="containsText" dxfId="16399" priority="1691" operator="containsText" text="FERIADO">
      <formula>NOT(ISERROR(SEARCH("FERIADO",F42)))</formula>
    </cfRule>
  </conditionalFormatting>
  <conditionalFormatting sqref="F42">
    <cfRule type="containsText" dxfId="16398" priority="1689" operator="containsText" text="FÉRIAS">
      <formula>NOT(ISERROR(SEARCH("FÉRIAS",F42)))</formula>
    </cfRule>
  </conditionalFormatting>
  <conditionalFormatting sqref="F39">
    <cfRule type="containsText" dxfId="16397" priority="1687" operator="containsText" text="NTRAB">
      <formula>NOT(ISERROR(SEARCH("NTRAB",F39)))</formula>
    </cfRule>
    <cfRule type="containsText" dxfId="16396" priority="1688" operator="containsText" text="FERIADO">
      <formula>NOT(ISERROR(SEARCH("FERIADO",F39)))</formula>
    </cfRule>
  </conditionalFormatting>
  <conditionalFormatting sqref="F39">
    <cfRule type="containsText" dxfId="16395" priority="1686" operator="containsText" text="FÉRIAS">
      <formula>NOT(ISERROR(SEARCH("FÉRIAS",F39)))</formula>
    </cfRule>
  </conditionalFormatting>
  <conditionalFormatting sqref="F39 F42">
    <cfRule type="containsText" dxfId="16394" priority="1685" operator="containsText" text="ATESTADO">
      <formula>NOT(ISERROR(SEARCH("ATESTADO",F39)))</formula>
    </cfRule>
  </conditionalFormatting>
  <conditionalFormatting sqref="F40">
    <cfRule type="containsText" dxfId="16393" priority="1683" operator="containsText" text="NTRAB">
      <formula>NOT(ISERROR(SEARCH("NTRAB",F40)))</formula>
    </cfRule>
    <cfRule type="containsText" dxfId="16392" priority="1684" operator="containsText" text="FERIADO">
      <formula>NOT(ISERROR(SEARCH("FERIADO",F40)))</formula>
    </cfRule>
  </conditionalFormatting>
  <conditionalFormatting sqref="F40">
    <cfRule type="containsText" dxfId="16391" priority="1682" operator="containsText" text="FÉRIAS">
      <formula>NOT(ISERROR(SEARCH("FÉRIAS",F40)))</formula>
    </cfRule>
  </conditionalFormatting>
  <conditionalFormatting sqref="F40">
    <cfRule type="expression" dxfId="16390" priority="1678">
      <formula>F39="FERIADO"</formula>
    </cfRule>
    <cfRule type="expression" dxfId="16389" priority="1679">
      <formula>F39="NTRAB"</formula>
    </cfRule>
    <cfRule type="expression" dxfId="16388" priority="1680">
      <formula>F39="FÉRIAS"</formula>
    </cfRule>
    <cfRule type="expression" dxfId="16387" priority="1681">
      <formula>F39="ATESTADO"</formula>
    </cfRule>
  </conditionalFormatting>
  <conditionalFormatting sqref="F40">
    <cfRule type="containsText" dxfId="16386" priority="1677" operator="containsText" text="ATESTADO">
      <formula>NOT(ISERROR(SEARCH("ATESTADO",F40)))</formula>
    </cfRule>
  </conditionalFormatting>
  <conditionalFormatting sqref="F39:F40 F42">
    <cfRule type="containsText" dxfId="16385" priority="1676" operator="containsText" text="HOJE">
      <formula>NOT(ISERROR(SEARCH("HOJE",F39)))</formula>
    </cfRule>
  </conditionalFormatting>
  <conditionalFormatting sqref="F13">
    <cfRule type="containsText" dxfId="16384" priority="1674" operator="containsText" text="NTRAB">
      <formula>NOT(ISERROR(SEARCH("NTRAB",F13)))</formula>
    </cfRule>
    <cfRule type="containsText" dxfId="16383" priority="1675" operator="containsText" text="FERIADO">
      <formula>NOT(ISERROR(SEARCH("FERIADO",F13)))</formula>
    </cfRule>
  </conditionalFormatting>
  <conditionalFormatting sqref="F13">
    <cfRule type="containsText" dxfId="16382" priority="1673" operator="containsText" text="FÉRIAS">
      <formula>NOT(ISERROR(SEARCH("FÉRIAS",F13)))</formula>
    </cfRule>
  </conditionalFormatting>
  <conditionalFormatting sqref="F13">
    <cfRule type="expression" dxfId="16381" priority="1669">
      <formula>F12="FERIADO"</formula>
    </cfRule>
    <cfRule type="expression" dxfId="16380" priority="1670">
      <formula>F12="NTRAB"</formula>
    </cfRule>
    <cfRule type="expression" dxfId="16379" priority="1671">
      <formula>F12="FÉRIAS"</formula>
    </cfRule>
    <cfRule type="expression" dxfId="16378" priority="1672">
      <formula>F12="ATESTADO"</formula>
    </cfRule>
  </conditionalFormatting>
  <conditionalFormatting sqref="F13">
    <cfRule type="containsText" dxfId="16377" priority="1668" operator="containsText" text="ATESTADO">
      <formula>NOT(ISERROR(SEARCH("ATESTADO",F13)))</formula>
    </cfRule>
  </conditionalFormatting>
  <conditionalFormatting sqref="F13">
    <cfRule type="expression" dxfId="16376" priority="1664">
      <formula>F11="ATESTADO"</formula>
    </cfRule>
    <cfRule type="expression" dxfId="16375" priority="1665">
      <formula>F11="FÉRIAS"</formula>
    </cfRule>
    <cfRule type="expression" dxfId="16374" priority="1666">
      <formula>F11="NTRAB"</formula>
    </cfRule>
    <cfRule type="expression" dxfId="16373" priority="1667">
      <formula>F11="FERIADO"</formula>
    </cfRule>
  </conditionalFormatting>
  <conditionalFormatting sqref="F13">
    <cfRule type="containsText" dxfId="16372" priority="1663" operator="containsText" text="HOJE">
      <formula>NOT(ISERROR(SEARCH("HOJE",F13)))</formula>
    </cfRule>
  </conditionalFormatting>
  <conditionalFormatting sqref="F17">
    <cfRule type="containsText" dxfId="16371" priority="1661" operator="containsText" text="NTRAB">
      <formula>NOT(ISERROR(SEARCH("NTRAB",F17)))</formula>
    </cfRule>
    <cfRule type="containsText" dxfId="16370" priority="1662" operator="containsText" text="FERIADO">
      <formula>NOT(ISERROR(SEARCH("FERIADO",F17)))</formula>
    </cfRule>
  </conditionalFormatting>
  <conditionalFormatting sqref="F17">
    <cfRule type="containsText" dxfId="16369" priority="1660" operator="containsText" text="FÉRIAS">
      <formula>NOT(ISERROR(SEARCH("FÉRIAS",F17)))</formula>
    </cfRule>
  </conditionalFormatting>
  <conditionalFormatting sqref="F17">
    <cfRule type="expression" dxfId="16368" priority="1656">
      <formula>F16="FERIADO"</formula>
    </cfRule>
    <cfRule type="expression" dxfId="16367" priority="1657">
      <formula>F16="NTRAB"</formula>
    </cfRule>
    <cfRule type="expression" dxfId="16366" priority="1658">
      <formula>F16="FÉRIAS"</formula>
    </cfRule>
    <cfRule type="expression" dxfId="16365" priority="1659">
      <formula>F16="ATESTADO"</formula>
    </cfRule>
  </conditionalFormatting>
  <conditionalFormatting sqref="F17">
    <cfRule type="containsText" dxfId="16364" priority="1655" operator="containsText" text="ATESTADO">
      <formula>NOT(ISERROR(SEARCH("ATESTADO",F17)))</formula>
    </cfRule>
  </conditionalFormatting>
  <conditionalFormatting sqref="F17">
    <cfRule type="expression" dxfId="16363" priority="1651">
      <formula>F15="ATESTADO"</formula>
    </cfRule>
    <cfRule type="expression" dxfId="16362" priority="1652">
      <formula>F15="FÉRIAS"</formula>
    </cfRule>
    <cfRule type="expression" dxfId="16361" priority="1653">
      <formula>F15="NTRAB"</formula>
    </cfRule>
    <cfRule type="expression" dxfId="16360" priority="1654">
      <formula>F15="FERIADO"</formula>
    </cfRule>
  </conditionalFormatting>
  <conditionalFormatting sqref="F17">
    <cfRule type="containsText" dxfId="16359" priority="1650" operator="containsText" text="HOJE">
      <formula>NOT(ISERROR(SEARCH("HOJE",F17)))</formula>
    </cfRule>
  </conditionalFormatting>
  <conditionalFormatting sqref="F21">
    <cfRule type="containsText" dxfId="16358" priority="1648" operator="containsText" text="NTRAB">
      <formula>NOT(ISERROR(SEARCH("NTRAB",F21)))</formula>
    </cfRule>
    <cfRule type="containsText" dxfId="16357" priority="1649" operator="containsText" text="FERIADO">
      <formula>NOT(ISERROR(SEARCH("FERIADO",F21)))</formula>
    </cfRule>
  </conditionalFormatting>
  <conditionalFormatting sqref="F21">
    <cfRule type="containsText" dxfId="16356" priority="1647" operator="containsText" text="FÉRIAS">
      <formula>NOT(ISERROR(SEARCH("FÉRIAS",F21)))</formula>
    </cfRule>
  </conditionalFormatting>
  <conditionalFormatting sqref="F21">
    <cfRule type="expression" dxfId="16355" priority="1643">
      <formula>F20="FERIADO"</formula>
    </cfRule>
    <cfRule type="expression" dxfId="16354" priority="1644">
      <formula>F20="NTRAB"</formula>
    </cfRule>
    <cfRule type="expression" dxfId="16353" priority="1645">
      <formula>F20="FÉRIAS"</formula>
    </cfRule>
    <cfRule type="expression" dxfId="16352" priority="1646">
      <formula>F20="ATESTADO"</formula>
    </cfRule>
  </conditionalFormatting>
  <conditionalFormatting sqref="F21">
    <cfRule type="containsText" dxfId="16351" priority="1642" operator="containsText" text="ATESTADO">
      <formula>NOT(ISERROR(SEARCH("ATESTADO",F21)))</formula>
    </cfRule>
  </conditionalFormatting>
  <conditionalFormatting sqref="F21">
    <cfRule type="expression" dxfId="16350" priority="1638">
      <formula>F19="ATESTADO"</formula>
    </cfRule>
    <cfRule type="expression" dxfId="16349" priority="1639">
      <formula>F19="FÉRIAS"</formula>
    </cfRule>
    <cfRule type="expression" dxfId="16348" priority="1640">
      <formula>F19="NTRAB"</formula>
    </cfRule>
    <cfRule type="expression" dxfId="16347" priority="1641">
      <formula>F19="FERIADO"</formula>
    </cfRule>
  </conditionalFormatting>
  <conditionalFormatting sqref="F21">
    <cfRule type="containsText" dxfId="16346" priority="1637" operator="containsText" text="HOJE">
      <formula>NOT(ISERROR(SEARCH("HOJE",F21)))</formula>
    </cfRule>
  </conditionalFormatting>
  <conditionalFormatting sqref="F25">
    <cfRule type="containsText" dxfId="16345" priority="1635" operator="containsText" text="NTRAB">
      <formula>NOT(ISERROR(SEARCH("NTRAB",F25)))</formula>
    </cfRule>
    <cfRule type="containsText" dxfId="16344" priority="1636" operator="containsText" text="FERIADO">
      <formula>NOT(ISERROR(SEARCH("FERIADO",F25)))</formula>
    </cfRule>
  </conditionalFormatting>
  <conditionalFormatting sqref="F25">
    <cfRule type="containsText" dxfId="16343" priority="1634" operator="containsText" text="FÉRIAS">
      <formula>NOT(ISERROR(SEARCH("FÉRIAS",F25)))</formula>
    </cfRule>
  </conditionalFormatting>
  <conditionalFormatting sqref="F25">
    <cfRule type="expression" dxfId="16342" priority="1630">
      <formula>F24="FERIADO"</formula>
    </cfRule>
    <cfRule type="expression" dxfId="16341" priority="1631">
      <formula>F24="NTRAB"</formula>
    </cfRule>
    <cfRule type="expression" dxfId="16340" priority="1632">
      <formula>F24="FÉRIAS"</formula>
    </cfRule>
    <cfRule type="expression" dxfId="16339" priority="1633">
      <formula>F24="ATESTADO"</formula>
    </cfRule>
  </conditionalFormatting>
  <conditionalFormatting sqref="F25">
    <cfRule type="containsText" dxfId="16338" priority="1629" operator="containsText" text="ATESTADO">
      <formula>NOT(ISERROR(SEARCH("ATESTADO",F25)))</formula>
    </cfRule>
  </conditionalFormatting>
  <conditionalFormatting sqref="F25">
    <cfRule type="expression" dxfId="16337" priority="1625">
      <formula>F23="ATESTADO"</formula>
    </cfRule>
    <cfRule type="expression" dxfId="16336" priority="1626">
      <formula>F23="FÉRIAS"</formula>
    </cfRule>
    <cfRule type="expression" dxfId="16335" priority="1627">
      <formula>F23="NTRAB"</formula>
    </cfRule>
    <cfRule type="expression" dxfId="16334" priority="1628">
      <formula>F23="FERIADO"</formula>
    </cfRule>
  </conditionalFormatting>
  <conditionalFormatting sqref="F25">
    <cfRule type="containsText" dxfId="16333" priority="1624" operator="containsText" text="HOJE">
      <formula>NOT(ISERROR(SEARCH("HOJE",F25)))</formula>
    </cfRule>
  </conditionalFormatting>
  <conditionalFormatting sqref="F29">
    <cfRule type="containsText" dxfId="16332" priority="1622" operator="containsText" text="NTRAB">
      <formula>NOT(ISERROR(SEARCH("NTRAB",F29)))</formula>
    </cfRule>
    <cfRule type="containsText" dxfId="16331" priority="1623" operator="containsText" text="FERIADO">
      <formula>NOT(ISERROR(SEARCH("FERIADO",F29)))</formula>
    </cfRule>
  </conditionalFormatting>
  <conditionalFormatting sqref="F29">
    <cfRule type="containsText" dxfId="16330" priority="1621" operator="containsText" text="FÉRIAS">
      <formula>NOT(ISERROR(SEARCH("FÉRIAS",F29)))</formula>
    </cfRule>
  </conditionalFormatting>
  <conditionalFormatting sqref="F29">
    <cfRule type="expression" dxfId="16329" priority="1617">
      <formula>F28="FERIADO"</formula>
    </cfRule>
    <cfRule type="expression" dxfId="16328" priority="1618">
      <formula>F28="NTRAB"</formula>
    </cfRule>
    <cfRule type="expression" dxfId="16327" priority="1619">
      <formula>F28="FÉRIAS"</formula>
    </cfRule>
    <cfRule type="expression" dxfId="16326" priority="1620">
      <formula>F28="ATESTADO"</formula>
    </cfRule>
  </conditionalFormatting>
  <conditionalFormatting sqref="F29">
    <cfRule type="containsText" dxfId="16325" priority="1616" operator="containsText" text="ATESTADO">
      <formula>NOT(ISERROR(SEARCH("ATESTADO",F29)))</formula>
    </cfRule>
  </conditionalFormatting>
  <conditionalFormatting sqref="F29">
    <cfRule type="expression" dxfId="16324" priority="1612">
      <formula>F27="ATESTADO"</formula>
    </cfRule>
    <cfRule type="expression" dxfId="16323" priority="1613">
      <formula>F27="FÉRIAS"</formula>
    </cfRule>
    <cfRule type="expression" dxfId="16322" priority="1614">
      <formula>F27="NTRAB"</formula>
    </cfRule>
    <cfRule type="expression" dxfId="16321" priority="1615">
      <formula>F27="FERIADO"</formula>
    </cfRule>
  </conditionalFormatting>
  <conditionalFormatting sqref="F29">
    <cfRule type="containsText" dxfId="16320" priority="1611" operator="containsText" text="HOJE">
      <formula>NOT(ISERROR(SEARCH("HOJE",F29)))</formula>
    </cfRule>
  </conditionalFormatting>
  <conditionalFormatting sqref="F33">
    <cfRule type="containsText" dxfId="16319" priority="1609" operator="containsText" text="NTRAB">
      <formula>NOT(ISERROR(SEARCH("NTRAB",F33)))</formula>
    </cfRule>
    <cfRule type="containsText" dxfId="16318" priority="1610" operator="containsText" text="FERIADO">
      <formula>NOT(ISERROR(SEARCH("FERIADO",F33)))</formula>
    </cfRule>
  </conditionalFormatting>
  <conditionalFormatting sqref="F33">
    <cfRule type="containsText" dxfId="16317" priority="1608" operator="containsText" text="FÉRIAS">
      <formula>NOT(ISERROR(SEARCH("FÉRIAS",F33)))</formula>
    </cfRule>
  </conditionalFormatting>
  <conditionalFormatting sqref="F33">
    <cfRule type="expression" dxfId="16316" priority="1604">
      <formula>F32="FERIADO"</formula>
    </cfRule>
    <cfRule type="expression" dxfId="16315" priority="1605">
      <formula>F32="NTRAB"</formula>
    </cfRule>
    <cfRule type="expression" dxfId="16314" priority="1606">
      <formula>F32="FÉRIAS"</formula>
    </cfRule>
    <cfRule type="expression" dxfId="16313" priority="1607">
      <formula>F32="ATESTADO"</formula>
    </cfRule>
  </conditionalFormatting>
  <conditionalFormatting sqref="F33">
    <cfRule type="containsText" dxfId="16312" priority="1603" operator="containsText" text="ATESTADO">
      <formula>NOT(ISERROR(SEARCH("ATESTADO",F33)))</formula>
    </cfRule>
  </conditionalFormatting>
  <conditionalFormatting sqref="F33">
    <cfRule type="expression" dxfId="16311" priority="1599">
      <formula>F31="ATESTADO"</formula>
    </cfRule>
    <cfRule type="expression" dxfId="16310" priority="1600">
      <formula>F31="FÉRIAS"</formula>
    </cfRule>
    <cfRule type="expression" dxfId="16309" priority="1601">
      <formula>F31="NTRAB"</formula>
    </cfRule>
    <cfRule type="expression" dxfId="16308" priority="1602">
      <formula>F31="FERIADO"</formula>
    </cfRule>
  </conditionalFormatting>
  <conditionalFormatting sqref="F33">
    <cfRule type="containsText" dxfId="16307" priority="1598" operator="containsText" text="HOJE">
      <formula>NOT(ISERROR(SEARCH("HOJE",F33)))</formula>
    </cfRule>
  </conditionalFormatting>
  <conditionalFormatting sqref="F37">
    <cfRule type="containsText" dxfId="16306" priority="1596" operator="containsText" text="NTRAB">
      <formula>NOT(ISERROR(SEARCH("NTRAB",F37)))</formula>
    </cfRule>
    <cfRule type="containsText" dxfId="16305" priority="1597" operator="containsText" text="FERIADO">
      <formula>NOT(ISERROR(SEARCH("FERIADO",F37)))</formula>
    </cfRule>
  </conditionalFormatting>
  <conditionalFormatting sqref="F37">
    <cfRule type="containsText" dxfId="16304" priority="1595" operator="containsText" text="FÉRIAS">
      <formula>NOT(ISERROR(SEARCH("FÉRIAS",F37)))</formula>
    </cfRule>
  </conditionalFormatting>
  <conditionalFormatting sqref="F37">
    <cfRule type="expression" dxfId="16303" priority="1591">
      <formula>F36="FERIADO"</formula>
    </cfRule>
    <cfRule type="expression" dxfId="16302" priority="1592">
      <formula>F36="NTRAB"</formula>
    </cfRule>
    <cfRule type="expression" dxfId="16301" priority="1593">
      <formula>F36="FÉRIAS"</formula>
    </cfRule>
    <cfRule type="expression" dxfId="16300" priority="1594">
      <formula>F36="ATESTADO"</formula>
    </cfRule>
  </conditionalFormatting>
  <conditionalFormatting sqref="F37">
    <cfRule type="containsText" dxfId="16299" priority="1590" operator="containsText" text="ATESTADO">
      <formula>NOT(ISERROR(SEARCH("ATESTADO",F37)))</formula>
    </cfRule>
  </conditionalFormatting>
  <conditionalFormatting sqref="F37">
    <cfRule type="expression" dxfId="16298" priority="1586">
      <formula>F35="ATESTADO"</formula>
    </cfRule>
    <cfRule type="expression" dxfId="16297" priority="1587">
      <formula>F35="FÉRIAS"</formula>
    </cfRule>
    <cfRule type="expression" dxfId="16296" priority="1588">
      <formula>F35="NTRAB"</formula>
    </cfRule>
    <cfRule type="expression" dxfId="16295" priority="1589">
      <formula>F35="FERIADO"</formula>
    </cfRule>
  </conditionalFormatting>
  <conditionalFormatting sqref="F37">
    <cfRule type="containsText" dxfId="16294" priority="1585" operator="containsText" text="HOJE">
      <formula>NOT(ISERROR(SEARCH("HOJE",F37)))</formula>
    </cfRule>
  </conditionalFormatting>
  <conditionalFormatting sqref="F41">
    <cfRule type="containsText" dxfId="16293" priority="1583" operator="containsText" text="NTRAB">
      <formula>NOT(ISERROR(SEARCH("NTRAB",F41)))</formula>
    </cfRule>
    <cfRule type="containsText" dxfId="16292" priority="1584" operator="containsText" text="FERIADO">
      <formula>NOT(ISERROR(SEARCH("FERIADO",F41)))</formula>
    </cfRule>
  </conditionalFormatting>
  <conditionalFormatting sqref="F41">
    <cfRule type="containsText" dxfId="16291" priority="1582" operator="containsText" text="FÉRIAS">
      <formula>NOT(ISERROR(SEARCH("FÉRIAS",F41)))</formula>
    </cfRule>
  </conditionalFormatting>
  <conditionalFormatting sqref="F41">
    <cfRule type="expression" dxfId="16290" priority="1578">
      <formula>F40="FERIADO"</formula>
    </cfRule>
    <cfRule type="expression" dxfId="16289" priority="1579">
      <formula>F40="NTRAB"</formula>
    </cfRule>
    <cfRule type="expression" dxfId="16288" priority="1580">
      <formula>F40="FÉRIAS"</formula>
    </cfRule>
    <cfRule type="expression" dxfId="16287" priority="1581">
      <formula>F40="ATESTADO"</formula>
    </cfRule>
  </conditionalFormatting>
  <conditionalFormatting sqref="F41">
    <cfRule type="containsText" dxfId="16286" priority="1577" operator="containsText" text="ATESTADO">
      <formula>NOT(ISERROR(SEARCH("ATESTADO",F41)))</formula>
    </cfRule>
  </conditionalFormatting>
  <conditionalFormatting sqref="F41">
    <cfRule type="expression" dxfId="16285" priority="1573">
      <formula>F39="ATESTADO"</formula>
    </cfRule>
    <cfRule type="expression" dxfId="16284" priority="1574">
      <formula>F39="FÉRIAS"</formula>
    </cfRule>
    <cfRule type="expression" dxfId="16283" priority="1575">
      <formula>F39="NTRAB"</formula>
    </cfRule>
    <cfRule type="expression" dxfId="16282" priority="1576">
      <formula>F39="FERIADO"</formula>
    </cfRule>
  </conditionalFormatting>
  <conditionalFormatting sqref="F41">
    <cfRule type="containsText" dxfId="16281" priority="1572" operator="containsText" text="HOJE">
      <formula>NOT(ISERROR(SEARCH("HOJE",F41)))</formula>
    </cfRule>
  </conditionalFormatting>
  <conditionalFormatting sqref="F5">
    <cfRule type="containsText" dxfId="16280" priority="1570" operator="containsText" text="NTRAB">
      <formula>NOT(ISERROR(SEARCH("NTRAB",F5)))</formula>
    </cfRule>
    <cfRule type="containsText" dxfId="16279" priority="1571" operator="containsText" text="FERIADO">
      <formula>NOT(ISERROR(SEARCH("FERIADO",F5)))</formula>
    </cfRule>
  </conditionalFormatting>
  <conditionalFormatting sqref="F5">
    <cfRule type="containsText" dxfId="16278" priority="1569" operator="containsText" text="FÉRIAS">
      <formula>NOT(ISERROR(SEARCH("FÉRIAS",F5)))</formula>
    </cfRule>
  </conditionalFormatting>
  <conditionalFormatting sqref="F5">
    <cfRule type="expression" dxfId="16277" priority="1565">
      <formula>F4="FERIADO"</formula>
    </cfRule>
    <cfRule type="expression" dxfId="16276" priority="1566">
      <formula>F4="NTRAB"</formula>
    </cfRule>
    <cfRule type="expression" dxfId="16275" priority="1567">
      <formula>F4="FÉRIAS"</formula>
    </cfRule>
    <cfRule type="expression" dxfId="16274" priority="1568">
      <formula>F4="ATESTADO"</formula>
    </cfRule>
  </conditionalFormatting>
  <conditionalFormatting sqref="F5">
    <cfRule type="containsText" dxfId="16273" priority="1564" operator="containsText" text="ATESTADO">
      <formula>NOT(ISERROR(SEARCH("ATESTADO",F5)))</formula>
    </cfRule>
  </conditionalFormatting>
  <conditionalFormatting sqref="F5">
    <cfRule type="expression" dxfId="16272" priority="1560">
      <formula>F3="ATESTADO"</formula>
    </cfRule>
    <cfRule type="expression" dxfId="16271" priority="1561">
      <formula>F3="FÉRIAS"</formula>
    </cfRule>
    <cfRule type="expression" dxfId="16270" priority="1562">
      <formula>F3="NTRAB"</formula>
    </cfRule>
    <cfRule type="expression" dxfId="16269" priority="1563">
      <formula>F3="FERIADO"</formula>
    </cfRule>
  </conditionalFormatting>
  <conditionalFormatting sqref="F5">
    <cfRule type="containsText" dxfId="16268" priority="1559" operator="containsText" text="HOJE">
      <formula>NOT(ISERROR(SEARCH("HOJE",F5)))</formula>
    </cfRule>
  </conditionalFormatting>
  <conditionalFormatting sqref="F4">
    <cfRule type="containsText" dxfId="16267" priority="1557" operator="containsText" text="NTRAB">
      <formula>NOT(ISERROR(SEARCH("NTRAB",F4)))</formula>
    </cfRule>
    <cfRule type="containsText" dxfId="16266" priority="1558" operator="containsText" text="FERIADO">
      <formula>NOT(ISERROR(SEARCH("FERIADO",F4)))</formula>
    </cfRule>
  </conditionalFormatting>
  <conditionalFormatting sqref="F4">
    <cfRule type="containsText" dxfId="16265" priority="1556" operator="containsText" text="FÉRIAS">
      <formula>NOT(ISERROR(SEARCH("FÉRIAS",F4)))</formula>
    </cfRule>
  </conditionalFormatting>
  <conditionalFormatting sqref="F4">
    <cfRule type="expression" dxfId="16264" priority="1552">
      <formula>F3="FERIADO"</formula>
    </cfRule>
    <cfRule type="expression" dxfId="16263" priority="1553">
      <formula>F3="NTRAB"</formula>
    </cfRule>
    <cfRule type="expression" dxfId="16262" priority="1554">
      <formula>F3="FÉRIAS"</formula>
    </cfRule>
    <cfRule type="expression" dxfId="16261" priority="1555">
      <formula>F3="ATESTADO"</formula>
    </cfRule>
  </conditionalFormatting>
  <conditionalFormatting sqref="F4">
    <cfRule type="containsText" dxfId="16260" priority="1551" operator="containsText" text="ATESTADO">
      <formula>NOT(ISERROR(SEARCH("ATESTADO",F4)))</formula>
    </cfRule>
  </conditionalFormatting>
  <conditionalFormatting sqref="F4">
    <cfRule type="containsText" dxfId="16259" priority="1550" operator="containsText" text="HOJE">
      <formula>NOT(ISERROR(SEARCH("HOJE",F4)))</formula>
    </cfRule>
  </conditionalFormatting>
  <conditionalFormatting sqref="K6">
    <cfRule type="containsText" dxfId="16258" priority="1548" operator="containsText" text="NTRAB">
      <formula>NOT(ISERROR(SEARCH("NTRAB",K6)))</formula>
    </cfRule>
    <cfRule type="containsText" dxfId="16257" priority="1549" operator="containsText" text="FERIADO">
      <formula>NOT(ISERROR(SEARCH("FERIADO",K6)))</formula>
    </cfRule>
  </conditionalFormatting>
  <conditionalFormatting sqref="K6">
    <cfRule type="containsText" dxfId="16256" priority="1547" operator="containsText" text="FÉRIAS">
      <formula>NOT(ISERROR(SEARCH("FÉRIAS",K6)))</formula>
    </cfRule>
  </conditionalFormatting>
  <conditionalFormatting sqref="K3">
    <cfRule type="containsText" dxfId="16255" priority="1545" operator="containsText" text="NTRAB">
      <formula>NOT(ISERROR(SEARCH("NTRAB",K3)))</formula>
    </cfRule>
    <cfRule type="containsText" dxfId="16254" priority="1546" operator="containsText" text="FERIADO">
      <formula>NOT(ISERROR(SEARCH("FERIADO",K3)))</formula>
    </cfRule>
  </conditionalFormatting>
  <conditionalFormatting sqref="K3">
    <cfRule type="containsText" dxfId="16253" priority="1544" operator="containsText" text="FÉRIAS">
      <formula>NOT(ISERROR(SEARCH("FÉRIAS",K3)))</formula>
    </cfRule>
  </conditionalFormatting>
  <conditionalFormatting sqref="K3 K6">
    <cfRule type="containsText" dxfId="16252" priority="1543" operator="containsText" text="ATESTADO">
      <formula>NOT(ISERROR(SEARCH("ATESTADO",K3)))</formula>
    </cfRule>
  </conditionalFormatting>
  <conditionalFormatting sqref="K3 K6">
    <cfRule type="containsText" dxfId="16251" priority="1542" operator="containsText" text="HOJE">
      <formula>NOT(ISERROR(SEARCH("HOJE",K3)))</formula>
    </cfRule>
  </conditionalFormatting>
  <conditionalFormatting sqref="K10">
    <cfRule type="containsText" dxfId="16250" priority="1540" operator="containsText" text="NTRAB">
      <formula>NOT(ISERROR(SEARCH("NTRAB",K10)))</formula>
    </cfRule>
    <cfRule type="containsText" dxfId="16249" priority="1541" operator="containsText" text="FERIADO">
      <formula>NOT(ISERROR(SEARCH("FERIADO",K10)))</formula>
    </cfRule>
  </conditionalFormatting>
  <conditionalFormatting sqref="K10">
    <cfRule type="containsText" dxfId="16248" priority="1539" operator="containsText" text="FÉRIAS">
      <formula>NOT(ISERROR(SEARCH("FÉRIAS",K10)))</formula>
    </cfRule>
  </conditionalFormatting>
  <conditionalFormatting sqref="K7">
    <cfRule type="containsText" dxfId="16247" priority="1537" operator="containsText" text="NTRAB">
      <formula>NOT(ISERROR(SEARCH("NTRAB",K7)))</formula>
    </cfRule>
    <cfRule type="containsText" dxfId="16246" priority="1538" operator="containsText" text="FERIADO">
      <formula>NOT(ISERROR(SEARCH("FERIADO",K7)))</formula>
    </cfRule>
  </conditionalFormatting>
  <conditionalFormatting sqref="K7">
    <cfRule type="containsText" dxfId="16245" priority="1536" operator="containsText" text="FÉRIAS">
      <formula>NOT(ISERROR(SEARCH("FÉRIAS",K7)))</formula>
    </cfRule>
  </conditionalFormatting>
  <conditionalFormatting sqref="K7 K10">
    <cfRule type="containsText" dxfId="16244" priority="1535" operator="containsText" text="ATESTADO">
      <formula>NOT(ISERROR(SEARCH("ATESTADO",K7)))</formula>
    </cfRule>
  </conditionalFormatting>
  <conditionalFormatting sqref="K8">
    <cfRule type="containsText" dxfId="16243" priority="1533" operator="containsText" text="NTRAB">
      <formula>NOT(ISERROR(SEARCH("NTRAB",K8)))</formula>
    </cfRule>
    <cfRule type="containsText" dxfId="16242" priority="1534" operator="containsText" text="FERIADO">
      <formula>NOT(ISERROR(SEARCH("FERIADO",K8)))</formula>
    </cfRule>
  </conditionalFormatting>
  <conditionalFormatting sqref="K8">
    <cfRule type="containsText" dxfId="16241" priority="1532" operator="containsText" text="FÉRIAS">
      <formula>NOT(ISERROR(SEARCH("FÉRIAS",K8)))</formula>
    </cfRule>
  </conditionalFormatting>
  <conditionalFormatting sqref="K8">
    <cfRule type="expression" dxfId="16240" priority="1528">
      <formula>K7="FERIADO"</formula>
    </cfRule>
    <cfRule type="expression" dxfId="16239" priority="1529">
      <formula>K7="NTRAB"</formula>
    </cfRule>
    <cfRule type="expression" dxfId="16238" priority="1530">
      <formula>K7="FÉRIAS"</formula>
    </cfRule>
    <cfRule type="expression" dxfId="16237" priority="1531">
      <formula>K7="ATESTADO"</formula>
    </cfRule>
  </conditionalFormatting>
  <conditionalFormatting sqref="K8">
    <cfRule type="containsText" dxfId="16236" priority="1527" operator="containsText" text="ATESTADO">
      <formula>NOT(ISERROR(SEARCH("ATESTADO",K8)))</formula>
    </cfRule>
  </conditionalFormatting>
  <conditionalFormatting sqref="K9">
    <cfRule type="containsText" dxfId="16235" priority="1525" operator="containsText" text="NTRAB">
      <formula>NOT(ISERROR(SEARCH("NTRAB",K9)))</formula>
    </cfRule>
    <cfRule type="containsText" dxfId="16234" priority="1526" operator="containsText" text="FERIADO">
      <formula>NOT(ISERROR(SEARCH("FERIADO",K9)))</formula>
    </cfRule>
  </conditionalFormatting>
  <conditionalFormatting sqref="K9">
    <cfRule type="containsText" dxfId="16233" priority="1524" operator="containsText" text="FÉRIAS">
      <formula>NOT(ISERROR(SEARCH("FÉRIAS",K9)))</formula>
    </cfRule>
  </conditionalFormatting>
  <conditionalFormatting sqref="K9">
    <cfRule type="expression" dxfId="16232" priority="1520">
      <formula>K8="FERIADO"</formula>
    </cfRule>
    <cfRule type="expression" dxfId="16231" priority="1521">
      <formula>K8="NTRAB"</formula>
    </cfRule>
    <cfRule type="expression" dxfId="16230" priority="1522">
      <formula>K8="FÉRIAS"</formula>
    </cfRule>
    <cfRule type="expression" dxfId="16229" priority="1523">
      <formula>K8="ATESTADO"</formula>
    </cfRule>
  </conditionalFormatting>
  <conditionalFormatting sqref="K9">
    <cfRule type="containsText" dxfId="16228" priority="1519" operator="containsText" text="ATESTADO">
      <formula>NOT(ISERROR(SEARCH("ATESTADO",K9)))</formula>
    </cfRule>
  </conditionalFormatting>
  <conditionalFormatting sqref="K9">
    <cfRule type="expression" dxfId="16227" priority="1515">
      <formula>K7="ATESTADO"</formula>
    </cfRule>
    <cfRule type="expression" dxfId="16226" priority="1516">
      <formula>K7="FÉRIAS"</formula>
    </cfRule>
    <cfRule type="expression" dxfId="16225" priority="1517">
      <formula>K7="NTRAB"</formula>
    </cfRule>
    <cfRule type="expression" dxfId="16224" priority="1518">
      <formula>K7="FERIADO"</formula>
    </cfRule>
  </conditionalFormatting>
  <conditionalFormatting sqref="K7:K10">
    <cfRule type="containsText" dxfId="16223" priority="1514" operator="containsText" text="HOJE">
      <formula>NOT(ISERROR(SEARCH("HOJE",K7)))</formula>
    </cfRule>
  </conditionalFormatting>
  <conditionalFormatting sqref="K14">
    <cfRule type="containsText" dxfId="16222" priority="1512" operator="containsText" text="NTRAB">
      <formula>NOT(ISERROR(SEARCH("NTRAB",K14)))</formula>
    </cfRule>
    <cfRule type="containsText" dxfId="16221" priority="1513" operator="containsText" text="FERIADO">
      <formula>NOT(ISERROR(SEARCH("FERIADO",K14)))</formula>
    </cfRule>
  </conditionalFormatting>
  <conditionalFormatting sqref="K14">
    <cfRule type="containsText" dxfId="16220" priority="1511" operator="containsText" text="FÉRIAS">
      <formula>NOT(ISERROR(SEARCH("FÉRIAS",K14)))</formula>
    </cfRule>
  </conditionalFormatting>
  <conditionalFormatting sqref="K11">
    <cfRule type="containsText" dxfId="16219" priority="1509" operator="containsText" text="NTRAB">
      <formula>NOT(ISERROR(SEARCH("NTRAB",K11)))</formula>
    </cfRule>
    <cfRule type="containsText" dxfId="16218" priority="1510" operator="containsText" text="FERIADO">
      <formula>NOT(ISERROR(SEARCH("FERIADO",K11)))</formula>
    </cfRule>
  </conditionalFormatting>
  <conditionalFormatting sqref="K11">
    <cfRule type="containsText" dxfId="16217" priority="1508" operator="containsText" text="FÉRIAS">
      <formula>NOT(ISERROR(SEARCH("FÉRIAS",K11)))</formula>
    </cfRule>
  </conditionalFormatting>
  <conditionalFormatting sqref="K11 K14">
    <cfRule type="containsText" dxfId="16216" priority="1507" operator="containsText" text="ATESTADO">
      <formula>NOT(ISERROR(SEARCH("ATESTADO",K11)))</formula>
    </cfRule>
  </conditionalFormatting>
  <conditionalFormatting sqref="K12">
    <cfRule type="containsText" dxfId="16215" priority="1505" operator="containsText" text="NTRAB">
      <formula>NOT(ISERROR(SEARCH("NTRAB",K12)))</formula>
    </cfRule>
    <cfRule type="containsText" dxfId="16214" priority="1506" operator="containsText" text="FERIADO">
      <formula>NOT(ISERROR(SEARCH("FERIADO",K12)))</formula>
    </cfRule>
  </conditionalFormatting>
  <conditionalFormatting sqref="K12">
    <cfRule type="containsText" dxfId="16213" priority="1504" operator="containsText" text="FÉRIAS">
      <formula>NOT(ISERROR(SEARCH("FÉRIAS",K12)))</formula>
    </cfRule>
  </conditionalFormatting>
  <conditionalFormatting sqref="K12">
    <cfRule type="expression" dxfId="16212" priority="1500">
      <formula>K11="FERIADO"</formula>
    </cfRule>
    <cfRule type="expression" dxfId="16211" priority="1501">
      <formula>K11="NTRAB"</formula>
    </cfRule>
    <cfRule type="expression" dxfId="16210" priority="1502">
      <formula>K11="FÉRIAS"</formula>
    </cfRule>
    <cfRule type="expression" dxfId="16209" priority="1503">
      <formula>K11="ATESTADO"</formula>
    </cfRule>
  </conditionalFormatting>
  <conditionalFormatting sqref="K12">
    <cfRule type="containsText" dxfId="16208" priority="1499" operator="containsText" text="ATESTADO">
      <formula>NOT(ISERROR(SEARCH("ATESTADO",K12)))</formula>
    </cfRule>
  </conditionalFormatting>
  <conditionalFormatting sqref="K11:K12 K14">
    <cfRule type="containsText" dxfId="16207" priority="1498" operator="containsText" text="HOJE">
      <formula>NOT(ISERROR(SEARCH("HOJE",K11)))</formula>
    </cfRule>
  </conditionalFormatting>
  <conditionalFormatting sqref="K18">
    <cfRule type="containsText" dxfId="16206" priority="1496" operator="containsText" text="NTRAB">
      <formula>NOT(ISERROR(SEARCH("NTRAB",K18)))</formula>
    </cfRule>
    <cfRule type="containsText" dxfId="16205" priority="1497" operator="containsText" text="FERIADO">
      <formula>NOT(ISERROR(SEARCH("FERIADO",K18)))</formula>
    </cfRule>
  </conditionalFormatting>
  <conditionalFormatting sqref="K18">
    <cfRule type="containsText" dxfId="16204" priority="1495" operator="containsText" text="FÉRIAS">
      <formula>NOT(ISERROR(SEARCH("FÉRIAS",K18)))</formula>
    </cfRule>
  </conditionalFormatting>
  <conditionalFormatting sqref="K15">
    <cfRule type="containsText" dxfId="16203" priority="1493" operator="containsText" text="NTRAB">
      <formula>NOT(ISERROR(SEARCH("NTRAB",K15)))</formula>
    </cfRule>
    <cfRule type="containsText" dxfId="16202" priority="1494" operator="containsText" text="FERIADO">
      <formula>NOT(ISERROR(SEARCH("FERIADO",K15)))</formula>
    </cfRule>
  </conditionalFormatting>
  <conditionalFormatting sqref="K15">
    <cfRule type="containsText" dxfId="16201" priority="1492" operator="containsText" text="FÉRIAS">
      <formula>NOT(ISERROR(SEARCH("FÉRIAS",K15)))</formula>
    </cfRule>
  </conditionalFormatting>
  <conditionalFormatting sqref="K15 K18">
    <cfRule type="containsText" dxfId="16200" priority="1491" operator="containsText" text="ATESTADO">
      <formula>NOT(ISERROR(SEARCH("ATESTADO",K15)))</formula>
    </cfRule>
  </conditionalFormatting>
  <conditionalFormatting sqref="K16">
    <cfRule type="containsText" dxfId="16199" priority="1489" operator="containsText" text="NTRAB">
      <formula>NOT(ISERROR(SEARCH("NTRAB",K16)))</formula>
    </cfRule>
    <cfRule type="containsText" dxfId="16198" priority="1490" operator="containsText" text="FERIADO">
      <formula>NOT(ISERROR(SEARCH("FERIADO",K16)))</formula>
    </cfRule>
  </conditionalFormatting>
  <conditionalFormatting sqref="K16">
    <cfRule type="containsText" dxfId="16197" priority="1488" operator="containsText" text="FÉRIAS">
      <formula>NOT(ISERROR(SEARCH("FÉRIAS",K16)))</formula>
    </cfRule>
  </conditionalFormatting>
  <conditionalFormatting sqref="K16">
    <cfRule type="expression" dxfId="16196" priority="1484">
      <formula>K15="FERIADO"</formula>
    </cfRule>
    <cfRule type="expression" dxfId="16195" priority="1485">
      <formula>K15="NTRAB"</formula>
    </cfRule>
    <cfRule type="expression" dxfId="16194" priority="1486">
      <formula>K15="FÉRIAS"</formula>
    </cfRule>
    <cfRule type="expression" dxfId="16193" priority="1487">
      <formula>K15="ATESTADO"</formula>
    </cfRule>
  </conditionalFormatting>
  <conditionalFormatting sqref="K16">
    <cfRule type="containsText" dxfId="16192" priority="1483" operator="containsText" text="ATESTADO">
      <formula>NOT(ISERROR(SEARCH("ATESTADO",K16)))</formula>
    </cfRule>
  </conditionalFormatting>
  <conditionalFormatting sqref="K15:K16 K18">
    <cfRule type="containsText" dxfId="16191" priority="1482" operator="containsText" text="HOJE">
      <formula>NOT(ISERROR(SEARCH("HOJE",K15)))</formula>
    </cfRule>
  </conditionalFormatting>
  <conditionalFormatting sqref="K22">
    <cfRule type="containsText" dxfId="16190" priority="1480" operator="containsText" text="NTRAB">
      <formula>NOT(ISERROR(SEARCH("NTRAB",K22)))</formula>
    </cfRule>
    <cfRule type="containsText" dxfId="16189" priority="1481" operator="containsText" text="FERIADO">
      <formula>NOT(ISERROR(SEARCH("FERIADO",K22)))</formula>
    </cfRule>
  </conditionalFormatting>
  <conditionalFormatting sqref="K22">
    <cfRule type="containsText" dxfId="16188" priority="1479" operator="containsText" text="FÉRIAS">
      <formula>NOT(ISERROR(SEARCH("FÉRIAS",K22)))</formula>
    </cfRule>
  </conditionalFormatting>
  <conditionalFormatting sqref="K19">
    <cfRule type="containsText" dxfId="16187" priority="1477" operator="containsText" text="NTRAB">
      <formula>NOT(ISERROR(SEARCH("NTRAB",K19)))</formula>
    </cfRule>
    <cfRule type="containsText" dxfId="16186" priority="1478" operator="containsText" text="FERIADO">
      <formula>NOT(ISERROR(SEARCH("FERIADO",K19)))</formula>
    </cfRule>
  </conditionalFormatting>
  <conditionalFormatting sqref="K19">
    <cfRule type="containsText" dxfId="16185" priority="1476" operator="containsText" text="FÉRIAS">
      <formula>NOT(ISERROR(SEARCH("FÉRIAS",K19)))</formula>
    </cfRule>
  </conditionalFormatting>
  <conditionalFormatting sqref="K19 K22">
    <cfRule type="containsText" dxfId="16184" priority="1475" operator="containsText" text="ATESTADO">
      <formula>NOT(ISERROR(SEARCH("ATESTADO",K19)))</formula>
    </cfRule>
  </conditionalFormatting>
  <conditionalFormatting sqref="K20">
    <cfRule type="containsText" dxfId="16183" priority="1473" operator="containsText" text="NTRAB">
      <formula>NOT(ISERROR(SEARCH("NTRAB",K20)))</formula>
    </cfRule>
    <cfRule type="containsText" dxfId="16182" priority="1474" operator="containsText" text="FERIADO">
      <formula>NOT(ISERROR(SEARCH("FERIADO",K20)))</formula>
    </cfRule>
  </conditionalFormatting>
  <conditionalFormatting sqref="K20">
    <cfRule type="containsText" dxfId="16181" priority="1472" operator="containsText" text="FÉRIAS">
      <formula>NOT(ISERROR(SEARCH("FÉRIAS",K20)))</formula>
    </cfRule>
  </conditionalFormatting>
  <conditionalFormatting sqref="K20">
    <cfRule type="expression" dxfId="16180" priority="1468">
      <formula>K19="FERIADO"</formula>
    </cfRule>
    <cfRule type="expression" dxfId="16179" priority="1469">
      <formula>K19="NTRAB"</formula>
    </cfRule>
    <cfRule type="expression" dxfId="16178" priority="1470">
      <formula>K19="FÉRIAS"</formula>
    </cfRule>
    <cfRule type="expression" dxfId="16177" priority="1471">
      <formula>K19="ATESTADO"</formula>
    </cfRule>
  </conditionalFormatting>
  <conditionalFormatting sqref="K20">
    <cfRule type="containsText" dxfId="16176" priority="1467" operator="containsText" text="ATESTADO">
      <formula>NOT(ISERROR(SEARCH("ATESTADO",K20)))</formula>
    </cfRule>
  </conditionalFormatting>
  <conditionalFormatting sqref="K19:K20 K22">
    <cfRule type="containsText" dxfId="16175" priority="1466" operator="containsText" text="HOJE">
      <formula>NOT(ISERROR(SEARCH("HOJE",K19)))</formula>
    </cfRule>
  </conditionalFormatting>
  <conditionalFormatting sqref="K26">
    <cfRule type="containsText" dxfId="16174" priority="1464" operator="containsText" text="NTRAB">
      <formula>NOT(ISERROR(SEARCH("NTRAB",K26)))</formula>
    </cfRule>
    <cfRule type="containsText" dxfId="16173" priority="1465" operator="containsText" text="FERIADO">
      <formula>NOT(ISERROR(SEARCH("FERIADO",K26)))</formula>
    </cfRule>
  </conditionalFormatting>
  <conditionalFormatting sqref="K26">
    <cfRule type="containsText" dxfId="16172" priority="1463" operator="containsText" text="FÉRIAS">
      <formula>NOT(ISERROR(SEARCH("FÉRIAS",K26)))</formula>
    </cfRule>
  </conditionalFormatting>
  <conditionalFormatting sqref="K23">
    <cfRule type="containsText" dxfId="16171" priority="1461" operator="containsText" text="NTRAB">
      <formula>NOT(ISERROR(SEARCH("NTRAB",K23)))</formula>
    </cfRule>
    <cfRule type="containsText" dxfId="16170" priority="1462" operator="containsText" text="FERIADO">
      <formula>NOT(ISERROR(SEARCH("FERIADO",K23)))</formula>
    </cfRule>
  </conditionalFormatting>
  <conditionalFormatting sqref="K23">
    <cfRule type="containsText" dxfId="16169" priority="1460" operator="containsText" text="FÉRIAS">
      <formula>NOT(ISERROR(SEARCH("FÉRIAS",K23)))</formula>
    </cfRule>
  </conditionalFormatting>
  <conditionalFormatting sqref="K23 K26">
    <cfRule type="containsText" dxfId="16168" priority="1459" operator="containsText" text="ATESTADO">
      <formula>NOT(ISERROR(SEARCH("ATESTADO",K23)))</formula>
    </cfRule>
  </conditionalFormatting>
  <conditionalFormatting sqref="K24">
    <cfRule type="containsText" dxfId="16167" priority="1457" operator="containsText" text="NTRAB">
      <formula>NOT(ISERROR(SEARCH("NTRAB",K24)))</formula>
    </cfRule>
    <cfRule type="containsText" dxfId="16166" priority="1458" operator="containsText" text="FERIADO">
      <formula>NOT(ISERROR(SEARCH("FERIADO",K24)))</formula>
    </cfRule>
  </conditionalFormatting>
  <conditionalFormatting sqref="K24">
    <cfRule type="containsText" dxfId="16165" priority="1456" operator="containsText" text="FÉRIAS">
      <formula>NOT(ISERROR(SEARCH("FÉRIAS",K24)))</formula>
    </cfRule>
  </conditionalFormatting>
  <conditionalFormatting sqref="K24">
    <cfRule type="expression" dxfId="16164" priority="1452">
      <formula>K23="FERIADO"</formula>
    </cfRule>
    <cfRule type="expression" dxfId="16163" priority="1453">
      <formula>K23="NTRAB"</formula>
    </cfRule>
    <cfRule type="expression" dxfId="16162" priority="1454">
      <formula>K23="FÉRIAS"</formula>
    </cfRule>
    <cfRule type="expression" dxfId="16161" priority="1455">
      <formula>K23="ATESTADO"</formula>
    </cfRule>
  </conditionalFormatting>
  <conditionalFormatting sqref="K24">
    <cfRule type="containsText" dxfId="16160" priority="1451" operator="containsText" text="ATESTADO">
      <formula>NOT(ISERROR(SEARCH("ATESTADO",K24)))</formula>
    </cfRule>
  </conditionalFormatting>
  <conditionalFormatting sqref="K23:K24 K26">
    <cfRule type="containsText" dxfId="16159" priority="1450" operator="containsText" text="HOJE">
      <formula>NOT(ISERROR(SEARCH("HOJE",K23)))</formula>
    </cfRule>
  </conditionalFormatting>
  <conditionalFormatting sqref="K30">
    <cfRule type="containsText" dxfId="16158" priority="1448" operator="containsText" text="NTRAB">
      <formula>NOT(ISERROR(SEARCH("NTRAB",K30)))</formula>
    </cfRule>
    <cfRule type="containsText" dxfId="16157" priority="1449" operator="containsText" text="FERIADO">
      <formula>NOT(ISERROR(SEARCH("FERIADO",K30)))</formula>
    </cfRule>
  </conditionalFormatting>
  <conditionalFormatting sqref="K30">
    <cfRule type="containsText" dxfId="16156" priority="1447" operator="containsText" text="FÉRIAS">
      <formula>NOT(ISERROR(SEARCH("FÉRIAS",K30)))</formula>
    </cfRule>
  </conditionalFormatting>
  <conditionalFormatting sqref="K27">
    <cfRule type="containsText" dxfId="16155" priority="1445" operator="containsText" text="NTRAB">
      <formula>NOT(ISERROR(SEARCH("NTRAB",K27)))</formula>
    </cfRule>
    <cfRule type="containsText" dxfId="16154" priority="1446" operator="containsText" text="FERIADO">
      <formula>NOT(ISERROR(SEARCH("FERIADO",K27)))</formula>
    </cfRule>
  </conditionalFormatting>
  <conditionalFormatting sqref="K27">
    <cfRule type="containsText" dxfId="16153" priority="1444" operator="containsText" text="FÉRIAS">
      <formula>NOT(ISERROR(SEARCH("FÉRIAS",K27)))</formula>
    </cfRule>
  </conditionalFormatting>
  <conditionalFormatting sqref="K27 K30">
    <cfRule type="containsText" dxfId="16152" priority="1443" operator="containsText" text="ATESTADO">
      <formula>NOT(ISERROR(SEARCH("ATESTADO",K27)))</formula>
    </cfRule>
  </conditionalFormatting>
  <conditionalFormatting sqref="K28">
    <cfRule type="containsText" dxfId="16151" priority="1441" operator="containsText" text="NTRAB">
      <formula>NOT(ISERROR(SEARCH("NTRAB",K28)))</formula>
    </cfRule>
    <cfRule type="containsText" dxfId="16150" priority="1442" operator="containsText" text="FERIADO">
      <formula>NOT(ISERROR(SEARCH("FERIADO",K28)))</formula>
    </cfRule>
  </conditionalFormatting>
  <conditionalFormatting sqref="K28">
    <cfRule type="containsText" dxfId="16149" priority="1440" operator="containsText" text="FÉRIAS">
      <formula>NOT(ISERROR(SEARCH("FÉRIAS",K28)))</formula>
    </cfRule>
  </conditionalFormatting>
  <conditionalFormatting sqref="K28">
    <cfRule type="expression" dxfId="16148" priority="1436">
      <formula>K27="FERIADO"</formula>
    </cfRule>
    <cfRule type="expression" dxfId="16147" priority="1437">
      <formula>K27="NTRAB"</formula>
    </cfRule>
    <cfRule type="expression" dxfId="16146" priority="1438">
      <formula>K27="FÉRIAS"</formula>
    </cfRule>
    <cfRule type="expression" dxfId="16145" priority="1439">
      <formula>K27="ATESTADO"</formula>
    </cfRule>
  </conditionalFormatting>
  <conditionalFormatting sqref="K28">
    <cfRule type="containsText" dxfId="16144" priority="1435" operator="containsText" text="ATESTADO">
      <formula>NOT(ISERROR(SEARCH("ATESTADO",K28)))</formula>
    </cfRule>
  </conditionalFormatting>
  <conditionalFormatting sqref="K27:K28 K30">
    <cfRule type="containsText" dxfId="16143" priority="1434" operator="containsText" text="HOJE">
      <formula>NOT(ISERROR(SEARCH("HOJE",K27)))</formula>
    </cfRule>
  </conditionalFormatting>
  <conditionalFormatting sqref="K31">
    <cfRule type="containsText" dxfId="16142" priority="1432" operator="containsText" text="NTRAB">
      <formula>NOT(ISERROR(SEARCH("NTRAB",K31)))</formula>
    </cfRule>
    <cfRule type="containsText" dxfId="16141" priority="1433" operator="containsText" text="FERIADO">
      <formula>NOT(ISERROR(SEARCH("FERIADO",K31)))</formula>
    </cfRule>
  </conditionalFormatting>
  <conditionalFormatting sqref="K31">
    <cfRule type="containsText" dxfId="16140" priority="1431" operator="containsText" text="FÉRIAS">
      <formula>NOT(ISERROR(SEARCH("FÉRIAS",K31)))</formula>
    </cfRule>
  </conditionalFormatting>
  <conditionalFormatting sqref="K31">
    <cfRule type="containsText" dxfId="16139" priority="1430" operator="containsText" text="ATESTADO">
      <formula>NOT(ISERROR(SEARCH("ATESTADO",K31)))</formula>
    </cfRule>
  </conditionalFormatting>
  <conditionalFormatting sqref="K32">
    <cfRule type="containsText" dxfId="16138" priority="1428" operator="containsText" text="NTRAB">
      <formula>NOT(ISERROR(SEARCH("NTRAB",K32)))</formula>
    </cfRule>
    <cfRule type="containsText" dxfId="16137" priority="1429" operator="containsText" text="FERIADO">
      <formula>NOT(ISERROR(SEARCH("FERIADO",K32)))</formula>
    </cfRule>
  </conditionalFormatting>
  <conditionalFormatting sqref="K32">
    <cfRule type="containsText" dxfId="16136" priority="1427" operator="containsText" text="FÉRIAS">
      <formula>NOT(ISERROR(SEARCH("FÉRIAS",K32)))</formula>
    </cfRule>
  </conditionalFormatting>
  <conditionalFormatting sqref="K32">
    <cfRule type="expression" dxfId="16135" priority="1423">
      <formula>K31="FERIADO"</formula>
    </cfRule>
    <cfRule type="expression" dxfId="16134" priority="1424">
      <formula>K31="NTRAB"</formula>
    </cfRule>
    <cfRule type="expression" dxfId="16133" priority="1425">
      <formula>K31="FÉRIAS"</formula>
    </cfRule>
    <cfRule type="expression" dxfId="16132" priority="1426">
      <formula>K31="ATESTADO"</formula>
    </cfRule>
  </conditionalFormatting>
  <conditionalFormatting sqref="K32">
    <cfRule type="containsText" dxfId="16131" priority="1422" operator="containsText" text="ATESTADO">
      <formula>NOT(ISERROR(SEARCH("ATESTADO",K32)))</formula>
    </cfRule>
  </conditionalFormatting>
  <conditionalFormatting sqref="K31:K32">
    <cfRule type="containsText" dxfId="16130" priority="1421" operator="containsText" text="HOJE">
      <formula>NOT(ISERROR(SEARCH("HOJE",K31)))</formula>
    </cfRule>
  </conditionalFormatting>
  <conditionalFormatting sqref="K13">
    <cfRule type="containsText" dxfId="16129" priority="1419" operator="containsText" text="NTRAB">
      <formula>NOT(ISERROR(SEARCH("NTRAB",K13)))</formula>
    </cfRule>
    <cfRule type="containsText" dxfId="16128" priority="1420" operator="containsText" text="FERIADO">
      <formula>NOT(ISERROR(SEARCH("FERIADO",K13)))</formula>
    </cfRule>
  </conditionalFormatting>
  <conditionalFormatting sqref="K13">
    <cfRule type="containsText" dxfId="16127" priority="1418" operator="containsText" text="FÉRIAS">
      <formula>NOT(ISERROR(SEARCH("FÉRIAS",K13)))</formula>
    </cfRule>
  </conditionalFormatting>
  <conditionalFormatting sqref="K13">
    <cfRule type="expression" dxfId="16126" priority="1414">
      <formula>K12="FERIADO"</formula>
    </cfRule>
    <cfRule type="expression" dxfId="16125" priority="1415">
      <formula>K12="NTRAB"</formula>
    </cfRule>
    <cfRule type="expression" dxfId="16124" priority="1416">
      <formula>K12="FÉRIAS"</formula>
    </cfRule>
    <cfRule type="expression" dxfId="16123" priority="1417">
      <formula>K12="ATESTADO"</formula>
    </cfRule>
  </conditionalFormatting>
  <conditionalFormatting sqref="K13">
    <cfRule type="containsText" dxfId="16122" priority="1413" operator="containsText" text="ATESTADO">
      <formula>NOT(ISERROR(SEARCH("ATESTADO",K13)))</formula>
    </cfRule>
  </conditionalFormatting>
  <conditionalFormatting sqref="K13">
    <cfRule type="expression" dxfId="16121" priority="1409">
      <formula>K11="ATESTADO"</formula>
    </cfRule>
    <cfRule type="expression" dxfId="16120" priority="1410">
      <formula>K11="FÉRIAS"</formula>
    </cfRule>
    <cfRule type="expression" dxfId="16119" priority="1411">
      <formula>K11="NTRAB"</formula>
    </cfRule>
    <cfRule type="expression" dxfId="16118" priority="1412">
      <formula>K11="FERIADO"</formula>
    </cfRule>
  </conditionalFormatting>
  <conditionalFormatting sqref="K13">
    <cfRule type="containsText" dxfId="16117" priority="1408" operator="containsText" text="HOJE">
      <formula>NOT(ISERROR(SEARCH("HOJE",K13)))</formula>
    </cfRule>
  </conditionalFormatting>
  <conditionalFormatting sqref="K17">
    <cfRule type="containsText" dxfId="16116" priority="1406" operator="containsText" text="NTRAB">
      <formula>NOT(ISERROR(SEARCH("NTRAB",K17)))</formula>
    </cfRule>
    <cfRule type="containsText" dxfId="16115" priority="1407" operator="containsText" text="FERIADO">
      <formula>NOT(ISERROR(SEARCH("FERIADO",K17)))</formula>
    </cfRule>
  </conditionalFormatting>
  <conditionalFormatting sqref="K17">
    <cfRule type="containsText" dxfId="16114" priority="1405" operator="containsText" text="FÉRIAS">
      <formula>NOT(ISERROR(SEARCH("FÉRIAS",K17)))</formula>
    </cfRule>
  </conditionalFormatting>
  <conditionalFormatting sqref="K17">
    <cfRule type="expression" dxfId="16113" priority="1401">
      <formula>K16="FERIADO"</formula>
    </cfRule>
    <cfRule type="expression" dxfId="16112" priority="1402">
      <formula>K16="NTRAB"</formula>
    </cfRule>
    <cfRule type="expression" dxfId="16111" priority="1403">
      <formula>K16="FÉRIAS"</formula>
    </cfRule>
    <cfRule type="expression" dxfId="16110" priority="1404">
      <formula>K16="ATESTADO"</formula>
    </cfRule>
  </conditionalFormatting>
  <conditionalFormatting sqref="K17">
    <cfRule type="containsText" dxfId="16109" priority="1400" operator="containsText" text="ATESTADO">
      <formula>NOT(ISERROR(SEARCH("ATESTADO",K17)))</formula>
    </cfRule>
  </conditionalFormatting>
  <conditionalFormatting sqref="K17">
    <cfRule type="expression" dxfId="16108" priority="1396">
      <formula>K15="ATESTADO"</formula>
    </cfRule>
    <cfRule type="expression" dxfId="16107" priority="1397">
      <formula>K15="FÉRIAS"</formula>
    </cfRule>
    <cfRule type="expression" dxfId="16106" priority="1398">
      <formula>K15="NTRAB"</formula>
    </cfRule>
    <cfRule type="expression" dxfId="16105" priority="1399">
      <formula>K15="FERIADO"</formula>
    </cfRule>
  </conditionalFormatting>
  <conditionalFormatting sqref="K17">
    <cfRule type="containsText" dxfId="16104" priority="1395" operator="containsText" text="HOJE">
      <formula>NOT(ISERROR(SEARCH("HOJE",K17)))</formula>
    </cfRule>
  </conditionalFormatting>
  <conditionalFormatting sqref="K21">
    <cfRule type="containsText" dxfId="16103" priority="1393" operator="containsText" text="NTRAB">
      <formula>NOT(ISERROR(SEARCH("NTRAB",K21)))</formula>
    </cfRule>
    <cfRule type="containsText" dxfId="16102" priority="1394" operator="containsText" text="FERIADO">
      <formula>NOT(ISERROR(SEARCH("FERIADO",K21)))</formula>
    </cfRule>
  </conditionalFormatting>
  <conditionalFormatting sqref="K21">
    <cfRule type="containsText" dxfId="16101" priority="1392" operator="containsText" text="FÉRIAS">
      <formula>NOT(ISERROR(SEARCH("FÉRIAS",K21)))</formula>
    </cfRule>
  </conditionalFormatting>
  <conditionalFormatting sqref="K21">
    <cfRule type="expression" dxfId="16100" priority="1388">
      <formula>K20="FERIADO"</formula>
    </cfRule>
    <cfRule type="expression" dxfId="16099" priority="1389">
      <formula>K20="NTRAB"</formula>
    </cfRule>
    <cfRule type="expression" dxfId="16098" priority="1390">
      <formula>K20="FÉRIAS"</formula>
    </cfRule>
    <cfRule type="expression" dxfId="16097" priority="1391">
      <formula>K20="ATESTADO"</formula>
    </cfRule>
  </conditionalFormatting>
  <conditionalFormatting sqref="K21">
    <cfRule type="containsText" dxfId="16096" priority="1387" operator="containsText" text="ATESTADO">
      <formula>NOT(ISERROR(SEARCH("ATESTADO",K21)))</formula>
    </cfRule>
  </conditionalFormatting>
  <conditionalFormatting sqref="K21">
    <cfRule type="expression" dxfId="16095" priority="1383">
      <formula>K19="ATESTADO"</formula>
    </cfRule>
    <cfRule type="expression" dxfId="16094" priority="1384">
      <formula>K19="FÉRIAS"</formula>
    </cfRule>
    <cfRule type="expression" dxfId="16093" priority="1385">
      <formula>K19="NTRAB"</formula>
    </cfRule>
    <cfRule type="expression" dxfId="16092" priority="1386">
      <formula>K19="FERIADO"</formula>
    </cfRule>
  </conditionalFormatting>
  <conditionalFormatting sqref="K21">
    <cfRule type="containsText" dxfId="16091" priority="1382" operator="containsText" text="HOJE">
      <formula>NOT(ISERROR(SEARCH("HOJE",K21)))</formula>
    </cfRule>
  </conditionalFormatting>
  <conditionalFormatting sqref="K25">
    <cfRule type="containsText" dxfId="16090" priority="1380" operator="containsText" text="NTRAB">
      <formula>NOT(ISERROR(SEARCH("NTRAB",K25)))</formula>
    </cfRule>
    <cfRule type="containsText" dxfId="16089" priority="1381" operator="containsText" text="FERIADO">
      <formula>NOT(ISERROR(SEARCH("FERIADO",K25)))</formula>
    </cfRule>
  </conditionalFormatting>
  <conditionalFormatting sqref="K25">
    <cfRule type="containsText" dxfId="16088" priority="1379" operator="containsText" text="FÉRIAS">
      <formula>NOT(ISERROR(SEARCH("FÉRIAS",K25)))</formula>
    </cfRule>
  </conditionalFormatting>
  <conditionalFormatting sqref="K25">
    <cfRule type="expression" dxfId="16087" priority="1375">
      <formula>K24="FERIADO"</formula>
    </cfRule>
    <cfRule type="expression" dxfId="16086" priority="1376">
      <formula>K24="NTRAB"</formula>
    </cfRule>
    <cfRule type="expression" dxfId="16085" priority="1377">
      <formula>K24="FÉRIAS"</formula>
    </cfRule>
    <cfRule type="expression" dxfId="16084" priority="1378">
      <formula>K24="ATESTADO"</formula>
    </cfRule>
  </conditionalFormatting>
  <conditionalFormatting sqref="K25">
    <cfRule type="containsText" dxfId="16083" priority="1374" operator="containsText" text="ATESTADO">
      <formula>NOT(ISERROR(SEARCH("ATESTADO",K25)))</formula>
    </cfRule>
  </conditionalFormatting>
  <conditionalFormatting sqref="K25">
    <cfRule type="expression" dxfId="16082" priority="1370">
      <formula>K23="ATESTADO"</formula>
    </cfRule>
    <cfRule type="expression" dxfId="16081" priority="1371">
      <formula>K23="FÉRIAS"</formula>
    </cfRule>
    <cfRule type="expression" dxfId="16080" priority="1372">
      <formula>K23="NTRAB"</formula>
    </cfRule>
    <cfRule type="expression" dxfId="16079" priority="1373">
      <formula>K23="FERIADO"</formula>
    </cfRule>
  </conditionalFormatting>
  <conditionalFormatting sqref="K25">
    <cfRule type="containsText" dxfId="16078" priority="1369" operator="containsText" text="HOJE">
      <formula>NOT(ISERROR(SEARCH("HOJE",K25)))</formula>
    </cfRule>
  </conditionalFormatting>
  <conditionalFormatting sqref="K29">
    <cfRule type="containsText" dxfId="16077" priority="1367" operator="containsText" text="NTRAB">
      <formula>NOT(ISERROR(SEARCH("NTRAB",K29)))</formula>
    </cfRule>
    <cfRule type="containsText" dxfId="16076" priority="1368" operator="containsText" text="FERIADO">
      <formula>NOT(ISERROR(SEARCH("FERIADO",K29)))</formula>
    </cfRule>
  </conditionalFormatting>
  <conditionalFormatting sqref="K29">
    <cfRule type="containsText" dxfId="16075" priority="1366" operator="containsText" text="FÉRIAS">
      <formula>NOT(ISERROR(SEARCH("FÉRIAS",K29)))</formula>
    </cfRule>
  </conditionalFormatting>
  <conditionalFormatting sqref="K29">
    <cfRule type="expression" dxfId="16074" priority="1362">
      <formula>K28="FERIADO"</formula>
    </cfRule>
    <cfRule type="expression" dxfId="16073" priority="1363">
      <formula>K28="NTRAB"</formula>
    </cfRule>
    <cfRule type="expression" dxfId="16072" priority="1364">
      <formula>K28="FÉRIAS"</formula>
    </cfRule>
    <cfRule type="expression" dxfId="16071" priority="1365">
      <formula>K28="ATESTADO"</formula>
    </cfRule>
  </conditionalFormatting>
  <conditionalFormatting sqref="K29">
    <cfRule type="containsText" dxfId="16070" priority="1361" operator="containsText" text="ATESTADO">
      <formula>NOT(ISERROR(SEARCH("ATESTADO",K29)))</formula>
    </cfRule>
  </conditionalFormatting>
  <conditionalFormatting sqref="K29">
    <cfRule type="expression" dxfId="16069" priority="1357">
      <formula>K27="ATESTADO"</formula>
    </cfRule>
    <cfRule type="expression" dxfId="16068" priority="1358">
      <formula>K27="FÉRIAS"</formula>
    </cfRule>
    <cfRule type="expression" dxfId="16067" priority="1359">
      <formula>K27="NTRAB"</formula>
    </cfRule>
    <cfRule type="expression" dxfId="16066" priority="1360">
      <formula>K27="FERIADO"</formula>
    </cfRule>
  </conditionalFormatting>
  <conditionalFormatting sqref="K29">
    <cfRule type="containsText" dxfId="16065" priority="1356" operator="containsText" text="HOJE">
      <formula>NOT(ISERROR(SEARCH("HOJE",K29)))</formula>
    </cfRule>
  </conditionalFormatting>
  <conditionalFormatting sqref="K33">
    <cfRule type="containsText" dxfId="16064" priority="1354" operator="containsText" text="NTRAB">
      <formula>NOT(ISERROR(SEARCH("NTRAB",K33)))</formula>
    </cfRule>
    <cfRule type="containsText" dxfId="16063" priority="1355" operator="containsText" text="FERIADO">
      <formula>NOT(ISERROR(SEARCH("FERIADO",K33)))</formula>
    </cfRule>
  </conditionalFormatting>
  <conditionalFormatting sqref="K33">
    <cfRule type="containsText" dxfId="16062" priority="1353" operator="containsText" text="FÉRIAS">
      <formula>NOT(ISERROR(SEARCH("FÉRIAS",K33)))</formula>
    </cfRule>
  </conditionalFormatting>
  <conditionalFormatting sqref="K33">
    <cfRule type="expression" dxfId="16061" priority="1349">
      <formula>K32="FERIADO"</formula>
    </cfRule>
    <cfRule type="expression" dxfId="16060" priority="1350">
      <formula>K32="NTRAB"</formula>
    </cfRule>
    <cfRule type="expression" dxfId="16059" priority="1351">
      <formula>K32="FÉRIAS"</formula>
    </cfRule>
    <cfRule type="expression" dxfId="16058" priority="1352">
      <formula>K32="ATESTADO"</formula>
    </cfRule>
  </conditionalFormatting>
  <conditionalFormatting sqref="K33">
    <cfRule type="containsText" dxfId="16057" priority="1348" operator="containsText" text="ATESTADO">
      <formula>NOT(ISERROR(SEARCH("ATESTADO",K33)))</formula>
    </cfRule>
  </conditionalFormatting>
  <conditionalFormatting sqref="K33">
    <cfRule type="expression" dxfId="16056" priority="1344">
      <formula>K31="ATESTADO"</formula>
    </cfRule>
    <cfRule type="expression" dxfId="16055" priority="1345">
      <formula>K31="FÉRIAS"</formula>
    </cfRule>
    <cfRule type="expression" dxfId="16054" priority="1346">
      <formula>K31="NTRAB"</formula>
    </cfRule>
    <cfRule type="expression" dxfId="16053" priority="1347">
      <formula>K31="FERIADO"</formula>
    </cfRule>
  </conditionalFormatting>
  <conditionalFormatting sqref="K33">
    <cfRule type="containsText" dxfId="16052" priority="1343" operator="containsText" text="HOJE">
      <formula>NOT(ISERROR(SEARCH("HOJE",K33)))</formula>
    </cfRule>
  </conditionalFormatting>
  <conditionalFormatting sqref="K5">
    <cfRule type="containsText" dxfId="16051" priority="1341" operator="containsText" text="NTRAB">
      <formula>NOT(ISERROR(SEARCH("NTRAB",K5)))</formula>
    </cfRule>
    <cfRule type="containsText" dxfId="16050" priority="1342" operator="containsText" text="FERIADO">
      <formula>NOT(ISERROR(SEARCH("FERIADO",K5)))</formula>
    </cfRule>
  </conditionalFormatting>
  <conditionalFormatting sqref="K5">
    <cfRule type="containsText" dxfId="16049" priority="1340" operator="containsText" text="FÉRIAS">
      <formula>NOT(ISERROR(SEARCH("FÉRIAS",K5)))</formula>
    </cfRule>
  </conditionalFormatting>
  <conditionalFormatting sqref="K5">
    <cfRule type="expression" dxfId="16048" priority="1336">
      <formula>K4="FERIADO"</formula>
    </cfRule>
    <cfRule type="expression" dxfId="16047" priority="1337">
      <formula>K4="NTRAB"</formula>
    </cfRule>
    <cfRule type="expression" dxfId="16046" priority="1338">
      <formula>K4="FÉRIAS"</formula>
    </cfRule>
    <cfRule type="expression" dxfId="16045" priority="1339">
      <formula>K4="ATESTADO"</formula>
    </cfRule>
  </conditionalFormatting>
  <conditionalFormatting sqref="K5">
    <cfRule type="containsText" dxfId="16044" priority="1335" operator="containsText" text="ATESTADO">
      <formula>NOT(ISERROR(SEARCH("ATESTADO",K5)))</formula>
    </cfRule>
  </conditionalFormatting>
  <conditionalFormatting sqref="K5">
    <cfRule type="expression" dxfId="16043" priority="1331">
      <formula>K3="ATESTADO"</formula>
    </cfRule>
    <cfRule type="expression" dxfId="16042" priority="1332">
      <formula>K3="FÉRIAS"</formula>
    </cfRule>
    <cfRule type="expression" dxfId="16041" priority="1333">
      <formula>K3="NTRAB"</formula>
    </cfRule>
    <cfRule type="expression" dxfId="16040" priority="1334">
      <formula>K3="FERIADO"</formula>
    </cfRule>
  </conditionalFormatting>
  <conditionalFormatting sqref="K5">
    <cfRule type="containsText" dxfId="16039" priority="1330" operator="containsText" text="HOJE">
      <formula>NOT(ISERROR(SEARCH("HOJE",K5)))</formula>
    </cfRule>
  </conditionalFormatting>
  <conditionalFormatting sqref="K4">
    <cfRule type="containsText" dxfId="16038" priority="1328" operator="containsText" text="NTRAB">
      <formula>NOT(ISERROR(SEARCH("NTRAB",K4)))</formula>
    </cfRule>
    <cfRule type="containsText" dxfId="16037" priority="1329" operator="containsText" text="FERIADO">
      <formula>NOT(ISERROR(SEARCH("FERIADO",K4)))</formula>
    </cfRule>
  </conditionalFormatting>
  <conditionalFormatting sqref="K4">
    <cfRule type="containsText" dxfId="16036" priority="1327" operator="containsText" text="FÉRIAS">
      <formula>NOT(ISERROR(SEARCH("FÉRIAS",K4)))</formula>
    </cfRule>
  </conditionalFormatting>
  <conditionalFormatting sqref="K4">
    <cfRule type="expression" dxfId="16035" priority="1323">
      <formula>K3="FERIADO"</formula>
    </cfRule>
    <cfRule type="expression" dxfId="16034" priority="1324">
      <formula>K3="NTRAB"</formula>
    </cfRule>
    <cfRule type="expression" dxfId="16033" priority="1325">
      <formula>K3="FÉRIAS"</formula>
    </cfRule>
    <cfRule type="expression" dxfId="16032" priority="1326">
      <formula>K3="ATESTADO"</formula>
    </cfRule>
  </conditionalFormatting>
  <conditionalFormatting sqref="K4">
    <cfRule type="containsText" dxfId="16031" priority="1322" operator="containsText" text="ATESTADO">
      <formula>NOT(ISERROR(SEARCH("ATESTADO",K4)))</formula>
    </cfRule>
  </conditionalFormatting>
  <conditionalFormatting sqref="K4">
    <cfRule type="containsText" dxfId="16030" priority="1321" operator="containsText" text="HOJE">
      <formula>NOT(ISERROR(SEARCH("HOJE",K4)))</formula>
    </cfRule>
  </conditionalFormatting>
  <conditionalFormatting sqref="K34">
    <cfRule type="expression" dxfId="16029" priority="1320">
      <formula>$C$53&gt;=$K$32</formula>
    </cfRule>
  </conditionalFormatting>
  <conditionalFormatting sqref="B44">
    <cfRule type="cellIs" dxfId="16028" priority="1239" operator="equal">
      <formula>$B$51</formula>
    </cfRule>
  </conditionalFormatting>
  <conditionalFormatting sqref="I44">
    <cfRule type="expression" dxfId="16027" priority="1238">
      <formula>$H$44=""</formula>
    </cfRule>
  </conditionalFormatting>
  <conditionalFormatting sqref="I45">
    <cfRule type="expression" dxfId="16026" priority="1237">
      <formula>$H$45=""</formula>
    </cfRule>
  </conditionalFormatting>
  <conditionalFormatting sqref="I46">
    <cfRule type="expression" dxfId="16025" priority="1236">
      <formula>$H$46=""</formula>
    </cfRule>
  </conditionalFormatting>
  <conditionalFormatting sqref="I47">
    <cfRule type="expression" dxfId="16024" priority="1235">
      <formula>$H$47=""</formula>
    </cfRule>
  </conditionalFormatting>
  <conditionalFormatting sqref="K40">
    <cfRule type="containsText" dxfId="16023" priority="1233" operator="containsText" text="NTRAB">
      <formula>NOT(ISERROR(SEARCH("NTRAB",K40)))</formula>
    </cfRule>
    <cfRule type="containsText" dxfId="16022" priority="1234" operator="containsText" text="FERIADO">
      <formula>NOT(ISERROR(SEARCH("FERIADO",K40)))</formula>
    </cfRule>
  </conditionalFormatting>
  <conditionalFormatting sqref="K40">
    <cfRule type="containsText" dxfId="16021" priority="1232" operator="containsText" text="FÉRIAS">
      <formula>NOT(ISERROR(SEARCH("FÉRIAS",K40)))</formula>
    </cfRule>
  </conditionalFormatting>
  <conditionalFormatting sqref="K36 K38">
    <cfRule type="containsText" dxfId="16020" priority="1230" operator="containsText" text="NTRAB">
      <formula>NOT(ISERROR(SEARCH("NTRAB",K36)))</formula>
    </cfRule>
    <cfRule type="containsText" dxfId="16019" priority="1231" operator="containsText" text="FERIADO">
      <formula>NOT(ISERROR(SEARCH("FERIADO",K36)))</formula>
    </cfRule>
  </conditionalFormatting>
  <conditionalFormatting sqref="K36 K38">
    <cfRule type="containsText" dxfId="16018" priority="1229" operator="containsText" text="FÉRIAS">
      <formula>NOT(ISERROR(SEARCH("FÉRIAS",K36)))</formula>
    </cfRule>
  </conditionalFormatting>
  <conditionalFormatting sqref="K37">
    <cfRule type="containsText" dxfId="16017" priority="1227" operator="containsText" text="NTRAB">
      <formula>NOT(ISERROR(SEARCH("NTRAB",K37)))</formula>
    </cfRule>
    <cfRule type="containsText" dxfId="16016" priority="1228" operator="containsText" text="FERIADO">
      <formula>NOT(ISERROR(SEARCH("FERIADO",K37)))</formula>
    </cfRule>
  </conditionalFormatting>
  <conditionalFormatting sqref="K37">
    <cfRule type="containsText" dxfId="16015" priority="1226" operator="containsText" text="FÉRIAS">
      <formula>NOT(ISERROR(SEARCH("FÉRIAS",K37)))</formula>
    </cfRule>
  </conditionalFormatting>
  <conditionalFormatting sqref="K41">
    <cfRule type="containsText" dxfId="16014" priority="1224" operator="containsText" text="NTRAB">
      <formula>NOT(ISERROR(SEARCH("NTRAB",K41)))</formula>
    </cfRule>
    <cfRule type="containsText" dxfId="16013" priority="1225" operator="containsText" text="FERIADO">
      <formula>NOT(ISERROR(SEARCH("FERIADO",K41)))</formula>
    </cfRule>
  </conditionalFormatting>
  <conditionalFormatting sqref="K41">
    <cfRule type="containsText" dxfId="16012" priority="1223" operator="containsText" text="FÉRIAS">
      <formula>NOT(ISERROR(SEARCH("FÉRIAS",K41)))</formula>
    </cfRule>
  </conditionalFormatting>
  <conditionalFormatting sqref="K40:K41">
    <cfRule type="expression" dxfId="16011" priority="1165">
      <formula>$K$41=""</formula>
    </cfRule>
    <cfRule type="expression" dxfId="16010" priority="1219">
      <formula>$K$39="NTRAB"</formula>
    </cfRule>
    <cfRule type="expression" dxfId="16009" priority="1220">
      <formula>$K$39="ATESTADO"</formula>
    </cfRule>
    <cfRule type="expression" dxfId="16008" priority="1221">
      <formula>$K$39="FÉRIAS"</formula>
    </cfRule>
    <cfRule type="expression" dxfId="16007" priority="1222">
      <formula>$K$39="FERIADO"</formula>
    </cfRule>
  </conditionalFormatting>
  <conditionalFormatting sqref="K42">
    <cfRule type="expression" dxfId="16006" priority="1215">
      <formula>$C$53&gt;=$K$40</formula>
    </cfRule>
    <cfRule type="expression" dxfId="16005" priority="1216">
      <formula>$K$41=""</formula>
    </cfRule>
    <cfRule type="containsText" dxfId="16004" priority="1217" operator="containsText" text="NTRAB">
      <formula>NOT(ISERROR(SEARCH("NTRAB",K42)))</formula>
    </cfRule>
    <cfRule type="containsText" dxfId="16003" priority="1218" operator="containsText" text="FERIADO">
      <formula>NOT(ISERROR(SEARCH("FERIADO",K42)))</formula>
    </cfRule>
  </conditionalFormatting>
  <conditionalFormatting sqref="K42">
    <cfRule type="containsText" dxfId="16002" priority="1214" operator="containsText" text="FÉRIAS">
      <formula>NOT(ISERROR(SEARCH("FÉRIAS",K42)))</formula>
    </cfRule>
  </conditionalFormatting>
  <conditionalFormatting sqref="K36:K38">
    <cfRule type="expression" dxfId="16001" priority="1213">
      <formula>$K$37=""</formula>
    </cfRule>
  </conditionalFormatting>
  <conditionalFormatting sqref="K35">
    <cfRule type="expression" dxfId="16000" priority="1210">
      <formula>$K$37=""</formula>
    </cfRule>
    <cfRule type="containsText" dxfId="15999" priority="1211" operator="containsText" text="NTRAB">
      <formula>NOT(ISERROR(SEARCH("NTRAB",K35)))</formula>
    </cfRule>
    <cfRule type="containsText" dxfId="15998" priority="1212" operator="containsText" text="FERIADO">
      <formula>NOT(ISERROR(SEARCH("FERIADO",K35)))</formula>
    </cfRule>
  </conditionalFormatting>
  <conditionalFormatting sqref="K35">
    <cfRule type="containsText" dxfId="15997" priority="1209" operator="containsText" text="FÉRIAS">
      <formula>NOT(ISERROR(SEARCH("FÉRIAS",K35)))</formula>
    </cfRule>
  </conditionalFormatting>
  <conditionalFormatting sqref="K39">
    <cfRule type="expression" dxfId="15996" priority="1206">
      <formula>$K$41=""</formula>
    </cfRule>
    <cfRule type="containsText" dxfId="15995" priority="1207" operator="containsText" text="NTRAB">
      <formula>NOT(ISERROR(SEARCH("NTRAB",K39)))</formula>
    </cfRule>
    <cfRule type="containsText" dxfId="15994" priority="1208" operator="containsText" text="FERIADO">
      <formula>NOT(ISERROR(SEARCH("FERIADO",K39)))</formula>
    </cfRule>
  </conditionalFormatting>
  <conditionalFormatting sqref="K39">
    <cfRule type="containsText" dxfId="15993" priority="1205" operator="containsText" text="FÉRIAS">
      <formula>NOT(ISERROR(SEARCH("FÉRIAS",K39)))</formula>
    </cfRule>
  </conditionalFormatting>
  <conditionalFormatting sqref="K36:K37">
    <cfRule type="expression" dxfId="15992" priority="1201">
      <formula>$K$35="NTRAB"</formula>
    </cfRule>
    <cfRule type="expression" dxfId="15991" priority="1202">
      <formula>$K$35="ATESTADO"</formula>
    </cfRule>
    <cfRule type="expression" dxfId="15990" priority="1203">
      <formula>$K$35="FÉRIAS"</formula>
    </cfRule>
    <cfRule type="expression" dxfId="15989" priority="1204">
      <formula>$K$35="FERIADO"</formula>
    </cfRule>
  </conditionalFormatting>
  <conditionalFormatting sqref="K35:K42">
    <cfRule type="containsText" dxfId="15988" priority="1200" operator="containsText" text="ATESTADO">
      <formula>NOT(ISERROR(SEARCH("ATESTADO",K35)))</formula>
    </cfRule>
  </conditionalFormatting>
  <conditionalFormatting sqref="K35">
    <cfRule type="containsText" dxfId="15987" priority="1198" operator="containsText" text="NTRAB">
      <formula>NOT(ISERROR(SEARCH("NTRAB",K35)))</formula>
    </cfRule>
    <cfRule type="containsText" dxfId="15986" priority="1199" operator="containsText" text="FERIADO">
      <formula>NOT(ISERROR(SEARCH("FERIADO",K35)))</formula>
    </cfRule>
  </conditionalFormatting>
  <conditionalFormatting sqref="K35">
    <cfRule type="containsText" dxfId="15985" priority="1197" operator="containsText" text="FÉRIAS">
      <formula>NOT(ISERROR(SEARCH("FÉRIAS",K35)))</formula>
    </cfRule>
  </conditionalFormatting>
  <conditionalFormatting sqref="K35">
    <cfRule type="containsText" dxfId="15984" priority="1195" operator="containsText" text="NTRAB">
      <formula>NOT(ISERROR(SEARCH("NTRAB",K35)))</formula>
    </cfRule>
    <cfRule type="containsText" dxfId="15983" priority="1196" operator="containsText" text="FERIADO">
      <formula>NOT(ISERROR(SEARCH("FERIADO",K35)))</formula>
    </cfRule>
  </conditionalFormatting>
  <conditionalFormatting sqref="K35">
    <cfRule type="containsText" dxfId="15982" priority="1194" operator="containsText" text="FÉRIAS">
      <formula>NOT(ISERROR(SEARCH("FÉRIAS",K35)))</formula>
    </cfRule>
  </conditionalFormatting>
  <conditionalFormatting sqref="K39">
    <cfRule type="containsText" dxfId="15981" priority="1192" operator="containsText" text="NTRAB">
      <formula>NOT(ISERROR(SEARCH("NTRAB",K39)))</formula>
    </cfRule>
    <cfRule type="containsText" dxfId="15980" priority="1193" operator="containsText" text="FERIADO">
      <formula>NOT(ISERROR(SEARCH("FERIADO",K39)))</formula>
    </cfRule>
  </conditionalFormatting>
  <conditionalFormatting sqref="K39">
    <cfRule type="containsText" dxfId="15979" priority="1191" operator="containsText" text="FÉRIAS">
      <formula>NOT(ISERROR(SEARCH("FÉRIAS",K39)))</formula>
    </cfRule>
  </conditionalFormatting>
  <conditionalFormatting sqref="K39">
    <cfRule type="containsText" dxfId="15978" priority="1189" operator="containsText" text="NTRAB">
      <formula>NOT(ISERROR(SEARCH("NTRAB",K39)))</formula>
    </cfRule>
    <cfRule type="containsText" dxfId="15977" priority="1190" operator="containsText" text="FERIADO">
      <formula>NOT(ISERROR(SEARCH("FERIADO",K39)))</formula>
    </cfRule>
  </conditionalFormatting>
  <conditionalFormatting sqref="K39">
    <cfRule type="containsText" dxfId="15976" priority="1188" operator="containsText" text="FÉRIAS">
      <formula>NOT(ISERROR(SEARCH("FÉRIAS",K39)))</formula>
    </cfRule>
  </conditionalFormatting>
  <conditionalFormatting sqref="K39">
    <cfRule type="containsText" dxfId="15975" priority="1186" operator="containsText" text="NTRAB">
      <formula>NOT(ISERROR(SEARCH("NTRAB",K39)))</formula>
    </cfRule>
    <cfRule type="containsText" dxfId="15974" priority="1187" operator="containsText" text="FERIADO">
      <formula>NOT(ISERROR(SEARCH("FERIADO",K39)))</formula>
    </cfRule>
  </conditionalFormatting>
  <conditionalFormatting sqref="K39">
    <cfRule type="containsText" dxfId="15973" priority="1185" operator="containsText" text="FÉRIAS">
      <formula>NOT(ISERROR(SEARCH("FÉRIAS",K39)))</formula>
    </cfRule>
  </conditionalFormatting>
  <conditionalFormatting sqref="K35:K42">
    <cfRule type="containsText" dxfId="15972" priority="1184" operator="containsText" text="HOJE">
      <formula>NOT(ISERROR(SEARCH("HOJE",K35)))</formula>
    </cfRule>
  </conditionalFormatting>
  <conditionalFormatting sqref="K44 K46">
    <cfRule type="containsText" dxfId="15971" priority="1182" operator="containsText" text="NTRAB">
      <formula>NOT(ISERROR(SEARCH("NTRAB",K44)))</formula>
    </cfRule>
    <cfRule type="containsText" dxfId="15970" priority="1183" operator="containsText" text="FERIADO">
      <formula>NOT(ISERROR(SEARCH("FERIADO",K44)))</formula>
    </cfRule>
  </conditionalFormatting>
  <conditionalFormatting sqref="K44 K46">
    <cfRule type="containsText" dxfId="15969" priority="1181" operator="containsText" text="FÉRIAS">
      <formula>NOT(ISERROR(SEARCH("FÉRIAS",K44)))</formula>
    </cfRule>
  </conditionalFormatting>
  <conditionalFormatting sqref="K45">
    <cfRule type="containsText" dxfId="15968" priority="1179" operator="containsText" text="NTRAB">
      <formula>NOT(ISERROR(SEARCH("NTRAB",K45)))</formula>
    </cfRule>
    <cfRule type="containsText" dxfId="15967" priority="1180" operator="containsText" text="FERIADO">
      <formula>NOT(ISERROR(SEARCH("FERIADO",K45)))</formula>
    </cfRule>
  </conditionalFormatting>
  <conditionalFormatting sqref="K45">
    <cfRule type="containsText" dxfId="15966" priority="1178" operator="containsText" text="FÉRIAS">
      <formula>NOT(ISERROR(SEARCH("FÉRIAS",K45)))</formula>
    </cfRule>
  </conditionalFormatting>
  <conditionalFormatting sqref="K44:K46">
    <cfRule type="expression" dxfId="15965" priority="1177">
      <formula>$C$53&lt;$K$44</formula>
    </cfRule>
  </conditionalFormatting>
  <conditionalFormatting sqref="K46">
    <cfRule type="expression" dxfId="15964" priority="1176">
      <formula>$C$53&gt;=$K$44</formula>
    </cfRule>
  </conditionalFormatting>
  <conditionalFormatting sqref="K44:K45">
    <cfRule type="expression" dxfId="15963" priority="1172">
      <formula>$K$43="ATESTADO"</formula>
    </cfRule>
    <cfRule type="expression" dxfId="15962" priority="1173">
      <formula>$K$43="NTRAB"</formula>
    </cfRule>
    <cfRule type="expression" dxfId="15961" priority="1174">
      <formula>$K$43="FÉRIAS"</formula>
    </cfRule>
    <cfRule type="expression" dxfId="15960" priority="1175">
      <formula>$K$43="FERIADO"</formula>
    </cfRule>
  </conditionalFormatting>
  <conditionalFormatting sqref="K43">
    <cfRule type="containsText" dxfId="15959" priority="1169" operator="containsText" text="ATESTADO">
      <formula>NOT(ISERROR(SEARCH("ATESTADO",K43)))</formula>
    </cfRule>
    <cfRule type="containsText" dxfId="15958" priority="1170" operator="containsText" text="NTRAB">
      <formula>NOT(ISERROR(SEARCH("NTRAB",K43)))</formula>
    </cfRule>
    <cfRule type="containsText" dxfId="15957" priority="1171" operator="containsText" text="FERIADO">
      <formula>NOT(ISERROR(SEARCH("FERIADO",K43)))</formula>
    </cfRule>
  </conditionalFormatting>
  <conditionalFormatting sqref="K43">
    <cfRule type="containsText" dxfId="15956" priority="1168" operator="containsText" text="FÉRIAS">
      <formula>NOT(ISERROR(SEARCH("FÉRIAS",K43)))</formula>
    </cfRule>
  </conditionalFormatting>
  <conditionalFormatting sqref="K43">
    <cfRule type="expression" dxfId="15955" priority="1167">
      <formula>$C$53&lt;$K$44</formula>
    </cfRule>
  </conditionalFormatting>
  <conditionalFormatting sqref="K43:K46">
    <cfRule type="containsText" dxfId="15954" priority="1166" operator="containsText" text="HOJE">
      <formula>NOT(ISERROR(SEARCH("HOJE",K43)))</formula>
    </cfRule>
  </conditionalFormatting>
  <conditionalFormatting sqref="K47:M47">
    <cfRule type="expression" dxfId="15953" priority="1164">
      <formula>$N$47="NÃO"</formula>
    </cfRule>
  </conditionalFormatting>
  <conditionalFormatting sqref="K38">
    <cfRule type="expression" dxfId="15952" priority="1163">
      <formula>$C$53&gt;=$K$36</formula>
    </cfRule>
  </conditionalFormatting>
  <conditionalFormatting sqref="D4">
    <cfRule type="beginsWith" dxfId="15951" priority="1161" operator="beginsWith" text="FER">
      <formula>LEFT(D4,LEN("FER"))="FER"</formula>
    </cfRule>
    <cfRule type="beginsWith" dxfId="15950" priority="1162" operator="beginsWith" text="FRS">
      <formula>LEFT(D4,LEN("FRS"))="FRS"</formula>
    </cfRule>
  </conditionalFormatting>
  <conditionalFormatting sqref="D4">
    <cfRule type="beginsWith" dxfId="15949" priority="1160" operator="beginsWith" text="NT">
      <formula>LEFT(D4,LEN("NT"))="NT"</formula>
    </cfRule>
  </conditionalFormatting>
  <conditionalFormatting sqref="D4">
    <cfRule type="beginsWith" dxfId="15948" priority="1157" operator="beginsWith" text="ANT">
      <formula>LEFT(D4,LEN("ANT"))="ANT"</formula>
    </cfRule>
    <cfRule type="beginsWith" dxfId="15947" priority="1158" operator="beginsWith" text="FAL">
      <formula>LEFT(D4,LEN("FAL"))="FAL"</formula>
    </cfRule>
    <cfRule type="beginsWith" dxfId="15946" priority="1159" operator="beginsWith" text="OK">
      <formula>LEFT(D4,LEN("OK"))="OK"</formula>
    </cfRule>
  </conditionalFormatting>
  <conditionalFormatting sqref="D4">
    <cfRule type="beginsWith" dxfId="15945" priority="1156" operator="beginsWith" text="ATR">
      <formula>LEFT(D4,LEN("ATR"))="ATR"</formula>
    </cfRule>
  </conditionalFormatting>
  <conditionalFormatting sqref="D4">
    <cfRule type="beginsWith" dxfId="15944" priority="1155" operator="beginsWith" text="ATD">
      <formula>LEFT(D4,LEN("ATD"))="ATD"</formula>
    </cfRule>
  </conditionalFormatting>
  <conditionalFormatting sqref="D4">
    <cfRule type="beginsWith" dxfId="15943" priority="1154" operator="beginsWith" text="DP">
      <formula>LEFT(D4,LEN("DP"))="DP"</formula>
    </cfRule>
  </conditionalFormatting>
  <conditionalFormatting sqref="D3">
    <cfRule type="beginsWith" dxfId="15942" priority="1152" operator="beginsWith" text="FER">
      <formula>LEFT(D3,LEN("FER"))="FER"</formula>
    </cfRule>
    <cfRule type="beginsWith" dxfId="15941" priority="1153" operator="beginsWith" text="FRS">
      <formula>LEFT(D3,LEN("FRS"))="FRS"</formula>
    </cfRule>
  </conditionalFormatting>
  <conditionalFormatting sqref="D3">
    <cfRule type="beginsWith" dxfId="15940" priority="1151" operator="beginsWith" text="NT">
      <formula>LEFT(D3,LEN("NT"))="NT"</formula>
    </cfRule>
  </conditionalFormatting>
  <conditionalFormatting sqref="D3">
    <cfRule type="beginsWith" dxfId="15939" priority="1148" operator="beginsWith" text="ANT">
      <formula>LEFT(D3,LEN("ANT"))="ANT"</formula>
    </cfRule>
    <cfRule type="beginsWith" dxfId="15938" priority="1149" operator="beginsWith" text="FAL">
      <formula>LEFT(D3,LEN("FAL"))="FAL"</formula>
    </cfRule>
    <cfRule type="beginsWith" dxfId="15937" priority="1150" operator="beginsWith" text="OK">
      <formula>LEFT(D3,LEN("OK"))="OK"</formula>
    </cfRule>
  </conditionalFormatting>
  <conditionalFormatting sqref="D3">
    <cfRule type="beginsWith" dxfId="15936" priority="1147" operator="beginsWith" text="ATR">
      <formula>LEFT(D3,LEN("ATR"))="ATR"</formula>
    </cfRule>
  </conditionalFormatting>
  <conditionalFormatting sqref="D3">
    <cfRule type="beginsWith" dxfId="15935" priority="1146" operator="beginsWith" text="ATD">
      <formula>LEFT(D3,LEN("ATD"))="ATD"</formula>
    </cfRule>
  </conditionalFormatting>
  <conditionalFormatting sqref="D3">
    <cfRule type="beginsWith" dxfId="15934" priority="1145" operator="beginsWith" text="DP">
      <formula>LEFT(D3,LEN("DP"))="DP"</formula>
    </cfRule>
  </conditionalFormatting>
  <conditionalFormatting sqref="D6">
    <cfRule type="beginsWith" dxfId="15933" priority="1143" operator="beginsWith" text="FER">
      <formula>LEFT(D6,LEN("FER"))="FER"</formula>
    </cfRule>
    <cfRule type="beginsWith" dxfId="15932" priority="1144" operator="beginsWith" text="FRS">
      <formula>LEFT(D6,LEN("FRS"))="FRS"</formula>
    </cfRule>
  </conditionalFormatting>
  <conditionalFormatting sqref="D6">
    <cfRule type="beginsWith" dxfId="15931" priority="1142" operator="beginsWith" text="NT">
      <formula>LEFT(D6,LEN("NT"))="NT"</formula>
    </cfRule>
  </conditionalFormatting>
  <conditionalFormatting sqref="D6">
    <cfRule type="beginsWith" dxfId="15930" priority="1139" operator="beginsWith" text="ANT">
      <formula>LEFT(D6,LEN("ANT"))="ANT"</formula>
    </cfRule>
    <cfRule type="beginsWith" dxfId="15929" priority="1140" operator="beginsWith" text="FAL">
      <formula>LEFT(D6,LEN("FAL"))="FAL"</formula>
    </cfRule>
    <cfRule type="beginsWith" dxfId="15928" priority="1141" operator="beginsWith" text="OK">
      <formula>LEFT(D6,LEN("OK"))="OK"</formula>
    </cfRule>
  </conditionalFormatting>
  <conditionalFormatting sqref="D6">
    <cfRule type="beginsWith" dxfId="15927" priority="1138" operator="beginsWith" text="ATR">
      <formula>LEFT(D6,LEN("ATR"))="ATR"</formula>
    </cfRule>
  </conditionalFormatting>
  <conditionalFormatting sqref="D6">
    <cfRule type="beginsWith" dxfId="15926" priority="1137" operator="beginsWith" text="ATD">
      <formula>LEFT(D6,LEN("ATD"))="ATD"</formula>
    </cfRule>
  </conditionalFormatting>
  <conditionalFormatting sqref="D6">
    <cfRule type="beginsWith" dxfId="15925" priority="1136" stopIfTrue="1" operator="beginsWith" text="DP">
      <formula>LEFT(D6,LEN("DP"))="DP"</formula>
    </cfRule>
  </conditionalFormatting>
  <conditionalFormatting sqref="D5">
    <cfRule type="beginsWith" dxfId="15924" priority="1134" operator="beginsWith" text="FER">
      <formula>LEFT(D5,LEN("FER"))="FER"</formula>
    </cfRule>
    <cfRule type="beginsWith" dxfId="15923" priority="1135" operator="beginsWith" text="FRS">
      <formula>LEFT(D5,LEN("FRS"))="FRS"</formula>
    </cfRule>
  </conditionalFormatting>
  <conditionalFormatting sqref="D5">
    <cfRule type="beginsWith" dxfId="15922" priority="1133" operator="beginsWith" text="NT">
      <formula>LEFT(D5,LEN("NT"))="NT"</formula>
    </cfRule>
  </conditionalFormatting>
  <conditionalFormatting sqref="D5">
    <cfRule type="beginsWith" dxfId="15921" priority="1130" operator="beginsWith" text="ANT">
      <formula>LEFT(D5,LEN("ANT"))="ANT"</formula>
    </cfRule>
    <cfRule type="beginsWith" dxfId="15920" priority="1131" operator="beginsWith" text="FAL">
      <formula>LEFT(D5,LEN("FAL"))="FAL"</formula>
    </cfRule>
    <cfRule type="beginsWith" dxfId="15919" priority="1132" operator="beginsWith" text="OK">
      <formula>LEFT(D5,LEN("OK"))="OK"</formula>
    </cfRule>
  </conditionalFormatting>
  <conditionalFormatting sqref="D5">
    <cfRule type="beginsWith" dxfId="15918" priority="1129" operator="beginsWith" text="ATR">
      <formula>LEFT(D5,LEN("ATR"))="ATR"</formula>
    </cfRule>
  </conditionalFormatting>
  <conditionalFormatting sqref="D5">
    <cfRule type="beginsWith" dxfId="15917" priority="1128" operator="beginsWith" text="ATD">
      <formula>LEFT(D5,LEN("ATD"))="ATD"</formula>
    </cfRule>
  </conditionalFormatting>
  <conditionalFormatting sqref="D5">
    <cfRule type="beginsWith" dxfId="15916" priority="1127" operator="beginsWith" text="DP">
      <formula>LEFT(D5,LEN("DP"))="DP"</formula>
    </cfRule>
  </conditionalFormatting>
  <conditionalFormatting sqref="D8">
    <cfRule type="beginsWith" dxfId="15915" priority="1125" operator="beginsWith" text="FER">
      <formula>LEFT(D8,LEN("FER"))="FER"</formula>
    </cfRule>
    <cfRule type="beginsWith" dxfId="15914" priority="1126" operator="beginsWith" text="FRS">
      <formula>LEFT(D8,LEN("FRS"))="FRS"</formula>
    </cfRule>
  </conditionalFormatting>
  <conditionalFormatting sqref="D8">
    <cfRule type="beginsWith" dxfId="15913" priority="1124" operator="beginsWith" text="NT">
      <formula>LEFT(D8,LEN("NT"))="NT"</formula>
    </cfRule>
  </conditionalFormatting>
  <conditionalFormatting sqref="D8">
    <cfRule type="beginsWith" dxfId="15912" priority="1121" operator="beginsWith" text="ANT">
      <formula>LEFT(D8,LEN("ANT"))="ANT"</formula>
    </cfRule>
    <cfRule type="beginsWith" dxfId="15911" priority="1122" operator="beginsWith" text="FAL">
      <formula>LEFT(D8,LEN("FAL"))="FAL"</formula>
    </cfRule>
    <cfRule type="beginsWith" dxfId="15910" priority="1123" operator="beginsWith" text="OK">
      <formula>LEFT(D8,LEN("OK"))="OK"</formula>
    </cfRule>
  </conditionalFormatting>
  <conditionalFormatting sqref="D8">
    <cfRule type="beginsWith" dxfId="15909" priority="1120" operator="beginsWith" text="ATR">
      <formula>LEFT(D8,LEN("ATR"))="ATR"</formula>
    </cfRule>
  </conditionalFormatting>
  <conditionalFormatting sqref="D8">
    <cfRule type="beginsWith" dxfId="15908" priority="1119" operator="beginsWith" text="ATD">
      <formula>LEFT(D8,LEN("ATD"))="ATD"</formula>
    </cfRule>
  </conditionalFormatting>
  <conditionalFormatting sqref="D8">
    <cfRule type="beginsWith" dxfId="15907" priority="1118" operator="beginsWith" text="DP">
      <formula>LEFT(D8,LEN("DP"))="DP"</formula>
    </cfRule>
  </conditionalFormatting>
  <conditionalFormatting sqref="D7">
    <cfRule type="beginsWith" dxfId="15906" priority="1116" operator="beginsWith" text="FER">
      <formula>LEFT(D7,LEN("FER"))="FER"</formula>
    </cfRule>
    <cfRule type="beginsWith" dxfId="15905" priority="1117" operator="beginsWith" text="FRS">
      <formula>LEFT(D7,LEN("FRS"))="FRS"</formula>
    </cfRule>
  </conditionalFormatting>
  <conditionalFormatting sqref="D7">
    <cfRule type="beginsWith" dxfId="15904" priority="1115" operator="beginsWith" text="NT">
      <formula>LEFT(D7,LEN("NT"))="NT"</formula>
    </cfRule>
  </conditionalFormatting>
  <conditionalFormatting sqref="D7">
    <cfRule type="beginsWith" dxfId="15903" priority="1112" operator="beginsWith" text="ANT">
      <formula>LEFT(D7,LEN("ANT"))="ANT"</formula>
    </cfRule>
    <cfRule type="beginsWith" dxfId="15902" priority="1113" operator="beginsWith" text="FAL">
      <formula>LEFT(D7,LEN("FAL"))="FAL"</formula>
    </cfRule>
    <cfRule type="beginsWith" dxfId="15901" priority="1114" operator="beginsWith" text="OK">
      <formula>LEFT(D7,LEN("OK"))="OK"</formula>
    </cfRule>
  </conditionalFormatting>
  <conditionalFormatting sqref="D7">
    <cfRule type="beginsWith" dxfId="15900" priority="1111" operator="beginsWith" text="ATR">
      <formula>LEFT(D7,LEN("ATR"))="ATR"</formula>
    </cfRule>
  </conditionalFormatting>
  <conditionalFormatting sqref="D7">
    <cfRule type="beginsWith" dxfId="15899" priority="1110" operator="beginsWith" text="ATD">
      <formula>LEFT(D7,LEN("ATD"))="ATD"</formula>
    </cfRule>
  </conditionalFormatting>
  <conditionalFormatting sqref="D7">
    <cfRule type="beginsWith" dxfId="15898" priority="1109" operator="beginsWith" text="DP">
      <formula>LEFT(D7,LEN("DP"))="DP"</formula>
    </cfRule>
  </conditionalFormatting>
  <conditionalFormatting sqref="D10">
    <cfRule type="beginsWith" dxfId="15897" priority="1107" operator="beginsWith" text="FER">
      <formula>LEFT(D10,LEN("FER"))="FER"</formula>
    </cfRule>
    <cfRule type="beginsWith" dxfId="15896" priority="1108" operator="beginsWith" text="FRS">
      <formula>LEFT(D10,LEN("FRS"))="FRS"</formula>
    </cfRule>
  </conditionalFormatting>
  <conditionalFormatting sqref="D10">
    <cfRule type="beginsWith" dxfId="15895" priority="1106" operator="beginsWith" text="NT">
      <formula>LEFT(D10,LEN("NT"))="NT"</formula>
    </cfRule>
  </conditionalFormatting>
  <conditionalFormatting sqref="D10">
    <cfRule type="beginsWith" dxfId="15894" priority="1103" operator="beginsWith" text="ANT">
      <formula>LEFT(D10,LEN("ANT"))="ANT"</formula>
    </cfRule>
    <cfRule type="beginsWith" dxfId="15893" priority="1104" operator="beginsWith" text="FAL">
      <formula>LEFT(D10,LEN("FAL"))="FAL"</formula>
    </cfRule>
    <cfRule type="beginsWith" dxfId="15892" priority="1105" operator="beginsWith" text="OK">
      <formula>LEFT(D10,LEN("OK"))="OK"</formula>
    </cfRule>
  </conditionalFormatting>
  <conditionalFormatting sqref="D10">
    <cfRule type="beginsWith" dxfId="15891" priority="1102" operator="beginsWith" text="ATR">
      <formula>LEFT(D10,LEN("ATR"))="ATR"</formula>
    </cfRule>
  </conditionalFormatting>
  <conditionalFormatting sqref="D10">
    <cfRule type="beginsWith" dxfId="15890" priority="1101" operator="beginsWith" text="ATD">
      <formula>LEFT(D10,LEN("ATD"))="ATD"</formula>
    </cfRule>
  </conditionalFormatting>
  <conditionalFormatting sqref="D10">
    <cfRule type="beginsWith" dxfId="15889" priority="1100" stopIfTrue="1" operator="beginsWith" text="DP">
      <formula>LEFT(D10,LEN("DP"))="DP"</formula>
    </cfRule>
  </conditionalFormatting>
  <conditionalFormatting sqref="D9">
    <cfRule type="beginsWith" dxfId="15888" priority="1098" operator="beginsWith" text="FER">
      <formula>LEFT(D9,LEN("FER"))="FER"</formula>
    </cfRule>
    <cfRule type="beginsWith" dxfId="15887" priority="1099" operator="beginsWith" text="FRS">
      <formula>LEFT(D9,LEN("FRS"))="FRS"</formula>
    </cfRule>
  </conditionalFormatting>
  <conditionalFormatting sqref="D9">
    <cfRule type="beginsWith" dxfId="15886" priority="1097" operator="beginsWith" text="NT">
      <formula>LEFT(D9,LEN("NT"))="NT"</formula>
    </cfRule>
  </conditionalFormatting>
  <conditionalFormatting sqref="D9">
    <cfRule type="beginsWith" dxfId="15885" priority="1094" operator="beginsWith" text="ANT">
      <formula>LEFT(D9,LEN("ANT"))="ANT"</formula>
    </cfRule>
    <cfRule type="beginsWith" dxfId="15884" priority="1095" operator="beginsWith" text="FAL">
      <formula>LEFT(D9,LEN("FAL"))="FAL"</formula>
    </cfRule>
    <cfRule type="beginsWith" dxfId="15883" priority="1096" operator="beginsWith" text="OK">
      <formula>LEFT(D9,LEN("OK"))="OK"</formula>
    </cfRule>
  </conditionalFormatting>
  <conditionalFormatting sqref="D9">
    <cfRule type="beginsWith" dxfId="15882" priority="1093" operator="beginsWith" text="ATR">
      <formula>LEFT(D9,LEN("ATR"))="ATR"</formula>
    </cfRule>
  </conditionalFormatting>
  <conditionalFormatting sqref="D9">
    <cfRule type="beginsWith" dxfId="15881" priority="1092" operator="beginsWith" text="ATD">
      <formula>LEFT(D9,LEN("ATD"))="ATD"</formula>
    </cfRule>
  </conditionalFormatting>
  <conditionalFormatting sqref="D9">
    <cfRule type="beginsWith" dxfId="15880" priority="1091" operator="beginsWith" text="DP">
      <formula>LEFT(D9,LEN("DP"))="DP"</formula>
    </cfRule>
  </conditionalFormatting>
  <conditionalFormatting sqref="B13:D14">
    <cfRule type="expression" dxfId="15879" priority="1087">
      <formula>A11="FERIADO"</formula>
    </cfRule>
    <cfRule type="expression" dxfId="15878" priority="1088">
      <formula>A11="FÉRIAS"</formula>
    </cfRule>
    <cfRule type="expression" dxfId="15877" priority="1089">
      <formula>A11="ATESTADO"</formula>
    </cfRule>
    <cfRule type="expression" dxfId="15876" priority="1090">
      <formula>A11="NTRAB"</formula>
    </cfRule>
  </conditionalFormatting>
  <conditionalFormatting sqref="D11">
    <cfRule type="beginsWith" dxfId="15875" priority="1084" operator="beginsWith" text="DP">
      <formula>LEFT(D11,LEN("DP"))="DP"</formula>
    </cfRule>
    <cfRule type="beginsWith" dxfId="15874" priority="1085" operator="beginsWith" text="FER">
      <formula>LEFT(D11,LEN("FER"))="FER"</formula>
    </cfRule>
    <cfRule type="beginsWith" dxfId="15873" priority="1086" operator="beginsWith" text="FRS">
      <formula>LEFT(D11,LEN("FRS"))="FRS"</formula>
    </cfRule>
  </conditionalFormatting>
  <conditionalFormatting sqref="D11">
    <cfRule type="beginsWith" dxfId="15872" priority="1083" operator="beginsWith" text="NT">
      <formula>LEFT(D11,LEN("NT"))="NT"</formula>
    </cfRule>
  </conditionalFormatting>
  <conditionalFormatting sqref="D11">
    <cfRule type="beginsWith" dxfId="15871" priority="1080" operator="beginsWith" text="ANT">
      <formula>LEFT(D11,LEN("ANT"))="ANT"</formula>
    </cfRule>
    <cfRule type="beginsWith" dxfId="15870" priority="1081" operator="beginsWith" text="FAL">
      <formula>LEFT(D11,LEN("FAL"))="FAL"</formula>
    </cfRule>
    <cfRule type="beginsWith" dxfId="15869" priority="1082" operator="beginsWith" text="OK">
      <formula>LEFT(D11,LEN("OK"))="OK"</formula>
    </cfRule>
  </conditionalFormatting>
  <conditionalFormatting sqref="D11">
    <cfRule type="beginsWith" dxfId="15868" priority="1079" operator="beginsWith" text="ATR">
      <formula>LEFT(D11,LEN("ATR"))="ATR"</formula>
    </cfRule>
  </conditionalFormatting>
  <conditionalFormatting sqref="D11">
    <cfRule type="beginsWith" dxfId="15867" priority="1078" operator="beginsWith" text="ATD">
      <formula>LEFT(D11,LEN("ATD"))="ATD"</formula>
    </cfRule>
  </conditionalFormatting>
  <conditionalFormatting sqref="D12">
    <cfRule type="beginsWith" dxfId="15866" priority="1076" operator="beginsWith" text="FER">
      <formula>LEFT(D12,LEN("FER"))="FER"</formula>
    </cfRule>
    <cfRule type="beginsWith" dxfId="15865" priority="1077" operator="beginsWith" text="FRS">
      <formula>LEFT(D12,LEN("FRS"))="FRS"</formula>
    </cfRule>
  </conditionalFormatting>
  <conditionalFormatting sqref="D12">
    <cfRule type="beginsWith" dxfId="15864" priority="1075" operator="beginsWith" text="NT">
      <formula>LEFT(D12,LEN("NT"))="NT"</formula>
    </cfRule>
  </conditionalFormatting>
  <conditionalFormatting sqref="D12">
    <cfRule type="beginsWith" dxfId="15863" priority="1072" operator="beginsWith" text="ANT">
      <formula>LEFT(D12,LEN("ANT"))="ANT"</formula>
    </cfRule>
    <cfRule type="beginsWith" dxfId="15862" priority="1073" operator="beginsWith" text="FAL">
      <formula>LEFT(D12,LEN("FAL"))="FAL"</formula>
    </cfRule>
    <cfRule type="beginsWith" dxfId="15861" priority="1074" operator="beginsWith" text="OK">
      <formula>LEFT(D12,LEN("OK"))="OK"</formula>
    </cfRule>
  </conditionalFormatting>
  <conditionalFormatting sqref="D12">
    <cfRule type="beginsWith" dxfId="15860" priority="1071" operator="beginsWith" text="ATR">
      <formula>LEFT(D12,LEN("ATR"))="ATR"</formula>
    </cfRule>
  </conditionalFormatting>
  <conditionalFormatting sqref="D12">
    <cfRule type="beginsWith" dxfId="15859" priority="1070" operator="beginsWith" text="ATD">
      <formula>LEFT(D12,LEN("ATD"))="ATD"</formula>
    </cfRule>
  </conditionalFormatting>
  <conditionalFormatting sqref="D12">
    <cfRule type="beginsWith" dxfId="15858" priority="1069" stopIfTrue="1" operator="beginsWith" text="DP">
      <formula>LEFT(D12,LEN("DP"))="DP"</formula>
    </cfRule>
  </conditionalFormatting>
  <conditionalFormatting sqref="B15:D18">
    <cfRule type="expression" dxfId="15857" priority="1065">
      <formula>A15="FÉRIAS"</formula>
    </cfRule>
    <cfRule type="expression" dxfId="15856" priority="1066">
      <formula>A15="FERIADO"</formula>
    </cfRule>
    <cfRule type="expression" dxfId="15855" priority="1067">
      <formula>A15="ATESTADO"</formula>
    </cfRule>
    <cfRule type="expression" dxfId="15854" priority="1068">
      <formula>A15="NTRAB"</formula>
    </cfRule>
  </conditionalFormatting>
  <conditionalFormatting sqref="D20">
    <cfRule type="beginsWith" dxfId="15853" priority="1063" operator="beginsWith" text="FER">
      <formula>LEFT(D20,LEN("FER"))="FER"</formula>
    </cfRule>
    <cfRule type="beginsWith" dxfId="15852" priority="1064" operator="beginsWith" text="FRS">
      <formula>LEFT(D20,LEN("FRS"))="FRS"</formula>
    </cfRule>
  </conditionalFormatting>
  <conditionalFormatting sqref="D20">
    <cfRule type="beginsWith" dxfId="15851" priority="1062" operator="beginsWith" text="NT">
      <formula>LEFT(D20,LEN("NT"))="NT"</formula>
    </cfRule>
  </conditionalFormatting>
  <conditionalFormatting sqref="D20">
    <cfRule type="beginsWith" dxfId="15850" priority="1059" operator="beginsWith" text="ANT">
      <formula>LEFT(D20,LEN("ANT"))="ANT"</formula>
    </cfRule>
    <cfRule type="beginsWith" dxfId="15849" priority="1060" operator="beginsWith" text="FAL">
      <formula>LEFT(D20,LEN("FAL"))="FAL"</formula>
    </cfRule>
    <cfRule type="beginsWith" dxfId="15848" priority="1061" operator="beginsWith" text="OK">
      <formula>LEFT(D20,LEN("OK"))="OK"</formula>
    </cfRule>
  </conditionalFormatting>
  <conditionalFormatting sqref="D20">
    <cfRule type="beginsWith" dxfId="15847" priority="1058" operator="beginsWith" text="ATR">
      <formula>LEFT(D20,LEN("ATR"))="ATR"</formula>
    </cfRule>
  </conditionalFormatting>
  <conditionalFormatting sqref="D20">
    <cfRule type="beginsWith" dxfId="15846" priority="1057" operator="beginsWith" text="ATD">
      <formula>LEFT(D20,LEN("ATD"))="ATD"</formula>
    </cfRule>
  </conditionalFormatting>
  <conditionalFormatting sqref="D20">
    <cfRule type="beginsWith" dxfId="15845" priority="1056" operator="beginsWith" text="DP">
      <formula>LEFT(D20,LEN("DP"))="DP"</formula>
    </cfRule>
  </conditionalFormatting>
  <conditionalFormatting sqref="D19">
    <cfRule type="beginsWith" dxfId="15844" priority="1054" operator="beginsWith" text="FER">
      <formula>LEFT(D19,LEN("FER"))="FER"</formula>
    </cfRule>
    <cfRule type="beginsWith" dxfId="15843" priority="1055" operator="beginsWith" text="FRS">
      <formula>LEFT(D19,LEN("FRS"))="FRS"</formula>
    </cfRule>
  </conditionalFormatting>
  <conditionalFormatting sqref="D19">
    <cfRule type="beginsWith" dxfId="15842" priority="1053" operator="beginsWith" text="NT">
      <formula>LEFT(D19,LEN("NT"))="NT"</formula>
    </cfRule>
  </conditionalFormatting>
  <conditionalFormatting sqref="D19">
    <cfRule type="beginsWith" dxfId="15841" priority="1050" operator="beginsWith" text="ANT">
      <formula>LEFT(D19,LEN("ANT"))="ANT"</formula>
    </cfRule>
    <cfRule type="beginsWith" dxfId="15840" priority="1051" operator="beginsWith" text="FAL">
      <formula>LEFT(D19,LEN("FAL"))="FAL"</formula>
    </cfRule>
    <cfRule type="beginsWith" dxfId="15839" priority="1052" operator="beginsWith" text="OK">
      <formula>LEFT(D19,LEN("OK"))="OK"</formula>
    </cfRule>
  </conditionalFormatting>
  <conditionalFormatting sqref="D19">
    <cfRule type="beginsWith" dxfId="15838" priority="1049" operator="beginsWith" text="ATR">
      <formula>LEFT(D19,LEN("ATR"))="ATR"</formula>
    </cfRule>
  </conditionalFormatting>
  <conditionalFormatting sqref="D19">
    <cfRule type="beginsWith" dxfId="15837" priority="1048" operator="beginsWith" text="ATD">
      <formula>LEFT(D19,LEN("ATD"))="ATD"</formula>
    </cfRule>
  </conditionalFormatting>
  <conditionalFormatting sqref="D19">
    <cfRule type="beginsWith" dxfId="15836" priority="1047" operator="beginsWith" text="DP">
      <formula>LEFT(D19,LEN("DP"))="DP"</formula>
    </cfRule>
  </conditionalFormatting>
  <conditionalFormatting sqref="D22">
    <cfRule type="beginsWith" dxfId="15835" priority="1045" operator="beginsWith" text="FER">
      <formula>LEFT(D22,LEN("FER"))="FER"</formula>
    </cfRule>
    <cfRule type="beginsWith" dxfId="15834" priority="1046" operator="beginsWith" text="FRS">
      <formula>LEFT(D22,LEN("FRS"))="FRS"</formula>
    </cfRule>
  </conditionalFormatting>
  <conditionalFormatting sqref="D22">
    <cfRule type="beginsWith" dxfId="15833" priority="1044" operator="beginsWith" text="NT">
      <formula>LEFT(D22,LEN("NT"))="NT"</formula>
    </cfRule>
  </conditionalFormatting>
  <conditionalFormatting sqref="D22">
    <cfRule type="beginsWith" dxfId="15832" priority="1041" operator="beginsWith" text="ANT">
      <formula>LEFT(D22,LEN("ANT"))="ANT"</formula>
    </cfRule>
    <cfRule type="beginsWith" dxfId="15831" priority="1042" operator="beginsWith" text="FAL">
      <formula>LEFT(D22,LEN("FAL"))="FAL"</formula>
    </cfRule>
    <cfRule type="beginsWith" dxfId="15830" priority="1043" operator="beginsWith" text="OK">
      <formula>LEFT(D22,LEN("OK"))="OK"</formula>
    </cfRule>
  </conditionalFormatting>
  <conditionalFormatting sqref="D22">
    <cfRule type="beginsWith" dxfId="15829" priority="1040" operator="beginsWith" text="ATR">
      <formula>LEFT(D22,LEN("ATR"))="ATR"</formula>
    </cfRule>
  </conditionalFormatting>
  <conditionalFormatting sqref="D22">
    <cfRule type="beginsWith" dxfId="15828" priority="1039" operator="beginsWith" text="ATD">
      <formula>LEFT(D22,LEN("ATD"))="ATD"</formula>
    </cfRule>
  </conditionalFormatting>
  <conditionalFormatting sqref="D22">
    <cfRule type="beginsWith" dxfId="15827" priority="1038" stopIfTrue="1" operator="beginsWith" text="DP">
      <formula>LEFT(D22,LEN("DP"))="DP"</formula>
    </cfRule>
  </conditionalFormatting>
  <conditionalFormatting sqref="D21">
    <cfRule type="beginsWith" dxfId="15826" priority="1036" operator="beginsWith" text="FER">
      <formula>LEFT(D21,LEN("FER"))="FER"</formula>
    </cfRule>
    <cfRule type="beginsWith" dxfId="15825" priority="1037" operator="beginsWith" text="FRS">
      <formula>LEFT(D21,LEN("FRS"))="FRS"</formula>
    </cfRule>
  </conditionalFormatting>
  <conditionalFormatting sqref="D21">
    <cfRule type="beginsWith" dxfId="15824" priority="1035" operator="beginsWith" text="NT">
      <formula>LEFT(D21,LEN("NT"))="NT"</formula>
    </cfRule>
  </conditionalFormatting>
  <conditionalFormatting sqref="D21">
    <cfRule type="beginsWith" dxfId="15823" priority="1032" operator="beginsWith" text="ANT">
      <formula>LEFT(D21,LEN("ANT"))="ANT"</formula>
    </cfRule>
    <cfRule type="beginsWith" dxfId="15822" priority="1033" operator="beginsWith" text="FAL">
      <formula>LEFT(D21,LEN("FAL"))="FAL"</formula>
    </cfRule>
    <cfRule type="beginsWith" dxfId="15821" priority="1034" operator="beginsWith" text="OK">
      <formula>LEFT(D21,LEN("OK"))="OK"</formula>
    </cfRule>
  </conditionalFormatting>
  <conditionalFormatting sqref="D21">
    <cfRule type="beginsWith" dxfId="15820" priority="1031" operator="beginsWith" text="ATR">
      <formula>LEFT(D21,LEN("ATR"))="ATR"</formula>
    </cfRule>
  </conditionalFormatting>
  <conditionalFormatting sqref="D21">
    <cfRule type="beginsWith" dxfId="15819" priority="1030" operator="beginsWith" text="ATD">
      <formula>LEFT(D21,LEN("ATD"))="ATD"</formula>
    </cfRule>
  </conditionalFormatting>
  <conditionalFormatting sqref="D21">
    <cfRule type="beginsWith" dxfId="15818" priority="1029" operator="beginsWith" text="DP">
      <formula>LEFT(D21,LEN("DP"))="DP"</formula>
    </cfRule>
  </conditionalFormatting>
  <conditionalFormatting sqref="D24">
    <cfRule type="beginsWith" dxfId="15817" priority="1027" operator="beginsWith" text="FER">
      <formula>LEFT(D24,LEN("FER"))="FER"</formula>
    </cfRule>
    <cfRule type="beginsWith" dxfId="15816" priority="1028" operator="beginsWith" text="FRS">
      <formula>LEFT(D24,LEN("FRS"))="FRS"</formula>
    </cfRule>
  </conditionalFormatting>
  <conditionalFormatting sqref="D24">
    <cfRule type="beginsWith" dxfId="15815" priority="1026" operator="beginsWith" text="NT">
      <formula>LEFT(D24,LEN("NT"))="NT"</formula>
    </cfRule>
  </conditionalFormatting>
  <conditionalFormatting sqref="D24">
    <cfRule type="beginsWith" dxfId="15814" priority="1023" operator="beginsWith" text="ANT">
      <formula>LEFT(D24,LEN("ANT"))="ANT"</formula>
    </cfRule>
    <cfRule type="beginsWith" dxfId="15813" priority="1024" operator="beginsWith" text="FAL">
      <formula>LEFT(D24,LEN("FAL"))="FAL"</formula>
    </cfRule>
    <cfRule type="beginsWith" dxfId="15812" priority="1025" operator="beginsWith" text="OK">
      <formula>LEFT(D24,LEN("OK"))="OK"</formula>
    </cfRule>
  </conditionalFormatting>
  <conditionalFormatting sqref="D24">
    <cfRule type="beginsWith" dxfId="15811" priority="1022" operator="beginsWith" text="ATR">
      <formula>LEFT(D24,LEN("ATR"))="ATR"</formula>
    </cfRule>
  </conditionalFormatting>
  <conditionalFormatting sqref="D24">
    <cfRule type="beginsWith" dxfId="15810" priority="1021" operator="beginsWith" text="ATD">
      <formula>LEFT(D24,LEN("ATD"))="ATD"</formula>
    </cfRule>
  </conditionalFormatting>
  <conditionalFormatting sqref="D24">
    <cfRule type="beginsWith" dxfId="15809" priority="1020" operator="beginsWith" text="DP">
      <formula>LEFT(D24,LEN("DP"))="DP"</formula>
    </cfRule>
  </conditionalFormatting>
  <conditionalFormatting sqref="D23">
    <cfRule type="beginsWith" dxfId="15808" priority="1018" operator="beginsWith" text="FER">
      <formula>LEFT(D23,LEN("FER"))="FER"</formula>
    </cfRule>
    <cfRule type="beginsWith" dxfId="15807" priority="1019" operator="beginsWith" text="FRS">
      <formula>LEFT(D23,LEN("FRS"))="FRS"</formula>
    </cfRule>
  </conditionalFormatting>
  <conditionalFormatting sqref="D23">
    <cfRule type="beginsWith" dxfId="15806" priority="1017" operator="beginsWith" text="NT">
      <formula>LEFT(D23,LEN("NT"))="NT"</formula>
    </cfRule>
  </conditionalFormatting>
  <conditionalFormatting sqref="D23">
    <cfRule type="beginsWith" dxfId="15805" priority="1014" operator="beginsWith" text="ANT">
      <formula>LEFT(D23,LEN("ANT"))="ANT"</formula>
    </cfRule>
    <cfRule type="beginsWith" dxfId="15804" priority="1015" operator="beginsWith" text="FAL">
      <formula>LEFT(D23,LEN("FAL"))="FAL"</formula>
    </cfRule>
    <cfRule type="beginsWith" dxfId="15803" priority="1016" operator="beginsWith" text="OK">
      <formula>LEFT(D23,LEN("OK"))="OK"</formula>
    </cfRule>
  </conditionalFormatting>
  <conditionalFormatting sqref="D23">
    <cfRule type="beginsWith" dxfId="15802" priority="1013" operator="beginsWith" text="ATR">
      <formula>LEFT(D23,LEN("ATR"))="ATR"</formula>
    </cfRule>
  </conditionalFormatting>
  <conditionalFormatting sqref="D23">
    <cfRule type="beginsWith" dxfId="15801" priority="1012" operator="beginsWith" text="ATD">
      <formula>LEFT(D23,LEN("ATD"))="ATD"</formula>
    </cfRule>
  </conditionalFormatting>
  <conditionalFormatting sqref="D23">
    <cfRule type="beginsWith" dxfId="15800" priority="1011" operator="beginsWith" text="DP">
      <formula>LEFT(D23,LEN("DP"))="DP"</formula>
    </cfRule>
  </conditionalFormatting>
  <conditionalFormatting sqref="D26">
    <cfRule type="beginsWith" dxfId="15799" priority="1009" operator="beginsWith" text="FER">
      <formula>LEFT(D26,LEN("FER"))="FER"</formula>
    </cfRule>
    <cfRule type="beginsWith" dxfId="15798" priority="1010" operator="beginsWith" text="FRS">
      <formula>LEFT(D26,LEN("FRS"))="FRS"</formula>
    </cfRule>
  </conditionalFormatting>
  <conditionalFormatting sqref="D26">
    <cfRule type="beginsWith" dxfId="15797" priority="1008" operator="beginsWith" text="NT">
      <formula>LEFT(D26,LEN("NT"))="NT"</formula>
    </cfRule>
  </conditionalFormatting>
  <conditionalFormatting sqref="D26">
    <cfRule type="beginsWith" dxfId="15796" priority="1005" operator="beginsWith" text="ANT">
      <formula>LEFT(D26,LEN("ANT"))="ANT"</formula>
    </cfRule>
    <cfRule type="beginsWith" dxfId="15795" priority="1006" operator="beginsWith" text="FAL">
      <formula>LEFT(D26,LEN("FAL"))="FAL"</formula>
    </cfRule>
    <cfRule type="beginsWith" dxfId="15794" priority="1007" operator="beginsWith" text="OK">
      <formula>LEFT(D26,LEN("OK"))="OK"</formula>
    </cfRule>
  </conditionalFormatting>
  <conditionalFormatting sqref="D26">
    <cfRule type="beginsWith" dxfId="15793" priority="1004" operator="beginsWith" text="ATR">
      <formula>LEFT(D26,LEN("ATR"))="ATR"</formula>
    </cfRule>
  </conditionalFormatting>
  <conditionalFormatting sqref="D26">
    <cfRule type="beginsWith" dxfId="15792" priority="1003" operator="beginsWith" text="ATD">
      <formula>LEFT(D26,LEN("ATD"))="ATD"</formula>
    </cfRule>
  </conditionalFormatting>
  <conditionalFormatting sqref="D26">
    <cfRule type="beginsWith" dxfId="15791" priority="1002" stopIfTrue="1" operator="beginsWith" text="DP">
      <formula>LEFT(D26,LEN("DP"))="DP"</formula>
    </cfRule>
  </conditionalFormatting>
  <conditionalFormatting sqref="D25">
    <cfRule type="beginsWith" dxfId="15790" priority="1000" operator="beginsWith" text="FER">
      <formula>LEFT(D25,LEN("FER"))="FER"</formula>
    </cfRule>
    <cfRule type="beginsWith" dxfId="15789" priority="1001" operator="beginsWith" text="FRS">
      <formula>LEFT(D25,LEN("FRS"))="FRS"</formula>
    </cfRule>
  </conditionalFormatting>
  <conditionalFormatting sqref="D25">
    <cfRule type="beginsWith" dxfId="15788" priority="999" operator="beginsWith" text="NT">
      <formula>LEFT(D25,LEN("NT"))="NT"</formula>
    </cfRule>
  </conditionalFormatting>
  <conditionalFormatting sqref="D25">
    <cfRule type="beginsWith" dxfId="15787" priority="996" operator="beginsWith" text="ANT">
      <formula>LEFT(D25,LEN("ANT"))="ANT"</formula>
    </cfRule>
    <cfRule type="beginsWith" dxfId="15786" priority="997" operator="beginsWith" text="FAL">
      <formula>LEFT(D25,LEN("FAL"))="FAL"</formula>
    </cfRule>
    <cfRule type="beginsWith" dxfId="15785" priority="998" operator="beginsWith" text="OK">
      <formula>LEFT(D25,LEN("OK"))="OK"</formula>
    </cfRule>
  </conditionalFormatting>
  <conditionalFormatting sqref="D25">
    <cfRule type="beginsWith" dxfId="15784" priority="995" operator="beginsWith" text="ATR">
      <formula>LEFT(D25,LEN("ATR"))="ATR"</formula>
    </cfRule>
  </conditionalFormatting>
  <conditionalFormatting sqref="D25">
    <cfRule type="beginsWith" dxfId="15783" priority="994" operator="beginsWith" text="ATD">
      <formula>LEFT(D25,LEN("ATD"))="ATD"</formula>
    </cfRule>
  </conditionalFormatting>
  <conditionalFormatting sqref="D25">
    <cfRule type="beginsWith" dxfId="15782" priority="993" operator="beginsWith" text="DP">
      <formula>LEFT(D25,LEN("DP"))="DP"</formula>
    </cfRule>
  </conditionalFormatting>
  <conditionalFormatting sqref="D28">
    <cfRule type="beginsWith" dxfId="15781" priority="991" operator="beginsWith" text="FER">
      <formula>LEFT(D28,LEN("FER"))="FER"</formula>
    </cfRule>
    <cfRule type="beginsWith" dxfId="15780" priority="992" operator="beginsWith" text="FRS">
      <formula>LEFT(D28,LEN("FRS"))="FRS"</formula>
    </cfRule>
  </conditionalFormatting>
  <conditionalFormatting sqref="D28">
    <cfRule type="beginsWith" dxfId="15779" priority="990" operator="beginsWith" text="NT">
      <formula>LEFT(D28,LEN("NT"))="NT"</formula>
    </cfRule>
  </conditionalFormatting>
  <conditionalFormatting sqref="D28">
    <cfRule type="beginsWith" dxfId="15778" priority="987" operator="beginsWith" text="ANT">
      <formula>LEFT(D28,LEN("ANT"))="ANT"</formula>
    </cfRule>
    <cfRule type="beginsWith" dxfId="15777" priority="988" operator="beginsWith" text="FAL">
      <formula>LEFT(D28,LEN("FAL"))="FAL"</formula>
    </cfRule>
    <cfRule type="beginsWith" dxfId="15776" priority="989" operator="beginsWith" text="OK">
      <formula>LEFT(D28,LEN("OK"))="OK"</formula>
    </cfRule>
  </conditionalFormatting>
  <conditionalFormatting sqref="D28">
    <cfRule type="beginsWith" dxfId="15775" priority="986" operator="beginsWith" text="ATR">
      <formula>LEFT(D28,LEN("ATR"))="ATR"</formula>
    </cfRule>
  </conditionalFormatting>
  <conditionalFormatting sqref="D28">
    <cfRule type="beginsWith" dxfId="15774" priority="985" operator="beginsWith" text="ATD">
      <formula>LEFT(D28,LEN("ATD"))="ATD"</formula>
    </cfRule>
  </conditionalFormatting>
  <conditionalFormatting sqref="D28">
    <cfRule type="beginsWith" dxfId="15773" priority="984" operator="beginsWith" text="DP">
      <formula>LEFT(D28,LEN("DP"))="DP"</formula>
    </cfRule>
  </conditionalFormatting>
  <conditionalFormatting sqref="D27">
    <cfRule type="beginsWith" dxfId="15772" priority="982" operator="beginsWith" text="FER">
      <formula>LEFT(D27,LEN("FER"))="FER"</formula>
    </cfRule>
    <cfRule type="beginsWith" dxfId="15771" priority="983" operator="beginsWith" text="FRS">
      <formula>LEFT(D27,LEN("FRS"))="FRS"</formula>
    </cfRule>
  </conditionalFormatting>
  <conditionalFormatting sqref="D27">
    <cfRule type="beginsWith" dxfId="15770" priority="981" operator="beginsWith" text="NT">
      <formula>LEFT(D27,LEN("NT"))="NT"</formula>
    </cfRule>
  </conditionalFormatting>
  <conditionalFormatting sqref="D27">
    <cfRule type="beginsWith" dxfId="15769" priority="978" operator="beginsWith" text="ANT">
      <formula>LEFT(D27,LEN("ANT"))="ANT"</formula>
    </cfRule>
    <cfRule type="beginsWith" dxfId="15768" priority="979" operator="beginsWith" text="FAL">
      <formula>LEFT(D27,LEN("FAL"))="FAL"</formula>
    </cfRule>
    <cfRule type="beginsWith" dxfId="15767" priority="980" operator="beginsWith" text="OK">
      <formula>LEFT(D27,LEN("OK"))="OK"</formula>
    </cfRule>
  </conditionalFormatting>
  <conditionalFormatting sqref="D27">
    <cfRule type="beginsWith" dxfId="15766" priority="977" operator="beginsWith" text="ATR">
      <formula>LEFT(D27,LEN("ATR"))="ATR"</formula>
    </cfRule>
  </conditionalFormatting>
  <conditionalFormatting sqref="D27">
    <cfRule type="beginsWith" dxfId="15765" priority="976" operator="beginsWith" text="ATD">
      <formula>LEFT(D27,LEN("ATD"))="ATD"</formula>
    </cfRule>
  </conditionalFormatting>
  <conditionalFormatting sqref="D27">
    <cfRule type="beginsWith" dxfId="15764" priority="975" operator="beginsWith" text="DP">
      <formula>LEFT(D27,LEN("DP"))="DP"</formula>
    </cfRule>
  </conditionalFormatting>
  <conditionalFormatting sqref="D30">
    <cfRule type="beginsWith" dxfId="15763" priority="973" operator="beginsWith" text="FER">
      <formula>LEFT(D30,LEN("FER"))="FER"</formula>
    </cfRule>
    <cfRule type="beginsWith" dxfId="15762" priority="974" operator="beginsWith" text="FRS">
      <formula>LEFT(D30,LEN("FRS"))="FRS"</formula>
    </cfRule>
  </conditionalFormatting>
  <conditionalFormatting sqref="D30">
    <cfRule type="beginsWith" dxfId="15761" priority="972" operator="beginsWith" text="NT">
      <formula>LEFT(D30,LEN("NT"))="NT"</formula>
    </cfRule>
  </conditionalFormatting>
  <conditionalFormatting sqref="D30">
    <cfRule type="beginsWith" dxfId="15760" priority="969" operator="beginsWith" text="ANT">
      <formula>LEFT(D30,LEN("ANT"))="ANT"</formula>
    </cfRule>
    <cfRule type="beginsWith" dxfId="15759" priority="970" operator="beginsWith" text="FAL">
      <formula>LEFT(D30,LEN("FAL"))="FAL"</formula>
    </cfRule>
    <cfRule type="beginsWith" dxfId="15758" priority="971" operator="beginsWith" text="OK">
      <formula>LEFT(D30,LEN("OK"))="OK"</formula>
    </cfRule>
  </conditionalFormatting>
  <conditionalFormatting sqref="D30">
    <cfRule type="beginsWith" dxfId="15757" priority="968" operator="beginsWith" text="ATR">
      <formula>LEFT(D30,LEN("ATR"))="ATR"</formula>
    </cfRule>
  </conditionalFormatting>
  <conditionalFormatting sqref="D30">
    <cfRule type="beginsWith" dxfId="15756" priority="967" operator="beginsWith" text="ATD">
      <formula>LEFT(D30,LEN("ATD"))="ATD"</formula>
    </cfRule>
  </conditionalFormatting>
  <conditionalFormatting sqref="D30">
    <cfRule type="beginsWith" dxfId="15755" priority="966" stopIfTrue="1" operator="beginsWith" text="DP">
      <formula>LEFT(D30,LEN("DP"))="DP"</formula>
    </cfRule>
  </conditionalFormatting>
  <conditionalFormatting sqref="D29">
    <cfRule type="beginsWith" dxfId="15754" priority="964" operator="beginsWith" text="FER">
      <formula>LEFT(D29,LEN("FER"))="FER"</formula>
    </cfRule>
    <cfRule type="beginsWith" dxfId="15753" priority="965" operator="beginsWith" text="FRS">
      <formula>LEFT(D29,LEN("FRS"))="FRS"</formula>
    </cfRule>
  </conditionalFormatting>
  <conditionalFormatting sqref="D29">
    <cfRule type="beginsWith" dxfId="15752" priority="963" operator="beginsWith" text="NT">
      <formula>LEFT(D29,LEN("NT"))="NT"</formula>
    </cfRule>
  </conditionalFormatting>
  <conditionalFormatting sqref="D29">
    <cfRule type="beginsWith" dxfId="15751" priority="960" operator="beginsWith" text="ANT">
      <formula>LEFT(D29,LEN("ANT"))="ANT"</formula>
    </cfRule>
    <cfRule type="beginsWith" dxfId="15750" priority="961" operator="beginsWith" text="FAL">
      <formula>LEFT(D29,LEN("FAL"))="FAL"</formula>
    </cfRule>
    <cfRule type="beginsWith" dxfId="15749" priority="962" operator="beginsWith" text="OK">
      <formula>LEFT(D29,LEN("OK"))="OK"</formula>
    </cfRule>
  </conditionalFormatting>
  <conditionalFormatting sqref="D29">
    <cfRule type="beginsWith" dxfId="15748" priority="959" operator="beginsWith" text="ATR">
      <formula>LEFT(D29,LEN("ATR"))="ATR"</formula>
    </cfRule>
  </conditionalFormatting>
  <conditionalFormatting sqref="D29">
    <cfRule type="beginsWith" dxfId="15747" priority="958" operator="beginsWith" text="ATD">
      <formula>LEFT(D29,LEN("ATD"))="ATD"</formula>
    </cfRule>
  </conditionalFormatting>
  <conditionalFormatting sqref="D29">
    <cfRule type="beginsWith" dxfId="15746" priority="957" operator="beginsWith" text="DP">
      <formula>LEFT(D29,LEN("DP"))="DP"</formula>
    </cfRule>
  </conditionalFormatting>
  <conditionalFormatting sqref="D32">
    <cfRule type="beginsWith" dxfId="15745" priority="955" operator="beginsWith" text="FER">
      <formula>LEFT(D32,LEN("FER"))="FER"</formula>
    </cfRule>
    <cfRule type="beginsWith" dxfId="15744" priority="956" operator="beginsWith" text="FRS">
      <formula>LEFT(D32,LEN("FRS"))="FRS"</formula>
    </cfRule>
  </conditionalFormatting>
  <conditionalFormatting sqref="D32">
    <cfRule type="beginsWith" dxfId="15743" priority="954" operator="beginsWith" text="NT">
      <formula>LEFT(D32,LEN("NT"))="NT"</formula>
    </cfRule>
  </conditionalFormatting>
  <conditionalFormatting sqref="D32">
    <cfRule type="beginsWith" dxfId="15742" priority="951" operator="beginsWith" text="ANT">
      <formula>LEFT(D32,LEN("ANT"))="ANT"</formula>
    </cfRule>
    <cfRule type="beginsWith" dxfId="15741" priority="952" operator="beginsWith" text="FAL">
      <formula>LEFT(D32,LEN("FAL"))="FAL"</formula>
    </cfRule>
    <cfRule type="beginsWith" dxfId="15740" priority="953" operator="beginsWith" text="OK">
      <formula>LEFT(D32,LEN("OK"))="OK"</formula>
    </cfRule>
  </conditionalFormatting>
  <conditionalFormatting sqref="D32">
    <cfRule type="beginsWith" dxfId="15739" priority="950" operator="beginsWith" text="ATR">
      <formula>LEFT(D32,LEN("ATR"))="ATR"</formula>
    </cfRule>
  </conditionalFormatting>
  <conditionalFormatting sqref="D32">
    <cfRule type="beginsWith" dxfId="15738" priority="949" operator="beginsWith" text="ATD">
      <formula>LEFT(D32,LEN("ATD"))="ATD"</formula>
    </cfRule>
  </conditionalFormatting>
  <conditionalFormatting sqref="D32">
    <cfRule type="beginsWith" dxfId="15737" priority="948" operator="beginsWith" text="DP">
      <formula>LEFT(D32,LEN("DP"))="DP"</formula>
    </cfRule>
  </conditionalFormatting>
  <conditionalFormatting sqref="D31">
    <cfRule type="beginsWith" dxfId="15736" priority="946" operator="beginsWith" text="FER">
      <formula>LEFT(D31,LEN("FER"))="FER"</formula>
    </cfRule>
    <cfRule type="beginsWith" dxfId="15735" priority="947" operator="beginsWith" text="FRS">
      <formula>LEFT(D31,LEN("FRS"))="FRS"</formula>
    </cfRule>
  </conditionalFormatting>
  <conditionalFormatting sqref="D31">
    <cfRule type="beginsWith" dxfId="15734" priority="945" operator="beginsWith" text="NT">
      <formula>LEFT(D31,LEN("NT"))="NT"</formula>
    </cfRule>
  </conditionalFormatting>
  <conditionalFormatting sqref="D31">
    <cfRule type="beginsWith" dxfId="15733" priority="942" operator="beginsWith" text="ANT">
      <formula>LEFT(D31,LEN("ANT"))="ANT"</formula>
    </cfRule>
    <cfRule type="beginsWith" dxfId="15732" priority="943" operator="beginsWith" text="FAL">
      <formula>LEFT(D31,LEN("FAL"))="FAL"</formula>
    </cfRule>
    <cfRule type="beginsWith" dxfId="15731" priority="944" operator="beginsWith" text="OK">
      <formula>LEFT(D31,LEN("OK"))="OK"</formula>
    </cfRule>
  </conditionalFormatting>
  <conditionalFormatting sqref="D31">
    <cfRule type="beginsWith" dxfId="15730" priority="941" operator="beginsWith" text="ATR">
      <formula>LEFT(D31,LEN("ATR"))="ATR"</formula>
    </cfRule>
  </conditionalFormatting>
  <conditionalFormatting sqref="D31">
    <cfRule type="beginsWith" dxfId="15729" priority="940" operator="beginsWith" text="ATD">
      <formula>LEFT(D31,LEN("ATD"))="ATD"</formula>
    </cfRule>
  </conditionalFormatting>
  <conditionalFormatting sqref="D31">
    <cfRule type="beginsWith" dxfId="15728" priority="939" operator="beginsWith" text="DP">
      <formula>LEFT(D31,LEN("DP"))="DP"</formula>
    </cfRule>
  </conditionalFormatting>
  <conditionalFormatting sqref="D34">
    <cfRule type="beginsWith" dxfId="15727" priority="937" operator="beginsWith" text="FER">
      <formula>LEFT(D34,LEN("FER"))="FER"</formula>
    </cfRule>
    <cfRule type="beginsWith" dxfId="15726" priority="938" operator="beginsWith" text="FRS">
      <formula>LEFT(D34,LEN("FRS"))="FRS"</formula>
    </cfRule>
  </conditionalFormatting>
  <conditionalFormatting sqref="D34">
    <cfRule type="beginsWith" dxfId="15725" priority="936" operator="beginsWith" text="NT">
      <formula>LEFT(D34,LEN("NT"))="NT"</formula>
    </cfRule>
  </conditionalFormatting>
  <conditionalFormatting sqref="D34">
    <cfRule type="beginsWith" dxfId="15724" priority="933" operator="beginsWith" text="ANT">
      <formula>LEFT(D34,LEN("ANT"))="ANT"</formula>
    </cfRule>
    <cfRule type="beginsWith" dxfId="15723" priority="934" operator="beginsWith" text="FAL">
      <formula>LEFT(D34,LEN("FAL"))="FAL"</formula>
    </cfRule>
    <cfRule type="beginsWith" dxfId="15722" priority="935" operator="beginsWith" text="OK">
      <formula>LEFT(D34,LEN("OK"))="OK"</formula>
    </cfRule>
  </conditionalFormatting>
  <conditionalFormatting sqref="D34">
    <cfRule type="beginsWith" dxfId="15721" priority="932" operator="beginsWith" text="ATR">
      <formula>LEFT(D34,LEN("ATR"))="ATR"</formula>
    </cfRule>
  </conditionalFormatting>
  <conditionalFormatting sqref="D34">
    <cfRule type="beginsWith" dxfId="15720" priority="931" operator="beginsWith" text="ATD">
      <formula>LEFT(D34,LEN("ATD"))="ATD"</formula>
    </cfRule>
  </conditionalFormatting>
  <conditionalFormatting sqref="D34">
    <cfRule type="beginsWith" dxfId="15719" priority="930" stopIfTrue="1" operator="beginsWith" text="DP">
      <formula>LEFT(D34,LEN("DP"))="DP"</formula>
    </cfRule>
  </conditionalFormatting>
  <conditionalFormatting sqref="D33">
    <cfRule type="beginsWith" dxfId="15718" priority="928" operator="beginsWith" text="FER">
      <formula>LEFT(D33,LEN("FER"))="FER"</formula>
    </cfRule>
    <cfRule type="beginsWith" dxfId="15717" priority="929" operator="beginsWith" text="FRS">
      <formula>LEFT(D33,LEN("FRS"))="FRS"</formula>
    </cfRule>
  </conditionalFormatting>
  <conditionalFormatting sqref="D33">
    <cfRule type="beginsWith" dxfId="15716" priority="927" operator="beginsWith" text="NT">
      <formula>LEFT(D33,LEN("NT"))="NT"</formula>
    </cfRule>
  </conditionalFormatting>
  <conditionalFormatting sqref="D33">
    <cfRule type="beginsWith" dxfId="15715" priority="924" operator="beginsWith" text="ANT">
      <formula>LEFT(D33,LEN("ANT"))="ANT"</formula>
    </cfRule>
    <cfRule type="beginsWith" dxfId="15714" priority="925" operator="beginsWith" text="FAL">
      <formula>LEFT(D33,LEN("FAL"))="FAL"</formula>
    </cfRule>
    <cfRule type="beginsWith" dxfId="15713" priority="926" operator="beginsWith" text="OK">
      <formula>LEFT(D33,LEN("OK"))="OK"</formula>
    </cfRule>
  </conditionalFormatting>
  <conditionalFormatting sqref="D33">
    <cfRule type="beginsWith" dxfId="15712" priority="923" operator="beginsWith" text="ATR">
      <formula>LEFT(D33,LEN("ATR"))="ATR"</formula>
    </cfRule>
  </conditionalFormatting>
  <conditionalFormatting sqref="D33">
    <cfRule type="beginsWith" dxfId="15711" priority="922" operator="beginsWith" text="ATD">
      <formula>LEFT(D33,LEN("ATD"))="ATD"</formula>
    </cfRule>
  </conditionalFormatting>
  <conditionalFormatting sqref="D33">
    <cfRule type="beginsWith" dxfId="15710" priority="921" operator="beginsWith" text="DP">
      <formula>LEFT(D33,LEN("DP"))="DP"</formula>
    </cfRule>
  </conditionalFormatting>
  <conditionalFormatting sqref="D36">
    <cfRule type="beginsWith" dxfId="15709" priority="919" operator="beginsWith" text="FER">
      <formula>LEFT(D36,LEN("FER"))="FER"</formula>
    </cfRule>
    <cfRule type="beginsWith" dxfId="15708" priority="920" operator="beginsWith" text="FRS">
      <formula>LEFT(D36,LEN("FRS"))="FRS"</formula>
    </cfRule>
  </conditionalFormatting>
  <conditionalFormatting sqref="D36">
    <cfRule type="beginsWith" dxfId="15707" priority="918" operator="beginsWith" text="NT">
      <formula>LEFT(D36,LEN("NT"))="NT"</formula>
    </cfRule>
  </conditionalFormatting>
  <conditionalFormatting sqref="D36">
    <cfRule type="beginsWith" dxfId="15706" priority="915" operator="beginsWith" text="ANT">
      <formula>LEFT(D36,LEN("ANT"))="ANT"</formula>
    </cfRule>
    <cfRule type="beginsWith" dxfId="15705" priority="916" operator="beginsWith" text="FAL">
      <formula>LEFT(D36,LEN("FAL"))="FAL"</formula>
    </cfRule>
    <cfRule type="beginsWith" dxfId="15704" priority="917" operator="beginsWith" text="OK">
      <formula>LEFT(D36,LEN("OK"))="OK"</formula>
    </cfRule>
  </conditionalFormatting>
  <conditionalFormatting sqref="D36">
    <cfRule type="beginsWith" dxfId="15703" priority="914" operator="beginsWith" text="ATR">
      <formula>LEFT(D36,LEN("ATR"))="ATR"</formula>
    </cfRule>
  </conditionalFormatting>
  <conditionalFormatting sqref="D36">
    <cfRule type="beginsWith" dxfId="15702" priority="913" operator="beginsWith" text="ATD">
      <formula>LEFT(D36,LEN("ATD"))="ATD"</formula>
    </cfRule>
  </conditionalFormatting>
  <conditionalFormatting sqref="D36">
    <cfRule type="beginsWith" dxfId="15701" priority="912" operator="beginsWith" text="DP">
      <formula>LEFT(D36,LEN("DP"))="DP"</formula>
    </cfRule>
  </conditionalFormatting>
  <conditionalFormatting sqref="D35">
    <cfRule type="beginsWith" dxfId="15700" priority="910" operator="beginsWith" text="FER">
      <formula>LEFT(D35,LEN("FER"))="FER"</formula>
    </cfRule>
    <cfRule type="beginsWith" dxfId="15699" priority="911" operator="beginsWith" text="FRS">
      <formula>LEFT(D35,LEN("FRS"))="FRS"</formula>
    </cfRule>
  </conditionalFormatting>
  <conditionalFormatting sqref="D35">
    <cfRule type="beginsWith" dxfId="15698" priority="909" operator="beginsWith" text="NT">
      <formula>LEFT(D35,LEN("NT"))="NT"</formula>
    </cfRule>
  </conditionalFormatting>
  <conditionalFormatting sqref="D35">
    <cfRule type="beginsWith" dxfId="15697" priority="906" operator="beginsWith" text="ANT">
      <formula>LEFT(D35,LEN("ANT"))="ANT"</formula>
    </cfRule>
    <cfRule type="beginsWith" dxfId="15696" priority="907" operator="beginsWith" text="FAL">
      <formula>LEFT(D35,LEN("FAL"))="FAL"</formula>
    </cfRule>
    <cfRule type="beginsWith" dxfId="15695" priority="908" operator="beginsWith" text="OK">
      <formula>LEFT(D35,LEN("OK"))="OK"</formula>
    </cfRule>
  </conditionalFormatting>
  <conditionalFormatting sqref="D35">
    <cfRule type="beginsWith" dxfId="15694" priority="905" operator="beginsWith" text="ATR">
      <formula>LEFT(D35,LEN("ATR"))="ATR"</formula>
    </cfRule>
  </conditionalFormatting>
  <conditionalFormatting sqref="D35">
    <cfRule type="beginsWith" dxfId="15693" priority="904" operator="beginsWith" text="ATD">
      <formula>LEFT(D35,LEN("ATD"))="ATD"</formula>
    </cfRule>
  </conditionalFormatting>
  <conditionalFormatting sqref="D35">
    <cfRule type="beginsWith" dxfId="15692" priority="903" operator="beginsWith" text="DP">
      <formula>LEFT(D35,LEN("DP"))="DP"</formula>
    </cfRule>
  </conditionalFormatting>
  <conditionalFormatting sqref="D38">
    <cfRule type="beginsWith" dxfId="15691" priority="901" operator="beginsWith" text="FER">
      <formula>LEFT(D38,LEN("FER"))="FER"</formula>
    </cfRule>
    <cfRule type="beginsWith" dxfId="15690" priority="902" operator="beginsWith" text="FRS">
      <formula>LEFT(D38,LEN("FRS"))="FRS"</formula>
    </cfRule>
  </conditionalFormatting>
  <conditionalFormatting sqref="D38">
    <cfRule type="beginsWith" dxfId="15689" priority="900" operator="beginsWith" text="NT">
      <formula>LEFT(D38,LEN("NT"))="NT"</formula>
    </cfRule>
  </conditionalFormatting>
  <conditionalFormatting sqref="D38">
    <cfRule type="beginsWith" dxfId="15688" priority="897" operator="beginsWith" text="ANT">
      <formula>LEFT(D38,LEN("ANT"))="ANT"</formula>
    </cfRule>
    <cfRule type="beginsWith" dxfId="15687" priority="898" operator="beginsWith" text="FAL">
      <formula>LEFT(D38,LEN("FAL"))="FAL"</formula>
    </cfRule>
    <cfRule type="beginsWith" dxfId="15686" priority="899" operator="beginsWith" text="OK">
      <formula>LEFT(D38,LEN("OK"))="OK"</formula>
    </cfRule>
  </conditionalFormatting>
  <conditionalFormatting sqref="D38">
    <cfRule type="beginsWith" dxfId="15685" priority="896" operator="beginsWith" text="ATR">
      <formula>LEFT(D38,LEN("ATR"))="ATR"</formula>
    </cfRule>
  </conditionalFormatting>
  <conditionalFormatting sqref="D38">
    <cfRule type="beginsWith" dxfId="15684" priority="895" operator="beginsWith" text="ATD">
      <formula>LEFT(D38,LEN("ATD"))="ATD"</formula>
    </cfRule>
  </conditionalFormatting>
  <conditionalFormatting sqref="D38">
    <cfRule type="beginsWith" dxfId="15683" priority="894" stopIfTrue="1" operator="beginsWith" text="DP">
      <formula>LEFT(D38,LEN("DP"))="DP"</formula>
    </cfRule>
  </conditionalFormatting>
  <conditionalFormatting sqref="D37">
    <cfRule type="beginsWith" dxfId="15682" priority="892" operator="beginsWith" text="FER">
      <formula>LEFT(D37,LEN("FER"))="FER"</formula>
    </cfRule>
    <cfRule type="beginsWith" dxfId="15681" priority="893" operator="beginsWith" text="FRS">
      <formula>LEFT(D37,LEN("FRS"))="FRS"</formula>
    </cfRule>
  </conditionalFormatting>
  <conditionalFormatting sqref="D37">
    <cfRule type="beginsWith" dxfId="15680" priority="891" operator="beginsWith" text="NT">
      <formula>LEFT(D37,LEN("NT"))="NT"</formula>
    </cfRule>
  </conditionalFormatting>
  <conditionalFormatting sqref="D37">
    <cfRule type="beginsWith" dxfId="15679" priority="888" operator="beginsWith" text="ANT">
      <formula>LEFT(D37,LEN("ANT"))="ANT"</formula>
    </cfRule>
    <cfRule type="beginsWith" dxfId="15678" priority="889" operator="beginsWith" text="FAL">
      <formula>LEFT(D37,LEN("FAL"))="FAL"</formula>
    </cfRule>
    <cfRule type="beginsWith" dxfId="15677" priority="890" operator="beginsWith" text="OK">
      <formula>LEFT(D37,LEN("OK"))="OK"</formula>
    </cfRule>
  </conditionalFormatting>
  <conditionalFormatting sqref="D37">
    <cfRule type="beginsWith" dxfId="15676" priority="887" operator="beginsWith" text="ATR">
      <formula>LEFT(D37,LEN("ATR"))="ATR"</formula>
    </cfRule>
  </conditionalFormatting>
  <conditionalFormatting sqref="D37">
    <cfRule type="beginsWith" dxfId="15675" priority="886" operator="beginsWith" text="ATD">
      <formula>LEFT(D37,LEN("ATD"))="ATD"</formula>
    </cfRule>
  </conditionalFormatting>
  <conditionalFormatting sqref="D37">
    <cfRule type="beginsWith" dxfId="15674" priority="885" operator="beginsWith" text="DP">
      <formula>LEFT(D37,LEN("DP"))="DP"</formula>
    </cfRule>
  </conditionalFormatting>
  <conditionalFormatting sqref="B41:D42">
    <cfRule type="expression" dxfId="15673" priority="881">
      <formula>A39="FERIADO"</formula>
    </cfRule>
    <cfRule type="expression" dxfId="15672" priority="882">
      <formula>A39="FÉRIAS"</formula>
    </cfRule>
    <cfRule type="expression" dxfId="15671" priority="883">
      <formula>A39="ATESTADO"</formula>
    </cfRule>
    <cfRule type="expression" dxfId="15670" priority="884">
      <formula>A39="NTRAB"</formula>
    </cfRule>
  </conditionalFormatting>
  <conditionalFormatting sqref="D39">
    <cfRule type="beginsWith" dxfId="15669" priority="878" operator="beginsWith" text="DP">
      <formula>LEFT(D39,LEN("DP"))="DP"</formula>
    </cfRule>
    <cfRule type="beginsWith" dxfId="15668" priority="879" operator="beginsWith" text="FER">
      <formula>LEFT(D39,LEN("FER"))="FER"</formula>
    </cfRule>
    <cfRule type="beginsWith" dxfId="15667" priority="880" operator="beginsWith" text="FRS">
      <formula>LEFT(D39,LEN("FRS"))="FRS"</formula>
    </cfRule>
  </conditionalFormatting>
  <conditionalFormatting sqref="D39">
    <cfRule type="beginsWith" dxfId="15666" priority="877" operator="beginsWith" text="NT">
      <formula>LEFT(D39,LEN("NT"))="NT"</formula>
    </cfRule>
  </conditionalFormatting>
  <conditionalFormatting sqref="D39">
    <cfRule type="beginsWith" dxfId="15665" priority="874" operator="beginsWith" text="ANT">
      <formula>LEFT(D39,LEN("ANT"))="ANT"</formula>
    </cfRule>
    <cfRule type="beginsWith" dxfId="15664" priority="875" operator="beginsWith" text="FAL">
      <formula>LEFT(D39,LEN("FAL"))="FAL"</formula>
    </cfRule>
    <cfRule type="beginsWith" dxfId="15663" priority="876" operator="beginsWith" text="OK">
      <formula>LEFT(D39,LEN("OK"))="OK"</formula>
    </cfRule>
  </conditionalFormatting>
  <conditionalFormatting sqref="D39">
    <cfRule type="beginsWith" dxfId="15662" priority="873" operator="beginsWith" text="ATR">
      <formula>LEFT(D39,LEN("ATR"))="ATR"</formula>
    </cfRule>
  </conditionalFormatting>
  <conditionalFormatting sqref="D39">
    <cfRule type="beginsWith" dxfId="15661" priority="872" operator="beginsWith" text="ATD">
      <formula>LEFT(D39,LEN("ATD"))="ATD"</formula>
    </cfRule>
  </conditionalFormatting>
  <conditionalFormatting sqref="D40">
    <cfRule type="beginsWith" dxfId="15660" priority="870" operator="beginsWith" text="FER">
      <formula>LEFT(D40,LEN("FER"))="FER"</formula>
    </cfRule>
    <cfRule type="beginsWith" dxfId="15659" priority="871" operator="beginsWith" text="FRS">
      <formula>LEFT(D40,LEN("FRS"))="FRS"</formula>
    </cfRule>
  </conditionalFormatting>
  <conditionalFormatting sqref="D40">
    <cfRule type="beginsWith" dxfId="15658" priority="869" operator="beginsWith" text="NT">
      <formula>LEFT(D40,LEN("NT"))="NT"</formula>
    </cfRule>
  </conditionalFormatting>
  <conditionalFormatting sqref="D40">
    <cfRule type="beginsWith" dxfId="15657" priority="866" operator="beginsWith" text="ANT">
      <formula>LEFT(D40,LEN("ANT"))="ANT"</formula>
    </cfRule>
    <cfRule type="beginsWith" dxfId="15656" priority="867" operator="beginsWith" text="FAL">
      <formula>LEFT(D40,LEN("FAL"))="FAL"</formula>
    </cfRule>
    <cfRule type="beginsWith" dxfId="15655" priority="868" operator="beginsWith" text="OK">
      <formula>LEFT(D40,LEN("OK"))="OK"</formula>
    </cfRule>
  </conditionalFormatting>
  <conditionalFormatting sqref="D40">
    <cfRule type="beginsWith" dxfId="15654" priority="865" operator="beginsWith" text="ATR">
      <formula>LEFT(D40,LEN("ATR"))="ATR"</formula>
    </cfRule>
  </conditionalFormatting>
  <conditionalFormatting sqref="D40">
    <cfRule type="beginsWith" dxfId="15653" priority="864" operator="beginsWith" text="ATD">
      <formula>LEFT(D40,LEN("ATD"))="ATD"</formula>
    </cfRule>
  </conditionalFormatting>
  <conditionalFormatting sqref="D40">
    <cfRule type="beginsWith" dxfId="15652" priority="863" stopIfTrue="1" operator="beginsWith" text="DP">
      <formula>LEFT(D40,LEN("DP"))="DP"</formula>
    </cfRule>
  </conditionalFormatting>
  <conditionalFormatting sqref="G3:I6">
    <cfRule type="expression" dxfId="15651" priority="859">
      <formula>F3="FÉRIAS"</formula>
    </cfRule>
    <cfRule type="expression" dxfId="15650" priority="860">
      <formula>F3="FERIADO"</formula>
    </cfRule>
    <cfRule type="expression" dxfId="15649" priority="861">
      <formula>F3="ATESTADO"</formula>
    </cfRule>
    <cfRule type="expression" dxfId="15648" priority="862">
      <formula>F3="NTRAB"</formula>
    </cfRule>
  </conditionalFormatting>
  <conditionalFormatting sqref="I8">
    <cfRule type="beginsWith" dxfId="15647" priority="857" operator="beginsWith" text="FER">
      <formula>LEFT(I8,LEN("FER"))="FER"</formula>
    </cfRule>
    <cfRule type="beginsWith" dxfId="15646" priority="858" operator="beginsWith" text="FRS">
      <formula>LEFT(I8,LEN("FRS"))="FRS"</formula>
    </cfRule>
  </conditionalFormatting>
  <conditionalFormatting sqref="I8">
    <cfRule type="beginsWith" dxfId="15645" priority="856" operator="beginsWith" text="NT">
      <formula>LEFT(I8,LEN("NT"))="NT"</formula>
    </cfRule>
  </conditionalFormatting>
  <conditionalFormatting sqref="I8">
    <cfRule type="beginsWith" dxfId="15644" priority="853" operator="beginsWith" text="ANT">
      <formula>LEFT(I8,LEN("ANT"))="ANT"</formula>
    </cfRule>
    <cfRule type="beginsWith" dxfId="15643" priority="854" operator="beginsWith" text="FAL">
      <formula>LEFT(I8,LEN("FAL"))="FAL"</formula>
    </cfRule>
    <cfRule type="beginsWith" dxfId="15642" priority="855" operator="beginsWith" text="OK">
      <formula>LEFT(I8,LEN("OK"))="OK"</formula>
    </cfRule>
  </conditionalFormatting>
  <conditionalFormatting sqref="I8">
    <cfRule type="beginsWith" dxfId="15641" priority="852" operator="beginsWith" text="ATR">
      <formula>LEFT(I8,LEN("ATR"))="ATR"</formula>
    </cfRule>
  </conditionalFormatting>
  <conditionalFormatting sqref="I8">
    <cfRule type="beginsWith" dxfId="15640" priority="851" operator="beginsWith" text="ATD">
      <formula>LEFT(I8,LEN("ATD"))="ATD"</formula>
    </cfRule>
  </conditionalFormatting>
  <conditionalFormatting sqref="I8">
    <cfRule type="beginsWith" dxfId="15639" priority="850" operator="beginsWith" text="DP">
      <formula>LEFT(I8,LEN("DP"))="DP"</formula>
    </cfRule>
  </conditionalFormatting>
  <conditionalFormatting sqref="I7">
    <cfRule type="beginsWith" dxfId="15638" priority="848" operator="beginsWith" text="FER">
      <formula>LEFT(I7,LEN("FER"))="FER"</formula>
    </cfRule>
    <cfRule type="beginsWith" dxfId="15637" priority="849" operator="beginsWith" text="FRS">
      <formula>LEFT(I7,LEN("FRS"))="FRS"</formula>
    </cfRule>
  </conditionalFormatting>
  <conditionalFormatting sqref="I7">
    <cfRule type="beginsWith" dxfId="15636" priority="847" operator="beginsWith" text="NT">
      <formula>LEFT(I7,LEN("NT"))="NT"</formula>
    </cfRule>
  </conditionalFormatting>
  <conditionalFormatting sqref="I7">
    <cfRule type="beginsWith" dxfId="15635" priority="844" operator="beginsWith" text="ANT">
      <formula>LEFT(I7,LEN("ANT"))="ANT"</formula>
    </cfRule>
    <cfRule type="beginsWith" dxfId="15634" priority="845" operator="beginsWith" text="FAL">
      <formula>LEFT(I7,LEN("FAL"))="FAL"</formula>
    </cfRule>
    <cfRule type="beginsWith" dxfId="15633" priority="846" operator="beginsWith" text="OK">
      <formula>LEFT(I7,LEN("OK"))="OK"</formula>
    </cfRule>
  </conditionalFormatting>
  <conditionalFormatting sqref="I7">
    <cfRule type="beginsWith" dxfId="15632" priority="843" operator="beginsWith" text="ATR">
      <formula>LEFT(I7,LEN("ATR"))="ATR"</formula>
    </cfRule>
  </conditionalFormatting>
  <conditionalFormatting sqref="I7">
    <cfRule type="beginsWith" dxfId="15631" priority="842" operator="beginsWith" text="ATD">
      <formula>LEFT(I7,LEN("ATD"))="ATD"</formula>
    </cfRule>
  </conditionalFormatting>
  <conditionalFormatting sqref="I7">
    <cfRule type="beginsWith" dxfId="15630" priority="841" operator="beginsWith" text="DP">
      <formula>LEFT(I7,LEN("DP"))="DP"</formula>
    </cfRule>
  </conditionalFormatting>
  <conditionalFormatting sqref="I10">
    <cfRule type="beginsWith" dxfId="15629" priority="839" operator="beginsWith" text="FER">
      <formula>LEFT(I10,LEN("FER"))="FER"</formula>
    </cfRule>
    <cfRule type="beginsWith" dxfId="15628" priority="840" operator="beginsWith" text="FRS">
      <formula>LEFT(I10,LEN("FRS"))="FRS"</formula>
    </cfRule>
  </conditionalFormatting>
  <conditionalFormatting sqref="I10">
    <cfRule type="beginsWith" dxfId="15627" priority="838" operator="beginsWith" text="NT">
      <formula>LEFT(I10,LEN("NT"))="NT"</formula>
    </cfRule>
  </conditionalFormatting>
  <conditionalFormatting sqref="I10">
    <cfRule type="beginsWith" dxfId="15626" priority="835" operator="beginsWith" text="ANT">
      <formula>LEFT(I10,LEN("ANT"))="ANT"</formula>
    </cfRule>
    <cfRule type="beginsWith" dxfId="15625" priority="836" operator="beginsWith" text="FAL">
      <formula>LEFT(I10,LEN("FAL"))="FAL"</formula>
    </cfRule>
    <cfRule type="beginsWith" dxfId="15624" priority="837" operator="beginsWith" text="OK">
      <formula>LEFT(I10,LEN("OK"))="OK"</formula>
    </cfRule>
  </conditionalFormatting>
  <conditionalFormatting sqref="I10">
    <cfRule type="beginsWith" dxfId="15623" priority="834" operator="beginsWith" text="ATR">
      <formula>LEFT(I10,LEN("ATR"))="ATR"</formula>
    </cfRule>
  </conditionalFormatting>
  <conditionalFormatting sqref="I10">
    <cfRule type="beginsWith" dxfId="15622" priority="833" operator="beginsWith" text="ATD">
      <formula>LEFT(I10,LEN("ATD"))="ATD"</formula>
    </cfRule>
  </conditionalFormatting>
  <conditionalFormatting sqref="I10">
    <cfRule type="beginsWith" dxfId="15621" priority="832" stopIfTrue="1" operator="beginsWith" text="DP">
      <formula>LEFT(I10,LEN("DP"))="DP"</formula>
    </cfRule>
  </conditionalFormatting>
  <conditionalFormatting sqref="I9">
    <cfRule type="beginsWith" dxfId="15620" priority="830" operator="beginsWith" text="FER">
      <formula>LEFT(I9,LEN("FER"))="FER"</formula>
    </cfRule>
    <cfRule type="beginsWith" dxfId="15619" priority="831" operator="beginsWith" text="FRS">
      <formula>LEFT(I9,LEN("FRS"))="FRS"</formula>
    </cfRule>
  </conditionalFormatting>
  <conditionalFormatting sqref="I9">
    <cfRule type="beginsWith" dxfId="15618" priority="829" operator="beginsWith" text="NT">
      <formula>LEFT(I9,LEN("NT"))="NT"</formula>
    </cfRule>
  </conditionalFormatting>
  <conditionalFormatting sqref="I9">
    <cfRule type="beginsWith" dxfId="15617" priority="826" operator="beginsWith" text="ANT">
      <formula>LEFT(I9,LEN("ANT"))="ANT"</formula>
    </cfRule>
    <cfRule type="beginsWith" dxfId="15616" priority="827" operator="beginsWith" text="FAL">
      <formula>LEFT(I9,LEN("FAL"))="FAL"</formula>
    </cfRule>
    <cfRule type="beginsWith" dxfId="15615" priority="828" operator="beginsWith" text="OK">
      <formula>LEFT(I9,LEN("OK"))="OK"</formula>
    </cfRule>
  </conditionalFormatting>
  <conditionalFormatting sqref="I9">
    <cfRule type="beginsWith" dxfId="15614" priority="825" operator="beginsWith" text="ATR">
      <formula>LEFT(I9,LEN("ATR"))="ATR"</formula>
    </cfRule>
  </conditionalFormatting>
  <conditionalFormatting sqref="I9">
    <cfRule type="beginsWith" dxfId="15613" priority="824" operator="beginsWith" text="ATD">
      <formula>LEFT(I9,LEN("ATD"))="ATD"</formula>
    </cfRule>
  </conditionalFormatting>
  <conditionalFormatting sqref="I9">
    <cfRule type="beginsWith" dxfId="15612" priority="823" operator="beginsWith" text="DP">
      <formula>LEFT(I9,LEN("DP"))="DP"</formula>
    </cfRule>
  </conditionalFormatting>
  <conditionalFormatting sqref="I12">
    <cfRule type="beginsWith" dxfId="15611" priority="821" operator="beginsWith" text="FER">
      <formula>LEFT(I12,LEN("FER"))="FER"</formula>
    </cfRule>
    <cfRule type="beginsWith" dxfId="15610" priority="822" operator="beginsWith" text="FRS">
      <formula>LEFT(I12,LEN("FRS"))="FRS"</formula>
    </cfRule>
  </conditionalFormatting>
  <conditionalFormatting sqref="I12">
    <cfRule type="beginsWith" dxfId="15609" priority="820" operator="beginsWith" text="NT">
      <formula>LEFT(I12,LEN("NT"))="NT"</formula>
    </cfRule>
  </conditionalFormatting>
  <conditionalFormatting sqref="I12">
    <cfRule type="beginsWith" dxfId="15608" priority="817" operator="beginsWith" text="ANT">
      <formula>LEFT(I12,LEN("ANT"))="ANT"</formula>
    </cfRule>
    <cfRule type="beginsWith" dxfId="15607" priority="818" operator="beginsWith" text="FAL">
      <formula>LEFT(I12,LEN("FAL"))="FAL"</formula>
    </cfRule>
    <cfRule type="beginsWith" dxfId="15606" priority="819" operator="beginsWith" text="OK">
      <formula>LEFT(I12,LEN("OK"))="OK"</formula>
    </cfRule>
  </conditionalFormatting>
  <conditionalFormatting sqref="I12">
    <cfRule type="beginsWith" dxfId="15605" priority="816" operator="beginsWith" text="ATR">
      <formula>LEFT(I12,LEN("ATR"))="ATR"</formula>
    </cfRule>
  </conditionalFormatting>
  <conditionalFormatting sqref="I12">
    <cfRule type="beginsWith" dxfId="15604" priority="815" operator="beginsWith" text="ATD">
      <formula>LEFT(I12,LEN("ATD"))="ATD"</formula>
    </cfRule>
  </conditionalFormatting>
  <conditionalFormatting sqref="I12">
    <cfRule type="beginsWith" dxfId="15603" priority="814" operator="beginsWith" text="DP">
      <formula>LEFT(I12,LEN("DP"))="DP"</formula>
    </cfRule>
  </conditionalFormatting>
  <conditionalFormatting sqref="I11">
    <cfRule type="beginsWith" dxfId="15602" priority="812" operator="beginsWith" text="FER">
      <formula>LEFT(I11,LEN("FER"))="FER"</formula>
    </cfRule>
    <cfRule type="beginsWith" dxfId="15601" priority="813" operator="beginsWith" text="FRS">
      <formula>LEFT(I11,LEN("FRS"))="FRS"</formula>
    </cfRule>
  </conditionalFormatting>
  <conditionalFormatting sqref="I11">
    <cfRule type="beginsWith" dxfId="15600" priority="811" operator="beginsWith" text="NT">
      <formula>LEFT(I11,LEN("NT"))="NT"</formula>
    </cfRule>
  </conditionalFormatting>
  <conditionalFormatting sqref="I11">
    <cfRule type="beginsWith" dxfId="15599" priority="808" operator="beginsWith" text="ANT">
      <formula>LEFT(I11,LEN("ANT"))="ANT"</formula>
    </cfRule>
    <cfRule type="beginsWith" dxfId="15598" priority="809" operator="beginsWith" text="FAL">
      <formula>LEFT(I11,LEN("FAL"))="FAL"</formula>
    </cfRule>
    <cfRule type="beginsWith" dxfId="15597" priority="810" operator="beginsWith" text="OK">
      <formula>LEFT(I11,LEN("OK"))="OK"</formula>
    </cfRule>
  </conditionalFormatting>
  <conditionalFormatting sqref="I11">
    <cfRule type="beginsWith" dxfId="15596" priority="807" operator="beginsWith" text="ATR">
      <formula>LEFT(I11,LEN("ATR"))="ATR"</formula>
    </cfRule>
  </conditionalFormatting>
  <conditionalFormatting sqref="I11">
    <cfRule type="beginsWith" dxfId="15595" priority="806" operator="beginsWith" text="ATD">
      <formula>LEFT(I11,LEN("ATD"))="ATD"</formula>
    </cfRule>
  </conditionalFormatting>
  <conditionalFormatting sqref="I11">
    <cfRule type="beginsWith" dxfId="15594" priority="805" operator="beginsWith" text="DP">
      <formula>LEFT(I11,LEN("DP"))="DP"</formula>
    </cfRule>
  </conditionalFormatting>
  <conditionalFormatting sqref="I14">
    <cfRule type="beginsWith" dxfId="15593" priority="803" operator="beginsWith" text="FER">
      <formula>LEFT(I14,LEN("FER"))="FER"</formula>
    </cfRule>
    <cfRule type="beginsWith" dxfId="15592" priority="804" operator="beginsWith" text="FRS">
      <formula>LEFT(I14,LEN("FRS"))="FRS"</formula>
    </cfRule>
  </conditionalFormatting>
  <conditionalFormatting sqref="I14">
    <cfRule type="beginsWith" dxfId="15591" priority="802" operator="beginsWith" text="NT">
      <formula>LEFT(I14,LEN("NT"))="NT"</formula>
    </cfRule>
  </conditionalFormatting>
  <conditionalFormatting sqref="I14">
    <cfRule type="beginsWith" dxfId="15590" priority="799" operator="beginsWith" text="ANT">
      <formula>LEFT(I14,LEN("ANT"))="ANT"</formula>
    </cfRule>
    <cfRule type="beginsWith" dxfId="15589" priority="800" operator="beginsWith" text="FAL">
      <formula>LEFT(I14,LEN("FAL"))="FAL"</formula>
    </cfRule>
    <cfRule type="beginsWith" dxfId="15588" priority="801" operator="beginsWith" text="OK">
      <formula>LEFT(I14,LEN("OK"))="OK"</formula>
    </cfRule>
  </conditionalFormatting>
  <conditionalFormatting sqref="I14">
    <cfRule type="beginsWith" dxfId="15587" priority="798" operator="beginsWith" text="ATR">
      <formula>LEFT(I14,LEN("ATR"))="ATR"</formula>
    </cfRule>
  </conditionalFormatting>
  <conditionalFormatting sqref="I14">
    <cfRule type="beginsWith" dxfId="15586" priority="797" operator="beginsWith" text="ATD">
      <formula>LEFT(I14,LEN("ATD"))="ATD"</formula>
    </cfRule>
  </conditionalFormatting>
  <conditionalFormatting sqref="I14">
    <cfRule type="beginsWith" dxfId="15585" priority="796" stopIfTrue="1" operator="beginsWith" text="DP">
      <formula>LEFT(I14,LEN("DP"))="DP"</formula>
    </cfRule>
  </conditionalFormatting>
  <conditionalFormatting sqref="I13">
    <cfRule type="beginsWith" dxfId="15584" priority="794" operator="beginsWith" text="FER">
      <formula>LEFT(I13,LEN("FER"))="FER"</formula>
    </cfRule>
    <cfRule type="beginsWith" dxfId="15583" priority="795" operator="beginsWith" text="FRS">
      <formula>LEFT(I13,LEN("FRS"))="FRS"</formula>
    </cfRule>
  </conditionalFormatting>
  <conditionalFormatting sqref="I13">
    <cfRule type="beginsWith" dxfId="15582" priority="793" operator="beginsWith" text="NT">
      <formula>LEFT(I13,LEN("NT"))="NT"</formula>
    </cfRule>
  </conditionalFormatting>
  <conditionalFormatting sqref="I13">
    <cfRule type="beginsWith" dxfId="15581" priority="790" operator="beginsWith" text="ANT">
      <formula>LEFT(I13,LEN("ANT"))="ANT"</formula>
    </cfRule>
    <cfRule type="beginsWith" dxfId="15580" priority="791" operator="beginsWith" text="FAL">
      <formula>LEFT(I13,LEN("FAL"))="FAL"</formula>
    </cfRule>
    <cfRule type="beginsWith" dxfId="15579" priority="792" operator="beginsWith" text="OK">
      <formula>LEFT(I13,LEN("OK"))="OK"</formula>
    </cfRule>
  </conditionalFormatting>
  <conditionalFormatting sqref="I13">
    <cfRule type="beginsWith" dxfId="15578" priority="789" operator="beginsWith" text="ATR">
      <formula>LEFT(I13,LEN("ATR"))="ATR"</formula>
    </cfRule>
  </conditionalFormatting>
  <conditionalFormatting sqref="I13">
    <cfRule type="beginsWith" dxfId="15577" priority="788" operator="beginsWith" text="ATD">
      <formula>LEFT(I13,LEN("ATD"))="ATD"</formula>
    </cfRule>
  </conditionalFormatting>
  <conditionalFormatting sqref="I13">
    <cfRule type="beginsWith" dxfId="15576" priority="787" operator="beginsWith" text="DP">
      <formula>LEFT(I13,LEN("DP"))="DP"</formula>
    </cfRule>
  </conditionalFormatting>
  <conditionalFormatting sqref="I16">
    <cfRule type="beginsWith" dxfId="15575" priority="785" operator="beginsWith" text="FER">
      <formula>LEFT(I16,LEN("FER"))="FER"</formula>
    </cfRule>
    <cfRule type="beginsWith" dxfId="15574" priority="786" operator="beginsWith" text="FRS">
      <formula>LEFT(I16,LEN("FRS"))="FRS"</formula>
    </cfRule>
  </conditionalFormatting>
  <conditionalFormatting sqref="I16">
    <cfRule type="beginsWith" dxfId="15573" priority="784" operator="beginsWith" text="NT">
      <formula>LEFT(I16,LEN("NT"))="NT"</formula>
    </cfRule>
  </conditionalFormatting>
  <conditionalFormatting sqref="I16">
    <cfRule type="beginsWith" dxfId="15572" priority="781" operator="beginsWith" text="ANT">
      <formula>LEFT(I16,LEN("ANT"))="ANT"</formula>
    </cfRule>
    <cfRule type="beginsWith" dxfId="15571" priority="782" operator="beginsWith" text="FAL">
      <formula>LEFT(I16,LEN("FAL"))="FAL"</formula>
    </cfRule>
    <cfRule type="beginsWith" dxfId="15570" priority="783" operator="beginsWith" text="OK">
      <formula>LEFT(I16,LEN("OK"))="OK"</formula>
    </cfRule>
  </conditionalFormatting>
  <conditionalFormatting sqref="I16">
    <cfRule type="beginsWith" dxfId="15569" priority="780" operator="beginsWith" text="ATR">
      <formula>LEFT(I16,LEN("ATR"))="ATR"</formula>
    </cfRule>
  </conditionalFormatting>
  <conditionalFormatting sqref="I16">
    <cfRule type="beginsWith" dxfId="15568" priority="779" operator="beginsWith" text="ATD">
      <formula>LEFT(I16,LEN("ATD"))="ATD"</formula>
    </cfRule>
  </conditionalFormatting>
  <conditionalFormatting sqref="I16">
    <cfRule type="beginsWith" dxfId="15567" priority="778" operator="beginsWith" text="DP">
      <formula>LEFT(I16,LEN("DP"))="DP"</formula>
    </cfRule>
  </conditionalFormatting>
  <conditionalFormatting sqref="I15">
    <cfRule type="beginsWith" dxfId="15566" priority="776" operator="beginsWith" text="FER">
      <formula>LEFT(I15,LEN("FER"))="FER"</formula>
    </cfRule>
    <cfRule type="beginsWith" dxfId="15565" priority="777" operator="beginsWith" text="FRS">
      <formula>LEFT(I15,LEN("FRS"))="FRS"</formula>
    </cfRule>
  </conditionalFormatting>
  <conditionalFormatting sqref="I15">
    <cfRule type="beginsWith" dxfId="15564" priority="775" operator="beginsWith" text="NT">
      <formula>LEFT(I15,LEN("NT"))="NT"</formula>
    </cfRule>
  </conditionalFormatting>
  <conditionalFormatting sqref="I15">
    <cfRule type="beginsWith" dxfId="15563" priority="772" operator="beginsWith" text="ANT">
      <formula>LEFT(I15,LEN("ANT"))="ANT"</formula>
    </cfRule>
    <cfRule type="beginsWith" dxfId="15562" priority="773" operator="beginsWith" text="FAL">
      <formula>LEFT(I15,LEN("FAL"))="FAL"</formula>
    </cfRule>
    <cfRule type="beginsWith" dxfId="15561" priority="774" operator="beginsWith" text="OK">
      <formula>LEFT(I15,LEN("OK"))="OK"</formula>
    </cfRule>
  </conditionalFormatting>
  <conditionalFormatting sqref="I15">
    <cfRule type="beginsWith" dxfId="15560" priority="771" operator="beginsWith" text="ATR">
      <formula>LEFT(I15,LEN("ATR"))="ATR"</formula>
    </cfRule>
  </conditionalFormatting>
  <conditionalFormatting sqref="I15">
    <cfRule type="beginsWith" dxfId="15559" priority="770" operator="beginsWith" text="ATD">
      <formula>LEFT(I15,LEN("ATD"))="ATD"</formula>
    </cfRule>
  </conditionalFormatting>
  <conditionalFormatting sqref="I15">
    <cfRule type="beginsWith" dxfId="15558" priority="769" operator="beginsWith" text="DP">
      <formula>LEFT(I15,LEN("DP"))="DP"</formula>
    </cfRule>
  </conditionalFormatting>
  <conditionalFormatting sqref="I18">
    <cfRule type="beginsWith" dxfId="15557" priority="767" operator="beginsWith" text="FER">
      <formula>LEFT(I18,LEN("FER"))="FER"</formula>
    </cfRule>
    <cfRule type="beginsWith" dxfId="15556" priority="768" operator="beginsWith" text="FRS">
      <formula>LEFT(I18,LEN("FRS"))="FRS"</formula>
    </cfRule>
  </conditionalFormatting>
  <conditionalFormatting sqref="I18">
    <cfRule type="beginsWith" dxfId="15555" priority="766" operator="beginsWith" text="NT">
      <formula>LEFT(I18,LEN("NT"))="NT"</formula>
    </cfRule>
  </conditionalFormatting>
  <conditionalFormatting sqref="I18">
    <cfRule type="beginsWith" dxfId="15554" priority="763" operator="beginsWith" text="ANT">
      <formula>LEFT(I18,LEN("ANT"))="ANT"</formula>
    </cfRule>
    <cfRule type="beginsWith" dxfId="15553" priority="764" operator="beginsWith" text="FAL">
      <formula>LEFT(I18,LEN("FAL"))="FAL"</formula>
    </cfRule>
    <cfRule type="beginsWith" dxfId="15552" priority="765" operator="beginsWith" text="OK">
      <formula>LEFT(I18,LEN("OK"))="OK"</formula>
    </cfRule>
  </conditionalFormatting>
  <conditionalFormatting sqref="I18">
    <cfRule type="beginsWith" dxfId="15551" priority="762" operator="beginsWith" text="ATR">
      <formula>LEFT(I18,LEN("ATR"))="ATR"</formula>
    </cfRule>
  </conditionalFormatting>
  <conditionalFormatting sqref="I18">
    <cfRule type="beginsWith" dxfId="15550" priority="761" operator="beginsWith" text="ATD">
      <formula>LEFT(I18,LEN("ATD"))="ATD"</formula>
    </cfRule>
  </conditionalFormatting>
  <conditionalFormatting sqref="I18">
    <cfRule type="beginsWith" dxfId="15549" priority="760" stopIfTrue="1" operator="beginsWith" text="DP">
      <formula>LEFT(I18,LEN("DP"))="DP"</formula>
    </cfRule>
  </conditionalFormatting>
  <conditionalFormatting sqref="I17">
    <cfRule type="beginsWith" dxfId="15548" priority="758" operator="beginsWith" text="FER">
      <formula>LEFT(I17,LEN("FER"))="FER"</formula>
    </cfRule>
    <cfRule type="beginsWith" dxfId="15547" priority="759" operator="beginsWith" text="FRS">
      <formula>LEFT(I17,LEN("FRS"))="FRS"</formula>
    </cfRule>
  </conditionalFormatting>
  <conditionalFormatting sqref="I17">
    <cfRule type="beginsWith" dxfId="15546" priority="757" operator="beginsWith" text="NT">
      <formula>LEFT(I17,LEN("NT"))="NT"</formula>
    </cfRule>
  </conditionalFormatting>
  <conditionalFormatting sqref="I17">
    <cfRule type="beginsWith" dxfId="15545" priority="754" operator="beginsWith" text="ANT">
      <formula>LEFT(I17,LEN("ANT"))="ANT"</formula>
    </cfRule>
    <cfRule type="beginsWith" dxfId="15544" priority="755" operator="beginsWith" text="FAL">
      <formula>LEFT(I17,LEN("FAL"))="FAL"</formula>
    </cfRule>
    <cfRule type="beginsWith" dxfId="15543" priority="756" operator="beginsWith" text="OK">
      <formula>LEFT(I17,LEN("OK"))="OK"</formula>
    </cfRule>
  </conditionalFormatting>
  <conditionalFormatting sqref="I17">
    <cfRule type="beginsWith" dxfId="15542" priority="753" operator="beginsWith" text="ATR">
      <formula>LEFT(I17,LEN("ATR"))="ATR"</formula>
    </cfRule>
  </conditionalFormatting>
  <conditionalFormatting sqref="I17">
    <cfRule type="beginsWith" dxfId="15541" priority="752" operator="beginsWith" text="ATD">
      <formula>LEFT(I17,LEN("ATD"))="ATD"</formula>
    </cfRule>
  </conditionalFormatting>
  <conditionalFormatting sqref="I17">
    <cfRule type="beginsWith" dxfId="15540" priority="751" operator="beginsWith" text="DP">
      <formula>LEFT(I17,LEN("DP"))="DP"</formula>
    </cfRule>
  </conditionalFormatting>
  <conditionalFormatting sqref="I20">
    <cfRule type="beginsWith" dxfId="15539" priority="749" operator="beginsWith" text="FER">
      <formula>LEFT(I20,LEN("FER"))="FER"</formula>
    </cfRule>
    <cfRule type="beginsWith" dxfId="15538" priority="750" operator="beginsWith" text="FRS">
      <formula>LEFT(I20,LEN("FRS"))="FRS"</formula>
    </cfRule>
  </conditionalFormatting>
  <conditionalFormatting sqref="I20">
    <cfRule type="beginsWith" dxfId="15537" priority="748" operator="beginsWith" text="NT">
      <formula>LEFT(I20,LEN("NT"))="NT"</formula>
    </cfRule>
  </conditionalFormatting>
  <conditionalFormatting sqref="I20">
    <cfRule type="beginsWith" dxfId="15536" priority="745" operator="beginsWith" text="ANT">
      <formula>LEFT(I20,LEN("ANT"))="ANT"</formula>
    </cfRule>
    <cfRule type="beginsWith" dxfId="15535" priority="746" operator="beginsWith" text="FAL">
      <formula>LEFT(I20,LEN("FAL"))="FAL"</formula>
    </cfRule>
    <cfRule type="beginsWith" dxfId="15534" priority="747" operator="beginsWith" text="OK">
      <formula>LEFT(I20,LEN("OK"))="OK"</formula>
    </cfRule>
  </conditionalFormatting>
  <conditionalFormatting sqref="I20">
    <cfRule type="beginsWith" dxfId="15533" priority="744" operator="beginsWith" text="ATR">
      <formula>LEFT(I20,LEN("ATR"))="ATR"</formula>
    </cfRule>
  </conditionalFormatting>
  <conditionalFormatting sqref="I20">
    <cfRule type="beginsWith" dxfId="15532" priority="743" operator="beginsWith" text="ATD">
      <formula>LEFT(I20,LEN("ATD"))="ATD"</formula>
    </cfRule>
  </conditionalFormatting>
  <conditionalFormatting sqref="I20">
    <cfRule type="beginsWith" dxfId="15531" priority="742" operator="beginsWith" text="DP">
      <formula>LEFT(I20,LEN("DP"))="DP"</formula>
    </cfRule>
  </conditionalFormatting>
  <conditionalFormatting sqref="I19">
    <cfRule type="beginsWith" dxfId="15530" priority="740" operator="beginsWith" text="FER">
      <formula>LEFT(I19,LEN("FER"))="FER"</formula>
    </cfRule>
    <cfRule type="beginsWith" dxfId="15529" priority="741" operator="beginsWith" text="FRS">
      <formula>LEFT(I19,LEN("FRS"))="FRS"</formula>
    </cfRule>
  </conditionalFormatting>
  <conditionalFormatting sqref="I19">
    <cfRule type="beginsWith" dxfId="15528" priority="739" operator="beginsWith" text="NT">
      <formula>LEFT(I19,LEN("NT"))="NT"</formula>
    </cfRule>
  </conditionalFormatting>
  <conditionalFormatting sqref="I19">
    <cfRule type="beginsWith" dxfId="15527" priority="736" operator="beginsWith" text="ANT">
      <formula>LEFT(I19,LEN("ANT"))="ANT"</formula>
    </cfRule>
    <cfRule type="beginsWith" dxfId="15526" priority="737" operator="beginsWith" text="FAL">
      <formula>LEFT(I19,LEN("FAL"))="FAL"</formula>
    </cfRule>
    <cfRule type="beginsWith" dxfId="15525" priority="738" operator="beginsWith" text="OK">
      <formula>LEFT(I19,LEN("OK"))="OK"</formula>
    </cfRule>
  </conditionalFormatting>
  <conditionalFormatting sqref="I19">
    <cfRule type="beginsWith" dxfId="15524" priority="735" operator="beginsWith" text="ATR">
      <formula>LEFT(I19,LEN("ATR"))="ATR"</formula>
    </cfRule>
  </conditionalFormatting>
  <conditionalFormatting sqref="I19">
    <cfRule type="beginsWith" dxfId="15523" priority="734" operator="beginsWith" text="ATD">
      <formula>LEFT(I19,LEN("ATD"))="ATD"</formula>
    </cfRule>
  </conditionalFormatting>
  <conditionalFormatting sqref="I19">
    <cfRule type="beginsWith" dxfId="15522" priority="733" operator="beginsWith" text="DP">
      <formula>LEFT(I19,LEN("DP"))="DP"</formula>
    </cfRule>
  </conditionalFormatting>
  <conditionalFormatting sqref="I22">
    <cfRule type="beginsWith" dxfId="15521" priority="731" operator="beginsWith" text="FER">
      <formula>LEFT(I22,LEN("FER"))="FER"</formula>
    </cfRule>
    <cfRule type="beginsWith" dxfId="15520" priority="732" operator="beginsWith" text="FRS">
      <formula>LEFT(I22,LEN("FRS"))="FRS"</formula>
    </cfRule>
  </conditionalFormatting>
  <conditionalFormatting sqref="I22">
    <cfRule type="beginsWith" dxfId="15519" priority="730" operator="beginsWith" text="NT">
      <formula>LEFT(I22,LEN("NT"))="NT"</formula>
    </cfRule>
  </conditionalFormatting>
  <conditionalFormatting sqref="I22">
    <cfRule type="beginsWith" dxfId="15518" priority="727" operator="beginsWith" text="ANT">
      <formula>LEFT(I22,LEN("ANT"))="ANT"</formula>
    </cfRule>
    <cfRule type="beginsWith" dxfId="15517" priority="728" operator="beginsWith" text="FAL">
      <formula>LEFT(I22,LEN("FAL"))="FAL"</formula>
    </cfRule>
    <cfRule type="beginsWith" dxfId="15516" priority="729" operator="beginsWith" text="OK">
      <formula>LEFT(I22,LEN("OK"))="OK"</formula>
    </cfRule>
  </conditionalFormatting>
  <conditionalFormatting sqref="I22">
    <cfRule type="beginsWith" dxfId="15515" priority="726" operator="beginsWith" text="ATR">
      <formula>LEFT(I22,LEN("ATR"))="ATR"</formula>
    </cfRule>
  </conditionalFormatting>
  <conditionalFormatting sqref="I22">
    <cfRule type="beginsWith" dxfId="15514" priority="725" operator="beginsWith" text="ATD">
      <formula>LEFT(I22,LEN("ATD"))="ATD"</formula>
    </cfRule>
  </conditionalFormatting>
  <conditionalFormatting sqref="I22">
    <cfRule type="beginsWith" dxfId="15513" priority="724" stopIfTrue="1" operator="beginsWith" text="DP">
      <formula>LEFT(I22,LEN("DP"))="DP"</formula>
    </cfRule>
  </conditionalFormatting>
  <conditionalFormatting sqref="I21">
    <cfRule type="beginsWith" dxfId="15512" priority="722" operator="beginsWith" text="FER">
      <formula>LEFT(I21,LEN("FER"))="FER"</formula>
    </cfRule>
    <cfRule type="beginsWith" dxfId="15511" priority="723" operator="beginsWith" text="FRS">
      <formula>LEFT(I21,LEN("FRS"))="FRS"</formula>
    </cfRule>
  </conditionalFormatting>
  <conditionalFormatting sqref="I21">
    <cfRule type="beginsWith" dxfId="15510" priority="721" operator="beginsWith" text="NT">
      <formula>LEFT(I21,LEN("NT"))="NT"</formula>
    </cfRule>
  </conditionalFormatting>
  <conditionalFormatting sqref="I21">
    <cfRule type="beginsWith" dxfId="15509" priority="718" operator="beginsWith" text="ANT">
      <formula>LEFT(I21,LEN("ANT"))="ANT"</formula>
    </cfRule>
    <cfRule type="beginsWith" dxfId="15508" priority="719" operator="beginsWith" text="FAL">
      <formula>LEFT(I21,LEN("FAL"))="FAL"</formula>
    </cfRule>
    <cfRule type="beginsWith" dxfId="15507" priority="720" operator="beginsWith" text="OK">
      <formula>LEFT(I21,LEN("OK"))="OK"</formula>
    </cfRule>
  </conditionalFormatting>
  <conditionalFormatting sqref="I21">
    <cfRule type="beginsWith" dxfId="15506" priority="717" operator="beginsWith" text="ATR">
      <formula>LEFT(I21,LEN("ATR"))="ATR"</formula>
    </cfRule>
  </conditionalFormatting>
  <conditionalFormatting sqref="I21">
    <cfRule type="beginsWith" dxfId="15505" priority="716" operator="beginsWith" text="ATD">
      <formula>LEFT(I21,LEN("ATD"))="ATD"</formula>
    </cfRule>
  </conditionalFormatting>
  <conditionalFormatting sqref="I21">
    <cfRule type="beginsWith" dxfId="15504" priority="715" operator="beginsWith" text="DP">
      <formula>LEFT(I21,LEN("DP"))="DP"</formula>
    </cfRule>
  </conditionalFormatting>
  <conditionalFormatting sqref="I24">
    <cfRule type="beginsWith" dxfId="15503" priority="713" operator="beginsWith" text="FER">
      <formula>LEFT(I24,LEN("FER"))="FER"</formula>
    </cfRule>
    <cfRule type="beginsWith" dxfId="15502" priority="714" operator="beginsWith" text="FRS">
      <formula>LEFT(I24,LEN("FRS"))="FRS"</formula>
    </cfRule>
  </conditionalFormatting>
  <conditionalFormatting sqref="I24">
    <cfRule type="beginsWith" dxfId="15501" priority="712" operator="beginsWith" text="NT">
      <formula>LEFT(I24,LEN("NT"))="NT"</formula>
    </cfRule>
  </conditionalFormatting>
  <conditionalFormatting sqref="I24">
    <cfRule type="beginsWith" dxfId="15500" priority="709" operator="beginsWith" text="ANT">
      <formula>LEFT(I24,LEN("ANT"))="ANT"</formula>
    </cfRule>
    <cfRule type="beginsWith" dxfId="15499" priority="710" operator="beginsWith" text="FAL">
      <formula>LEFT(I24,LEN("FAL"))="FAL"</formula>
    </cfRule>
    <cfRule type="beginsWith" dxfId="15498" priority="711" operator="beginsWith" text="OK">
      <formula>LEFT(I24,LEN("OK"))="OK"</formula>
    </cfRule>
  </conditionalFormatting>
  <conditionalFormatting sqref="I24">
    <cfRule type="beginsWith" dxfId="15497" priority="708" operator="beginsWith" text="ATR">
      <formula>LEFT(I24,LEN("ATR"))="ATR"</formula>
    </cfRule>
  </conditionalFormatting>
  <conditionalFormatting sqref="I24">
    <cfRule type="beginsWith" dxfId="15496" priority="707" operator="beginsWith" text="ATD">
      <formula>LEFT(I24,LEN("ATD"))="ATD"</formula>
    </cfRule>
  </conditionalFormatting>
  <conditionalFormatting sqref="I24">
    <cfRule type="beginsWith" dxfId="15495" priority="706" operator="beginsWith" text="DP">
      <formula>LEFT(I24,LEN("DP"))="DP"</formula>
    </cfRule>
  </conditionalFormatting>
  <conditionalFormatting sqref="I23">
    <cfRule type="beginsWith" dxfId="15494" priority="704" operator="beginsWith" text="FER">
      <formula>LEFT(I23,LEN("FER"))="FER"</formula>
    </cfRule>
    <cfRule type="beginsWith" dxfId="15493" priority="705" operator="beginsWith" text="FRS">
      <formula>LEFT(I23,LEN("FRS"))="FRS"</formula>
    </cfRule>
  </conditionalFormatting>
  <conditionalFormatting sqref="I23">
    <cfRule type="beginsWith" dxfId="15492" priority="703" operator="beginsWith" text="NT">
      <formula>LEFT(I23,LEN("NT"))="NT"</formula>
    </cfRule>
  </conditionalFormatting>
  <conditionalFormatting sqref="I23">
    <cfRule type="beginsWith" dxfId="15491" priority="700" operator="beginsWith" text="ANT">
      <formula>LEFT(I23,LEN("ANT"))="ANT"</formula>
    </cfRule>
    <cfRule type="beginsWith" dxfId="15490" priority="701" operator="beginsWith" text="FAL">
      <formula>LEFT(I23,LEN("FAL"))="FAL"</formula>
    </cfRule>
    <cfRule type="beginsWith" dxfId="15489" priority="702" operator="beginsWith" text="OK">
      <formula>LEFT(I23,LEN("OK"))="OK"</formula>
    </cfRule>
  </conditionalFormatting>
  <conditionalFormatting sqref="I23">
    <cfRule type="beginsWith" dxfId="15488" priority="699" operator="beginsWith" text="ATR">
      <formula>LEFT(I23,LEN("ATR"))="ATR"</formula>
    </cfRule>
  </conditionalFormatting>
  <conditionalFormatting sqref="I23">
    <cfRule type="beginsWith" dxfId="15487" priority="698" operator="beginsWith" text="ATD">
      <formula>LEFT(I23,LEN("ATD"))="ATD"</formula>
    </cfRule>
  </conditionalFormatting>
  <conditionalFormatting sqref="I23">
    <cfRule type="beginsWith" dxfId="15486" priority="697" operator="beginsWith" text="DP">
      <formula>LEFT(I23,LEN("DP"))="DP"</formula>
    </cfRule>
  </conditionalFormatting>
  <conditionalFormatting sqref="I26">
    <cfRule type="beginsWith" dxfId="15485" priority="695" operator="beginsWith" text="FER">
      <formula>LEFT(I26,LEN("FER"))="FER"</formula>
    </cfRule>
    <cfRule type="beginsWith" dxfId="15484" priority="696" operator="beginsWith" text="FRS">
      <formula>LEFT(I26,LEN("FRS"))="FRS"</formula>
    </cfRule>
  </conditionalFormatting>
  <conditionalFormatting sqref="I26">
    <cfRule type="beginsWith" dxfId="15483" priority="694" operator="beginsWith" text="NT">
      <formula>LEFT(I26,LEN("NT"))="NT"</formula>
    </cfRule>
  </conditionalFormatting>
  <conditionalFormatting sqref="I26">
    <cfRule type="beginsWith" dxfId="15482" priority="691" operator="beginsWith" text="ANT">
      <formula>LEFT(I26,LEN("ANT"))="ANT"</formula>
    </cfRule>
    <cfRule type="beginsWith" dxfId="15481" priority="692" operator="beginsWith" text="FAL">
      <formula>LEFT(I26,LEN("FAL"))="FAL"</formula>
    </cfRule>
    <cfRule type="beginsWith" dxfId="15480" priority="693" operator="beginsWith" text="OK">
      <formula>LEFT(I26,LEN("OK"))="OK"</formula>
    </cfRule>
  </conditionalFormatting>
  <conditionalFormatting sqref="I26">
    <cfRule type="beginsWith" dxfId="15479" priority="690" operator="beginsWith" text="ATR">
      <formula>LEFT(I26,LEN("ATR"))="ATR"</formula>
    </cfRule>
  </conditionalFormatting>
  <conditionalFormatting sqref="I26">
    <cfRule type="beginsWith" dxfId="15478" priority="689" operator="beginsWith" text="ATD">
      <formula>LEFT(I26,LEN("ATD"))="ATD"</formula>
    </cfRule>
  </conditionalFormatting>
  <conditionalFormatting sqref="I26">
    <cfRule type="beginsWith" dxfId="15477" priority="688" stopIfTrue="1" operator="beginsWith" text="DP">
      <formula>LEFT(I26,LEN("DP"))="DP"</formula>
    </cfRule>
  </conditionalFormatting>
  <conditionalFormatting sqref="I25">
    <cfRule type="beginsWith" dxfId="15476" priority="686" operator="beginsWith" text="FER">
      <formula>LEFT(I25,LEN("FER"))="FER"</formula>
    </cfRule>
    <cfRule type="beginsWith" dxfId="15475" priority="687" operator="beginsWith" text="FRS">
      <formula>LEFT(I25,LEN("FRS"))="FRS"</formula>
    </cfRule>
  </conditionalFormatting>
  <conditionalFormatting sqref="I25">
    <cfRule type="beginsWith" dxfId="15474" priority="685" operator="beginsWith" text="NT">
      <formula>LEFT(I25,LEN("NT"))="NT"</formula>
    </cfRule>
  </conditionalFormatting>
  <conditionalFormatting sqref="I25">
    <cfRule type="beginsWith" dxfId="15473" priority="682" operator="beginsWith" text="ANT">
      <formula>LEFT(I25,LEN("ANT"))="ANT"</formula>
    </cfRule>
    <cfRule type="beginsWith" dxfId="15472" priority="683" operator="beginsWith" text="FAL">
      <formula>LEFT(I25,LEN("FAL"))="FAL"</formula>
    </cfRule>
    <cfRule type="beginsWith" dxfId="15471" priority="684" operator="beginsWith" text="OK">
      <formula>LEFT(I25,LEN("OK"))="OK"</formula>
    </cfRule>
  </conditionalFormatting>
  <conditionalFormatting sqref="I25">
    <cfRule type="beginsWith" dxfId="15470" priority="681" operator="beginsWith" text="ATR">
      <formula>LEFT(I25,LEN("ATR"))="ATR"</formula>
    </cfRule>
  </conditionalFormatting>
  <conditionalFormatting sqref="I25">
    <cfRule type="beginsWith" dxfId="15469" priority="680" operator="beginsWith" text="ATD">
      <formula>LEFT(I25,LEN("ATD"))="ATD"</formula>
    </cfRule>
  </conditionalFormatting>
  <conditionalFormatting sqref="I25">
    <cfRule type="beginsWith" dxfId="15468" priority="679" operator="beginsWith" text="DP">
      <formula>LEFT(I25,LEN("DP"))="DP"</formula>
    </cfRule>
  </conditionalFormatting>
  <conditionalFormatting sqref="G29:I30">
    <cfRule type="expression" dxfId="15467" priority="675">
      <formula>F27="FERIADO"</formula>
    </cfRule>
    <cfRule type="expression" dxfId="15466" priority="676">
      <formula>F27="FÉRIAS"</formula>
    </cfRule>
    <cfRule type="expression" dxfId="15465" priority="677">
      <formula>F27="ATESTADO"</formula>
    </cfRule>
    <cfRule type="expression" dxfId="15464" priority="678">
      <formula>F27="NTRAB"</formula>
    </cfRule>
  </conditionalFormatting>
  <conditionalFormatting sqref="I27">
    <cfRule type="beginsWith" dxfId="15463" priority="672" operator="beginsWith" text="DP">
      <formula>LEFT(I27,LEN("DP"))="DP"</formula>
    </cfRule>
    <cfRule type="beginsWith" dxfId="15462" priority="673" operator="beginsWith" text="FER">
      <formula>LEFT(I27,LEN("FER"))="FER"</formula>
    </cfRule>
    <cfRule type="beginsWith" dxfId="15461" priority="674" operator="beginsWith" text="FRS">
      <formula>LEFT(I27,LEN("FRS"))="FRS"</formula>
    </cfRule>
  </conditionalFormatting>
  <conditionalFormatting sqref="I27">
    <cfRule type="beginsWith" dxfId="15460" priority="671" operator="beginsWith" text="NT">
      <formula>LEFT(I27,LEN("NT"))="NT"</formula>
    </cfRule>
  </conditionalFormatting>
  <conditionalFormatting sqref="I27">
    <cfRule type="beginsWith" dxfId="15459" priority="668" operator="beginsWith" text="ANT">
      <formula>LEFT(I27,LEN("ANT"))="ANT"</formula>
    </cfRule>
    <cfRule type="beginsWith" dxfId="15458" priority="669" operator="beginsWith" text="FAL">
      <formula>LEFT(I27,LEN("FAL"))="FAL"</formula>
    </cfRule>
    <cfRule type="beginsWith" dxfId="15457" priority="670" operator="beginsWith" text="OK">
      <formula>LEFT(I27,LEN("OK"))="OK"</formula>
    </cfRule>
  </conditionalFormatting>
  <conditionalFormatting sqref="I27">
    <cfRule type="beginsWith" dxfId="15456" priority="667" operator="beginsWith" text="ATR">
      <formula>LEFT(I27,LEN("ATR"))="ATR"</formula>
    </cfRule>
  </conditionalFormatting>
  <conditionalFormatting sqref="I27">
    <cfRule type="beginsWith" dxfId="15455" priority="666" operator="beginsWith" text="ATD">
      <formula>LEFT(I27,LEN("ATD"))="ATD"</formula>
    </cfRule>
  </conditionalFormatting>
  <conditionalFormatting sqref="I28">
    <cfRule type="beginsWith" dxfId="15454" priority="664" operator="beginsWith" text="FER">
      <formula>LEFT(I28,LEN("FER"))="FER"</formula>
    </cfRule>
    <cfRule type="beginsWith" dxfId="15453" priority="665" operator="beginsWith" text="FRS">
      <formula>LEFT(I28,LEN("FRS"))="FRS"</formula>
    </cfRule>
  </conditionalFormatting>
  <conditionalFormatting sqref="I28">
    <cfRule type="beginsWith" dxfId="15452" priority="663" operator="beginsWith" text="NT">
      <formula>LEFT(I28,LEN("NT"))="NT"</formula>
    </cfRule>
  </conditionalFormatting>
  <conditionalFormatting sqref="I28">
    <cfRule type="beginsWith" dxfId="15451" priority="660" operator="beginsWith" text="ANT">
      <formula>LEFT(I28,LEN("ANT"))="ANT"</formula>
    </cfRule>
    <cfRule type="beginsWith" dxfId="15450" priority="661" operator="beginsWith" text="FAL">
      <formula>LEFT(I28,LEN("FAL"))="FAL"</formula>
    </cfRule>
    <cfRule type="beginsWith" dxfId="15449" priority="662" operator="beginsWith" text="OK">
      <formula>LEFT(I28,LEN("OK"))="OK"</formula>
    </cfRule>
  </conditionalFormatting>
  <conditionalFormatting sqref="I28">
    <cfRule type="beginsWith" dxfId="15448" priority="659" operator="beginsWith" text="ATR">
      <formula>LEFT(I28,LEN("ATR"))="ATR"</formula>
    </cfRule>
  </conditionalFormatting>
  <conditionalFormatting sqref="I28">
    <cfRule type="beginsWith" dxfId="15447" priority="658" operator="beginsWith" text="ATD">
      <formula>LEFT(I28,LEN("ATD"))="ATD"</formula>
    </cfRule>
  </conditionalFormatting>
  <conditionalFormatting sqref="I28">
    <cfRule type="beginsWith" dxfId="15446" priority="657" stopIfTrue="1" operator="beginsWith" text="DP">
      <formula>LEFT(I28,LEN("DP"))="DP"</formula>
    </cfRule>
  </conditionalFormatting>
  <conditionalFormatting sqref="G31:I34">
    <cfRule type="expression" dxfId="15445" priority="653">
      <formula>F31="FÉRIAS"</formula>
    </cfRule>
    <cfRule type="expression" dxfId="15444" priority="654">
      <formula>F31="FERIADO"</formula>
    </cfRule>
    <cfRule type="expression" dxfId="15443" priority="655">
      <formula>F31="ATESTADO"</formula>
    </cfRule>
    <cfRule type="expression" dxfId="15442" priority="656">
      <formula>F31="NTRAB"</formula>
    </cfRule>
  </conditionalFormatting>
  <conditionalFormatting sqref="I36">
    <cfRule type="beginsWith" dxfId="15441" priority="651" operator="beginsWith" text="FER">
      <formula>LEFT(I36,LEN("FER"))="FER"</formula>
    </cfRule>
    <cfRule type="beginsWith" dxfId="15440" priority="652" operator="beginsWith" text="FRS">
      <formula>LEFT(I36,LEN("FRS"))="FRS"</formula>
    </cfRule>
  </conditionalFormatting>
  <conditionalFormatting sqref="I36">
    <cfRule type="beginsWith" dxfId="15439" priority="650" operator="beginsWith" text="NT">
      <formula>LEFT(I36,LEN("NT"))="NT"</formula>
    </cfRule>
  </conditionalFormatting>
  <conditionalFormatting sqref="I36">
    <cfRule type="beginsWith" dxfId="15438" priority="647" operator="beginsWith" text="ANT">
      <formula>LEFT(I36,LEN("ANT"))="ANT"</formula>
    </cfRule>
    <cfRule type="beginsWith" dxfId="15437" priority="648" operator="beginsWith" text="FAL">
      <formula>LEFT(I36,LEN("FAL"))="FAL"</formula>
    </cfRule>
    <cfRule type="beginsWith" dxfId="15436" priority="649" operator="beginsWith" text="OK">
      <formula>LEFT(I36,LEN("OK"))="OK"</formula>
    </cfRule>
  </conditionalFormatting>
  <conditionalFormatting sqref="I36">
    <cfRule type="beginsWith" dxfId="15435" priority="646" operator="beginsWith" text="ATR">
      <formula>LEFT(I36,LEN("ATR"))="ATR"</formula>
    </cfRule>
  </conditionalFormatting>
  <conditionalFormatting sqref="I36">
    <cfRule type="beginsWith" dxfId="15434" priority="645" operator="beginsWith" text="ATD">
      <formula>LEFT(I36,LEN("ATD"))="ATD"</formula>
    </cfRule>
  </conditionalFormatting>
  <conditionalFormatting sqref="I36">
    <cfRule type="beginsWith" dxfId="15433" priority="644" operator="beginsWith" text="DP">
      <formula>LEFT(I36,LEN("DP"))="DP"</formula>
    </cfRule>
  </conditionalFormatting>
  <conditionalFormatting sqref="I35">
    <cfRule type="beginsWith" dxfId="15432" priority="642" operator="beginsWith" text="FER">
      <formula>LEFT(I35,LEN("FER"))="FER"</formula>
    </cfRule>
    <cfRule type="beginsWith" dxfId="15431" priority="643" operator="beginsWith" text="FRS">
      <formula>LEFT(I35,LEN("FRS"))="FRS"</formula>
    </cfRule>
  </conditionalFormatting>
  <conditionalFormatting sqref="I35">
    <cfRule type="beginsWith" dxfId="15430" priority="641" operator="beginsWith" text="NT">
      <formula>LEFT(I35,LEN("NT"))="NT"</formula>
    </cfRule>
  </conditionalFormatting>
  <conditionalFormatting sqref="I35">
    <cfRule type="beginsWith" dxfId="15429" priority="638" operator="beginsWith" text="ANT">
      <formula>LEFT(I35,LEN("ANT"))="ANT"</formula>
    </cfRule>
    <cfRule type="beginsWith" dxfId="15428" priority="639" operator="beginsWith" text="FAL">
      <formula>LEFT(I35,LEN("FAL"))="FAL"</formula>
    </cfRule>
    <cfRule type="beginsWith" dxfId="15427" priority="640" operator="beginsWith" text="OK">
      <formula>LEFT(I35,LEN("OK"))="OK"</formula>
    </cfRule>
  </conditionalFormatting>
  <conditionalFormatting sqref="I35">
    <cfRule type="beginsWith" dxfId="15426" priority="637" operator="beginsWith" text="ATR">
      <formula>LEFT(I35,LEN("ATR"))="ATR"</formula>
    </cfRule>
  </conditionalFormatting>
  <conditionalFormatting sqref="I35">
    <cfRule type="beginsWith" dxfId="15425" priority="636" operator="beginsWith" text="ATD">
      <formula>LEFT(I35,LEN("ATD"))="ATD"</formula>
    </cfRule>
  </conditionalFormatting>
  <conditionalFormatting sqref="I35">
    <cfRule type="beginsWith" dxfId="15424" priority="635" operator="beginsWith" text="DP">
      <formula>LEFT(I35,LEN("DP"))="DP"</formula>
    </cfRule>
  </conditionalFormatting>
  <conditionalFormatting sqref="I38">
    <cfRule type="beginsWith" dxfId="15423" priority="633" operator="beginsWith" text="FER">
      <formula>LEFT(I38,LEN("FER"))="FER"</formula>
    </cfRule>
    <cfRule type="beginsWith" dxfId="15422" priority="634" operator="beginsWith" text="FRS">
      <formula>LEFT(I38,LEN("FRS"))="FRS"</formula>
    </cfRule>
  </conditionalFormatting>
  <conditionalFormatting sqref="I38">
    <cfRule type="beginsWith" dxfId="15421" priority="632" operator="beginsWith" text="NT">
      <formula>LEFT(I38,LEN("NT"))="NT"</formula>
    </cfRule>
  </conditionalFormatting>
  <conditionalFormatting sqref="I38">
    <cfRule type="beginsWith" dxfId="15420" priority="629" operator="beginsWith" text="ANT">
      <formula>LEFT(I38,LEN("ANT"))="ANT"</formula>
    </cfRule>
    <cfRule type="beginsWith" dxfId="15419" priority="630" operator="beginsWith" text="FAL">
      <formula>LEFT(I38,LEN("FAL"))="FAL"</formula>
    </cfRule>
    <cfRule type="beginsWith" dxfId="15418" priority="631" operator="beginsWith" text="OK">
      <formula>LEFT(I38,LEN("OK"))="OK"</formula>
    </cfRule>
  </conditionalFormatting>
  <conditionalFormatting sqref="I38">
    <cfRule type="beginsWith" dxfId="15417" priority="628" operator="beginsWith" text="ATR">
      <formula>LEFT(I38,LEN("ATR"))="ATR"</formula>
    </cfRule>
  </conditionalFormatting>
  <conditionalFormatting sqref="I38">
    <cfRule type="beginsWith" dxfId="15416" priority="627" operator="beginsWith" text="ATD">
      <formula>LEFT(I38,LEN("ATD"))="ATD"</formula>
    </cfRule>
  </conditionalFormatting>
  <conditionalFormatting sqref="I38">
    <cfRule type="beginsWith" dxfId="15415" priority="626" stopIfTrue="1" operator="beginsWith" text="DP">
      <formula>LEFT(I38,LEN("DP"))="DP"</formula>
    </cfRule>
  </conditionalFormatting>
  <conditionalFormatting sqref="I37">
    <cfRule type="beginsWith" dxfId="15414" priority="624" operator="beginsWith" text="FER">
      <formula>LEFT(I37,LEN("FER"))="FER"</formula>
    </cfRule>
    <cfRule type="beginsWith" dxfId="15413" priority="625" operator="beginsWith" text="FRS">
      <formula>LEFT(I37,LEN("FRS"))="FRS"</formula>
    </cfRule>
  </conditionalFormatting>
  <conditionalFormatting sqref="I37">
    <cfRule type="beginsWith" dxfId="15412" priority="623" operator="beginsWith" text="NT">
      <formula>LEFT(I37,LEN("NT"))="NT"</formula>
    </cfRule>
  </conditionalFormatting>
  <conditionalFormatting sqref="I37">
    <cfRule type="beginsWith" dxfId="15411" priority="620" operator="beginsWith" text="ANT">
      <formula>LEFT(I37,LEN("ANT"))="ANT"</formula>
    </cfRule>
    <cfRule type="beginsWith" dxfId="15410" priority="621" operator="beginsWith" text="FAL">
      <formula>LEFT(I37,LEN("FAL"))="FAL"</formula>
    </cfRule>
    <cfRule type="beginsWith" dxfId="15409" priority="622" operator="beginsWith" text="OK">
      <formula>LEFT(I37,LEN("OK"))="OK"</formula>
    </cfRule>
  </conditionalFormatting>
  <conditionalFormatting sqref="I37">
    <cfRule type="beginsWith" dxfId="15408" priority="619" operator="beginsWith" text="ATR">
      <formula>LEFT(I37,LEN("ATR"))="ATR"</formula>
    </cfRule>
  </conditionalFormatting>
  <conditionalFormatting sqref="I37">
    <cfRule type="beginsWith" dxfId="15407" priority="618" operator="beginsWith" text="ATD">
      <formula>LEFT(I37,LEN("ATD"))="ATD"</formula>
    </cfRule>
  </conditionalFormatting>
  <conditionalFormatting sqref="I37">
    <cfRule type="beginsWith" dxfId="15406" priority="617" operator="beginsWith" text="DP">
      <formula>LEFT(I37,LEN("DP"))="DP"</formula>
    </cfRule>
  </conditionalFormatting>
  <conditionalFormatting sqref="I40">
    <cfRule type="beginsWith" dxfId="15405" priority="615" operator="beginsWith" text="FER">
      <formula>LEFT(I40,LEN("FER"))="FER"</formula>
    </cfRule>
    <cfRule type="beginsWith" dxfId="15404" priority="616" operator="beginsWith" text="FRS">
      <formula>LEFT(I40,LEN("FRS"))="FRS"</formula>
    </cfRule>
  </conditionalFormatting>
  <conditionalFormatting sqref="I40">
    <cfRule type="beginsWith" dxfId="15403" priority="614" operator="beginsWith" text="NT">
      <formula>LEFT(I40,LEN("NT"))="NT"</formula>
    </cfRule>
  </conditionalFormatting>
  <conditionalFormatting sqref="I40">
    <cfRule type="beginsWith" dxfId="15402" priority="611" operator="beginsWith" text="ANT">
      <formula>LEFT(I40,LEN("ANT"))="ANT"</formula>
    </cfRule>
    <cfRule type="beginsWith" dxfId="15401" priority="612" operator="beginsWith" text="FAL">
      <formula>LEFT(I40,LEN("FAL"))="FAL"</formula>
    </cfRule>
    <cfRule type="beginsWith" dxfId="15400" priority="613" operator="beginsWith" text="OK">
      <formula>LEFT(I40,LEN("OK"))="OK"</formula>
    </cfRule>
  </conditionalFormatting>
  <conditionalFormatting sqref="I40">
    <cfRule type="beginsWith" dxfId="15399" priority="610" operator="beginsWith" text="ATR">
      <formula>LEFT(I40,LEN("ATR"))="ATR"</formula>
    </cfRule>
  </conditionalFormatting>
  <conditionalFormatting sqref="I40">
    <cfRule type="beginsWith" dxfId="15398" priority="609" operator="beginsWith" text="ATD">
      <formula>LEFT(I40,LEN("ATD"))="ATD"</formula>
    </cfRule>
  </conditionalFormatting>
  <conditionalFormatting sqref="I40">
    <cfRule type="beginsWith" dxfId="15397" priority="608" operator="beginsWith" text="DP">
      <formula>LEFT(I40,LEN("DP"))="DP"</formula>
    </cfRule>
  </conditionalFormatting>
  <conditionalFormatting sqref="I39">
    <cfRule type="beginsWith" dxfId="15396" priority="606" operator="beginsWith" text="FER">
      <formula>LEFT(I39,LEN("FER"))="FER"</formula>
    </cfRule>
    <cfRule type="beginsWith" dxfId="15395" priority="607" operator="beginsWith" text="FRS">
      <formula>LEFT(I39,LEN("FRS"))="FRS"</formula>
    </cfRule>
  </conditionalFormatting>
  <conditionalFormatting sqref="I39">
    <cfRule type="beginsWith" dxfId="15394" priority="605" operator="beginsWith" text="NT">
      <formula>LEFT(I39,LEN("NT"))="NT"</formula>
    </cfRule>
  </conditionalFormatting>
  <conditionalFormatting sqref="I39">
    <cfRule type="beginsWith" dxfId="15393" priority="602" operator="beginsWith" text="ANT">
      <formula>LEFT(I39,LEN("ANT"))="ANT"</formula>
    </cfRule>
    <cfRule type="beginsWith" dxfId="15392" priority="603" operator="beginsWith" text="FAL">
      <formula>LEFT(I39,LEN("FAL"))="FAL"</formula>
    </cfRule>
    <cfRule type="beginsWith" dxfId="15391" priority="604" operator="beginsWith" text="OK">
      <formula>LEFT(I39,LEN("OK"))="OK"</formula>
    </cfRule>
  </conditionalFormatting>
  <conditionalFormatting sqref="I39">
    <cfRule type="beginsWith" dxfId="15390" priority="601" operator="beginsWith" text="ATR">
      <formula>LEFT(I39,LEN("ATR"))="ATR"</formula>
    </cfRule>
  </conditionalFormatting>
  <conditionalFormatting sqref="I39">
    <cfRule type="beginsWith" dxfId="15389" priority="600" operator="beginsWith" text="ATD">
      <formula>LEFT(I39,LEN("ATD"))="ATD"</formula>
    </cfRule>
  </conditionalFormatting>
  <conditionalFormatting sqref="I39">
    <cfRule type="beginsWith" dxfId="15388" priority="599" operator="beginsWith" text="DP">
      <formula>LEFT(I39,LEN("DP"))="DP"</formula>
    </cfRule>
  </conditionalFormatting>
  <conditionalFormatting sqref="I42">
    <cfRule type="beginsWith" dxfId="15387" priority="597" operator="beginsWith" text="FER">
      <formula>LEFT(I42,LEN("FER"))="FER"</formula>
    </cfRule>
    <cfRule type="beginsWith" dxfId="15386" priority="598" operator="beginsWith" text="FRS">
      <formula>LEFT(I42,LEN("FRS"))="FRS"</formula>
    </cfRule>
  </conditionalFormatting>
  <conditionalFormatting sqref="I42">
    <cfRule type="beginsWith" dxfId="15385" priority="596" operator="beginsWith" text="NT">
      <formula>LEFT(I42,LEN("NT"))="NT"</formula>
    </cfRule>
  </conditionalFormatting>
  <conditionalFormatting sqref="I42">
    <cfRule type="beginsWith" dxfId="15384" priority="593" operator="beginsWith" text="ANT">
      <formula>LEFT(I42,LEN("ANT"))="ANT"</formula>
    </cfRule>
    <cfRule type="beginsWith" dxfId="15383" priority="594" operator="beginsWith" text="FAL">
      <formula>LEFT(I42,LEN("FAL"))="FAL"</formula>
    </cfRule>
    <cfRule type="beginsWith" dxfId="15382" priority="595" operator="beginsWith" text="OK">
      <formula>LEFT(I42,LEN("OK"))="OK"</formula>
    </cfRule>
  </conditionalFormatting>
  <conditionalFormatting sqref="I42">
    <cfRule type="beginsWith" dxfId="15381" priority="592" operator="beginsWith" text="ATR">
      <formula>LEFT(I42,LEN("ATR"))="ATR"</formula>
    </cfRule>
  </conditionalFormatting>
  <conditionalFormatting sqref="I42">
    <cfRule type="beginsWith" dxfId="15380" priority="591" operator="beginsWith" text="ATD">
      <formula>LEFT(I42,LEN("ATD"))="ATD"</formula>
    </cfRule>
  </conditionalFormatting>
  <conditionalFormatting sqref="I42">
    <cfRule type="beginsWith" dxfId="15379" priority="590" stopIfTrue="1" operator="beginsWith" text="DP">
      <formula>LEFT(I42,LEN("DP"))="DP"</formula>
    </cfRule>
  </conditionalFormatting>
  <conditionalFormatting sqref="I41">
    <cfRule type="beginsWith" dxfId="15378" priority="588" operator="beginsWith" text="FER">
      <formula>LEFT(I41,LEN("FER"))="FER"</formula>
    </cfRule>
    <cfRule type="beginsWith" dxfId="15377" priority="589" operator="beginsWith" text="FRS">
      <formula>LEFT(I41,LEN("FRS"))="FRS"</formula>
    </cfRule>
  </conditionalFormatting>
  <conditionalFormatting sqref="I41">
    <cfRule type="beginsWith" dxfId="15376" priority="587" operator="beginsWith" text="NT">
      <formula>LEFT(I41,LEN("NT"))="NT"</formula>
    </cfRule>
  </conditionalFormatting>
  <conditionalFormatting sqref="I41">
    <cfRule type="beginsWith" dxfId="15375" priority="584" operator="beginsWith" text="ANT">
      <formula>LEFT(I41,LEN("ANT"))="ANT"</formula>
    </cfRule>
    <cfRule type="beginsWith" dxfId="15374" priority="585" operator="beginsWith" text="FAL">
      <formula>LEFT(I41,LEN("FAL"))="FAL"</formula>
    </cfRule>
    <cfRule type="beginsWith" dxfId="15373" priority="586" operator="beginsWith" text="OK">
      <formula>LEFT(I41,LEN("OK"))="OK"</formula>
    </cfRule>
  </conditionalFormatting>
  <conditionalFormatting sqref="I41">
    <cfRule type="beginsWith" dxfId="15372" priority="583" operator="beginsWith" text="ATR">
      <formula>LEFT(I41,LEN("ATR"))="ATR"</formula>
    </cfRule>
  </conditionalFormatting>
  <conditionalFormatting sqref="I41">
    <cfRule type="beginsWith" dxfId="15371" priority="582" operator="beginsWith" text="ATD">
      <formula>LEFT(I41,LEN("ATD"))="ATD"</formula>
    </cfRule>
  </conditionalFormatting>
  <conditionalFormatting sqref="I41">
    <cfRule type="beginsWith" dxfId="15370" priority="581" operator="beginsWith" text="DP">
      <formula>LEFT(I41,LEN("DP"))="DP"</formula>
    </cfRule>
  </conditionalFormatting>
  <conditionalFormatting sqref="N4">
    <cfRule type="beginsWith" dxfId="15369" priority="579" operator="beginsWith" text="FER">
      <formula>LEFT(N4,LEN("FER"))="FER"</formula>
    </cfRule>
    <cfRule type="beginsWith" dxfId="15368" priority="580" operator="beginsWith" text="FRS">
      <formula>LEFT(N4,LEN("FRS"))="FRS"</formula>
    </cfRule>
  </conditionalFormatting>
  <conditionalFormatting sqref="N4">
    <cfRule type="beginsWith" dxfId="15367" priority="578" operator="beginsWith" text="NT">
      <formula>LEFT(N4,LEN("NT"))="NT"</formula>
    </cfRule>
  </conditionalFormatting>
  <conditionalFormatting sqref="N4">
    <cfRule type="beginsWith" dxfId="15366" priority="575" operator="beginsWith" text="ANT">
      <formula>LEFT(N4,LEN("ANT"))="ANT"</formula>
    </cfRule>
    <cfRule type="beginsWith" dxfId="15365" priority="576" operator="beginsWith" text="FAL">
      <formula>LEFT(N4,LEN("FAL"))="FAL"</formula>
    </cfRule>
    <cfRule type="beginsWith" dxfId="15364" priority="577" operator="beginsWith" text="OK">
      <formula>LEFT(N4,LEN("OK"))="OK"</formula>
    </cfRule>
  </conditionalFormatting>
  <conditionalFormatting sqref="N4">
    <cfRule type="beginsWith" dxfId="15363" priority="574" operator="beginsWith" text="ATR">
      <formula>LEFT(N4,LEN("ATR"))="ATR"</formula>
    </cfRule>
  </conditionalFormatting>
  <conditionalFormatting sqref="N4">
    <cfRule type="beginsWith" dxfId="15362" priority="573" operator="beginsWith" text="ATD">
      <formula>LEFT(N4,LEN("ATD"))="ATD"</formula>
    </cfRule>
  </conditionalFormatting>
  <conditionalFormatting sqref="N4">
    <cfRule type="beginsWith" dxfId="15361" priority="572" operator="beginsWith" text="DP">
      <formula>LEFT(N4,LEN("DP"))="DP"</formula>
    </cfRule>
  </conditionalFormatting>
  <conditionalFormatting sqref="N3">
    <cfRule type="beginsWith" dxfId="15360" priority="570" operator="beginsWith" text="FER">
      <formula>LEFT(N3,LEN("FER"))="FER"</formula>
    </cfRule>
    <cfRule type="beginsWith" dxfId="15359" priority="571" operator="beginsWith" text="FRS">
      <formula>LEFT(N3,LEN("FRS"))="FRS"</formula>
    </cfRule>
  </conditionalFormatting>
  <conditionalFormatting sqref="N3">
    <cfRule type="beginsWith" dxfId="15358" priority="569" operator="beginsWith" text="NT">
      <formula>LEFT(N3,LEN("NT"))="NT"</formula>
    </cfRule>
  </conditionalFormatting>
  <conditionalFormatting sqref="N3">
    <cfRule type="beginsWith" dxfId="15357" priority="566" operator="beginsWith" text="ANT">
      <formula>LEFT(N3,LEN("ANT"))="ANT"</formula>
    </cfRule>
    <cfRule type="beginsWith" dxfId="15356" priority="567" operator="beginsWith" text="FAL">
      <formula>LEFT(N3,LEN("FAL"))="FAL"</formula>
    </cfRule>
    <cfRule type="beginsWith" dxfId="15355" priority="568" operator="beginsWith" text="OK">
      <formula>LEFT(N3,LEN("OK"))="OK"</formula>
    </cfRule>
  </conditionalFormatting>
  <conditionalFormatting sqref="N3">
    <cfRule type="beginsWith" dxfId="15354" priority="565" operator="beginsWith" text="ATR">
      <formula>LEFT(N3,LEN("ATR"))="ATR"</formula>
    </cfRule>
  </conditionalFormatting>
  <conditionalFormatting sqref="N3">
    <cfRule type="beginsWith" dxfId="15353" priority="564" operator="beginsWith" text="ATD">
      <formula>LEFT(N3,LEN("ATD"))="ATD"</formula>
    </cfRule>
  </conditionalFormatting>
  <conditionalFormatting sqref="N3">
    <cfRule type="beginsWith" dxfId="15352" priority="563" operator="beginsWith" text="DP">
      <formula>LEFT(N3,LEN("DP"))="DP"</formula>
    </cfRule>
  </conditionalFormatting>
  <conditionalFormatting sqref="N6">
    <cfRule type="beginsWith" dxfId="15351" priority="561" operator="beginsWith" text="FER">
      <formula>LEFT(N6,LEN("FER"))="FER"</formula>
    </cfRule>
    <cfRule type="beginsWith" dxfId="15350" priority="562" operator="beginsWith" text="FRS">
      <formula>LEFT(N6,LEN("FRS"))="FRS"</formula>
    </cfRule>
  </conditionalFormatting>
  <conditionalFormatting sqref="N6">
    <cfRule type="beginsWith" dxfId="15349" priority="560" operator="beginsWith" text="NT">
      <formula>LEFT(N6,LEN("NT"))="NT"</formula>
    </cfRule>
  </conditionalFormatting>
  <conditionalFormatting sqref="N6">
    <cfRule type="beginsWith" dxfId="15348" priority="557" operator="beginsWith" text="ANT">
      <formula>LEFT(N6,LEN("ANT"))="ANT"</formula>
    </cfRule>
    <cfRule type="beginsWith" dxfId="15347" priority="558" operator="beginsWith" text="FAL">
      <formula>LEFT(N6,LEN("FAL"))="FAL"</formula>
    </cfRule>
    <cfRule type="beginsWith" dxfId="15346" priority="559" operator="beginsWith" text="OK">
      <formula>LEFT(N6,LEN("OK"))="OK"</formula>
    </cfRule>
  </conditionalFormatting>
  <conditionalFormatting sqref="N6">
    <cfRule type="beginsWith" dxfId="15345" priority="556" operator="beginsWith" text="ATR">
      <formula>LEFT(N6,LEN("ATR"))="ATR"</formula>
    </cfRule>
  </conditionalFormatting>
  <conditionalFormatting sqref="N6">
    <cfRule type="beginsWith" dxfId="15344" priority="555" operator="beginsWith" text="ATD">
      <formula>LEFT(N6,LEN("ATD"))="ATD"</formula>
    </cfRule>
  </conditionalFormatting>
  <conditionalFormatting sqref="N6">
    <cfRule type="beginsWith" dxfId="15343" priority="554" stopIfTrue="1" operator="beginsWith" text="DP">
      <formula>LEFT(N6,LEN("DP"))="DP"</formula>
    </cfRule>
  </conditionalFormatting>
  <conditionalFormatting sqref="N5">
    <cfRule type="beginsWith" dxfId="15342" priority="552" operator="beginsWith" text="FER">
      <formula>LEFT(N5,LEN("FER"))="FER"</formula>
    </cfRule>
    <cfRule type="beginsWith" dxfId="15341" priority="553" operator="beginsWith" text="FRS">
      <formula>LEFT(N5,LEN("FRS"))="FRS"</formula>
    </cfRule>
  </conditionalFormatting>
  <conditionalFormatting sqref="N5">
    <cfRule type="beginsWith" dxfId="15340" priority="551" operator="beginsWith" text="NT">
      <formula>LEFT(N5,LEN("NT"))="NT"</formula>
    </cfRule>
  </conditionalFormatting>
  <conditionalFormatting sqref="N5">
    <cfRule type="beginsWith" dxfId="15339" priority="548" operator="beginsWith" text="ANT">
      <formula>LEFT(N5,LEN("ANT"))="ANT"</formula>
    </cfRule>
    <cfRule type="beginsWith" dxfId="15338" priority="549" operator="beginsWith" text="FAL">
      <formula>LEFT(N5,LEN("FAL"))="FAL"</formula>
    </cfRule>
    <cfRule type="beginsWith" dxfId="15337" priority="550" operator="beginsWith" text="OK">
      <formula>LEFT(N5,LEN("OK"))="OK"</formula>
    </cfRule>
  </conditionalFormatting>
  <conditionalFormatting sqref="N5">
    <cfRule type="beginsWith" dxfId="15336" priority="547" operator="beginsWith" text="ATR">
      <formula>LEFT(N5,LEN("ATR"))="ATR"</formula>
    </cfRule>
  </conditionalFormatting>
  <conditionalFormatting sqref="N5">
    <cfRule type="beginsWith" dxfId="15335" priority="546" operator="beginsWith" text="ATD">
      <formula>LEFT(N5,LEN("ATD"))="ATD"</formula>
    </cfRule>
  </conditionalFormatting>
  <conditionalFormatting sqref="N5">
    <cfRule type="beginsWith" dxfId="15334" priority="545" operator="beginsWith" text="DP">
      <formula>LEFT(N5,LEN("DP"))="DP"</formula>
    </cfRule>
  </conditionalFormatting>
  <conditionalFormatting sqref="N8">
    <cfRule type="beginsWith" dxfId="15333" priority="543" operator="beginsWith" text="FER">
      <formula>LEFT(N8,LEN("FER"))="FER"</formula>
    </cfRule>
    <cfRule type="beginsWith" dxfId="15332" priority="544" operator="beginsWith" text="FRS">
      <formula>LEFT(N8,LEN("FRS"))="FRS"</formula>
    </cfRule>
  </conditionalFormatting>
  <conditionalFormatting sqref="N8">
    <cfRule type="beginsWith" dxfId="15331" priority="542" operator="beginsWith" text="NT">
      <formula>LEFT(N8,LEN("NT"))="NT"</formula>
    </cfRule>
  </conditionalFormatting>
  <conditionalFormatting sqref="N8">
    <cfRule type="beginsWith" dxfId="15330" priority="539" operator="beginsWith" text="ANT">
      <formula>LEFT(N8,LEN("ANT"))="ANT"</formula>
    </cfRule>
    <cfRule type="beginsWith" dxfId="15329" priority="540" operator="beginsWith" text="FAL">
      <formula>LEFT(N8,LEN("FAL"))="FAL"</formula>
    </cfRule>
    <cfRule type="beginsWith" dxfId="15328" priority="541" operator="beginsWith" text="OK">
      <formula>LEFT(N8,LEN("OK"))="OK"</formula>
    </cfRule>
  </conditionalFormatting>
  <conditionalFormatting sqref="N8">
    <cfRule type="beginsWith" dxfId="15327" priority="538" operator="beginsWith" text="ATR">
      <formula>LEFT(N8,LEN("ATR"))="ATR"</formula>
    </cfRule>
  </conditionalFormatting>
  <conditionalFormatting sqref="N8">
    <cfRule type="beginsWith" dxfId="15326" priority="537" operator="beginsWith" text="ATD">
      <formula>LEFT(N8,LEN("ATD"))="ATD"</formula>
    </cfRule>
  </conditionalFormatting>
  <conditionalFormatting sqref="N8">
    <cfRule type="beginsWith" dxfId="15325" priority="536" operator="beginsWith" text="DP">
      <formula>LEFT(N8,LEN("DP"))="DP"</formula>
    </cfRule>
  </conditionalFormatting>
  <conditionalFormatting sqref="N7">
    <cfRule type="beginsWith" dxfId="15324" priority="534" operator="beginsWith" text="FER">
      <formula>LEFT(N7,LEN("FER"))="FER"</formula>
    </cfRule>
    <cfRule type="beginsWith" dxfId="15323" priority="535" operator="beginsWith" text="FRS">
      <formula>LEFT(N7,LEN("FRS"))="FRS"</formula>
    </cfRule>
  </conditionalFormatting>
  <conditionalFormatting sqref="N7">
    <cfRule type="beginsWith" dxfId="15322" priority="533" operator="beginsWith" text="NT">
      <formula>LEFT(N7,LEN("NT"))="NT"</formula>
    </cfRule>
  </conditionalFormatting>
  <conditionalFormatting sqref="N7">
    <cfRule type="beginsWith" dxfId="15321" priority="530" operator="beginsWith" text="ANT">
      <formula>LEFT(N7,LEN("ANT"))="ANT"</formula>
    </cfRule>
    <cfRule type="beginsWith" dxfId="15320" priority="531" operator="beginsWith" text="FAL">
      <formula>LEFT(N7,LEN("FAL"))="FAL"</formula>
    </cfRule>
    <cfRule type="beginsWith" dxfId="15319" priority="532" operator="beginsWith" text="OK">
      <formula>LEFT(N7,LEN("OK"))="OK"</formula>
    </cfRule>
  </conditionalFormatting>
  <conditionalFormatting sqref="N7">
    <cfRule type="beginsWith" dxfId="15318" priority="529" operator="beginsWith" text="ATR">
      <formula>LEFT(N7,LEN("ATR"))="ATR"</formula>
    </cfRule>
  </conditionalFormatting>
  <conditionalFormatting sqref="N7">
    <cfRule type="beginsWith" dxfId="15317" priority="528" operator="beginsWith" text="ATD">
      <formula>LEFT(N7,LEN("ATD"))="ATD"</formula>
    </cfRule>
  </conditionalFormatting>
  <conditionalFormatting sqref="N7">
    <cfRule type="beginsWith" dxfId="15316" priority="527" operator="beginsWith" text="DP">
      <formula>LEFT(N7,LEN("DP"))="DP"</formula>
    </cfRule>
  </conditionalFormatting>
  <conditionalFormatting sqref="N10">
    <cfRule type="beginsWith" dxfId="15315" priority="525" operator="beginsWith" text="FER">
      <formula>LEFT(N10,LEN("FER"))="FER"</formula>
    </cfRule>
    <cfRule type="beginsWith" dxfId="15314" priority="526" operator="beginsWith" text="FRS">
      <formula>LEFT(N10,LEN("FRS"))="FRS"</formula>
    </cfRule>
  </conditionalFormatting>
  <conditionalFormatting sqref="N10">
    <cfRule type="beginsWith" dxfId="15313" priority="524" operator="beginsWith" text="NT">
      <formula>LEFT(N10,LEN("NT"))="NT"</formula>
    </cfRule>
  </conditionalFormatting>
  <conditionalFormatting sqref="N10">
    <cfRule type="beginsWith" dxfId="15312" priority="521" operator="beginsWith" text="ANT">
      <formula>LEFT(N10,LEN("ANT"))="ANT"</formula>
    </cfRule>
    <cfRule type="beginsWith" dxfId="15311" priority="522" operator="beginsWith" text="FAL">
      <formula>LEFT(N10,LEN("FAL"))="FAL"</formula>
    </cfRule>
    <cfRule type="beginsWith" dxfId="15310" priority="523" operator="beginsWith" text="OK">
      <formula>LEFT(N10,LEN("OK"))="OK"</formula>
    </cfRule>
  </conditionalFormatting>
  <conditionalFormatting sqref="N10">
    <cfRule type="beginsWith" dxfId="15309" priority="520" operator="beginsWith" text="ATR">
      <formula>LEFT(N10,LEN("ATR"))="ATR"</formula>
    </cfRule>
  </conditionalFormatting>
  <conditionalFormatting sqref="N10">
    <cfRule type="beginsWith" dxfId="15308" priority="519" operator="beginsWith" text="ATD">
      <formula>LEFT(N10,LEN("ATD"))="ATD"</formula>
    </cfRule>
  </conditionalFormatting>
  <conditionalFormatting sqref="N10">
    <cfRule type="beginsWith" dxfId="15307" priority="518" stopIfTrue="1" operator="beginsWith" text="DP">
      <formula>LEFT(N10,LEN("DP"))="DP"</formula>
    </cfRule>
  </conditionalFormatting>
  <conditionalFormatting sqref="N9">
    <cfRule type="beginsWith" dxfId="15306" priority="516" operator="beginsWith" text="FER">
      <formula>LEFT(N9,LEN("FER"))="FER"</formula>
    </cfRule>
    <cfRule type="beginsWith" dxfId="15305" priority="517" operator="beginsWith" text="FRS">
      <formula>LEFT(N9,LEN("FRS"))="FRS"</formula>
    </cfRule>
  </conditionalFormatting>
  <conditionalFormatting sqref="N9">
    <cfRule type="beginsWith" dxfId="15304" priority="515" operator="beginsWith" text="NT">
      <formula>LEFT(N9,LEN("NT"))="NT"</formula>
    </cfRule>
  </conditionalFormatting>
  <conditionalFormatting sqref="N9">
    <cfRule type="beginsWith" dxfId="15303" priority="512" operator="beginsWith" text="ANT">
      <formula>LEFT(N9,LEN("ANT"))="ANT"</formula>
    </cfRule>
    <cfRule type="beginsWith" dxfId="15302" priority="513" operator="beginsWith" text="FAL">
      <formula>LEFT(N9,LEN("FAL"))="FAL"</formula>
    </cfRule>
    <cfRule type="beginsWith" dxfId="15301" priority="514" operator="beginsWith" text="OK">
      <formula>LEFT(N9,LEN("OK"))="OK"</formula>
    </cfRule>
  </conditionalFormatting>
  <conditionalFormatting sqref="N9">
    <cfRule type="beginsWith" dxfId="15300" priority="511" operator="beginsWith" text="ATR">
      <formula>LEFT(N9,LEN("ATR"))="ATR"</formula>
    </cfRule>
  </conditionalFormatting>
  <conditionalFormatting sqref="N9">
    <cfRule type="beginsWith" dxfId="15299" priority="510" operator="beginsWith" text="ATD">
      <formula>LEFT(N9,LEN("ATD"))="ATD"</formula>
    </cfRule>
  </conditionalFormatting>
  <conditionalFormatting sqref="N9">
    <cfRule type="beginsWith" dxfId="15298" priority="509" operator="beginsWith" text="DP">
      <formula>LEFT(N9,LEN("DP"))="DP"</formula>
    </cfRule>
  </conditionalFormatting>
  <conditionalFormatting sqref="N12">
    <cfRule type="beginsWith" dxfId="15297" priority="507" operator="beginsWith" text="FER">
      <formula>LEFT(N12,LEN("FER"))="FER"</formula>
    </cfRule>
    <cfRule type="beginsWith" dxfId="15296" priority="508" operator="beginsWith" text="FRS">
      <formula>LEFT(N12,LEN("FRS"))="FRS"</formula>
    </cfRule>
  </conditionalFormatting>
  <conditionalFormatting sqref="N12">
    <cfRule type="beginsWith" dxfId="15295" priority="506" operator="beginsWith" text="NT">
      <formula>LEFT(N12,LEN("NT"))="NT"</formula>
    </cfRule>
  </conditionalFormatting>
  <conditionalFormatting sqref="N12">
    <cfRule type="beginsWith" dxfId="15294" priority="503" operator="beginsWith" text="ANT">
      <formula>LEFT(N12,LEN("ANT"))="ANT"</formula>
    </cfRule>
    <cfRule type="beginsWith" dxfId="15293" priority="504" operator="beginsWith" text="FAL">
      <formula>LEFT(N12,LEN("FAL"))="FAL"</formula>
    </cfRule>
    <cfRule type="beginsWith" dxfId="15292" priority="505" operator="beginsWith" text="OK">
      <formula>LEFT(N12,LEN("OK"))="OK"</formula>
    </cfRule>
  </conditionalFormatting>
  <conditionalFormatting sqref="N12">
    <cfRule type="beginsWith" dxfId="15291" priority="502" operator="beginsWith" text="ATR">
      <formula>LEFT(N12,LEN("ATR"))="ATR"</formula>
    </cfRule>
  </conditionalFormatting>
  <conditionalFormatting sqref="N12">
    <cfRule type="beginsWith" dxfId="15290" priority="501" operator="beginsWith" text="ATD">
      <formula>LEFT(N12,LEN("ATD"))="ATD"</formula>
    </cfRule>
  </conditionalFormatting>
  <conditionalFormatting sqref="N12">
    <cfRule type="beginsWith" dxfId="15289" priority="500" operator="beginsWith" text="DP">
      <formula>LEFT(N12,LEN("DP"))="DP"</formula>
    </cfRule>
  </conditionalFormatting>
  <conditionalFormatting sqref="N11">
    <cfRule type="beginsWith" dxfId="15288" priority="498" operator="beginsWith" text="FER">
      <formula>LEFT(N11,LEN("FER"))="FER"</formula>
    </cfRule>
    <cfRule type="beginsWith" dxfId="15287" priority="499" operator="beginsWith" text="FRS">
      <formula>LEFT(N11,LEN("FRS"))="FRS"</formula>
    </cfRule>
  </conditionalFormatting>
  <conditionalFormatting sqref="N11">
    <cfRule type="beginsWith" dxfId="15286" priority="497" operator="beginsWith" text="NT">
      <formula>LEFT(N11,LEN("NT"))="NT"</formula>
    </cfRule>
  </conditionalFormatting>
  <conditionalFormatting sqref="N11">
    <cfRule type="beginsWith" dxfId="15285" priority="494" operator="beginsWith" text="ANT">
      <formula>LEFT(N11,LEN("ANT"))="ANT"</formula>
    </cfRule>
    <cfRule type="beginsWith" dxfId="15284" priority="495" operator="beginsWith" text="FAL">
      <formula>LEFT(N11,LEN("FAL"))="FAL"</formula>
    </cfRule>
    <cfRule type="beginsWith" dxfId="15283" priority="496" operator="beginsWith" text="OK">
      <formula>LEFT(N11,LEN("OK"))="OK"</formula>
    </cfRule>
  </conditionalFormatting>
  <conditionalFormatting sqref="N11">
    <cfRule type="beginsWith" dxfId="15282" priority="493" operator="beginsWith" text="ATR">
      <formula>LEFT(N11,LEN("ATR"))="ATR"</formula>
    </cfRule>
  </conditionalFormatting>
  <conditionalFormatting sqref="N11">
    <cfRule type="beginsWith" dxfId="15281" priority="492" operator="beginsWith" text="ATD">
      <formula>LEFT(N11,LEN("ATD"))="ATD"</formula>
    </cfRule>
  </conditionalFormatting>
  <conditionalFormatting sqref="N11">
    <cfRule type="beginsWith" dxfId="15280" priority="491" operator="beginsWith" text="DP">
      <formula>LEFT(N11,LEN("DP"))="DP"</formula>
    </cfRule>
  </conditionalFormatting>
  <conditionalFormatting sqref="N14">
    <cfRule type="beginsWith" dxfId="15279" priority="489" operator="beginsWith" text="FER">
      <formula>LEFT(N14,LEN("FER"))="FER"</formula>
    </cfRule>
    <cfRule type="beginsWith" dxfId="15278" priority="490" operator="beginsWith" text="FRS">
      <formula>LEFT(N14,LEN("FRS"))="FRS"</formula>
    </cfRule>
  </conditionalFormatting>
  <conditionalFormatting sqref="N14">
    <cfRule type="beginsWith" dxfId="15277" priority="488" operator="beginsWith" text="NT">
      <formula>LEFT(N14,LEN("NT"))="NT"</formula>
    </cfRule>
  </conditionalFormatting>
  <conditionalFormatting sqref="N14">
    <cfRule type="beginsWith" dxfId="15276" priority="485" operator="beginsWith" text="ANT">
      <formula>LEFT(N14,LEN("ANT"))="ANT"</formula>
    </cfRule>
    <cfRule type="beginsWith" dxfId="15275" priority="486" operator="beginsWith" text="FAL">
      <formula>LEFT(N14,LEN("FAL"))="FAL"</formula>
    </cfRule>
    <cfRule type="beginsWith" dxfId="15274" priority="487" operator="beginsWith" text="OK">
      <formula>LEFT(N14,LEN("OK"))="OK"</formula>
    </cfRule>
  </conditionalFormatting>
  <conditionalFormatting sqref="N14">
    <cfRule type="beginsWith" dxfId="15273" priority="484" operator="beginsWith" text="ATR">
      <formula>LEFT(N14,LEN("ATR"))="ATR"</formula>
    </cfRule>
  </conditionalFormatting>
  <conditionalFormatting sqref="N14">
    <cfRule type="beginsWith" dxfId="15272" priority="483" operator="beginsWith" text="ATD">
      <formula>LEFT(N14,LEN("ATD"))="ATD"</formula>
    </cfRule>
  </conditionalFormatting>
  <conditionalFormatting sqref="N14">
    <cfRule type="beginsWith" dxfId="15271" priority="482" stopIfTrue="1" operator="beginsWith" text="DP">
      <formula>LEFT(N14,LEN("DP"))="DP"</formula>
    </cfRule>
  </conditionalFormatting>
  <conditionalFormatting sqref="N13">
    <cfRule type="beginsWith" dxfId="15270" priority="480" operator="beginsWith" text="FER">
      <formula>LEFT(N13,LEN("FER"))="FER"</formula>
    </cfRule>
    <cfRule type="beginsWith" dxfId="15269" priority="481" operator="beginsWith" text="FRS">
      <formula>LEFT(N13,LEN("FRS"))="FRS"</formula>
    </cfRule>
  </conditionalFormatting>
  <conditionalFormatting sqref="N13">
    <cfRule type="beginsWith" dxfId="15268" priority="479" operator="beginsWith" text="NT">
      <formula>LEFT(N13,LEN("NT"))="NT"</formula>
    </cfRule>
  </conditionalFormatting>
  <conditionalFormatting sqref="N13">
    <cfRule type="beginsWith" dxfId="15267" priority="476" operator="beginsWith" text="ANT">
      <formula>LEFT(N13,LEN("ANT"))="ANT"</formula>
    </cfRule>
    <cfRule type="beginsWith" dxfId="15266" priority="477" operator="beginsWith" text="FAL">
      <formula>LEFT(N13,LEN("FAL"))="FAL"</formula>
    </cfRule>
    <cfRule type="beginsWith" dxfId="15265" priority="478" operator="beginsWith" text="OK">
      <formula>LEFT(N13,LEN("OK"))="OK"</formula>
    </cfRule>
  </conditionalFormatting>
  <conditionalFormatting sqref="N13">
    <cfRule type="beginsWith" dxfId="15264" priority="475" operator="beginsWith" text="ATR">
      <formula>LEFT(N13,LEN("ATR"))="ATR"</formula>
    </cfRule>
  </conditionalFormatting>
  <conditionalFormatting sqref="N13">
    <cfRule type="beginsWith" dxfId="15263" priority="474" operator="beginsWith" text="ATD">
      <formula>LEFT(N13,LEN("ATD"))="ATD"</formula>
    </cfRule>
  </conditionalFormatting>
  <conditionalFormatting sqref="N13">
    <cfRule type="beginsWith" dxfId="15262" priority="473" operator="beginsWith" text="DP">
      <formula>LEFT(N13,LEN("DP"))="DP"</formula>
    </cfRule>
  </conditionalFormatting>
  <conditionalFormatting sqref="L17:N18">
    <cfRule type="expression" dxfId="15261" priority="469">
      <formula>K15="FERIADO"</formula>
    </cfRule>
    <cfRule type="expression" dxfId="15260" priority="470">
      <formula>K15="FÉRIAS"</formula>
    </cfRule>
    <cfRule type="expression" dxfId="15259" priority="471">
      <formula>K15="ATESTADO"</formula>
    </cfRule>
    <cfRule type="expression" dxfId="15258" priority="472">
      <formula>K15="NTRAB"</formula>
    </cfRule>
  </conditionalFormatting>
  <conditionalFormatting sqref="N15">
    <cfRule type="beginsWith" dxfId="15257" priority="466" operator="beginsWith" text="DP">
      <formula>LEFT(N15,LEN("DP"))="DP"</formula>
    </cfRule>
    <cfRule type="beginsWith" dxfId="15256" priority="467" operator="beginsWith" text="FER">
      <formula>LEFT(N15,LEN("FER"))="FER"</formula>
    </cfRule>
    <cfRule type="beginsWith" dxfId="15255" priority="468" operator="beginsWith" text="FRS">
      <formula>LEFT(N15,LEN("FRS"))="FRS"</formula>
    </cfRule>
  </conditionalFormatting>
  <conditionalFormatting sqref="N15">
    <cfRule type="beginsWith" dxfId="15254" priority="465" operator="beginsWith" text="NT">
      <formula>LEFT(N15,LEN("NT"))="NT"</formula>
    </cfRule>
  </conditionalFormatting>
  <conditionalFormatting sqref="N15">
    <cfRule type="beginsWith" dxfId="15253" priority="462" operator="beginsWith" text="ANT">
      <formula>LEFT(N15,LEN("ANT"))="ANT"</formula>
    </cfRule>
    <cfRule type="beginsWith" dxfId="15252" priority="463" operator="beginsWith" text="FAL">
      <formula>LEFT(N15,LEN("FAL"))="FAL"</formula>
    </cfRule>
    <cfRule type="beginsWith" dxfId="15251" priority="464" operator="beginsWith" text="OK">
      <formula>LEFT(N15,LEN("OK"))="OK"</formula>
    </cfRule>
  </conditionalFormatting>
  <conditionalFormatting sqref="N15">
    <cfRule type="beginsWith" dxfId="15250" priority="461" operator="beginsWith" text="ATR">
      <formula>LEFT(N15,LEN("ATR"))="ATR"</formula>
    </cfRule>
  </conditionalFormatting>
  <conditionalFormatting sqref="N15">
    <cfRule type="beginsWith" dxfId="15249" priority="460" operator="beginsWith" text="ATD">
      <formula>LEFT(N15,LEN("ATD"))="ATD"</formula>
    </cfRule>
  </conditionalFormatting>
  <conditionalFormatting sqref="N16">
    <cfRule type="beginsWith" dxfId="15248" priority="458" operator="beginsWith" text="FER">
      <formula>LEFT(N16,LEN("FER"))="FER"</formula>
    </cfRule>
    <cfRule type="beginsWith" dxfId="15247" priority="459" operator="beginsWith" text="FRS">
      <formula>LEFT(N16,LEN("FRS"))="FRS"</formula>
    </cfRule>
  </conditionalFormatting>
  <conditionalFormatting sqref="N16">
    <cfRule type="beginsWith" dxfId="15246" priority="457" operator="beginsWith" text="NT">
      <formula>LEFT(N16,LEN("NT"))="NT"</formula>
    </cfRule>
  </conditionalFormatting>
  <conditionalFormatting sqref="N16">
    <cfRule type="beginsWith" dxfId="15245" priority="454" operator="beginsWith" text="ANT">
      <formula>LEFT(N16,LEN("ANT"))="ANT"</formula>
    </cfRule>
    <cfRule type="beginsWith" dxfId="15244" priority="455" operator="beginsWith" text="FAL">
      <formula>LEFT(N16,LEN("FAL"))="FAL"</formula>
    </cfRule>
    <cfRule type="beginsWith" dxfId="15243" priority="456" operator="beginsWith" text="OK">
      <formula>LEFT(N16,LEN("OK"))="OK"</formula>
    </cfRule>
  </conditionalFormatting>
  <conditionalFormatting sqref="N16">
    <cfRule type="beginsWith" dxfId="15242" priority="453" operator="beginsWith" text="ATR">
      <formula>LEFT(N16,LEN("ATR"))="ATR"</formula>
    </cfRule>
  </conditionalFormatting>
  <conditionalFormatting sqref="N16">
    <cfRule type="beginsWith" dxfId="15241" priority="452" operator="beginsWith" text="ATD">
      <formula>LEFT(N16,LEN("ATD"))="ATD"</formula>
    </cfRule>
  </conditionalFormatting>
  <conditionalFormatting sqref="N16">
    <cfRule type="beginsWith" dxfId="15240" priority="451" stopIfTrue="1" operator="beginsWith" text="DP">
      <formula>LEFT(N16,LEN("DP"))="DP"</formula>
    </cfRule>
  </conditionalFormatting>
  <conditionalFormatting sqref="L19:N22">
    <cfRule type="expression" dxfId="15239" priority="447">
      <formula>K19="FÉRIAS"</formula>
    </cfRule>
    <cfRule type="expression" dxfId="15238" priority="448">
      <formula>K19="FERIADO"</formula>
    </cfRule>
    <cfRule type="expression" dxfId="15237" priority="449">
      <formula>K19="ATESTADO"</formula>
    </cfRule>
    <cfRule type="expression" dxfId="15236" priority="450">
      <formula>K19="NTRAB"</formula>
    </cfRule>
  </conditionalFormatting>
  <conditionalFormatting sqref="N24">
    <cfRule type="beginsWith" dxfId="15235" priority="445" operator="beginsWith" text="FER">
      <formula>LEFT(N24,LEN("FER"))="FER"</formula>
    </cfRule>
    <cfRule type="beginsWith" dxfId="15234" priority="446" operator="beginsWith" text="FRS">
      <formula>LEFT(N24,LEN("FRS"))="FRS"</formula>
    </cfRule>
  </conditionalFormatting>
  <conditionalFormatting sqref="N24">
    <cfRule type="beginsWith" dxfId="15233" priority="444" operator="beginsWith" text="NT">
      <formula>LEFT(N24,LEN("NT"))="NT"</formula>
    </cfRule>
  </conditionalFormatting>
  <conditionalFormatting sqref="N24">
    <cfRule type="beginsWith" dxfId="15232" priority="441" operator="beginsWith" text="ANT">
      <formula>LEFT(N24,LEN("ANT"))="ANT"</formula>
    </cfRule>
    <cfRule type="beginsWith" dxfId="15231" priority="442" operator="beginsWith" text="FAL">
      <formula>LEFT(N24,LEN("FAL"))="FAL"</formula>
    </cfRule>
    <cfRule type="beginsWith" dxfId="15230" priority="443" operator="beginsWith" text="OK">
      <formula>LEFT(N24,LEN("OK"))="OK"</formula>
    </cfRule>
  </conditionalFormatting>
  <conditionalFormatting sqref="N24">
    <cfRule type="beginsWith" dxfId="15229" priority="440" operator="beginsWith" text="ATR">
      <formula>LEFT(N24,LEN("ATR"))="ATR"</formula>
    </cfRule>
  </conditionalFormatting>
  <conditionalFormatting sqref="N24">
    <cfRule type="beginsWith" dxfId="15228" priority="439" operator="beginsWith" text="ATD">
      <formula>LEFT(N24,LEN("ATD"))="ATD"</formula>
    </cfRule>
  </conditionalFormatting>
  <conditionalFormatting sqref="N24">
    <cfRule type="beginsWith" dxfId="15227" priority="438" operator="beginsWith" text="DP">
      <formula>LEFT(N24,LEN("DP"))="DP"</formula>
    </cfRule>
  </conditionalFormatting>
  <conditionalFormatting sqref="N23">
    <cfRule type="beginsWith" dxfId="15226" priority="436" operator="beginsWith" text="FER">
      <formula>LEFT(N23,LEN("FER"))="FER"</formula>
    </cfRule>
    <cfRule type="beginsWith" dxfId="15225" priority="437" operator="beginsWith" text="FRS">
      <formula>LEFT(N23,LEN("FRS"))="FRS"</formula>
    </cfRule>
  </conditionalFormatting>
  <conditionalFormatting sqref="N23">
    <cfRule type="beginsWith" dxfId="15224" priority="435" operator="beginsWith" text="NT">
      <formula>LEFT(N23,LEN("NT"))="NT"</formula>
    </cfRule>
  </conditionalFormatting>
  <conditionalFormatting sqref="N23">
    <cfRule type="beginsWith" dxfId="15223" priority="432" operator="beginsWith" text="ANT">
      <formula>LEFT(N23,LEN("ANT"))="ANT"</formula>
    </cfRule>
    <cfRule type="beginsWith" dxfId="15222" priority="433" operator="beginsWith" text="FAL">
      <formula>LEFT(N23,LEN("FAL"))="FAL"</formula>
    </cfRule>
    <cfRule type="beginsWith" dxfId="15221" priority="434" operator="beginsWith" text="OK">
      <formula>LEFT(N23,LEN("OK"))="OK"</formula>
    </cfRule>
  </conditionalFormatting>
  <conditionalFormatting sqref="N23">
    <cfRule type="beginsWith" dxfId="15220" priority="431" operator="beginsWith" text="ATR">
      <formula>LEFT(N23,LEN("ATR"))="ATR"</formula>
    </cfRule>
  </conditionalFormatting>
  <conditionalFormatting sqref="N23">
    <cfRule type="beginsWith" dxfId="15219" priority="430" operator="beginsWith" text="ATD">
      <formula>LEFT(N23,LEN("ATD"))="ATD"</formula>
    </cfRule>
  </conditionalFormatting>
  <conditionalFormatting sqref="N23">
    <cfRule type="beginsWith" dxfId="15218" priority="429" operator="beginsWith" text="DP">
      <formula>LEFT(N23,LEN("DP"))="DP"</formula>
    </cfRule>
  </conditionalFormatting>
  <conditionalFormatting sqref="N26">
    <cfRule type="beginsWith" dxfId="15217" priority="427" operator="beginsWith" text="FER">
      <formula>LEFT(N26,LEN("FER"))="FER"</formula>
    </cfRule>
    <cfRule type="beginsWith" dxfId="15216" priority="428" operator="beginsWith" text="FRS">
      <formula>LEFT(N26,LEN("FRS"))="FRS"</formula>
    </cfRule>
  </conditionalFormatting>
  <conditionalFormatting sqref="N26">
    <cfRule type="beginsWith" dxfId="15215" priority="426" operator="beginsWith" text="NT">
      <formula>LEFT(N26,LEN("NT"))="NT"</formula>
    </cfRule>
  </conditionalFormatting>
  <conditionalFormatting sqref="N26">
    <cfRule type="beginsWith" dxfId="15214" priority="423" operator="beginsWith" text="ANT">
      <formula>LEFT(N26,LEN("ANT"))="ANT"</formula>
    </cfRule>
    <cfRule type="beginsWith" dxfId="15213" priority="424" operator="beginsWith" text="FAL">
      <formula>LEFT(N26,LEN("FAL"))="FAL"</formula>
    </cfRule>
    <cfRule type="beginsWith" dxfId="15212" priority="425" operator="beginsWith" text="OK">
      <formula>LEFT(N26,LEN("OK"))="OK"</formula>
    </cfRule>
  </conditionalFormatting>
  <conditionalFormatting sqref="N26">
    <cfRule type="beginsWith" dxfId="15211" priority="422" operator="beginsWith" text="ATR">
      <formula>LEFT(N26,LEN("ATR"))="ATR"</formula>
    </cfRule>
  </conditionalFormatting>
  <conditionalFormatting sqref="N26">
    <cfRule type="beginsWith" dxfId="15210" priority="421" operator="beginsWith" text="ATD">
      <formula>LEFT(N26,LEN("ATD"))="ATD"</formula>
    </cfRule>
  </conditionalFormatting>
  <conditionalFormatting sqref="N26">
    <cfRule type="beginsWith" dxfId="15209" priority="420" stopIfTrue="1" operator="beginsWith" text="DP">
      <formula>LEFT(N26,LEN("DP"))="DP"</formula>
    </cfRule>
  </conditionalFormatting>
  <conditionalFormatting sqref="N25">
    <cfRule type="beginsWith" dxfId="15208" priority="418" operator="beginsWith" text="FER">
      <formula>LEFT(N25,LEN("FER"))="FER"</formula>
    </cfRule>
    <cfRule type="beginsWith" dxfId="15207" priority="419" operator="beginsWith" text="FRS">
      <formula>LEFT(N25,LEN("FRS"))="FRS"</formula>
    </cfRule>
  </conditionalFormatting>
  <conditionalFormatting sqref="N25">
    <cfRule type="beginsWith" dxfId="15206" priority="417" operator="beginsWith" text="NT">
      <formula>LEFT(N25,LEN("NT"))="NT"</formula>
    </cfRule>
  </conditionalFormatting>
  <conditionalFormatting sqref="N25">
    <cfRule type="beginsWith" dxfId="15205" priority="414" operator="beginsWith" text="ANT">
      <formula>LEFT(N25,LEN("ANT"))="ANT"</formula>
    </cfRule>
    <cfRule type="beginsWith" dxfId="15204" priority="415" operator="beginsWith" text="FAL">
      <formula>LEFT(N25,LEN("FAL"))="FAL"</formula>
    </cfRule>
    <cfRule type="beginsWith" dxfId="15203" priority="416" operator="beginsWith" text="OK">
      <formula>LEFT(N25,LEN("OK"))="OK"</formula>
    </cfRule>
  </conditionalFormatting>
  <conditionalFormatting sqref="N25">
    <cfRule type="beginsWith" dxfId="15202" priority="413" operator="beginsWith" text="ATR">
      <formula>LEFT(N25,LEN("ATR"))="ATR"</formula>
    </cfRule>
  </conditionalFormatting>
  <conditionalFormatting sqref="N25">
    <cfRule type="beginsWith" dxfId="15201" priority="412" operator="beginsWith" text="ATD">
      <formula>LEFT(N25,LEN("ATD"))="ATD"</formula>
    </cfRule>
  </conditionalFormatting>
  <conditionalFormatting sqref="N25">
    <cfRule type="beginsWith" dxfId="15200" priority="411" operator="beginsWith" text="DP">
      <formula>LEFT(N25,LEN("DP"))="DP"</formula>
    </cfRule>
  </conditionalFormatting>
  <conditionalFormatting sqref="N28">
    <cfRule type="beginsWith" dxfId="15199" priority="409" operator="beginsWith" text="FER">
      <formula>LEFT(N28,LEN("FER"))="FER"</formula>
    </cfRule>
    <cfRule type="beginsWith" dxfId="15198" priority="410" operator="beginsWith" text="FRS">
      <formula>LEFT(N28,LEN("FRS"))="FRS"</formula>
    </cfRule>
  </conditionalFormatting>
  <conditionalFormatting sqref="N28">
    <cfRule type="beginsWith" dxfId="15197" priority="408" operator="beginsWith" text="NT">
      <formula>LEFT(N28,LEN("NT"))="NT"</formula>
    </cfRule>
  </conditionalFormatting>
  <conditionalFormatting sqref="N28">
    <cfRule type="beginsWith" dxfId="15196" priority="405" operator="beginsWith" text="ANT">
      <formula>LEFT(N28,LEN("ANT"))="ANT"</formula>
    </cfRule>
    <cfRule type="beginsWith" dxfId="15195" priority="406" operator="beginsWith" text="FAL">
      <formula>LEFT(N28,LEN("FAL"))="FAL"</formula>
    </cfRule>
    <cfRule type="beginsWith" dxfId="15194" priority="407" operator="beginsWith" text="OK">
      <formula>LEFT(N28,LEN("OK"))="OK"</formula>
    </cfRule>
  </conditionalFormatting>
  <conditionalFormatting sqref="N28">
    <cfRule type="beginsWith" dxfId="15193" priority="404" operator="beginsWith" text="ATR">
      <formula>LEFT(N28,LEN("ATR"))="ATR"</formula>
    </cfRule>
  </conditionalFormatting>
  <conditionalFormatting sqref="N28">
    <cfRule type="beginsWith" dxfId="15192" priority="403" operator="beginsWith" text="ATD">
      <formula>LEFT(N28,LEN("ATD"))="ATD"</formula>
    </cfRule>
  </conditionalFormatting>
  <conditionalFormatting sqref="N28">
    <cfRule type="beginsWith" dxfId="15191" priority="402" operator="beginsWith" text="DP">
      <formula>LEFT(N28,LEN("DP"))="DP"</formula>
    </cfRule>
  </conditionalFormatting>
  <conditionalFormatting sqref="N27">
    <cfRule type="beginsWith" dxfId="15190" priority="400" operator="beginsWith" text="FER">
      <formula>LEFT(N27,LEN("FER"))="FER"</formula>
    </cfRule>
    <cfRule type="beginsWith" dxfId="15189" priority="401" operator="beginsWith" text="FRS">
      <formula>LEFT(N27,LEN("FRS"))="FRS"</formula>
    </cfRule>
  </conditionalFormatting>
  <conditionalFormatting sqref="N27">
    <cfRule type="beginsWith" dxfId="15188" priority="399" operator="beginsWith" text="NT">
      <formula>LEFT(N27,LEN("NT"))="NT"</formula>
    </cfRule>
  </conditionalFormatting>
  <conditionalFormatting sqref="N27">
    <cfRule type="beginsWith" dxfId="15187" priority="396" operator="beginsWith" text="ANT">
      <formula>LEFT(N27,LEN("ANT"))="ANT"</formula>
    </cfRule>
    <cfRule type="beginsWith" dxfId="15186" priority="397" operator="beginsWith" text="FAL">
      <formula>LEFT(N27,LEN("FAL"))="FAL"</formula>
    </cfRule>
    <cfRule type="beginsWith" dxfId="15185" priority="398" operator="beginsWith" text="OK">
      <formula>LEFT(N27,LEN("OK"))="OK"</formula>
    </cfRule>
  </conditionalFormatting>
  <conditionalFormatting sqref="N27">
    <cfRule type="beginsWith" dxfId="15184" priority="395" operator="beginsWith" text="ATR">
      <formula>LEFT(N27,LEN("ATR"))="ATR"</formula>
    </cfRule>
  </conditionalFormatting>
  <conditionalFormatting sqref="N27">
    <cfRule type="beginsWith" dxfId="15183" priority="394" operator="beginsWith" text="ATD">
      <formula>LEFT(N27,LEN("ATD"))="ATD"</formula>
    </cfRule>
  </conditionalFormatting>
  <conditionalFormatting sqref="N27">
    <cfRule type="beginsWith" dxfId="15182" priority="393" operator="beginsWith" text="DP">
      <formula>LEFT(N27,LEN("DP"))="DP"</formula>
    </cfRule>
  </conditionalFormatting>
  <conditionalFormatting sqref="N30">
    <cfRule type="beginsWith" dxfId="15181" priority="391" operator="beginsWith" text="FER">
      <formula>LEFT(N30,LEN("FER"))="FER"</formula>
    </cfRule>
    <cfRule type="beginsWith" dxfId="15180" priority="392" operator="beginsWith" text="FRS">
      <formula>LEFT(N30,LEN("FRS"))="FRS"</formula>
    </cfRule>
  </conditionalFormatting>
  <conditionalFormatting sqref="N30">
    <cfRule type="beginsWith" dxfId="15179" priority="390" operator="beginsWith" text="NT">
      <formula>LEFT(N30,LEN("NT"))="NT"</formula>
    </cfRule>
  </conditionalFormatting>
  <conditionalFormatting sqref="N30">
    <cfRule type="beginsWith" dxfId="15178" priority="387" operator="beginsWith" text="ANT">
      <formula>LEFT(N30,LEN("ANT"))="ANT"</formula>
    </cfRule>
    <cfRule type="beginsWith" dxfId="15177" priority="388" operator="beginsWith" text="FAL">
      <formula>LEFT(N30,LEN("FAL"))="FAL"</formula>
    </cfRule>
    <cfRule type="beginsWith" dxfId="15176" priority="389" operator="beginsWith" text="OK">
      <formula>LEFT(N30,LEN("OK"))="OK"</formula>
    </cfRule>
  </conditionalFormatting>
  <conditionalFormatting sqref="N30">
    <cfRule type="beginsWith" dxfId="15175" priority="386" operator="beginsWith" text="ATR">
      <formula>LEFT(N30,LEN("ATR"))="ATR"</formula>
    </cfRule>
  </conditionalFormatting>
  <conditionalFormatting sqref="N30">
    <cfRule type="beginsWith" dxfId="15174" priority="385" operator="beginsWith" text="ATD">
      <formula>LEFT(N30,LEN("ATD"))="ATD"</formula>
    </cfRule>
  </conditionalFormatting>
  <conditionalFormatting sqref="N30">
    <cfRule type="beginsWith" dxfId="15173" priority="384" stopIfTrue="1" operator="beginsWith" text="DP">
      <formula>LEFT(N30,LEN("DP"))="DP"</formula>
    </cfRule>
  </conditionalFormatting>
  <conditionalFormatting sqref="N29">
    <cfRule type="beginsWith" dxfId="15172" priority="382" operator="beginsWith" text="FER">
      <formula>LEFT(N29,LEN("FER"))="FER"</formula>
    </cfRule>
    <cfRule type="beginsWith" dxfId="15171" priority="383" operator="beginsWith" text="FRS">
      <formula>LEFT(N29,LEN("FRS"))="FRS"</formula>
    </cfRule>
  </conditionalFormatting>
  <conditionalFormatting sqref="N29">
    <cfRule type="beginsWith" dxfId="15170" priority="381" operator="beginsWith" text="NT">
      <formula>LEFT(N29,LEN("NT"))="NT"</formula>
    </cfRule>
  </conditionalFormatting>
  <conditionalFormatting sqref="N29">
    <cfRule type="beginsWith" dxfId="15169" priority="378" operator="beginsWith" text="ANT">
      <formula>LEFT(N29,LEN("ANT"))="ANT"</formula>
    </cfRule>
    <cfRule type="beginsWith" dxfId="15168" priority="379" operator="beginsWith" text="FAL">
      <formula>LEFT(N29,LEN("FAL"))="FAL"</formula>
    </cfRule>
    <cfRule type="beginsWith" dxfId="15167" priority="380" operator="beginsWith" text="OK">
      <formula>LEFT(N29,LEN("OK"))="OK"</formula>
    </cfRule>
  </conditionalFormatting>
  <conditionalFormatting sqref="N29">
    <cfRule type="beginsWith" dxfId="15166" priority="377" operator="beginsWith" text="ATR">
      <formula>LEFT(N29,LEN("ATR"))="ATR"</formula>
    </cfRule>
  </conditionalFormatting>
  <conditionalFormatting sqref="N29">
    <cfRule type="beginsWith" dxfId="15165" priority="376" operator="beginsWith" text="ATD">
      <formula>LEFT(N29,LEN("ATD"))="ATD"</formula>
    </cfRule>
  </conditionalFormatting>
  <conditionalFormatting sqref="N29">
    <cfRule type="beginsWith" dxfId="15164" priority="375" operator="beginsWith" text="DP">
      <formula>LEFT(N29,LEN("DP"))="DP"</formula>
    </cfRule>
  </conditionalFormatting>
  <conditionalFormatting sqref="N32">
    <cfRule type="beginsWith" dxfId="15163" priority="373" operator="beginsWith" text="FER">
      <formula>LEFT(N32,LEN("FER"))="FER"</formula>
    </cfRule>
    <cfRule type="beginsWith" dxfId="15162" priority="374" operator="beginsWith" text="FRS">
      <formula>LEFT(N32,LEN("FRS"))="FRS"</formula>
    </cfRule>
  </conditionalFormatting>
  <conditionalFormatting sqref="N32">
    <cfRule type="beginsWith" dxfId="15161" priority="372" operator="beginsWith" text="NT">
      <formula>LEFT(N32,LEN("NT"))="NT"</formula>
    </cfRule>
  </conditionalFormatting>
  <conditionalFormatting sqref="N32">
    <cfRule type="beginsWith" dxfId="15160" priority="369" operator="beginsWith" text="ANT">
      <formula>LEFT(N32,LEN("ANT"))="ANT"</formula>
    </cfRule>
    <cfRule type="beginsWith" dxfId="15159" priority="370" operator="beginsWith" text="FAL">
      <formula>LEFT(N32,LEN("FAL"))="FAL"</formula>
    </cfRule>
    <cfRule type="beginsWith" dxfId="15158" priority="371" operator="beginsWith" text="OK">
      <formula>LEFT(N32,LEN("OK"))="OK"</formula>
    </cfRule>
  </conditionalFormatting>
  <conditionalFormatting sqref="N32">
    <cfRule type="beginsWith" dxfId="15157" priority="368" operator="beginsWith" text="ATR">
      <formula>LEFT(N32,LEN("ATR"))="ATR"</formula>
    </cfRule>
  </conditionalFormatting>
  <conditionalFormatting sqref="N32">
    <cfRule type="beginsWith" dxfId="15156" priority="367" operator="beginsWith" text="ATD">
      <formula>LEFT(N32,LEN("ATD"))="ATD"</formula>
    </cfRule>
  </conditionalFormatting>
  <conditionalFormatting sqref="N32">
    <cfRule type="beginsWith" dxfId="15155" priority="366" operator="beginsWith" text="DP">
      <formula>LEFT(N32,LEN("DP"))="DP"</formula>
    </cfRule>
  </conditionalFormatting>
  <conditionalFormatting sqref="N31">
    <cfRule type="beginsWith" dxfId="15154" priority="364" operator="beginsWith" text="FER">
      <formula>LEFT(N31,LEN("FER"))="FER"</formula>
    </cfRule>
    <cfRule type="beginsWith" dxfId="15153" priority="365" operator="beginsWith" text="FRS">
      <formula>LEFT(N31,LEN("FRS"))="FRS"</formula>
    </cfRule>
  </conditionalFormatting>
  <conditionalFormatting sqref="N31">
    <cfRule type="beginsWith" dxfId="15152" priority="363" operator="beginsWith" text="NT">
      <formula>LEFT(N31,LEN("NT"))="NT"</formula>
    </cfRule>
  </conditionalFormatting>
  <conditionalFormatting sqref="N31">
    <cfRule type="beginsWith" dxfId="15151" priority="360" operator="beginsWith" text="ANT">
      <formula>LEFT(N31,LEN("ANT"))="ANT"</formula>
    </cfRule>
    <cfRule type="beginsWith" dxfId="15150" priority="361" operator="beginsWith" text="FAL">
      <formula>LEFT(N31,LEN("FAL"))="FAL"</formula>
    </cfRule>
    <cfRule type="beginsWith" dxfId="15149" priority="362" operator="beginsWith" text="OK">
      <formula>LEFT(N31,LEN("OK"))="OK"</formula>
    </cfRule>
  </conditionalFormatting>
  <conditionalFormatting sqref="N31">
    <cfRule type="beginsWith" dxfId="15148" priority="359" operator="beginsWith" text="ATR">
      <formula>LEFT(N31,LEN("ATR"))="ATR"</formula>
    </cfRule>
  </conditionalFormatting>
  <conditionalFormatting sqref="N31">
    <cfRule type="beginsWith" dxfId="15147" priority="358" operator="beginsWith" text="ATD">
      <formula>LEFT(N31,LEN("ATD"))="ATD"</formula>
    </cfRule>
  </conditionalFormatting>
  <conditionalFormatting sqref="N31">
    <cfRule type="beginsWith" dxfId="15146" priority="357" operator="beginsWith" text="DP">
      <formula>LEFT(N31,LEN("DP"))="DP"</formula>
    </cfRule>
  </conditionalFormatting>
  <conditionalFormatting sqref="N34">
    <cfRule type="beginsWith" dxfId="15145" priority="355" operator="beginsWith" text="FER">
      <formula>LEFT(N34,LEN("FER"))="FER"</formula>
    </cfRule>
    <cfRule type="beginsWith" dxfId="15144" priority="356" operator="beginsWith" text="FRS">
      <formula>LEFT(N34,LEN("FRS"))="FRS"</formula>
    </cfRule>
  </conditionalFormatting>
  <conditionalFormatting sqref="N34">
    <cfRule type="beginsWith" dxfId="15143" priority="354" operator="beginsWith" text="NT">
      <formula>LEFT(N34,LEN("NT"))="NT"</formula>
    </cfRule>
  </conditionalFormatting>
  <conditionalFormatting sqref="N34">
    <cfRule type="beginsWith" dxfId="15142" priority="351" operator="beginsWith" text="ANT">
      <formula>LEFT(N34,LEN("ANT"))="ANT"</formula>
    </cfRule>
    <cfRule type="beginsWith" dxfId="15141" priority="352" operator="beginsWith" text="FAL">
      <formula>LEFT(N34,LEN("FAL"))="FAL"</formula>
    </cfRule>
    <cfRule type="beginsWith" dxfId="15140" priority="353" operator="beginsWith" text="OK">
      <formula>LEFT(N34,LEN("OK"))="OK"</formula>
    </cfRule>
  </conditionalFormatting>
  <conditionalFormatting sqref="N34">
    <cfRule type="beginsWith" dxfId="15139" priority="350" operator="beginsWith" text="ATR">
      <formula>LEFT(N34,LEN("ATR"))="ATR"</formula>
    </cfRule>
  </conditionalFormatting>
  <conditionalFormatting sqref="N34">
    <cfRule type="beginsWith" dxfId="15138" priority="349" operator="beginsWith" text="ATD">
      <formula>LEFT(N34,LEN("ATD"))="ATD"</formula>
    </cfRule>
  </conditionalFormatting>
  <conditionalFormatting sqref="N34">
    <cfRule type="beginsWith" dxfId="15137" priority="348" stopIfTrue="1" operator="beginsWith" text="DP">
      <formula>LEFT(N34,LEN("DP"))="DP"</formula>
    </cfRule>
  </conditionalFormatting>
  <conditionalFormatting sqref="N33">
    <cfRule type="beginsWith" dxfId="15136" priority="346" operator="beginsWith" text="FER">
      <formula>LEFT(N33,LEN("FER"))="FER"</formula>
    </cfRule>
    <cfRule type="beginsWith" dxfId="15135" priority="347" operator="beginsWith" text="FRS">
      <formula>LEFT(N33,LEN("FRS"))="FRS"</formula>
    </cfRule>
  </conditionalFormatting>
  <conditionalFormatting sqref="N33">
    <cfRule type="beginsWith" dxfId="15134" priority="345" operator="beginsWith" text="NT">
      <formula>LEFT(N33,LEN("NT"))="NT"</formula>
    </cfRule>
  </conditionalFormatting>
  <conditionalFormatting sqref="N33">
    <cfRule type="beginsWith" dxfId="15133" priority="342" operator="beginsWith" text="ANT">
      <formula>LEFT(N33,LEN("ANT"))="ANT"</formula>
    </cfRule>
    <cfRule type="beginsWith" dxfId="15132" priority="343" operator="beginsWith" text="FAL">
      <formula>LEFT(N33,LEN("FAL"))="FAL"</formula>
    </cfRule>
    <cfRule type="beginsWith" dxfId="15131" priority="344" operator="beginsWith" text="OK">
      <formula>LEFT(N33,LEN("OK"))="OK"</formula>
    </cfRule>
  </conditionalFormatting>
  <conditionalFormatting sqref="N33">
    <cfRule type="beginsWith" dxfId="15130" priority="341" operator="beginsWith" text="ATR">
      <formula>LEFT(N33,LEN("ATR"))="ATR"</formula>
    </cfRule>
  </conditionalFormatting>
  <conditionalFormatting sqref="N33">
    <cfRule type="beginsWith" dxfId="15129" priority="340" operator="beginsWith" text="ATD">
      <formula>LEFT(N33,LEN("ATD"))="ATD"</formula>
    </cfRule>
  </conditionalFormatting>
  <conditionalFormatting sqref="N33">
    <cfRule type="beginsWith" dxfId="15128" priority="339" operator="beginsWith" text="DP">
      <formula>LEFT(N33,LEN("DP"))="DP"</formula>
    </cfRule>
  </conditionalFormatting>
  <conditionalFormatting sqref="N36">
    <cfRule type="beginsWith" dxfId="15127" priority="337" operator="beginsWith" text="FER">
      <formula>LEFT(N36,LEN("FER"))="FER"</formula>
    </cfRule>
    <cfRule type="beginsWith" dxfId="15126" priority="338" operator="beginsWith" text="FRS">
      <formula>LEFT(N36,LEN("FRS"))="FRS"</formula>
    </cfRule>
  </conditionalFormatting>
  <conditionalFormatting sqref="N36">
    <cfRule type="beginsWith" dxfId="15125" priority="336" operator="beginsWith" text="NT">
      <formula>LEFT(N36,LEN("NT"))="NT"</formula>
    </cfRule>
  </conditionalFormatting>
  <conditionalFormatting sqref="N36">
    <cfRule type="beginsWith" dxfId="15124" priority="333" operator="beginsWith" text="ANT">
      <formula>LEFT(N36,LEN("ANT"))="ANT"</formula>
    </cfRule>
    <cfRule type="beginsWith" dxfId="15123" priority="334" operator="beginsWith" text="FAL">
      <formula>LEFT(N36,LEN("FAL"))="FAL"</formula>
    </cfRule>
    <cfRule type="beginsWith" dxfId="15122" priority="335" operator="beginsWith" text="OK">
      <formula>LEFT(N36,LEN("OK"))="OK"</formula>
    </cfRule>
  </conditionalFormatting>
  <conditionalFormatting sqref="N36">
    <cfRule type="beginsWith" dxfId="15121" priority="332" operator="beginsWith" text="ATR">
      <formula>LEFT(N36,LEN("ATR"))="ATR"</formula>
    </cfRule>
  </conditionalFormatting>
  <conditionalFormatting sqref="N36">
    <cfRule type="beginsWith" dxfId="15120" priority="331" operator="beginsWith" text="ATD">
      <formula>LEFT(N36,LEN("ATD"))="ATD"</formula>
    </cfRule>
  </conditionalFormatting>
  <conditionalFormatting sqref="N36">
    <cfRule type="beginsWith" dxfId="15119" priority="330" operator="beginsWith" text="DP">
      <formula>LEFT(N36,LEN("DP"))="DP"</formula>
    </cfRule>
  </conditionalFormatting>
  <conditionalFormatting sqref="N35">
    <cfRule type="beginsWith" dxfId="15118" priority="328" operator="beginsWith" text="FER">
      <formula>LEFT(N35,LEN("FER"))="FER"</formula>
    </cfRule>
    <cfRule type="beginsWith" dxfId="15117" priority="329" operator="beginsWith" text="FRS">
      <formula>LEFT(N35,LEN("FRS"))="FRS"</formula>
    </cfRule>
  </conditionalFormatting>
  <conditionalFormatting sqref="N35">
    <cfRule type="beginsWith" dxfId="15116" priority="327" operator="beginsWith" text="NT">
      <formula>LEFT(N35,LEN("NT"))="NT"</formula>
    </cfRule>
  </conditionalFormatting>
  <conditionalFormatting sqref="N35">
    <cfRule type="beginsWith" dxfId="15115" priority="324" operator="beginsWith" text="ANT">
      <formula>LEFT(N35,LEN("ANT"))="ANT"</formula>
    </cfRule>
    <cfRule type="beginsWith" dxfId="15114" priority="325" operator="beginsWith" text="FAL">
      <formula>LEFT(N35,LEN("FAL"))="FAL"</formula>
    </cfRule>
    <cfRule type="beginsWith" dxfId="15113" priority="326" operator="beginsWith" text="OK">
      <formula>LEFT(N35,LEN("OK"))="OK"</formula>
    </cfRule>
  </conditionalFormatting>
  <conditionalFormatting sqref="N35">
    <cfRule type="beginsWith" dxfId="15112" priority="323" operator="beginsWith" text="ATR">
      <formula>LEFT(N35,LEN("ATR"))="ATR"</formula>
    </cfRule>
  </conditionalFormatting>
  <conditionalFormatting sqref="N35">
    <cfRule type="beginsWith" dxfId="15111" priority="322" operator="beginsWith" text="ATD">
      <formula>LEFT(N35,LEN("ATD"))="ATD"</formula>
    </cfRule>
  </conditionalFormatting>
  <conditionalFormatting sqref="N35">
    <cfRule type="beginsWith" dxfId="15110" priority="321" operator="beginsWith" text="DP">
      <formula>LEFT(N35,LEN("DP"))="DP"</formula>
    </cfRule>
  </conditionalFormatting>
  <conditionalFormatting sqref="N38">
    <cfRule type="beginsWith" dxfId="15109" priority="319" operator="beginsWith" text="FER">
      <formula>LEFT(N38,LEN("FER"))="FER"</formula>
    </cfRule>
    <cfRule type="beginsWith" dxfId="15108" priority="320" operator="beginsWith" text="FRS">
      <formula>LEFT(N38,LEN("FRS"))="FRS"</formula>
    </cfRule>
  </conditionalFormatting>
  <conditionalFormatting sqref="N38">
    <cfRule type="beginsWith" dxfId="15107" priority="318" operator="beginsWith" text="NT">
      <formula>LEFT(N38,LEN("NT"))="NT"</formula>
    </cfRule>
  </conditionalFormatting>
  <conditionalFormatting sqref="N38">
    <cfRule type="beginsWith" dxfId="15106" priority="315" operator="beginsWith" text="ANT">
      <formula>LEFT(N38,LEN("ANT"))="ANT"</formula>
    </cfRule>
    <cfRule type="beginsWith" dxfId="15105" priority="316" operator="beginsWith" text="FAL">
      <formula>LEFT(N38,LEN("FAL"))="FAL"</formula>
    </cfRule>
    <cfRule type="beginsWith" dxfId="15104" priority="317" operator="beginsWith" text="OK">
      <formula>LEFT(N38,LEN("OK"))="OK"</formula>
    </cfRule>
  </conditionalFormatting>
  <conditionalFormatting sqref="N38">
    <cfRule type="beginsWith" dxfId="15103" priority="314" operator="beginsWith" text="ATR">
      <formula>LEFT(N38,LEN("ATR"))="ATR"</formula>
    </cfRule>
  </conditionalFormatting>
  <conditionalFormatting sqref="N38">
    <cfRule type="beginsWith" dxfId="15102" priority="313" operator="beginsWith" text="ATD">
      <formula>LEFT(N38,LEN("ATD"))="ATD"</formula>
    </cfRule>
  </conditionalFormatting>
  <conditionalFormatting sqref="N38">
    <cfRule type="beginsWith" dxfId="15101" priority="312" stopIfTrue="1" operator="beginsWith" text="DP">
      <formula>LEFT(N38,LEN("DP"))="DP"</formula>
    </cfRule>
  </conditionalFormatting>
  <conditionalFormatting sqref="N37">
    <cfRule type="beginsWith" dxfId="15100" priority="310" operator="beginsWith" text="FER">
      <formula>LEFT(N37,LEN("FER"))="FER"</formula>
    </cfRule>
    <cfRule type="beginsWith" dxfId="15099" priority="311" operator="beginsWith" text="FRS">
      <formula>LEFT(N37,LEN("FRS"))="FRS"</formula>
    </cfRule>
  </conditionalFormatting>
  <conditionalFormatting sqref="N37">
    <cfRule type="beginsWith" dxfId="15098" priority="309" operator="beginsWith" text="NT">
      <formula>LEFT(N37,LEN("NT"))="NT"</formula>
    </cfRule>
  </conditionalFormatting>
  <conditionalFormatting sqref="N37">
    <cfRule type="beginsWith" dxfId="15097" priority="306" operator="beginsWith" text="ANT">
      <formula>LEFT(N37,LEN("ANT"))="ANT"</formula>
    </cfRule>
    <cfRule type="beginsWith" dxfId="15096" priority="307" operator="beginsWith" text="FAL">
      <formula>LEFT(N37,LEN("FAL"))="FAL"</formula>
    </cfRule>
    <cfRule type="beginsWith" dxfId="15095" priority="308" operator="beginsWith" text="OK">
      <formula>LEFT(N37,LEN("OK"))="OK"</formula>
    </cfRule>
  </conditionalFormatting>
  <conditionalFormatting sqref="N37">
    <cfRule type="beginsWith" dxfId="15094" priority="305" operator="beginsWith" text="ATR">
      <formula>LEFT(N37,LEN("ATR"))="ATR"</formula>
    </cfRule>
  </conditionalFormatting>
  <conditionalFormatting sqref="N37">
    <cfRule type="beginsWith" dxfId="15093" priority="304" operator="beginsWith" text="ATD">
      <formula>LEFT(N37,LEN("ATD"))="ATD"</formula>
    </cfRule>
  </conditionalFormatting>
  <conditionalFormatting sqref="N37">
    <cfRule type="beginsWith" dxfId="15092" priority="303" operator="beginsWith" text="DP">
      <formula>LEFT(N37,LEN("DP"))="DP"</formula>
    </cfRule>
  </conditionalFormatting>
  <conditionalFormatting sqref="N40">
    <cfRule type="beginsWith" dxfId="15091" priority="301" operator="beginsWith" text="FER">
      <formula>LEFT(N40,LEN("FER"))="FER"</formula>
    </cfRule>
    <cfRule type="beginsWith" dxfId="15090" priority="302" operator="beginsWith" text="FRS">
      <formula>LEFT(N40,LEN("FRS"))="FRS"</formula>
    </cfRule>
  </conditionalFormatting>
  <conditionalFormatting sqref="N40">
    <cfRule type="beginsWith" dxfId="15089" priority="300" operator="beginsWith" text="NT">
      <formula>LEFT(N40,LEN("NT"))="NT"</formula>
    </cfRule>
  </conditionalFormatting>
  <conditionalFormatting sqref="N40">
    <cfRule type="beginsWith" dxfId="15088" priority="297" operator="beginsWith" text="ANT">
      <formula>LEFT(N40,LEN("ANT"))="ANT"</formula>
    </cfRule>
    <cfRule type="beginsWith" dxfId="15087" priority="298" operator="beginsWith" text="FAL">
      <formula>LEFT(N40,LEN("FAL"))="FAL"</formula>
    </cfRule>
    <cfRule type="beginsWith" dxfId="15086" priority="299" operator="beginsWith" text="OK">
      <formula>LEFT(N40,LEN("OK"))="OK"</formula>
    </cfRule>
  </conditionalFormatting>
  <conditionalFormatting sqref="N40">
    <cfRule type="beginsWith" dxfId="15085" priority="296" operator="beginsWith" text="ATR">
      <formula>LEFT(N40,LEN("ATR"))="ATR"</formula>
    </cfRule>
  </conditionalFormatting>
  <conditionalFormatting sqref="N40">
    <cfRule type="beginsWith" dxfId="15084" priority="295" operator="beginsWith" text="ATD">
      <formula>LEFT(N40,LEN("ATD"))="ATD"</formula>
    </cfRule>
  </conditionalFormatting>
  <conditionalFormatting sqref="N40">
    <cfRule type="beginsWith" dxfId="15083" priority="294" operator="beginsWith" text="DP">
      <formula>LEFT(N40,LEN("DP"))="DP"</formula>
    </cfRule>
  </conditionalFormatting>
  <conditionalFormatting sqref="N39">
    <cfRule type="beginsWith" dxfId="15082" priority="292" operator="beginsWith" text="FER">
      <formula>LEFT(N39,LEN("FER"))="FER"</formula>
    </cfRule>
    <cfRule type="beginsWith" dxfId="15081" priority="293" operator="beginsWith" text="FRS">
      <formula>LEFT(N39,LEN("FRS"))="FRS"</formula>
    </cfRule>
  </conditionalFormatting>
  <conditionalFormatting sqref="N39">
    <cfRule type="beginsWith" dxfId="15080" priority="291" operator="beginsWith" text="NT">
      <formula>LEFT(N39,LEN("NT"))="NT"</formula>
    </cfRule>
  </conditionalFormatting>
  <conditionalFormatting sqref="N39">
    <cfRule type="beginsWith" dxfId="15079" priority="288" operator="beginsWith" text="ANT">
      <formula>LEFT(N39,LEN("ANT"))="ANT"</formula>
    </cfRule>
    <cfRule type="beginsWith" dxfId="15078" priority="289" operator="beginsWith" text="FAL">
      <formula>LEFT(N39,LEN("FAL"))="FAL"</formula>
    </cfRule>
    <cfRule type="beginsWith" dxfId="15077" priority="290" operator="beginsWith" text="OK">
      <formula>LEFT(N39,LEN("OK"))="OK"</formula>
    </cfRule>
  </conditionalFormatting>
  <conditionalFormatting sqref="N39">
    <cfRule type="beginsWith" dxfId="15076" priority="287" operator="beginsWith" text="ATR">
      <formula>LEFT(N39,LEN("ATR"))="ATR"</formula>
    </cfRule>
  </conditionalFormatting>
  <conditionalFormatting sqref="N39">
    <cfRule type="beginsWith" dxfId="15075" priority="286" operator="beginsWith" text="ATD">
      <formula>LEFT(N39,LEN("ATD"))="ATD"</formula>
    </cfRule>
  </conditionalFormatting>
  <conditionalFormatting sqref="N39">
    <cfRule type="beginsWith" dxfId="15074" priority="285" operator="beginsWith" text="DP">
      <formula>LEFT(N39,LEN("DP"))="DP"</formula>
    </cfRule>
  </conditionalFormatting>
  <conditionalFormatting sqref="N42">
    <cfRule type="beginsWith" dxfId="15073" priority="283" operator="beginsWith" text="FER">
      <formula>LEFT(N42,LEN("FER"))="FER"</formula>
    </cfRule>
    <cfRule type="beginsWith" dxfId="15072" priority="284" operator="beginsWith" text="FRS">
      <formula>LEFT(N42,LEN("FRS"))="FRS"</formula>
    </cfRule>
  </conditionalFormatting>
  <conditionalFormatting sqref="N42">
    <cfRule type="beginsWith" dxfId="15071" priority="282" operator="beginsWith" text="NT">
      <formula>LEFT(N42,LEN("NT"))="NT"</formula>
    </cfRule>
  </conditionalFormatting>
  <conditionalFormatting sqref="N42">
    <cfRule type="beginsWith" dxfId="15070" priority="279" operator="beginsWith" text="ANT">
      <formula>LEFT(N42,LEN("ANT"))="ANT"</formula>
    </cfRule>
    <cfRule type="beginsWith" dxfId="15069" priority="280" operator="beginsWith" text="FAL">
      <formula>LEFT(N42,LEN("FAL"))="FAL"</formula>
    </cfRule>
    <cfRule type="beginsWith" dxfId="15068" priority="281" operator="beginsWith" text="OK">
      <formula>LEFT(N42,LEN("OK"))="OK"</formula>
    </cfRule>
  </conditionalFormatting>
  <conditionalFormatting sqref="N42">
    <cfRule type="beginsWith" dxfId="15067" priority="278" operator="beginsWith" text="ATR">
      <formula>LEFT(N42,LEN("ATR"))="ATR"</formula>
    </cfRule>
  </conditionalFormatting>
  <conditionalFormatting sqref="N42">
    <cfRule type="beginsWith" dxfId="15066" priority="277" operator="beginsWith" text="ATD">
      <formula>LEFT(N42,LEN("ATD"))="ATD"</formula>
    </cfRule>
  </conditionalFormatting>
  <conditionalFormatting sqref="N42">
    <cfRule type="beginsWith" dxfId="15065" priority="276" stopIfTrue="1" operator="beginsWith" text="DP">
      <formula>LEFT(N42,LEN("DP"))="DP"</formula>
    </cfRule>
  </conditionalFormatting>
  <conditionalFormatting sqref="N41">
    <cfRule type="beginsWith" dxfId="15064" priority="274" operator="beginsWith" text="FER">
      <formula>LEFT(N41,LEN("FER"))="FER"</formula>
    </cfRule>
    <cfRule type="beginsWith" dxfId="15063" priority="275" operator="beginsWith" text="FRS">
      <formula>LEFT(N41,LEN("FRS"))="FRS"</formula>
    </cfRule>
  </conditionalFormatting>
  <conditionalFormatting sqref="N41">
    <cfRule type="beginsWith" dxfId="15062" priority="273" operator="beginsWith" text="NT">
      <formula>LEFT(N41,LEN("NT"))="NT"</formula>
    </cfRule>
  </conditionalFormatting>
  <conditionalFormatting sqref="N41">
    <cfRule type="beginsWith" dxfId="15061" priority="270" operator="beginsWith" text="ANT">
      <formula>LEFT(N41,LEN("ANT"))="ANT"</formula>
    </cfRule>
    <cfRule type="beginsWith" dxfId="15060" priority="271" operator="beginsWith" text="FAL">
      <formula>LEFT(N41,LEN("FAL"))="FAL"</formula>
    </cfRule>
    <cfRule type="beginsWith" dxfId="15059" priority="272" operator="beginsWith" text="OK">
      <formula>LEFT(N41,LEN("OK"))="OK"</formula>
    </cfRule>
  </conditionalFormatting>
  <conditionalFormatting sqref="N41">
    <cfRule type="beginsWith" dxfId="15058" priority="269" operator="beginsWith" text="ATR">
      <formula>LEFT(N41,LEN("ATR"))="ATR"</formula>
    </cfRule>
  </conditionalFormatting>
  <conditionalFormatting sqref="N41">
    <cfRule type="beginsWith" dxfId="15057" priority="268" operator="beginsWith" text="ATD">
      <formula>LEFT(N41,LEN("ATD"))="ATD"</formula>
    </cfRule>
  </conditionalFormatting>
  <conditionalFormatting sqref="N41">
    <cfRule type="beginsWith" dxfId="15056" priority="267" operator="beginsWith" text="DP">
      <formula>LEFT(N41,LEN("DP"))="DP"</formula>
    </cfRule>
  </conditionalFormatting>
  <conditionalFormatting sqref="L45:N46">
    <cfRule type="expression" dxfId="15055" priority="263">
      <formula>K43="FERIADO"</formula>
    </cfRule>
    <cfRule type="expression" dxfId="15054" priority="264">
      <formula>K43="FÉRIAS"</formula>
    </cfRule>
    <cfRule type="expression" dxfId="15053" priority="265">
      <formula>K43="ATESTADO"</formula>
    </cfRule>
    <cfRule type="expression" dxfId="15052" priority="266">
      <formula>K43="NTRAB"</formula>
    </cfRule>
  </conditionalFormatting>
  <conditionalFormatting sqref="N43">
    <cfRule type="beginsWith" dxfId="15051" priority="260" operator="beginsWith" text="DP">
      <formula>LEFT(N43,LEN("DP"))="DP"</formula>
    </cfRule>
    <cfRule type="beginsWith" dxfId="15050" priority="261" operator="beginsWith" text="FER">
      <formula>LEFT(N43,LEN("FER"))="FER"</formula>
    </cfRule>
    <cfRule type="beginsWith" dxfId="15049" priority="262" operator="beginsWith" text="FRS">
      <formula>LEFT(N43,LEN("FRS"))="FRS"</formula>
    </cfRule>
  </conditionalFormatting>
  <conditionalFormatting sqref="N43">
    <cfRule type="beginsWith" dxfId="15048" priority="259" operator="beginsWith" text="NT">
      <formula>LEFT(N43,LEN("NT"))="NT"</formula>
    </cfRule>
  </conditionalFormatting>
  <conditionalFormatting sqref="N43">
    <cfRule type="beginsWith" dxfId="15047" priority="256" operator="beginsWith" text="ANT">
      <formula>LEFT(N43,LEN("ANT"))="ANT"</formula>
    </cfRule>
    <cfRule type="beginsWith" dxfId="15046" priority="257" operator="beginsWith" text="FAL">
      <formula>LEFT(N43,LEN("FAL"))="FAL"</formula>
    </cfRule>
    <cfRule type="beginsWith" dxfId="15045" priority="258" operator="beginsWith" text="OK">
      <formula>LEFT(N43,LEN("OK"))="OK"</formula>
    </cfRule>
  </conditionalFormatting>
  <conditionalFormatting sqref="N43">
    <cfRule type="beginsWith" dxfId="15044" priority="255" operator="beginsWith" text="ATR">
      <formula>LEFT(N43,LEN("ATR"))="ATR"</formula>
    </cfRule>
  </conditionalFormatting>
  <conditionalFormatting sqref="N43">
    <cfRule type="beginsWith" dxfId="15043" priority="254" operator="beginsWith" text="ATD">
      <formula>LEFT(N43,LEN("ATD"))="ATD"</formula>
    </cfRule>
  </conditionalFormatting>
  <conditionalFormatting sqref="N44">
    <cfRule type="beginsWith" dxfId="15042" priority="252" operator="beginsWith" text="FER">
      <formula>LEFT(N44,LEN("FER"))="FER"</formula>
    </cfRule>
    <cfRule type="beginsWith" dxfId="15041" priority="253" operator="beginsWith" text="FRS">
      <formula>LEFT(N44,LEN("FRS"))="FRS"</formula>
    </cfRule>
  </conditionalFormatting>
  <conditionalFormatting sqref="N44">
    <cfRule type="beginsWith" dxfId="15040" priority="251" operator="beginsWith" text="NT">
      <formula>LEFT(N44,LEN("NT"))="NT"</formula>
    </cfRule>
  </conditionalFormatting>
  <conditionalFormatting sqref="N44">
    <cfRule type="beginsWith" dxfId="15039" priority="248" operator="beginsWith" text="ANT">
      <formula>LEFT(N44,LEN("ANT"))="ANT"</formula>
    </cfRule>
    <cfRule type="beginsWith" dxfId="15038" priority="249" operator="beginsWith" text="FAL">
      <formula>LEFT(N44,LEN("FAL"))="FAL"</formula>
    </cfRule>
    <cfRule type="beginsWith" dxfId="15037" priority="250" operator="beginsWith" text="OK">
      <formula>LEFT(N44,LEN("OK"))="OK"</formula>
    </cfRule>
  </conditionalFormatting>
  <conditionalFormatting sqref="N44">
    <cfRule type="beginsWith" dxfId="15036" priority="247" operator="beginsWith" text="ATR">
      <formula>LEFT(N44,LEN("ATR"))="ATR"</formula>
    </cfRule>
  </conditionalFormatting>
  <conditionalFormatting sqref="N44">
    <cfRule type="beginsWith" dxfId="15035" priority="246" operator="beginsWith" text="ATD">
      <formula>LEFT(N44,LEN("ATD"))="ATD"</formula>
    </cfRule>
  </conditionalFormatting>
  <conditionalFormatting sqref="N44">
    <cfRule type="beginsWith" dxfId="15034" priority="245" stopIfTrue="1" operator="beginsWith" text="DP">
      <formula>LEFT(N44,LEN("DP"))="DP"</formula>
    </cfRule>
  </conditionalFormatting>
  <conditionalFormatting sqref="E2">
    <cfRule type="cellIs" dxfId="15033" priority="244" operator="equal">
      <formula>"ER"</formula>
    </cfRule>
  </conditionalFormatting>
  <conditionalFormatting sqref="E3">
    <cfRule type="cellIs" dxfId="15032" priority="242" operator="equal">
      <formula>0</formula>
    </cfRule>
    <cfRule type="expression" dxfId="15031" priority="243">
      <formula>E3&lt;0</formula>
    </cfRule>
  </conditionalFormatting>
  <conditionalFormatting sqref="E4:E6">
    <cfRule type="expression" dxfId="15030" priority="240">
      <formula>E4&lt;0</formula>
    </cfRule>
    <cfRule type="cellIs" dxfId="15029" priority="241" operator="equal">
      <formula>0</formula>
    </cfRule>
  </conditionalFormatting>
  <conditionalFormatting sqref="E7">
    <cfRule type="cellIs" dxfId="15028" priority="238" operator="equal">
      <formula>0</formula>
    </cfRule>
    <cfRule type="expression" dxfId="15027" priority="239">
      <formula>E7&lt;0</formula>
    </cfRule>
  </conditionalFormatting>
  <conditionalFormatting sqref="E8:E10">
    <cfRule type="expression" dxfId="15026" priority="236">
      <formula>E8&lt;0</formula>
    </cfRule>
    <cfRule type="cellIs" dxfId="15025" priority="237" operator="equal">
      <formula>0</formula>
    </cfRule>
  </conditionalFormatting>
  <conditionalFormatting sqref="E11">
    <cfRule type="cellIs" dxfId="15024" priority="234" operator="equal">
      <formula>0</formula>
    </cfRule>
    <cfRule type="expression" dxfId="15023" priority="235">
      <formula>E11&lt;0</formula>
    </cfRule>
  </conditionalFormatting>
  <conditionalFormatting sqref="E12:E14">
    <cfRule type="expression" dxfId="15022" priority="232">
      <formula>E12&lt;0</formula>
    </cfRule>
    <cfRule type="cellIs" dxfId="15021" priority="233" operator="equal">
      <formula>0</formula>
    </cfRule>
  </conditionalFormatting>
  <conditionalFormatting sqref="E15">
    <cfRule type="cellIs" dxfId="15020" priority="230" operator="equal">
      <formula>0</formula>
    </cfRule>
    <cfRule type="expression" dxfId="15019" priority="231">
      <formula>E15&lt;0</formula>
    </cfRule>
  </conditionalFormatting>
  <conditionalFormatting sqref="E16:E18">
    <cfRule type="expression" dxfId="15018" priority="228">
      <formula>E16&lt;0</formula>
    </cfRule>
    <cfRule type="cellIs" dxfId="15017" priority="229" operator="equal">
      <formula>0</formula>
    </cfRule>
  </conditionalFormatting>
  <conditionalFormatting sqref="E19">
    <cfRule type="cellIs" dxfId="15016" priority="226" operator="equal">
      <formula>0</formula>
    </cfRule>
    <cfRule type="expression" dxfId="15015" priority="227">
      <formula>E19&lt;0</formula>
    </cfRule>
  </conditionalFormatting>
  <conditionalFormatting sqref="E20:E22">
    <cfRule type="expression" dxfId="15014" priority="224">
      <formula>E20&lt;0</formula>
    </cfRule>
    <cfRule type="cellIs" dxfId="15013" priority="225" operator="equal">
      <formula>0</formula>
    </cfRule>
  </conditionalFormatting>
  <conditionalFormatting sqref="E23">
    <cfRule type="cellIs" dxfId="15012" priority="222" operator="equal">
      <formula>0</formula>
    </cfRule>
    <cfRule type="expression" dxfId="15011" priority="223">
      <formula>E23&lt;0</formula>
    </cfRule>
  </conditionalFormatting>
  <conditionalFormatting sqref="E24:E26">
    <cfRule type="expression" dxfId="15010" priority="220">
      <formula>E24&lt;0</formula>
    </cfRule>
    <cfRule type="cellIs" dxfId="15009" priority="221" operator="equal">
      <formula>0</formula>
    </cfRule>
  </conditionalFormatting>
  <conditionalFormatting sqref="E27">
    <cfRule type="cellIs" dxfId="15008" priority="218" operator="equal">
      <formula>0</formula>
    </cfRule>
    <cfRule type="expression" dxfId="15007" priority="219">
      <formula>E27&lt;0</formula>
    </cfRule>
  </conditionalFormatting>
  <conditionalFormatting sqref="E28:E30">
    <cfRule type="expression" dxfId="15006" priority="216">
      <formula>E28&lt;0</formula>
    </cfRule>
    <cfRule type="cellIs" dxfId="15005" priority="217" operator="equal">
      <formula>0</formula>
    </cfRule>
  </conditionalFormatting>
  <conditionalFormatting sqref="E31">
    <cfRule type="cellIs" dxfId="15004" priority="214" operator="equal">
      <formula>0</formula>
    </cfRule>
    <cfRule type="expression" dxfId="15003" priority="215">
      <formula>E31&lt;0</formula>
    </cfRule>
  </conditionalFormatting>
  <conditionalFormatting sqref="E32:E34">
    <cfRule type="expression" dxfId="15002" priority="212">
      <formula>E32&lt;0</formula>
    </cfRule>
    <cfRule type="cellIs" dxfId="15001" priority="213" operator="equal">
      <formula>0</formula>
    </cfRule>
  </conditionalFormatting>
  <conditionalFormatting sqref="E35">
    <cfRule type="cellIs" dxfId="15000" priority="210" operator="equal">
      <formula>0</formula>
    </cfRule>
    <cfRule type="expression" dxfId="14999" priority="211">
      <formula>E35&lt;0</formula>
    </cfRule>
  </conditionalFormatting>
  <conditionalFormatting sqref="E36:E38">
    <cfRule type="expression" dxfId="14998" priority="208">
      <formula>E36&lt;0</formula>
    </cfRule>
    <cfRule type="cellIs" dxfId="14997" priority="209" operator="equal">
      <formula>0</formula>
    </cfRule>
  </conditionalFormatting>
  <conditionalFormatting sqref="E39">
    <cfRule type="cellIs" dxfId="14996" priority="206" operator="equal">
      <formula>0</formula>
    </cfRule>
    <cfRule type="expression" dxfId="14995" priority="207">
      <formula>E39&lt;0</formula>
    </cfRule>
  </conditionalFormatting>
  <conditionalFormatting sqref="E40:E42">
    <cfRule type="expression" dxfId="14994" priority="204">
      <formula>E40&lt;0</formula>
    </cfRule>
    <cfRule type="cellIs" dxfId="14993" priority="205" operator="equal">
      <formula>0</formula>
    </cfRule>
  </conditionalFormatting>
  <conditionalFormatting sqref="J2">
    <cfRule type="cellIs" dxfId="14992" priority="203" operator="equal">
      <formula>"ER"</formula>
    </cfRule>
  </conditionalFormatting>
  <conditionalFormatting sqref="J3">
    <cfRule type="cellIs" dxfId="14991" priority="201" operator="equal">
      <formula>0</formula>
    </cfRule>
    <cfRule type="expression" dxfId="14990" priority="202">
      <formula>J3&lt;0</formula>
    </cfRule>
  </conditionalFormatting>
  <conditionalFormatting sqref="J4:J6">
    <cfRule type="expression" dxfId="14989" priority="199">
      <formula>J4&lt;0</formula>
    </cfRule>
    <cfRule type="cellIs" dxfId="14988" priority="200" operator="equal">
      <formula>0</formula>
    </cfRule>
  </conditionalFormatting>
  <conditionalFormatting sqref="J7">
    <cfRule type="cellIs" dxfId="14987" priority="197" operator="equal">
      <formula>0</formula>
    </cfRule>
    <cfRule type="expression" dxfId="14986" priority="198">
      <formula>J7&lt;0</formula>
    </cfRule>
  </conditionalFormatting>
  <conditionalFormatting sqref="J8:J10">
    <cfRule type="expression" dxfId="14985" priority="195">
      <formula>J8&lt;0</formula>
    </cfRule>
    <cfRule type="cellIs" dxfId="14984" priority="196" operator="equal">
      <formula>0</formula>
    </cfRule>
  </conditionalFormatting>
  <conditionalFormatting sqref="J11">
    <cfRule type="cellIs" dxfId="14983" priority="193" operator="equal">
      <formula>0</formula>
    </cfRule>
    <cfRule type="expression" dxfId="14982" priority="194">
      <formula>J11&lt;0</formula>
    </cfRule>
  </conditionalFormatting>
  <conditionalFormatting sqref="J12:J14">
    <cfRule type="expression" dxfId="14981" priority="191">
      <formula>J12&lt;0</formula>
    </cfRule>
    <cfRule type="cellIs" dxfId="14980" priority="192" operator="equal">
      <formula>0</formula>
    </cfRule>
  </conditionalFormatting>
  <conditionalFormatting sqref="J15">
    <cfRule type="cellIs" dxfId="14979" priority="189" operator="equal">
      <formula>0</formula>
    </cfRule>
    <cfRule type="expression" dxfId="14978" priority="190">
      <formula>J15&lt;0</formula>
    </cfRule>
  </conditionalFormatting>
  <conditionalFormatting sqref="J16:J18">
    <cfRule type="expression" dxfId="14977" priority="187">
      <formula>J16&lt;0</formula>
    </cfRule>
    <cfRule type="cellIs" dxfId="14976" priority="188" operator="equal">
      <formula>0</formula>
    </cfRule>
  </conditionalFormatting>
  <conditionalFormatting sqref="J19">
    <cfRule type="cellIs" dxfId="14975" priority="185" operator="equal">
      <formula>0</formula>
    </cfRule>
    <cfRule type="expression" dxfId="14974" priority="186">
      <formula>J19&lt;0</formula>
    </cfRule>
  </conditionalFormatting>
  <conditionalFormatting sqref="J20:J22">
    <cfRule type="expression" dxfId="14973" priority="183">
      <formula>J20&lt;0</formula>
    </cfRule>
    <cfRule type="cellIs" dxfId="14972" priority="184" operator="equal">
      <formula>0</formula>
    </cfRule>
  </conditionalFormatting>
  <conditionalFormatting sqref="J23">
    <cfRule type="cellIs" dxfId="14971" priority="181" operator="equal">
      <formula>0</formula>
    </cfRule>
    <cfRule type="expression" dxfId="14970" priority="182">
      <formula>J23&lt;0</formula>
    </cfRule>
  </conditionalFormatting>
  <conditionalFormatting sqref="J24:J26">
    <cfRule type="expression" dxfId="14969" priority="179">
      <formula>J24&lt;0</formula>
    </cfRule>
    <cfRule type="cellIs" dxfId="14968" priority="180" operator="equal">
      <formula>0</formula>
    </cfRule>
  </conditionalFormatting>
  <conditionalFormatting sqref="J27">
    <cfRule type="cellIs" dxfId="14967" priority="177" operator="equal">
      <formula>0</formula>
    </cfRule>
    <cfRule type="expression" dxfId="14966" priority="178">
      <formula>J27&lt;0</formula>
    </cfRule>
  </conditionalFormatting>
  <conditionalFormatting sqref="J28:J30">
    <cfRule type="expression" dxfId="14965" priority="175">
      <formula>J28&lt;0</formula>
    </cfRule>
    <cfRule type="cellIs" dxfId="14964" priority="176" operator="equal">
      <formula>0</formula>
    </cfRule>
  </conditionalFormatting>
  <conditionalFormatting sqref="J31">
    <cfRule type="cellIs" dxfId="14963" priority="173" operator="equal">
      <formula>0</formula>
    </cfRule>
    <cfRule type="expression" dxfId="14962" priority="174">
      <formula>J31&lt;0</formula>
    </cfRule>
  </conditionalFormatting>
  <conditionalFormatting sqref="J32:J34">
    <cfRule type="expression" dxfId="14961" priority="171">
      <formula>J32&lt;0</formula>
    </cfRule>
    <cfRule type="cellIs" dxfId="14960" priority="172" operator="equal">
      <formula>0</formula>
    </cfRule>
  </conditionalFormatting>
  <conditionalFormatting sqref="J35">
    <cfRule type="cellIs" dxfId="14959" priority="169" operator="equal">
      <formula>0</formula>
    </cfRule>
    <cfRule type="expression" dxfId="14958" priority="170">
      <formula>J35&lt;0</formula>
    </cfRule>
  </conditionalFormatting>
  <conditionalFormatting sqref="J36:J38">
    <cfRule type="expression" dxfId="14957" priority="167">
      <formula>J36&lt;0</formula>
    </cfRule>
    <cfRule type="cellIs" dxfId="14956" priority="168" operator="equal">
      <formula>0</formula>
    </cfRule>
  </conditionalFormatting>
  <conditionalFormatting sqref="J39">
    <cfRule type="cellIs" dxfId="14955" priority="165" operator="equal">
      <formula>0</formula>
    </cfRule>
    <cfRule type="expression" dxfId="14954" priority="166">
      <formula>J39&lt;0</formula>
    </cfRule>
  </conditionalFormatting>
  <conditionalFormatting sqref="J40:J42">
    <cfRule type="expression" dxfId="14953" priority="163">
      <formula>J40&lt;0</formula>
    </cfRule>
    <cfRule type="cellIs" dxfId="14952" priority="164" operator="equal">
      <formula>0</formula>
    </cfRule>
  </conditionalFormatting>
  <conditionalFormatting sqref="O3">
    <cfRule type="cellIs" dxfId="14951" priority="161" operator="equal">
      <formula>0</formula>
    </cfRule>
    <cfRule type="expression" dxfId="14950" priority="162">
      <formula>O3&lt;0</formula>
    </cfRule>
  </conditionalFormatting>
  <conditionalFormatting sqref="O4:O6">
    <cfRule type="expression" dxfId="14949" priority="159">
      <formula>O4&lt;0</formula>
    </cfRule>
    <cfRule type="cellIs" dxfId="14948" priority="160" operator="equal">
      <formula>0</formula>
    </cfRule>
  </conditionalFormatting>
  <conditionalFormatting sqref="O7">
    <cfRule type="cellIs" dxfId="14947" priority="157" operator="equal">
      <formula>0</formula>
    </cfRule>
    <cfRule type="expression" dxfId="14946" priority="158">
      <formula>O7&lt;0</formula>
    </cfRule>
  </conditionalFormatting>
  <conditionalFormatting sqref="O8:O10">
    <cfRule type="expression" dxfId="14945" priority="155">
      <formula>O8&lt;0</formula>
    </cfRule>
    <cfRule type="cellIs" dxfId="14944" priority="156" operator="equal">
      <formula>0</formula>
    </cfRule>
  </conditionalFormatting>
  <conditionalFormatting sqref="O11">
    <cfRule type="cellIs" dxfId="14943" priority="153" operator="equal">
      <formula>0</formula>
    </cfRule>
    <cfRule type="expression" dxfId="14942" priority="154">
      <formula>O11&lt;0</formula>
    </cfRule>
  </conditionalFormatting>
  <conditionalFormatting sqref="O12:O14">
    <cfRule type="expression" dxfId="14941" priority="151">
      <formula>O12&lt;0</formula>
    </cfRule>
    <cfRule type="cellIs" dxfId="14940" priority="152" operator="equal">
      <formula>0</formula>
    </cfRule>
  </conditionalFormatting>
  <conditionalFormatting sqref="O15">
    <cfRule type="cellIs" dxfId="14939" priority="149" operator="equal">
      <formula>0</formula>
    </cfRule>
    <cfRule type="expression" dxfId="14938" priority="150">
      <formula>O15&lt;0</formula>
    </cfRule>
  </conditionalFormatting>
  <conditionalFormatting sqref="O16:O18">
    <cfRule type="expression" dxfId="14937" priority="147">
      <formula>O16&lt;0</formula>
    </cfRule>
    <cfRule type="cellIs" dxfId="14936" priority="148" operator="equal">
      <formula>0</formula>
    </cfRule>
  </conditionalFormatting>
  <conditionalFormatting sqref="O19">
    <cfRule type="cellIs" dxfId="14935" priority="145" operator="equal">
      <formula>0</formula>
    </cfRule>
    <cfRule type="expression" dxfId="14934" priority="146">
      <formula>O19&lt;0</formula>
    </cfRule>
  </conditionalFormatting>
  <conditionalFormatting sqref="O20:O22">
    <cfRule type="expression" dxfId="14933" priority="143">
      <formula>O20&lt;0</formula>
    </cfRule>
    <cfRule type="cellIs" dxfId="14932" priority="144" operator="equal">
      <formula>0</formula>
    </cfRule>
  </conditionalFormatting>
  <conditionalFormatting sqref="O23">
    <cfRule type="cellIs" dxfId="14931" priority="141" operator="equal">
      <formula>0</formula>
    </cfRule>
    <cfRule type="expression" dxfId="14930" priority="142">
      <formula>O23&lt;0</formula>
    </cfRule>
  </conditionalFormatting>
  <conditionalFormatting sqref="O24:O26">
    <cfRule type="expression" dxfId="14929" priority="139">
      <formula>O24&lt;0</formula>
    </cfRule>
    <cfRule type="cellIs" dxfId="14928" priority="140" operator="equal">
      <formula>0</formula>
    </cfRule>
  </conditionalFormatting>
  <conditionalFormatting sqref="O27">
    <cfRule type="cellIs" dxfId="14927" priority="137" operator="equal">
      <formula>0</formula>
    </cfRule>
    <cfRule type="expression" dxfId="14926" priority="138">
      <formula>O27&lt;0</formula>
    </cfRule>
  </conditionalFormatting>
  <conditionalFormatting sqref="O28:O30">
    <cfRule type="expression" dxfId="14925" priority="135">
      <formula>O28&lt;0</formula>
    </cfRule>
    <cfRule type="cellIs" dxfId="14924" priority="136" operator="equal">
      <formula>0</formula>
    </cfRule>
  </conditionalFormatting>
  <conditionalFormatting sqref="O31">
    <cfRule type="cellIs" dxfId="14923" priority="133" operator="equal">
      <formula>0</formula>
    </cfRule>
    <cfRule type="expression" dxfId="14922" priority="134">
      <formula>O31&lt;0</formula>
    </cfRule>
  </conditionalFormatting>
  <conditionalFormatting sqref="O32:O34">
    <cfRule type="expression" dxfId="14921" priority="131">
      <formula>O32&lt;0</formula>
    </cfRule>
    <cfRule type="cellIs" dxfId="14920" priority="132" operator="equal">
      <formula>0</formula>
    </cfRule>
  </conditionalFormatting>
  <conditionalFormatting sqref="O35">
    <cfRule type="cellIs" dxfId="14919" priority="129" operator="equal">
      <formula>0</formula>
    </cfRule>
    <cfRule type="expression" dxfId="14918" priority="130">
      <formula>O35&lt;0</formula>
    </cfRule>
  </conditionalFormatting>
  <conditionalFormatting sqref="O36:O38">
    <cfRule type="expression" dxfId="14917" priority="127">
      <formula>O36&lt;0</formula>
    </cfRule>
    <cfRule type="cellIs" dxfId="14916" priority="128" operator="equal">
      <formula>0</formula>
    </cfRule>
  </conditionalFormatting>
  <conditionalFormatting sqref="O39">
    <cfRule type="cellIs" dxfId="14915" priority="125" operator="equal">
      <formula>0</formula>
    </cfRule>
    <cfRule type="expression" dxfId="14914" priority="126">
      <formula>O39&lt;0</formula>
    </cfRule>
  </conditionalFormatting>
  <conditionalFormatting sqref="O40:O42">
    <cfRule type="expression" dxfId="14913" priority="123">
      <formula>O40&lt;0</formula>
    </cfRule>
    <cfRule type="cellIs" dxfId="14912" priority="124" operator="equal">
      <formula>0</formula>
    </cfRule>
  </conditionalFormatting>
  <conditionalFormatting sqref="O43">
    <cfRule type="cellIs" dxfId="14911" priority="121" operator="equal">
      <formula>0</formula>
    </cfRule>
    <cfRule type="expression" dxfId="14910" priority="122">
      <formula>O43&lt;0</formula>
    </cfRule>
  </conditionalFormatting>
  <conditionalFormatting sqref="O44:O46">
    <cfRule type="expression" dxfId="14909" priority="119">
      <formula>O44&lt;0</formula>
    </cfRule>
    <cfRule type="cellIs" dxfId="14908" priority="120" operator="equal">
      <formula>0</formula>
    </cfRule>
  </conditionalFormatting>
  <conditionalFormatting sqref="O2:O46">
    <cfRule type="cellIs" dxfId="14907" priority="118" operator="equal">
      <formula>"ER"</formula>
    </cfRule>
  </conditionalFormatting>
  <conditionalFormatting sqref="O3">
    <cfRule type="cellIs" dxfId="14906" priority="116" operator="equal">
      <formula>0</formula>
    </cfRule>
    <cfRule type="expression" dxfId="14905" priority="117">
      <formula>O3&lt;0</formula>
    </cfRule>
  </conditionalFormatting>
  <conditionalFormatting sqref="O4:O5">
    <cfRule type="expression" dxfId="14904" priority="114">
      <formula>O4&lt;0</formula>
    </cfRule>
    <cfRule type="cellIs" dxfId="14903" priority="115" operator="equal">
      <formula>0</formula>
    </cfRule>
  </conditionalFormatting>
  <conditionalFormatting sqref="O19">
    <cfRule type="cellIs" dxfId="14902" priority="112" operator="equal">
      <formula>0</formula>
    </cfRule>
    <cfRule type="expression" dxfId="14901" priority="113">
      <formula>O19&lt;0</formula>
    </cfRule>
  </conditionalFormatting>
  <conditionalFormatting sqref="O20:O22">
    <cfRule type="expression" dxfId="14900" priority="110">
      <formula>O20&lt;0</formula>
    </cfRule>
    <cfRule type="cellIs" dxfId="14899" priority="111" operator="equal">
      <formula>0</formula>
    </cfRule>
  </conditionalFormatting>
  <conditionalFormatting sqref="O23">
    <cfRule type="cellIs" dxfId="14898" priority="108" operator="equal">
      <formula>0</formula>
    </cfRule>
    <cfRule type="expression" dxfId="14897" priority="109">
      <formula>O23&lt;0</formula>
    </cfRule>
  </conditionalFormatting>
  <conditionalFormatting sqref="O24:O26">
    <cfRule type="expression" dxfId="14896" priority="106">
      <formula>O24&lt;0</formula>
    </cfRule>
    <cfRule type="cellIs" dxfId="14895" priority="107" operator="equal">
      <formula>0</formula>
    </cfRule>
  </conditionalFormatting>
  <conditionalFormatting sqref="O27">
    <cfRule type="cellIs" dxfId="14894" priority="104" operator="equal">
      <formula>0</formula>
    </cfRule>
    <cfRule type="expression" dxfId="14893" priority="105">
      <formula>O27&lt;0</formula>
    </cfRule>
  </conditionalFormatting>
  <conditionalFormatting sqref="O28:O30">
    <cfRule type="expression" dxfId="14892" priority="102">
      <formula>O28&lt;0</formula>
    </cfRule>
    <cfRule type="cellIs" dxfId="14891" priority="103" operator="equal">
      <formula>0</formula>
    </cfRule>
  </conditionalFormatting>
  <conditionalFormatting sqref="O31">
    <cfRule type="cellIs" dxfId="14890" priority="100" operator="equal">
      <formula>0</formula>
    </cfRule>
    <cfRule type="expression" dxfId="14889" priority="101">
      <formula>O31&lt;0</formula>
    </cfRule>
  </conditionalFormatting>
  <conditionalFormatting sqref="O32:O34">
    <cfRule type="expression" dxfId="14888" priority="98">
      <formula>O32&lt;0</formula>
    </cfRule>
    <cfRule type="cellIs" dxfId="14887" priority="99" operator="equal">
      <formula>0</formula>
    </cfRule>
  </conditionalFormatting>
  <conditionalFormatting sqref="O35">
    <cfRule type="cellIs" dxfId="14886" priority="96" operator="equal">
      <formula>0</formula>
    </cfRule>
    <cfRule type="expression" dxfId="14885" priority="97">
      <formula>O35&lt;0</formula>
    </cfRule>
  </conditionalFormatting>
  <conditionalFormatting sqref="O36:O38">
    <cfRule type="expression" dxfId="14884" priority="94">
      <formula>O36&lt;0</formula>
    </cfRule>
    <cfRule type="cellIs" dxfId="14883" priority="95" operator="equal">
      <formula>0</formula>
    </cfRule>
  </conditionalFormatting>
  <conditionalFormatting sqref="O39">
    <cfRule type="cellIs" dxfId="14882" priority="92" operator="equal">
      <formula>0</formula>
    </cfRule>
    <cfRule type="expression" dxfId="14881" priority="93">
      <formula>O39&lt;0</formula>
    </cfRule>
  </conditionalFormatting>
  <conditionalFormatting sqref="O40:O42">
    <cfRule type="expression" dxfId="14880" priority="90">
      <formula>O40&lt;0</formula>
    </cfRule>
    <cfRule type="cellIs" dxfId="14879" priority="91" operator="equal">
      <formula>0</formula>
    </cfRule>
  </conditionalFormatting>
  <conditionalFormatting sqref="O6">
    <cfRule type="expression" dxfId="14878" priority="88">
      <formula>O6&lt;0</formula>
    </cfRule>
    <cfRule type="cellIs" dxfId="14877" priority="89" operator="equal">
      <formula>0</formula>
    </cfRule>
  </conditionalFormatting>
  <conditionalFormatting sqref="O11">
    <cfRule type="cellIs" dxfId="14876" priority="86" operator="equal">
      <formula>0</formula>
    </cfRule>
    <cfRule type="expression" dxfId="14875" priority="87">
      <formula>O11&lt;0</formula>
    </cfRule>
  </conditionalFormatting>
  <conditionalFormatting sqref="O12:O13">
    <cfRule type="expression" dxfId="14874" priority="84">
      <formula>O12&lt;0</formula>
    </cfRule>
    <cfRule type="cellIs" dxfId="14873" priority="85" operator="equal">
      <formula>0</formula>
    </cfRule>
  </conditionalFormatting>
  <conditionalFormatting sqref="O14">
    <cfRule type="expression" dxfId="14872" priority="82">
      <formula>O14&lt;0</formula>
    </cfRule>
    <cfRule type="cellIs" dxfId="14871" priority="83" operator="equal">
      <formula>0</formula>
    </cfRule>
  </conditionalFormatting>
  <conditionalFormatting sqref="O15">
    <cfRule type="cellIs" dxfId="14870" priority="80" operator="equal">
      <formula>0</formula>
    </cfRule>
    <cfRule type="expression" dxfId="14869" priority="81">
      <formula>O15&lt;0</formula>
    </cfRule>
  </conditionalFormatting>
  <conditionalFormatting sqref="O16:O17">
    <cfRule type="expression" dxfId="14868" priority="78">
      <formula>O16&lt;0</formula>
    </cfRule>
    <cfRule type="cellIs" dxfId="14867" priority="79" operator="equal">
      <formula>0</formula>
    </cfRule>
  </conditionalFormatting>
  <conditionalFormatting sqref="O18">
    <cfRule type="expression" dxfId="14866" priority="76">
      <formula>O18&lt;0</formula>
    </cfRule>
    <cfRule type="cellIs" dxfId="14865" priority="77" operator="equal">
      <formula>0</formula>
    </cfRule>
  </conditionalFormatting>
  <conditionalFormatting sqref="O7">
    <cfRule type="cellIs" dxfId="14864" priority="74" operator="equal">
      <formula>0</formula>
    </cfRule>
    <cfRule type="expression" dxfId="14863" priority="75">
      <formula>O7&lt;0</formula>
    </cfRule>
  </conditionalFormatting>
  <conditionalFormatting sqref="O8:O9">
    <cfRule type="expression" dxfId="14862" priority="72">
      <formula>O8&lt;0</formula>
    </cfRule>
    <cfRule type="cellIs" dxfId="14861" priority="73" operator="equal">
      <formula>0</formula>
    </cfRule>
  </conditionalFormatting>
  <conditionalFormatting sqref="O10">
    <cfRule type="expression" dxfId="14860" priority="70">
      <formula>O10&lt;0</formula>
    </cfRule>
    <cfRule type="cellIs" dxfId="14859" priority="71" operator="equal">
      <formula>0</formula>
    </cfRule>
  </conditionalFormatting>
  <conditionalFormatting sqref="O7">
    <cfRule type="cellIs" dxfId="14858" priority="68" operator="equal">
      <formula>0</formula>
    </cfRule>
    <cfRule type="expression" dxfId="14857" priority="69">
      <formula>O7&lt;0</formula>
    </cfRule>
  </conditionalFormatting>
  <conditionalFormatting sqref="O8:O9">
    <cfRule type="expression" dxfId="14856" priority="66">
      <formula>O8&lt;0</formula>
    </cfRule>
    <cfRule type="cellIs" dxfId="14855" priority="67" operator="equal">
      <formula>0</formula>
    </cfRule>
  </conditionalFormatting>
  <conditionalFormatting sqref="O10">
    <cfRule type="expression" dxfId="14854" priority="64">
      <formula>O10&lt;0</formula>
    </cfRule>
    <cfRule type="cellIs" dxfId="14853" priority="65" operator="equal">
      <formula>0</formula>
    </cfRule>
  </conditionalFormatting>
  <conditionalFormatting sqref="O11">
    <cfRule type="cellIs" dxfId="14852" priority="62" operator="equal">
      <formula>0</formula>
    </cfRule>
    <cfRule type="expression" dxfId="14851" priority="63">
      <formula>O11&lt;0</formula>
    </cfRule>
  </conditionalFormatting>
  <conditionalFormatting sqref="O12:O13">
    <cfRule type="expression" dxfId="14850" priority="60">
      <formula>O12&lt;0</formula>
    </cfRule>
    <cfRule type="cellIs" dxfId="14849" priority="61" operator="equal">
      <formula>0</formula>
    </cfRule>
  </conditionalFormatting>
  <conditionalFormatting sqref="O14">
    <cfRule type="expression" dxfId="14848" priority="58">
      <formula>O14&lt;0</formula>
    </cfRule>
    <cfRule type="cellIs" dxfId="14847" priority="59" operator="equal">
      <formula>0</formula>
    </cfRule>
  </conditionalFormatting>
  <conditionalFormatting sqref="O15">
    <cfRule type="cellIs" dxfId="14846" priority="56" operator="equal">
      <formula>0</formula>
    </cfRule>
    <cfRule type="expression" dxfId="14845" priority="57">
      <formula>O15&lt;0</formula>
    </cfRule>
  </conditionalFormatting>
  <conditionalFormatting sqref="O16:O17">
    <cfRule type="expression" dxfId="14844" priority="54">
      <formula>O16&lt;0</formula>
    </cfRule>
    <cfRule type="cellIs" dxfId="14843" priority="55" operator="equal">
      <formula>0</formula>
    </cfRule>
  </conditionalFormatting>
  <conditionalFormatting sqref="O18">
    <cfRule type="expression" dxfId="14842" priority="52">
      <formula>O18&lt;0</formula>
    </cfRule>
    <cfRule type="cellIs" dxfId="14841" priority="53" operator="equal">
      <formula>0</formula>
    </cfRule>
  </conditionalFormatting>
  <conditionalFormatting sqref="O19">
    <cfRule type="cellIs" dxfId="14840" priority="50" operator="equal">
      <formula>0</formula>
    </cfRule>
    <cfRule type="expression" dxfId="14839" priority="51">
      <formula>O19&lt;0</formula>
    </cfRule>
  </conditionalFormatting>
  <conditionalFormatting sqref="O20:O21">
    <cfRule type="expression" dxfId="14838" priority="48">
      <formula>O20&lt;0</formula>
    </cfRule>
    <cfRule type="cellIs" dxfId="14837" priority="49" operator="equal">
      <formula>0</formula>
    </cfRule>
  </conditionalFormatting>
  <conditionalFormatting sqref="O22">
    <cfRule type="expression" dxfId="14836" priority="46">
      <formula>O22&lt;0</formula>
    </cfRule>
    <cfRule type="cellIs" dxfId="14835" priority="47" operator="equal">
      <formula>0</formula>
    </cfRule>
  </conditionalFormatting>
  <conditionalFormatting sqref="O23">
    <cfRule type="cellIs" dxfId="14834" priority="44" operator="equal">
      <formula>0</formula>
    </cfRule>
    <cfRule type="expression" dxfId="14833" priority="45">
      <formula>O23&lt;0</formula>
    </cfRule>
  </conditionalFormatting>
  <conditionalFormatting sqref="O24:O25">
    <cfRule type="expression" dxfId="14832" priority="42">
      <formula>O24&lt;0</formula>
    </cfRule>
    <cfRule type="cellIs" dxfId="14831" priority="43" operator="equal">
      <formula>0</formula>
    </cfRule>
  </conditionalFormatting>
  <conditionalFormatting sqref="O26">
    <cfRule type="expression" dxfId="14830" priority="40">
      <formula>O26&lt;0</formula>
    </cfRule>
    <cfRule type="cellIs" dxfId="14829" priority="41" operator="equal">
      <formula>0</formula>
    </cfRule>
  </conditionalFormatting>
  <conditionalFormatting sqref="O27">
    <cfRule type="cellIs" dxfId="14828" priority="38" operator="equal">
      <formula>0</formula>
    </cfRule>
    <cfRule type="expression" dxfId="14827" priority="39">
      <formula>O27&lt;0</formula>
    </cfRule>
  </conditionalFormatting>
  <conditionalFormatting sqref="O28:O29">
    <cfRule type="expression" dxfId="14826" priority="36">
      <formula>O28&lt;0</formula>
    </cfRule>
    <cfRule type="cellIs" dxfId="14825" priority="37" operator="equal">
      <formula>0</formula>
    </cfRule>
  </conditionalFormatting>
  <conditionalFormatting sqref="O30">
    <cfRule type="expression" dxfId="14824" priority="34">
      <formula>O30&lt;0</formula>
    </cfRule>
    <cfRule type="cellIs" dxfId="14823" priority="35" operator="equal">
      <formula>0</formula>
    </cfRule>
  </conditionalFormatting>
  <conditionalFormatting sqref="O31">
    <cfRule type="cellIs" dxfId="14822" priority="32" operator="equal">
      <formula>0</formula>
    </cfRule>
    <cfRule type="expression" dxfId="14821" priority="33">
      <formula>O31&lt;0</formula>
    </cfRule>
  </conditionalFormatting>
  <conditionalFormatting sqref="O32:O33">
    <cfRule type="expression" dxfId="14820" priority="30">
      <formula>O32&lt;0</formula>
    </cfRule>
    <cfRule type="cellIs" dxfId="14819" priority="31" operator="equal">
      <formula>0</formula>
    </cfRule>
  </conditionalFormatting>
  <conditionalFormatting sqref="O34">
    <cfRule type="expression" dxfId="14818" priority="28">
      <formula>O34&lt;0</formula>
    </cfRule>
    <cfRule type="cellIs" dxfId="14817" priority="29" operator="equal">
      <formula>0</formula>
    </cfRule>
  </conditionalFormatting>
  <conditionalFormatting sqref="O35">
    <cfRule type="cellIs" dxfId="14816" priority="26" operator="equal">
      <formula>0</formula>
    </cfRule>
    <cfRule type="expression" dxfId="14815" priority="27">
      <formula>O35&lt;0</formula>
    </cfRule>
  </conditionalFormatting>
  <conditionalFormatting sqref="O36:O37">
    <cfRule type="expression" dxfId="14814" priority="24">
      <formula>O36&lt;0</formula>
    </cfRule>
    <cfRule type="cellIs" dxfId="14813" priority="25" operator="equal">
      <formula>0</formula>
    </cfRule>
  </conditionalFormatting>
  <conditionalFormatting sqref="O38">
    <cfRule type="expression" dxfId="14812" priority="22">
      <formula>O38&lt;0</formula>
    </cfRule>
    <cfRule type="cellIs" dxfId="14811" priority="23" operator="equal">
      <formula>0</formula>
    </cfRule>
  </conditionalFormatting>
  <conditionalFormatting sqref="O39">
    <cfRule type="cellIs" dxfId="14810" priority="20" operator="equal">
      <formula>0</formula>
    </cfRule>
    <cfRule type="expression" dxfId="14809" priority="21">
      <formula>O39&lt;0</formula>
    </cfRule>
  </conditionalFormatting>
  <conditionalFormatting sqref="O40:O41">
    <cfRule type="expression" dxfId="14808" priority="18">
      <formula>O40&lt;0</formula>
    </cfRule>
    <cfRule type="cellIs" dxfId="14807" priority="19" operator="equal">
      <formula>0</formula>
    </cfRule>
  </conditionalFormatting>
  <conditionalFormatting sqref="O42">
    <cfRule type="expression" dxfId="14806" priority="16">
      <formula>O42&lt;0</formula>
    </cfRule>
    <cfRule type="cellIs" dxfId="14805" priority="17" operator="equal">
      <formula>0</formula>
    </cfRule>
  </conditionalFormatting>
  <conditionalFormatting sqref="O43">
    <cfRule type="cellIs" dxfId="14804" priority="14" operator="equal">
      <formula>0</formula>
    </cfRule>
    <cfRule type="expression" dxfId="14803" priority="15">
      <formula>O43&lt;0</formula>
    </cfRule>
  </conditionalFormatting>
  <conditionalFormatting sqref="O44:O46">
    <cfRule type="expression" dxfId="14802" priority="12">
      <formula>O44&lt;0</formula>
    </cfRule>
    <cfRule type="cellIs" dxfId="14801" priority="13" operator="equal">
      <formula>0</formula>
    </cfRule>
  </conditionalFormatting>
  <conditionalFormatting sqref="O43">
    <cfRule type="cellIs" dxfId="14800" priority="10" operator="equal">
      <formula>0</formula>
    </cfRule>
    <cfRule type="expression" dxfId="14799" priority="11">
      <formula>O43&lt;0</formula>
    </cfRule>
  </conditionalFormatting>
  <conditionalFormatting sqref="O44:O46">
    <cfRule type="expression" dxfId="14798" priority="8">
      <formula>O44&lt;0</formula>
    </cfRule>
    <cfRule type="cellIs" dxfId="14797" priority="9" operator="equal">
      <formula>0</formula>
    </cfRule>
  </conditionalFormatting>
  <conditionalFormatting sqref="O43">
    <cfRule type="cellIs" dxfId="14796" priority="6" operator="equal">
      <formula>0</formula>
    </cfRule>
    <cfRule type="expression" dxfId="14795" priority="7">
      <formula>O43&lt;0</formula>
    </cfRule>
  </conditionalFormatting>
  <conditionalFormatting sqref="O44:O45">
    <cfRule type="expression" dxfId="14794" priority="4">
      <formula>O44&lt;0</formula>
    </cfRule>
    <cfRule type="cellIs" dxfId="14793" priority="5" operator="equal">
      <formula>0</formula>
    </cfRule>
  </conditionalFormatting>
  <conditionalFormatting sqref="O46">
    <cfRule type="expression" dxfId="14792" priority="2">
      <formula>O46&lt;0</formula>
    </cfRule>
    <cfRule type="cellIs" dxfId="14791" priority="3" operator="equal">
      <formula>0</formula>
    </cfRule>
  </conditionalFormatting>
  <conditionalFormatting sqref="Y2:Y7">
    <cfRule type="beginsWith" dxfId="14790" priority="1" operator="beginsWith" text="DP">
      <formula>LEFT(Y2,LEN("DP"))="DP"</formula>
    </cfRule>
  </conditionalFormatting>
  <dataValidations count="2">
    <dataValidation type="list" allowBlank="1" showInputMessage="1" showErrorMessage="1" sqref="N47" xr:uid="{E6923172-2CEE-4ABE-97F5-9DBEC148E4B2}">
      <formula1>$W$48:$W$49</formula1>
    </dataValidation>
    <dataValidation type="list" allowBlank="1" showInputMessage="1" showErrorMessage="1" sqref="K3 A39 F19 F31 F7 F15 F23 F3 F11 F27 A35 A19 A31 K27 A7 A15 A23 A3 A11 A27 K11 F39 F35 K19 K31 K7 K15 K23 K39 K35 K43" xr:uid="{0A5EB8AC-7D64-48FC-BD2A-793B122CDC84}">
      <formula1>$K$101:$K$105</formula1>
    </dataValidation>
  </dataValidations>
  <pageMargins left="0.43307086614173229" right="3.937007874015748E-2" top="0.35433070866141736" bottom="0.35433070866141736" header="0.31496062992125984" footer="0.31496062992125984"/>
  <pageSetup paperSize="9" orientation="portrait" horizontalDpi="0" verticalDpi="0"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ilha32">
    <tabColor rgb="FFFFFF00"/>
  </sheetPr>
  <dimension ref="A1:BN651"/>
  <sheetViews>
    <sheetView showGridLines="0" showRuler="0" showWhiteSpace="0" zoomScale="115" zoomScaleNormal="115" workbookViewId="0">
      <pane ySplit="1" topLeftCell="A2" activePane="bottomLeft" state="frozen"/>
      <selection pane="bottomLeft" sqref="A1:I1"/>
    </sheetView>
  </sheetViews>
  <sheetFormatPr defaultRowHeight="15" x14ac:dyDescent="0.25"/>
  <cols>
    <col min="1" max="1" width="10.85546875" style="1" customWidth="1"/>
    <col min="2" max="2" width="8" style="1" bestFit="1" customWidth="1"/>
    <col min="3" max="3" width="6.140625" style="6" bestFit="1" customWidth="1"/>
    <col min="4" max="4" width="4.7109375" style="6" customWidth="1"/>
    <col min="5" max="5" width="2.5703125" style="1" customWidth="1"/>
    <col min="6" max="6" width="10.85546875" style="1" customWidth="1"/>
    <col min="7" max="7" width="8" style="1" bestFit="1" customWidth="1"/>
    <col min="8" max="8" width="6.140625" style="1" bestFit="1" customWidth="1"/>
    <col min="9" max="9" width="4.7109375" style="1" bestFit="1" customWidth="1"/>
    <col min="10" max="10" width="2.5703125" style="1" customWidth="1"/>
    <col min="11" max="11" width="10.85546875" style="1" customWidth="1"/>
    <col min="12" max="12" width="8" style="1" bestFit="1" customWidth="1"/>
    <col min="13" max="13" width="6.140625" style="1" bestFit="1" customWidth="1"/>
    <col min="14" max="14" width="4.7109375" style="1" customWidth="1"/>
    <col min="15" max="15" width="2.5703125" style="1" customWidth="1"/>
    <col min="16" max="16" width="10.7109375" style="1" bestFit="1" customWidth="1"/>
    <col min="17" max="17" width="5.5703125" style="1" bestFit="1" customWidth="1"/>
    <col min="18" max="18" width="1" style="1" customWidth="1"/>
    <col min="19" max="19" width="10.7109375" style="1" bestFit="1" customWidth="1"/>
    <col min="20" max="20" width="3" style="1" bestFit="1" customWidth="1"/>
    <col min="21" max="21" width="3.42578125" style="1" customWidth="1"/>
    <col min="22" max="22" width="32.28515625" style="1" customWidth="1"/>
    <col min="23" max="23" width="8" style="1" bestFit="1" customWidth="1"/>
    <col min="24" max="24" width="6.140625" style="1" bestFit="1" customWidth="1"/>
    <col min="25" max="25" width="9.140625" style="9"/>
    <col min="26" max="27" width="9.140625" style="1"/>
    <col min="28" max="28" width="13.42578125" style="1" customWidth="1"/>
    <col min="29" max="29" width="16.140625" style="1" customWidth="1"/>
    <col min="30" max="30" width="12.7109375" style="1" bestFit="1" customWidth="1"/>
    <col min="31" max="16384" width="9.140625" style="1"/>
  </cols>
  <sheetData>
    <row r="1" spans="1:66" ht="30.75" customHeight="1" x14ac:dyDescent="0.25">
      <c r="A1" s="280" t="str">
        <f>IF(DADOS!H24=0, "", DADOS!H24)</f>
        <v/>
      </c>
      <c r="B1" s="280"/>
      <c r="C1" s="280"/>
      <c r="D1" s="280"/>
      <c r="E1" s="280"/>
      <c r="F1" s="280"/>
      <c r="G1" s="280"/>
      <c r="H1" s="280"/>
      <c r="I1" s="280"/>
      <c r="J1" s="15" t="s">
        <v>121</v>
      </c>
      <c r="K1" s="281" t="str">
        <f>CONFIG!G5</f>
        <v>MARÇO</v>
      </c>
      <c r="L1" s="281"/>
      <c r="M1" s="281">
        <f>CONFIG!G7</f>
        <v>2026</v>
      </c>
      <c r="N1" s="281"/>
      <c r="O1" s="10"/>
      <c r="P1" s="283"/>
      <c r="Q1" s="283"/>
      <c r="R1" s="22"/>
      <c r="S1" s="283"/>
      <c r="T1" s="283"/>
      <c r="V1" s="17"/>
      <c r="W1" s="282" t="s">
        <v>9</v>
      </c>
      <c r="X1" s="282"/>
    </row>
    <row r="2" spans="1:66" s="6" customFormat="1" x14ac:dyDescent="0.25">
      <c r="A2" s="2" t="s">
        <v>1</v>
      </c>
      <c r="B2" s="2" t="s">
        <v>0</v>
      </c>
      <c r="C2" s="2" t="s">
        <v>4</v>
      </c>
      <c r="D2" s="2" t="s">
        <v>5</v>
      </c>
      <c r="E2" s="188"/>
      <c r="F2" s="3" t="s">
        <v>1</v>
      </c>
      <c r="G2" s="3" t="s">
        <v>0</v>
      </c>
      <c r="H2" s="3" t="s">
        <v>4</v>
      </c>
      <c r="I2" s="3" t="s">
        <v>5</v>
      </c>
      <c r="J2" s="187"/>
      <c r="K2" s="3" t="s">
        <v>1</v>
      </c>
      <c r="L2" s="2" t="s">
        <v>0</v>
      </c>
      <c r="M2" s="3" t="s">
        <v>4</v>
      </c>
      <c r="N2" s="3" t="s">
        <v>5</v>
      </c>
      <c r="O2" s="4"/>
      <c r="P2" s="294" t="s">
        <v>57</v>
      </c>
      <c r="Q2" s="294"/>
      <c r="R2" s="294"/>
      <c r="S2" s="294"/>
      <c r="T2" s="21" t="s">
        <v>32</v>
      </c>
      <c r="U2" s="1"/>
      <c r="V2" s="17"/>
      <c r="W2" s="9" t="s">
        <v>6</v>
      </c>
      <c r="X2" s="9" t="s">
        <v>4</v>
      </c>
      <c r="Y2" s="9" t="s">
        <v>122</v>
      </c>
      <c r="Z2" s="1"/>
      <c r="AA2" s="1"/>
      <c r="AB2" s="1"/>
      <c r="AC2" s="1"/>
      <c r="AD2" s="1"/>
      <c r="AE2" s="1"/>
      <c r="AF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row>
    <row r="3" spans="1:66" ht="15" customHeight="1" x14ac:dyDescent="0.25">
      <c r="A3" s="11" t="s">
        <v>17</v>
      </c>
      <c r="B3" s="46"/>
      <c r="C3" s="7"/>
      <c r="D3" s="49" t="str">
        <f>_xlfn.LET(_xlpm.a,A3,_xlpm.c,C3,_xlpm.x,$X$3,_xlpm.y,$Y$3,_xlpm.limInf,$B$51,_xlpm.limSup,$C$51,_xlpm.linhaAnt,A4,IF(_xlpm.a="FÉRIAS","FRS",IF(_xlpm.a="FERIADO","FER",IF(_xlpm.a="NTRAB","NTB",IF(AND(_xlpm.a="ATESTADO",_xlpm.c=""),"ATD",IF(_xlpm.c&lt;&gt;"",IF(_xlpm.c&lt;=_xlpm.x,IF(_xlpm.c&gt;_xlpm.y,"DP","OK"),"ATR"),IF(_xlpm.linhaAnt&lt;_xlpm.limInf,"FAL","")))))))</f>
        <v>FER</v>
      </c>
      <c r="E3" s="192" t="str">
        <f>IFERROR(IF(C3="","",IF(A5="SÁBADO",IF(ABS((INT($Y$8/100)*60+MOD($Y$8,100))-(INT(C3/100)*60+MOD(C3,100)))&lt;=5,0,(INT($Y$8/100)*60+MOD($Y$8,100))-(INT(C3/100)*60+MOD(C3,100))),IF(ABS((INT($Y$3/100)*60+MOD($Y$3,100))-(INT(C3/100)*60+MOD(C3,100)))&lt;=5,0,(INT($Y$3/100)*60+MOD($Y$3,100))-(INT(C3/100)*60+MOD(C3,100))))),"")</f>
        <v/>
      </c>
      <c r="F3" s="11"/>
      <c r="G3" s="256" t="s">
        <v>10</v>
      </c>
      <c r="H3" s="257"/>
      <c r="I3" s="257"/>
      <c r="J3" s="176" t="str">
        <f>IFERROR(IF(H3="","",IF(F5="SÁBADO",IF(ABS((INT($Y$8/100)*60+MOD($Y$8,100))-(INT(H3/100)*60+MOD(H3,100)))&lt;=5,0,(INT($Y$8/100)*60+MOD($Y$8,100))-(INT(H3/100)*60+MOD(H3,100))),IF(ABS((INT($Y$3/100)*60+MOD($Y$3,100))-(INT(H3/100)*60+MOD(H3,100)))&lt;=5,0,(INT($Y$3/100)*60+MOD($Y$3,100))-(INT(H3/100)*60+MOD(H3,100))))),"")</f>
        <v/>
      </c>
      <c r="K3" s="11"/>
      <c r="L3" s="46"/>
      <c r="M3" s="7"/>
      <c r="N3" s="49" t="str">
        <f ca="1">_xlfn.LET(_xlpm.a,K3,_xlpm.c,M3,_xlpm.x,$X$3,_xlpm.y,$Y$3,_xlpm.limInf,$B$51,_xlpm.limSup,$C$51,_xlpm.linhaAnt,K4,IF(_xlpm.a="FÉRIAS","FRS",IF(_xlpm.a="FERIADO","FER",IF(_xlpm.a="NTRAB","NTB",IF(AND(_xlpm.a="ATESTADO",_xlpm.c=""),"ATD",IF(_xlpm.c&lt;&gt;"",IF(_xlpm.c&lt;=_xlpm.x,IF(_xlpm.c&gt;_xlpm.y,"DP","OK"),"ATR"),IF(_xlpm.linhaAnt&lt;_xlpm.limInf,"FAL","")))))))</f>
        <v/>
      </c>
      <c r="O3" s="192" t="str">
        <f>IF($N$47&lt;&gt;"SIM","",IFERROR(IF(TRIM(M3&amp;"")="","",_xlfn.LET(_xlpm.v,VALUE(TRIM(M3&amp;"")),_xlpm.alvo,IF(K5="SÁBADO",(INT($Y$8/100)*60+MOD($Y$8,100)),(INT($Y$3/100)*60+MOD($Y$3,100))),_xlpm.real,(INT(_xlpm.v/100)*60+MOD(_xlpm.v,100)),_xlpm.dif,_xlpm.alvo-_xlpm.real,IF(ABS(_xlpm.dif)&lt;=5,0,_xlpm.dif))),"ER"))</f>
        <v/>
      </c>
      <c r="P3" s="236"/>
      <c r="Q3" s="235"/>
      <c r="R3" s="190"/>
      <c r="S3" s="239" t="str">
        <f>IF(R3="","",TEXT(R3,"00""/""00""/""0000"))</f>
        <v/>
      </c>
      <c r="T3" s="233" t="str">
        <f>IF(R3="","",LEFT(S3&amp;"00",2))</f>
        <v/>
      </c>
      <c r="V3" s="17"/>
      <c r="W3" s="9" t="s">
        <v>7</v>
      </c>
      <c r="X3" s="35">
        <f>DADOS!K24+5</f>
        <v>5</v>
      </c>
      <c r="Y3" s="35">
        <f>X3-5</f>
        <v>0</v>
      </c>
    </row>
    <row r="4" spans="1:66" x14ac:dyDescent="0.25">
      <c r="A4" s="41">
        <f ca="1">IF(AND($B$51=1,$A$52&lt;&gt;"01/01/2021"),"HOJE",1)</f>
        <v>1</v>
      </c>
      <c r="B4" s="46"/>
      <c r="C4" s="7"/>
      <c r="D4" s="49" t="str">
        <f>_xlfn.LET(_xlpm.a,A3,_xlpm.c,C4,_xlpm.x,$X$4,_xlpm.limInf,$B$51,_xlpm.limSup,$C$51,_xlpm.linhaAnt,A4,IF(_xlpm.a="FÉRIAS","FRS",IF(_xlpm.a="FERIADO","FER",IF(_xlpm.a="NTRAB","NTB",IF(AND(_xlpm.a="ATESTADO",_xlpm.c=""),"ATD",IF(_xlpm.c&lt;&gt;"",IF(_xlpm.c&gt;=_xlpm.x,"OK","ANT"),IF(_xlpm.linhaAnt&lt;_xlpm.limInf,"FAL","")))))))</f>
        <v>FER</v>
      </c>
      <c r="E4" s="192" t="str">
        <f>IFERROR(IF(C4="","",IF(ABS((INT($X$4/100)*60+MOD($X$4,100))-(INT(C4/100)*60+MOD(C4,100)))&lt;=5,0,(INT($X$4/100)*60+MOD($X$4,100))-(INT(C4/100)*60+MOD(C4,100))))*-1,"")</f>
        <v/>
      </c>
      <c r="F4" s="41">
        <f ca="1">IF($B$51=11,"HOJE",11)</f>
        <v>11</v>
      </c>
      <c r="G4" s="256"/>
      <c r="H4" s="257"/>
      <c r="I4" s="257"/>
      <c r="J4" s="176" t="str">
        <f>IFERROR(IF(H4="","",IF(ABS((INT($X$4/100)*60+MOD($X$4,100))-(INT(H4/100)*60+MOD(H4,100)))&lt;=5,0,(INT($X$4/100)*60+MOD($X$4,100))-(INT(H4/100)*60+MOD(H4,100))))*-1,"")</f>
        <v/>
      </c>
      <c r="K4" s="41">
        <f ca="1">IF($B$51=21,"HOJE",21)</f>
        <v>21</v>
      </c>
      <c r="L4" s="46"/>
      <c r="M4" s="7"/>
      <c r="N4" s="49" t="str">
        <f ca="1">_xlfn.LET(_xlpm.a,K3,_xlpm.c,M4,_xlpm.x,$X$4,_xlpm.limInf,$B$51,_xlpm.limSup,$C$51,_xlpm.linhaAnt,K4,IF(_xlpm.a="FÉRIAS","FRS",IF(_xlpm.a="FERIADO","FER",IF(_xlpm.a="NTRAB","NTB",IF(AND(_xlpm.a="ATESTADO",_xlpm.c=""),"ATD",IF(_xlpm.c&lt;&gt;"",IF(_xlpm.c&gt;=_xlpm.x,"OK","ANT"),IF(_xlpm.linhaAnt&lt;_xlpm.limInf,"FAL","")))))))</f>
        <v/>
      </c>
      <c r="O4" s="192" t="str">
        <f>IF($N$47&lt;&gt;"SIM","",IFERROR(IF(TRIM(M4&amp;"")="","",_xlfn.LET(_xlpm.v,VALUE(TRIM(M4&amp;"")),_xlpm.alvo,(INT($X$4/100)*60+MOD($X$4,100)),_xlpm.real,(INT(_xlpm.v/100)*60+MOD(_xlpm.v,100)),_xlpm.dif,_xlpm.alvo-_xlpm.real,IF(ABS(_xlpm.dif)&lt;=5,0,_xlpm.dif))*-1),"ER"))</f>
        <v/>
      </c>
      <c r="P4" s="231"/>
      <c r="Q4" s="235"/>
      <c r="R4" s="190"/>
      <c r="S4" s="239" t="str">
        <f t="shared" ref="S4:S53" si="0">IF(R4="","",TEXT(R4,"00""/""00""/""0000"))</f>
        <v/>
      </c>
      <c r="T4" s="233" t="str">
        <f t="shared" ref="T4:T53" si="1">IF(R4="","",LEFT(S4&amp;"00",2))</f>
        <v/>
      </c>
      <c r="U4" s="5"/>
      <c r="V4" s="18"/>
      <c r="W4" s="9" t="s">
        <v>2</v>
      </c>
      <c r="X4" s="35">
        <f>DADOS!L24</f>
        <v>0</v>
      </c>
      <c r="Y4" s="35">
        <f>X4</f>
        <v>0</v>
      </c>
    </row>
    <row r="5" spans="1:66" x14ac:dyDescent="0.25">
      <c r="A5" s="41" t="str">
        <f>CONFIG!G3</f>
        <v>DOMINGO</v>
      </c>
      <c r="B5" s="46"/>
      <c r="C5" s="7"/>
      <c r="D5" s="49" t="str">
        <f>_xlfn.LET(_xlpm.a,A3,_xlpm.c,C5,_xlpm.x,$X$5,_xlpm.y,$Y$5,_xlpm.limInf,$B$51,_xlpm.limSup,$C$51,_xlpm.linhaAnt,A4,IF(_xlpm.a="FÉRIAS","FRS",IF(_xlpm.a="FERIADO","FER",IF(_xlpm.a="NTRAB","NTB",IF(AND(_xlpm.a="ATESTADO",_xlpm.c=""),"ATD",IF(_xlpm.c&lt;&gt;"",IF(_xlpm.c&lt;=_xlpm.x,IF(_xlpm.c&gt;_xlpm.y,"DP","OK"),"ATR"),IF(_xlpm.linhaAnt&lt;_xlpm.limInf,"FAL","")))))))</f>
        <v>FER</v>
      </c>
      <c r="E5" s="192" t="str">
        <f>IFERROR(IF(C5="","",IF(ABS((INT($Y$5/100)*60+MOD($Y$5,100))-(INT(C5/100)*60+MOD(C5,100)))&lt;=5,0,(INT($Y$5/100)*60+MOD($Y$5,100))-(INT(C5/100)*60+MOD(C5,100)))),"")</f>
        <v/>
      </c>
      <c r="F5" s="41" t="str">
        <f>IF(A41="SÁBADO","DOMINGO",IF(A41="DOMINGO","SEGUNDA",IF(A41="SEGUNDA","TERÇA",IF(A41="SEGUNDA","TERÇA",IF(A41="TERÇA","QUARTA",IF(A41="QUARTA","QUINTA",IF(A41="QUINTA","SEXTA",IF(A41="SEXTA","SÁBADO","ERRO"))))))))</f>
        <v>QUARTA</v>
      </c>
      <c r="G5" s="256"/>
      <c r="H5" s="257"/>
      <c r="I5" s="257"/>
      <c r="J5" s="176" t="str">
        <f>IFERROR(IF(H5="","",IF(ABS((INT($Y$5/100)*60+MOD($Y$5,100))-(INT(H5/100)*60+MOD(H5,100)))&lt;=5,0,(INT($Y$5/100)*60+MOD($Y$5,100))-(INT(H5/100)*60+MOD(H5,100)))),"")</f>
        <v/>
      </c>
      <c r="K5" s="41" t="str">
        <f>IF(F41="SÁBADO","DOMINGO",IF(F41="DOMINGO","SEGUNDA",IF(F41="SEGUNDA","TERÇA",IF(F41="SEGUNDA","TERÇA",IF(F41="TERÇA","QUARTA",IF(F41="QUARTA","QUINTA",IF(F41="QUINTA","SEXTA",IF(F41="SEXTA","SÁBADO","ERRO"))))))))</f>
        <v>SÁBADO</v>
      </c>
      <c r="L5" s="46"/>
      <c r="M5" s="7"/>
      <c r="N5" s="49" t="str">
        <f ca="1">_xlfn.LET(_xlpm.a,K3,_xlpm.c,M5,_xlpm.x,$X$5,_xlpm.y,$Y$5,_xlpm.limInf,$B$51,_xlpm.limSup,$C$51,_xlpm.linhaAnt,K4,IF(_xlpm.a="FÉRIAS","FRS",IF(_xlpm.a="FERIADO","FER",IF(_xlpm.a="NTRAB","NTB",IF(AND(_xlpm.a="ATESTADO",_xlpm.c=""),"ATD",IF(_xlpm.c&lt;&gt;"",IF(_xlpm.c&lt;=_xlpm.x,IF(_xlpm.c&gt;_xlpm.y,"DP","OK"),"ATR"),IF(_xlpm.linhaAnt&lt;_xlpm.limInf,"FAL","")))))))</f>
        <v/>
      </c>
      <c r="O5" s="192" t="str">
        <f>IF($N$47&lt;&gt;"SIM","",IFERROR(IF(TRIM(M5&amp;"")="","",_xlfn.LET(_xlpm.v,VALUE(TRIM(M5&amp;"")),_xlpm.alvo,(INT($Y$5/100)*60+MOD($Y$5,100)),_xlpm.real,(INT(_xlpm.v/100)*60+MOD(_xlpm.v,100)),_xlpm.dif,_xlpm.alvo-_xlpm.real,IF(ABS(_xlpm.dif)&lt;=5,0,_xlpm.dif))),"ER"))</f>
        <v/>
      </c>
      <c r="P5" s="236"/>
      <c r="Q5" s="235"/>
      <c r="R5" s="190"/>
      <c r="S5" s="239" t="str">
        <f t="shared" si="0"/>
        <v/>
      </c>
      <c r="T5" s="233" t="str">
        <f t="shared" si="1"/>
        <v/>
      </c>
      <c r="U5" s="5"/>
      <c r="V5" s="18"/>
      <c r="W5" s="9" t="s">
        <v>8</v>
      </c>
      <c r="X5" s="35">
        <f>DADOS!M24+5</f>
        <v>5</v>
      </c>
      <c r="Y5" s="35">
        <f>X5-5</f>
        <v>0</v>
      </c>
    </row>
    <row r="6" spans="1:66" x14ac:dyDescent="0.25">
      <c r="A6" s="38"/>
      <c r="B6" s="46"/>
      <c r="C6" s="7"/>
      <c r="D6" s="49" t="str">
        <f>_xlfn.LET(_xlpm.a,A3,_xlpm.c,C6,_xlpm.x,$X$6,_xlpm.limInf,$B$51,_xlpm.limSup,$C$51,_xlpm.linhaAnt,A4,IF(_xlpm.a="FÉRIAS","FRS",IF(_xlpm.a="FERIADO","FER",IF(_xlpm.a="NTRAB","NTB",IF(AND(_xlpm.a="ATESTADO",_xlpm.c=""),"ATD",IF(_xlpm.c&lt;&gt;"",IF(_xlpm.c&gt;=_xlpm.x,"OK","ANT"),IF(_xlpm.linhaAnt&lt;_xlpm.limInf,"FAL","")))))))</f>
        <v>FER</v>
      </c>
      <c r="E6" s="192" t="str">
        <f>IFERROR(IF(C6="","",IF(ABS((INT($X$6/100)*60+MOD($X$6,100))-(INT(C6/100)*60+MOD(C6,100)))&lt;=5,0,(INT($X$6/100)*60+MOD($X$6,100))-(INT(C6/100)*60+MOD(C6,100))))*-1,"")</f>
        <v/>
      </c>
      <c r="F6" s="38"/>
      <c r="G6" s="256"/>
      <c r="H6" s="257"/>
      <c r="I6" s="257"/>
      <c r="J6" s="176" t="str">
        <f>IFERROR(IF(H6="","",IF(ABS((INT($X$6/100)*60+MOD($X$6,100))-(INT(H6/100)*60+MOD(H6,100)))&lt;=5,0,(INT($X$6/100)*60+MOD($X$6,100))-(INT(H6/100)*60+MOD(H6,100))))*-1,"")</f>
        <v/>
      </c>
      <c r="K6" s="38"/>
      <c r="L6" s="46"/>
      <c r="M6" s="7"/>
      <c r="N6" s="49" t="str">
        <f ca="1">_xlfn.LET(_xlpm.a,K3,_xlpm.c,M6,_xlpm.x,$X$6,_xlpm.limInf,$B$51,_xlpm.limSup,$C$51,_xlpm.linhaAnt,K4,IF(_xlpm.a="FÉRIAS","FRS",IF(_xlpm.a="FERIADO","FER",IF(_xlpm.a="NTRAB","NTB",IF(AND(_xlpm.a="ATESTADO",_xlpm.c=""),"ATD",IF(_xlpm.c&lt;&gt;"",IF(_xlpm.c&gt;=_xlpm.x,"OK","ANT"),IF(_xlpm.linhaAnt&lt;_xlpm.limInf,"FAL","")))))))</f>
        <v/>
      </c>
      <c r="O6" s="192" t="str">
        <f>IF($N$47&lt;&gt;"SIM","",IFERROR(IF(TRIM(M6&amp;"")="","",_xlfn.LET(_xlpm.v,VALUE(TRIM(M6&amp;"")),_xlpm.alvo,(INT($X$6/100)*60+MOD($X$6,100)),_xlpm.real,(INT(_xlpm.v/100)*60+MOD(_xlpm.v,100)),_xlpm.dif,_xlpm.alvo-_xlpm.real,IF(ABS(_xlpm.dif)&lt;=5,0,_xlpm.dif))*-1),"ER"))</f>
        <v/>
      </c>
      <c r="P6" s="236"/>
      <c r="Q6" s="235"/>
      <c r="R6" s="190"/>
      <c r="S6" s="239" t="str">
        <f t="shared" si="0"/>
        <v/>
      </c>
      <c r="T6" s="233" t="str">
        <f t="shared" si="1"/>
        <v/>
      </c>
      <c r="U6" s="5"/>
      <c r="V6" s="18"/>
      <c r="W6" s="9" t="s">
        <v>3</v>
      </c>
      <c r="X6" s="35">
        <f>DADOS!N24</f>
        <v>0</v>
      </c>
      <c r="Y6" s="35">
        <f>X6</f>
        <v>0</v>
      </c>
    </row>
    <row r="7" spans="1:66" ht="15" customHeight="1" x14ac:dyDescent="0.25">
      <c r="A7" s="12"/>
      <c r="B7" s="47"/>
      <c r="C7" s="48"/>
      <c r="D7" s="50" t="str">
        <f ca="1">_xlfn.LET(_xlpm.a,A7,_xlpm.c,C7,_xlpm.x,$X$3,_xlpm.y,$Y$3,_xlpm.limInf,$B$51,_xlpm.limSup,$C$51,_xlpm.linhaAnt,A8,IF(_xlpm.a="FÉRIAS","FRS",IF(_xlpm.a="FERIADO","FER",IF(_xlpm.a="NTRAB","NTB",IF(AND(_xlpm.a="ATESTADO",_xlpm.c=""),"ATD",IF(_xlpm.c&lt;&gt;"",IF(_xlpm.c&lt;=_xlpm.x,IF(_xlpm.c&gt;_xlpm.y,"DP","OK"),"ATR"),IF(_xlpm.linhaAnt&lt;_xlpm.limInf,"FAL","")))))))</f>
        <v>FAL</v>
      </c>
      <c r="E7" s="192" t="str">
        <f>IFERROR(IF(C7="","",IF(A9="SÁBADO",IF(ABS((INT($Y$8/100)*60+MOD($Y$8,100))-(INT(C7/100)*60+MOD(C7,100)))&lt;=5,0,(INT($Y$8/100)*60+MOD($Y$8,100))-(INT(C7/100)*60+MOD(C7,100))),IF(ABS((INT($Y$3/100)*60+MOD($Y$3,100))-(INT(C7/100)*60+MOD(C7,100)))&lt;=5,0,(INT($Y$3/100)*60+MOD($Y$3,100))-(INT(C7/100)*60+MOD(C7,100))))),"")</f>
        <v/>
      </c>
      <c r="F7" s="12"/>
      <c r="G7" s="47"/>
      <c r="H7" s="48"/>
      <c r="I7" s="50" t="str">
        <f ca="1">_xlfn.LET(_xlpm.a,F7,_xlpm.c,H7,_xlpm.x,$X$3,_xlpm.y,$Y$3,_xlpm.limInf,$B$51,_xlpm.limSup,$C$51,_xlpm.linhaAnt,F8,IF(_xlpm.a="FÉRIAS","FRS",IF(_xlpm.a="FERIADO","FER",IF(_xlpm.a="NTRAB","NTB",IF(AND(_xlpm.a="ATESTADO",_xlpm.c=""),"ATD",IF(_xlpm.c&lt;&gt;"",IF(_xlpm.c&lt;=_xlpm.x,IF(_xlpm.c&gt;_xlpm.y,"DP","OK"),"ATR"),IF(_xlpm.linhaAnt&lt;_xlpm.limInf,"FAL","")))))))</f>
        <v/>
      </c>
      <c r="J7" s="176" t="str">
        <f>IFERROR(IF(H7="","",IF(F9="SÁBADO",IF(ABS((INT($Y$8/100)*60+MOD($Y$8,100))-(INT(H7/100)*60+MOD(H7,100)))&lt;=5,0,(INT($Y$8/100)*60+MOD($Y$8,100))-(INT(H7/100)*60+MOD(H7,100))),IF(ABS((INT($Y$3/100)*60+MOD($Y$3,100))-(INT(H7/100)*60+MOD(H7,100)))&lt;=5,0,(INT($Y$3/100)*60+MOD($Y$3,100))-(INT(H7/100)*60+MOD(H7,100))))),"")</f>
        <v/>
      </c>
      <c r="K7" s="12"/>
      <c r="L7" s="47"/>
      <c r="M7" s="48"/>
      <c r="N7" s="50" t="str">
        <f ca="1">_xlfn.LET(_xlpm.a,K7,_xlpm.c,M7,_xlpm.x,$X$3,_xlpm.y,$Y$3,_xlpm.limInf,$B$51,_xlpm.limSup,$C$51,_xlpm.linhaAnt,K8,IF(_xlpm.a="FÉRIAS","FRS",IF(_xlpm.a="FERIADO","FER",IF(_xlpm.a="NTRAB","NTB",IF(AND(_xlpm.a="ATESTADO",_xlpm.c=""),"ATD",IF(_xlpm.c&lt;&gt;"",IF(_xlpm.c&lt;=_xlpm.x,IF(_xlpm.c&gt;_xlpm.y,"DP","OK"),"ATR"),IF(_xlpm.linhaAnt&lt;_xlpm.limInf,"FAL","")))))))</f>
        <v/>
      </c>
      <c r="O7" s="192" t="str">
        <f>IF($N$47&lt;&gt;"SIM","",IFERROR(IF(TRIM(M7&amp;"")="","",_xlfn.LET(_xlpm.v,VALUE(TRIM(M7&amp;"")),_xlpm.alvo,IF(K9="SÁBADO",(INT($Y$8/100)*60+MOD($Y$8,100)),(INT($Y$3/100)*60+MOD($Y$3,100))),_xlpm.real,(INT(_xlpm.v/100)*60+MOD(_xlpm.v,100)),_xlpm.dif,_xlpm.alvo-_xlpm.real,IF(ABS(_xlpm.dif)&lt;=5,0,_xlpm.dif))),"ER"))</f>
        <v/>
      </c>
      <c r="P7" s="236"/>
      <c r="Q7" s="235"/>
      <c r="R7" s="190"/>
      <c r="S7" s="239" t="str">
        <f t="shared" si="0"/>
        <v/>
      </c>
      <c r="T7" s="233" t="str">
        <f t="shared" si="1"/>
        <v/>
      </c>
      <c r="U7" s="5"/>
      <c r="V7" s="17"/>
      <c r="W7" s="269" t="s">
        <v>16</v>
      </c>
      <c r="X7" s="269"/>
      <c r="Y7" s="14"/>
    </row>
    <row r="8" spans="1:66" x14ac:dyDescent="0.25">
      <c r="A8" s="42">
        <f ca="1">IF($B$51=2,"HOJE",2)</f>
        <v>2</v>
      </c>
      <c r="B8" s="47"/>
      <c r="C8" s="48"/>
      <c r="D8" s="50" t="str">
        <f ca="1">_xlfn.LET(_xlpm.a,A7,_xlpm.c,C8,_xlpm.x,$X$4,_xlpm.limInf,$B$51,_xlpm.limSup,$C$51,_xlpm.linhaAnt,A8,IF(_xlpm.a="FÉRIAS","FRS",IF(_xlpm.a="FERIADO","FER",IF(_xlpm.a="NTRAB","NTB",IF(AND(_xlpm.a="ATESTADO",_xlpm.c=""),"ATD",IF(_xlpm.c&lt;&gt;"",IF(_xlpm.c&gt;=_xlpm.x,"OK","ANT"),IF(_xlpm.linhaAnt&lt;_xlpm.limInf,"FAL","")))))))</f>
        <v>FAL</v>
      </c>
      <c r="E8" s="192" t="str">
        <f>IFERROR(IF(C8="","",IF(ABS((INT($X$4/100)*60+MOD($X$4,100))-(INT(C8/100)*60+MOD(C8,100)))&lt;=5,0,(INT($X$4/100)*60+MOD($X$4,100))-(INT(C8/100)*60+MOD(C8,100))))*-1,"")</f>
        <v/>
      </c>
      <c r="F8" s="42">
        <f ca="1">IF($B$51=12,"HOJE",12)</f>
        <v>12</v>
      </c>
      <c r="G8" s="47"/>
      <c r="H8" s="48"/>
      <c r="I8" s="50" t="str">
        <f ca="1">_xlfn.LET(_xlpm.a,F7,_xlpm.c,H8,_xlpm.x,$X$4,_xlpm.limInf,$B$51,_xlpm.limSup,$C$51,_xlpm.linhaAnt,F8,IF(_xlpm.a="FÉRIAS","FRS",IF(_xlpm.a="FERIADO","FER",IF(_xlpm.a="NTRAB","NTB",IF(AND(_xlpm.a="ATESTADO",_xlpm.c=""),"ATD",IF(_xlpm.c&lt;&gt;"",IF(_xlpm.c&gt;=_xlpm.x,"OK","ANT"),IF(_xlpm.linhaAnt&lt;_xlpm.limInf,"FAL","")))))))</f>
        <v/>
      </c>
      <c r="J8" s="176" t="str">
        <f>IFERROR(IF(H8="","",IF(ABS((INT($X$4/100)*60+MOD($X$4,100))-(INT(H8/100)*60+MOD(H8,100)))&lt;=5,0,(INT($X$4/100)*60+MOD($X$4,100))-(INT(H8/100)*60+MOD(H8,100))))*-1,"")</f>
        <v/>
      </c>
      <c r="K8" s="42">
        <f ca="1">IF($B$51=22,"HOJE",22)</f>
        <v>22</v>
      </c>
      <c r="L8" s="47"/>
      <c r="M8" s="48"/>
      <c r="N8" s="50" t="str">
        <f ca="1">_xlfn.LET(_xlpm.a,K7,_xlpm.c,M8,_xlpm.x,$X$4,_xlpm.limInf,$B$51,_xlpm.limSup,$C$51,_xlpm.linhaAnt,K8,IF(_xlpm.a="FÉRIAS","FRS",IF(_xlpm.a="FERIADO","FER",IF(_xlpm.a="NTRAB","NTB",IF(AND(_xlpm.a="ATESTADO",_xlpm.c=""),"ATD",IF(_xlpm.c&lt;&gt;"",IF(_xlpm.c&gt;=_xlpm.x,"OK","ANT"),IF(_xlpm.linhaAnt&lt;_xlpm.limInf,"FAL","")))))))</f>
        <v/>
      </c>
      <c r="O8" s="192" t="str">
        <f>IF($N$47&lt;&gt;"SIM","",IFERROR(IF(TRIM(M8&amp;"")="","",_xlfn.LET(_xlpm.v,VALUE(TRIM(M8&amp;"")),_xlpm.alvo,(INT($X$4/100)*60+MOD($X$4,100)),_xlpm.real,(INT(_xlpm.v/100)*60+MOD(_xlpm.v,100)),_xlpm.dif,_xlpm.alvo-_xlpm.real,IF(ABS(_xlpm.dif)&lt;=5,0,_xlpm.dif))*-1),"ER"))</f>
        <v/>
      </c>
      <c r="P8" s="236"/>
      <c r="Q8" s="235"/>
      <c r="R8" s="190"/>
      <c r="S8" s="239" t="str">
        <f>IF(R8="","",TEXT(R8,"00""/""00""/""0000"))</f>
        <v/>
      </c>
      <c r="T8" s="233" t="str">
        <f t="shared" si="1"/>
        <v/>
      </c>
      <c r="U8" s="5"/>
      <c r="V8" s="17"/>
      <c r="W8" s="9" t="s">
        <v>7</v>
      </c>
      <c r="X8" s="35">
        <f>DADOS!M32+5</f>
        <v>805</v>
      </c>
      <c r="Y8" s="35">
        <f>X8-5</f>
        <v>800</v>
      </c>
    </row>
    <row r="9" spans="1:66" x14ac:dyDescent="0.25">
      <c r="A9" s="42" t="str">
        <f>IF(A5="SÁBADO","DOMINGO",IF(A5="DOMINGO","SEGUNDA",IF(A5="SEGUNDA","TERÇA",IF(A5="SEGUNDA","TERÇA",IF(A5="TERÇA","QUARTA",IF(A5="QUARTA","QUINTA",IF(A5="QUINTA","SEXTA",IF(A5="SEXTA","SÁBADO","ERRO"))))))))</f>
        <v>SEGUNDA</v>
      </c>
      <c r="B9" s="47"/>
      <c r="C9" s="48"/>
      <c r="D9" s="50" t="str">
        <f ca="1">_xlfn.LET(_xlpm.a,A7,_xlpm.c,C9,_xlpm.x,$X$5,_xlpm.y,$Y$5,_xlpm.limInf,$B$51,_xlpm.limSup,$C$51,_xlpm.linhaAnt,A8,IF(_xlpm.a="FÉRIAS","FRS",IF(_xlpm.a="FERIADO","FER",IF(_xlpm.a="NTRAB","NTB",IF(AND(_xlpm.a="ATESTADO",_xlpm.c=""),"ATD",IF(_xlpm.c&lt;&gt;"",IF(_xlpm.c&lt;=_xlpm.x,IF(_xlpm.c&gt;_xlpm.y,"DP","OK"),"ATR"),IF(_xlpm.linhaAnt&lt;_xlpm.limInf,"FAL","")))))))</f>
        <v>FAL</v>
      </c>
      <c r="E9" s="192" t="str">
        <f>IFERROR(IF(C9="","",IF(ABS((INT($Y$5/100)*60+MOD($Y$5,100))-(INT(C9/100)*60+MOD(C9,100)))&lt;=5,0,(INT($Y$5/100)*60+MOD($Y$5,100))-(INT(C9/100)*60+MOD(C9,100)))),"")</f>
        <v/>
      </c>
      <c r="F9" s="42" t="str">
        <f>IF(F5="SÁBADO","DOMINGO",IF(F5="DOMINGO","SEGUNDA",IF(F5="SEGUNDA","TERÇA",IF(F5="SEGUNDA","TERÇA",IF(F5="TERÇA","QUARTA",IF(F5="QUARTA","QUINTA",IF(F5="QUINTA","SEXTA",IF(F5="SEXTA","SÁBADO","ERRO"))))))))</f>
        <v>QUINTA</v>
      </c>
      <c r="G9" s="47"/>
      <c r="H9" s="48"/>
      <c r="I9" s="50" t="str">
        <f ca="1">_xlfn.LET(_xlpm.a,F7,_xlpm.c,H9,_xlpm.x,$X$5,_xlpm.y,$Y$5,_xlpm.limInf,$B$51,_xlpm.limSup,$C$51,_xlpm.linhaAnt,F8,IF(_xlpm.a="FÉRIAS","FRS",IF(_xlpm.a="FERIADO","FER",IF(_xlpm.a="NTRAB","NTB",IF(AND(_xlpm.a="ATESTADO",_xlpm.c=""),"ATD",IF(_xlpm.c&lt;&gt;"",IF(_xlpm.c&lt;=_xlpm.x,IF(_xlpm.c&gt;_xlpm.y,"DP","OK"),"ATR"),IF(_xlpm.linhaAnt&lt;_xlpm.limInf,"FAL","")))))))</f>
        <v/>
      </c>
      <c r="J9" s="176" t="str">
        <f>IFERROR(IF(H9="","",IF(ABS((INT($Y$5/100)*60+MOD($Y$5,100))-(INT(H9/100)*60+MOD(H9,100)))&lt;=5,0,(INT($Y$5/100)*60+MOD($Y$5,100))-(INT(H9/100)*60+MOD(H9,100)))),"")</f>
        <v/>
      </c>
      <c r="K9" s="42" t="str">
        <f>IF(K5="SÁBADO","DOMINGO",IF(K5="DOMINGO","SEGUNDA",IF(K5="SEGUNDA","TERÇA",IF(K5="SEGUNDA","TERÇA",IF(K5="TERÇA","QUARTA",IF(K5="QUARTA","QUINTA",IF(K5="QUINTA","SEXTA",IF(K5="SEXTA","SÁBADO","ERRO"))))))))</f>
        <v>DOMINGO</v>
      </c>
      <c r="L9" s="47"/>
      <c r="M9" s="48"/>
      <c r="N9" s="50" t="str">
        <f ca="1">_xlfn.LET(_xlpm.a,K7,_xlpm.c,M9,_xlpm.x,$X$5,_xlpm.y,$Y$5,_xlpm.limInf,$B$51,_xlpm.limSup,$C$51,_xlpm.linhaAnt,K8,IF(_xlpm.a="FÉRIAS","FRS",IF(_xlpm.a="FERIADO","FER",IF(_xlpm.a="NTRAB","NTB",IF(AND(_xlpm.a="ATESTADO",_xlpm.c=""),"ATD",IF(_xlpm.c&lt;&gt;"",IF(_xlpm.c&lt;=_xlpm.x,IF(_xlpm.c&gt;_xlpm.y,"DP","OK"),"ATR"),IF(_xlpm.linhaAnt&lt;_xlpm.limInf,"FAL","")))))))</f>
        <v/>
      </c>
      <c r="O9" s="192" t="str">
        <f>IF($N$47&lt;&gt;"SIM","",IFERROR(IF(TRIM(M9&amp;"")="","",_xlfn.LET(_xlpm.v,VALUE(TRIM(M9&amp;"")),_xlpm.alvo,(INT($Y$5/100)*60+MOD($Y$5,100)),_xlpm.real,(INT(_xlpm.v/100)*60+MOD(_xlpm.v,100)),_xlpm.dif,_xlpm.alvo-_xlpm.real,IF(ABS(_xlpm.dif)&lt;=5,0,_xlpm.dif))),"ER"))</f>
        <v/>
      </c>
      <c r="P9" s="236"/>
      <c r="Q9" s="235"/>
      <c r="R9" s="190"/>
      <c r="S9" s="239" t="str">
        <f t="shared" si="0"/>
        <v/>
      </c>
      <c r="T9" s="233" t="str">
        <f t="shared" si="1"/>
        <v/>
      </c>
      <c r="U9" s="5"/>
      <c r="V9" s="17"/>
      <c r="W9" s="9" t="s">
        <v>2</v>
      </c>
      <c r="X9" s="35">
        <f>DADOS!N32</f>
        <v>1200</v>
      </c>
      <c r="Y9" s="35">
        <f>X9</f>
        <v>1200</v>
      </c>
    </row>
    <row r="10" spans="1:66" x14ac:dyDescent="0.25">
      <c r="A10" s="82"/>
      <c r="B10" s="47"/>
      <c r="C10" s="48"/>
      <c r="D10" s="50" t="str">
        <f ca="1">_xlfn.LET(_xlpm.a,A7,_xlpm.c,C10,_xlpm.x,$X$6,_xlpm.limInf,$B$51,_xlpm.limSup,$C$51,_xlpm.linhaAnt,A8,IF(_xlpm.a="FÉRIAS","FRS",IF(_xlpm.a="FERIADO","FER",IF(_xlpm.a="NTRAB","NTB",IF(AND(_xlpm.a="ATESTADO",_xlpm.c=""),"ATD",IF(_xlpm.c&lt;&gt;"",IF(_xlpm.c&gt;=_xlpm.x,"OK","ANT"),IF(_xlpm.linhaAnt&lt;_xlpm.limInf,"FAL","")))))))</f>
        <v>FAL</v>
      </c>
      <c r="E10" s="192" t="str">
        <f>IFERROR(IF(C10="","",IF(ABS((INT($X$6/100)*60+MOD($X$6,100))-(INT(C10/100)*60+MOD(C10,100)))&lt;=5,0,(INT($X$6/100)*60+MOD($X$6,100))-(INT(C10/100)*60+MOD(C10,100))))*-1,"")</f>
        <v/>
      </c>
      <c r="F10" s="82"/>
      <c r="G10" s="47"/>
      <c r="H10" s="48"/>
      <c r="I10" s="50" t="str">
        <f ca="1">_xlfn.LET(_xlpm.a,F7,_xlpm.c,H10,_xlpm.x,$X$6,_xlpm.limInf,$B$51,_xlpm.limSup,$C$51,_xlpm.linhaAnt,F8,IF(_xlpm.a="FÉRIAS","FRS",IF(_xlpm.a="FERIADO","FER",IF(_xlpm.a="NTRAB","NTB",IF(AND(_xlpm.a="ATESTADO",_xlpm.c=""),"ATD",IF(_xlpm.c&lt;&gt;"",IF(_xlpm.c&gt;=_xlpm.x,"OK","ANT"),IF(_xlpm.linhaAnt&lt;_xlpm.limInf,"FAL","")))))))</f>
        <v/>
      </c>
      <c r="J10" s="176" t="str">
        <f>IFERROR(IF(H10="","",IF(ABS((INT($X$6/100)*60+MOD($X$6,100))-(INT(H10/100)*60+MOD(H10,100)))&lt;=5,0,(INT($X$6/100)*60+MOD($X$6,100))-(INT(H10/100)*60+MOD(H10,100))))*-1,"")</f>
        <v/>
      </c>
      <c r="K10" s="82"/>
      <c r="L10" s="47"/>
      <c r="M10" s="48"/>
      <c r="N10" s="50" t="str">
        <f ca="1">_xlfn.LET(_xlpm.a,K7,_xlpm.c,M10,_xlpm.x,$X$6,_xlpm.limInf,$B$51,_xlpm.limSup,$C$51,_xlpm.linhaAnt,K8,IF(_xlpm.a="FÉRIAS","FRS",IF(_xlpm.a="FERIADO","FER",IF(_xlpm.a="NTRAB","NTB",IF(AND(_xlpm.a="ATESTADO",_xlpm.c=""),"ATD",IF(_xlpm.c&lt;&gt;"",IF(_xlpm.c&gt;=_xlpm.x,"OK","ANT"),IF(_xlpm.linhaAnt&lt;_xlpm.limInf,"FAL","")))))))</f>
        <v/>
      </c>
      <c r="O10" s="192" t="str">
        <f>IF($N$47&lt;&gt;"SIM","",IFERROR(IF(TRIM(M10&amp;"")="","",_xlfn.LET(_xlpm.v,VALUE(TRIM(M10&amp;"")),_xlpm.alvo,(INT($X$6/100)*60+MOD($X$6,100)),_xlpm.real,(INT(_xlpm.v/100)*60+MOD(_xlpm.v,100)),_xlpm.dif,_xlpm.alvo-_xlpm.real,IF(ABS(_xlpm.dif)&lt;=5,0,_xlpm.dif))*-1),"ER"))</f>
        <v/>
      </c>
      <c r="P10" s="236"/>
      <c r="Q10" s="235"/>
      <c r="R10" s="190"/>
      <c r="S10" s="239" t="str">
        <f t="shared" si="0"/>
        <v/>
      </c>
      <c r="T10" s="233" t="str">
        <f t="shared" si="1"/>
        <v/>
      </c>
      <c r="U10" s="5"/>
      <c r="V10" s="18"/>
      <c r="W10" s="282" t="s">
        <v>49</v>
      </c>
      <c r="X10" s="282"/>
    </row>
    <row r="11" spans="1:66" ht="15" customHeight="1" x14ac:dyDescent="0.25">
      <c r="A11" s="11"/>
      <c r="B11" s="46"/>
      <c r="C11" s="7"/>
      <c r="D11" s="49" t="str">
        <f ca="1">_xlfn.LET(_xlpm.a,A11,_xlpm.c,C11,_xlpm.x,$X$8,_xlpm.y,$Y$8,_xlpm.limInf,$B$51,_xlpm.limSup,$C$51,_xlpm.linhaAnt,A12,IF(_xlpm.a="FÉRIAS","FRS",IF(_xlpm.a="NTRAB","NT",IF(AND(_xlpm.a="ATESTADO",_xlpm.c=""),"ATD",IF(_xlpm.a="FERIADO","FER",IF(_xlpm.c&lt;&gt;"",IF(_xlpm.c&lt;=_xlpm.x,IF(_xlpm.c&gt;_xlpm.y,"DP","OK"),"ATR"),IF(_xlpm.linhaAnt&lt;_xlpm.limInf,"FAL","")))))))</f>
        <v>FAL</v>
      </c>
      <c r="E11" s="192" t="str">
        <f>IFERROR(IF(C11="","",IF(A13="SÁBADO",IF(ABS((INT($Y$8/100)*60+MOD($Y$8,100))-(INT(C11/100)*60+MOD(C11,100)))&lt;=5,0,(INT($Y$8/100)*60+MOD($Y$8,100))-(INT(C11/100)*60+MOD(C11,100))),IF(ABS((INT($Y$3/100)*60+MOD($Y$3,100))-(INT(C11/100)*60+MOD(C11,100)))&lt;=5,0,(INT($Y$3/100)*60+MOD($Y$3,100))-(INT(C11/100)*60+MOD(C11,100))))),"")</f>
        <v/>
      </c>
      <c r="F11" s="11"/>
      <c r="G11" s="46"/>
      <c r="H11" s="7"/>
      <c r="I11" s="49" t="str">
        <f ca="1">_xlfn.LET(_xlpm.a,F11,_xlpm.c,H11,_xlpm.x,$X$3,_xlpm.y,$Y$3,_xlpm.limInf,$B$51,_xlpm.limSup,$C$51,_xlpm.linhaAnt,F12,IF(_xlpm.a="FÉRIAS","FRS",IF(_xlpm.a="FERIADO","FER",IF(_xlpm.a="NTRAB","NTB",IF(AND(_xlpm.a="ATESTADO",_xlpm.c=""),"ATD",IF(_xlpm.c&lt;&gt;"",IF(_xlpm.c&lt;=_xlpm.x,IF(_xlpm.c&gt;_xlpm.y,"DP","OK"),"ATR"),IF(_xlpm.linhaAnt&lt;_xlpm.limInf,"FAL","")))))))</f>
        <v/>
      </c>
      <c r="J11" s="176" t="str">
        <f>IFERROR(IF(H11="","",IF(F13="SÁBADO",IF(ABS((INT($Y$8/100)*60+MOD($Y$8,100))-(INT(H11/100)*60+MOD(H11,100)))&lt;=5,0,(INT($Y$8/100)*60+MOD($Y$8,100))-(INT(H11/100)*60+MOD(H11,100))),IF(ABS((INT($Y$3/100)*60+MOD($Y$3,100))-(INT(H11/100)*60+MOD(H11,100)))&lt;=5,0,(INT($Y$3/100)*60+MOD($Y$3,100))-(INT(H11/100)*60+MOD(H11,100))))),"")</f>
        <v/>
      </c>
      <c r="K11" s="11"/>
      <c r="L11" s="46"/>
      <c r="M11" s="7"/>
      <c r="N11" s="49" t="str">
        <f ca="1">_xlfn.LET(_xlpm.a,K11,_xlpm.c,M11,_xlpm.x,$X$3,_xlpm.y,$Y$3,_xlpm.limInf,$B$51,_xlpm.limSup,$C$51,_xlpm.linhaAnt,K12,IF(_xlpm.a="FÉRIAS","FRS",IF(_xlpm.a="FERIADO","FER",IF(_xlpm.a="NTRAB","NTB",IF(AND(_xlpm.a="ATESTADO",_xlpm.c=""),"ATD",IF(_xlpm.c&lt;&gt;"",IF(_xlpm.c&lt;=_xlpm.x,IF(_xlpm.c&gt;_xlpm.y,"DP","OK"),"ATR"),IF(_xlpm.linhaAnt&lt;_xlpm.limInf,"FAL","")))))))</f>
        <v/>
      </c>
      <c r="O11" s="192" t="str">
        <f>IF($N$47&lt;&gt;"SIM","",IFERROR(IF(TRIM(M11&amp;"")="","",_xlfn.LET(_xlpm.v,VALUE(TRIM(M11&amp;"")),_xlpm.alvo,IF(K13="SÁBADO",(INT($Y$8/100)*60+MOD($Y$8,100)),(INT($Y$3/100)*60+MOD($Y$3,100))),_xlpm.real,(INT(_xlpm.v/100)*60+MOD(_xlpm.v,100)),_xlpm.dif,_xlpm.alvo-_xlpm.real,IF(ABS(_xlpm.dif)&lt;=5,0,_xlpm.dif))),"ER"))</f>
        <v/>
      </c>
      <c r="P11" s="236"/>
      <c r="Q11" s="235"/>
      <c r="R11" s="190"/>
      <c r="S11" s="239" t="str">
        <f t="shared" si="0"/>
        <v/>
      </c>
      <c r="T11" s="233" t="str">
        <f t="shared" si="1"/>
        <v/>
      </c>
      <c r="U11" s="5"/>
      <c r="V11" s="18"/>
      <c r="W11" s="9" t="s">
        <v>6</v>
      </c>
      <c r="X11" s="9" t="s">
        <v>4</v>
      </c>
    </row>
    <row r="12" spans="1:66" x14ac:dyDescent="0.25">
      <c r="A12" s="41">
        <f ca="1">IF($B$51=3,"HOJE",3)</f>
        <v>3</v>
      </c>
      <c r="B12" s="46"/>
      <c r="C12" s="7"/>
      <c r="D12" s="49" t="str">
        <f ca="1">_xlfn.LET(_xlpm.a,A11,_xlpm.c,C12,_xlpm.x,$X$9,_xlpm.limInf,$B$51,_xlpm.limSup,$C$51,_xlpm.linhaAnt,A12,IF(_xlpm.a="FÉRIAS","FRS",IF(_xlpm.a="NTRAB","NT",IF(AND(_xlpm.a="ATESTADO",_xlpm.c=""),"ATD",IF(_xlpm.a="FERIADO","FER",IF(_xlpm.c&lt;&gt;"",IF(_xlpm.c&gt;=_xlpm.x,"OK","ANT"),IF(_xlpm.linhaAnt&lt;_xlpm.limInf,"FAL","")))))))</f>
        <v>FAL</v>
      </c>
      <c r="E12" s="192" t="str">
        <f>IFERROR(IF(C12="","",IF(ABS((INT($X$4/100)*60+MOD($X$4,100))-(INT(C12/100)*60+MOD(C12,100)))&lt;=5,0,(INT($X$4/100)*60+MOD($X$4,100))-(INT(C12/100)*60+MOD(C12,100))))*-1,"")</f>
        <v/>
      </c>
      <c r="F12" s="41">
        <f ca="1">IF($B$51=13,"HOJE",13)</f>
        <v>13</v>
      </c>
      <c r="G12" s="46"/>
      <c r="H12" s="7"/>
      <c r="I12" s="49" t="str">
        <f ca="1">_xlfn.LET(_xlpm.a,F11,_xlpm.c,H12,_xlpm.x,$X$4,_xlpm.limInf,$B$51,_xlpm.limSup,$C$51,_xlpm.linhaAnt,F12,IF(_xlpm.a="FÉRIAS","FRS",IF(_xlpm.a="FERIADO","FER",IF(_xlpm.a="NTRAB","NTB",IF(AND(_xlpm.a="ATESTADO",_xlpm.c=""),"ATD",IF(_xlpm.c&lt;&gt;"",IF(_xlpm.c&gt;=_xlpm.x,"OK","ANT"),IF(_xlpm.linhaAnt&lt;_xlpm.limInf,"FAL","")))))))</f>
        <v/>
      </c>
      <c r="J12" s="176" t="str">
        <f>IFERROR(IF(H12="","",IF(ABS((INT($X$4/100)*60+MOD($X$4,100))-(INT(H12/100)*60+MOD(H12,100)))&lt;=5,0,(INT($X$4/100)*60+MOD($X$4,100))-(INT(H12/100)*60+MOD(H12,100))))*-1,"")</f>
        <v/>
      </c>
      <c r="K12" s="41">
        <f ca="1">IF($B$51=23,"HOJE",23)</f>
        <v>23</v>
      </c>
      <c r="L12" s="46"/>
      <c r="M12" s="7"/>
      <c r="N12" s="49" t="str">
        <f ca="1">_xlfn.LET(_xlpm.a,K11,_xlpm.c,M12,_xlpm.x,$X$4,_xlpm.limInf,$B$51,_xlpm.limSup,$C$51,_xlpm.linhaAnt,K12,IF(_xlpm.a="FÉRIAS","FRS",IF(_xlpm.a="FERIADO","FER",IF(_xlpm.a="NTRAB","NTB",IF(AND(_xlpm.a="ATESTADO",_xlpm.c=""),"ATD",IF(_xlpm.c&lt;&gt;"",IF(_xlpm.c&gt;=_xlpm.x,"OK","ANT"),IF(_xlpm.linhaAnt&lt;_xlpm.limInf,"FAL","")))))))</f>
        <v/>
      </c>
      <c r="O12" s="192" t="str">
        <f>IF($N$47&lt;&gt;"SIM","",IFERROR(IF(TRIM(M12&amp;"")="","",_xlfn.LET(_xlpm.v,VALUE(TRIM(M12&amp;"")),_xlpm.alvo,(INT($X$4/100)*60+MOD($X$4,100)),_xlpm.real,(INT(_xlpm.v/100)*60+MOD(_xlpm.v,100)),_xlpm.dif,_xlpm.alvo-_xlpm.real,IF(ABS(_xlpm.dif)&lt;=5,0,_xlpm.dif))*-1),"ER"))</f>
        <v/>
      </c>
      <c r="P12" s="231"/>
      <c r="Q12" s="235"/>
      <c r="R12" s="190"/>
      <c r="S12" s="239" t="str">
        <f t="shared" si="0"/>
        <v/>
      </c>
      <c r="T12" s="233" t="str">
        <f t="shared" si="1"/>
        <v/>
      </c>
      <c r="U12" s="5"/>
      <c r="V12" s="18"/>
      <c r="W12" s="9" t="s">
        <v>7</v>
      </c>
      <c r="X12" s="59">
        <f>SUM(X3-5)</f>
        <v>0</v>
      </c>
      <c r="Y12" s="14"/>
    </row>
    <row r="13" spans="1:66" x14ac:dyDescent="0.25">
      <c r="A13" s="41" t="str">
        <f>IF(A9="SÁBADO","DOMINGO",IF(A9="DOMINGO","SEGUNDA",IF(A9="SEGUNDA","TERÇA",IF(A9="SEGUNDA","TERÇA",IF(A9="TERÇA","QUARTA",IF(A9="QUARTA","QUINTA",IF(A9="QUINTA","SEXTA",IF(A9="SEXTA","SÁBADO","ERRO"))))))))</f>
        <v>TERÇA</v>
      </c>
      <c r="B13" s="258" t="s">
        <v>16</v>
      </c>
      <c r="C13" s="259"/>
      <c r="D13" s="259"/>
      <c r="E13" s="192" t="str">
        <f>IFERROR(IF(C13="","",IF(ABS((INT($Y$5/100)*60+MOD($Y$5,100))-(INT(C13/100)*60+MOD(C13,100)))&lt;=5,0,(INT($Y$5/100)*60+MOD($Y$5,100))-(INT(C13/100)*60+MOD(C13,100)))),"")</f>
        <v/>
      </c>
      <c r="F13" s="41" t="str">
        <f>IF(F9="SÁBADO","DOMINGO",IF(F9="DOMINGO","SEGUNDA",IF(F9="SEGUNDA","TERÇA",IF(F9="SEGUNDA","TERÇA",IF(F9="TERÇA","QUARTA",IF(F9="QUARTA","QUINTA",IF(F9="QUINTA","SEXTA",IF(F9="SEXTA","SÁBADO","ERRO"))))))))</f>
        <v>SEXTA</v>
      </c>
      <c r="G13" s="46"/>
      <c r="H13" s="7"/>
      <c r="I13" s="49" t="str">
        <f ca="1">_xlfn.LET(_xlpm.a,F11,_xlpm.c,H13,_xlpm.x,$X$5,_xlpm.y,$Y$5,_xlpm.limInf,$B$51,_xlpm.limSup,$C$51,_xlpm.linhaAnt,F12,IF(_xlpm.a="FÉRIAS","FRS",IF(_xlpm.a="FERIADO","FER",IF(_xlpm.a="NTRAB","NTB",IF(AND(_xlpm.a="ATESTADO",_xlpm.c=""),"ATD",IF(_xlpm.c&lt;&gt;"",IF(_xlpm.c&lt;=_xlpm.x,IF(_xlpm.c&gt;_xlpm.y,"DP","OK"),"ATR"),IF(_xlpm.linhaAnt&lt;_xlpm.limInf,"FAL","")))))))</f>
        <v/>
      </c>
      <c r="J13" s="176" t="str">
        <f>IFERROR(IF(H13="","",IF(ABS((INT($Y$5/100)*60+MOD($Y$5,100))-(INT(H13/100)*60+MOD(H13,100)))&lt;=5,0,(INT($Y$5/100)*60+MOD($Y$5,100))-(INT(H13/100)*60+MOD(H13,100)))),"")</f>
        <v/>
      </c>
      <c r="K13" s="41" t="str">
        <f>IF(K9="SÁBADO","DOMINGO",IF(K9="DOMINGO","SEGUNDA",IF(K9="SEGUNDA","TERÇA",IF(K9="SEGUNDA","TERÇA",IF(K9="TERÇA","QUARTA",IF(K9="QUARTA","QUINTA",IF(K9="QUINTA","SEXTA",IF(K9="SEXTA","SÁBADO","ERRO"))))))))</f>
        <v>SEGUNDA</v>
      </c>
      <c r="L13" s="46"/>
      <c r="M13" s="7"/>
      <c r="N13" s="49" t="str">
        <f ca="1">_xlfn.LET(_xlpm.a,K11,_xlpm.c,M13,_xlpm.x,$X$5,_xlpm.y,$Y$5,_xlpm.limInf,$B$51,_xlpm.limSup,$C$51,_xlpm.linhaAnt,K12,IF(_xlpm.a="FÉRIAS","FRS",IF(_xlpm.a="FERIADO","FER",IF(_xlpm.a="NTRAB","NTB",IF(AND(_xlpm.a="ATESTADO",_xlpm.c=""),"ATD",IF(_xlpm.c&lt;&gt;"",IF(_xlpm.c&lt;=_xlpm.x,IF(_xlpm.c&gt;_xlpm.y,"DP","OK"),"ATR"),IF(_xlpm.linhaAnt&lt;_xlpm.limInf,"FAL","")))))))</f>
        <v/>
      </c>
      <c r="O13" s="192" t="str">
        <f>IF($N$47&lt;&gt;"SIM","",IFERROR(IF(TRIM(M13&amp;"")="","",_xlfn.LET(_xlpm.v,VALUE(TRIM(M13&amp;"")),_xlpm.alvo,(INT($Y$5/100)*60+MOD($Y$5,100)),_xlpm.real,(INT(_xlpm.v/100)*60+MOD(_xlpm.v,100)),_xlpm.dif,_xlpm.alvo-_xlpm.real,IF(ABS(_xlpm.dif)&lt;=5,0,_xlpm.dif))),"ER"))</f>
        <v/>
      </c>
      <c r="P13" s="231"/>
      <c r="Q13" s="235"/>
      <c r="R13" s="190"/>
      <c r="S13" s="239" t="str">
        <f t="shared" si="0"/>
        <v/>
      </c>
      <c r="T13" s="233" t="str">
        <f t="shared" si="1"/>
        <v/>
      </c>
      <c r="U13" s="5"/>
      <c r="V13" s="18"/>
      <c r="W13" s="9" t="s">
        <v>2</v>
      </c>
      <c r="X13" s="59">
        <f>X4</f>
        <v>0</v>
      </c>
      <c r="Y13" s="14"/>
    </row>
    <row r="14" spans="1:66" x14ac:dyDescent="0.25">
      <c r="A14" s="38"/>
      <c r="B14" s="258"/>
      <c r="C14" s="259"/>
      <c r="D14" s="259"/>
      <c r="E14" s="192" t="str">
        <f>IFERROR(IF(C14="","",IF(ABS((INT($X$6/100)*60+MOD($X$6,100))-(INT(C14/100)*60+MOD(C14,100)))&lt;=5,0,(INT($X$6/100)*60+MOD($X$6,100))-(INT(C14/100)*60+MOD(C14,100))))*-1,"")</f>
        <v/>
      </c>
      <c r="F14" s="38"/>
      <c r="G14" s="46"/>
      <c r="H14" s="7"/>
      <c r="I14" s="49" t="str">
        <f ca="1">_xlfn.LET(_xlpm.a,F11,_xlpm.c,H14,_xlpm.x,$X$6,_xlpm.limInf,$B$51,_xlpm.limSup,$C$51,_xlpm.linhaAnt,F12,IF(_xlpm.a="FÉRIAS","FRS",IF(_xlpm.a="FERIADO","FER",IF(_xlpm.a="NTRAB","NTB",IF(AND(_xlpm.a="ATESTADO",_xlpm.c=""),"ATD",IF(_xlpm.c&lt;&gt;"",IF(_xlpm.c&gt;=_xlpm.x,"OK","ANT"),IF(_xlpm.linhaAnt&lt;_xlpm.limInf,"FAL","")))))))</f>
        <v/>
      </c>
      <c r="J14" s="176" t="str">
        <f>IFERROR(IF(H14="","",IF(ABS((INT($X$6/100)*60+MOD($X$6,100))-(INT(H14/100)*60+MOD(H14,100)))&lt;=5,0,(INT($X$6/100)*60+MOD($X$6,100))-(INT(H14/100)*60+MOD(H14,100))))*-1,"")</f>
        <v/>
      </c>
      <c r="K14" s="38"/>
      <c r="L14" s="46"/>
      <c r="M14" s="7"/>
      <c r="N14" s="49" t="str">
        <f ca="1">_xlfn.LET(_xlpm.a,K11,_xlpm.c,M14,_xlpm.x,$X$6,_xlpm.limInf,$B$51,_xlpm.limSup,$C$51,_xlpm.linhaAnt,K12,IF(_xlpm.a="FÉRIAS","FRS",IF(_xlpm.a="FERIADO","FER",IF(_xlpm.a="NTRAB","NTB",IF(AND(_xlpm.a="ATESTADO",_xlpm.c=""),"ATD",IF(_xlpm.c&lt;&gt;"",IF(_xlpm.c&gt;=_xlpm.x,"OK","ANT"),IF(_xlpm.linhaAnt&lt;_xlpm.limInf,"FAL","")))))))</f>
        <v/>
      </c>
      <c r="O14" s="192" t="str">
        <f>IF($N$47&lt;&gt;"SIM","",IFERROR(IF(TRIM(M14&amp;"")="","",_xlfn.LET(_xlpm.v,VALUE(TRIM(M14&amp;"")),_xlpm.alvo,(INT($X$6/100)*60+MOD($X$6,100)),_xlpm.real,(INT(_xlpm.v/100)*60+MOD(_xlpm.v,100)),_xlpm.dif,_xlpm.alvo-_xlpm.real,IF(ABS(_xlpm.dif)&lt;=5,0,_xlpm.dif))*-1),"ER"))</f>
        <v/>
      </c>
      <c r="P14" s="236"/>
      <c r="Q14" s="235"/>
      <c r="R14" s="190"/>
      <c r="S14" s="239" t="str">
        <f t="shared" si="0"/>
        <v/>
      </c>
      <c r="T14" s="233" t="str">
        <f t="shared" si="1"/>
        <v/>
      </c>
      <c r="U14" s="5"/>
      <c r="V14" s="17"/>
      <c r="W14" s="9" t="s">
        <v>8</v>
      </c>
      <c r="X14" s="59">
        <f>SUM(X5-5)</f>
        <v>0</v>
      </c>
    </row>
    <row r="15" spans="1:66" ht="15" customHeight="1" x14ac:dyDescent="0.25">
      <c r="A15" s="12"/>
      <c r="B15" s="272" t="s">
        <v>10</v>
      </c>
      <c r="C15" s="273"/>
      <c r="D15" s="273"/>
      <c r="E15" s="192" t="str">
        <f>IFERROR(IF(C15="","",IF(A17="SÁBADO",IF(ABS((INT($Y$8/100)*60+MOD($Y$8,100))-(INT(C15/100)*60+MOD(C15,100)))&lt;=5,0,(INT($Y$8/100)*60+MOD($Y$8,100))-(INT(C15/100)*60+MOD(C15,100))),IF(ABS((INT($Y$3/100)*60+MOD($Y$3,100))-(INT(C15/100)*60+MOD(C15,100)))&lt;=5,0,(INT($Y$3/100)*60+MOD($Y$3,100))-(INT(C15/100)*60+MOD(C15,100))))),"")</f>
        <v/>
      </c>
      <c r="F15" s="12"/>
      <c r="G15" s="47"/>
      <c r="H15" s="48"/>
      <c r="I15" s="50" t="str">
        <f ca="1">_xlfn.LET(_xlpm.a,F15,_xlpm.c,H15,_xlpm.x,$X$3,_xlpm.y,$Y$3,_xlpm.limInf,$B$51,_xlpm.limSup,$C$51,_xlpm.linhaAnt,F16,IF(_xlpm.a="FÉRIAS","FRS",IF(_xlpm.a="FERIADO","FER",IF(_xlpm.a="NTRAB","NTB",IF(AND(_xlpm.a="ATESTADO",_xlpm.c=""),"ATD",IF(_xlpm.c&lt;&gt;"",IF(_xlpm.c&lt;=_xlpm.x,IF(_xlpm.c&gt;_xlpm.y,"DP","OK"),"ATR"),IF(_xlpm.linhaAnt&lt;_xlpm.limInf,"FAL","")))))))</f>
        <v/>
      </c>
      <c r="J15" s="176" t="str">
        <f>IFERROR(IF(H15="","",IF(F17="SÁBADO",IF(ABS((INT($Y$8/100)*60+MOD($Y$8,100))-(INT(H15/100)*60+MOD(H15,100)))&lt;=5,0,(INT($Y$8/100)*60+MOD($Y$8,100))-(INT(H15/100)*60+MOD(H15,100))),IF(ABS((INT($Y$3/100)*60+MOD($Y$3,100))-(INT(H15/100)*60+MOD(H15,100)))&lt;=5,0,(INT($Y$3/100)*60+MOD($Y$3,100))-(INT(H15/100)*60+MOD(H15,100))))),"")</f>
        <v/>
      </c>
      <c r="K15" s="12"/>
      <c r="L15" s="46"/>
      <c r="M15" s="7"/>
      <c r="N15" s="49" t="str">
        <f ca="1">_xlfn.LET(_xlpm.a,K15,_xlpm.c,M15,_xlpm.x,$X$8,_xlpm.y,$Y$8,_xlpm.limInf,$B$51,_xlpm.limSup,$C$51,_xlpm.linhaAnt,K16,IF(_xlpm.a="FÉRIAS","FRS",IF(_xlpm.a="NTRAB","NT",IF(AND(_xlpm.a="ATESTADO",_xlpm.c=""),"ATD",IF(_xlpm.a="FERIADO","FER",IF(_xlpm.c&lt;&gt;"",IF(_xlpm.c&lt;=_xlpm.x,IF(_xlpm.c&gt;_xlpm.y,"DP","OK"),"ATR"),IF(_xlpm.linhaAnt&lt;_xlpm.limInf,"FAL","")))))))</f>
        <v/>
      </c>
      <c r="O15" s="192" t="str">
        <f>IF($N$47&lt;&gt;"SIM","",IFERROR(IF(TRIM(M15&amp;"")="","",_xlfn.LET(_xlpm.v,VALUE(TRIM(M15&amp;"")),_xlpm.alvo,IF(K17="SÁBADO",(INT($Y$8/100)*60+MOD($Y$8,100)),(INT($Y$3/100)*60+MOD($Y$3,100))),_xlpm.real,(INT(_xlpm.v/100)*60+MOD(_xlpm.v,100)),_xlpm.dif,_xlpm.alvo-_xlpm.real,IF(ABS(_xlpm.dif)&lt;=5,0,_xlpm.dif))),"ER"))</f>
        <v/>
      </c>
      <c r="P15" s="231"/>
      <c r="Q15" s="235"/>
      <c r="R15" s="190"/>
      <c r="S15" s="239" t="str">
        <f t="shared" si="0"/>
        <v/>
      </c>
      <c r="T15" s="233" t="str">
        <f t="shared" si="1"/>
        <v/>
      </c>
      <c r="U15" s="5"/>
      <c r="V15" s="17"/>
      <c r="W15" s="9" t="s">
        <v>3</v>
      </c>
      <c r="X15" s="59">
        <f>X6</f>
        <v>0</v>
      </c>
    </row>
    <row r="16" spans="1:66" x14ac:dyDescent="0.25">
      <c r="A16" s="42">
        <f ca="1">IF($B$51=4,"HOJE",4)</f>
        <v>4</v>
      </c>
      <c r="B16" s="272"/>
      <c r="C16" s="273"/>
      <c r="D16" s="273"/>
      <c r="E16" s="192" t="str">
        <f>IFERROR(IF(C16="","",IF(ABS((INT($X$4/100)*60+MOD($X$4,100))-(INT(C16/100)*60+MOD(C16,100)))&lt;=5,0,(INT($X$4/100)*60+MOD($X$4,100))-(INT(C16/100)*60+MOD(C16,100))))*-1,"")</f>
        <v/>
      </c>
      <c r="F16" s="42">
        <f ca="1">IF($B$51=14,"HOJE",14)</f>
        <v>14</v>
      </c>
      <c r="G16" s="47"/>
      <c r="H16" s="48"/>
      <c r="I16" s="50" t="str">
        <f ca="1">_xlfn.LET(_xlpm.a,F15,_xlpm.c,H16,_xlpm.x,$X$4,_xlpm.limInf,$B$51,_xlpm.limSup,$C$51,_xlpm.linhaAnt,F16,IF(_xlpm.a="FÉRIAS","FRS",IF(_xlpm.a="FERIADO","FER",IF(_xlpm.a="NTRAB","NTB",IF(AND(_xlpm.a="ATESTADO",_xlpm.c=""),"ATD",IF(_xlpm.c&lt;&gt;"",IF(_xlpm.c&gt;=_xlpm.x,"OK","ANT"),IF(_xlpm.linhaAnt&lt;_xlpm.limInf,"FAL","")))))))</f>
        <v/>
      </c>
      <c r="J16" s="176" t="str">
        <f>IFERROR(IF(H16="","",IF(ABS((INT($X$4/100)*60+MOD($X$4,100))-(INT(H16/100)*60+MOD(H16,100)))&lt;=5,0,(INT($X$4/100)*60+MOD($X$4,100))-(INT(H16/100)*60+MOD(H16,100))))*-1,"")</f>
        <v/>
      </c>
      <c r="K16" s="42">
        <f ca="1">IF($B$51=24,"HOJE",24)</f>
        <v>24</v>
      </c>
      <c r="L16" s="46"/>
      <c r="M16" s="7"/>
      <c r="N16" s="49" t="str">
        <f ca="1">_xlfn.LET(_xlpm.a,K15,_xlpm.c,M16,_xlpm.x,$X$9,_xlpm.limInf,$B$51,_xlpm.limSup,$C$51,_xlpm.linhaAnt,K16,IF(_xlpm.a="FÉRIAS","FRS",IF(_xlpm.a="NTRAB","NT",IF(AND(_xlpm.a="ATESTADO",_xlpm.c=""),"ATD",IF(_xlpm.a="FERIADO","FER",IF(_xlpm.c&lt;&gt;"",IF(_xlpm.c&gt;=_xlpm.x,"OK","ANT"),IF(_xlpm.linhaAnt&lt;_xlpm.limInf,"FAL","")))))))</f>
        <v/>
      </c>
      <c r="O16" s="192" t="str">
        <f>IF($N$47&lt;&gt;"SIM","",IFERROR(IF(TRIM(M16&amp;"")="","",_xlfn.LET(_xlpm.v,VALUE(TRIM(M16&amp;"")),_xlpm.alvo,(INT($X$4/100)*60+MOD($X$4,100)),_xlpm.real,(INT(_xlpm.v/100)*60+MOD(_xlpm.v,100)),_xlpm.dif,_xlpm.alvo-_xlpm.real,IF(ABS(_xlpm.dif)&lt;=5,0,_xlpm.dif))*-1),"ER"))</f>
        <v/>
      </c>
      <c r="P16" s="231"/>
      <c r="Q16" s="235"/>
      <c r="R16" s="190"/>
      <c r="S16" s="239" t="str">
        <f t="shared" si="0"/>
        <v/>
      </c>
      <c r="T16" s="233" t="str">
        <f t="shared" si="1"/>
        <v/>
      </c>
      <c r="U16" s="5"/>
      <c r="V16" s="17"/>
      <c r="W16" s="14"/>
      <c r="X16" s="9"/>
    </row>
    <row r="17" spans="1:24" x14ac:dyDescent="0.25">
      <c r="A17" s="42" t="str">
        <f>IF(A13="SÁBADO","DOMINGO",IF(A13="DOMINGO","SEGUNDA",IF(A13="SEGUNDA","TERÇA",IF(A13="SEGUNDA","TERÇA",IF(A13="TERÇA","QUARTA",IF(A13="QUARTA","QUINTA",IF(A13="QUINTA","SEXTA",IF(A13="SEXTA","SÁBADO","ERRO"))))))))</f>
        <v>QUARTA</v>
      </c>
      <c r="B17" s="272"/>
      <c r="C17" s="273"/>
      <c r="D17" s="273"/>
      <c r="E17" s="192" t="str">
        <f>IFERROR(IF(C17="","",IF(ABS((INT($Y$5/100)*60+MOD($Y$5,100))-(INT(C17/100)*60+MOD(C17,100)))&lt;=5,0,(INT($Y$5/100)*60+MOD($Y$5,100))-(INT(C17/100)*60+MOD(C17,100)))),"")</f>
        <v/>
      </c>
      <c r="F17" s="42" t="str">
        <f>IF(F13="SÁBADO","DOMINGO",IF(F13="DOMINGO","SEGUNDA",IF(F13="SEGUNDA","TERÇA",IF(F13="SEGUNDA","TERÇA",IF(F13="TERÇA","QUARTA",IF(F13="QUARTA","QUINTA",IF(F13="QUINTA","SEXTA",IF(F13="SEXTA","SÁBADO","ERRO"))))))))</f>
        <v>SÁBADO</v>
      </c>
      <c r="G17" s="47"/>
      <c r="H17" s="48"/>
      <c r="I17" s="50" t="str">
        <f ca="1">_xlfn.LET(_xlpm.a,F15,_xlpm.c,H17,_xlpm.x,$X$5,_xlpm.y,$Y$5,_xlpm.limInf,$B$51,_xlpm.limSup,$C$51,_xlpm.linhaAnt,F16,IF(_xlpm.a="FÉRIAS","FRS",IF(_xlpm.a="FERIADO","FER",IF(_xlpm.a="NTRAB","NTB",IF(AND(_xlpm.a="ATESTADO",_xlpm.c=""),"ATD",IF(_xlpm.c&lt;&gt;"",IF(_xlpm.c&lt;=_xlpm.x,IF(_xlpm.c&gt;_xlpm.y,"DP","OK"),"ATR"),IF(_xlpm.linhaAnt&lt;_xlpm.limInf,"FAL","")))))))</f>
        <v/>
      </c>
      <c r="J17" s="176" t="str">
        <f>IFERROR(IF(H17="","",IF(ABS((INT($Y$5/100)*60+MOD($Y$5,100))-(INT(H17/100)*60+MOD(H17,100)))&lt;=5,0,(INT($Y$5/100)*60+MOD($Y$5,100))-(INT(H17/100)*60+MOD(H17,100)))),"")</f>
        <v/>
      </c>
      <c r="K17" s="42" t="str">
        <f>IF(K13="SÁBADO","DOMINGO",IF(K13="DOMINGO","SEGUNDA",IF(K13="SEGUNDA","TERÇA",IF(K13="SEGUNDA","TERÇA",IF(K13="TERÇA","QUARTA",IF(K13="QUARTA","QUINTA",IF(K13="QUINTA","SEXTA",IF(K13="SEXTA","SÁBADO","ERRO"))))))))</f>
        <v>TERÇA</v>
      </c>
      <c r="L17" s="258" t="s">
        <v>16</v>
      </c>
      <c r="M17" s="259"/>
      <c r="N17" s="259"/>
      <c r="O17" s="192" t="str">
        <f>IF($N$47&lt;&gt;"SIM","",IFERROR(IF(TRIM(M17&amp;"")="","",_xlfn.LET(_xlpm.v,VALUE(TRIM(M17&amp;"")),_xlpm.alvo,(INT($Y$5/100)*60+MOD($Y$5,100)),_xlpm.real,(INT(_xlpm.v/100)*60+MOD(_xlpm.v,100)),_xlpm.dif,_xlpm.alvo-_xlpm.real,IF(ABS(_xlpm.dif)&lt;=5,0,_xlpm.dif))),"ER"))</f>
        <v/>
      </c>
      <c r="P17" s="236"/>
      <c r="Q17" s="235"/>
      <c r="R17" s="190"/>
      <c r="S17" s="239" t="str">
        <f t="shared" si="0"/>
        <v/>
      </c>
      <c r="T17" s="233" t="str">
        <f t="shared" si="1"/>
        <v/>
      </c>
      <c r="U17" s="5"/>
      <c r="V17" s="17"/>
      <c r="W17" s="18"/>
      <c r="X17" s="17"/>
    </row>
    <row r="18" spans="1:24" x14ac:dyDescent="0.25">
      <c r="A18" s="82"/>
      <c r="B18" s="272"/>
      <c r="C18" s="273"/>
      <c r="D18" s="273"/>
      <c r="E18" s="192" t="str">
        <f>IFERROR(IF(C18="","",IF(ABS((INT($X$6/100)*60+MOD($X$6,100))-(INT(C18/100)*60+MOD(C18,100)))&lt;=5,0,(INT($X$6/100)*60+MOD($X$6,100))-(INT(C18/100)*60+MOD(C18,100))))*-1,"")</f>
        <v/>
      </c>
      <c r="F18" s="82"/>
      <c r="G18" s="47"/>
      <c r="H18" s="48"/>
      <c r="I18" s="50" t="str">
        <f ca="1">_xlfn.LET(_xlpm.a,F15,_xlpm.c,H18,_xlpm.x,$X$6,_xlpm.limInf,$B$51,_xlpm.limSup,$C$51,_xlpm.linhaAnt,F16,IF(_xlpm.a="FÉRIAS","FRS",IF(_xlpm.a="FERIADO","FER",IF(_xlpm.a="NTRAB","NTB",IF(AND(_xlpm.a="ATESTADO",_xlpm.c=""),"ATD",IF(_xlpm.c&lt;&gt;"",IF(_xlpm.c&gt;=_xlpm.x,"OK","ANT"),IF(_xlpm.linhaAnt&lt;_xlpm.limInf,"FAL","")))))))</f>
        <v/>
      </c>
      <c r="J18" s="176" t="str">
        <f>IFERROR(IF(H18="","",IF(ABS((INT($X$6/100)*60+MOD($X$6,100))-(INT(H18/100)*60+MOD(H18,100)))&lt;=5,0,(INT($X$6/100)*60+MOD($X$6,100))-(INT(H18/100)*60+MOD(H18,100))))*-1,"")</f>
        <v/>
      </c>
      <c r="K18" s="82"/>
      <c r="L18" s="258"/>
      <c r="M18" s="259"/>
      <c r="N18" s="259"/>
      <c r="O18" s="192" t="str">
        <f>IF($N$47&lt;&gt;"SIM","",IFERROR(IF(TRIM(M18&amp;"")="","",_xlfn.LET(_xlpm.v,VALUE(TRIM(M18&amp;"")),_xlpm.alvo,(INT($X$6/100)*60+MOD($X$6,100)),_xlpm.real,(INT(_xlpm.v/100)*60+MOD(_xlpm.v,100)),_xlpm.dif,_xlpm.alvo-_xlpm.real,IF(ABS(_xlpm.dif)&lt;=5,0,_xlpm.dif))*-1),"ER"))</f>
        <v/>
      </c>
      <c r="P18" s="236"/>
      <c r="Q18" s="235"/>
      <c r="R18" s="190"/>
      <c r="S18" s="239" t="str">
        <f t="shared" si="0"/>
        <v/>
      </c>
      <c r="T18" s="233" t="str">
        <f t="shared" si="1"/>
        <v/>
      </c>
      <c r="U18" s="5"/>
      <c r="V18" s="18"/>
      <c r="W18" s="18"/>
      <c r="X18" s="17"/>
    </row>
    <row r="19" spans="1:24" ht="15" customHeight="1" x14ac:dyDescent="0.25">
      <c r="A19" s="11"/>
      <c r="B19" s="46"/>
      <c r="C19" s="7"/>
      <c r="D19" s="49" t="str">
        <f ca="1">_xlfn.LET(_xlpm.a,A19,_xlpm.c,C19,_xlpm.x,$X$3,_xlpm.y,$Y$3,_xlpm.limInf,$B$51,_xlpm.limSup,$C$51,_xlpm.linhaAnt,A20,IF(_xlpm.a="FÉRIAS","FRS",IF(_xlpm.a="FERIADO","FER",IF(_xlpm.a="NTRAB","NTB",IF(AND(_xlpm.a="ATESTADO",_xlpm.c=""),"ATD",IF(_xlpm.c&lt;&gt;"",IF(_xlpm.c&lt;=_xlpm.x,IF(_xlpm.c&gt;_xlpm.y,"DP","OK"),"ATR"),IF(_xlpm.linhaAnt&lt;_xlpm.limInf,"FAL","")))))))</f>
        <v>FAL</v>
      </c>
      <c r="E19" s="192" t="str">
        <f>IFERROR(IF(C19="","",IF(A21="SÁBADO",IF(ABS((INT($Y$8/100)*60+MOD($Y$8,100))-(INT(C19/100)*60+MOD(C19,100)))&lt;=5,0,(INT($Y$8/100)*60+MOD($Y$8,100))-(INT(C19/100)*60+MOD(C19,100))),IF(ABS((INT($Y$3/100)*60+MOD($Y$3,100))-(INT(C19/100)*60+MOD(C19,100)))&lt;=5,0,(INT($Y$3/100)*60+MOD($Y$3,100))-(INT(C19/100)*60+MOD(C19,100))))),"")</f>
        <v/>
      </c>
      <c r="F19" s="11"/>
      <c r="G19" s="46"/>
      <c r="H19" s="7"/>
      <c r="I19" s="49" t="str">
        <f ca="1">_xlfn.LET(_xlpm.a,F19,_xlpm.c,H19,_xlpm.x,$X$3,_xlpm.y,$Y$3,_xlpm.limInf,$B$51,_xlpm.limSup,$C$51,_xlpm.linhaAnt,F20,IF(_xlpm.a="FÉRIAS","FRS",IF(_xlpm.a="FERIADO","FER",IF(_xlpm.a="NTRAB","NTB",IF(AND(_xlpm.a="ATESTADO",_xlpm.c=""),"ATD",IF(_xlpm.c&lt;&gt;"",IF(_xlpm.c&lt;=_xlpm.x,IF(_xlpm.c&gt;_xlpm.y,"DP","OK"),"ATR"),IF(_xlpm.linhaAnt&lt;_xlpm.limInf,"FAL","")))))))</f>
        <v/>
      </c>
      <c r="J19" s="176" t="str">
        <f>IFERROR(IF(H19="","",IF(F21="SÁBADO",IF(ABS((INT($Y$8/100)*60+MOD($Y$8,100))-(INT(H19/100)*60+MOD(H19,100)))&lt;=5,0,(INT($Y$8/100)*60+MOD($Y$8,100))-(INT(H19/100)*60+MOD(H19,100))),IF(ABS((INT($Y$3/100)*60+MOD($Y$3,100))-(INT(H19/100)*60+MOD(H19,100)))&lt;=5,0,(INT($Y$3/100)*60+MOD($Y$3,100))-(INT(H19/100)*60+MOD(H19,100))))),"")</f>
        <v/>
      </c>
      <c r="K19" s="11"/>
      <c r="L19" s="256" t="s">
        <v>10</v>
      </c>
      <c r="M19" s="257"/>
      <c r="N19" s="257"/>
      <c r="O19" s="192" t="str">
        <f>IF($N$47&lt;&gt;"SIM","",IFERROR(IF(TRIM(M19&amp;"")="","",_xlfn.LET(_xlpm.v,VALUE(TRIM(M19&amp;"")),_xlpm.alvo,IF(K21="SÁBADO",(INT($Y$8/100)*60+MOD($Y$8,100)),(INT($Y$3/100)*60+MOD($Y$3,100))),_xlpm.real,(INT(_xlpm.v/100)*60+MOD(_xlpm.v,100)),_xlpm.dif,_xlpm.alvo-_xlpm.real,IF(ABS(_xlpm.dif)&lt;=5,0,_xlpm.dif))),"ER"))</f>
        <v/>
      </c>
      <c r="P19" s="236"/>
      <c r="Q19" s="235"/>
      <c r="R19" s="190"/>
      <c r="S19" s="239" t="str">
        <f t="shared" si="0"/>
        <v/>
      </c>
      <c r="T19" s="233" t="str">
        <f t="shared" si="1"/>
        <v/>
      </c>
      <c r="U19" s="5"/>
      <c r="V19" s="18"/>
      <c r="W19" s="18"/>
      <c r="X19" s="17"/>
    </row>
    <row r="20" spans="1:24" x14ac:dyDescent="0.25">
      <c r="A20" s="41">
        <f ca="1">IF($B$51=5,"HOJE",5)</f>
        <v>5</v>
      </c>
      <c r="B20" s="46"/>
      <c r="C20" s="7"/>
      <c r="D20" s="49" t="str">
        <f ca="1">_xlfn.LET(_xlpm.a,A19,_xlpm.c,C20,_xlpm.x,$X$4,_xlpm.limInf,$B$51,_xlpm.limSup,$C$51,_xlpm.linhaAnt,A20,IF(_xlpm.a="FÉRIAS","FRS",IF(_xlpm.a="FERIADO","FER",IF(_xlpm.a="NTRAB","NTB",IF(AND(_xlpm.a="ATESTADO",_xlpm.c=""),"ATD",IF(_xlpm.c&lt;&gt;"",IF(_xlpm.c&gt;=_xlpm.x,"OK","ANT"),IF(_xlpm.linhaAnt&lt;_xlpm.limInf,"FAL","")))))))</f>
        <v>FAL</v>
      </c>
      <c r="E20" s="192" t="str">
        <f>IFERROR(IF(C20="","",IF(ABS((INT($X$4/100)*60+MOD($X$4,100))-(INT(C20/100)*60+MOD(C20,100)))&lt;=5,0,(INT($X$4/100)*60+MOD($X$4,100))-(INT(C20/100)*60+MOD(C20,100))))*-1,"")</f>
        <v/>
      </c>
      <c r="F20" s="41">
        <f ca="1">IF($B$51=15,"HOJE",15)</f>
        <v>15</v>
      </c>
      <c r="G20" s="46"/>
      <c r="H20" s="7"/>
      <c r="I20" s="49" t="str">
        <f ca="1">_xlfn.LET(_xlpm.a,F19,_xlpm.c,H20,_xlpm.x,$X$4,_xlpm.limInf,$B$51,_xlpm.limSup,$C$51,_xlpm.linhaAnt,F20,IF(_xlpm.a="FÉRIAS","FRS",IF(_xlpm.a="FERIADO","FER",IF(_xlpm.a="NTRAB","NTB",IF(AND(_xlpm.a="ATESTADO",_xlpm.c=""),"ATD",IF(_xlpm.c&lt;&gt;"",IF(_xlpm.c&gt;=_xlpm.x,"OK","ANT"),IF(_xlpm.linhaAnt&lt;_xlpm.limInf,"FAL","")))))))</f>
        <v/>
      </c>
      <c r="J20" s="176" t="str">
        <f>IFERROR(IF(H20="","",IF(ABS((INT($X$4/100)*60+MOD($X$4,100))-(INT(H20/100)*60+MOD(H20,100)))&lt;=5,0,(INT($X$4/100)*60+MOD($X$4,100))-(INT(H20/100)*60+MOD(H20,100))))*-1,"")</f>
        <v/>
      </c>
      <c r="K20" s="41">
        <f ca="1">IF($B$51=25,"HOJE",25)</f>
        <v>25</v>
      </c>
      <c r="L20" s="256"/>
      <c r="M20" s="257"/>
      <c r="N20" s="257"/>
      <c r="O20" s="192" t="str">
        <f>IF($N$47&lt;&gt;"SIM","",IFERROR(IF(TRIM(M20&amp;"")="","",_xlfn.LET(_xlpm.v,VALUE(TRIM(M20&amp;"")),_xlpm.alvo,(INT($X$4/100)*60+MOD($X$4,100)),_xlpm.real,(INT(_xlpm.v/100)*60+MOD(_xlpm.v,100)),_xlpm.dif,_xlpm.alvo-_xlpm.real,IF(ABS(_xlpm.dif)&lt;=5,0,_xlpm.dif))*-1),"ER"))</f>
        <v/>
      </c>
      <c r="P20" s="231"/>
      <c r="Q20" s="235"/>
      <c r="R20" s="190"/>
      <c r="S20" s="239" t="str">
        <f t="shared" si="0"/>
        <v/>
      </c>
      <c r="T20" s="233" t="str">
        <f t="shared" si="1"/>
        <v/>
      </c>
      <c r="U20" s="5"/>
      <c r="V20" s="5"/>
      <c r="W20" s="5"/>
    </row>
    <row r="21" spans="1:24" x14ac:dyDescent="0.25">
      <c r="A21" s="41" t="str">
        <f>IF(A17="SÁBADO","DOMINGO",IF(A17="DOMINGO","SEGUNDA",IF(A17="SEGUNDA","TERÇA",IF(A17="SEGUNDA","TERÇA",IF(A17="TERÇA","QUARTA",IF(A17="QUARTA","QUINTA",IF(A17="QUINTA","SEXTA",IF(A17="SEXTA","SÁBADO","ERRO"))))))))</f>
        <v>QUINTA</v>
      </c>
      <c r="B21" s="46"/>
      <c r="C21" s="7"/>
      <c r="D21" s="49" t="str">
        <f ca="1">_xlfn.LET(_xlpm.a,A19,_xlpm.c,C21,_xlpm.x,$X$5,_xlpm.y,$Y$5,_xlpm.limInf,$B$51,_xlpm.limSup,$C$51,_xlpm.linhaAnt,A20,IF(_xlpm.a="FÉRIAS","FRS",IF(_xlpm.a="FERIADO","FER",IF(_xlpm.a="NTRAB","NTB",IF(AND(_xlpm.a="ATESTADO",_xlpm.c=""),"ATD",IF(_xlpm.c&lt;&gt;"",IF(_xlpm.c&lt;=_xlpm.x,IF(_xlpm.c&gt;_xlpm.y,"DP","OK"),"ATR"),IF(_xlpm.linhaAnt&lt;_xlpm.limInf,"FAL","")))))))</f>
        <v>FAL</v>
      </c>
      <c r="E21" s="192" t="str">
        <f>IFERROR(IF(C21="","",IF(ABS((INT($Y$5/100)*60+MOD($Y$5,100))-(INT(C21/100)*60+MOD(C21,100)))&lt;=5,0,(INT($Y$5/100)*60+MOD($Y$5,100))-(INT(C21/100)*60+MOD(C21,100)))),"")</f>
        <v/>
      </c>
      <c r="F21" s="41" t="str">
        <f>IF(F17="SÁBADO","DOMINGO",IF(F17="DOMINGO","SEGUNDA",IF(F17="SEGUNDA","TERÇA",IF(F17="SEGUNDA","TERÇA",IF(F17="TERÇA","QUARTA",IF(F17="QUARTA","QUINTA",IF(F17="QUINTA","SEXTA",IF(F17="SEXTA","SÁBADO","ERRO"))))))))</f>
        <v>DOMINGO</v>
      </c>
      <c r="G21" s="46"/>
      <c r="H21" s="7"/>
      <c r="I21" s="49" t="str">
        <f ca="1">_xlfn.LET(_xlpm.a,F19,_xlpm.c,H21,_xlpm.x,$X$5,_xlpm.y,$Y$5,_xlpm.limInf,$B$51,_xlpm.limSup,$C$51,_xlpm.linhaAnt,F20,IF(_xlpm.a="FÉRIAS","FRS",IF(_xlpm.a="FERIADO","FER",IF(_xlpm.a="NTRAB","NTB",IF(AND(_xlpm.a="ATESTADO",_xlpm.c=""),"ATD",IF(_xlpm.c&lt;&gt;"",IF(_xlpm.c&lt;=_xlpm.x,IF(_xlpm.c&gt;_xlpm.y,"DP","OK"),"ATR"),IF(_xlpm.linhaAnt&lt;_xlpm.limInf,"FAL","")))))))</f>
        <v/>
      </c>
      <c r="J21" s="176" t="str">
        <f>IFERROR(IF(H21="","",IF(ABS((INT($Y$5/100)*60+MOD($Y$5,100))-(INT(H21/100)*60+MOD(H21,100)))&lt;=5,0,(INT($Y$5/100)*60+MOD($Y$5,100))-(INT(H21/100)*60+MOD(H21,100)))),"")</f>
        <v/>
      </c>
      <c r="K21" s="41" t="str">
        <f>IF(K17="SÁBADO","DOMINGO",IF(K17="DOMINGO","SEGUNDA",IF(K17="SEGUNDA","TERÇA",IF(K17="SEGUNDA","TERÇA",IF(K17="TERÇA","QUARTA",IF(K17="QUARTA","QUINTA",IF(K17="QUINTA","SEXTA",IF(K17="SEXTA","SÁBADO","ERRO"))))))))</f>
        <v>QUARTA</v>
      </c>
      <c r="L21" s="256"/>
      <c r="M21" s="257"/>
      <c r="N21" s="257"/>
      <c r="O21" s="192" t="str">
        <f>IF($N$47&lt;&gt;"SIM","",IFERROR(IF(TRIM(M21&amp;"")="","",_xlfn.LET(_xlpm.v,VALUE(TRIM(M21&amp;"")),_xlpm.alvo,(INT($Y$5/100)*60+MOD($Y$5,100)),_xlpm.real,(INT(_xlpm.v/100)*60+MOD(_xlpm.v,100)),_xlpm.dif,_xlpm.alvo-_xlpm.real,IF(ABS(_xlpm.dif)&lt;=5,0,_xlpm.dif))),"ER"))</f>
        <v/>
      </c>
      <c r="P21" s="231"/>
      <c r="Q21" s="235"/>
      <c r="R21" s="190"/>
      <c r="S21" s="239" t="str">
        <f t="shared" si="0"/>
        <v/>
      </c>
      <c r="T21" s="233" t="str">
        <f t="shared" si="1"/>
        <v/>
      </c>
      <c r="U21" s="5"/>
      <c r="V21" s="5"/>
      <c r="W21" s="5"/>
    </row>
    <row r="22" spans="1:24" x14ac:dyDescent="0.25">
      <c r="A22" s="38"/>
      <c r="B22" s="46"/>
      <c r="C22" s="7"/>
      <c r="D22" s="49" t="str">
        <f ca="1">_xlfn.LET(_xlpm.a,A19,_xlpm.c,C22,_xlpm.x,$X$6,_xlpm.limInf,$B$51,_xlpm.limSup,$C$51,_xlpm.linhaAnt,A20,IF(_xlpm.a="FÉRIAS","FRS",IF(_xlpm.a="FERIADO","FER",IF(_xlpm.a="NTRAB","NTB",IF(AND(_xlpm.a="ATESTADO",_xlpm.c=""),"ATD",IF(_xlpm.c&lt;&gt;"",IF(_xlpm.c&gt;=_xlpm.x,"OK","ANT"),IF(_xlpm.linhaAnt&lt;_xlpm.limInf,"FAL","")))))))</f>
        <v>FAL</v>
      </c>
      <c r="E22" s="192" t="str">
        <f>IFERROR(IF(C22="","",IF(ABS((INT($X$6/100)*60+MOD($X$6,100))-(INT(C22/100)*60+MOD(C22,100)))&lt;=5,0,(INT($X$6/100)*60+MOD($X$6,100))-(INT(C22/100)*60+MOD(C22,100))))*-1,"")</f>
        <v/>
      </c>
      <c r="F22" s="38"/>
      <c r="G22" s="46"/>
      <c r="H22" s="7"/>
      <c r="I22" s="49" t="str">
        <f ca="1">_xlfn.LET(_xlpm.a,F19,_xlpm.c,H22,_xlpm.x,$X$6,_xlpm.limInf,$B$51,_xlpm.limSup,$C$51,_xlpm.linhaAnt,F20,IF(_xlpm.a="FÉRIAS","FRS",IF(_xlpm.a="FERIADO","FER",IF(_xlpm.a="NTRAB","NTB",IF(AND(_xlpm.a="ATESTADO",_xlpm.c=""),"ATD",IF(_xlpm.c&lt;&gt;"",IF(_xlpm.c&gt;=_xlpm.x,"OK","ANT"),IF(_xlpm.linhaAnt&lt;_xlpm.limInf,"FAL","")))))))</f>
        <v/>
      </c>
      <c r="J22" s="176" t="str">
        <f>IFERROR(IF(H22="","",IF(ABS((INT($X$6/100)*60+MOD($X$6,100))-(INT(H22/100)*60+MOD(H22,100)))&lt;=5,0,(INT($X$6/100)*60+MOD($X$6,100))-(INT(H22/100)*60+MOD(H22,100))))*-1,"")</f>
        <v/>
      </c>
      <c r="K22" s="38"/>
      <c r="L22" s="256"/>
      <c r="M22" s="257"/>
      <c r="N22" s="257"/>
      <c r="O22" s="192" t="str">
        <f>IF($N$47&lt;&gt;"SIM","",IFERROR(IF(TRIM(M22&amp;"")="","",_xlfn.LET(_xlpm.v,VALUE(TRIM(M22&amp;"")),_xlpm.alvo,(INT($X$6/100)*60+MOD($X$6,100)),_xlpm.real,(INT(_xlpm.v/100)*60+MOD(_xlpm.v,100)),_xlpm.dif,_xlpm.alvo-_xlpm.real,IF(ABS(_xlpm.dif)&lt;=5,0,_xlpm.dif))*-1),"ER"))</f>
        <v/>
      </c>
      <c r="P22" s="231"/>
      <c r="Q22" s="235"/>
      <c r="R22" s="190"/>
      <c r="S22" s="239" t="str">
        <f t="shared" si="0"/>
        <v/>
      </c>
      <c r="T22" s="233" t="str">
        <f t="shared" si="1"/>
        <v/>
      </c>
      <c r="U22" s="5"/>
      <c r="V22" s="5"/>
      <c r="W22" s="5"/>
    </row>
    <row r="23" spans="1:24" ht="15" customHeight="1" x14ac:dyDescent="0.25">
      <c r="A23" s="12"/>
      <c r="B23" s="47"/>
      <c r="C23" s="48"/>
      <c r="D23" s="50" t="str">
        <f ca="1">_xlfn.LET(_xlpm.a,A23,_xlpm.c,C23,_xlpm.x,$X$3,_xlpm.y,$Y$3,_xlpm.limInf,$B$51,_xlpm.limSup,$C$51,_xlpm.linhaAnt,A24,IF(_xlpm.a="FÉRIAS","FRS",IF(_xlpm.a="FERIADO","FER",IF(_xlpm.a="NTRAB","NTB",IF(AND(_xlpm.a="ATESTADO",_xlpm.c=""),"ATD",IF(_xlpm.c&lt;&gt;"",IF(_xlpm.c&lt;=_xlpm.x,IF(_xlpm.c&gt;_xlpm.y,"DP","OK"),"ATR"),IF(_xlpm.linhaAnt&lt;_xlpm.limInf,"FAL","")))))))</f>
        <v>FAL</v>
      </c>
      <c r="E23" s="192" t="str">
        <f>IFERROR(IF(C23="","",IF(A25="SÁBADO",IF(ABS((INT($Y$8/100)*60+MOD($Y$8,100))-(INT(C23/100)*60+MOD(C23,100)))&lt;=5,0,(INT($Y$8/100)*60+MOD($Y$8,100))-(INT(C23/100)*60+MOD(C23,100))),IF(ABS((INT($Y$3/100)*60+MOD($Y$3,100))-(INT(C23/100)*60+MOD(C23,100)))&lt;=5,0,(INT($Y$3/100)*60+MOD($Y$3,100))-(INT(C23/100)*60+MOD(C23,100))))),"")</f>
        <v/>
      </c>
      <c r="F23" s="12"/>
      <c r="G23" s="47"/>
      <c r="H23" s="48"/>
      <c r="I23" s="50" t="str">
        <f ca="1">_xlfn.LET(_xlpm.a,F23,_xlpm.c,H23,_xlpm.x,$X$3,_xlpm.y,$Y$3,_xlpm.limInf,$B$51,_xlpm.limSup,$C$51,_xlpm.linhaAnt,F24,IF(_xlpm.a="FÉRIAS","FRS",IF(_xlpm.a="FERIADO","FER",IF(_xlpm.a="NTRAB","NTB",IF(AND(_xlpm.a="ATESTADO",_xlpm.c=""),"ATD",IF(_xlpm.c&lt;&gt;"",IF(_xlpm.c&lt;=_xlpm.x,IF(_xlpm.c&gt;_xlpm.y,"DP","OK"),"ATR"),IF(_xlpm.linhaAnt&lt;_xlpm.limInf,"FAL","")))))))</f>
        <v/>
      </c>
      <c r="J23" s="176" t="str">
        <f>IFERROR(IF(H23="","",IF(F25="SÁBADO",IF(ABS((INT($Y$8/100)*60+MOD($Y$8,100))-(INT(H23/100)*60+MOD(H23,100)))&lt;=5,0,(INT($Y$8/100)*60+MOD($Y$8,100))-(INT(H23/100)*60+MOD(H23,100))),IF(ABS((INT($Y$3/100)*60+MOD($Y$3,100))-(INT(H23/100)*60+MOD(H23,100)))&lt;=5,0,(INT($Y$3/100)*60+MOD($Y$3,100))-(INT(H23/100)*60+MOD(H23,100))))),"")</f>
        <v/>
      </c>
      <c r="K23" s="12"/>
      <c r="L23" s="47"/>
      <c r="M23" s="48"/>
      <c r="N23" s="50" t="str">
        <f ca="1">_xlfn.LET(_xlpm.a,K23,_xlpm.c,M23,_xlpm.x,$X$3,_xlpm.y,$Y$3,_xlpm.limInf,$B$51,_xlpm.limSup,$C$51,_xlpm.linhaAnt,K24,IF(_xlpm.a="FÉRIAS","FRS",IF(_xlpm.a="FERIADO","FER",IF(_xlpm.a="NTRAB","NTB",IF(AND(_xlpm.a="ATESTADO",_xlpm.c=""),"ATD",IF(_xlpm.c&lt;&gt;"",IF(_xlpm.c&lt;=_xlpm.x,IF(_xlpm.c&gt;_xlpm.y,"DP","OK"),"ATR"),IF(_xlpm.linhaAnt&lt;_xlpm.limInf,"FAL","")))))))</f>
        <v/>
      </c>
      <c r="O23" s="192" t="str">
        <f>IF($N$47&lt;&gt;"SIM","",IFERROR(IF(TRIM(M23&amp;"")="","",_xlfn.LET(_xlpm.v,VALUE(TRIM(M23&amp;"")),_xlpm.alvo,IF(K25="SÁBADO",(INT($Y$8/100)*60+MOD($Y$8,100)),(INT($Y$3/100)*60+MOD($Y$3,100))),_xlpm.real,(INT(_xlpm.v/100)*60+MOD(_xlpm.v,100)),_xlpm.dif,_xlpm.alvo-_xlpm.real,IF(ABS(_xlpm.dif)&lt;=5,0,_xlpm.dif))),"ER"))</f>
        <v/>
      </c>
      <c r="P23" s="231"/>
      <c r="Q23" s="235"/>
      <c r="R23" s="190"/>
      <c r="S23" s="239" t="str">
        <f t="shared" si="0"/>
        <v/>
      </c>
      <c r="T23" s="233" t="str">
        <f t="shared" si="1"/>
        <v/>
      </c>
      <c r="U23" s="5"/>
      <c r="V23" s="5"/>
      <c r="W23" s="5"/>
    </row>
    <row r="24" spans="1:24" x14ac:dyDescent="0.25">
      <c r="A24" s="42">
        <f ca="1">IF($B$51=6,"HOJE",6)</f>
        <v>6</v>
      </c>
      <c r="B24" s="47"/>
      <c r="C24" s="48"/>
      <c r="D24" s="50" t="str">
        <f ca="1">_xlfn.LET(_xlpm.a,A23,_xlpm.c,C24,_xlpm.x,$X$4,_xlpm.limInf,$B$51,_xlpm.limSup,$C$51,_xlpm.linhaAnt,A24,IF(_xlpm.a="FÉRIAS","FRS",IF(_xlpm.a="FERIADO","FER",IF(_xlpm.a="NTRAB","NTB",IF(AND(_xlpm.a="ATESTADO",_xlpm.c=""),"ATD",IF(_xlpm.c&lt;&gt;"",IF(_xlpm.c&gt;=_xlpm.x,"OK","ANT"),IF(_xlpm.linhaAnt&lt;_xlpm.limInf,"FAL","")))))))</f>
        <v>FAL</v>
      </c>
      <c r="E24" s="192" t="str">
        <f>IFERROR(IF(C24="","",IF(ABS((INT($X$4/100)*60+MOD($X$4,100))-(INT(C24/100)*60+MOD(C24,100)))&lt;=5,0,(INT($X$4/100)*60+MOD($X$4,100))-(INT(C24/100)*60+MOD(C24,100))))*-1,"")</f>
        <v/>
      </c>
      <c r="F24" s="42">
        <f ca="1">IF($B$51=16,"HOJE",16)</f>
        <v>16</v>
      </c>
      <c r="G24" s="47"/>
      <c r="H24" s="48"/>
      <c r="I24" s="50" t="str">
        <f ca="1">_xlfn.LET(_xlpm.a,F23,_xlpm.c,H24,_xlpm.x,$X$4,_xlpm.limInf,$B$51,_xlpm.limSup,$C$51,_xlpm.linhaAnt,F24,IF(_xlpm.a="FÉRIAS","FRS",IF(_xlpm.a="FERIADO","FER",IF(_xlpm.a="NTRAB","NTB",IF(AND(_xlpm.a="ATESTADO",_xlpm.c=""),"ATD",IF(_xlpm.c&lt;&gt;"",IF(_xlpm.c&gt;=_xlpm.x,"OK","ANT"),IF(_xlpm.linhaAnt&lt;_xlpm.limInf,"FAL","")))))))</f>
        <v/>
      </c>
      <c r="J24" s="176" t="str">
        <f>IFERROR(IF(H24="","",IF(ABS((INT($X$4/100)*60+MOD($X$4,100))-(INT(H24/100)*60+MOD(H24,100)))&lt;=5,0,(INT($X$4/100)*60+MOD($X$4,100))-(INT(H24/100)*60+MOD(H24,100))))*-1,"")</f>
        <v/>
      </c>
      <c r="K24" s="42">
        <f ca="1">IF($B$51=26,"HOJE",26)</f>
        <v>26</v>
      </c>
      <c r="L24" s="47"/>
      <c r="M24" s="48"/>
      <c r="N24" s="50" t="str">
        <f ca="1">_xlfn.LET(_xlpm.a,K23,_xlpm.c,M24,_xlpm.x,$X$4,_xlpm.limInf,$B$51,_xlpm.limSup,$C$51,_xlpm.linhaAnt,K24,IF(_xlpm.a="FÉRIAS","FRS",IF(_xlpm.a="FERIADO","FER",IF(_xlpm.a="NTRAB","NTB",IF(AND(_xlpm.a="ATESTADO",_xlpm.c=""),"ATD",IF(_xlpm.c&lt;&gt;"",IF(_xlpm.c&gt;=_xlpm.x,"OK","ANT"),IF(_xlpm.linhaAnt&lt;_xlpm.limInf,"FAL","")))))))</f>
        <v/>
      </c>
      <c r="O24" s="192" t="str">
        <f>IF($N$47&lt;&gt;"SIM","",IFERROR(IF(TRIM(M24&amp;"")="","",_xlfn.LET(_xlpm.v,VALUE(TRIM(M24&amp;"")),_xlpm.alvo,(INT($X$4/100)*60+MOD($X$4,100)),_xlpm.real,(INT(_xlpm.v/100)*60+MOD(_xlpm.v,100)),_xlpm.dif,_xlpm.alvo-_xlpm.real,IF(ABS(_xlpm.dif)&lt;=5,0,_xlpm.dif))*-1),"ER"))</f>
        <v/>
      </c>
      <c r="P24" s="231"/>
      <c r="Q24" s="235"/>
      <c r="R24" s="190"/>
      <c r="S24" s="239" t="str">
        <f t="shared" si="0"/>
        <v/>
      </c>
      <c r="T24" s="233" t="str">
        <f t="shared" si="1"/>
        <v/>
      </c>
      <c r="U24" s="5"/>
      <c r="V24" s="5"/>
      <c r="W24" s="5"/>
    </row>
    <row r="25" spans="1:24" x14ac:dyDescent="0.25">
      <c r="A25" s="42" t="str">
        <f>IF(A21="SÁBADO","DOMINGO",IF(A21="DOMINGO","SEGUNDA",IF(A21="SEGUNDA","TERÇA",IF(A21="SEGUNDA","TERÇA",IF(A21="TERÇA","QUARTA",IF(A21="QUARTA","QUINTA",IF(A21="QUINTA","SEXTA",IF(A21="SEXTA","SÁBADO","ERRO"))))))))</f>
        <v>SEXTA</v>
      </c>
      <c r="B25" s="47"/>
      <c r="C25" s="48"/>
      <c r="D25" s="50" t="str">
        <f ca="1">_xlfn.LET(_xlpm.a,A23,_xlpm.c,C25,_xlpm.x,$X$5,_xlpm.y,$Y$5,_xlpm.limInf,$B$51,_xlpm.limSup,$C$51,_xlpm.linhaAnt,A24,IF(_xlpm.a="FÉRIAS","FRS",IF(_xlpm.a="FERIADO","FER",IF(_xlpm.a="NTRAB","NTB",IF(AND(_xlpm.a="ATESTADO",_xlpm.c=""),"ATD",IF(_xlpm.c&lt;&gt;"",IF(_xlpm.c&lt;=_xlpm.x,IF(_xlpm.c&gt;_xlpm.y,"DP","OK"),"ATR"),IF(_xlpm.linhaAnt&lt;_xlpm.limInf,"FAL","")))))))</f>
        <v>FAL</v>
      </c>
      <c r="E25" s="192" t="str">
        <f>IFERROR(IF(C25="","",IF(ABS((INT($Y$5/100)*60+MOD($Y$5,100))-(INT(C25/100)*60+MOD(C25,100)))&lt;=5,0,(INT($Y$5/100)*60+MOD($Y$5,100))-(INT(C25/100)*60+MOD(C25,100)))),"")</f>
        <v/>
      </c>
      <c r="F25" s="42" t="str">
        <f>IF(F21="SÁBADO","DOMINGO",IF(F21="DOMINGO","SEGUNDA",IF(F21="SEGUNDA","TERÇA",IF(F21="SEGUNDA","TERÇA",IF(F21="TERÇA","QUARTA",IF(F21="QUARTA","QUINTA",IF(F21="QUINTA","SEXTA",IF(F21="SEXTA","SÁBADO","ERRO"))))))))</f>
        <v>SEGUNDA</v>
      </c>
      <c r="G25" s="47"/>
      <c r="H25" s="48"/>
      <c r="I25" s="50" t="str">
        <f ca="1">_xlfn.LET(_xlpm.a,F23,_xlpm.c,H25,_xlpm.x,$X$5,_xlpm.y,$Y$5,_xlpm.limInf,$B$51,_xlpm.limSup,$C$51,_xlpm.linhaAnt,F24,IF(_xlpm.a="FÉRIAS","FRS",IF(_xlpm.a="FERIADO","FER",IF(_xlpm.a="NTRAB","NTB",IF(AND(_xlpm.a="ATESTADO",_xlpm.c=""),"ATD",IF(_xlpm.c&lt;&gt;"",IF(_xlpm.c&lt;=_xlpm.x,IF(_xlpm.c&gt;_xlpm.y,"DP","OK"),"ATR"),IF(_xlpm.linhaAnt&lt;_xlpm.limInf,"FAL","")))))))</f>
        <v/>
      </c>
      <c r="J25" s="176" t="str">
        <f>IFERROR(IF(H25="","",IF(ABS((INT($Y$5/100)*60+MOD($Y$5,100))-(INT(H25/100)*60+MOD(H25,100)))&lt;=5,0,(INT($Y$5/100)*60+MOD($Y$5,100))-(INT(H25/100)*60+MOD(H25,100)))),"")</f>
        <v/>
      </c>
      <c r="K25" s="42" t="str">
        <f>IF(K21="SÁBADO","DOMINGO",IF(K21="DOMINGO","SEGUNDA",IF(K21="SEGUNDA","TERÇA",IF(K21="SEGUNDA","TERÇA",IF(K21="TERÇA","QUARTA",IF(K21="QUARTA","QUINTA",IF(K21="QUINTA","SEXTA",IF(K21="SEXTA","SÁBADO","ERRO"))))))))</f>
        <v>QUINTA</v>
      </c>
      <c r="L25" s="47"/>
      <c r="M25" s="48"/>
      <c r="N25" s="50" t="str">
        <f ca="1">_xlfn.LET(_xlpm.a,K23,_xlpm.c,M25,_xlpm.x,$X$5,_xlpm.y,$Y$5,_xlpm.limInf,$B$51,_xlpm.limSup,$C$51,_xlpm.linhaAnt,K24,IF(_xlpm.a="FÉRIAS","FRS",IF(_xlpm.a="FERIADO","FER",IF(_xlpm.a="NTRAB","NTB",IF(AND(_xlpm.a="ATESTADO",_xlpm.c=""),"ATD",IF(_xlpm.c&lt;&gt;"",IF(_xlpm.c&lt;=_xlpm.x,IF(_xlpm.c&gt;_xlpm.y,"DP","OK"),"ATR"),IF(_xlpm.linhaAnt&lt;_xlpm.limInf,"FAL","")))))))</f>
        <v/>
      </c>
      <c r="O25" s="192" t="str">
        <f>IF($N$47&lt;&gt;"SIM","",IFERROR(IF(TRIM(M25&amp;"")="","",_xlfn.LET(_xlpm.v,VALUE(TRIM(M25&amp;"")),_xlpm.alvo,(INT($Y$5/100)*60+MOD($Y$5,100)),_xlpm.real,(INT(_xlpm.v/100)*60+MOD(_xlpm.v,100)),_xlpm.dif,_xlpm.alvo-_xlpm.real,IF(ABS(_xlpm.dif)&lt;=5,0,_xlpm.dif))),"ER"))</f>
        <v/>
      </c>
      <c r="P25" s="231"/>
      <c r="Q25" s="235"/>
      <c r="R25" s="190"/>
      <c r="S25" s="239" t="str">
        <f t="shared" si="0"/>
        <v/>
      </c>
      <c r="T25" s="233" t="str">
        <f t="shared" si="1"/>
        <v/>
      </c>
      <c r="U25" s="5"/>
      <c r="V25" s="5"/>
      <c r="W25" s="5"/>
    </row>
    <row r="26" spans="1:24" x14ac:dyDescent="0.25">
      <c r="A26" s="82"/>
      <c r="B26" s="47"/>
      <c r="C26" s="48"/>
      <c r="D26" s="50" t="str">
        <f ca="1">_xlfn.LET(_xlpm.a,A23,_xlpm.c,C26,_xlpm.x,$X$6,_xlpm.limInf,$B$51,_xlpm.limSup,$C$51,_xlpm.linhaAnt,A24,IF(_xlpm.a="FÉRIAS","FRS",IF(_xlpm.a="FERIADO","FER",IF(_xlpm.a="NTRAB","NTB",IF(AND(_xlpm.a="ATESTADO",_xlpm.c=""),"ATD",IF(_xlpm.c&lt;&gt;"",IF(_xlpm.c&gt;=_xlpm.x,"OK","ANT"),IF(_xlpm.linhaAnt&lt;_xlpm.limInf,"FAL","")))))))</f>
        <v>FAL</v>
      </c>
      <c r="E26" s="192" t="str">
        <f>IFERROR(IF(C26="","",IF(ABS((INT($X$6/100)*60+MOD($X$6,100))-(INT(C26/100)*60+MOD(C26,100)))&lt;=5,0,(INT($X$6/100)*60+MOD($X$6,100))-(INT(C26/100)*60+MOD(C26,100))))*-1,"")</f>
        <v/>
      </c>
      <c r="F26" s="82"/>
      <c r="G26" s="47"/>
      <c r="H26" s="48"/>
      <c r="I26" s="50" t="str">
        <f ca="1">_xlfn.LET(_xlpm.a,F23,_xlpm.c,H26,_xlpm.x,$X$6,_xlpm.limInf,$B$51,_xlpm.limSup,$C$51,_xlpm.linhaAnt,F24,IF(_xlpm.a="FÉRIAS","FRS",IF(_xlpm.a="FERIADO","FER",IF(_xlpm.a="NTRAB","NTB",IF(AND(_xlpm.a="ATESTADO",_xlpm.c=""),"ATD",IF(_xlpm.c&lt;&gt;"",IF(_xlpm.c&gt;=_xlpm.x,"OK","ANT"),IF(_xlpm.linhaAnt&lt;_xlpm.limInf,"FAL","")))))))</f>
        <v/>
      </c>
      <c r="J26" s="176" t="str">
        <f>IFERROR(IF(H26="","",IF(ABS((INT($X$6/100)*60+MOD($X$6,100))-(INT(H26/100)*60+MOD(H26,100)))&lt;=5,0,(INT($X$6/100)*60+MOD($X$6,100))-(INT(H26/100)*60+MOD(H26,100))))*-1,"")</f>
        <v/>
      </c>
      <c r="K26" s="82"/>
      <c r="L26" s="47"/>
      <c r="M26" s="48"/>
      <c r="N26" s="50" t="str">
        <f ca="1">_xlfn.LET(_xlpm.a,K23,_xlpm.c,M26,_xlpm.x,$X$6,_xlpm.limInf,$B$51,_xlpm.limSup,$C$51,_xlpm.linhaAnt,K24,IF(_xlpm.a="FÉRIAS","FRS",IF(_xlpm.a="FERIADO","FER",IF(_xlpm.a="NTRAB","NTB",IF(AND(_xlpm.a="ATESTADO",_xlpm.c=""),"ATD",IF(_xlpm.c&lt;&gt;"",IF(_xlpm.c&gt;=_xlpm.x,"OK","ANT"),IF(_xlpm.linhaAnt&lt;_xlpm.limInf,"FAL","")))))))</f>
        <v/>
      </c>
      <c r="O26" s="192" t="str">
        <f>IF($N$47&lt;&gt;"SIM","",IFERROR(IF(TRIM(M26&amp;"")="","",_xlfn.LET(_xlpm.v,VALUE(TRIM(M26&amp;"")),_xlpm.alvo,(INT($X$6/100)*60+MOD($X$6,100)),_xlpm.real,(INT(_xlpm.v/100)*60+MOD(_xlpm.v,100)),_xlpm.dif,_xlpm.alvo-_xlpm.real,IF(ABS(_xlpm.dif)&lt;=5,0,_xlpm.dif))*-1),"ER"))</f>
        <v/>
      </c>
      <c r="P26" s="231"/>
      <c r="Q26" s="235"/>
      <c r="R26" s="190"/>
      <c r="S26" s="239" t="str">
        <f t="shared" si="0"/>
        <v/>
      </c>
      <c r="T26" s="233" t="str">
        <f t="shared" si="1"/>
        <v/>
      </c>
      <c r="U26" s="5"/>
      <c r="V26" s="5"/>
      <c r="W26" s="5"/>
    </row>
    <row r="27" spans="1:24" ht="15" customHeight="1" x14ac:dyDescent="0.25">
      <c r="A27" s="11"/>
      <c r="B27" s="46"/>
      <c r="C27" s="7"/>
      <c r="D27" s="49" t="str">
        <f ca="1">_xlfn.LET(_xlpm.a,A27,_xlpm.c,C27,_xlpm.x,$X$3,_xlpm.y,$Y$3,_xlpm.limInf,$B$51,_xlpm.limSup,$C$51,_xlpm.linhaAnt,A28,IF(_xlpm.a="FÉRIAS","FRS",IF(_xlpm.a="FERIADO","FER",IF(_xlpm.a="NTRAB","NTB",IF(AND(_xlpm.a="ATESTADO",_xlpm.c=""),"ATD",IF(_xlpm.c&lt;&gt;"",IF(_xlpm.c&lt;=_xlpm.x,IF(_xlpm.c&gt;_xlpm.y,"DP","OK"),"ATR"),IF(_xlpm.linhaAnt&lt;_xlpm.limInf,"FAL","")))))))</f>
        <v>FAL</v>
      </c>
      <c r="E27" s="192" t="str">
        <f>IFERROR(IF(C27="","",IF(A29="SÁBADO",IF(ABS((INT($Y$8/100)*60+MOD($Y$8,100))-(INT(C27/100)*60+MOD(C27,100)))&lt;=5,0,(INT($Y$8/100)*60+MOD($Y$8,100))-(INT(C27/100)*60+MOD(C27,100))),IF(ABS((INT($Y$3/100)*60+MOD($Y$3,100))-(INT(C27/100)*60+MOD(C27,100)))&lt;=5,0,(INT($Y$3/100)*60+MOD($Y$3,100))-(INT(C27/100)*60+MOD(C27,100))))),"")</f>
        <v/>
      </c>
      <c r="F27" s="11"/>
      <c r="G27" s="46"/>
      <c r="H27" s="7"/>
      <c r="I27" s="49" t="str">
        <f ca="1">_xlfn.LET(_xlpm.a,F27,_xlpm.c,H27,_xlpm.x,$X$8,_xlpm.y,$Y$8,_xlpm.limInf,$B$51,_xlpm.limSup,$C$51,_xlpm.linhaAnt,F28,IF(_xlpm.a="FÉRIAS","FRS",IF(_xlpm.a="NTRAB","NT",IF(AND(_xlpm.a="ATESTADO",_xlpm.c=""),"ATD",IF(_xlpm.a="FERIADO","FER",IF(_xlpm.c&lt;&gt;"",IF(_xlpm.c&lt;=_xlpm.x,IF(_xlpm.c&gt;_xlpm.y,"DP","OK"),"ATR"),IF(_xlpm.linhaAnt&lt;_xlpm.limInf,"FAL","")))))))</f>
        <v/>
      </c>
      <c r="J27" s="176" t="str">
        <f>IFERROR(IF(H27="","",IF(F29="SÁBADO",IF(ABS((INT($Y$8/100)*60+MOD($Y$8,100))-(INT(H27/100)*60+MOD(H27,100)))&lt;=5,0,(INT($Y$8/100)*60+MOD($Y$8,100))-(INT(H27/100)*60+MOD(H27,100))),IF(ABS((INT($Y$3/100)*60+MOD($Y$3,100))-(INT(H27/100)*60+MOD(H27,100)))&lt;=5,0,(INT($Y$3/100)*60+MOD($Y$3,100))-(INT(H27/100)*60+MOD(H27,100))))),"")</f>
        <v/>
      </c>
      <c r="K27" s="11"/>
      <c r="L27" s="46"/>
      <c r="M27" s="7"/>
      <c r="N27" s="49" t="str">
        <f ca="1">_xlfn.LET(_xlpm.a,K27,_xlpm.c,M27,_xlpm.x,$X$3,_xlpm.y,$Y$3,_xlpm.limInf,$B$51,_xlpm.limSup,$C$51,_xlpm.linhaAnt,K28,IF(_xlpm.a="FÉRIAS","FRS",IF(_xlpm.a="FERIADO","FER",IF(_xlpm.a="NTRAB","NTB",IF(AND(_xlpm.a="ATESTADO",_xlpm.c=""),"ATD",IF(_xlpm.c&lt;&gt;"",IF(_xlpm.c&lt;=_xlpm.x,IF(_xlpm.c&gt;_xlpm.y,"DP","OK"),"ATR"),IF(_xlpm.linhaAnt&lt;_xlpm.limInf,"FAL","")))))))</f>
        <v/>
      </c>
      <c r="O27" s="192" t="str">
        <f>IF($N$47&lt;&gt;"SIM","",IFERROR(IF(TRIM(M27&amp;"")="","",_xlfn.LET(_xlpm.v,VALUE(TRIM(M27&amp;"")),_xlpm.alvo,IF(K29="SÁBADO",(INT($Y$8/100)*60+MOD($Y$8,100)),(INT($Y$3/100)*60+MOD($Y$3,100))),_xlpm.real,(INT(_xlpm.v/100)*60+MOD(_xlpm.v,100)),_xlpm.dif,_xlpm.alvo-_xlpm.real,IF(ABS(_xlpm.dif)&lt;=5,0,_xlpm.dif))),"ER"))</f>
        <v/>
      </c>
      <c r="P27" s="236"/>
      <c r="Q27" s="235"/>
      <c r="R27" s="190"/>
      <c r="S27" s="239" t="str">
        <f t="shared" si="0"/>
        <v/>
      </c>
      <c r="T27" s="233" t="str">
        <f t="shared" si="1"/>
        <v/>
      </c>
      <c r="U27" s="5"/>
      <c r="V27" s="5"/>
      <c r="W27" s="5"/>
    </row>
    <row r="28" spans="1:24" x14ac:dyDescent="0.25">
      <c r="A28" s="41">
        <f ca="1">IF($B$51=7,"HOJE",7)</f>
        <v>7</v>
      </c>
      <c r="B28" s="46"/>
      <c r="C28" s="7"/>
      <c r="D28" s="49" t="str">
        <f ca="1">_xlfn.LET(_xlpm.a,A27,_xlpm.c,C28,_xlpm.x,$X$4,_xlpm.limInf,$B$51,_xlpm.limSup,$C$51,_xlpm.linhaAnt,A28,IF(_xlpm.a="FÉRIAS","FRS",IF(_xlpm.a="FERIADO","FER",IF(_xlpm.a="NTRAB","NTB",IF(AND(_xlpm.a="ATESTADO",_xlpm.c=""),"ATD",IF(_xlpm.c&lt;&gt;"",IF(_xlpm.c&gt;=_xlpm.x,"OK","ANT"),IF(_xlpm.linhaAnt&lt;_xlpm.limInf,"FAL","")))))))</f>
        <v>FAL</v>
      </c>
      <c r="E28" s="192" t="str">
        <f>IFERROR(IF(C28="","",IF(ABS((INT($X$4/100)*60+MOD($X$4,100))-(INT(C28/100)*60+MOD(C28,100)))&lt;=5,0,(INT($X$4/100)*60+MOD($X$4,100))-(INT(C28/100)*60+MOD(C28,100))))*-1,"")</f>
        <v/>
      </c>
      <c r="F28" s="41">
        <f ca="1">IF($B$51=17,"HOJE",17)</f>
        <v>17</v>
      </c>
      <c r="G28" s="46"/>
      <c r="H28" s="7"/>
      <c r="I28" s="49" t="str">
        <f ca="1">_xlfn.LET(_xlpm.a,F27,_xlpm.c,H28,_xlpm.x,$X$9,_xlpm.limInf,$B$51,_xlpm.limSup,$C$51,_xlpm.linhaAnt,F28,IF(_xlpm.a="FÉRIAS","FRS",IF(_xlpm.a="NTRAB","NT",IF(AND(_xlpm.a="ATESTADO",_xlpm.c=""),"ATD",IF(_xlpm.a="FERIADO","FER",IF(_xlpm.c&lt;&gt;"",IF(_xlpm.c&gt;=_xlpm.x,"OK","ANT"),IF(_xlpm.linhaAnt&lt;_xlpm.limInf,"FAL","")))))))</f>
        <v/>
      </c>
      <c r="J28" s="176" t="str">
        <f>IFERROR(IF(H28="","",IF(ABS((INT($X$4/100)*60+MOD($X$4,100))-(INT(H28/100)*60+MOD(H28,100)))&lt;=5,0,(INT($X$4/100)*60+MOD($X$4,100))-(INT(H28/100)*60+MOD(H28,100))))*-1,"")</f>
        <v/>
      </c>
      <c r="K28" s="41">
        <f ca="1">IF($B$51=27,"HOJE",27)</f>
        <v>27</v>
      </c>
      <c r="L28" s="46"/>
      <c r="M28" s="7"/>
      <c r="N28" s="49" t="str">
        <f ca="1">_xlfn.LET(_xlpm.a,K27,_xlpm.c,M28,_xlpm.x,$X$4,_xlpm.limInf,$B$51,_xlpm.limSup,$C$51,_xlpm.linhaAnt,K28,IF(_xlpm.a="FÉRIAS","FRS",IF(_xlpm.a="FERIADO","FER",IF(_xlpm.a="NTRAB","NTB",IF(AND(_xlpm.a="ATESTADO",_xlpm.c=""),"ATD",IF(_xlpm.c&lt;&gt;"",IF(_xlpm.c&gt;=_xlpm.x,"OK","ANT"),IF(_xlpm.linhaAnt&lt;_xlpm.limInf,"FAL","")))))))</f>
        <v/>
      </c>
      <c r="O28" s="192" t="str">
        <f>IF($N$47&lt;&gt;"SIM","",IFERROR(IF(TRIM(M28&amp;"")="","",_xlfn.LET(_xlpm.v,VALUE(TRIM(M28&amp;"")),_xlpm.alvo,(INT($X$4/100)*60+MOD($X$4,100)),_xlpm.real,(INT(_xlpm.v/100)*60+MOD(_xlpm.v,100)),_xlpm.dif,_xlpm.alvo-_xlpm.real,IF(ABS(_xlpm.dif)&lt;=5,0,_xlpm.dif))*-1),"ER"))</f>
        <v/>
      </c>
      <c r="P28" s="236"/>
      <c r="Q28" s="235"/>
      <c r="R28" s="190"/>
      <c r="S28" s="239" t="str">
        <f t="shared" si="0"/>
        <v/>
      </c>
      <c r="T28" s="233" t="str">
        <f t="shared" si="1"/>
        <v/>
      </c>
      <c r="U28" s="5"/>
      <c r="V28" s="5"/>
      <c r="W28" s="5"/>
    </row>
    <row r="29" spans="1:24" x14ac:dyDescent="0.25">
      <c r="A29" s="41" t="str">
        <f>IF(A25="SÁBADO","DOMINGO",IF(A25="DOMINGO","SEGUNDA",IF(A25="SEGUNDA","TERÇA",IF(A25="SEGUNDA","TERÇA",IF(A25="TERÇA","QUARTA",IF(A25="QUARTA","QUINTA",IF(A25="QUINTA","SEXTA",IF(A25="SEXTA","SÁBADO","ERRO"))))))))</f>
        <v>SÁBADO</v>
      </c>
      <c r="B29" s="46"/>
      <c r="C29" s="7"/>
      <c r="D29" s="49" t="str">
        <f ca="1">_xlfn.LET(_xlpm.a,A27,_xlpm.c,C29,_xlpm.x,$X$5,_xlpm.y,$Y$5,_xlpm.limInf,$B$51,_xlpm.limSup,$C$51,_xlpm.linhaAnt,A28,IF(_xlpm.a="FÉRIAS","FRS",IF(_xlpm.a="FERIADO","FER",IF(_xlpm.a="NTRAB","NTB",IF(AND(_xlpm.a="ATESTADO",_xlpm.c=""),"ATD",IF(_xlpm.c&lt;&gt;"",IF(_xlpm.c&lt;=_xlpm.x,IF(_xlpm.c&gt;_xlpm.y,"DP","OK"),"ATR"),IF(_xlpm.linhaAnt&lt;_xlpm.limInf,"FAL","")))))))</f>
        <v>FAL</v>
      </c>
      <c r="E29" s="192" t="str">
        <f>IFERROR(IF(C29="","",IF(ABS((INT($Y$5/100)*60+MOD($Y$5,100))-(INT(C29/100)*60+MOD(C29,100)))&lt;=5,0,(INT($Y$5/100)*60+MOD($Y$5,100))-(INT(C29/100)*60+MOD(C29,100)))),"")</f>
        <v/>
      </c>
      <c r="F29" s="41" t="str">
        <f>IF(F25="SÁBADO","DOMINGO",IF(F25="DOMINGO","SEGUNDA",IF(F25="SEGUNDA","TERÇA",IF(F25="SEGUNDA","TERÇA",IF(F25="TERÇA","QUARTA",IF(F25="QUARTA","QUINTA",IF(F25="QUINTA","SEXTA",IF(F25="SEXTA","SÁBADO","ERRO"))))))))</f>
        <v>TERÇA</v>
      </c>
      <c r="G29" s="258" t="s">
        <v>16</v>
      </c>
      <c r="H29" s="259"/>
      <c r="I29" s="259"/>
      <c r="J29" s="176" t="str">
        <f>IFERROR(IF(H29="","",IF(ABS((INT($Y$5/100)*60+MOD($Y$5,100))-(INT(H29/100)*60+MOD(H29,100)))&lt;=5,0,(INT($Y$5/100)*60+MOD($Y$5,100))-(INT(H29/100)*60+MOD(H29,100)))),"")</f>
        <v/>
      </c>
      <c r="K29" s="41" t="str">
        <f>IF(K25="SÁBADO","DOMINGO",IF(K25="DOMINGO","SEGUNDA",IF(K25="SEGUNDA","TERÇA",IF(K25="SEGUNDA","TERÇA",IF(K25="TERÇA","QUARTA",IF(K25="QUARTA","QUINTA",IF(K25="QUINTA","SEXTA",IF(K25="SEXTA","SÁBADO","ERRO"))))))))</f>
        <v>SEXTA</v>
      </c>
      <c r="L29" s="46"/>
      <c r="M29" s="7"/>
      <c r="N29" s="49" t="str">
        <f ca="1">_xlfn.LET(_xlpm.a,K27,_xlpm.c,M29,_xlpm.x,$X$5,_xlpm.y,$Y$5,_xlpm.limInf,$B$51,_xlpm.limSup,$C$51,_xlpm.linhaAnt,K28,IF(_xlpm.a="FÉRIAS","FRS",IF(_xlpm.a="FERIADO","FER",IF(_xlpm.a="NTRAB","NTB",IF(AND(_xlpm.a="ATESTADO",_xlpm.c=""),"ATD",IF(_xlpm.c&lt;&gt;"",IF(_xlpm.c&lt;=_xlpm.x,IF(_xlpm.c&gt;_xlpm.y,"DP","OK"),"ATR"),IF(_xlpm.linhaAnt&lt;_xlpm.limInf,"FAL","")))))))</f>
        <v/>
      </c>
      <c r="O29" s="192" t="str">
        <f>IF($N$47&lt;&gt;"SIM","",IFERROR(IF(TRIM(M29&amp;"")="","",_xlfn.LET(_xlpm.v,VALUE(TRIM(M29&amp;"")),_xlpm.alvo,(INT($Y$5/100)*60+MOD($Y$5,100)),_xlpm.real,(INT(_xlpm.v/100)*60+MOD(_xlpm.v,100)),_xlpm.dif,_xlpm.alvo-_xlpm.real,IF(ABS(_xlpm.dif)&lt;=5,0,_xlpm.dif))),"ER"))</f>
        <v/>
      </c>
      <c r="P29" s="236"/>
      <c r="Q29" s="235"/>
      <c r="R29" s="190"/>
      <c r="S29" s="239" t="str">
        <f t="shared" si="0"/>
        <v/>
      </c>
      <c r="T29" s="233" t="str">
        <f t="shared" si="1"/>
        <v/>
      </c>
      <c r="U29" s="5"/>
      <c r="V29" s="5"/>
      <c r="W29" s="5"/>
    </row>
    <row r="30" spans="1:24" x14ac:dyDescent="0.25">
      <c r="A30" s="38"/>
      <c r="B30" s="46"/>
      <c r="C30" s="7"/>
      <c r="D30" s="49" t="str">
        <f ca="1">_xlfn.LET(_xlpm.a,A27,_xlpm.c,C30,_xlpm.x,$X$6,_xlpm.limInf,$B$51,_xlpm.limSup,$C$51,_xlpm.linhaAnt,A28,IF(_xlpm.a="FÉRIAS","FRS",IF(_xlpm.a="FERIADO","FER",IF(_xlpm.a="NTRAB","NTB",IF(AND(_xlpm.a="ATESTADO",_xlpm.c=""),"ATD",IF(_xlpm.c&lt;&gt;"",IF(_xlpm.c&gt;=_xlpm.x,"OK","ANT"),IF(_xlpm.linhaAnt&lt;_xlpm.limInf,"FAL","")))))))</f>
        <v>FAL</v>
      </c>
      <c r="E30" s="192" t="str">
        <f>IFERROR(IF(C30="","",IF(ABS((INT($X$6/100)*60+MOD($X$6,100))-(INT(C30/100)*60+MOD(C30,100)))&lt;=5,0,(INT($X$6/100)*60+MOD($X$6,100))-(INT(C30/100)*60+MOD(C30,100))))*-1,"")</f>
        <v/>
      </c>
      <c r="F30" s="38"/>
      <c r="G30" s="258"/>
      <c r="H30" s="259"/>
      <c r="I30" s="259"/>
      <c r="J30" s="176" t="str">
        <f>IFERROR(IF(H30="","",IF(ABS((INT($X$6/100)*60+MOD($X$6,100))-(INT(H30/100)*60+MOD(H30,100)))&lt;=5,0,(INT($X$6/100)*60+MOD($X$6,100))-(INT(H30/100)*60+MOD(H30,100))))*-1,"")</f>
        <v/>
      </c>
      <c r="K30" s="38"/>
      <c r="L30" s="46"/>
      <c r="M30" s="7"/>
      <c r="N30" s="49" t="str">
        <f ca="1">_xlfn.LET(_xlpm.a,K27,_xlpm.c,M30,_xlpm.x,$X$6,_xlpm.limInf,$B$51,_xlpm.limSup,$C$51,_xlpm.linhaAnt,K28,IF(_xlpm.a="FÉRIAS","FRS",IF(_xlpm.a="FERIADO","FER",IF(_xlpm.a="NTRAB","NTB",IF(AND(_xlpm.a="ATESTADO",_xlpm.c=""),"ATD",IF(_xlpm.c&lt;&gt;"",IF(_xlpm.c&gt;=_xlpm.x,"OK","ANT"),IF(_xlpm.linhaAnt&lt;_xlpm.limInf,"FAL","")))))))</f>
        <v/>
      </c>
      <c r="O30" s="192" t="str">
        <f>IF($N$47&lt;&gt;"SIM","",IFERROR(IF(TRIM(M30&amp;"")="","",_xlfn.LET(_xlpm.v,VALUE(TRIM(M30&amp;"")),_xlpm.alvo,(INT($X$6/100)*60+MOD($X$6,100)),_xlpm.real,(INT(_xlpm.v/100)*60+MOD(_xlpm.v,100)),_xlpm.dif,_xlpm.alvo-_xlpm.real,IF(ABS(_xlpm.dif)&lt;=5,0,_xlpm.dif))*-1),"ER"))</f>
        <v/>
      </c>
      <c r="P30" s="236"/>
      <c r="Q30" s="235"/>
      <c r="R30" s="190"/>
      <c r="S30" s="239" t="str">
        <f t="shared" si="0"/>
        <v/>
      </c>
      <c r="T30" s="233" t="str">
        <f t="shared" si="1"/>
        <v/>
      </c>
      <c r="U30" s="5"/>
      <c r="V30" s="5"/>
      <c r="W30" s="5"/>
    </row>
    <row r="31" spans="1:24" ht="15" customHeight="1" x14ac:dyDescent="0.25">
      <c r="A31" s="12"/>
      <c r="B31" s="47"/>
      <c r="C31" s="48"/>
      <c r="D31" s="50" t="str">
        <f ca="1">_xlfn.LET(_xlpm.a,A31,_xlpm.c,C31,_xlpm.x,$X$3,_xlpm.y,$Y$3,_xlpm.limInf,$B$51,_xlpm.limSup,$C$51,_xlpm.linhaAnt,A32,IF(_xlpm.a="FÉRIAS","FRS",IF(_xlpm.a="FERIADO","FER",IF(_xlpm.a="NTRAB","NTB",IF(AND(_xlpm.a="ATESTADO",_xlpm.c=""),"ATD",IF(_xlpm.c&lt;&gt;"",IF(_xlpm.c&lt;=_xlpm.x,IF(_xlpm.c&gt;_xlpm.y,"DP","OK"),"ATR"),IF(_xlpm.linhaAnt&lt;_xlpm.limInf,"FAL","")))))))</f>
        <v>FAL</v>
      </c>
      <c r="E31" s="192" t="str">
        <f>IFERROR(IF(C31="","",IF(A33="SÁBADO",IF(ABS((INT($Y$8/100)*60+MOD($Y$8,100))-(INT(C31/100)*60+MOD(C31,100)))&lt;=5,0,(INT($Y$8/100)*60+MOD($Y$8,100))-(INT(C31/100)*60+MOD(C31,100))),IF(ABS((INT($Y$3/100)*60+MOD($Y$3,100))-(INT(C31/100)*60+MOD(C31,100)))&lt;=5,0,(INT($Y$3/100)*60+MOD($Y$3,100))-(INT(C31/100)*60+MOD(C31,100))))),"")</f>
        <v/>
      </c>
      <c r="F31" s="12"/>
      <c r="G31" s="272" t="s">
        <v>10</v>
      </c>
      <c r="H31" s="273"/>
      <c r="I31" s="273"/>
      <c r="J31" s="176" t="str">
        <f>IFERROR(IF(H31="","",IF(F33="SÁBADO",IF(ABS((INT($Y$8/100)*60+MOD($Y$8,100))-(INT(H31/100)*60+MOD(H31,100)))&lt;=5,0,(INT($Y$8/100)*60+MOD($Y$8,100))-(INT(H31/100)*60+MOD(H31,100))),IF(ABS((INT($Y$3/100)*60+MOD($Y$3,100))-(INT(H31/100)*60+MOD(H31,100)))&lt;=5,0,(INT($Y$3/100)*60+MOD($Y$3,100))-(INT(H31/100)*60+MOD(H31,100))))),"")</f>
        <v/>
      </c>
      <c r="K31" s="12"/>
      <c r="L31" s="47"/>
      <c r="M31" s="48"/>
      <c r="N31" s="50" t="str">
        <f ca="1">_xlfn.LET(_xlpm.a,K31,_xlpm.c,M31,_xlpm.x,$X$3,_xlpm.y,$Y$3,_xlpm.limInf,$B$51,_xlpm.limSup,$C$51,_xlpm.linhaAnt,K32,IF(_xlpm.a="FÉRIAS","FRS",IF(_xlpm.a="FERIADO","FER",IF(_xlpm.a="NTRAB","NTB",IF(AND(_xlpm.a="ATESTADO",_xlpm.c=""),"ATD",IF(_xlpm.c&lt;&gt;"",IF(_xlpm.c&lt;=_xlpm.x,IF(_xlpm.c&gt;_xlpm.y,"DP","OK"),"ATR"),IF(_xlpm.linhaAnt&lt;_xlpm.limInf,"FAL","")))))))</f>
        <v/>
      </c>
      <c r="O31" s="192" t="str">
        <f>IF($N$47&lt;&gt;"SIM","",IFERROR(IF(TRIM(M31&amp;"")="","",_xlfn.LET(_xlpm.v,VALUE(TRIM(M31&amp;"")),_xlpm.alvo,IF(K33="SÁBADO",(INT($Y$8/100)*60+MOD($Y$8,100)),(INT($Y$3/100)*60+MOD($Y$3,100))),_xlpm.real,(INT(_xlpm.v/100)*60+MOD(_xlpm.v,100)),_xlpm.dif,_xlpm.alvo-_xlpm.real,IF(ABS(_xlpm.dif)&lt;=5,0,_xlpm.dif))),"ER"))</f>
        <v/>
      </c>
      <c r="P31" s="236"/>
      <c r="Q31" s="235"/>
      <c r="R31" s="190"/>
      <c r="S31" s="239" t="str">
        <f t="shared" si="0"/>
        <v/>
      </c>
      <c r="T31" s="233" t="str">
        <f t="shared" si="1"/>
        <v/>
      </c>
      <c r="U31" s="5"/>
      <c r="V31" s="5"/>
      <c r="W31" s="5"/>
    </row>
    <row r="32" spans="1:24" x14ac:dyDescent="0.25">
      <c r="A32" s="42">
        <f ca="1">IF($B$51=8,"HOJE",8)</f>
        <v>8</v>
      </c>
      <c r="B32" s="47"/>
      <c r="C32" s="48"/>
      <c r="D32" s="50" t="str">
        <f ca="1">_xlfn.LET(_xlpm.a,A31,_xlpm.c,C32,_xlpm.x,$X$4,_xlpm.limInf,$B$51,_xlpm.limSup,$C$51,_xlpm.linhaAnt,A32,IF(_xlpm.a="FÉRIAS","FRS",IF(_xlpm.a="FERIADO","FER",IF(_xlpm.a="NTRAB","NTB",IF(AND(_xlpm.a="ATESTADO",_xlpm.c=""),"ATD",IF(_xlpm.c&lt;&gt;"",IF(_xlpm.c&gt;=_xlpm.x,"OK","ANT"),IF(_xlpm.linhaAnt&lt;_xlpm.limInf,"FAL","")))))))</f>
        <v>FAL</v>
      </c>
      <c r="E32" s="192" t="str">
        <f>IFERROR(IF(C32="","",IF(ABS((INT($X$4/100)*60+MOD($X$4,100))-(INT(C32/100)*60+MOD(C32,100)))&lt;=5,0,(INT($X$4/100)*60+MOD($X$4,100))-(INT(C32/100)*60+MOD(C32,100))))*-1,"")</f>
        <v/>
      </c>
      <c r="F32" s="42">
        <f ca="1">IF($B$51=18,"HOJE",18)</f>
        <v>18</v>
      </c>
      <c r="G32" s="272"/>
      <c r="H32" s="273"/>
      <c r="I32" s="273"/>
      <c r="J32" s="176" t="str">
        <f>IFERROR(IF(H32="","",IF(ABS((INT($X$4/100)*60+MOD($X$4,100))-(INT(H32/100)*60+MOD(H32,100)))&lt;=5,0,(INT($X$4/100)*60+MOD($X$4,100))-(INT(H32/100)*60+MOD(H32,100))))*-1,"")</f>
        <v/>
      </c>
      <c r="K32" s="42">
        <f ca="1">IF($B$51=28,"HOJE",28)</f>
        <v>28</v>
      </c>
      <c r="L32" s="47"/>
      <c r="M32" s="48"/>
      <c r="N32" s="50" t="str">
        <f ca="1">_xlfn.LET(_xlpm.a,K31,_xlpm.c,M32,_xlpm.x,$X$4,_xlpm.limInf,$B$51,_xlpm.limSup,$C$51,_xlpm.linhaAnt,K32,IF(_xlpm.a="FÉRIAS","FRS",IF(_xlpm.a="FERIADO","FER",IF(_xlpm.a="NTRAB","NTB",IF(AND(_xlpm.a="ATESTADO",_xlpm.c=""),"ATD",IF(_xlpm.c&lt;&gt;"",IF(_xlpm.c&gt;=_xlpm.x,"OK","ANT"),IF(_xlpm.linhaAnt&lt;_xlpm.limInf,"FAL","")))))))</f>
        <v/>
      </c>
      <c r="O32" s="192" t="str">
        <f>IF($N$47&lt;&gt;"SIM","",IFERROR(IF(TRIM(M32&amp;"")="","",_xlfn.LET(_xlpm.v,VALUE(TRIM(M32&amp;"")),_xlpm.alvo,(INT($X$4/100)*60+MOD($X$4,100)),_xlpm.real,(INT(_xlpm.v/100)*60+MOD(_xlpm.v,100)),_xlpm.dif,_xlpm.alvo-_xlpm.real,IF(ABS(_xlpm.dif)&lt;=5,0,_xlpm.dif))*-1),"ER"))</f>
        <v/>
      </c>
      <c r="P32" s="236"/>
      <c r="Q32" s="235"/>
      <c r="R32" s="190"/>
      <c r="S32" s="239" t="str">
        <f t="shared" si="0"/>
        <v/>
      </c>
      <c r="T32" s="233" t="str">
        <f t="shared" si="1"/>
        <v/>
      </c>
      <c r="U32" s="5"/>
      <c r="V32" s="5"/>
      <c r="W32" s="5"/>
    </row>
    <row r="33" spans="1:23" x14ac:dyDescent="0.25">
      <c r="A33" s="42" t="str">
        <f>IF(A29="SÁBADO","DOMINGO",IF(A29="DOMINGO","SEGUNDA",IF(A29="SEGUNDA","TERÇA",IF(A29="SEGUNDA","TERÇA",IF(A29="TERÇA","QUARTA",IF(A29="QUARTA","QUINTA",IF(A29="QUINTA","SEXTA",IF(A29="SEXTA","SÁBADO","ERRO"))))))))</f>
        <v>DOMINGO</v>
      </c>
      <c r="B33" s="47"/>
      <c r="C33" s="48"/>
      <c r="D33" s="50" t="str">
        <f ca="1">_xlfn.LET(_xlpm.a,A31,_xlpm.c,C33,_xlpm.x,$X$5,_xlpm.y,$Y$5,_xlpm.limInf,$B$51,_xlpm.limSup,$C$51,_xlpm.linhaAnt,A32,IF(_xlpm.a="FÉRIAS","FRS",IF(_xlpm.a="FERIADO","FER",IF(_xlpm.a="NTRAB","NTB",IF(AND(_xlpm.a="ATESTADO",_xlpm.c=""),"ATD",IF(_xlpm.c&lt;&gt;"",IF(_xlpm.c&lt;=_xlpm.x,IF(_xlpm.c&gt;_xlpm.y,"DP","OK"),"ATR"),IF(_xlpm.linhaAnt&lt;_xlpm.limInf,"FAL","")))))))</f>
        <v>FAL</v>
      </c>
      <c r="E33" s="192" t="str">
        <f>IFERROR(IF(C33="","",IF(ABS((INT($Y$5/100)*60+MOD($Y$5,100))-(INT(C33/100)*60+MOD(C33,100)))&lt;=5,0,(INT($Y$5/100)*60+MOD($Y$5,100))-(INT(C33/100)*60+MOD(C33,100)))),"")</f>
        <v/>
      </c>
      <c r="F33" s="42" t="str">
        <f>IF(F29="SÁBADO","DOMINGO",IF(F29="DOMINGO","SEGUNDA",IF(F29="SEGUNDA","TERÇA",IF(F29="SEGUNDA","TERÇA",IF(F29="TERÇA","QUARTA",IF(F29="QUARTA","QUINTA",IF(F29="QUINTA","SEXTA",IF(F29="SEXTA","SÁBADO","ERRO"))))))))</f>
        <v>QUARTA</v>
      </c>
      <c r="G33" s="272"/>
      <c r="H33" s="273"/>
      <c r="I33" s="273"/>
      <c r="J33" s="176" t="str">
        <f>IFERROR(IF(H33="","",IF(ABS((INT($Y$5/100)*60+MOD($Y$5,100))-(INT(H33/100)*60+MOD(H33,100)))&lt;=5,0,(INT($Y$5/100)*60+MOD($Y$5,100))-(INT(H33/100)*60+MOD(H33,100)))),"")</f>
        <v/>
      </c>
      <c r="K33" s="42" t="str">
        <f>IF(K29="SÁBADO","DOMINGO",IF(K29="DOMINGO","SEGUNDA",IF(K29="SEGUNDA","TERÇA",IF(K29="SEGUNDA","TERÇA",IF(K29="TERÇA","QUARTA",IF(K29="QUARTA","QUINTA",IF(K29="QUINTA","SEXTA",IF(K29="SEXTA","SÁBADO","ERRO"))))))))</f>
        <v>SÁBADO</v>
      </c>
      <c r="L33" s="47"/>
      <c r="M33" s="48"/>
      <c r="N33" s="50" t="str">
        <f ca="1">_xlfn.LET(_xlpm.a,K31,_xlpm.c,M33,_xlpm.x,$X$5,_xlpm.y,$Y$5,_xlpm.limInf,$B$51,_xlpm.limSup,$C$51,_xlpm.linhaAnt,K32,IF(_xlpm.a="FÉRIAS","FRS",IF(_xlpm.a="FERIADO","FER",IF(_xlpm.a="NTRAB","NTB",IF(AND(_xlpm.a="ATESTADO",_xlpm.c=""),"ATD",IF(_xlpm.c&lt;&gt;"",IF(_xlpm.c&lt;=_xlpm.x,IF(_xlpm.c&gt;_xlpm.y,"DP","OK"),"ATR"),IF(_xlpm.linhaAnt&lt;_xlpm.limInf,"FAL","")))))))</f>
        <v/>
      </c>
      <c r="O33" s="192" t="str">
        <f>IF($N$47&lt;&gt;"SIM","",IFERROR(IF(TRIM(M33&amp;"")="","",_xlfn.LET(_xlpm.v,VALUE(TRIM(M33&amp;"")),_xlpm.alvo,(INT($Y$5/100)*60+MOD($Y$5,100)),_xlpm.real,(INT(_xlpm.v/100)*60+MOD(_xlpm.v,100)),_xlpm.dif,_xlpm.alvo-_xlpm.real,IF(ABS(_xlpm.dif)&lt;=5,0,_xlpm.dif))),"ER"))</f>
        <v/>
      </c>
      <c r="P33" s="231"/>
      <c r="Q33" s="235"/>
      <c r="R33" s="190"/>
      <c r="S33" s="239" t="str">
        <f t="shared" si="0"/>
        <v/>
      </c>
      <c r="T33" s="233" t="str">
        <f t="shared" si="1"/>
        <v/>
      </c>
      <c r="U33" s="5"/>
      <c r="V33" s="5"/>
      <c r="W33" s="5"/>
    </row>
    <row r="34" spans="1:23" x14ac:dyDescent="0.25">
      <c r="A34" s="82"/>
      <c r="B34" s="47"/>
      <c r="C34" s="48"/>
      <c r="D34" s="50" t="str">
        <f ca="1">_xlfn.LET(_xlpm.a,A31,_xlpm.c,C34,_xlpm.x,$X$6,_xlpm.limInf,$B$51,_xlpm.limSup,$C$51,_xlpm.linhaAnt,A32,IF(_xlpm.a="FÉRIAS","FRS",IF(_xlpm.a="FERIADO","FER",IF(_xlpm.a="NTRAB","NTB",IF(AND(_xlpm.a="ATESTADO",_xlpm.c=""),"ATD",IF(_xlpm.c&lt;&gt;"",IF(_xlpm.c&gt;=_xlpm.x,"OK","ANT"),IF(_xlpm.linhaAnt&lt;_xlpm.limInf,"FAL","")))))))</f>
        <v>FAL</v>
      </c>
      <c r="E34" s="192" t="str">
        <f>IFERROR(IF(C34="","",IF(ABS((INT($X$6/100)*60+MOD($X$6,100))-(INT(C34/100)*60+MOD(C34,100)))&lt;=5,0,(INT($X$6/100)*60+MOD($X$6,100))-(INT(C34/100)*60+MOD(C34,100))))*-1,"")</f>
        <v/>
      </c>
      <c r="F34" s="82"/>
      <c r="G34" s="272"/>
      <c r="H34" s="273"/>
      <c r="I34" s="273"/>
      <c r="J34" s="176" t="str">
        <f>IFERROR(IF(H34="","",IF(ABS((INT($X$6/100)*60+MOD($X$6,100))-(INT(H34/100)*60+MOD(H34,100)))&lt;=5,0,(INT($X$6/100)*60+MOD($X$6,100))-(INT(H34/100)*60+MOD(H34,100))))*-1,"")</f>
        <v/>
      </c>
      <c r="K34" s="40" t="b">
        <v>1</v>
      </c>
      <c r="L34" s="47"/>
      <c r="M34" s="48"/>
      <c r="N34" s="50" t="str">
        <f ca="1">_xlfn.LET(_xlpm.a,K31,_xlpm.c,M34,_xlpm.x,$X$6,_xlpm.limInf,$B$51,_xlpm.limSup,$C$51,_xlpm.linhaAnt,K32,IF(_xlpm.a="FÉRIAS","FRS",IF(_xlpm.a="FERIADO","FER",IF(_xlpm.a="NTRAB","NTB",IF(AND(_xlpm.a="ATESTADO",_xlpm.c=""),"ATD",IF(_xlpm.c&lt;&gt;"",IF(_xlpm.c&gt;=_xlpm.x,"OK","ANT"),IF(_xlpm.linhaAnt&lt;_xlpm.limInf,"FAL","")))))))</f>
        <v/>
      </c>
      <c r="O34" s="192" t="str">
        <f>IF($N$47&lt;&gt;"SIM","",IFERROR(IF(TRIM(M34&amp;"")="","",_xlfn.LET(_xlpm.v,VALUE(TRIM(M34&amp;"")),_xlpm.alvo,(INT($X$6/100)*60+MOD($X$6,100)),_xlpm.real,(INT(_xlpm.v/100)*60+MOD(_xlpm.v,100)),_xlpm.dif,_xlpm.alvo-_xlpm.real,IF(ABS(_xlpm.dif)&lt;=5,0,_xlpm.dif))*-1),"ER"))</f>
        <v/>
      </c>
      <c r="P34" s="231"/>
      <c r="Q34" s="235"/>
      <c r="R34" s="190"/>
      <c r="S34" s="239" t="str">
        <f t="shared" si="0"/>
        <v/>
      </c>
      <c r="T34" s="233" t="str">
        <f t="shared" si="1"/>
        <v/>
      </c>
      <c r="U34" s="5"/>
      <c r="V34" s="5"/>
      <c r="W34" s="5"/>
    </row>
    <row r="35" spans="1:23" ht="15" customHeight="1" x14ac:dyDescent="0.25">
      <c r="A35" s="11"/>
      <c r="B35" s="46"/>
      <c r="C35" s="7"/>
      <c r="D35" s="49" t="str">
        <f ca="1">_xlfn.LET(_xlpm.a,A35,_xlpm.c,C35,_xlpm.x,$X$3,_xlpm.y,$Y$3,_xlpm.limInf,$B$51,_xlpm.limSup,$C$51,_xlpm.linhaAnt,A36,IF(_xlpm.a="FÉRIAS","FRS",IF(_xlpm.a="FERIADO","FER",IF(_xlpm.a="NTRAB","NTB",IF(AND(_xlpm.a="ATESTADO",_xlpm.c=""),"ATD",IF(_xlpm.c&lt;&gt;"",IF(_xlpm.c&lt;=_xlpm.x,IF(_xlpm.c&gt;_xlpm.y,"DP","OK"),"ATR"),IF(_xlpm.linhaAnt&lt;_xlpm.limInf,"FAL","")))))))</f>
        <v>FAL</v>
      </c>
      <c r="E35" s="192" t="str">
        <f>IFERROR(IF(C35="","",IF(A37="SÁBADO",IF(ABS((INT($Y$8/100)*60+MOD($Y$8,100))-(INT(C35/100)*60+MOD(C35,100)))&lt;=5,0,(INT($Y$8/100)*60+MOD($Y$8,100))-(INT(C35/100)*60+MOD(C35,100))),IF(ABS((INT($Y$3/100)*60+MOD($Y$3,100))-(INT(C35/100)*60+MOD(C35,100)))&lt;=5,0,(INT($Y$3/100)*60+MOD($Y$3,100))-(INT(C35/100)*60+MOD(C35,100))))),"")</f>
        <v/>
      </c>
      <c r="F35" s="11"/>
      <c r="G35" s="46"/>
      <c r="H35" s="7"/>
      <c r="I35" s="49" t="str">
        <f ca="1">_xlfn.LET(_xlpm.a,F35,_xlpm.c,H35,_xlpm.x,$X$3,_xlpm.y,$Y$3,_xlpm.limInf,$B$51,_xlpm.limSup,$C$51,_xlpm.linhaAnt,F36,IF(_xlpm.a="FÉRIAS","FRS",IF(_xlpm.a="FERIADO","FER",IF(_xlpm.a="NTRAB","NTB",IF(AND(_xlpm.a="ATESTADO",_xlpm.c=""),"ATD",IF(_xlpm.c&lt;&gt;"",IF(_xlpm.c&lt;=_xlpm.x,IF(_xlpm.c&gt;_xlpm.y,"DP","OK"),"ATR"),IF(_xlpm.linhaAnt&lt;_xlpm.limInf,"FAL","")))))))</f>
        <v/>
      </c>
      <c r="J35" s="176" t="str">
        <f>IFERROR(IF(H35="","",IF(F37="SÁBADO",IF(ABS((INT($Y$8/100)*60+MOD($Y$8,100))-(INT(H35/100)*60+MOD(H35,100)))&lt;=5,0,(INT($Y$8/100)*60+MOD($Y$8,100))-(INT(H35/100)*60+MOD(H35,100))),IF(ABS((INT($Y$3/100)*60+MOD($Y$3,100))-(INT(H35/100)*60+MOD(H35,100)))&lt;=5,0,(INT($Y$3/100)*60+MOD($Y$3,100))-(INT(H35/100)*60+MOD(H35,100))))),"")</f>
        <v/>
      </c>
      <c r="K35" s="11"/>
      <c r="L35" s="46"/>
      <c r="M35" s="7"/>
      <c r="N35" s="49" t="str">
        <f ca="1">_xlfn.LET(_xlpm.a,K35,_xlpm.c,M35,_xlpm.x,$X$3,_xlpm.y,$Y$3,_xlpm.limInf,$B$51,_xlpm.limSup,$C$51,_xlpm.linhaAnt,K36,IF(_xlpm.a="FÉRIAS","FRS",IF(_xlpm.a="FERIADO","FER",IF(_xlpm.a="NTRAB","NTB",IF(AND(_xlpm.a="ATESTADO",_xlpm.c=""),"ATD",IF(_xlpm.c&lt;&gt;"",IF(_xlpm.c&lt;=_xlpm.x,IF(_xlpm.c&gt;_xlpm.y,"DP","OK"),"ATR"),IF(_xlpm.linhaAnt&lt;_xlpm.limInf,"FAL","")))))))</f>
        <v/>
      </c>
      <c r="O35" s="192" t="str">
        <f>IF($N$47&lt;&gt;"SIM","",IFERROR(IF(TRIM(M35&amp;"")="","",_xlfn.LET(_xlpm.v,VALUE(TRIM(M35&amp;"")),_xlpm.alvo,IF(K37="SÁBADO",(INT($Y$8/100)*60+MOD($Y$8,100)),(INT($Y$3/100)*60+MOD($Y$3,100))),_xlpm.real,(INT(_xlpm.v/100)*60+MOD(_xlpm.v,100)),_xlpm.dif,_xlpm.alvo-_xlpm.real,IF(ABS(_xlpm.dif)&lt;=5,0,_xlpm.dif))),"ER"))</f>
        <v/>
      </c>
      <c r="P35" s="231"/>
      <c r="Q35" s="235"/>
      <c r="R35" s="190"/>
      <c r="S35" s="239" t="str">
        <f t="shared" si="0"/>
        <v/>
      </c>
      <c r="T35" s="233" t="str">
        <f t="shared" si="1"/>
        <v/>
      </c>
      <c r="U35" s="5"/>
      <c r="V35" s="5"/>
      <c r="W35" s="5"/>
    </row>
    <row r="36" spans="1:23" x14ac:dyDescent="0.25">
      <c r="A36" s="41">
        <f ca="1">IF($B$51=9,"HOJE",9)</f>
        <v>9</v>
      </c>
      <c r="B36" s="46"/>
      <c r="C36" s="7"/>
      <c r="D36" s="49" t="str">
        <f ca="1">_xlfn.LET(_xlpm.a,A35,_xlpm.c,C36,_xlpm.x,$X$4,_xlpm.limInf,$B$51,_xlpm.limSup,$C$51,_xlpm.linhaAnt,A36,IF(_xlpm.a="FÉRIAS","FRS",IF(_xlpm.a="FERIADO","FER",IF(_xlpm.a="NTRAB","NTB",IF(AND(_xlpm.a="ATESTADO",_xlpm.c=""),"ATD",IF(_xlpm.c&lt;&gt;"",IF(_xlpm.c&gt;=_xlpm.x,"OK","ANT"),IF(_xlpm.linhaAnt&lt;_xlpm.limInf,"FAL","")))))))</f>
        <v>FAL</v>
      </c>
      <c r="E36" s="192" t="str">
        <f>IFERROR(IF(C36="","",IF(ABS((INT($X$4/100)*60+MOD($X$4,100))-(INT(C36/100)*60+MOD(C36,100)))&lt;=5,0,(INT($X$4/100)*60+MOD($X$4,100))-(INT(C36/100)*60+MOD(C36,100))))*-1,"")</f>
        <v/>
      </c>
      <c r="F36" s="41">
        <f ca="1">IF($B$51=19,"HOJE",19)</f>
        <v>19</v>
      </c>
      <c r="G36" s="46"/>
      <c r="H36" s="7"/>
      <c r="I36" s="49" t="str">
        <f ca="1">_xlfn.LET(_xlpm.a,F35,_xlpm.c,H36,_xlpm.x,$X$4,_xlpm.limInf,$B$51,_xlpm.limSup,$C$51,_xlpm.linhaAnt,F36,IF(_xlpm.a="FÉRIAS","FRS",IF(_xlpm.a="FERIADO","FER",IF(_xlpm.a="NTRAB","NTB",IF(AND(_xlpm.a="ATESTADO",_xlpm.c=""),"ATD",IF(_xlpm.c&lt;&gt;"",IF(_xlpm.c&gt;=_xlpm.x,"OK","ANT"),IF(_xlpm.linhaAnt&lt;_xlpm.limInf,"FAL","")))))))</f>
        <v/>
      </c>
      <c r="J36" s="176" t="str">
        <f>IFERROR(IF(H36="","",IF(ABS((INT($X$4/100)*60+MOD($X$4,100))-(INT(H36/100)*60+MOD(H36,100)))&lt;=5,0,(INT($X$4/100)*60+MOD($X$4,100))-(INT(H36/100)*60+MOD(H36,100))))*-1,"")</f>
        <v/>
      </c>
      <c r="K36" s="37">
        <f ca="1">IF($B$51=29,"HOJE",29)</f>
        <v>29</v>
      </c>
      <c r="L36" s="46"/>
      <c r="M36" s="7"/>
      <c r="N36" s="49" t="str">
        <f ca="1">_xlfn.LET(_xlpm.a,K35,_xlpm.c,M36,_xlpm.x,$X$4,_xlpm.limInf,$B$51,_xlpm.limSup,$C$51,_xlpm.linhaAnt,K36,IF(_xlpm.a="FÉRIAS","FRS",IF(_xlpm.a="FERIADO","FER",IF(_xlpm.a="NTRAB","NTB",IF(AND(_xlpm.a="ATESTADO",_xlpm.c=""),"ATD",IF(_xlpm.c&lt;&gt;"",IF(_xlpm.c&gt;=_xlpm.x,"OK","ANT"),IF(_xlpm.linhaAnt&lt;_xlpm.limInf,"FAL","")))))))</f>
        <v/>
      </c>
      <c r="O36" s="192" t="str">
        <f>IF($N$47&lt;&gt;"SIM","",IFERROR(IF(TRIM(M36&amp;"")="","",_xlfn.LET(_xlpm.v,VALUE(TRIM(M36&amp;"")),_xlpm.alvo,(INT($X$4/100)*60+MOD($X$4,100)),_xlpm.real,(INT(_xlpm.v/100)*60+MOD(_xlpm.v,100)),_xlpm.dif,_xlpm.alvo-_xlpm.real,IF(ABS(_xlpm.dif)&lt;=5,0,_xlpm.dif))*-1),"ER"))</f>
        <v/>
      </c>
      <c r="P36" s="231"/>
      <c r="Q36" s="235"/>
      <c r="R36" s="190"/>
      <c r="S36" s="239" t="str">
        <f t="shared" si="0"/>
        <v/>
      </c>
      <c r="T36" s="233" t="str">
        <f t="shared" si="1"/>
        <v/>
      </c>
      <c r="U36" s="5"/>
      <c r="V36" s="5"/>
      <c r="W36" s="5"/>
    </row>
    <row r="37" spans="1:23" x14ac:dyDescent="0.25">
      <c r="A37" s="41" t="str">
        <f>IF(A33="SÁBADO","DOMINGO",IF(A33="DOMINGO","SEGUNDA",IF(A33="SEGUNDA","TERÇA",IF(A33="SEGUNDA","TERÇA",IF(A33="TERÇA","QUARTA",IF(A33="QUARTA","QUINTA",IF(A33="QUINTA","SEXTA",IF(A33="SEXTA","SÁBADO","ERRO"))))))))</f>
        <v>SEGUNDA</v>
      </c>
      <c r="B37" s="46"/>
      <c r="C37" s="7"/>
      <c r="D37" s="49" t="str">
        <f ca="1">_xlfn.LET(_xlpm.a,A35,_xlpm.c,C37,_xlpm.x,$X$5,_xlpm.y,$Y$5,_xlpm.limInf,$B$51,_xlpm.limSup,$C$51,_xlpm.linhaAnt,A36,IF(_xlpm.a="FÉRIAS","FRS",IF(_xlpm.a="FERIADO","FER",IF(_xlpm.a="NTRAB","NTB",IF(AND(_xlpm.a="ATESTADO",_xlpm.c=""),"ATD",IF(_xlpm.c&lt;&gt;"",IF(_xlpm.c&lt;=_xlpm.x,IF(_xlpm.c&gt;_xlpm.y,"DP","OK"),"ATR"),IF(_xlpm.linhaAnt&lt;_xlpm.limInf,"FAL","")))))))</f>
        <v>FAL</v>
      </c>
      <c r="E37" s="192" t="str">
        <f>IFERROR(IF(C37="","",IF(ABS((INT($Y$5/100)*60+MOD($Y$5,100))-(INT(C37/100)*60+MOD(C37,100)))&lt;=5,0,(INT($Y$5/100)*60+MOD($Y$5,100))-(INT(C37/100)*60+MOD(C37,100)))),"")</f>
        <v/>
      </c>
      <c r="F37" s="41" t="str">
        <f>IF(F33="SÁBADO","DOMINGO",IF(F33="DOMINGO","SEGUNDA",IF(F33="SEGUNDA","TERÇA",IF(F33="SEGUNDA","TERÇA",IF(F33="TERÇA","QUARTA",IF(F33="QUARTA","QUINTA",IF(F33="QUINTA","SEXTA",IF(F33="SEXTA","SÁBADO","ERRO"))))))))</f>
        <v>QUINTA</v>
      </c>
      <c r="G37" s="46"/>
      <c r="H37" s="7"/>
      <c r="I37" s="49" t="str">
        <f ca="1">_xlfn.LET(_xlpm.a,F35,_xlpm.c,H37,_xlpm.x,$X$5,_xlpm.y,$Y$5,_xlpm.limInf,$B$51,_xlpm.limSup,$C$51,_xlpm.linhaAnt,F36,IF(_xlpm.a="FÉRIAS","FRS",IF(_xlpm.a="FERIADO","FER",IF(_xlpm.a="NTRAB","NTB",IF(AND(_xlpm.a="ATESTADO",_xlpm.c=""),"ATD",IF(_xlpm.c&lt;&gt;"",IF(_xlpm.c&lt;=_xlpm.x,IF(_xlpm.c&gt;_xlpm.y,"DP","OK"),"ATR"),IF(_xlpm.linhaAnt&lt;_xlpm.limInf,"FAL","")))))))</f>
        <v/>
      </c>
      <c r="J37" s="176" t="str">
        <f>IFERROR(IF(H37="","",IF(ABS((INT($Y$5/100)*60+MOD($Y$5,100))-(INT(H37/100)*60+MOD(H37,100)))&lt;=5,0,(INT($Y$5/100)*60+MOD($Y$5,100))-(INT(H37/100)*60+MOD(H37,100)))),"")</f>
        <v/>
      </c>
      <c r="K37" s="37" t="str">
        <f ca="1">IF(K36&gt;C53,"",IF(K33="SÁBADO","DOMINGO",IF(K33="DOMINGO","SEGUNDA",IF(K33="SEGUNDA","TERÇA",IF(K33="SEGUNDA","TERÇA",IF(K33="TERÇA","QUARTA",IF(K33="QUARTA","QUINTA",IF(K33="QUINTA","SEXTA",IF(K33="SEXTA","SÁBADO","ERRO")))))))))</f>
        <v>DOMINGO</v>
      </c>
      <c r="L37" s="46"/>
      <c r="M37" s="7"/>
      <c r="N37" s="49" t="str">
        <f ca="1">_xlfn.LET(_xlpm.a,K35,_xlpm.c,M37,_xlpm.x,$X$5,_xlpm.y,$Y$5,_xlpm.limInf,$B$51,_xlpm.limSup,$C$51,_xlpm.linhaAnt,K36,IF(_xlpm.a="FÉRIAS","FRS",IF(_xlpm.a="FERIADO","FER",IF(_xlpm.a="NTRAB","NTB",IF(AND(_xlpm.a="ATESTADO",_xlpm.c=""),"ATD",IF(_xlpm.c&lt;&gt;"",IF(_xlpm.c&lt;=_xlpm.x,IF(_xlpm.c&gt;_xlpm.y,"DP","OK"),"ATR"),IF(_xlpm.linhaAnt&lt;_xlpm.limInf,"FAL","")))))))</f>
        <v/>
      </c>
      <c r="O37" s="192" t="str">
        <f>IF($N$47&lt;&gt;"SIM","",IFERROR(IF(TRIM(M37&amp;"")="","",_xlfn.LET(_xlpm.v,VALUE(TRIM(M37&amp;"")),_xlpm.alvo,(INT($Y$5/100)*60+MOD($Y$5,100)),_xlpm.real,(INT(_xlpm.v/100)*60+MOD(_xlpm.v,100)),_xlpm.dif,_xlpm.alvo-_xlpm.real,IF(ABS(_xlpm.dif)&lt;=5,0,_xlpm.dif))),"ER"))</f>
        <v/>
      </c>
      <c r="P37" s="236"/>
      <c r="Q37" s="235"/>
      <c r="R37" s="190"/>
      <c r="S37" s="239" t="str">
        <f t="shared" si="0"/>
        <v/>
      </c>
      <c r="T37" s="233" t="str">
        <f t="shared" si="1"/>
        <v/>
      </c>
      <c r="U37" s="5"/>
      <c r="V37" s="5"/>
    </row>
    <row r="38" spans="1:23" x14ac:dyDescent="0.25">
      <c r="A38" s="38"/>
      <c r="B38" s="46"/>
      <c r="C38" s="7"/>
      <c r="D38" s="49" t="str">
        <f ca="1">_xlfn.LET(_xlpm.a,A35,_xlpm.c,C38,_xlpm.x,$X$6,_xlpm.limInf,$B$51,_xlpm.limSup,$C$51,_xlpm.linhaAnt,A36,IF(_xlpm.a="FÉRIAS","FRS",IF(_xlpm.a="FERIADO","FER",IF(_xlpm.a="NTRAB","NTB",IF(AND(_xlpm.a="ATESTADO",_xlpm.c=""),"ATD",IF(_xlpm.c&lt;&gt;"",IF(_xlpm.c&gt;=_xlpm.x,"OK","ANT"),IF(_xlpm.linhaAnt&lt;_xlpm.limInf,"FAL","")))))))</f>
        <v>FAL</v>
      </c>
      <c r="E38" s="192" t="str">
        <f>IFERROR(IF(C38="","",IF(ABS((INT($X$6/100)*60+MOD($X$6,100))-(INT(C38/100)*60+MOD(C38,100)))&lt;=5,0,(INT($X$6/100)*60+MOD($X$6,100))-(INT(C38/100)*60+MOD(C38,100))))*-1,"")</f>
        <v/>
      </c>
      <c r="F38" s="38"/>
      <c r="G38" s="46"/>
      <c r="H38" s="7"/>
      <c r="I38" s="49" t="str">
        <f ca="1">_xlfn.LET(_xlpm.a,F35,_xlpm.c,H38,_xlpm.x,$X$6,_xlpm.limInf,$B$51,_xlpm.limSup,$C$51,_xlpm.linhaAnt,F36,IF(_xlpm.a="FÉRIAS","FRS",IF(_xlpm.a="FERIADO","FER",IF(_xlpm.a="NTRAB","NTB",IF(AND(_xlpm.a="ATESTADO",_xlpm.c=""),"ATD",IF(_xlpm.c&lt;&gt;"",IF(_xlpm.c&gt;=_xlpm.x,"OK","ANT"),IF(_xlpm.linhaAnt&lt;_xlpm.limInf,"FAL","")))))))</f>
        <v/>
      </c>
      <c r="J38" s="176" t="str">
        <f>IFERROR(IF(H38="","",IF(ABS((INT($X$6/100)*60+MOD($X$6,100))-(INT(H38/100)*60+MOD(H38,100)))&lt;=5,0,(INT($X$6/100)*60+MOD($X$6,100))-(INT(H38/100)*60+MOD(H38,100))))*-1,"")</f>
        <v/>
      </c>
      <c r="K38" s="38"/>
      <c r="L38" s="46"/>
      <c r="M38" s="7"/>
      <c r="N38" s="49" t="str">
        <f ca="1">_xlfn.LET(_xlpm.a,K35,_xlpm.c,M38,_xlpm.x,$X$6,_xlpm.limInf,$B$51,_xlpm.limSup,$C$51,_xlpm.linhaAnt,K36,IF(_xlpm.a="FÉRIAS","FRS",IF(_xlpm.a="FERIADO","FER",IF(_xlpm.a="NTRAB","NTB",IF(AND(_xlpm.a="ATESTADO",_xlpm.c=""),"ATD",IF(_xlpm.c&lt;&gt;"",IF(_xlpm.c&gt;=_xlpm.x,"OK","ANT"),IF(_xlpm.linhaAnt&lt;_xlpm.limInf,"FAL","")))))))</f>
        <v/>
      </c>
      <c r="O38" s="192" t="str">
        <f>IF($N$47&lt;&gt;"SIM","",IFERROR(IF(TRIM(M38&amp;"")="","",_xlfn.LET(_xlpm.v,VALUE(TRIM(M38&amp;"")),_xlpm.alvo,(INT($X$6/100)*60+MOD($X$6,100)),_xlpm.real,(INT(_xlpm.v/100)*60+MOD(_xlpm.v,100)),_xlpm.dif,_xlpm.alvo-_xlpm.real,IF(ABS(_xlpm.dif)&lt;=5,0,_xlpm.dif))*-1),"ER"))</f>
        <v/>
      </c>
      <c r="P38" s="231"/>
      <c r="Q38" s="235"/>
      <c r="R38" s="190"/>
      <c r="S38" s="239" t="str">
        <f t="shared" si="0"/>
        <v/>
      </c>
      <c r="T38" s="233" t="str">
        <f t="shared" si="1"/>
        <v/>
      </c>
      <c r="U38" s="5"/>
      <c r="V38" s="5"/>
    </row>
    <row r="39" spans="1:23" ht="15" customHeight="1" x14ac:dyDescent="0.25">
      <c r="A39" s="12"/>
      <c r="B39" s="47"/>
      <c r="C39" s="48"/>
      <c r="D39" s="50" t="str">
        <f ca="1">_xlfn.LET(_xlpm.a,A39,_xlpm.c,C39,_xlpm.x,$X$8,_xlpm.y,$Y$8,_xlpm.limInf,$B$51,_xlpm.limSup,$C$51,_xlpm.linhaAnt,A40,IF(_xlpm.a="FÉRIAS","FRS",IF(_xlpm.a="NTRAB","NT",IF(AND(_xlpm.a="ATESTADO",_xlpm.c=""),"ATD",IF(_xlpm.a="FERIADO","FER",IF(_xlpm.c&lt;&gt;"",IF(_xlpm.c&lt;=_xlpm.x,IF(_xlpm.c&gt;_xlpm.y,"DP","OK"),"ATR"),IF(_xlpm.linhaAnt&lt;_xlpm.limInf,"FAL","")))))))</f>
        <v/>
      </c>
      <c r="E39" s="192" t="str">
        <f>IFERROR(IF(C39="","",IF(A41="SÁBADO",IF(ABS((INT($Y$8/100)*60+MOD($Y$8,100))-(INT(C39/100)*60+MOD(C39,100)))&lt;=5,0,(INT($Y$8/100)*60+MOD($Y$8,100))-(INT(C39/100)*60+MOD(C39,100))),IF(ABS((INT($Y$3/100)*60+MOD($Y$3,100))-(INT(C39/100)*60+MOD(C39,100)))&lt;=5,0,(INT($Y$3/100)*60+MOD($Y$3,100))-(INT(C39/100)*60+MOD(C39,100))))),"")</f>
        <v/>
      </c>
      <c r="F39" s="12"/>
      <c r="G39" s="47"/>
      <c r="H39" s="48"/>
      <c r="I39" s="50" t="str">
        <f ca="1">_xlfn.LET(_xlpm.a,F39,_xlpm.c,H39,_xlpm.x,$X$3,_xlpm.y,$Y$3,_xlpm.limInf,$B$51,_xlpm.limSup,$C$51,_xlpm.linhaAnt,F40,IF(_xlpm.a="FÉRIAS","FRS",IF(_xlpm.a="FERIADO","FER",IF(_xlpm.a="NTRAB","NTB",IF(AND(_xlpm.a="ATESTADO",_xlpm.c=""),"ATD",IF(_xlpm.c&lt;&gt;"",IF(_xlpm.c&lt;=_xlpm.x,IF(_xlpm.c&gt;_xlpm.y,"DP","OK"),"ATR"),IF(_xlpm.linhaAnt&lt;_xlpm.limInf,"FAL","")))))))</f>
        <v/>
      </c>
      <c r="J39" s="176" t="str">
        <f>IFERROR(IF(H39="","",IF(F41="SÁBADO",IF(ABS((INT($Y$8/100)*60+MOD($Y$8,100))-(INT(H39/100)*60+MOD(H39,100)))&lt;=5,0,(INT($Y$8/100)*60+MOD($Y$8,100))-(INT(H39/100)*60+MOD(H39,100))),IF(ABS((INT($Y$3/100)*60+MOD($Y$3,100))-(INT(H39/100)*60+MOD(H39,100)))&lt;=5,0,(INT($Y$3/100)*60+MOD($Y$3,100))-(INT(H39/100)*60+MOD(H39,100))))),"")</f>
        <v/>
      </c>
      <c r="K39" s="12"/>
      <c r="L39" s="47"/>
      <c r="M39" s="48"/>
      <c r="N39" s="50" t="str">
        <f ca="1">_xlfn.LET(_xlpm.a,K39,_xlpm.c,M39,_xlpm.x,$X$3,_xlpm.y,$Y$3,_xlpm.limInf,$B$51,_xlpm.limSup,$C$51,_xlpm.linhaAnt,K40,IF(_xlpm.a="FÉRIAS","FRS",IF(_xlpm.a="FERIADO","FER",IF(_xlpm.a="NTRAB","NTB",IF(AND(_xlpm.a="ATESTADO",_xlpm.c=""),"ATD",IF(_xlpm.c&lt;&gt;"",IF(_xlpm.c&lt;=_xlpm.x,IF(_xlpm.c&gt;_xlpm.y,"DP","OK"),"ATR"),IF(_xlpm.linhaAnt&lt;_xlpm.limInf,"FAL","")))))))</f>
        <v/>
      </c>
      <c r="O39" s="192" t="str">
        <f>IF($N$47&lt;&gt;"SIM","",IFERROR(IF(TRIM(M39&amp;"")="","",_xlfn.LET(_xlpm.v,VALUE(TRIM(M39&amp;"")),_xlpm.alvo,IF(K41="SÁBADO",(INT($Y$8/100)*60+MOD($Y$8,100)),(INT($Y$3/100)*60+MOD($Y$3,100))),_xlpm.real,(INT(_xlpm.v/100)*60+MOD(_xlpm.v,100)),_xlpm.dif,_xlpm.alvo-_xlpm.real,IF(ABS(_xlpm.dif)&lt;=5,0,_xlpm.dif))),"ER"))</f>
        <v/>
      </c>
      <c r="P39" s="231"/>
      <c r="Q39" s="235"/>
      <c r="R39" s="190"/>
      <c r="S39" s="239" t="str">
        <f t="shared" si="0"/>
        <v/>
      </c>
      <c r="T39" s="233" t="str">
        <f t="shared" si="1"/>
        <v/>
      </c>
      <c r="U39" s="5"/>
      <c r="V39" s="5"/>
    </row>
    <row r="40" spans="1:23" x14ac:dyDescent="0.25">
      <c r="A40" s="42" t="str">
        <f ca="1">IF($B$51=10,"HOJE",10)</f>
        <v>HOJE</v>
      </c>
      <c r="B40" s="47"/>
      <c r="C40" s="48"/>
      <c r="D40" s="50" t="str">
        <f ca="1">_xlfn.LET(_xlpm.a,A39,_xlpm.c,C40,_xlpm.x,$X$9,_xlpm.limInf,$B$51,_xlpm.limSup,$C$51,_xlpm.linhaAnt,A40,IF(_xlpm.a="FÉRIAS","FRS",IF(_xlpm.a="NTRAB","NT",IF(AND(_xlpm.a="ATESTADO",_xlpm.c=""),"ATD",IF(_xlpm.a="FERIADO","FER",IF(_xlpm.c&lt;&gt;"",IF(_xlpm.c&gt;=_xlpm.x,"OK","ANT"),IF(_xlpm.linhaAnt&lt;_xlpm.limInf,"FAL","")))))))</f>
        <v/>
      </c>
      <c r="E40" s="192" t="str">
        <f>IFERROR(IF(C40="","",IF(ABS((INT($X$4/100)*60+MOD($X$4,100))-(INT(C40/100)*60+MOD(C40,100)))&lt;=5,0,(INT($X$4/100)*60+MOD($X$4,100))-(INT(C40/100)*60+MOD(C40,100))))*-1,"")</f>
        <v/>
      </c>
      <c r="F40" s="42">
        <f ca="1">IF($B$51=20,"HOJE",20)</f>
        <v>20</v>
      </c>
      <c r="G40" s="47"/>
      <c r="H40" s="48"/>
      <c r="I40" s="50" t="str">
        <f ca="1">_xlfn.LET(_xlpm.a,F39,_xlpm.c,H40,_xlpm.x,$X$4,_xlpm.limInf,$B$51,_xlpm.limSup,$C$51,_xlpm.linhaAnt,F40,IF(_xlpm.a="FÉRIAS","FRS",IF(_xlpm.a="FERIADO","FER",IF(_xlpm.a="NTRAB","NTB",IF(AND(_xlpm.a="ATESTADO",_xlpm.c=""),"ATD",IF(_xlpm.c&lt;&gt;"",IF(_xlpm.c&gt;=_xlpm.x,"OK","ANT"),IF(_xlpm.linhaAnt&lt;_xlpm.limInf,"FAL","")))))))</f>
        <v/>
      </c>
      <c r="J40" s="176" t="str">
        <f>IFERROR(IF(H40="","",IF(ABS((INT($X$4/100)*60+MOD($X$4,100))-(INT(H40/100)*60+MOD(H40,100)))&lt;=5,0,(INT($X$4/100)*60+MOD($X$4,100))-(INT(H40/100)*60+MOD(H40,100))))*-1,"")</f>
        <v/>
      </c>
      <c r="K40" s="39">
        <f ca="1">IF($B$51=30,"HOJE",30)</f>
        <v>30</v>
      </c>
      <c r="L40" s="47"/>
      <c r="M40" s="48"/>
      <c r="N40" s="50" t="str">
        <f ca="1">_xlfn.LET(_xlpm.a,K39,_xlpm.c,M40,_xlpm.x,$X$4,_xlpm.limInf,$B$51,_xlpm.limSup,$C$51,_xlpm.linhaAnt,K40,IF(_xlpm.a="FÉRIAS","FRS",IF(_xlpm.a="FERIADO","FER",IF(_xlpm.a="NTRAB","NTB",IF(AND(_xlpm.a="ATESTADO",_xlpm.c=""),"ATD",IF(_xlpm.c&lt;&gt;"",IF(_xlpm.c&gt;=_xlpm.x,"OK","ANT"),IF(_xlpm.linhaAnt&lt;_xlpm.limInf,"FAL","")))))))</f>
        <v/>
      </c>
      <c r="O40" s="192" t="str">
        <f>IF($N$47&lt;&gt;"SIM","",IFERROR(IF(TRIM(M40&amp;"")="","",_xlfn.LET(_xlpm.v,VALUE(TRIM(M40&amp;"")),_xlpm.alvo,(INT($X$4/100)*60+MOD($X$4,100)),_xlpm.real,(INT(_xlpm.v/100)*60+MOD(_xlpm.v,100)),_xlpm.dif,_xlpm.alvo-_xlpm.real,IF(ABS(_xlpm.dif)&lt;=5,0,_xlpm.dif))*-1),"ER"))</f>
        <v/>
      </c>
      <c r="P40" s="236"/>
      <c r="Q40" s="235"/>
      <c r="R40" s="190"/>
      <c r="S40" s="239" t="str">
        <f t="shared" si="0"/>
        <v/>
      </c>
      <c r="T40" s="233" t="str">
        <f t="shared" si="1"/>
        <v/>
      </c>
      <c r="U40" s="5"/>
      <c r="V40" s="5"/>
    </row>
    <row r="41" spans="1:23" x14ac:dyDescent="0.25">
      <c r="A41" s="42" t="str">
        <f>IF(A37="SÁBADO","DOMINGO",IF(A37="DOMINGO","SEGUNDA",IF(A37="SEGUNDA","TERÇA",IF(A37="SEGUNDA","TERÇA",IF(A37="TERÇA","QUARTA",IF(A37="QUARTA","QUINTA",IF(A37="QUINTA","SEXTA",IF(A37="SEXTA","SÁBADO","ERRO"))))))))</f>
        <v>TERÇA</v>
      </c>
      <c r="B41" s="277" t="s">
        <v>16</v>
      </c>
      <c r="C41" s="278"/>
      <c r="D41" s="278"/>
      <c r="E41" s="192" t="str">
        <f>IFERROR(IF(C41="","",IF(ABS((INT($Y$5/100)*60+MOD($Y$5,100))-(INT(C41/100)*60+MOD(C41,100)))&lt;=5,0,(INT($Y$5/100)*60+MOD($Y$5,100))-(INT(C41/100)*60+MOD(C41,100)))),"")</f>
        <v/>
      </c>
      <c r="F41" s="42" t="str">
        <f>IF(F37="SÁBADO","DOMINGO",IF(F37="DOMINGO","SEGUNDA",IF(F37="SEGUNDA","TERÇA",IF(F37="SEGUNDA","TERÇA",IF(F37="TERÇA","QUARTA",IF(F37="QUARTA","QUINTA",IF(F37="QUINTA","SEXTA",IF(F37="SEXTA","SÁBADO","ERRO"))))))))</f>
        <v>SEXTA</v>
      </c>
      <c r="G41" s="47"/>
      <c r="H41" s="48"/>
      <c r="I41" s="50" t="str">
        <f ca="1">_xlfn.LET(_xlpm.a,F39,_xlpm.c,H41,_xlpm.x,$X$5,_xlpm.y,$Y$5,_xlpm.limInf,$B$51,_xlpm.limSup,$C$51,_xlpm.linhaAnt,F40,IF(_xlpm.a="FÉRIAS","FRS",IF(_xlpm.a="FERIADO","FER",IF(_xlpm.a="NTRAB","NTB",IF(AND(_xlpm.a="ATESTADO",_xlpm.c=""),"ATD",IF(_xlpm.c&lt;&gt;"",IF(_xlpm.c&lt;=_xlpm.x,IF(_xlpm.c&gt;_xlpm.y,"DP","OK"),"ATR"),IF(_xlpm.linhaAnt&lt;_xlpm.limInf,"FAL","")))))))</f>
        <v/>
      </c>
      <c r="J41" s="176" t="str">
        <f>IFERROR(IF(H41="","",IF(ABS((INT($Y$5/100)*60+MOD($Y$5,100))-(INT(H41/100)*60+MOD(H41,100)))&lt;=5,0,(INT($Y$5/100)*60+MOD($Y$5,100))-(INT(H41/100)*60+MOD(H41,100)))),"")</f>
        <v/>
      </c>
      <c r="K41" s="42" t="str">
        <f ca="1">IF(K40&gt;C53,"",IF(K37="SÁBADO","DOMINGO",IF(K37="DOMINGO","SEGUNDA",IF(K37="SEGUNDA","TERÇA",IF(K37="SEGUNDA","TERÇA",IF(K37="TERÇA","QUARTA",IF(K37="QUARTA","QUINTA",IF(K37="QUINTA","SEXTA",IF(K37="SEXTA","SÁBADO","ERRO")))))))))</f>
        <v>SEGUNDA</v>
      </c>
      <c r="L41" s="47"/>
      <c r="M41" s="48"/>
      <c r="N41" s="50" t="str">
        <f ca="1">_xlfn.LET(_xlpm.a,K39,_xlpm.c,M41,_xlpm.x,$X$5,_xlpm.y,$Y$5,_xlpm.limInf,$B$51,_xlpm.limSup,$C$51,_xlpm.linhaAnt,K40,IF(_xlpm.a="FÉRIAS","FRS",IF(_xlpm.a="FERIADO","FER",IF(_xlpm.a="NTRAB","NTB",IF(AND(_xlpm.a="ATESTADO",_xlpm.c=""),"ATD",IF(_xlpm.c&lt;&gt;"",IF(_xlpm.c&lt;=_xlpm.x,IF(_xlpm.c&gt;_xlpm.y,"DP","OK"),"ATR"),IF(_xlpm.linhaAnt&lt;_xlpm.limInf,"FAL","")))))))</f>
        <v/>
      </c>
      <c r="O41" s="192" t="str">
        <f>IF($N$47&lt;&gt;"SIM","",IFERROR(IF(TRIM(M41&amp;"")="","",_xlfn.LET(_xlpm.v,VALUE(TRIM(M41&amp;"")),_xlpm.alvo,(INT($Y$5/100)*60+MOD($Y$5,100)),_xlpm.real,(INT(_xlpm.v/100)*60+MOD(_xlpm.v,100)),_xlpm.dif,_xlpm.alvo-_xlpm.real,IF(ABS(_xlpm.dif)&lt;=5,0,_xlpm.dif))),"ER"))</f>
        <v/>
      </c>
      <c r="P41" s="231"/>
      <c r="Q41" s="235"/>
      <c r="R41" s="190"/>
      <c r="S41" s="239" t="str">
        <f t="shared" si="0"/>
        <v/>
      </c>
      <c r="T41" s="233" t="str">
        <f t="shared" si="1"/>
        <v/>
      </c>
      <c r="U41" s="5"/>
      <c r="V41" s="5"/>
      <c r="W41" s="5"/>
    </row>
    <row r="42" spans="1:23" x14ac:dyDescent="0.25">
      <c r="A42" s="82"/>
      <c r="B42" s="277"/>
      <c r="C42" s="278"/>
      <c r="D42" s="278"/>
      <c r="E42" s="192" t="str">
        <f>IFERROR(IF(C42="","",IF(ABS((INT($X$6/100)*60+MOD($X$6,100))-(INT(C42/100)*60+MOD(C42,100)))&lt;=5,0,(INT($X$6/100)*60+MOD($X$6,100))-(INT(C42/100)*60+MOD(C42,100))))*-1,"")</f>
        <v/>
      </c>
      <c r="F42" s="82"/>
      <c r="G42" s="47"/>
      <c r="H42" s="48"/>
      <c r="I42" s="50" t="str">
        <f ca="1">_xlfn.LET(_xlpm.a,F39,_xlpm.c,H42,_xlpm.x,$X$6,_xlpm.limInf,$B$51,_xlpm.limSup,$C$51,_xlpm.linhaAnt,F40,IF(_xlpm.a="FÉRIAS","FRS",IF(_xlpm.a="FERIADO","FER",IF(_xlpm.a="NTRAB","NTB",IF(AND(_xlpm.a="ATESTADO",_xlpm.c=""),"ATD",IF(_xlpm.c&lt;&gt;"",IF(_xlpm.c&gt;=_xlpm.x,"OK","ANT"),IF(_xlpm.linhaAnt&lt;_xlpm.limInf,"FAL","")))))))</f>
        <v/>
      </c>
      <c r="J42" s="176" t="str">
        <f>IFERROR(IF(H42="","",IF(ABS((INT($X$6/100)*60+MOD($X$6,100))-(INT(H42/100)*60+MOD(H42,100)))&lt;=5,0,(INT($X$6/100)*60+MOD($X$6,100))-(INT(H42/100)*60+MOD(H42,100))))*-1,"")</f>
        <v/>
      </c>
      <c r="K42" s="40"/>
      <c r="L42" s="47"/>
      <c r="M42" s="48"/>
      <c r="N42" s="50" t="str">
        <f ca="1">_xlfn.LET(_xlpm.a,K39,_xlpm.c,M42,_xlpm.x,$X$6,_xlpm.limInf,$B$51,_xlpm.limSup,$C$51,_xlpm.linhaAnt,K40,IF(_xlpm.a="FÉRIAS","FRS",IF(_xlpm.a="FERIADO","FER",IF(_xlpm.a="NTRAB","NTB",IF(AND(_xlpm.a="ATESTADO",_xlpm.c=""),"ATD",IF(_xlpm.c&lt;&gt;"",IF(_xlpm.c&gt;=_xlpm.x,"OK","ANT"),IF(_xlpm.linhaAnt&lt;_xlpm.limInf,"FAL","")))))))</f>
        <v/>
      </c>
      <c r="O42" s="192" t="str">
        <f>IF($N$47&lt;&gt;"SIM","",IFERROR(IF(TRIM(M42&amp;"")="","",_xlfn.LET(_xlpm.v,VALUE(TRIM(M42&amp;"")),_xlpm.alvo,(INT($X$6/100)*60+MOD($X$6,100)),_xlpm.real,(INT(_xlpm.v/100)*60+MOD(_xlpm.v,100)),_xlpm.dif,_xlpm.alvo-_xlpm.real,IF(ABS(_xlpm.dif)&lt;=5,0,_xlpm.dif))*-1),"ER"))</f>
        <v/>
      </c>
      <c r="P42" s="236"/>
      <c r="Q42" s="235"/>
      <c r="R42" s="190"/>
      <c r="S42" s="239" t="str">
        <f t="shared" si="0"/>
        <v/>
      </c>
      <c r="T42" s="233" t="str">
        <f t="shared" si="1"/>
        <v/>
      </c>
      <c r="U42" s="5"/>
      <c r="V42" s="5"/>
    </row>
    <row r="43" spans="1:23" ht="15" customHeight="1" x14ac:dyDescent="0.25">
      <c r="A43" s="162" t="s">
        <v>1</v>
      </c>
      <c r="B43" s="274" t="s">
        <v>124</v>
      </c>
      <c r="C43" s="274"/>
      <c r="D43" s="274"/>
      <c r="E43" s="274"/>
      <c r="F43" s="274"/>
      <c r="G43" s="162" t="s">
        <v>126</v>
      </c>
      <c r="H43" s="162" t="s">
        <v>127</v>
      </c>
      <c r="I43" s="26"/>
      <c r="J43" s="193"/>
      <c r="K43" s="11"/>
      <c r="L43" s="46"/>
      <c r="M43" s="7"/>
      <c r="N43" s="49" t="str">
        <f ca="1">_xlfn.LET(_xlpm.a,K43,_xlpm.c,M43,_xlpm.x,$X$8,_xlpm.y,$Y$8,_xlpm.limInf,$B$51,_xlpm.limSup,$C$51,_xlpm.linhaAnt,K44,IF(_xlpm.a="FÉRIAS","FRS",IF(_xlpm.a="NTRAB","NT",IF(AND(_xlpm.a="ATESTADO",_xlpm.c=""),"ATD",IF(_xlpm.a="FERIADO","FER",IF(_xlpm.c&lt;&gt;"",IF(_xlpm.c&lt;=_xlpm.x,IF(_xlpm.c&gt;_xlpm.y,"DP","OK"),"ATR"),IF(_xlpm.linhaAnt&lt;_xlpm.limInf,"FAL","")))))))</f>
        <v/>
      </c>
      <c r="O43" s="192" t="str">
        <f>IF($N$47&lt;&gt;"SIM","",IFERROR(IF(TRIM(M43&amp;"")="","",_xlfn.LET(_xlpm.v,VALUE(TRIM(M43&amp;"")),_xlpm.alvo,IF(K45="SÁBADO",(INT($Y$8/100)*60+MOD($Y$8,100)),(INT($Y$3/100)*60+MOD($Y$3,100))),_xlpm.real,(INT(_xlpm.v/100)*60+MOD(_xlpm.v,100)),_xlpm.dif,_xlpm.alvo-_xlpm.real,IF(ABS(_xlpm.dif)&lt;=5,0,_xlpm.dif))),"ER"))</f>
        <v/>
      </c>
      <c r="P43" s="236"/>
      <c r="Q43" s="235"/>
      <c r="R43" s="190"/>
      <c r="S43" s="239" t="str">
        <f t="shared" si="0"/>
        <v/>
      </c>
      <c r="T43" s="233" t="str">
        <f t="shared" si="1"/>
        <v/>
      </c>
      <c r="U43" s="5"/>
    </row>
    <row r="44" spans="1:23" x14ac:dyDescent="0.25">
      <c r="A44" s="60"/>
      <c r="B44" s="275"/>
      <c r="C44" s="275"/>
      <c r="D44" s="275"/>
      <c r="E44" s="275"/>
      <c r="F44" s="275"/>
      <c r="G44" s="161"/>
      <c r="H44" s="161"/>
      <c r="I44" s="159" t="str">
        <f>IFERROR(IF(H44="","0",SUM(H44-G44)),"")</f>
        <v>0</v>
      </c>
      <c r="J44" s="158">
        <f>SUM(I54*60+J54)</f>
        <v>0</v>
      </c>
      <c r="K44" s="37">
        <f ca="1">IF($B$51=31,"HOJE",31)</f>
        <v>31</v>
      </c>
      <c r="L44" s="46"/>
      <c r="M44" s="7"/>
      <c r="N44" s="49" t="str">
        <f ca="1">_xlfn.LET(_xlpm.a,K43,_xlpm.c,M44,_xlpm.x,$X$9,_xlpm.limInf,$B$51,_xlpm.limSup,$C$51,_xlpm.linhaAnt,K44,IF(_xlpm.a="FÉRIAS","FRS",IF(_xlpm.a="NTRAB","NT",IF(AND(_xlpm.a="ATESTADO",_xlpm.c=""),"ATD",IF(_xlpm.a="FERIADO","FER",IF(_xlpm.c&lt;&gt;"",IF(_xlpm.c&gt;=_xlpm.x,"OK","ANT"),IF(_xlpm.linhaAnt&lt;_xlpm.limInf,"FAL","")))))))</f>
        <v/>
      </c>
      <c r="O44" s="192" t="str">
        <f>IF($N$47&lt;&gt;"SIM","",IFERROR(IF(TRIM(M44&amp;"")="","",_xlfn.LET(_xlpm.v,VALUE(TRIM(M44&amp;"")),_xlpm.alvo,(INT($X$4/100)*60+MOD($X$4,100)),_xlpm.real,(INT(_xlpm.v/100)*60+MOD(_xlpm.v,100)),_xlpm.dif,_xlpm.alvo-_xlpm.real,IF(ABS(_xlpm.dif)&lt;=5,0,_xlpm.dif))*-1),"ER"))</f>
        <v/>
      </c>
      <c r="P44" s="237"/>
      <c r="Q44" s="238"/>
      <c r="R44" s="190"/>
      <c r="S44" s="239" t="str">
        <f t="shared" si="0"/>
        <v/>
      </c>
      <c r="T44" s="233" t="str">
        <f t="shared" si="1"/>
        <v/>
      </c>
      <c r="U44" s="5"/>
      <c r="W44" s="5"/>
    </row>
    <row r="45" spans="1:23" x14ac:dyDescent="0.25">
      <c r="A45" s="60"/>
      <c r="B45" s="276"/>
      <c r="C45" s="276"/>
      <c r="D45" s="276"/>
      <c r="E45" s="276"/>
      <c r="F45" s="276"/>
      <c r="G45" s="161"/>
      <c r="H45" s="161"/>
      <c r="I45" s="159" t="str">
        <f t="shared" ref="I45:I47" si="2">IF(H45="","0",SUM(H45-G45))</f>
        <v>0</v>
      </c>
      <c r="J45" s="158">
        <f t="shared" ref="J45:J47" si="3">SUM(I55*60+J55)</f>
        <v>0</v>
      </c>
      <c r="K45" s="37" t="str">
        <f ca="1">IF(K44&gt;C53,"",IF(K41="SÁBADO","DOMINGO",IF(K41="DOMINGO","SEGUNDA",IF(K41="SEGUNDA","TERÇA",IF(K41="SEGUNDA","TERÇA",IF(K41="TERÇA","QUARTA",IF(K41="QUARTA","QUINTA",IF(K41="QUINTA","SEXTA",IF(K41="SEXTA","SÁBADO","ERRO")))))))))</f>
        <v>TERÇA</v>
      </c>
      <c r="L45" s="258" t="s">
        <v>16</v>
      </c>
      <c r="M45" s="259"/>
      <c r="N45" s="259"/>
      <c r="O45" s="192" t="str">
        <f>IF($N$47&lt;&gt;"SIM","",IFERROR(IF(TRIM(M45&amp;"")="","",_xlfn.LET(_xlpm.v,VALUE(TRIM(M45&amp;"")),_xlpm.alvo,(INT($Y$5/100)*60+MOD($Y$5,100)),_xlpm.real,(INT(_xlpm.v/100)*60+MOD(_xlpm.v,100)),_xlpm.dif,_xlpm.alvo-_xlpm.real,IF(ABS(_xlpm.dif)&lt;=5,0,_xlpm.dif))),"ER"))</f>
        <v/>
      </c>
      <c r="P45" s="231"/>
      <c r="Q45" s="235"/>
      <c r="R45" s="191"/>
      <c r="S45" s="239" t="str">
        <f t="shared" si="0"/>
        <v/>
      </c>
      <c r="T45" s="233" t="str">
        <f t="shared" si="1"/>
        <v/>
      </c>
      <c r="U45" s="5"/>
    </row>
    <row r="46" spans="1:23" x14ac:dyDescent="0.25">
      <c r="A46" s="60"/>
      <c r="B46" s="260"/>
      <c r="C46" s="260"/>
      <c r="D46" s="260"/>
      <c r="E46" s="260"/>
      <c r="F46" s="260"/>
      <c r="G46" s="161"/>
      <c r="H46" s="161"/>
      <c r="I46" s="159" t="str">
        <f t="shared" si="2"/>
        <v>0</v>
      </c>
      <c r="J46" s="158">
        <f t="shared" si="3"/>
        <v>0</v>
      </c>
      <c r="K46" s="38"/>
      <c r="L46" s="258"/>
      <c r="M46" s="259"/>
      <c r="N46" s="259"/>
      <c r="O46" s="192" t="str">
        <f>IF($N$47&lt;&gt;"SIM","",IFERROR(IF(TRIM(M46&amp;"")="","",_xlfn.LET(_xlpm.v,VALUE(TRIM(M46&amp;"")),_xlpm.alvo,(INT($X$6/100)*60+MOD($X$6,100)),_xlpm.real,(INT(_xlpm.v/100)*60+MOD(_xlpm.v,100)),_xlpm.dif,_xlpm.alvo-_xlpm.real,IF(ABS(_xlpm.dif)&lt;=5,0,_xlpm.dif))*-1),"ER"))</f>
        <v/>
      </c>
      <c r="P46" s="236"/>
      <c r="Q46" s="235"/>
      <c r="R46" s="191"/>
      <c r="S46" s="239" t="str">
        <f t="shared" si="0"/>
        <v/>
      </c>
      <c r="T46" s="233" t="str">
        <f t="shared" si="1"/>
        <v/>
      </c>
      <c r="U46" s="5"/>
    </row>
    <row r="47" spans="1:23" x14ac:dyDescent="0.25">
      <c r="A47" s="60"/>
      <c r="B47" s="260"/>
      <c r="C47" s="260"/>
      <c r="D47" s="260"/>
      <c r="E47" s="260"/>
      <c r="F47" s="260"/>
      <c r="G47" s="161"/>
      <c r="H47" s="161"/>
      <c r="I47" s="159" t="str">
        <f t="shared" si="2"/>
        <v>0</v>
      </c>
      <c r="J47" s="158">
        <f t="shared" si="3"/>
        <v>0</v>
      </c>
      <c r="K47" s="261" t="s">
        <v>56</v>
      </c>
      <c r="L47" s="261"/>
      <c r="M47" s="261"/>
      <c r="N47" s="66" t="s">
        <v>51</v>
      </c>
      <c r="O47" s="62"/>
      <c r="P47" s="236"/>
      <c r="Q47" s="235"/>
      <c r="R47" s="191"/>
      <c r="S47" s="239" t="str">
        <f t="shared" si="0"/>
        <v/>
      </c>
      <c r="T47" s="233" t="str">
        <f t="shared" si="1"/>
        <v/>
      </c>
      <c r="U47" s="5"/>
      <c r="V47" s="5"/>
    </row>
    <row r="48" spans="1:23" x14ac:dyDescent="0.25">
      <c r="A48" s="60"/>
      <c r="B48" s="260"/>
      <c r="C48" s="260"/>
      <c r="D48" s="260"/>
      <c r="E48" s="260"/>
      <c r="F48" s="260"/>
      <c r="G48" s="65"/>
      <c r="H48" s="65"/>
      <c r="I48" s="159" t="str">
        <f t="shared" ref="I48:I50" si="4">IF(H48="","0",SUM(H48-G48))</f>
        <v>0</v>
      </c>
      <c r="J48" s="158">
        <f t="shared" ref="J48:J50" si="5">SUM(I58*60+J58)</f>
        <v>0</v>
      </c>
      <c r="K48" s="184" t="s">
        <v>59</v>
      </c>
      <c r="L48" s="262"/>
      <c r="M48" s="263"/>
      <c r="N48" s="177" t="s">
        <v>38</v>
      </c>
      <c r="O48" s="30"/>
      <c r="P48" s="236"/>
      <c r="Q48" s="235"/>
      <c r="R48" s="191"/>
      <c r="S48" s="239" t="str">
        <f t="shared" si="0"/>
        <v/>
      </c>
      <c r="T48" s="233" t="str">
        <f t="shared" si="1"/>
        <v/>
      </c>
      <c r="U48" s="5"/>
      <c r="W48" s="9" t="s">
        <v>50</v>
      </c>
    </row>
    <row r="49" spans="1:23" x14ac:dyDescent="0.25">
      <c r="A49" s="60"/>
      <c r="B49" s="260"/>
      <c r="C49" s="260"/>
      <c r="D49" s="260"/>
      <c r="E49" s="260"/>
      <c r="F49" s="260"/>
      <c r="G49" s="65"/>
      <c r="H49" s="65"/>
      <c r="I49" s="159" t="str">
        <f t="shared" si="4"/>
        <v>0</v>
      </c>
      <c r="J49" s="158">
        <f t="shared" si="5"/>
        <v>0</v>
      </c>
      <c r="K49" s="184" t="s">
        <v>39</v>
      </c>
      <c r="L49" s="264"/>
      <c r="M49" s="264"/>
      <c r="N49" s="185" t="s">
        <v>38</v>
      </c>
      <c r="O49" s="30"/>
      <c r="P49" s="236"/>
      <c r="Q49" s="235"/>
      <c r="R49" s="191"/>
      <c r="S49" s="239" t="str">
        <f t="shared" si="0"/>
        <v/>
      </c>
      <c r="T49" s="233" t="str">
        <f t="shared" si="1"/>
        <v/>
      </c>
      <c r="U49" s="5"/>
      <c r="W49" s="9" t="s">
        <v>51</v>
      </c>
    </row>
    <row r="50" spans="1:23" x14ac:dyDescent="0.25">
      <c r="A50" s="60"/>
      <c r="B50" s="260"/>
      <c r="C50" s="260"/>
      <c r="D50" s="260"/>
      <c r="E50" s="260"/>
      <c r="F50" s="260"/>
      <c r="G50" s="65"/>
      <c r="H50" s="65"/>
      <c r="I50" s="159" t="str">
        <f t="shared" si="4"/>
        <v>0</v>
      </c>
      <c r="J50" s="158">
        <f t="shared" si="5"/>
        <v>0</v>
      </c>
      <c r="K50" s="184" t="s">
        <v>40</v>
      </c>
      <c r="L50" s="265">
        <f>SUM(J44:J50)</f>
        <v>0</v>
      </c>
      <c r="M50" s="265"/>
      <c r="N50" s="177" t="s">
        <v>38</v>
      </c>
      <c r="O50" s="9"/>
      <c r="P50" s="231"/>
      <c r="Q50" s="235"/>
      <c r="R50" s="191"/>
      <c r="S50" s="239" t="str">
        <f t="shared" si="0"/>
        <v/>
      </c>
      <c r="T50" s="233" t="str">
        <f t="shared" si="1"/>
        <v/>
      </c>
      <c r="U50" s="5"/>
      <c r="V50" s="5"/>
    </row>
    <row r="51" spans="1:23" ht="15" customHeight="1" thickBot="1" x14ac:dyDescent="0.3">
      <c r="A51" s="77">
        <f ca="1">TODAY()</f>
        <v>46091</v>
      </c>
      <c r="B51" s="189">
        <f ca="1">IF(OR(A51&gt;CONFIG!E7,A53&gt;B53,C51&lt;C52),"32",B52)</f>
        <v>10</v>
      </c>
      <c r="C51" s="14">
        <f>CONFIG!G7</f>
        <v>2026</v>
      </c>
      <c r="F51" s="165" t="s">
        <v>123</v>
      </c>
      <c r="G51" s="164">
        <f>IFERROR(SUM(I44:I50),"ERRO")</f>
        <v>0</v>
      </c>
      <c r="H51" s="160" t="s">
        <v>125</v>
      </c>
      <c r="I51" s="9"/>
      <c r="J51" s="9"/>
      <c r="K51" s="183" t="s">
        <v>41</v>
      </c>
      <c r="L51" s="266">
        <f>SUM(E3:E42,J3:J42,O3:O46)</f>
        <v>0</v>
      </c>
      <c r="M51" s="266"/>
      <c r="N51" s="178" t="s">
        <v>38</v>
      </c>
      <c r="O51" s="9"/>
      <c r="P51" s="236"/>
      <c r="Q51" s="235"/>
      <c r="R51" s="191"/>
      <c r="S51" s="239" t="str">
        <f t="shared" si="0"/>
        <v/>
      </c>
      <c r="T51" s="233" t="str">
        <f t="shared" si="1"/>
        <v/>
      </c>
    </row>
    <row r="52" spans="1:23" ht="15.75" thickBot="1" x14ac:dyDescent="0.3">
      <c r="A52" s="13">
        <f ca="1">IF(B53&gt;A53,"01/01/2021",A51)</f>
        <v>46091</v>
      </c>
      <c r="B52" s="14">
        <f ca="1">DAY(A52)</f>
        <v>10</v>
      </c>
      <c r="C52" s="14">
        <f ca="1">YEAR(A51)</f>
        <v>2026</v>
      </c>
      <c r="F52" s="166"/>
      <c r="G52" s="36"/>
      <c r="H52" s="167"/>
      <c r="I52" s="17"/>
      <c r="J52" s="17"/>
      <c r="K52" s="179" t="str">
        <f>IF(L52&lt;0,"A PAGAR","SALDO")</f>
        <v>SALDO</v>
      </c>
      <c r="L52" s="267">
        <f>SUM((L48+L50-L49-L51)/60)*-1</f>
        <v>0</v>
      </c>
      <c r="M52" s="267"/>
      <c r="N52" s="180" t="s">
        <v>42</v>
      </c>
      <c r="O52" s="9"/>
      <c r="P52" s="236"/>
      <c r="Q52" s="235"/>
      <c r="R52" s="191"/>
      <c r="S52" s="239" t="str">
        <f t="shared" si="0"/>
        <v/>
      </c>
      <c r="T52" s="233" t="str">
        <f t="shared" si="1"/>
        <v/>
      </c>
    </row>
    <row r="53" spans="1:23" ht="15.75" thickBot="1" x14ac:dyDescent="0.3">
      <c r="A53" s="14" t="str">
        <f ca="1">TEXT(A51,"MM")</f>
        <v>03</v>
      </c>
      <c r="B53" s="14" t="str">
        <f>(CONFIG!D6)</f>
        <v>03</v>
      </c>
      <c r="C53" s="30">
        <f>(CONFIG!B8)</f>
        <v>31</v>
      </c>
      <c r="D53" s="286" t="str">
        <f>TEXT(VALUE(TEXT(X12, "00\:00")), "h:mm") &amp; " - " &amp; TEXT(VALUE(TEXT(X13, "00\:00")), "h:mm") &amp; " / " &amp; TEXT(VALUE(TEXT(X14, "00\:00")), "h:mm") &amp; " - " &amp; TEXT(VALUE(TEXT(X15, "00\:00")), "h:mm")</f>
        <v>0:00 - 0:00 / 0:00 - 0:00</v>
      </c>
      <c r="E53" s="287"/>
      <c r="F53" s="287"/>
      <c r="G53" s="287"/>
      <c r="H53" s="288"/>
      <c r="I53" s="17"/>
      <c r="J53" s="17"/>
      <c r="K53" s="181" t="str">
        <f>IF(L52&lt;0,"TEMPO","TEMPO")</f>
        <v>TEMPO</v>
      </c>
      <c r="L53" s="252" t="str">
        <f>IF(F55&lt;0,TEXT(ABS(F55),"00"),TEXT(F55,"00")) &amp; ":" &amp; IF(H55&lt;0,TEXT(ABS(H55),"00"),TEXT(H55,"00"))</f>
        <v>00:00</v>
      </c>
      <c r="M53" s="252"/>
      <c r="N53" s="182" t="s">
        <v>43</v>
      </c>
      <c r="O53" s="9"/>
      <c r="P53" s="236"/>
      <c r="Q53" s="235"/>
      <c r="R53" s="191"/>
      <c r="S53" s="239" t="str">
        <f t="shared" si="0"/>
        <v/>
      </c>
      <c r="T53" s="233" t="str">
        <f t="shared" si="1"/>
        <v/>
      </c>
    </row>
    <row r="54" spans="1:23" x14ac:dyDescent="0.25">
      <c r="A54" s="17"/>
      <c r="B54" s="17"/>
      <c r="C54" s="19"/>
      <c r="D54" s="19"/>
      <c r="E54" s="17"/>
      <c r="F54" s="17"/>
      <c r="G54" s="17"/>
      <c r="H54" s="17"/>
      <c r="I54" s="14">
        <f t="shared" ref="I54:I61" si="6">HOUR(I44)</f>
        <v>0</v>
      </c>
      <c r="J54" s="14">
        <f t="shared" ref="J54:J61" si="7">MINUTE(I44)</f>
        <v>0</v>
      </c>
      <c r="K54" s="18"/>
      <c r="L54" s="17"/>
      <c r="M54" s="17"/>
      <c r="N54" s="17"/>
      <c r="O54" s="17"/>
      <c r="P54" s="231"/>
      <c r="Q54" s="235"/>
      <c r="R54" s="191"/>
      <c r="S54" s="239" t="str">
        <f>IF(R54="","",TEXT(R54,"00""/""00""/""0000"))</f>
        <v/>
      </c>
      <c r="T54" s="233" t="str">
        <f>IF(R54="","",LEFT(S54&amp;"00",2))</f>
        <v/>
      </c>
      <c r="U54" s="9" t="s">
        <v>52</v>
      </c>
    </row>
    <row r="55" spans="1:23" x14ac:dyDescent="0.25">
      <c r="A55" s="17"/>
      <c r="B55" s="17"/>
      <c r="C55" s="19"/>
      <c r="D55" s="19"/>
      <c r="E55" s="17"/>
      <c r="F55" s="58">
        <f>TRUNC(L52)</f>
        <v>0</v>
      </c>
      <c r="G55" s="23">
        <f>SUM(L52-F55)</f>
        <v>0</v>
      </c>
      <c r="H55" s="58">
        <f>IF(G55*60&lt;10, ROUND(G55*60,0) + 0, ROUND(G55*60,0))</f>
        <v>0</v>
      </c>
      <c r="I55" s="14">
        <f t="shared" si="6"/>
        <v>0</v>
      </c>
      <c r="J55" s="14">
        <f t="shared" si="7"/>
        <v>0</v>
      </c>
      <c r="K55" s="18"/>
      <c r="L55" s="17"/>
      <c r="M55" s="17"/>
      <c r="N55" s="17"/>
      <c r="O55" s="17"/>
      <c r="P55" s="231"/>
      <c r="Q55" s="235"/>
      <c r="R55" s="191"/>
      <c r="S55" s="239" t="str">
        <f t="shared" ref="S55:S106" si="8">IF(R55="","",TEXT(R55,"00""/""00""/""0000"))</f>
        <v/>
      </c>
      <c r="T55" s="233" t="str">
        <f t="shared" ref="T55:T106" si="9">IF(R55="","",LEFT(S55&amp;"00",2))</f>
        <v/>
      </c>
      <c r="U55" s="9" t="s">
        <v>52</v>
      </c>
    </row>
    <row r="56" spans="1:23" x14ac:dyDescent="0.25">
      <c r="A56" s="17"/>
      <c r="B56" s="17"/>
      <c r="C56" s="19"/>
      <c r="D56" s="19"/>
      <c r="E56" s="17"/>
      <c r="F56" s="17"/>
      <c r="G56" s="17"/>
      <c r="H56" s="17"/>
      <c r="I56" s="14">
        <f t="shared" si="6"/>
        <v>0</v>
      </c>
      <c r="J56" s="14">
        <f t="shared" si="7"/>
        <v>0</v>
      </c>
      <c r="K56" s="18"/>
      <c r="L56" s="17"/>
      <c r="M56" s="17"/>
      <c r="N56" s="17"/>
      <c r="O56" s="17"/>
      <c r="P56" s="236"/>
      <c r="Q56" s="235"/>
      <c r="R56" s="191"/>
      <c r="S56" s="239" t="str">
        <f t="shared" si="8"/>
        <v/>
      </c>
      <c r="T56" s="233" t="str">
        <f t="shared" si="9"/>
        <v/>
      </c>
    </row>
    <row r="57" spans="1:23" x14ac:dyDescent="0.25">
      <c r="A57" s="17"/>
      <c r="B57" s="17"/>
      <c r="C57" s="19"/>
      <c r="D57" s="19"/>
      <c r="E57" s="17"/>
      <c r="F57" s="17"/>
      <c r="G57" s="17"/>
      <c r="H57" s="17"/>
      <c r="I57" s="14">
        <f t="shared" si="6"/>
        <v>0</v>
      </c>
      <c r="J57" s="14">
        <f t="shared" si="7"/>
        <v>0</v>
      </c>
      <c r="K57" s="18"/>
      <c r="L57" s="17"/>
      <c r="M57" s="17"/>
      <c r="N57" s="17"/>
      <c r="O57" s="17"/>
      <c r="P57" s="236"/>
      <c r="Q57" s="235"/>
      <c r="R57" s="191"/>
      <c r="S57" s="239" t="str">
        <f t="shared" si="8"/>
        <v/>
      </c>
      <c r="T57" s="233" t="str">
        <f t="shared" si="9"/>
        <v/>
      </c>
    </row>
    <row r="58" spans="1:23" x14ac:dyDescent="0.25">
      <c r="A58" s="17"/>
      <c r="B58" s="17"/>
      <c r="C58" s="19"/>
      <c r="D58" s="19"/>
      <c r="E58" s="17"/>
      <c r="F58" s="17"/>
      <c r="G58" s="17"/>
      <c r="H58" s="17"/>
      <c r="I58" s="14">
        <f t="shared" si="6"/>
        <v>0</v>
      </c>
      <c r="J58" s="14">
        <f t="shared" si="7"/>
        <v>0</v>
      </c>
      <c r="K58" s="18"/>
      <c r="L58" s="17"/>
      <c r="M58" s="17"/>
      <c r="N58" s="17"/>
      <c r="O58" s="17"/>
      <c r="P58" s="236"/>
      <c r="Q58" s="235"/>
      <c r="R58" s="191"/>
      <c r="S58" s="239" t="str">
        <f t="shared" si="8"/>
        <v/>
      </c>
      <c r="T58" s="233" t="str">
        <f t="shared" si="9"/>
        <v/>
      </c>
    </row>
    <row r="59" spans="1:23" x14ac:dyDescent="0.25">
      <c r="A59" s="17"/>
      <c r="B59" s="17"/>
      <c r="C59" s="19"/>
      <c r="D59" s="19"/>
      <c r="E59" s="17"/>
      <c r="F59" s="17"/>
      <c r="G59" s="17"/>
      <c r="H59" s="17"/>
      <c r="I59" s="14">
        <f t="shared" si="6"/>
        <v>0</v>
      </c>
      <c r="J59" s="14">
        <f t="shared" si="7"/>
        <v>0</v>
      </c>
      <c r="K59" s="18"/>
      <c r="L59" s="17"/>
      <c r="M59" s="17"/>
      <c r="N59" s="17"/>
      <c r="O59" s="17"/>
      <c r="P59" s="236"/>
      <c r="Q59" s="235"/>
      <c r="R59" s="191"/>
      <c r="S59" s="239" t="str">
        <f t="shared" si="8"/>
        <v/>
      </c>
      <c r="T59" s="233" t="str">
        <f t="shared" si="9"/>
        <v/>
      </c>
    </row>
    <row r="60" spans="1:23" x14ac:dyDescent="0.25">
      <c r="A60" s="17"/>
      <c r="B60" s="17"/>
      <c r="C60" s="19"/>
      <c r="D60" s="19"/>
      <c r="E60" s="17"/>
      <c r="F60" s="17"/>
      <c r="G60" s="17"/>
      <c r="H60" s="17"/>
      <c r="I60" s="14">
        <f t="shared" si="6"/>
        <v>0</v>
      </c>
      <c r="J60" s="14">
        <f t="shared" si="7"/>
        <v>0</v>
      </c>
      <c r="K60" s="18"/>
      <c r="L60" s="17"/>
      <c r="M60" s="17"/>
      <c r="N60" s="17"/>
      <c r="O60" s="17"/>
      <c r="P60" s="236"/>
      <c r="Q60" s="235"/>
      <c r="R60" s="191"/>
      <c r="S60" s="239" t="str">
        <f t="shared" si="8"/>
        <v/>
      </c>
      <c r="T60" s="233" t="str">
        <f t="shared" si="9"/>
        <v/>
      </c>
    </row>
    <row r="61" spans="1:23" x14ac:dyDescent="0.25">
      <c r="A61" s="17"/>
      <c r="B61" s="17"/>
      <c r="C61" s="19"/>
      <c r="D61" s="19"/>
      <c r="E61" s="17"/>
      <c r="F61" s="17"/>
      <c r="G61" s="17"/>
      <c r="H61" s="17"/>
      <c r="I61" s="14">
        <f t="shared" si="6"/>
        <v>0</v>
      </c>
      <c r="J61" s="14">
        <f t="shared" si="7"/>
        <v>0</v>
      </c>
      <c r="K61" s="18"/>
      <c r="L61" s="17"/>
      <c r="M61" s="17"/>
      <c r="N61" s="17"/>
      <c r="O61" s="17"/>
      <c r="P61" s="236"/>
      <c r="Q61" s="235"/>
      <c r="R61" s="191"/>
      <c r="S61" s="239" t="str">
        <f t="shared" si="8"/>
        <v/>
      </c>
      <c r="T61" s="233" t="str">
        <f t="shared" si="9"/>
        <v/>
      </c>
    </row>
    <row r="62" spans="1:23" x14ac:dyDescent="0.25">
      <c r="A62" s="17"/>
      <c r="B62" s="17"/>
      <c r="C62" s="19"/>
      <c r="D62" s="19"/>
      <c r="E62" s="17"/>
      <c r="F62" s="17"/>
      <c r="G62" s="17"/>
      <c r="H62" s="17"/>
      <c r="I62" s="17"/>
      <c r="J62" s="17"/>
      <c r="K62" s="17"/>
      <c r="L62" s="17"/>
      <c r="M62" s="17"/>
      <c r="N62" s="17"/>
      <c r="O62" s="17"/>
      <c r="P62" s="236"/>
      <c r="Q62" s="235"/>
      <c r="R62" s="191"/>
      <c r="S62" s="239" t="str">
        <f t="shared" si="8"/>
        <v/>
      </c>
      <c r="T62" s="233" t="str">
        <f t="shared" si="9"/>
        <v/>
      </c>
    </row>
    <row r="63" spans="1:23" x14ac:dyDescent="0.25">
      <c r="A63" s="17"/>
      <c r="B63" s="17"/>
      <c r="C63" s="19"/>
      <c r="D63" s="19"/>
      <c r="E63" s="17"/>
      <c r="F63" s="17"/>
      <c r="G63" s="17"/>
      <c r="H63" s="17"/>
      <c r="I63" s="17"/>
      <c r="J63" s="17"/>
      <c r="K63" s="17"/>
      <c r="L63" s="17"/>
      <c r="M63" s="17"/>
      <c r="N63" s="17"/>
      <c r="O63" s="17"/>
      <c r="P63" s="236"/>
      <c r="Q63" s="235"/>
      <c r="R63" s="191"/>
      <c r="S63" s="239" t="str">
        <f t="shared" si="8"/>
        <v/>
      </c>
      <c r="T63" s="233" t="str">
        <f t="shared" si="9"/>
        <v/>
      </c>
    </row>
    <row r="64" spans="1:23" x14ac:dyDescent="0.25">
      <c r="A64" s="17"/>
      <c r="B64" s="17"/>
      <c r="C64" s="19"/>
      <c r="D64" s="19"/>
      <c r="E64" s="17"/>
      <c r="F64" s="17"/>
      <c r="G64" s="17"/>
      <c r="H64" s="17"/>
      <c r="I64" s="17"/>
      <c r="J64" s="17"/>
      <c r="K64" s="17"/>
      <c r="L64" s="17"/>
      <c r="M64" s="17"/>
      <c r="N64" s="17"/>
      <c r="O64" s="17"/>
      <c r="P64" s="236"/>
      <c r="Q64" s="235"/>
      <c r="R64" s="191"/>
      <c r="S64" s="239" t="str">
        <f t="shared" si="8"/>
        <v/>
      </c>
      <c r="T64" s="233" t="str">
        <f t="shared" si="9"/>
        <v/>
      </c>
    </row>
    <row r="65" spans="1:20" x14ac:dyDescent="0.25">
      <c r="A65" s="17"/>
      <c r="B65" s="17"/>
      <c r="C65" s="19"/>
      <c r="D65" s="19"/>
      <c r="E65" s="17"/>
      <c r="F65" s="17"/>
      <c r="G65" s="17"/>
      <c r="H65" s="17"/>
      <c r="I65" s="17"/>
      <c r="J65" s="17"/>
      <c r="K65" s="17"/>
      <c r="P65" s="231"/>
      <c r="Q65" s="235"/>
      <c r="R65" s="191"/>
      <c r="S65" s="239" t="str">
        <f t="shared" si="8"/>
        <v/>
      </c>
      <c r="T65" s="233" t="str">
        <f t="shared" si="9"/>
        <v/>
      </c>
    </row>
    <row r="66" spans="1:20" x14ac:dyDescent="0.25">
      <c r="A66" s="17"/>
      <c r="B66" s="17"/>
      <c r="C66" s="19"/>
      <c r="D66" s="19"/>
      <c r="E66" s="17"/>
      <c r="F66" s="17"/>
      <c r="G66" s="17"/>
      <c r="H66" s="17"/>
      <c r="I66" s="17"/>
      <c r="J66" s="17"/>
      <c r="K66" s="17"/>
      <c r="P66" s="231"/>
      <c r="Q66" s="235"/>
      <c r="R66" s="191"/>
      <c r="S66" s="239" t="str">
        <f t="shared" si="8"/>
        <v/>
      </c>
      <c r="T66" s="233" t="str">
        <f t="shared" si="9"/>
        <v/>
      </c>
    </row>
    <row r="67" spans="1:20" x14ac:dyDescent="0.25">
      <c r="P67" s="231"/>
      <c r="Q67" s="235"/>
      <c r="R67" s="191"/>
      <c r="S67" s="239" t="str">
        <f t="shared" si="8"/>
        <v/>
      </c>
      <c r="T67" s="233" t="str">
        <f t="shared" si="9"/>
        <v/>
      </c>
    </row>
    <row r="68" spans="1:20" x14ac:dyDescent="0.25">
      <c r="P68" s="231"/>
      <c r="Q68" s="235"/>
      <c r="R68" s="191"/>
      <c r="S68" s="239" t="str">
        <f t="shared" si="8"/>
        <v/>
      </c>
      <c r="T68" s="233" t="str">
        <f t="shared" si="9"/>
        <v/>
      </c>
    </row>
    <row r="69" spans="1:20" x14ac:dyDescent="0.25">
      <c r="P69" s="231"/>
      <c r="Q69" s="235"/>
      <c r="R69" s="191"/>
      <c r="S69" s="239" t="str">
        <f t="shared" si="8"/>
        <v/>
      </c>
      <c r="T69" s="233" t="str">
        <f t="shared" si="9"/>
        <v/>
      </c>
    </row>
    <row r="70" spans="1:20" x14ac:dyDescent="0.25">
      <c r="P70" s="231"/>
      <c r="Q70" s="235"/>
      <c r="R70" s="191"/>
      <c r="S70" s="239" t="str">
        <f t="shared" si="8"/>
        <v/>
      </c>
      <c r="T70" s="233" t="str">
        <f t="shared" si="9"/>
        <v/>
      </c>
    </row>
    <row r="71" spans="1:20" x14ac:dyDescent="0.25">
      <c r="P71" s="231"/>
      <c r="Q71" s="235"/>
      <c r="R71" s="191"/>
      <c r="S71" s="239" t="str">
        <f t="shared" si="8"/>
        <v/>
      </c>
      <c r="T71" s="233" t="str">
        <f t="shared" si="9"/>
        <v/>
      </c>
    </row>
    <row r="72" spans="1:20" x14ac:dyDescent="0.25">
      <c r="P72" s="231"/>
      <c r="Q72" s="235"/>
      <c r="R72" s="191"/>
      <c r="S72" s="239" t="str">
        <f t="shared" si="8"/>
        <v/>
      </c>
      <c r="T72" s="233" t="str">
        <f t="shared" si="9"/>
        <v/>
      </c>
    </row>
    <row r="73" spans="1:20" x14ac:dyDescent="0.25">
      <c r="P73" s="231"/>
      <c r="Q73" s="235"/>
      <c r="R73" s="191"/>
      <c r="S73" s="239" t="str">
        <f t="shared" si="8"/>
        <v/>
      </c>
      <c r="T73" s="233" t="str">
        <f t="shared" si="9"/>
        <v/>
      </c>
    </row>
    <row r="74" spans="1:20" x14ac:dyDescent="0.25">
      <c r="P74" s="231"/>
      <c r="Q74" s="235"/>
      <c r="R74" s="191"/>
      <c r="S74" s="239" t="str">
        <f t="shared" si="8"/>
        <v/>
      </c>
      <c r="T74" s="233" t="str">
        <f t="shared" si="9"/>
        <v/>
      </c>
    </row>
    <row r="75" spans="1:20" x14ac:dyDescent="0.25">
      <c r="P75" s="231"/>
      <c r="Q75" s="235"/>
      <c r="R75" s="191"/>
      <c r="S75" s="239" t="str">
        <f t="shared" si="8"/>
        <v/>
      </c>
      <c r="T75" s="233" t="str">
        <f t="shared" si="9"/>
        <v/>
      </c>
    </row>
    <row r="76" spans="1:20" x14ac:dyDescent="0.25">
      <c r="P76" s="231"/>
      <c r="Q76" s="235"/>
      <c r="R76" s="191"/>
      <c r="S76" s="239" t="str">
        <f t="shared" si="8"/>
        <v/>
      </c>
      <c r="T76" s="233" t="str">
        <f t="shared" si="9"/>
        <v/>
      </c>
    </row>
    <row r="77" spans="1:20" x14ac:dyDescent="0.25">
      <c r="P77" s="231"/>
      <c r="Q77" s="235"/>
      <c r="R77" s="191"/>
      <c r="S77" s="239" t="str">
        <f t="shared" si="8"/>
        <v/>
      </c>
      <c r="T77" s="233" t="str">
        <f t="shared" si="9"/>
        <v/>
      </c>
    </row>
    <row r="78" spans="1:20" x14ac:dyDescent="0.25">
      <c r="P78" s="231"/>
      <c r="Q78" s="235"/>
      <c r="R78" s="191"/>
      <c r="S78" s="239" t="str">
        <f t="shared" si="8"/>
        <v/>
      </c>
      <c r="T78" s="233" t="str">
        <f t="shared" si="9"/>
        <v/>
      </c>
    </row>
    <row r="79" spans="1:20" x14ac:dyDescent="0.25">
      <c r="P79" s="231"/>
      <c r="Q79" s="235"/>
      <c r="R79" s="191"/>
      <c r="S79" s="239" t="str">
        <f t="shared" si="8"/>
        <v/>
      </c>
      <c r="T79" s="233" t="str">
        <f t="shared" si="9"/>
        <v/>
      </c>
    </row>
    <row r="80" spans="1:20" x14ac:dyDescent="0.25">
      <c r="P80" s="231"/>
      <c r="Q80" s="235"/>
      <c r="R80" s="191"/>
      <c r="S80" s="239" t="str">
        <f t="shared" si="8"/>
        <v/>
      </c>
      <c r="T80" s="233" t="str">
        <f t="shared" si="9"/>
        <v/>
      </c>
    </row>
    <row r="81" spans="16:20" x14ac:dyDescent="0.25">
      <c r="P81" s="231"/>
      <c r="Q81" s="235"/>
      <c r="R81" s="191"/>
      <c r="S81" s="239" t="str">
        <f t="shared" si="8"/>
        <v/>
      </c>
      <c r="T81" s="233" t="str">
        <f t="shared" si="9"/>
        <v/>
      </c>
    </row>
    <row r="82" spans="16:20" x14ac:dyDescent="0.25">
      <c r="P82" s="231"/>
      <c r="Q82" s="235"/>
      <c r="R82" s="191"/>
      <c r="S82" s="239" t="str">
        <f t="shared" si="8"/>
        <v/>
      </c>
      <c r="T82" s="233" t="str">
        <f t="shared" si="9"/>
        <v/>
      </c>
    </row>
    <row r="83" spans="16:20" x14ac:dyDescent="0.25">
      <c r="P83" s="231"/>
      <c r="Q83" s="235"/>
      <c r="R83" s="191"/>
      <c r="S83" s="239" t="str">
        <f t="shared" si="8"/>
        <v/>
      </c>
      <c r="T83" s="233" t="str">
        <f t="shared" si="9"/>
        <v/>
      </c>
    </row>
    <row r="84" spans="16:20" x14ac:dyDescent="0.25">
      <c r="P84" s="231"/>
      <c r="Q84" s="235"/>
      <c r="R84" s="191"/>
      <c r="S84" s="239" t="str">
        <f t="shared" si="8"/>
        <v/>
      </c>
      <c r="T84" s="233" t="str">
        <f t="shared" si="9"/>
        <v/>
      </c>
    </row>
    <row r="85" spans="16:20" x14ac:dyDescent="0.25">
      <c r="P85" s="231"/>
      <c r="Q85" s="235"/>
      <c r="R85" s="191"/>
      <c r="S85" s="239" t="str">
        <f t="shared" si="8"/>
        <v/>
      </c>
      <c r="T85" s="233" t="str">
        <f t="shared" si="9"/>
        <v/>
      </c>
    </row>
    <row r="86" spans="16:20" x14ac:dyDescent="0.25">
      <c r="P86" s="231"/>
      <c r="Q86" s="238"/>
      <c r="R86" s="191"/>
      <c r="S86" s="239" t="str">
        <f t="shared" si="8"/>
        <v/>
      </c>
      <c r="T86" s="233" t="str">
        <f t="shared" si="9"/>
        <v/>
      </c>
    </row>
    <row r="87" spans="16:20" x14ac:dyDescent="0.25">
      <c r="P87" s="231"/>
      <c r="Q87" s="232"/>
      <c r="R87" s="191"/>
      <c r="S87" s="239" t="str">
        <f t="shared" si="8"/>
        <v/>
      </c>
      <c r="T87" s="233" t="str">
        <f t="shared" si="9"/>
        <v/>
      </c>
    </row>
    <row r="88" spans="16:20" x14ac:dyDescent="0.25">
      <c r="P88" s="231"/>
      <c r="Q88" s="232"/>
      <c r="R88" s="191"/>
      <c r="S88" s="239" t="str">
        <f t="shared" si="8"/>
        <v/>
      </c>
      <c r="T88" s="233" t="str">
        <f t="shared" si="9"/>
        <v/>
      </c>
    </row>
    <row r="89" spans="16:20" x14ac:dyDescent="0.25">
      <c r="P89" s="231"/>
      <c r="Q89" s="232"/>
      <c r="R89" s="191"/>
      <c r="S89" s="239" t="str">
        <f t="shared" si="8"/>
        <v/>
      </c>
      <c r="T89" s="233" t="str">
        <f t="shared" si="9"/>
        <v/>
      </c>
    </row>
    <row r="90" spans="16:20" x14ac:dyDescent="0.25">
      <c r="P90" s="231"/>
      <c r="Q90" s="232"/>
      <c r="R90" s="191"/>
      <c r="S90" s="239" t="str">
        <f t="shared" si="8"/>
        <v/>
      </c>
      <c r="T90" s="233" t="str">
        <f t="shared" si="9"/>
        <v/>
      </c>
    </row>
    <row r="91" spans="16:20" x14ac:dyDescent="0.25">
      <c r="P91" s="231"/>
      <c r="Q91" s="232"/>
      <c r="R91" s="191"/>
      <c r="S91" s="239" t="str">
        <f t="shared" si="8"/>
        <v/>
      </c>
      <c r="T91" s="233" t="str">
        <f t="shared" si="9"/>
        <v/>
      </c>
    </row>
    <row r="92" spans="16:20" x14ac:dyDescent="0.25">
      <c r="P92" s="231"/>
      <c r="Q92" s="232"/>
      <c r="R92" s="191"/>
      <c r="S92" s="239" t="str">
        <f t="shared" si="8"/>
        <v/>
      </c>
      <c r="T92" s="233" t="str">
        <f t="shared" si="9"/>
        <v/>
      </c>
    </row>
    <row r="93" spans="16:20" x14ac:dyDescent="0.25">
      <c r="P93" s="231"/>
      <c r="Q93" s="232"/>
      <c r="R93" s="191"/>
      <c r="S93" s="239" t="str">
        <f t="shared" si="8"/>
        <v/>
      </c>
      <c r="T93" s="233" t="str">
        <f t="shared" si="9"/>
        <v/>
      </c>
    </row>
    <row r="94" spans="16:20" x14ac:dyDescent="0.25">
      <c r="P94" s="231"/>
      <c r="Q94" s="232"/>
      <c r="R94" s="191"/>
      <c r="S94" s="239" t="str">
        <f t="shared" si="8"/>
        <v/>
      </c>
      <c r="T94" s="233" t="str">
        <f t="shared" si="9"/>
        <v/>
      </c>
    </row>
    <row r="95" spans="16:20" x14ac:dyDescent="0.25">
      <c r="P95" s="231"/>
      <c r="Q95" s="232"/>
      <c r="R95" s="191"/>
      <c r="S95" s="239" t="str">
        <f t="shared" si="8"/>
        <v/>
      </c>
      <c r="T95" s="233" t="str">
        <f t="shared" si="9"/>
        <v/>
      </c>
    </row>
    <row r="96" spans="16:20" x14ac:dyDescent="0.25">
      <c r="P96" s="231"/>
      <c r="Q96" s="232"/>
      <c r="R96" s="191"/>
      <c r="S96" s="239" t="str">
        <f t="shared" si="8"/>
        <v/>
      </c>
      <c r="T96" s="233" t="str">
        <f t="shared" si="9"/>
        <v/>
      </c>
    </row>
    <row r="97" spans="6:20" x14ac:dyDescent="0.25">
      <c r="F97" s="5"/>
      <c r="P97" s="231"/>
      <c r="Q97" s="232"/>
      <c r="R97" s="191"/>
      <c r="S97" s="239" t="str">
        <f t="shared" si="8"/>
        <v/>
      </c>
      <c r="T97" s="233" t="str">
        <f t="shared" si="9"/>
        <v/>
      </c>
    </row>
    <row r="98" spans="6:20" x14ac:dyDescent="0.25">
      <c r="P98" s="231"/>
      <c r="Q98" s="232"/>
      <c r="R98" s="191"/>
      <c r="S98" s="239" t="str">
        <f t="shared" si="8"/>
        <v/>
      </c>
      <c r="T98" s="233" t="str">
        <f t="shared" si="9"/>
        <v/>
      </c>
    </row>
    <row r="99" spans="6:20" x14ac:dyDescent="0.25">
      <c r="P99" s="231"/>
      <c r="Q99" s="232"/>
      <c r="R99" s="191"/>
      <c r="S99" s="239" t="str">
        <f t="shared" si="8"/>
        <v/>
      </c>
      <c r="T99" s="233" t="str">
        <f t="shared" si="9"/>
        <v/>
      </c>
    </row>
    <row r="100" spans="6:20" x14ac:dyDescent="0.25">
      <c r="P100" s="231"/>
      <c r="Q100" s="232"/>
      <c r="R100" s="191"/>
      <c r="S100" s="239" t="str">
        <f t="shared" si="8"/>
        <v/>
      </c>
      <c r="T100" s="233" t="str">
        <f t="shared" si="9"/>
        <v/>
      </c>
    </row>
    <row r="101" spans="6:20" ht="15" customHeight="1" x14ac:dyDescent="0.25">
      <c r="K101" s="63"/>
      <c r="P101" s="231"/>
      <c r="Q101" s="232"/>
      <c r="R101" s="191"/>
      <c r="S101" s="239" t="str">
        <f t="shared" si="8"/>
        <v/>
      </c>
      <c r="T101" s="233" t="str">
        <f t="shared" si="9"/>
        <v/>
      </c>
    </row>
    <row r="102" spans="6:20" x14ac:dyDescent="0.25">
      <c r="K102" s="9" t="s">
        <v>53</v>
      </c>
      <c r="P102" s="231"/>
      <c r="Q102" s="232"/>
      <c r="R102" s="191"/>
      <c r="S102" s="239" t="str">
        <f t="shared" si="8"/>
        <v/>
      </c>
      <c r="T102" s="233" t="str">
        <f t="shared" si="9"/>
        <v/>
      </c>
    </row>
    <row r="103" spans="6:20" ht="15" customHeight="1" x14ac:dyDescent="0.25">
      <c r="K103" s="9" t="s">
        <v>33</v>
      </c>
      <c r="P103" s="231"/>
      <c r="Q103" s="232"/>
      <c r="R103" s="191"/>
      <c r="S103" s="239" t="str">
        <f t="shared" si="8"/>
        <v/>
      </c>
      <c r="T103" s="233" t="str">
        <f t="shared" si="9"/>
        <v/>
      </c>
    </row>
    <row r="104" spans="6:20" x14ac:dyDescent="0.25">
      <c r="K104" s="9" t="s">
        <v>17</v>
      </c>
      <c r="P104" s="231"/>
      <c r="Q104" s="232"/>
      <c r="R104" s="191"/>
      <c r="S104" s="239" t="str">
        <f t="shared" si="8"/>
        <v/>
      </c>
      <c r="T104" s="233" t="str">
        <f t="shared" si="9"/>
        <v/>
      </c>
    </row>
    <row r="105" spans="6:20" x14ac:dyDescent="0.25">
      <c r="K105" s="9" t="s">
        <v>34</v>
      </c>
      <c r="P105" s="231"/>
      <c r="Q105" s="232"/>
      <c r="R105" s="191"/>
      <c r="S105" s="239" t="str">
        <f t="shared" si="8"/>
        <v/>
      </c>
      <c r="T105" s="233" t="str">
        <f t="shared" si="9"/>
        <v/>
      </c>
    </row>
    <row r="106" spans="6:20" x14ac:dyDescent="0.25">
      <c r="P106" s="231"/>
      <c r="Q106" s="232"/>
      <c r="R106" s="191"/>
      <c r="S106" s="239" t="str">
        <f t="shared" si="8"/>
        <v/>
      </c>
      <c r="T106" s="233" t="str">
        <f t="shared" si="9"/>
        <v/>
      </c>
    </row>
    <row r="107" spans="6:20" x14ac:dyDescent="0.25">
      <c r="Q107" s="64"/>
    </row>
    <row r="108" spans="6:20" x14ac:dyDescent="0.25">
      <c r="Q108" s="64"/>
    </row>
    <row r="109" spans="6:20" x14ac:dyDescent="0.25">
      <c r="Q109" s="64"/>
    </row>
    <row r="110" spans="6:20" x14ac:dyDescent="0.25">
      <c r="Q110" s="64"/>
    </row>
    <row r="111" spans="6:20" x14ac:dyDescent="0.25">
      <c r="Q111" s="64"/>
    </row>
    <row r="151" ht="26.25" customHeight="1" x14ac:dyDescent="0.25"/>
    <row r="201" ht="26.25" customHeight="1" x14ac:dyDescent="0.25"/>
    <row r="251" ht="26.25" customHeight="1" x14ac:dyDescent="0.25"/>
    <row r="301" ht="27" customHeight="1" x14ac:dyDescent="0.25"/>
    <row r="351" ht="26.25" customHeight="1" x14ac:dyDescent="0.25"/>
    <row r="401" ht="26.25" customHeight="1" x14ac:dyDescent="0.25"/>
    <row r="451" ht="27" customHeight="1" x14ac:dyDescent="0.25"/>
    <row r="501" ht="27" customHeight="1" x14ac:dyDescent="0.25"/>
    <row r="551" ht="27" customHeight="1" x14ac:dyDescent="0.25"/>
    <row r="601" ht="27" customHeight="1" x14ac:dyDescent="0.25"/>
    <row r="651" ht="27" customHeight="1" x14ac:dyDescent="0.25"/>
  </sheetData>
  <sheetProtection algorithmName="SHA-512" hashValue="76KW7aBlNATmw03OxZYK9UeRStGTgphu7XReACdggYWI9K0ZE4GS4olFE3Jv++uhiLevR7EuMAtBBkiqrIFDTg==" saltValue="/wp17alCWlsyiMTwgxow3w==" spinCount="100000" sheet="1" objects="1" scenarios="1"/>
  <sortState xmlns:xlrd2="http://schemas.microsoft.com/office/spreadsheetml/2017/richdata2" ref="P3:R106">
    <sortCondition ref="P3:P106"/>
  </sortState>
  <mergeCells count="34">
    <mergeCell ref="W10:X10"/>
    <mergeCell ref="W7:X7"/>
    <mergeCell ref="S1:T1"/>
    <mergeCell ref="W1:X1"/>
    <mergeCell ref="M1:N1"/>
    <mergeCell ref="P1:Q1"/>
    <mergeCell ref="P2:S2"/>
    <mergeCell ref="K1:L1"/>
    <mergeCell ref="B43:F43"/>
    <mergeCell ref="B44:F44"/>
    <mergeCell ref="B45:F45"/>
    <mergeCell ref="B46:F46"/>
    <mergeCell ref="A1:I1"/>
    <mergeCell ref="B13:D14"/>
    <mergeCell ref="G3:I6"/>
    <mergeCell ref="G29:I30"/>
    <mergeCell ref="G31:I34"/>
    <mergeCell ref="L17:N18"/>
    <mergeCell ref="L19:N22"/>
    <mergeCell ref="L45:N46"/>
    <mergeCell ref="B15:D18"/>
    <mergeCell ref="B41:D42"/>
    <mergeCell ref="B47:F47"/>
    <mergeCell ref="L53:M53"/>
    <mergeCell ref="B48:F48"/>
    <mergeCell ref="L48:M48"/>
    <mergeCell ref="B49:F49"/>
    <mergeCell ref="L49:M49"/>
    <mergeCell ref="B50:F50"/>
    <mergeCell ref="L50:M50"/>
    <mergeCell ref="L52:M52"/>
    <mergeCell ref="D53:H53"/>
    <mergeCell ref="L51:M51"/>
    <mergeCell ref="K47:M47"/>
  </mergeCells>
  <conditionalFormatting sqref="A1:N1">
    <cfRule type="containsText" dxfId="14789" priority="130551" operator="containsText" text="NTRAB">
      <formula>NOT(ISERROR(SEARCH("NTRAB",A1)))</formula>
    </cfRule>
    <cfRule type="containsText" dxfId="14788" priority="130552" operator="containsText" text="FERIADO">
      <formula>NOT(ISERROR(SEARCH("FERIADO",A1)))</formula>
    </cfRule>
  </conditionalFormatting>
  <conditionalFormatting sqref="A2:D2 F2:I2">
    <cfRule type="containsText" dxfId="14787" priority="88121" operator="containsText" text="NTRAB">
      <formula>NOT(ISERROR(SEARCH("NTRAB",A2)))</formula>
    </cfRule>
    <cfRule type="containsText" dxfId="14786" priority="88122" operator="containsText" text="FERIADO">
      <formula>NOT(ISERROR(SEARCH("FERIADO",A2)))</formula>
    </cfRule>
  </conditionalFormatting>
  <conditionalFormatting sqref="A2:D2 F2:I2">
    <cfRule type="beginsWith" dxfId="14785" priority="88118" operator="beginsWith" text="FER">
      <formula>LEFT(A2,LEN("FER"))="FER"</formula>
    </cfRule>
    <cfRule type="beginsWith" dxfId="14784" priority="88119" operator="beginsWith" text="FRS">
      <formula>LEFT(A2,LEN("FRS"))="FRS"</formula>
    </cfRule>
    <cfRule type="containsText" dxfId="14783" priority="88120" operator="containsText" text="FÉRIAS">
      <formula>NOT(ISERROR(SEARCH("FÉRIAS",A2)))</formula>
    </cfRule>
  </conditionalFormatting>
  <conditionalFormatting sqref="A2:D2 F2:I2">
    <cfRule type="beginsWith" dxfId="14782" priority="88115" operator="beginsWith" text="ANT">
      <formula>LEFT(A2,LEN("ANT"))="ANT"</formula>
    </cfRule>
    <cfRule type="beginsWith" dxfId="14781" priority="88116" operator="beginsWith" text="FAL">
      <formula>LEFT(A2,LEN("FAL"))="FAL"</formula>
    </cfRule>
    <cfRule type="beginsWith" dxfId="14780" priority="88117" operator="beginsWith" text="ok">
      <formula>LEFT(A2,LEN("ok"))="ok"</formula>
    </cfRule>
  </conditionalFormatting>
  <conditionalFormatting sqref="A2:D2 F2:I2">
    <cfRule type="beginsWith" dxfId="14779" priority="88114" operator="beginsWith" text="ATR">
      <formula>LEFT(A2,LEN("ATR"))="ATR"</formula>
    </cfRule>
  </conditionalFormatting>
  <conditionalFormatting sqref="K2:N2">
    <cfRule type="containsText" dxfId="14778" priority="88112" operator="containsText" text="NTRAB">
      <formula>NOT(ISERROR(SEARCH("NTRAB",K2)))</formula>
    </cfRule>
    <cfRule type="containsText" dxfId="14777" priority="88113" operator="containsText" text="FERIADO">
      <formula>NOT(ISERROR(SEARCH("FERIADO",K2)))</formula>
    </cfRule>
  </conditionalFormatting>
  <conditionalFormatting sqref="K2:N2">
    <cfRule type="beginsWith" dxfId="14776" priority="88109" operator="beginsWith" text="FER">
      <formula>LEFT(K2,LEN("FER"))="FER"</formula>
    </cfRule>
    <cfRule type="beginsWith" dxfId="14775" priority="88110" operator="beginsWith" text="FRS">
      <formula>LEFT(K2,LEN("FRS"))="FRS"</formula>
    </cfRule>
    <cfRule type="containsText" dxfId="14774" priority="88111" operator="containsText" text="FÉRIAS">
      <formula>NOT(ISERROR(SEARCH("FÉRIAS",K2)))</formula>
    </cfRule>
  </conditionalFormatting>
  <conditionalFormatting sqref="K2:N2">
    <cfRule type="beginsWith" dxfId="14773" priority="88106" operator="beginsWith" text="ANT">
      <formula>LEFT(K2,LEN("ANT"))="ANT"</formula>
    </cfRule>
    <cfRule type="beginsWith" dxfId="14772" priority="88107" operator="beginsWith" text="FAL">
      <formula>LEFT(K2,LEN("FAL"))="FAL"</formula>
    </cfRule>
    <cfRule type="beginsWith" dxfId="14771" priority="88108" operator="beginsWith" text="ok">
      <formula>LEFT(K2,LEN("ok"))="ok"</formula>
    </cfRule>
  </conditionalFormatting>
  <conditionalFormatting sqref="K2:N2">
    <cfRule type="beginsWith" dxfId="14770" priority="88105" operator="beginsWith" text="ATR">
      <formula>LEFT(K2,LEN("ATR"))="ATR"</formula>
    </cfRule>
  </conditionalFormatting>
  <conditionalFormatting sqref="P2:T2">
    <cfRule type="expression" dxfId="14769" priority="77186">
      <formula>$P$3=""</formula>
    </cfRule>
  </conditionalFormatting>
  <conditionalFormatting sqref="P59:P106 R59:R106">
    <cfRule type="expression" dxfId="14768" priority="43540">
      <formula>$U$54=$U$55</formula>
    </cfRule>
  </conditionalFormatting>
  <conditionalFormatting sqref="P54:P58 R54:T54 R55:R58 S55:T106">
    <cfRule type="expression" dxfId="14767" priority="43539">
      <formula>$U$54=$U$55</formula>
    </cfRule>
  </conditionalFormatting>
  <conditionalFormatting sqref="Q59:Q106">
    <cfRule type="expression" dxfId="14766" priority="43538">
      <formula>$U$54=$U$55</formula>
    </cfRule>
  </conditionalFormatting>
  <conditionalFormatting sqref="Q54:Q58">
    <cfRule type="expression" dxfId="14765" priority="43537">
      <formula>$U$54=$U$55</formula>
    </cfRule>
  </conditionalFormatting>
  <conditionalFormatting sqref="R53:T53">
    <cfRule type="expression" dxfId="14764" priority="43536">
      <formula>$X$56=$Y$56</formula>
    </cfRule>
  </conditionalFormatting>
  <conditionalFormatting sqref="P53">
    <cfRule type="expression" dxfId="14763" priority="43535">
      <formula>$X$56=$Y$56</formula>
    </cfRule>
  </conditionalFormatting>
  <conditionalFormatting sqref="Q53">
    <cfRule type="expression" dxfId="14762" priority="43534">
      <formula>$X$56=$Y$56</formula>
    </cfRule>
  </conditionalFormatting>
  <conditionalFormatting sqref="P3:T53">
    <cfRule type="expression" dxfId="14761" priority="43533">
      <formula>$P$3=""</formula>
    </cfRule>
  </conditionalFormatting>
  <conditionalFormatting sqref="I48">
    <cfRule type="expression" dxfId="14760" priority="10385">
      <formula>$H$48=""</formula>
    </cfRule>
  </conditionalFormatting>
  <conditionalFormatting sqref="I49">
    <cfRule type="expression" dxfId="14759" priority="10384">
      <formula>$H$49=""</formula>
    </cfRule>
  </conditionalFormatting>
  <conditionalFormatting sqref="I50">
    <cfRule type="expression" dxfId="14758" priority="10383">
      <formula>$H$50=""</formula>
    </cfRule>
  </conditionalFormatting>
  <conditionalFormatting sqref="G51">
    <cfRule type="cellIs" dxfId="14757" priority="10380" operator="equal">
      <formula>0</formula>
    </cfRule>
  </conditionalFormatting>
  <conditionalFormatting sqref="H51:H52">
    <cfRule type="expression" dxfId="14756" priority="10379">
      <formula>$G$51=$I$51</formula>
    </cfRule>
  </conditionalFormatting>
  <conditionalFormatting sqref="G52">
    <cfRule type="expression" dxfId="14755" priority="10378">
      <formula>$G$52=0</formula>
    </cfRule>
  </conditionalFormatting>
  <conditionalFormatting sqref="F52">
    <cfRule type="expression" dxfId="14754" priority="10377">
      <formula>$G$52=0</formula>
    </cfRule>
  </conditionalFormatting>
  <conditionalFormatting sqref="F51">
    <cfRule type="expression" dxfId="14753" priority="10376">
      <formula>$G$52=0</formula>
    </cfRule>
  </conditionalFormatting>
  <conditionalFormatting sqref="L52:M52">
    <cfRule type="cellIs" dxfId="14752" priority="10057" operator="lessThan">
      <formula>0</formula>
    </cfRule>
    <cfRule type="cellIs" dxfId="14751" priority="10058" operator="greaterThan">
      <formula>0</formula>
    </cfRule>
  </conditionalFormatting>
  <conditionalFormatting sqref="K52">
    <cfRule type="cellIs" dxfId="14750" priority="10054" operator="equal">
      <formula>"A PAGAR"</formula>
    </cfRule>
    <cfRule type="containsText" dxfId="14749" priority="10055" operator="containsText" text="SALDO">
      <formula>NOT(ISERROR(SEARCH("SALDO",K52)))</formula>
    </cfRule>
    <cfRule type="containsText" dxfId="14748" priority="10056" operator="containsText" text="FALTA">
      <formula>NOT(ISERROR(SEARCH("FALTA",K52)))</formula>
    </cfRule>
  </conditionalFormatting>
  <conditionalFormatting sqref="K52:M53 L51:M51">
    <cfRule type="expression" dxfId="14747" priority="10053">
      <formula>$N$47=$O$47</formula>
    </cfRule>
  </conditionalFormatting>
  <conditionalFormatting sqref="K52:M53 L51:M51">
    <cfRule type="expression" dxfId="14746" priority="10052">
      <formula>$N$47=$W$49</formula>
    </cfRule>
  </conditionalFormatting>
  <conditionalFormatting sqref="N52">
    <cfRule type="expression" dxfId="14745" priority="10050">
      <formula>$L$52&lt;0</formula>
    </cfRule>
    <cfRule type="expression" dxfId="14744" priority="10051">
      <formula>$L$52&gt;0</formula>
    </cfRule>
  </conditionalFormatting>
  <conditionalFormatting sqref="N51:N53">
    <cfRule type="expression" dxfId="14743" priority="10049">
      <formula>$N$47=$W$49</formula>
    </cfRule>
  </conditionalFormatting>
  <conditionalFormatting sqref="L53:M53">
    <cfRule type="expression" dxfId="14742" priority="10048">
      <formula>OR(F55&lt;0,H55&lt;0)</formula>
    </cfRule>
  </conditionalFormatting>
  <conditionalFormatting sqref="K53 N53">
    <cfRule type="expression" dxfId="14741" priority="10047">
      <formula>OR(C55&lt;0,E55&lt;0)</formula>
    </cfRule>
  </conditionalFormatting>
  <conditionalFormatting sqref="K53">
    <cfRule type="expression" dxfId="14740" priority="10046">
      <formula>OR(F55&lt;0,H55&lt;0)</formula>
    </cfRule>
  </conditionalFormatting>
  <conditionalFormatting sqref="K53">
    <cfRule type="containsText" dxfId="14739" priority="10044" operator="containsText" text="SALDO">
      <formula>NOT(ISERROR(SEARCH("SALDO",K53)))</formula>
    </cfRule>
    <cfRule type="containsText" dxfId="14738" priority="10045" operator="containsText" text="FALTA">
      <formula>NOT(ISERROR(SEARCH("FALTA",K53)))</formula>
    </cfRule>
  </conditionalFormatting>
  <conditionalFormatting sqref="K52:K53 L53:N53">
    <cfRule type="expression" dxfId="14737" priority="10043">
      <formula>$N$47="NÃO"</formula>
    </cfRule>
  </conditionalFormatting>
  <conditionalFormatting sqref="L49:M49">
    <cfRule type="cellIs" dxfId="14736" priority="10033" operator="equal">
      <formula>0</formula>
    </cfRule>
    <cfRule type="expression" dxfId="14735" priority="10042">
      <formula>$L$49&lt;0</formula>
    </cfRule>
  </conditionalFormatting>
  <conditionalFormatting sqref="K48:M50">
    <cfRule type="expression" dxfId="14734" priority="10041">
      <formula>$N$47=$O$47</formula>
    </cfRule>
  </conditionalFormatting>
  <conditionalFormatting sqref="K48:M50">
    <cfRule type="expression" dxfId="14733" priority="10040">
      <formula>$N$47=$W$49</formula>
    </cfRule>
  </conditionalFormatting>
  <conditionalFormatting sqref="N48:N50">
    <cfRule type="expression" dxfId="14732" priority="10039">
      <formula>$N$47=$W$49</formula>
    </cfRule>
  </conditionalFormatting>
  <conditionalFormatting sqref="K51">
    <cfRule type="expression" dxfId="14731" priority="10038">
      <formula>$N$47=$O$47</formula>
    </cfRule>
  </conditionalFormatting>
  <conditionalFormatting sqref="K51">
    <cfRule type="expression" dxfId="14730" priority="10037">
      <formula>$N$47=$W$49</formula>
    </cfRule>
  </conditionalFormatting>
  <conditionalFormatting sqref="L50:M50">
    <cfRule type="cellIs" dxfId="14729" priority="10036" operator="equal">
      <formula>0</formula>
    </cfRule>
  </conditionalFormatting>
  <conditionalFormatting sqref="L48:M48">
    <cfRule type="cellIs" dxfId="14728" priority="10034" operator="equal">
      <formula>0</formula>
    </cfRule>
    <cfRule type="cellIs" dxfId="14727" priority="10035" operator="lessThan">
      <formula>0</formula>
    </cfRule>
  </conditionalFormatting>
  <conditionalFormatting sqref="L51:M51">
    <cfRule type="expression" dxfId="14726" priority="10031">
      <formula>AND($L$51=0, $N$47="SIM")</formula>
    </cfRule>
    <cfRule type="expression" dxfId="14725" priority="10032">
      <formula>AND($L$51&lt;0, $N$47="SIM")</formula>
    </cfRule>
  </conditionalFormatting>
  <conditionalFormatting sqref="A6">
    <cfRule type="containsText" dxfId="14724" priority="2126" operator="containsText" text="NTRAB">
      <formula>NOT(ISERROR(SEARCH("NTRAB",A6)))</formula>
    </cfRule>
    <cfRule type="containsText" dxfId="14723" priority="2127" operator="containsText" text="FERIADO">
      <formula>NOT(ISERROR(SEARCH("FERIADO",A6)))</formula>
    </cfRule>
  </conditionalFormatting>
  <conditionalFormatting sqref="A6">
    <cfRule type="containsText" dxfId="14722" priority="2125" operator="containsText" text="FÉRIAS">
      <formula>NOT(ISERROR(SEARCH("FÉRIAS",A6)))</formula>
    </cfRule>
  </conditionalFormatting>
  <conditionalFormatting sqref="A3">
    <cfRule type="containsText" dxfId="14721" priority="2123" operator="containsText" text="NTRAB">
      <formula>NOT(ISERROR(SEARCH("NTRAB",A3)))</formula>
    </cfRule>
    <cfRule type="containsText" dxfId="14720" priority="2124" operator="containsText" text="FERIADO">
      <formula>NOT(ISERROR(SEARCH("FERIADO",A3)))</formula>
    </cfRule>
  </conditionalFormatting>
  <conditionalFormatting sqref="A3">
    <cfRule type="containsText" dxfId="14719" priority="2122" operator="containsText" text="FÉRIAS">
      <formula>NOT(ISERROR(SEARCH("FÉRIAS",A3)))</formula>
    </cfRule>
  </conditionalFormatting>
  <conditionalFormatting sqref="A3 A6">
    <cfRule type="containsText" dxfId="14718" priority="2121" operator="containsText" text="ATESTADO">
      <formula>NOT(ISERROR(SEARCH("ATESTADO",A3)))</formula>
    </cfRule>
  </conditionalFormatting>
  <conditionalFormatting sqref="A4">
    <cfRule type="containsText" dxfId="14717" priority="2119" operator="containsText" text="NTRAB">
      <formula>NOT(ISERROR(SEARCH("NTRAB",A4)))</formula>
    </cfRule>
    <cfRule type="containsText" dxfId="14716" priority="2120" operator="containsText" text="FERIADO">
      <formula>NOT(ISERROR(SEARCH("FERIADO",A4)))</formula>
    </cfRule>
  </conditionalFormatting>
  <conditionalFormatting sqref="A4">
    <cfRule type="containsText" dxfId="14715" priority="2118" operator="containsText" text="FÉRIAS">
      <formula>NOT(ISERROR(SEARCH("FÉRIAS",A4)))</formula>
    </cfRule>
  </conditionalFormatting>
  <conditionalFormatting sqref="A4">
    <cfRule type="expression" dxfId="14714" priority="2114">
      <formula>A3="FERIADO"</formula>
    </cfRule>
    <cfRule type="expression" dxfId="14713" priority="2115">
      <formula>A3="NTRAB"</formula>
    </cfRule>
    <cfRule type="expression" dxfId="14712" priority="2116">
      <formula>A3="FÉRIAS"</formula>
    </cfRule>
    <cfRule type="expression" dxfId="14711" priority="2117">
      <formula>A3="ATESTADO"</formula>
    </cfRule>
  </conditionalFormatting>
  <conditionalFormatting sqref="A4">
    <cfRule type="containsText" dxfId="14710" priority="2113" operator="containsText" text="ATESTADO">
      <formula>NOT(ISERROR(SEARCH("ATESTADO",A4)))</formula>
    </cfRule>
  </conditionalFormatting>
  <conditionalFormatting sqref="A5">
    <cfRule type="containsText" dxfId="14709" priority="2111" operator="containsText" text="NTRAB">
      <formula>NOT(ISERROR(SEARCH("NTRAB",A5)))</formula>
    </cfRule>
    <cfRule type="containsText" dxfId="14708" priority="2112" operator="containsText" text="FERIADO">
      <formula>NOT(ISERROR(SEARCH("FERIADO",A5)))</formula>
    </cfRule>
  </conditionalFormatting>
  <conditionalFormatting sqref="A5">
    <cfRule type="containsText" dxfId="14707" priority="2110" operator="containsText" text="FÉRIAS">
      <formula>NOT(ISERROR(SEARCH("FÉRIAS",A5)))</formula>
    </cfRule>
  </conditionalFormatting>
  <conditionalFormatting sqref="A5">
    <cfRule type="expression" dxfId="14706" priority="2106">
      <formula>A4="FERIADO"</formula>
    </cfRule>
    <cfRule type="expression" dxfId="14705" priority="2107">
      <formula>A4="NTRAB"</formula>
    </cfRule>
    <cfRule type="expression" dxfId="14704" priority="2108">
      <formula>A4="FÉRIAS"</formula>
    </cfRule>
    <cfRule type="expression" dxfId="14703" priority="2109">
      <formula>A4="ATESTADO"</formula>
    </cfRule>
  </conditionalFormatting>
  <conditionalFormatting sqref="A5">
    <cfRule type="containsText" dxfId="14702" priority="2105" operator="containsText" text="ATESTADO">
      <formula>NOT(ISERROR(SEARCH("ATESTADO",A5)))</formula>
    </cfRule>
  </conditionalFormatting>
  <conditionalFormatting sqref="A5">
    <cfRule type="expression" dxfId="14701" priority="2101">
      <formula>A3="ATESTADO"</formula>
    </cfRule>
    <cfRule type="expression" dxfId="14700" priority="2102">
      <formula>A3="FÉRIAS"</formula>
    </cfRule>
    <cfRule type="expression" dxfId="14699" priority="2103">
      <formula>A3="NTRAB"</formula>
    </cfRule>
    <cfRule type="expression" dxfId="14698" priority="2104">
      <formula>A3="FERIADO"</formula>
    </cfRule>
  </conditionalFormatting>
  <conditionalFormatting sqref="A3:A6">
    <cfRule type="containsText" dxfId="14697" priority="2100" operator="containsText" text="HOJE">
      <formula>NOT(ISERROR(SEARCH("HOJE",A3)))</formula>
    </cfRule>
  </conditionalFormatting>
  <conditionalFormatting sqref="A10">
    <cfRule type="containsText" dxfId="14696" priority="2098" operator="containsText" text="NTRAB">
      <formula>NOT(ISERROR(SEARCH("NTRAB",A10)))</formula>
    </cfRule>
    <cfRule type="containsText" dxfId="14695" priority="2099" operator="containsText" text="FERIADO">
      <formula>NOT(ISERROR(SEARCH("FERIADO",A10)))</formula>
    </cfRule>
  </conditionalFormatting>
  <conditionalFormatting sqref="A10">
    <cfRule type="containsText" dxfId="14694" priority="2097" operator="containsText" text="FÉRIAS">
      <formula>NOT(ISERROR(SEARCH("FÉRIAS",A10)))</formula>
    </cfRule>
  </conditionalFormatting>
  <conditionalFormatting sqref="A7">
    <cfRule type="containsText" dxfId="14693" priority="2095" operator="containsText" text="NTRAB">
      <formula>NOT(ISERROR(SEARCH("NTRAB",A7)))</formula>
    </cfRule>
    <cfRule type="containsText" dxfId="14692" priority="2096" operator="containsText" text="FERIADO">
      <formula>NOT(ISERROR(SEARCH("FERIADO",A7)))</formula>
    </cfRule>
  </conditionalFormatting>
  <conditionalFormatting sqref="A7">
    <cfRule type="containsText" dxfId="14691" priority="2094" operator="containsText" text="FÉRIAS">
      <formula>NOT(ISERROR(SEARCH("FÉRIAS",A7)))</formula>
    </cfRule>
  </conditionalFormatting>
  <conditionalFormatting sqref="A7 A10">
    <cfRule type="containsText" dxfId="14690" priority="2093" operator="containsText" text="ATESTADO">
      <formula>NOT(ISERROR(SEARCH("ATESTADO",A7)))</formula>
    </cfRule>
  </conditionalFormatting>
  <conditionalFormatting sqref="A8">
    <cfRule type="containsText" dxfId="14689" priority="2091" operator="containsText" text="NTRAB">
      <formula>NOT(ISERROR(SEARCH("NTRAB",A8)))</formula>
    </cfRule>
    <cfRule type="containsText" dxfId="14688" priority="2092" operator="containsText" text="FERIADO">
      <formula>NOT(ISERROR(SEARCH("FERIADO",A8)))</formula>
    </cfRule>
  </conditionalFormatting>
  <conditionalFormatting sqref="A8">
    <cfRule type="containsText" dxfId="14687" priority="2090" operator="containsText" text="FÉRIAS">
      <formula>NOT(ISERROR(SEARCH("FÉRIAS",A8)))</formula>
    </cfRule>
  </conditionalFormatting>
  <conditionalFormatting sqref="A8">
    <cfRule type="expression" dxfId="14686" priority="2086">
      <formula>A7="FERIADO"</formula>
    </cfRule>
    <cfRule type="expression" dxfId="14685" priority="2087">
      <formula>A7="NTRAB"</formula>
    </cfRule>
    <cfRule type="expression" dxfId="14684" priority="2088">
      <formula>A7="FÉRIAS"</formula>
    </cfRule>
    <cfRule type="expression" dxfId="14683" priority="2089">
      <formula>A7="ATESTADO"</formula>
    </cfRule>
  </conditionalFormatting>
  <conditionalFormatting sqref="A8">
    <cfRule type="containsText" dxfId="14682" priority="2085" operator="containsText" text="ATESTADO">
      <formula>NOT(ISERROR(SEARCH("ATESTADO",A8)))</formula>
    </cfRule>
  </conditionalFormatting>
  <conditionalFormatting sqref="A9">
    <cfRule type="containsText" dxfId="14681" priority="2083" operator="containsText" text="NTRAB">
      <formula>NOT(ISERROR(SEARCH("NTRAB",A9)))</formula>
    </cfRule>
    <cfRule type="containsText" dxfId="14680" priority="2084" operator="containsText" text="FERIADO">
      <formula>NOT(ISERROR(SEARCH("FERIADO",A9)))</formula>
    </cfRule>
  </conditionalFormatting>
  <conditionalFormatting sqref="A9">
    <cfRule type="containsText" dxfId="14679" priority="2082" operator="containsText" text="FÉRIAS">
      <formula>NOT(ISERROR(SEARCH("FÉRIAS",A9)))</formula>
    </cfRule>
  </conditionalFormatting>
  <conditionalFormatting sqref="A9">
    <cfRule type="expression" dxfId="14678" priority="2078">
      <formula>A8="FERIADO"</formula>
    </cfRule>
    <cfRule type="expression" dxfId="14677" priority="2079">
      <formula>A8="NTRAB"</formula>
    </cfRule>
    <cfRule type="expression" dxfId="14676" priority="2080">
      <formula>A8="FÉRIAS"</formula>
    </cfRule>
    <cfRule type="expression" dxfId="14675" priority="2081">
      <formula>A8="ATESTADO"</formula>
    </cfRule>
  </conditionalFormatting>
  <conditionalFormatting sqref="A9">
    <cfRule type="containsText" dxfId="14674" priority="2077" operator="containsText" text="ATESTADO">
      <formula>NOT(ISERROR(SEARCH("ATESTADO",A9)))</formula>
    </cfRule>
  </conditionalFormatting>
  <conditionalFormatting sqref="A9">
    <cfRule type="expression" dxfId="14673" priority="2073">
      <formula>A7="ATESTADO"</formula>
    </cfRule>
    <cfRule type="expression" dxfId="14672" priority="2074">
      <formula>A7="FÉRIAS"</formula>
    </cfRule>
    <cfRule type="expression" dxfId="14671" priority="2075">
      <formula>A7="NTRAB"</formula>
    </cfRule>
    <cfRule type="expression" dxfId="14670" priority="2076">
      <formula>A7="FERIADO"</formula>
    </cfRule>
  </conditionalFormatting>
  <conditionalFormatting sqref="A7:A10">
    <cfRule type="containsText" dxfId="14669" priority="2072" operator="containsText" text="HOJE">
      <formula>NOT(ISERROR(SEARCH("HOJE",A7)))</formula>
    </cfRule>
  </conditionalFormatting>
  <conditionalFormatting sqref="A14">
    <cfRule type="containsText" dxfId="14668" priority="2070" operator="containsText" text="NTRAB">
      <formula>NOT(ISERROR(SEARCH("NTRAB",A14)))</formula>
    </cfRule>
    <cfRule type="containsText" dxfId="14667" priority="2071" operator="containsText" text="FERIADO">
      <formula>NOT(ISERROR(SEARCH("FERIADO",A14)))</formula>
    </cfRule>
  </conditionalFormatting>
  <conditionalFormatting sqref="A14">
    <cfRule type="containsText" dxfId="14666" priority="2069" operator="containsText" text="FÉRIAS">
      <formula>NOT(ISERROR(SEARCH("FÉRIAS",A14)))</formula>
    </cfRule>
  </conditionalFormatting>
  <conditionalFormatting sqref="A11">
    <cfRule type="containsText" dxfId="14665" priority="2067" operator="containsText" text="NTRAB">
      <formula>NOT(ISERROR(SEARCH("NTRAB",A11)))</formula>
    </cfRule>
    <cfRule type="containsText" dxfId="14664" priority="2068" operator="containsText" text="FERIADO">
      <formula>NOT(ISERROR(SEARCH("FERIADO",A11)))</formula>
    </cfRule>
  </conditionalFormatting>
  <conditionalFormatting sqref="A11">
    <cfRule type="containsText" dxfId="14663" priority="2066" operator="containsText" text="FÉRIAS">
      <formula>NOT(ISERROR(SEARCH("FÉRIAS",A11)))</formula>
    </cfRule>
  </conditionalFormatting>
  <conditionalFormatting sqref="A11 A14">
    <cfRule type="containsText" dxfId="14662" priority="2065" operator="containsText" text="ATESTADO">
      <formula>NOT(ISERROR(SEARCH("ATESTADO",A11)))</formula>
    </cfRule>
  </conditionalFormatting>
  <conditionalFormatting sqref="A12">
    <cfRule type="containsText" dxfId="14661" priority="2063" operator="containsText" text="NTRAB">
      <formula>NOT(ISERROR(SEARCH("NTRAB",A12)))</formula>
    </cfRule>
    <cfRule type="containsText" dxfId="14660" priority="2064" operator="containsText" text="FERIADO">
      <formula>NOT(ISERROR(SEARCH("FERIADO",A12)))</formula>
    </cfRule>
  </conditionalFormatting>
  <conditionalFormatting sqref="A12">
    <cfRule type="containsText" dxfId="14659" priority="2062" operator="containsText" text="FÉRIAS">
      <formula>NOT(ISERROR(SEARCH("FÉRIAS",A12)))</formula>
    </cfRule>
  </conditionalFormatting>
  <conditionalFormatting sqref="A12">
    <cfRule type="expression" dxfId="14658" priority="2058">
      <formula>A11="FERIADO"</formula>
    </cfRule>
    <cfRule type="expression" dxfId="14657" priority="2059">
      <formula>A11="NTRAB"</formula>
    </cfRule>
    <cfRule type="expression" dxfId="14656" priority="2060">
      <formula>A11="FÉRIAS"</formula>
    </cfRule>
    <cfRule type="expression" dxfId="14655" priority="2061">
      <formula>A11="ATESTADO"</formula>
    </cfRule>
  </conditionalFormatting>
  <conditionalFormatting sqref="A12">
    <cfRule type="containsText" dxfId="14654" priority="2057" operator="containsText" text="ATESTADO">
      <formula>NOT(ISERROR(SEARCH("ATESTADO",A12)))</formula>
    </cfRule>
  </conditionalFormatting>
  <conditionalFormatting sqref="A11:A12 A14">
    <cfRule type="containsText" dxfId="14653" priority="2056" operator="containsText" text="HOJE">
      <formula>NOT(ISERROR(SEARCH("HOJE",A11)))</formula>
    </cfRule>
  </conditionalFormatting>
  <conditionalFormatting sqref="A18">
    <cfRule type="containsText" dxfId="14652" priority="2054" operator="containsText" text="NTRAB">
      <formula>NOT(ISERROR(SEARCH("NTRAB",A18)))</formula>
    </cfRule>
    <cfRule type="containsText" dxfId="14651" priority="2055" operator="containsText" text="FERIADO">
      <formula>NOT(ISERROR(SEARCH("FERIADO",A18)))</formula>
    </cfRule>
  </conditionalFormatting>
  <conditionalFormatting sqref="A18">
    <cfRule type="containsText" dxfId="14650" priority="2053" operator="containsText" text="FÉRIAS">
      <formula>NOT(ISERROR(SEARCH("FÉRIAS",A18)))</formula>
    </cfRule>
  </conditionalFormatting>
  <conditionalFormatting sqref="A15">
    <cfRule type="containsText" dxfId="14649" priority="2051" operator="containsText" text="NTRAB">
      <formula>NOT(ISERROR(SEARCH("NTRAB",A15)))</formula>
    </cfRule>
    <cfRule type="containsText" dxfId="14648" priority="2052" operator="containsText" text="FERIADO">
      <formula>NOT(ISERROR(SEARCH("FERIADO",A15)))</formula>
    </cfRule>
  </conditionalFormatting>
  <conditionalFormatting sqref="A15">
    <cfRule type="containsText" dxfId="14647" priority="2050" operator="containsText" text="FÉRIAS">
      <formula>NOT(ISERROR(SEARCH("FÉRIAS",A15)))</formula>
    </cfRule>
  </conditionalFormatting>
  <conditionalFormatting sqref="A15 A18">
    <cfRule type="containsText" dxfId="14646" priority="2049" operator="containsText" text="ATESTADO">
      <formula>NOT(ISERROR(SEARCH("ATESTADO",A15)))</formula>
    </cfRule>
  </conditionalFormatting>
  <conditionalFormatting sqref="A16">
    <cfRule type="containsText" dxfId="14645" priority="2047" operator="containsText" text="NTRAB">
      <formula>NOT(ISERROR(SEARCH("NTRAB",A16)))</formula>
    </cfRule>
    <cfRule type="containsText" dxfId="14644" priority="2048" operator="containsText" text="FERIADO">
      <formula>NOT(ISERROR(SEARCH("FERIADO",A16)))</formula>
    </cfRule>
  </conditionalFormatting>
  <conditionalFormatting sqref="A16">
    <cfRule type="containsText" dxfId="14643" priority="2046" operator="containsText" text="FÉRIAS">
      <formula>NOT(ISERROR(SEARCH("FÉRIAS",A16)))</formula>
    </cfRule>
  </conditionalFormatting>
  <conditionalFormatting sqref="A16">
    <cfRule type="expression" dxfId="14642" priority="2042">
      <formula>A15="FERIADO"</formula>
    </cfRule>
    <cfRule type="expression" dxfId="14641" priority="2043">
      <formula>A15="NTRAB"</formula>
    </cfRule>
    <cfRule type="expression" dxfId="14640" priority="2044">
      <formula>A15="FÉRIAS"</formula>
    </cfRule>
    <cfRule type="expression" dxfId="14639" priority="2045">
      <formula>A15="ATESTADO"</formula>
    </cfRule>
  </conditionalFormatting>
  <conditionalFormatting sqref="A16">
    <cfRule type="containsText" dxfId="14638" priority="2041" operator="containsText" text="ATESTADO">
      <formula>NOT(ISERROR(SEARCH("ATESTADO",A16)))</formula>
    </cfRule>
  </conditionalFormatting>
  <conditionalFormatting sqref="A15:A16 A18">
    <cfRule type="containsText" dxfId="14637" priority="2040" operator="containsText" text="HOJE">
      <formula>NOT(ISERROR(SEARCH("HOJE",A15)))</formula>
    </cfRule>
  </conditionalFormatting>
  <conditionalFormatting sqref="A22">
    <cfRule type="containsText" dxfId="14636" priority="2038" operator="containsText" text="NTRAB">
      <formula>NOT(ISERROR(SEARCH("NTRAB",A22)))</formula>
    </cfRule>
    <cfRule type="containsText" dxfId="14635" priority="2039" operator="containsText" text="FERIADO">
      <formula>NOT(ISERROR(SEARCH("FERIADO",A22)))</formula>
    </cfRule>
  </conditionalFormatting>
  <conditionalFormatting sqref="A22">
    <cfRule type="containsText" dxfId="14634" priority="2037" operator="containsText" text="FÉRIAS">
      <formula>NOT(ISERROR(SEARCH("FÉRIAS",A22)))</formula>
    </cfRule>
  </conditionalFormatting>
  <conditionalFormatting sqref="A19">
    <cfRule type="containsText" dxfId="14633" priority="2035" operator="containsText" text="NTRAB">
      <formula>NOT(ISERROR(SEARCH("NTRAB",A19)))</formula>
    </cfRule>
    <cfRule type="containsText" dxfId="14632" priority="2036" operator="containsText" text="FERIADO">
      <formula>NOT(ISERROR(SEARCH("FERIADO",A19)))</formula>
    </cfRule>
  </conditionalFormatting>
  <conditionalFormatting sqref="A19">
    <cfRule type="containsText" dxfId="14631" priority="2034" operator="containsText" text="FÉRIAS">
      <formula>NOT(ISERROR(SEARCH("FÉRIAS",A19)))</formula>
    </cfRule>
  </conditionalFormatting>
  <conditionalFormatting sqref="A19 A22">
    <cfRule type="containsText" dxfId="14630" priority="2033" operator="containsText" text="ATESTADO">
      <formula>NOT(ISERROR(SEARCH("ATESTADO",A19)))</formula>
    </cfRule>
  </conditionalFormatting>
  <conditionalFormatting sqref="A20">
    <cfRule type="containsText" dxfId="14629" priority="2031" operator="containsText" text="NTRAB">
      <formula>NOT(ISERROR(SEARCH("NTRAB",A20)))</formula>
    </cfRule>
    <cfRule type="containsText" dxfId="14628" priority="2032" operator="containsText" text="FERIADO">
      <formula>NOT(ISERROR(SEARCH("FERIADO",A20)))</formula>
    </cfRule>
  </conditionalFormatting>
  <conditionalFormatting sqref="A20">
    <cfRule type="containsText" dxfId="14627" priority="2030" operator="containsText" text="FÉRIAS">
      <formula>NOT(ISERROR(SEARCH("FÉRIAS",A20)))</formula>
    </cfRule>
  </conditionalFormatting>
  <conditionalFormatting sqref="A20">
    <cfRule type="expression" dxfId="14626" priority="2026">
      <formula>A19="FERIADO"</formula>
    </cfRule>
    <cfRule type="expression" dxfId="14625" priority="2027">
      <formula>A19="NTRAB"</formula>
    </cfRule>
    <cfRule type="expression" dxfId="14624" priority="2028">
      <formula>A19="FÉRIAS"</formula>
    </cfRule>
    <cfRule type="expression" dxfId="14623" priority="2029">
      <formula>A19="ATESTADO"</formula>
    </cfRule>
  </conditionalFormatting>
  <conditionalFormatting sqref="A20">
    <cfRule type="containsText" dxfId="14622" priority="2025" operator="containsText" text="ATESTADO">
      <formula>NOT(ISERROR(SEARCH("ATESTADO",A20)))</formula>
    </cfRule>
  </conditionalFormatting>
  <conditionalFormatting sqref="A19:A20 A22">
    <cfRule type="containsText" dxfId="14621" priority="2024" operator="containsText" text="HOJE">
      <formula>NOT(ISERROR(SEARCH("HOJE",A19)))</formula>
    </cfRule>
  </conditionalFormatting>
  <conditionalFormatting sqref="A26">
    <cfRule type="containsText" dxfId="14620" priority="2022" operator="containsText" text="NTRAB">
      <formula>NOT(ISERROR(SEARCH("NTRAB",A26)))</formula>
    </cfRule>
    <cfRule type="containsText" dxfId="14619" priority="2023" operator="containsText" text="FERIADO">
      <formula>NOT(ISERROR(SEARCH("FERIADO",A26)))</formula>
    </cfRule>
  </conditionalFormatting>
  <conditionalFormatting sqref="A26">
    <cfRule type="containsText" dxfId="14618" priority="2021" operator="containsText" text="FÉRIAS">
      <formula>NOT(ISERROR(SEARCH("FÉRIAS",A26)))</formula>
    </cfRule>
  </conditionalFormatting>
  <conditionalFormatting sqref="A23">
    <cfRule type="containsText" dxfId="14617" priority="2019" operator="containsText" text="NTRAB">
      <formula>NOT(ISERROR(SEARCH("NTRAB",A23)))</formula>
    </cfRule>
    <cfRule type="containsText" dxfId="14616" priority="2020" operator="containsText" text="FERIADO">
      <formula>NOT(ISERROR(SEARCH("FERIADO",A23)))</formula>
    </cfRule>
  </conditionalFormatting>
  <conditionalFormatting sqref="A23">
    <cfRule type="containsText" dxfId="14615" priority="2018" operator="containsText" text="FÉRIAS">
      <formula>NOT(ISERROR(SEARCH("FÉRIAS",A23)))</formula>
    </cfRule>
  </conditionalFormatting>
  <conditionalFormatting sqref="A23 A26">
    <cfRule type="containsText" dxfId="14614" priority="2017" operator="containsText" text="ATESTADO">
      <formula>NOT(ISERROR(SEARCH("ATESTADO",A23)))</formula>
    </cfRule>
  </conditionalFormatting>
  <conditionalFormatting sqref="A24">
    <cfRule type="containsText" dxfId="14613" priority="2015" operator="containsText" text="NTRAB">
      <formula>NOT(ISERROR(SEARCH("NTRAB",A24)))</formula>
    </cfRule>
    <cfRule type="containsText" dxfId="14612" priority="2016" operator="containsText" text="FERIADO">
      <formula>NOT(ISERROR(SEARCH("FERIADO",A24)))</formula>
    </cfRule>
  </conditionalFormatting>
  <conditionalFormatting sqref="A24">
    <cfRule type="containsText" dxfId="14611" priority="2014" operator="containsText" text="FÉRIAS">
      <formula>NOT(ISERROR(SEARCH("FÉRIAS",A24)))</formula>
    </cfRule>
  </conditionalFormatting>
  <conditionalFormatting sqref="A24">
    <cfRule type="expression" dxfId="14610" priority="2010">
      <formula>A23="FERIADO"</formula>
    </cfRule>
    <cfRule type="expression" dxfId="14609" priority="2011">
      <formula>A23="NTRAB"</formula>
    </cfRule>
    <cfRule type="expression" dxfId="14608" priority="2012">
      <formula>A23="FÉRIAS"</formula>
    </cfRule>
    <cfRule type="expression" dxfId="14607" priority="2013">
      <formula>A23="ATESTADO"</formula>
    </cfRule>
  </conditionalFormatting>
  <conditionalFormatting sqref="A24">
    <cfRule type="containsText" dxfId="14606" priority="2009" operator="containsText" text="ATESTADO">
      <formula>NOT(ISERROR(SEARCH("ATESTADO",A24)))</formula>
    </cfRule>
  </conditionalFormatting>
  <conditionalFormatting sqref="A23:A24 A26">
    <cfRule type="containsText" dxfId="14605" priority="2008" operator="containsText" text="HOJE">
      <formula>NOT(ISERROR(SEARCH("HOJE",A23)))</formula>
    </cfRule>
  </conditionalFormatting>
  <conditionalFormatting sqref="A30">
    <cfRule type="containsText" dxfId="14604" priority="2006" operator="containsText" text="NTRAB">
      <formula>NOT(ISERROR(SEARCH("NTRAB",A30)))</formula>
    </cfRule>
    <cfRule type="containsText" dxfId="14603" priority="2007" operator="containsText" text="FERIADO">
      <formula>NOT(ISERROR(SEARCH("FERIADO",A30)))</formula>
    </cfRule>
  </conditionalFormatting>
  <conditionalFormatting sqref="A30">
    <cfRule type="containsText" dxfId="14602" priority="2005" operator="containsText" text="FÉRIAS">
      <formula>NOT(ISERROR(SEARCH("FÉRIAS",A30)))</formula>
    </cfRule>
  </conditionalFormatting>
  <conditionalFormatting sqref="A27">
    <cfRule type="containsText" dxfId="14601" priority="2003" operator="containsText" text="NTRAB">
      <formula>NOT(ISERROR(SEARCH("NTRAB",A27)))</formula>
    </cfRule>
    <cfRule type="containsText" dxfId="14600" priority="2004" operator="containsText" text="FERIADO">
      <formula>NOT(ISERROR(SEARCH("FERIADO",A27)))</formula>
    </cfRule>
  </conditionalFormatting>
  <conditionalFormatting sqref="A27">
    <cfRule type="containsText" dxfId="14599" priority="2002" operator="containsText" text="FÉRIAS">
      <formula>NOT(ISERROR(SEARCH("FÉRIAS",A27)))</formula>
    </cfRule>
  </conditionalFormatting>
  <conditionalFormatting sqref="A27 A30">
    <cfRule type="containsText" dxfId="14598" priority="2001" operator="containsText" text="ATESTADO">
      <formula>NOT(ISERROR(SEARCH("ATESTADO",A27)))</formula>
    </cfRule>
  </conditionalFormatting>
  <conditionalFormatting sqref="A28">
    <cfRule type="containsText" dxfId="14597" priority="1999" operator="containsText" text="NTRAB">
      <formula>NOT(ISERROR(SEARCH("NTRAB",A28)))</formula>
    </cfRule>
    <cfRule type="containsText" dxfId="14596" priority="2000" operator="containsText" text="FERIADO">
      <formula>NOT(ISERROR(SEARCH("FERIADO",A28)))</formula>
    </cfRule>
  </conditionalFormatting>
  <conditionalFormatting sqref="A28">
    <cfRule type="containsText" dxfId="14595" priority="1998" operator="containsText" text="FÉRIAS">
      <formula>NOT(ISERROR(SEARCH("FÉRIAS",A28)))</formula>
    </cfRule>
  </conditionalFormatting>
  <conditionalFormatting sqref="A28">
    <cfRule type="expression" dxfId="14594" priority="1994">
      <formula>A27="FERIADO"</formula>
    </cfRule>
    <cfRule type="expression" dxfId="14593" priority="1995">
      <formula>A27="NTRAB"</formula>
    </cfRule>
    <cfRule type="expression" dxfId="14592" priority="1996">
      <formula>A27="FÉRIAS"</formula>
    </cfRule>
    <cfRule type="expression" dxfId="14591" priority="1997">
      <formula>A27="ATESTADO"</formula>
    </cfRule>
  </conditionalFormatting>
  <conditionalFormatting sqref="A28">
    <cfRule type="containsText" dxfId="14590" priority="1993" operator="containsText" text="ATESTADO">
      <formula>NOT(ISERROR(SEARCH("ATESTADO",A28)))</formula>
    </cfRule>
  </conditionalFormatting>
  <conditionalFormatting sqref="A27:A28 A30">
    <cfRule type="containsText" dxfId="14589" priority="1992" operator="containsText" text="HOJE">
      <formula>NOT(ISERROR(SEARCH("HOJE",A27)))</formula>
    </cfRule>
  </conditionalFormatting>
  <conditionalFormatting sqref="A34">
    <cfRule type="containsText" dxfId="14588" priority="1990" operator="containsText" text="NTRAB">
      <formula>NOT(ISERROR(SEARCH("NTRAB",A34)))</formula>
    </cfRule>
    <cfRule type="containsText" dxfId="14587" priority="1991" operator="containsText" text="FERIADO">
      <formula>NOT(ISERROR(SEARCH("FERIADO",A34)))</formula>
    </cfRule>
  </conditionalFormatting>
  <conditionalFormatting sqref="A34">
    <cfRule type="containsText" dxfId="14586" priority="1989" operator="containsText" text="FÉRIAS">
      <formula>NOT(ISERROR(SEARCH("FÉRIAS",A34)))</formula>
    </cfRule>
  </conditionalFormatting>
  <conditionalFormatting sqref="A31">
    <cfRule type="containsText" dxfId="14585" priority="1987" operator="containsText" text="NTRAB">
      <formula>NOT(ISERROR(SEARCH("NTRAB",A31)))</formula>
    </cfRule>
    <cfRule type="containsText" dxfId="14584" priority="1988" operator="containsText" text="FERIADO">
      <formula>NOT(ISERROR(SEARCH("FERIADO",A31)))</formula>
    </cfRule>
  </conditionalFormatting>
  <conditionalFormatting sqref="A31">
    <cfRule type="containsText" dxfId="14583" priority="1986" operator="containsText" text="FÉRIAS">
      <formula>NOT(ISERROR(SEARCH("FÉRIAS",A31)))</formula>
    </cfRule>
  </conditionalFormatting>
  <conditionalFormatting sqref="A31 A34">
    <cfRule type="containsText" dxfId="14582" priority="1985" operator="containsText" text="ATESTADO">
      <formula>NOT(ISERROR(SEARCH("ATESTADO",A31)))</formula>
    </cfRule>
  </conditionalFormatting>
  <conditionalFormatting sqref="A32">
    <cfRule type="containsText" dxfId="14581" priority="1983" operator="containsText" text="NTRAB">
      <formula>NOT(ISERROR(SEARCH("NTRAB",A32)))</formula>
    </cfRule>
    <cfRule type="containsText" dxfId="14580" priority="1984" operator="containsText" text="FERIADO">
      <formula>NOT(ISERROR(SEARCH("FERIADO",A32)))</formula>
    </cfRule>
  </conditionalFormatting>
  <conditionalFormatting sqref="A32">
    <cfRule type="containsText" dxfId="14579" priority="1982" operator="containsText" text="FÉRIAS">
      <formula>NOT(ISERROR(SEARCH("FÉRIAS",A32)))</formula>
    </cfRule>
  </conditionalFormatting>
  <conditionalFormatting sqref="A32">
    <cfRule type="expression" dxfId="14578" priority="1978">
      <formula>A31="FERIADO"</formula>
    </cfRule>
    <cfRule type="expression" dxfId="14577" priority="1979">
      <formula>A31="NTRAB"</formula>
    </cfRule>
    <cfRule type="expression" dxfId="14576" priority="1980">
      <formula>A31="FÉRIAS"</formula>
    </cfRule>
    <cfRule type="expression" dxfId="14575" priority="1981">
      <formula>A31="ATESTADO"</formula>
    </cfRule>
  </conditionalFormatting>
  <conditionalFormatting sqref="A32">
    <cfRule type="containsText" dxfId="14574" priority="1977" operator="containsText" text="ATESTADO">
      <formula>NOT(ISERROR(SEARCH("ATESTADO",A32)))</formula>
    </cfRule>
  </conditionalFormatting>
  <conditionalFormatting sqref="A31:A32 A34">
    <cfRule type="containsText" dxfId="14573" priority="1976" operator="containsText" text="HOJE">
      <formula>NOT(ISERROR(SEARCH("HOJE",A31)))</formula>
    </cfRule>
  </conditionalFormatting>
  <conditionalFormatting sqref="A38">
    <cfRule type="containsText" dxfId="14572" priority="1974" operator="containsText" text="NTRAB">
      <formula>NOT(ISERROR(SEARCH("NTRAB",A38)))</formula>
    </cfRule>
    <cfRule type="containsText" dxfId="14571" priority="1975" operator="containsText" text="FERIADO">
      <formula>NOT(ISERROR(SEARCH("FERIADO",A38)))</formula>
    </cfRule>
  </conditionalFormatting>
  <conditionalFormatting sqref="A38">
    <cfRule type="containsText" dxfId="14570" priority="1973" operator="containsText" text="FÉRIAS">
      <formula>NOT(ISERROR(SEARCH("FÉRIAS",A38)))</formula>
    </cfRule>
  </conditionalFormatting>
  <conditionalFormatting sqref="A35">
    <cfRule type="containsText" dxfId="14569" priority="1971" operator="containsText" text="NTRAB">
      <formula>NOT(ISERROR(SEARCH("NTRAB",A35)))</formula>
    </cfRule>
    <cfRule type="containsText" dxfId="14568" priority="1972" operator="containsText" text="FERIADO">
      <formula>NOT(ISERROR(SEARCH("FERIADO",A35)))</formula>
    </cfRule>
  </conditionalFormatting>
  <conditionalFormatting sqref="A35">
    <cfRule type="containsText" dxfId="14567" priority="1970" operator="containsText" text="FÉRIAS">
      <formula>NOT(ISERROR(SEARCH("FÉRIAS",A35)))</formula>
    </cfRule>
  </conditionalFormatting>
  <conditionalFormatting sqref="A35 A38">
    <cfRule type="containsText" dxfId="14566" priority="1969" operator="containsText" text="ATESTADO">
      <formula>NOT(ISERROR(SEARCH("ATESTADO",A35)))</formula>
    </cfRule>
  </conditionalFormatting>
  <conditionalFormatting sqref="A36">
    <cfRule type="containsText" dxfId="14565" priority="1967" operator="containsText" text="NTRAB">
      <formula>NOT(ISERROR(SEARCH("NTRAB",A36)))</formula>
    </cfRule>
    <cfRule type="containsText" dxfId="14564" priority="1968" operator="containsText" text="FERIADO">
      <formula>NOT(ISERROR(SEARCH("FERIADO",A36)))</formula>
    </cfRule>
  </conditionalFormatting>
  <conditionalFormatting sqref="A36">
    <cfRule type="containsText" dxfId="14563" priority="1966" operator="containsText" text="FÉRIAS">
      <formula>NOT(ISERROR(SEARCH("FÉRIAS",A36)))</formula>
    </cfRule>
  </conditionalFormatting>
  <conditionalFormatting sqref="A36">
    <cfRule type="expression" dxfId="14562" priority="1962">
      <formula>A35="FERIADO"</formula>
    </cfRule>
    <cfRule type="expression" dxfId="14561" priority="1963">
      <formula>A35="NTRAB"</formula>
    </cfRule>
    <cfRule type="expression" dxfId="14560" priority="1964">
      <formula>A35="FÉRIAS"</formula>
    </cfRule>
    <cfRule type="expression" dxfId="14559" priority="1965">
      <formula>A35="ATESTADO"</formula>
    </cfRule>
  </conditionalFormatting>
  <conditionalFormatting sqref="A36">
    <cfRule type="containsText" dxfId="14558" priority="1961" operator="containsText" text="ATESTADO">
      <formula>NOT(ISERROR(SEARCH("ATESTADO",A36)))</formula>
    </cfRule>
  </conditionalFormatting>
  <conditionalFormatting sqref="A35:A36 A38">
    <cfRule type="containsText" dxfId="14557" priority="1960" operator="containsText" text="HOJE">
      <formula>NOT(ISERROR(SEARCH("HOJE",A35)))</formula>
    </cfRule>
  </conditionalFormatting>
  <conditionalFormatting sqref="A42">
    <cfRule type="containsText" dxfId="14556" priority="1958" operator="containsText" text="NTRAB">
      <formula>NOT(ISERROR(SEARCH("NTRAB",A42)))</formula>
    </cfRule>
    <cfRule type="containsText" dxfId="14555" priority="1959" operator="containsText" text="FERIADO">
      <formula>NOT(ISERROR(SEARCH("FERIADO",A42)))</formula>
    </cfRule>
  </conditionalFormatting>
  <conditionalFormatting sqref="A42">
    <cfRule type="containsText" dxfId="14554" priority="1957" operator="containsText" text="FÉRIAS">
      <formula>NOT(ISERROR(SEARCH("FÉRIAS",A42)))</formula>
    </cfRule>
  </conditionalFormatting>
  <conditionalFormatting sqref="A39">
    <cfRule type="containsText" dxfId="14553" priority="1955" operator="containsText" text="NTRAB">
      <formula>NOT(ISERROR(SEARCH("NTRAB",A39)))</formula>
    </cfRule>
    <cfRule type="containsText" dxfId="14552" priority="1956" operator="containsText" text="FERIADO">
      <formula>NOT(ISERROR(SEARCH("FERIADO",A39)))</formula>
    </cfRule>
  </conditionalFormatting>
  <conditionalFormatting sqref="A39">
    <cfRule type="containsText" dxfId="14551" priority="1954" operator="containsText" text="FÉRIAS">
      <formula>NOT(ISERROR(SEARCH("FÉRIAS",A39)))</formula>
    </cfRule>
  </conditionalFormatting>
  <conditionalFormatting sqref="A39 A42">
    <cfRule type="containsText" dxfId="14550" priority="1953" operator="containsText" text="ATESTADO">
      <formula>NOT(ISERROR(SEARCH("ATESTADO",A39)))</formula>
    </cfRule>
  </conditionalFormatting>
  <conditionalFormatting sqref="A40">
    <cfRule type="containsText" dxfId="14549" priority="1951" operator="containsText" text="NTRAB">
      <formula>NOT(ISERROR(SEARCH("NTRAB",A40)))</formula>
    </cfRule>
    <cfRule type="containsText" dxfId="14548" priority="1952" operator="containsText" text="FERIADO">
      <formula>NOT(ISERROR(SEARCH("FERIADO",A40)))</formula>
    </cfRule>
  </conditionalFormatting>
  <conditionalFormatting sqref="A40">
    <cfRule type="containsText" dxfId="14547" priority="1950" operator="containsText" text="FÉRIAS">
      <formula>NOT(ISERROR(SEARCH("FÉRIAS",A40)))</formula>
    </cfRule>
  </conditionalFormatting>
  <conditionalFormatting sqref="A40">
    <cfRule type="expression" dxfId="14546" priority="1946">
      <formula>A39="FERIADO"</formula>
    </cfRule>
    <cfRule type="expression" dxfId="14545" priority="1947">
      <formula>A39="NTRAB"</formula>
    </cfRule>
    <cfRule type="expression" dxfId="14544" priority="1948">
      <formula>A39="FÉRIAS"</formula>
    </cfRule>
    <cfRule type="expression" dxfId="14543" priority="1949">
      <formula>A39="ATESTADO"</formula>
    </cfRule>
  </conditionalFormatting>
  <conditionalFormatting sqref="A40">
    <cfRule type="containsText" dxfId="14542" priority="1945" operator="containsText" text="ATESTADO">
      <formula>NOT(ISERROR(SEARCH("ATESTADO",A40)))</formula>
    </cfRule>
  </conditionalFormatting>
  <conditionalFormatting sqref="A39:A40 A42">
    <cfRule type="containsText" dxfId="14541" priority="1944" operator="containsText" text="HOJE">
      <formula>NOT(ISERROR(SEARCH("HOJE",A39)))</formula>
    </cfRule>
  </conditionalFormatting>
  <conditionalFormatting sqref="A13">
    <cfRule type="containsText" dxfId="14540" priority="1942" operator="containsText" text="NTRAB">
      <formula>NOT(ISERROR(SEARCH("NTRAB",A13)))</formula>
    </cfRule>
    <cfRule type="containsText" dxfId="14539" priority="1943" operator="containsText" text="FERIADO">
      <formula>NOT(ISERROR(SEARCH("FERIADO",A13)))</formula>
    </cfRule>
  </conditionalFormatting>
  <conditionalFormatting sqref="A13">
    <cfRule type="containsText" dxfId="14538" priority="1941" operator="containsText" text="FÉRIAS">
      <formula>NOT(ISERROR(SEARCH("FÉRIAS",A13)))</formula>
    </cfRule>
  </conditionalFormatting>
  <conditionalFormatting sqref="A13">
    <cfRule type="expression" dxfId="14537" priority="1937">
      <formula>A12="FERIADO"</formula>
    </cfRule>
    <cfRule type="expression" dxfId="14536" priority="1938">
      <formula>A12="NTRAB"</formula>
    </cfRule>
    <cfRule type="expression" dxfId="14535" priority="1939">
      <formula>A12="FÉRIAS"</formula>
    </cfRule>
    <cfRule type="expression" dxfId="14534" priority="1940">
      <formula>A12="ATESTADO"</formula>
    </cfRule>
  </conditionalFormatting>
  <conditionalFormatting sqref="A13">
    <cfRule type="containsText" dxfId="14533" priority="1936" operator="containsText" text="ATESTADO">
      <formula>NOT(ISERROR(SEARCH("ATESTADO",A13)))</formula>
    </cfRule>
  </conditionalFormatting>
  <conditionalFormatting sqref="A13">
    <cfRule type="expression" dxfId="14532" priority="1932">
      <formula>A11="ATESTADO"</formula>
    </cfRule>
    <cfRule type="expression" dxfId="14531" priority="1933">
      <formula>A11="FÉRIAS"</formula>
    </cfRule>
    <cfRule type="expression" dxfId="14530" priority="1934">
      <formula>A11="NTRAB"</formula>
    </cfRule>
    <cfRule type="expression" dxfId="14529" priority="1935">
      <formula>A11="FERIADO"</formula>
    </cfRule>
  </conditionalFormatting>
  <conditionalFormatting sqref="A13">
    <cfRule type="containsText" dxfId="14528" priority="1931" operator="containsText" text="HOJE">
      <formula>NOT(ISERROR(SEARCH("HOJE",A13)))</formula>
    </cfRule>
  </conditionalFormatting>
  <conditionalFormatting sqref="A17">
    <cfRule type="containsText" dxfId="14527" priority="1929" operator="containsText" text="NTRAB">
      <formula>NOT(ISERROR(SEARCH("NTRAB",A17)))</formula>
    </cfRule>
    <cfRule type="containsText" dxfId="14526" priority="1930" operator="containsText" text="FERIADO">
      <formula>NOT(ISERROR(SEARCH("FERIADO",A17)))</formula>
    </cfRule>
  </conditionalFormatting>
  <conditionalFormatting sqref="A17">
    <cfRule type="containsText" dxfId="14525" priority="1928" operator="containsText" text="FÉRIAS">
      <formula>NOT(ISERROR(SEARCH("FÉRIAS",A17)))</formula>
    </cfRule>
  </conditionalFormatting>
  <conditionalFormatting sqref="A17">
    <cfRule type="expression" dxfId="14524" priority="1924">
      <formula>A16="FERIADO"</formula>
    </cfRule>
    <cfRule type="expression" dxfId="14523" priority="1925">
      <formula>A16="NTRAB"</formula>
    </cfRule>
    <cfRule type="expression" dxfId="14522" priority="1926">
      <formula>A16="FÉRIAS"</formula>
    </cfRule>
    <cfRule type="expression" dxfId="14521" priority="1927">
      <formula>A16="ATESTADO"</formula>
    </cfRule>
  </conditionalFormatting>
  <conditionalFormatting sqref="A17">
    <cfRule type="containsText" dxfId="14520" priority="1923" operator="containsText" text="ATESTADO">
      <formula>NOT(ISERROR(SEARCH("ATESTADO",A17)))</formula>
    </cfRule>
  </conditionalFormatting>
  <conditionalFormatting sqref="A17">
    <cfRule type="expression" dxfId="14519" priority="1919">
      <formula>A15="ATESTADO"</formula>
    </cfRule>
    <cfRule type="expression" dxfId="14518" priority="1920">
      <formula>A15="FÉRIAS"</formula>
    </cfRule>
    <cfRule type="expression" dxfId="14517" priority="1921">
      <formula>A15="NTRAB"</formula>
    </cfRule>
    <cfRule type="expression" dxfId="14516" priority="1922">
      <formula>A15="FERIADO"</formula>
    </cfRule>
  </conditionalFormatting>
  <conditionalFormatting sqref="A17">
    <cfRule type="containsText" dxfId="14515" priority="1918" operator="containsText" text="HOJE">
      <formula>NOT(ISERROR(SEARCH("HOJE",A17)))</formula>
    </cfRule>
  </conditionalFormatting>
  <conditionalFormatting sqref="A21">
    <cfRule type="containsText" dxfId="14514" priority="1916" operator="containsText" text="NTRAB">
      <formula>NOT(ISERROR(SEARCH("NTRAB",A21)))</formula>
    </cfRule>
    <cfRule type="containsText" dxfId="14513" priority="1917" operator="containsText" text="FERIADO">
      <formula>NOT(ISERROR(SEARCH("FERIADO",A21)))</formula>
    </cfRule>
  </conditionalFormatting>
  <conditionalFormatting sqref="A21">
    <cfRule type="containsText" dxfId="14512" priority="1915" operator="containsText" text="FÉRIAS">
      <formula>NOT(ISERROR(SEARCH("FÉRIAS",A21)))</formula>
    </cfRule>
  </conditionalFormatting>
  <conditionalFormatting sqref="A21">
    <cfRule type="expression" dxfId="14511" priority="1911">
      <formula>A20="FERIADO"</formula>
    </cfRule>
    <cfRule type="expression" dxfId="14510" priority="1912">
      <formula>A20="NTRAB"</formula>
    </cfRule>
    <cfRule type="expression" dxfId="14509" priority="1913">
      <formula>A20="FÉRIAS"</formula>
    </cfRule>
    <cfRule type="expression" dxfId="14508" priority="1914">
      <formula>A20="ATESTADO"</formula>
    </cfRule>
  </conditionalFormatting>
  <conditionalFormatting sqref="A21">
    <cfRule type="containsText" dxfId="14507" priority="1910" operator="containsText" text="ATESTADO">
      <formula>NOT(ISERROR(SEARCH("ATESTADO",A21)))</formula>
    </cfRule>
  </conditionalFormatting>
  <conditionalFormatting sqref="A21">
    <cfRule type="expression" dxfId="14506" priority="1906">
      <formula>A19="ATESTADO"</formula>
    </cfRule>
    <cfRule type="expression" dxfId="14505" priority="1907">
      <formula>A19="FÉRIAS"</formula>
    </cfRule>
    <cfRule type="expression" dxfId="14504" priority="1908">
      <formula>A19="NTRAB"</formula>
    </cfRule>
    <cfRule type="expression" dxfId="14503" priority="1909">
      <formula>A19="FERIADO"</formula>
    </cfRule>
  </conditionalFormatting>
  <conditionalFormatting sqref="A21">
    <cfRule type="containsText" dxfId="14502" priority="1905" operator="containsText" text="HOJE">
      <formula>NOT(ISERROR(SEARCH("HOJE",A21)))</formula>
    </cfRule>
  </conditionalFormatting>
  <conditionalFormatting sqref="A25">
    <cfRule type="containsText" dxfId="14501" priority="1903" operator="containsText" text="NTRAB">
      <formula>NOT(ISERROR(SEARCH("NTRAB",A25)))</formula>
    </cfRule>
    <cfRule type="containsText" dxfId="14500" priority="1904" operator="containsText" text="FERIADO">
      <formula>NOT(ISERROR(SEARCH("FERIADO",A25)))</formula>
    </cfRule>
  </conditionalFormatting>
  <conditionalFormatting sqref="A25">
    <cfRule type="containsText" dxfId="14499" priority="1902" operator="containsText" text="FÉRIAS">
      <formula>NOT(ISERROR(SEARCH("FÉRIAS",A25)))</formula>
    </cfRule>
  </conditionalFormatting>
  <conditionalFormatting sqref="A25">
    <cfRule type="expression" dxfId="14498" priority="1898">
      <formula>A24="FERIADO"</formula>
    </cfRule>
    <cfRule type="expression" dxfId="14497" priority="1899">
      <formula>A24="NTRAB"</formula>
    </cfRule>
    <cfRule type="expression" dxfId="14496" priority="1900">
      <formula>A24="FÉRIAS"</formula>
    </cfRule>
    <cfRule type="expression" dxfId="14495" priority="1901">
      <formula>A24="ATESTADO"</formula>
    </cfRule>
  </conditionalFormatting>
  <conditionalFormatting sqref="A25">
    <cfRule type="containsText" dxfId="14494" priority="1897" operator="containsText" text="ATESTADO">
      <formula>NOT(ISERROR(SEARCH("ATESTADO",A25)))</formula>
    </cfRule>
  </conditionalFormatting>
  <conditionalFormatting sqref="A25">
    <cfRule type="expression" dxfId="14493" priority="1893">
      <formula>A23="ATESTADO"</formula>
    </cfRule>
    <cfRule type="expression" dxfId="14492" priority="1894">
      <formula>A23="FÉRIAS"</formula>
    </cfRule>
    <cfRule type="expression" dxfId="14491" priority="1895">
      <formula>A23="NTRAB"</formula>
    </cfRule>
    <cfRule type="expression" dxfId="14490" priority="1896">
      <formula>A23="FERIADO"</formula>
    </cfRule>
  </conditionalFormatting>
  <conditionalFormatting sqref="A25">
    <cfRule type="containsText" dxfId="14489" priority="1892" operator="containsText" text="HOJE">
      <formula>NOT(ISERROR(SEARCH("HOJE",A25)))</formula>
    </cfRule>
  </conditionalFormatting>
  <conditionalFormatting sqref="A29">
    <cfRule type="containsText" dxfId="14488" priority="1890" operator="containsText" text="NTRAB">
      <formula>NOT(ISERROR(SEARCH("NTRAB",A29)))</formula>
    </cfRule>
    <cfRule type="containsText" dxfId="14487" priority="1891" operator="containsText" text="FERIADO">
      <formula>NOT(ISERROR(SEARCH("FERIADO",A29)))</formula>
    </cfRule>
  </conditionalFormatting>
  <conditionalFormatting sqref="A29">
    <cfRule type="containsText" dxfId="14486" priority="1889" operator="containsText" text="FÉRIAS">
      <formula>NOT(ISERROR(SEARCH("FÉRIAS",A29)))</formula>
    </cfRule>
  </conditionalFormatting>
  <conditionalFormatting sqref="A29">
    <cfRule type="expression" dxfId="14485" priority="1885">
      <formula>A28="FERIADO"</formula>
    </cfRule>
    <cfRule type="expression" dxfId="14484" priority="1886">
      <formula>A28="NTRAB"</formula>
    </cfRule>
    <cfRule type="expression" dxfId="14483" priority="1887">
      <formula>A28="FÉRIAS"</formula>
    </cfRule>
    <cfRule type="expression" dxfId="14482" priority="1888">
      <formula>A28="ATESTADO"</formula>
    </cfRule>
  </conditionalFormatting>
  <conditionalFormatting sqref="A29">
    <cfRule type="containsText" dxfId="14481" priority="1884" operator="containsText" text="ATESTADO">
      <formula>NOT(ISERROR(SEARCH("ATESTADO",A29)))</formula>
    </cfRule>
  </conditionalFormatting>
  <conditionalFormatting sqref="A29">
    <cfRule type="expression" dxfId="14480" priority="1880">
      <formula>A27="ATESTADO"</formula>
    </cfRule>
    <cfRule type="expression" dxfId="14479" priority="1881">
      <formula>A27="FÉRIAS"</formula>
    </cfRule>
    <cfRule type="expression" dxfId="14478" priority="1882">
      <formula>A27="NTRAB"</formula>
    </cfRule>
    <cfRule type="expression" dxfId="14477" priority="1883">
      <formula>A27="FERIADO"</formula>
    </cfRule>
  </conditionalFormatting>
  <conditionalFormatting sqref="A29">
    <cfRule type="containsText" dxfId="14476" priority="1879" operator="containsText" text="HOJE">
      <formula>NOT(ISERROR(SEARCH("HOJE",A29)))</formula>
    </cfRule>
  </conditionalFormatting>
  <conditionalFormatting sqref="A33">
    <cfRule type="containsText" dxfId="14475" priority="1877" operator="containsText" text="NTRAB">
      <formula>NOT(ISERROR(SEARCH("NTRAB",A33)))</formula>
    </cfRule>
    <cfRule type="containsText" dxfId="14474" priority="1878" operator="containsText" text="FERIADO">
      <formula>NOT(ISERROR(SEARCH("FERIADO",A33)))</formula>
    </cfRule>
  </conditionalFormatting>
  <conditionalFormatting sqref="A33">
    <cfRule type="containsText" dxfId="14473" priority="1876" operator="containsText" text="FÉRIAS">
      <formula>NOT(ISERROR(SEARCH("FÉRIAS",A33)))</formula>
    </cfRule>
  </conditionalFormatting>
  <conditionalFormatting sqref="A33">
    <cfRule type="expression" dxfId="14472" priority="1872">
      <formula>A32="FERIADO"</formula>
    </cfRule>
    <cfRule type="expression" dxfId="14471" priority="1873">
      <formula>A32="NTRAB"</formula>
    </cfRule>
    <cfRule type="expression" dxfId="14470" priority="1874">
      <formula>A32="FÉRIAS"</formula>
    </cfRule>
    <cfRule type="expression" dxfId="14469" priority="1875">
      <formula>A32="ATESTADO"</formula>
    </cfRule>
  </conditionalFormatting>
  <conditionalFormatting sqref="A33">
    <cfRule type="containsText" dxfId="14468" priority="1871" operator="containsText" text="ATESTADO">
      <formula>NOT(ISERROR(SEARCH("ATESTADO",A33)))</formula>
    </cfRule>
  </conditionalFormatting>
  <conditionalFormatting sqref="A33">
    <cfRule type="expression" dxfId="14467" priority="1867">
      <formula>A31="ATESTADO"</formula>
    </cfRule>
    <cfRule type="expression" dxfId="14466" priority="1868">
      <formula>A31="FÉRIAS"</formula>
    </cfRule>
    <cfRule type="expression" dxfId="14465" priority="1869">
      <formula>A31="NTRAB"</formula>
    </cfRule>
    <cfRule type="expression" dxfId="14464" priority="1870">
      <formula>A31="FERIADO"</formula>
    </cfRule>
  </conditionalFormatting>
  <conditionalFormatting sqref="A33">
    <cfRule type="containsText" dxfId="14463" priority="1866" operator="containsText" text="HOJE">
      <formula>NOT(ISERROR(SEARCH("HOJE",A33)))</formula>
    </cfRule>
  </conditionalFormatting>
  <conditionalFormatting sqref="A37">
    <cfRule type="containsText" dxfId="14462" priority="1864" operator="containsText" text="NTRAB">
      <formula>NOT(ISERROR(SEARCH("NTRAB",A37)))</formula>
    </cfRule>
    <cfRule type="containsText" dxfId="14461" priority="1865" operator="containsText" text="FERIADO">
      <formula>NOT(ISERROR(SEARCH("FERIADO",A37)))</formula>
    </cfRule>
  </conditionalFormatting>
  <conditionalFormatting sqref="A37">
    <cfRule type="containsText" dxfId="14460" priority="1863" operator="containsText" text="FÉRIAS">
      <formula>NOT(ISERROR(SEARCH("FÉRIAS",A37)))</formula>
    </cfRule>
  </conditionalFormatting>
  <conditionalFormatting sqref="A37">
    <cfRule type="expression" dxfId="14459" priority="1859">
      <formula>A36="FERIADO"</formula>
    </cfRule>
    <cfRule type="expression" dxfId="14458" priority="1860">
      <formula>A36="NTRAB"</formula>
    </cfRule>
    <cfRule type="expression" dxfId="14457" priority="1861">
      <formula>A36="FÉRIAS"</formula>
    </cfRule>
    <cfRule type="expression" dxfId="14456" priority="1862">
      <formula>A36="ATESTADO"</formula>
    </cfRule>
  </conditionalFormatting>
  <conditionalFormatting sqref="A37">
    <cfRule type="containsText" dxfId="14455" priority="1858" operator="containsText" text="ATESTADO">
      <formula>NOT(ISERROR(SEARCH("ATESTADO",A37)))</formula>
    </cfRule>
  </conditionalFormatting>
  <conditionalFormatting sqref="A37">
    <cfRule type="expression" dxfId="14454" priority="1854">
      <formula>A35="ATESTADO"</formula>
    </cfRule>
    <cfRule type="expression" dxfId="14453" priority="1855">
      <formula>A35="FÉRIAS"</formula>
    </cfRule>
    <cfRule type="expression" dxfId="14452" priority="1856">
      <formula>A35="NTRAB"</formula>
    </cfRule>
    <cfRule type="expression" dxfId="14451" priority="1857">
      <formula>A35="FERIADO"</formula>
    </cfRule>
  </conditionalFormatting>
  <conditionalFormatting sqref="A37">
    <cfRule type="containsText" dxfId="14450" priority="1853" operator="containsText" text="HOJE">
      <formula>NOT(ISERROR(SEARCH("HOJE",A37)))</formula>
    </cfRule>
  </conditionalFormatting>
  <conditionalFormatting sqref="A41">
    <cfRule type="containsText" dxfId="14449" priority="1851" operator="containsText" text="NTRAB">
      <formula>NOT(ISERROR(SEARCH("NTRAB",A41)))</formula>
    </cfRule>
    <cfRule type="containsText" dxfId="14448" priority="1852" operator="containsText" text="FERIADO">
      <formula>NOT(ISERROR(SEARCH("FERIADO",A41)))</formula>
    </cfRule>
  </conditionalFormatting>
  <conditionalFormatting sqref="A41">
    <cfRule type="containsText" dxfId="14447" priority="1850" operator="containsText" text="FÉRIAS">
      <formula>NOT(ISERROR(SEARCH("FÉRIAS",A41)))</formula>
    </cfRule>
  </conditionalFormatting>
  <conditionalFormatting sqref="A41">
    <cfRule type="expression" dxfId="14446" priority="1846">
      <formula>A40="FERIADO"</formula>
    </cfRule>
    <cfRule type="expression" dxfId="14445" priority="1847">
      <formula>A40="NTRAB"</formula>
    </cfRule>
    <cfRule type="expression" dxfId="14444" priority="1848">
      <formula>A40="FÉRIAS"</formula>
    </cfRule>
    <cfRule type="expression" dxfId="14443" priority="1849">
      <formula>A40="ATESTADO"</formula>
    </cfRule>
  </conditionalFormatting>
  <conditionalFormatting sqref="A41">
    <cfRule type="containsText" dxfId="14442" priority="1845" operator="containsText" text="ATESTADO">
      <formula>NOT(ISERROR(SEARCH("ATESTADO",A41)))</formula>
    </cfRule>
  </conditionalFormatting>
  <conditionalFormatting sqref="A41">
    <cfRule type="expression" dxfId="14441" priority="1841">
      <formula>A39="ATESTADO"</formula>
    </cfRule>
    <cfRule type="expression" dxfId="14440" priority="1842">
      <formula>A39="FÉRIAS"</formula>
    </cfRule>
    <cfRule type="expression" dxfId="14439" priority="1843">
      <formula>A39="NTRAB"</formula>
    </cfRule>
    <cfRule type="expression" dxfId="14438" priority="1844">
      <formula>A39="FERIADO"</formula>
    </cfRule>
  </conditionalFormatting>
  <conditionalFormatting sqref="A41">
    <cfRule type="containsText" dxfId="14437" priority="1840" operator="containsText" text="HOJE">
      <formula>NOT(ISERROR(SEARCH("HOJE",A41)))</formula>
    </cfRule>
  </conditionalFormatting>
  <conditionalFormatting sqref="F6">
    <cfRule type="containsText" dxfId="14436" priority="1838" operator="containsText" text="NTRAB">
      <formula>NOT(ISERROR(SEARCH("NTRAB",F6)))</formula>
    </cfRule>
    <cfRule type="containsText" dxfId="14435" priority="1839" operator="containsText" text="FERIADO">
      <formula>NOT(ISERROR(SEARCH("FERIADO",F6)))</formula>
    </cfRule>
  </conditionalFormatting>
  <conditionalFormatting sqref="F6">
    <cfRule type="containsText" dxfId="14434" priority="1837" operator="containsText" text="FÉRIAS">
      <formula>NOT(ISERROR(SEARCH("FÉRIAS",F6)))</formula>
    </cfRule>
  </conditionalFormatting>
  <conditionalFormatting sqref="F3">
    <cfRule type="containsText" dxfId="14433" priority="1835" operator="containsText" text="NTRAB">
      <formula>NOT(ISERROR(SEARCH("NTRAB",F3)))</formula>
    </cfRule>
    <cfRule type="containsText" dxfId="14432" priority="1836" operator="containsText" text="FERIADO">
      <formula>NOT(ISERROR(SEARCH("FERIADO",F3)))</formula>
    </cfRule>
  </conditionalFormatting>
  <conditionalFormatting sqref="F3">
    <cfRule type="containsText" dxfId="14431" priority="1834" operator="containsText" text="FÉRIAS">
      <formula>NOT(ISERROR(SEARCH("FÉRIAS",F3)))</formula>
    </cfRule>
  </conditionalFormatting>
  <conditionalFormatting sqref="F3 F6">
    <cfRule type="containsText" dxfId="14430" priority="1833" operator="containsText" text="ATESTADO">
      <formula>NOT(ISERROR(SEARCH("ATESTADO",F3)))</formula>
    </cfRule>
  </conditionalFormatting>
  <conditionalFormatting sqref="F3 F6">
    <cfRule type="containsText" dxfId="14429" priority="1832" operator="containsText" text="HOJE">
      <formula>NOT(ISERROR(SEARCH("HOJE",F3)))</formula>
    </cfRule>
  </conditionalFormatting>
  <conditionalFormatting sqref="F10">
    <cfRule type="containsText" dxfId="14428" priority="1830" operator="containsText" text="NTRAB">
      <formula>NOT(ISERROR(SEARCH("NTRAB",F10)))</formula>
    </cfRule>
    <cfRule type="containsText" dxfId="14427" priority="1831" operator="containsText" text="FERIADO">
      <formula>NOT(ISERROR(SEARCH("FERIADO",F10)))</formula>
    </cfRule>
  </conditionalFormatting>
  <conditionalFormatting sqref="F10">
    <cfRule type="containsText" dxfId="14426" priority="1829" operator="containsText" text="FÉRIAS">
      <formula>NOT(ISERROR(SEARCH("FÉRIAS",F10)))</formula>
    </cfRule>
  </conditionalFormatting>
  <conditionalFormatting sqref="F7">
    <cfRule type="containsText" dxfId="14425" priority="1827" operator="containsText" text="NTRAB">
      <formula>NOT(ISERROR(SEARCH("NTRAB",F7)))</formula>
    </cfRule>
    <cfRule type="containsText" dxfId="14424" priority="1828" operator="containsText" text="FERIADO">
      <formula>NOT(ISERROR(SEARCH("FERIADO",F7)))</formula>
    </cfRule>
  </conditionalFormatting>
  <conditionalFormatting sqref="F7">
    <cfRule type="containsText" dxfId="14423" priority="1826" operator="containsText" text="FÉRIAS">
      <formula>NOT(ISERROR(SEARCH("FÉRIAS",F7)))</formula>
    </cfRule>
  </conditionalFormatting>
  <conditionalFormatting sqref="F7 F10">
    <cfRule type="containsText" dxfId="14422" priority="1825" operator="containsText" text="ATESTADO">
      <formula>NOT(ISERROR(SEARCH("ATESTADO",F7)))</formula>
    </cfRule>
  </conditionalFormatting>
  <conditionalFormatting sqref="F8">
    <cfRule type="containsText" dxfId="14421" priority="1823" operator="containsText" text="NTRAB">
      <formula>NOT(ISERROR(SEARCH("NTRAB",F8)))</formula>
    </cfRule>
    <cfRule type="containsText" dxfId="14420" priority="1824" operator="containsText" text="FERIADO">
      <formula>NOT(ISERROR(SEARCH("FERIADO",F8)))</formula>
    </cfRule>
  </conditionalFormatting>
  <conditionalFormatting sqref="F8">
    <cfRule type="containsText" dxfId="14419" priority="1822" operator="containsText" text="FÉRIAS">
      <formula>NOT(ISERROR(SEARCH("FÉRIAS",F8)))</formula>
    </cfRule>
  </conditionalFormatting>
  <conditionalFormatting sqref="F8">
    <cfRule type="expression" dxfId="14418" priority="1818">
      <formula>F7="FERIADO"</formula>
    </cfRule>
    <cfRule type="expression" dxfId="14417" priority="1819">
      <formula>F7="NTRAB"</formula>
    </cfRule>
    <cfRule type="expression" dxfId="14416" priority="1820">
      <formula>F7="FÉRIAS"</formula>
    </cfRule>
    <cfRule type="expression" dxfId="14415" priority="1821">
      <formula>F7="ATESTADO"</formula>
    </cfRule>
  </conditionalFormatting>
  <conditionalFormatting sqref="F8">
    <cfRule type="containsText" dxfId="14414" priority="1817" operator="containsText" text="ATESTADO">
      <formula>NOT(ISERROR(SEARCH("ATESTADO",F8)))</formula>
    </cfRule>
  </conditionalFormatting>
  <conditionalFormatting sqref="F9">
    <cfRule type="containsText" dxfId="14413" priority="1815" operator="containsText" text="NTRAB">
      <formula>NOT(ISERROR(SEARCH("NTRAB",F9)))</formula>
    </cfRule>
    <cfRule type="containsText" dxfId="14412" priority="1816" operator="containsText" text="FERIADO">
      <formula>NOT(ISERROR(SEARCH("FERIADO",F9)))</formula>
    </cfRule>
  </conditionalFormatting>
  <conditionalFormatting sqref="F9">
    <cfRule type="containsText" dxfId="14411" priority="1814" operator="containsText" text="FÉRIAS">
      <formula>NOT(ISERROR(SEARCH("FÉRIAS",F9)))</formula>
    </cfRule>
  </conditionalFormatting>
  <conditionalFormatting sqref="F9">
    <cfRule type="expression" dxfId="14410" priority="1810">
      <formula>F8="FERIADO"</formula>
    </cfRule>
    <cfRule type="expression" dxfId="14409" priority="1811">
      <formula>F8="NTRAB"</formula>
    </cfRule>
    <cfRule type="expression" dxfId="14408" priority="1812">
      <formula>F8="FÉRIAS"</formula>
    </cfRule>
    <cfRule type="expression" dxfId="14407" priority="1813">
      <formula>F8="ATESTADO"</formula>
    </cfRule>
  </conditionalFormatting>
  <conditionalFormatting sqref="F9">
    <cfRule type="containsText" dxfId="14406" priority="1809" operator="containsText" text="ATESTADO">
      <formula>NOT(ISERROR(SEARCH("ATESTADO",F9)))</formula>
    </cfRule>
  </conditionalFormatting>
  <conditionalFormatting sqref="F9">
    <cfRule type="expression" dxfId="14405" priority="1805">
      <formula>F7="ATESTADO"</formula>
    </cfRule>
    <cfRule type="expression" dxfId="14404" priority="1806">
      <formula>F7="FÉRIAS"</formula>
    </cfRule>
    <cfRule type="expression" dxfId="14403" priority="1807">
      <formula>F7="NTRAB"</formula>
    </cfRule>
    <cfRule type="expression" dxfId="14402" priority="1808">
      <formula>F7="FERIADO"</formula>
    </cfRule>
  </conditionalFormatting>
  <conditionalFormatting sqref="F7:F10">
    <cfRule type="containsText" dxfId="14401" priority="1804" operator="containsText" text="HOJE">
      <formula>NOT(ISERROR(SEARCH("HOJE",F7)))</formula>
    </cfRule>
  </conditionalFormatting>
  <conditionalFormatting sqref="F14">
    <cfRule type="containsText" dxfId="14400" priority="1802" operator="containsText" text="NTRAB">
      <formula>NOT(ISERROR(SEARCH("NTRAB",F14)))</formula>
    </cfRule>
    <cfRule type="containsText" dxfId="14399" priority="1803" operator="containsText" text="FERIADO">
      <formula>NOT(ISERROR(SEARCH("FERIADO",F14)))</formula>
    </cfRule>
  </conditionalFormatting>
  <conditionalFormatting sqref="F14">
    <cfRule type="containsText" dxfId="14398" priority="1801" operator="containsText" text="FÉRIAS">
      <formula>NOT(ISERROR(SEARCH("FÉRIAS",F14)))</formula>
    </cfRule>
  </conditionalFormatting>
  <conditionalFormatting sqref="F11">
    <cfRule type="containsText" dxfId="14397" priority="1799" operator="containsText" text="NTRAB">
      <formula>NOT(ISERROR(SEARCH("NTRAB",F11)))</formula>
    </cfRule>
    <cfRule type="containsText" dxfId="14396" priority="1800" operator="containsText" text="FERIADO">
      <formula>NOT(ISERROR(SEARCH("FERIADO",F11)))</formula>
    </cfRule>
  </conditionalFormatting>
  <conditionalFormatting sqref="F11">
    <cfRule type="containsText" dxfId="14395" priority="1798" operator="containsText" text="FÉRIAS">
      <formula>NOT(ISERROR(SEARCH("FÉRIAS",F11)))</formula>
    </cfRule>
  </conditionalFormatting>
  <conditionalFormatting sqref="F11 F14">
    <cfRule type="containsText" dxfId="14394" priority="1797" operator="containsText" text="ATESTADO">
      <formula>NOT(ISERROR(SEARCH("ATESTADO",F11)))</formula>
    </cfRule>
  </conditionalFormatting>
  <conditionalFormatting sqref="F12">
    <cfRule type="containsText" dxfId="14393" priority="1795" operator="containsText" text="NTRAB">
      <formula>NOT(ISERROR(SEARCH("NTRAB",F12)))</formula>
    </cfRule>
    <cfRule type="containsText" dxfId="14392" priority="1796" operator="containsText" text="FERIADO">
      <formula>NOT(ISERROR(SEARCH("FERIADO",F12)))</formula>
    </cfRule>
  </conditionalFormatting>
  <conditionalFormatting sqref="F12">
    <cfRule type="containsText" dxfId="14391" priority="1794" operator="containsText" text="FÉRIAS">
      <formula>NOT(ISERROR(SEARCH("FÉRIAS",F12)))</formula>
    </cfRule>
  </conditionalFormatting>
  <conditionalFormatting sqref="F12">
    <cfRule type="expression" dxfId="14390" priority="1790">
      <formula>F11="FERIADO"</formula>
    </cfRule>
    <cfRule type="expression" dxfId="14389" priority="1791">
      <formula>F11="NTRAB"</formula>
    </cfRule>
    <cfRule type="expression" dxfId="14388" priority="1792">
      <formula>F11="FÉRIAS"</formula>
    </cfRule>
    <cfRule type="expression" dxfId="14387" priority="1793">
      <formula>F11="ATESTADO"</formula>
    </cfRule>
  </conditionalFormatting>
  <conditionalFormatting sqref="F12">
    <cfRule type="containsText" dxfId="14386" priority="1789" operator="containsText" text="ATESTADO">
      <formula>NOT(ISERROR(SEARCH("ATESTADO",F12)))</formula>
    </cfRule>
  </conditionalFormatting>
  <conditionalFormatting sqref="F11:F12 F14">
    <cfRule type="containsText" dxfId="14385" priority="1788" operator="containsText" text="HOJE">
      <formula>NOT(ISERROR(SEARCH("HOJE",F11)))</formula>
    </cfRule>
  </conditionalFormatting>
  <conditionalFormatting sqref="F18">
    <cfRule type="containsText" dxfId="14384" priority="1786" operator="containsText" text="NTRAB">
      <formula>NOT(ISERROR(SEARCH("NTRAB",F18)))</formula>
    </cfRule>
    <cfRule type="containsText" dxfId="14383" priority="1787" operator="containsText" text="FERIADO">
      <formula>NOT(ISERROR(SEARCH("FERIADO",F18)))</formula>
    </cfRule>
  </conditionalFormatting>
  <conditionalFormatting sqref="F18">
    <cfRule type="containsText" dxfId="14382" priority="1785" operator="containsText" text="FÉRIAS">
      <formula>NOT(ISERROR(SEARCH("FÉRIAS",F18)))</formula>
    </cfRule>
  </conditionalFormatting>
  <conditionalFormatting sqref="F15">
    <cfRule type="containsText" dxfId="14381" priority="1783" operator="containsText" text="NTRAB">
      <formula>NOT(ISERROR(SEARCH("NTRAB",F15)))</formula>
    </cfRule>
    <cfRule type="containsText" dxfId="14380" priority="1784" operator="containsText" text="FERIADO">
      <formula>NOT(ISERROR(SEARCH("FERIADO",F15)))</formula>
    </cfRule>
  </conditionalFormatting>
  <conditionalFormatting sqref="F15">
    <cfRule type="containsText" dxfId="14379" priority="1782" operator="containsText" text="FÉRIAS">
      <formula>NOT(ISERROR(SEARCH("FÉRIAS",F15)))</formula>
    </cfRule>
  </conditionalFormatting>
  <conditionalFormatting sqref="F15 F18">
    <cfRule type="containsText" dxfId="14378" priority="1781" operator="containsText" text="ATESTADO">
      <formula>NOT(ISERROR(SEARCH("ATESTADO",F15)))</formula>
    </cfRule>
  </conditionalFormatting>
  <conditionalFormatting sqref="F16">
    <cfRule type="containsText" dxfId="14377" priority="1779" operator="containsText" text="NTRAB">
      <formula>NOT(ISERROR(SEARCH("NTRAB",F16)))</formula>
    </cfRule>
    <cfRule type="containsText" dxfId="14376" priority="1780" operator="containsText" text="FERIADO">
      <formula>NOT(ISERROR(SEARCH("FERIADO",F16)))</formula>
    </cfRule>
  </conditionalFormatting>
  <conditionalFormatting sqref="F16">
    <cfRule type="containsText" dxfId="14375" priority="1778" operator="containsText" text="FÉRIAS">
      <formula>NOT(ISERROR(SEARCH("FÉRIAS",F16)))</formula>
    </cfRule>
  </conditionalFormatting>
  <conditionalFormatting sqref="F16">
    <cfRule type="expression" dxfId="14374" priority="1774">
      <formula>F15="FERIADO"</formula>
    </cfRule>
    <cfRule type="expression" dxfId="14373" priority="1775">
      <formula>F15="NTRAB"</formula>
    </cfRule>
    <cfRule type="expression" dxfId="14372" priority="1776">
      <formula>F15="FÉRIAS"</formula>
    </cfRule>
    <cfRule type="expression" dxfId="14371" priority="1777">
      <formula>F15="ATESTADO"</formula>
    </cfRule>
  </conditionalFormatting>
  <conditionalFormatting sqref="F16">
    <cfRule type="containsText" dxfId="14370" priority="1773" operator="containsText" text="ATESTADO">
      <formula>NOT(ISERROR(SEARCH("ATESTADO",F16)))</formula>
    </cfRule>
  </conditionalFormatting>
  <conditionalFormatting sqref="F15:F16 F18">
    <cfRule type="containsText" dxfId="14369" priority="1772" operator="containsText" text="HOJE">
      <formula>NOT(ISERROR(SEARCH("HOJE",F15)))</formula>
    </cfRule>
  </conditionalFormatting>
  <conditionalFormatting sqref="F22">
    <cfRule type="containsText" dxfId="14368" priority="1770" operator="containsText" text="NTRAB">
      <formula>NOT(ISERROR(SEARCH("NTRAB",F22)))</formula>
    </cfRule>
    <cfRule type="containsText" dxfId="14367" priority="1771" operator="containsText" text="FERIADO">
      <formula>NOT(ISERROR(SEARCH("FERIADO",F22)))</formula>
    </cfRule>
  </conditionalFormatting>
  <conditionalFormatting sqref="F22">
    <cfRule type="containsText" dxfId="14366" priority="1769" operator="containsText" text="FÉRIAS">
      <formula>NOT(ISERROR(SEARCH("FÉRIAS",F22)))</formula>
    </cfRule>
  </conditionalFormatting>
  <conditionalFormatting sqref="F19">
    <cfRule type="containsText" dxfId="14365" priority="1767" operator="containsText" text="NTRAB">
      <formula>NOT(ISERROR(SEARCH("NTRAB",F19)))</formula>
    </cfRule>
    <cfRule type="containsText" dxfId="14364" priority="1768" operator="containsText" text="FERIADO">
      <formula>NOT(ISERROR(SEARCH("FERIADO",F19)))</formula>
    </cfRule>
  </conditionalFormatting>
  <conditionalFormatting sqref="F19">
    <cfRule type="containsText" dxfId="14363" priority="1766" operator="containsText" text="FÉRIAS">
      <formula>NOT(ISERROR(SEARCH("FÉRIAS",F19)))</formula>
    </cfRule>
  </conditionalFormatting>
  <conditionalFormatting sqref="F19 F22">
    <cfRule type="containsText" dxfId="14362" priority="1765" operator="containsText" text="ATESTADO">
      <formula>NOT(ISERROR(SEARCH("ATESTADO",F19)))</formula>
    </cfRule>
  </conditionalFormatting>
  <conditionalFormatting sqref="F20">
    <cfRule type="containsText" dxfId="14361" priority="1763" operator="containsText" text="NTRAB">
      <formula>NOT(ISERROR(SEARCH("NTRAB",F20)))</formula>
    </cfRule>
    <cfRule type="containsText" dxfId="14360" priority="1764" operator="containsText" text="FERIADO">
      <formula>NOT(ISERROR(SEARCH("FERIADO",F20)))</formula>
    </cfRule>
  </conditionalFormatting>
  <conditionalFormatting sqref="F20">
    <cfRule type="containsText" dxfId="14359" priority="1762" operator="containsText" text="FÉRIAS">
      <formula>NOT(ISERROR(SEARCH("FÉRIAS",F20)))</formula>
    </cfRule>
  </conditionalFormatting>
  <conditionalFormatting sqref="F20">
    <cfRule type="expression" dxfId="14358" priority="1758">
      <formula>F19="FERIADO"</formula>
    </cfRule>
    <cfRule type="expression" dxfId="14357" priority="1759">
      <formula>F19="NTRAB"</formula>
    </cfRule>
    <cfRule type="expression" dxfId="14356" priority="1760">
      <formula>F19="FÉRIAS"</formula>
    </cfRule>
    <cfRule type="expression" dxfId="14355" priority="1761">
      <formula>F19="ATESTADO"</formula>
    </cfRule>
  </conditionalFormatting>
  <conditionalFormatting sqref="F20">
    <cfRule type="containsText" dxfId="14354" priority="1757" operator="containsText" text="ATESTADO">
      <formula>NOT(ISERROR(SEARCH("ATESTADO",F20)))</formula>
    </cfRule>
  </conditionalFormatting>
  <conditionalFormatting sqref="F19:F20 F22">
    <cfRule type="containsText" dxfId="14353" priority="1756" operator="containsText" text="HOJE">
      <formula>NOT(ISERROR(SEARCH("HOJE",F19)))</formula>
    </cfRule>
  </conditionalFormatting>
  <conditionalFormatting sqref="F26">
    <cfRule type="containsText" dxfId="14352" priority="1754" operator="containsText" text="NTRAB">
      <formula>NOT(ISERROR(SEARCH("NTRAB",F26)))</formula>
    </cfRule>
    <cfRule type="containsText" dxfId="14351" priority="1755" operator="containsText" text="FERIADO">
      <formula>NOT(ISERROR(SEARCH("FERIADO",F26)))</formula>
    </cfRule>
  </conditionalFormatting>
  <conditionalFormatting sqref="F26">
    <cfRule type="containsText" dxfId="14350" priority="1753" operator="containsText" text="FÉRIAS">
      <formula>NOT(ISERROR(SEARCH("FÉRIAS",F26)))</formula>
    </cfRule>
  </conditionalFormatting>
  <conditionalFormatting sqref="F23">
    <cfRule type="containsText" dxfId="14349" priority="1751" operator="containsText" text="NTRAB">
      <formula>NOT(ISERROR(SEARCH("NTRAB",F23)))</formula>
    </cfRule>
    <cfRule type="containsText" dxfId="14348" priority="1752" operator="containsText" text="FERIADO">
      <formula>NOT(ISERROR(SEARCH("FERIADO",F23)))</formula>
    </cfRule>
  </conditionalFormatting>
  <conditionalFormatting sqref="F23">
    <cfRule type="containsText" dxfId="14347" priority="1750" operator="containsText" text="FÉRIAS">
      <formula>NOT(ISERROR(SEARCH("FÉRIAS",F23)))</formula>
    </cfRule>
  </conditionalFormatting>
  <conditionalFormatting sqref="F23 F26">
    <cfRule type="containsText" dxfId="14346" priority="1749" operator="containsText" text="ATESTADO">
      <formula>NOT(ISERROR(SEARCH("ATESTADO",F23)))</formula>
    </cfRule>
  </conditionalFormatting>
  <conditionalFormatting sqref="F24">
    <cfRule type="containsText" dxfId="14345" priority="1747" operator="containsText" text="NTRAB">
      <formula>NOT(ISERROR(SEARCH("NTRAB",F24)))</formula>
    </cfRule>
    <cfRule type="containsText" dxfId="14344" priority="1748" operator="containsText" text="FERIADO">
      <formula>NOT(ISERROR(SEARCH("FERIADO",F24)))</formula>
    </cfRule>
  </conditionalFormatting>
  <conditionalFormatting sqref="F24">
    <cfRule type="containsText" dxfId="14343" priority="1746" operator="containsText" text="FÉRIAS">
      <formula>NOT(ISERROR(SEARCH("FÉRIAS",F24)))</formula>
    </cfRule>
  </conditionalFormatting>
  <conditionalFormatting sqref="F24">
    <cfRule type="expression" dxfId="14342" priority="1742">
      <formula>F23="FERIADO"</formula>
    </cfRule>
    <cfRule type="expression" dxfId="14341" priority="1743">
      <formula>F23="NTRAB"</formula>
    </cfRule>
    <cfRule type="expression" dxfId="14340" priority="1744">
      <formula>F23="FÉRIAS"</formula>
    </cfRule>
    <cfRule type="expression" dxfId="14339" priority="1745">
      <formula>F23="ATESTADO"</formula>
    </cfRule>
  </conditionalFormatting>
  <conditionalFormatting sqref="F24">
    <cfRule type="containsText" dxfId="14338" priority="1741" operator="containsText" text="ATESTADO">
      <formula>NOT(ISERROR(SEARCH("ATESTADO",F24)))</formula>
    </cfRule>
  </conditionalFormatting>
  <conditionalFormatting sqref="F23:F24 F26">
    <cfRule type="containsText" dxfId="14337" priority="1740" operator="containsText" text="HOJE">
      <formula>NOT(ISERROR(SEARCH("HOJE",F23)))</formula>
    </cfRule>
  </conditionalFormatting>
  <conditionalFormatting sqref="F30">
    <cfRule type="containsText" dxfId="14336" priority="1738" operator="containsText" text="NTRAB">
      <formula>NOT(ISERROR(SEARCH("NTRAB",F30)))</formula>
    </cfRule>
    <cfRule type="containsText" dxfId="14335" priority="1739" operator="containsText" text="FERIADO">
      <formula>NOT(ISERROR(SEARCH("FERIADO",F30)))</formula>
    </cfRule>
  </conditionalFormatting>
  <conditionalFormatting sqref="F30">
    <cfRule type="containsText" dxfId="14334" priority="1737" operator="containsText" text="FÉRIAS">
      <formula>NOT(ISERROR(SEARCH("FÉRIAS",F30)))</formula>
    </cfRule>
  </conditionalFormatting>
  <conditionalFormatting sqref="F27">
    <cfRule type="containsText" dxfId="14333" priority="1735" operator="containsText" text="NTRAB">
      <formula>NOT(ISERROR(SEARCH("NTRAB",F27)))</formula>
    </cfRule>
    <cfRule type="containsText" dxfId="14332" priority="1736" operator="containsText" text="FERIADO">
      <formula>NOT(ISERROR(SEARCH("FERIADO",F27)))</formula>
    </cfRule>
  </conditionalFormatting>
  <conditionalFormatting sqref="F27">
    <cfRule type="containsText" dxfId="14331" priority="1734" operator="containsText" text="FÉRIAS">
      <formula>NOT(ISERROR(SEARCH("FÉRIAS",F27)))</formula>
    </cfRule>
  </conditionalFormatting>
  <conditionalFormatting sqref="F27 F30">
    <cfRule type="containsText" dxfId="14330" priority="1733" operator="containsText" text="ATESTADO">
      <formula>NOT(ISERROR(SEARCH("ATESTADO",F27)))</formula>
    </cfRule>
  </conditionalFormatting>
  <conditionalFormatting sqref="F28">
    <cfRule type="containsText" dxfId="14329" priority="1731" operator="containsText" text="NTRAB">
      <formula>NOT(ISERROR(SEARCH("NTRAB",F28)))</formula>
    </cfRule>
    <cfRule type="containsText" dxfId="14328" priority="1732" operator="containsText" text="FERIADO">
      <formula>NOT(ISERROR(SEARCH("FERIADO",F28)))</formula>
    </cfRule>
  </conditionalFormatting>
  <conditionalFormatting sqref="F28">
    <cfRule type="containsText" dxfId="14327" priority="1730" operator="containsText" text="FÉRIAS">
      <formula>NOT(ISERROR(SEARCH("FÉRIAS",F28)))</formula>
    </cfRule>
  </conditionalFormatting>
  <conditionalFormatting sqref="F28">
    <cfRule type="expression" dxfId="14326" priority="1726">
      <formula>F27="FERIADO"</formula>
    </cfRule>
    <cfRule type="expression" dxfId="14325" priority="1727">
      <formula>F27="NTRAB"</formula>
    </cfRule>
    <cfRule type="expression" dxfId="14324" priority="1728">
      <formula>F27="FÉRIAS"</formula>
    </cfRule>
    <cfRule type="expression" dxfId="14323" priority="1729">
      <formula>F27="ATESTADO"</formula>
    </cfRule>
  </conditionalFormatting>
  <conditionalFormatting sqref="F28">
    <cfRule type="containsText" dxfId="14322" priority="1725" operator="containsText" text="ATESTADO">
      <formula>NOT(ISERROR(SEARCH("ATESTADO",F28)))</formula>
    </cfRule>
  </conditionalFormatting>
  <conditionalFormatting sqref="F27:F28 F30">
    <cfRule type="containsText" dxfId="14321" priority="1724" operator="containsText" text="HOJE">
      <formula>NOT(ISERROR(SEARCH("HOJE",F27)))</formula>
    </cfRule>
  </conditionalFormatting>
  <conditionalFormatting sqref="F34">
    <cfRule type="containsText" dxfId="14320" priority="1722" operator="containsText" text="NTRAB">
      <formula>NOT(ISERROR(SEARCH("NTRAB",F34)))</formula>
    </cfRule>
    <cfRule type="containsText" dxfId="14319" priority="1723" operator="containsText" text="FERIADO">
      <formula>NOT(ISERROR(SEARCH("FERIADO",F34)))</formula>
    </cfRule>
  </conditionalFormatting>
  <conditionalFormatting sqref="F34">
    <cfRule type="containsText" dxfId="14318" priority="1721" operator="containsText" text="FÉRIAS">
      <formula>NOT(ISERROR(SEARCH("FÉRIAS",F34)))</formula>
    </cfRule>
  </conditionalFormatting>
  <conditionalFormatting sqref="F31">
    <cfRule type="containsText" dxfId="14317" priority="1719" operator="containsText" text="NTRAB">
      <formula>NOT(ISERROR(SEARCH("NTRAB",F31)))</formula>
    </cfRule>
    <cfRule type="containsText" dxfId="14316" priority="1720" operator="containsText" text="FERIADO">
      <formula>NOT(ISERROR(SEARCH("FERIADO",F31)))</formula>
    </cfRule>
  </conditionalFormatting>
  <conditionalFormatting sqref="F31">
    <cfRule type="containsText" dxfId="14315" priority="1718" operator="containsText" text="FÉRIAS">
      <formula>NOT(ISERROR(SEARCH("FÉRIAS",F31)))</formula>
    </cfRule>
  </conditionalFormatting>
  <conditionalFormatting sqref="F31 F34">
    <cfRule type="containsText" dxfId="14314" priority="1717" operator="containsText" text="ATESTADO">
      <formula>NOT(ISERROR(SEARCH("ATESTADO",F31)))</formula>
    </cfRule>
  </conditionalFormatting>
  <conditionalFormatting sqref="F32">
    <cfRule type="containsText" dxfId="14313" priority="1715" operator="containsText" text="NTRAB">
      <formula>NOT(ISERROR(SEARCH("NTRAB",F32)))</formula>
    </cfRule>
    <cfRule type="containsText" dxfId="14312" priority="1716" operator="containsText" text="FERIADO">
      <formula>NOT(ISERROR(SEARCH("FERIADO",F32)))</formula>
    </cfRule>
  </conditionalFormatting>
  <conditionalFormatting sqref="F32">
    <cfRule type="containsText" dxfId="14311" priority="1714" operator="containsText" text="FÉRIAS">
      <formula>NOT(ISERROR(SEARCH("FÉRIAS",F32)))</formula>
    </cfRule>
  </conditionalFormatting>
  <conditionalFormatting sqref="F32">
    <cfRule type="expression" dxfId="14310" priority="1710">
      <formula>F31="FERIADO"</formula>
    </cfRule>
    <cfRule type="expression" dxfId="14309" priority="1711">
      <formula>F31="NTRAB"</formula>
    </cfRule>
    <cfRule type="expression" dxfId="14308" priority="1712">
      <formula>F31="FÉRIAS"</formula>
    </cfRule>
    <cfRule type="expression" dxfId="14307" priority="1713">
      <formula>F31="ATESTADO"</formula>
    </cfRule>
  </conditionalFormatting>
  <conditionalFormatting sqref="F32">
    <cfRule type="containsText" dxfId="14306" priority="1709" operator="containsText" text="ATESTADO">
      <formula>NOT(ISERROR(SEARCH("ATESTADO",F32)))</formula>
    </cfRule>
  </conditionalFormatting>
  <conditionalFormatting sqref="F31:F32 F34">
    <cfRule type="containsText" dxfId="14305" priority="1708" operator="containsText" text="HOJE">
      <formula>NOT(ISERROR(SEARCH("HOJE",F31)))</formula>
    </cfRule>
  </conditionalFormatting>
  <conditionalFormatting sqref="F38">
    <cfRule type="containsText" dxfId="14304" priority="1706" operator="containsText" text="NTRAB">
      <formula>NOT(ISERROR(SEARCH("NTRAB",F38)))</formula>
    </cfRule>
    <cfRule type="containsText" dxfId="14303" priority="1707" operator="containsText" text="FERIADO">
      <formula>NOT(ISERROR(SEARCH("FERIADO",F38)))</formula>
    </cfRule>
  </conditionalFormatting>
  <conditionalFormatting sqref="F38">
    <cfRule type="containsText" dxfId="14302" priority="1705" operator="containsText" text="FÉRIAS">
      <formula>NOT(ISERROR(SEARCH("FÉRIAS",F38)))</formula>
    </cfRule>
  </conditionalFormatting>
  <conditionalFormatting sqref="F35">
    <cfRule type="containsText" dxfId="14301" priority="1703" operator="containsText" text="NTRAB">
      <formula>NOT(ISERROR(SEARCH("NTRAB",F35)))</formula>
    </cfRule>
    <cfRule type="containsText" dxfId="14300" priority="1704" operator="containsText" text="FERIADO">
      <formula>NOT(ISERROR(SEARCH("FERIADO",F35)))</formula>
    </cfRule>
  </conditionalFormatting>
  <conditionalFormatting sqref="F35">
    <cfRule type="containsText" dxfId="14299" priority="1702" operator="containsText" text="FÉRIAS">
      <formula>NOT(ISERROR(SEARCH("FÉRIAS",F35)))</formula>
    </cfRule>
  </conditionalFormatting>
  <conditionalFormatting sqref="F35 F38">
    <cfRule type="containsText" dxfId="14298" priority="1701" operator="containsText" text="ATESTADO">
      <formula>NOT(ISERROR(SEARCH("ATESTADO",F35)))</formula>
    </cfRule>
  </conditionalFormatting>
  <conditionalFormatting sqref="F36">
    <cfRule type="containsText" dxfId="14297" priority="1699" operator="containsText" text="NTRAB">
      <formula>NOT(ISERROR(SEARCH("NTRAB",F36)))</formula>
    </cfRule>
    <cfRule type="containsText" dxfId="14296" priority="1700" operator="containsText" text="FERIADO">
      <formula>NOT(ISERROR(SEARCH("FERIADO",F36)))</formula>
    </cfRule>
  </conditionalFormatting>
  <conditionalFormatting sqref="F36">
    <cfRule type="containsText" dxfId="14295" priority="1698" operator="containsText" text="FÉRIAS">
      <formula>NOT(ISERROR(SEARCH("FÉRIAS",F36)))</formula>
    </cfRule>
  </conditionalFormatting>
  <conditionalFormatting sqref="F36">
    <cfRule type="expression" dxfId="14294" priority="1694">
      <formula>F35="FERIADO"</formula>
    </cfRule>
    <cfRule type="expression" dxfId="14293" priority="1695">
      <formula>F35="NTRAB"</formula>
    </cfRule>
    <cfRule type="expression" dxfId="14292" priority="1696">
      <formula>F35="FÉRIAS"</formula>
    </cfRule>
    <cfRule type="expression" dxfId="14291" priority="1697">
      <formula>F35="ATESTADO"</formula>
    </cfRule>
  </conditionalFormatting>
  <conditionalFormatting sqref="F36">
    <cfRule type="containsText" dxfId="14290" priority="1693" operator="containsText" text="ATESTADO">
      <formula>NOT(ISERROR(SEARCH("ATESTADO",F36)))</formula>
    </cfRule>
  </conditionalFormatting>
  <conditionalFormatting sqref="F35:F36 F38">
    <cfRule type="containsText" dxfId="14289" priority="1692" operator="containsText" text="HOJE">
      <formula>NOT(ISERROR(SEARCH("HOJE",F35)))</formula>
    </cfRule>
  </conditionalFormatting>
  <conditionalFormatting sqref="F42">
    <cfRule type="containsText" dxfId="14288" priority="1690" operator="containsText" text="NTRAB">
      <formula>NOT(ISERROR(SEARCH("NTRAB",F42)))</formula>
    </cfRule>
    <cfRule type="containsText" dxfId="14287" priority="1691" operator="containsText" text="FERIADO">
      <formula>NOT(ISERROR(SEARCH("FERIADO",F42)))</formula>
    </cfRule>
  </conditionalFormatting>
  <conditionalFormatting sqref="F42">
    <cfRule type="containsText" dxfId="14286" priority="1689" operator="containsText" text="FÉRIAS">
      <formula>NOT(ISERROR(SEARCH("FÉRIAS",F42)))</formula>
    </cfRule>
  </conditionalFormatting>
  <conditionalFormatting sqref="F39">
    <cfRule type="containsText" dxfId="14285" priority="1687" operator="containsText" text="NTRAB">
      <formula>NOT(ISERROR(SEARCH("NTRAB",F39)))</formula>
    </cfRule>
    <cfRule type="containsText" dxfId="14284" priority="1688" operator="containsText" text="FERIADO">
      <formula>NOT(ISERROR(SEARCH("FERIADO",F39)))</formula>
    </cfRule>
  </conditionalFormatting>
  <conditionalFormatting sqref="F39">
    <cfRule type="containsText" dxfId="14283" priority="1686" operator="containsText" text="FÉRIAS">
      <formula>NOT(ISERROR(SEARCH("FÉRIAS",F39)))</formula>
    </cfRule>
  </conditionalFormatting>
  <conditionalFormatting sqref="F39 F42">
    <cfRule type="containsText" dxfId="14282" priority="1685" operator="containsText" text="ATESTADO">
      <formula>NOT(ISERROR(SEARCH("ATESTADO",F39)))</formula>
    </cfRule>
  </conditionalFormatting>
  <conditionalFormatting sqref="F40">
    <cfRule type="containsText" dxfId="14281" priority="1683" operator="containsText" text="NTRAB">
      <formula>NOT(ISERROR(SEARCH("NTRAB",F40)))</formula>
    </cfRule>
    <cfRule type="containsText" dxfId="14280" priority="1684" operator="containsText" text="FERIADO">
      <formula>NOT(ISERROR(SEARCH("FERIADO",F40)))</formula>
    </cfRule>
  </conditionalFormatting>
  <conditionalFormatting sqref="F40">
    <cfRule type="containsText" dxfId="14279" priority="1682" operator="containsText" text="FÉRIAS">
      <formula>NOT(ISERROR(SEARCH("FÉRIAS",F40)))</formula>
    </cfRule>
  </conditionalFormatting>
  <conditionalFormatting sqref="F40">
    <cfRule type="expression" dxfId="14278" priority="1678">
      <formula>F39="FERIADO"</formula>
    </cfRule>
    <cfRule type="expression" dxfId="14277" priority="1679">
      <formula>F39="NTRAB"</formula>
    </cfRule>
    <cfRule type="expression" dxfId="14276" priority="1680">
      <formula>F39="FÉRIAS"</formula>
    </cfRule>
    <cfRule type="expression" dxfId="14275" priority="1681">
      <formula>F39="ATESTADO"</formula>
    </cfRule>
  </conditionalFormatting>
  <conditionalFormatting sqref="F40">
    <cfRule type="containsText" dxfId="14274" priority="1677" operator="containsText" text="ATESTADO">
      <formula>NOT(ISERROR(SEARCH("ATESTADO",F40)))</formula>
    </cfRule>
  </conditionalFormatting>
  <conditionalFormatting sqref="F39:F40 F42">
    <cfRule type="containsText" dxfId="14273" priority="1676" operator="containsText" text="HOJE">
      <formula>NOT(ISERROR(SEARCH("HOJE",F39)))</formula>
    </cfRule>
  </conditionalFormatting>
  <conditionalFormatting sqref="F13">
    <cfRule type="containsText" dxfId="14272" priority="1674" operator="containsText" text="NTRAB">
      <formula>NOT(ISERROR(SEARCH("NTRAB",F13)))</formula>
    </cfRule>
    <cfRule type="containsText" dxfId="14271" priority="1675" operator="containsText" text="FERIADO">
      <formula>NOT(ISERROR(SEARCH("FERIADO",F13)))</formula>
    </cfRule>
  </conditionalFormatting>
  <conditionalFormatting sqref="F13">
    <cfRule type="containsText" dxfId="14270" priority="1673" operator="containsText" text="FÉRIAS">
      <formula>NOT(ISERROR(SEARCH("FÉRIAS",F13)))</formula>
    </cfRule>
  </conditionalFormatting>
  <conditionalFormatting sqref="F13">
    <cfRule type="expression" dxfId="14269" priority="1669">
      <formula>F12="FERIADO"</formula>
    </cfRule>
    <cfRule type="expression" dxfId="14268" priority="1670">
      <formula>F12="NTRAB"</formula>
    </cfRule>
    <cfRule type="expression" dxfId="14267" priority="1671">
      <formula>F12="FÉRIAS"</formula>
    </cfRule>
    <cfRule type="expression" dxfId="14266" priority="1672">
      <formula>F12="ATESTADO"</formula>
    </cfRule>
  </conditionalFormatting>
  <conditionalFormatting sqref="F13">
    <cfRule type="containsText" dxfId="14265" priority="1668" operator="containsText" text="ATESTADO">
      <formula>NOT(ISERROR(SEARCH("ATESTADO",F13)))</formula>
    </cfRule>
  </conditionalFormatting>
  <conditionalFormatting sqref="F13">
    <cfRule type="expression" dxfId="14264" priority="1664">
      <formula>F11="ATESTADO"</formula>
    </cfRule>
    <cfRule type="expression" dxfId="14263" priority="1665">
      <formula>F11="FÉRIAS"</formula>
    </cfRule>
    <cfRule type="expression" dxfId="14262" priority="1666">
      <formula>F11="NTRAB"</formula>
    </cfRule>
    <cfRule type="expression" dxfId="14261" priority="1667">
      <formula>F11="FERIADO"</formula>
    </cfRule>
  </conditionalFormatting>
  <conditionalFormatting sqref="F13">
    <cfRule type="containsText" dxfId="14260" priority="1663" operator="containsText" text="HOJE">
      <formula>NOT(ISERROR(SEARCH("HOJE",F13)))</formula>
    </cfRule>
  </conditionalFormatting>
  <conditionalFormatting sqref="F17">
    <cfRule type="containsText" dxfId="14259" priority="1661" operator="containsText" text="NTRAB">
      <formula>NOT(ISERROR(SEARCH("NTRAB",F17)))</formula>
    </cfRule>
    <cfRule type="containsText" dxfId="14258" priority="1662" operator="containsText" text="FERIADO">
      <formula>NOT(ISERROR(SEARCH("FERIADO",F17)))</formula>
    </cfRule>
  </conditionalFormatting>
  <conditionalFormatting sqref="F17">
    <cfRule type="containsText" dxfId="14257" priority="1660" operator="containsText" text="FÉRIAS">
      <formula>NOT(ISERROR(SEARCH("FÉRIAS",F17)))</formula>
    </cfRule>
  </conditionalFormatting>
  <conditionalFormatting sqref="F17">
    <cfRule type="expression" dxfId="14256" priority="1656">
      <formula>F16="FERIADO"</formula>
    </cfRule>
    <cfRule type="expression" dxfId="14255" priority="1657">
      <formula>F16="NTRAB"</formula>
    </cfRule>
    <cfRule type="expression" dxfId="14254" priority="1658">
      <formula>F16="FÉRIAS"</formula>
    </cfRule>
    <cfRule type="expression" dxfId="14253" priority="1659">
      <formula>F16="ATESTADO"</formula>
    </cfRule>
  </conditionalFormatting>
  <conditionalFormatting sqref="F17">
    <cfRule type="containsText" dxfId="14252" priority="1655" operator="containsText" text="ATESTADO">
      <formula>NOT(ISERROR(SEARCH("ATESTADO",F17)))</formula>
    </cfRule>
  </conditionalFormatting>
  <conditionalFormatting sqref="F17">
    <cfRule type="expression" dxfId="14251" priority="1651">
      <formula>F15="ATESTADO"</formula>
    </cfRule>
    <cfRule type="expression" dxfId="14250" priority="1652">
      <formula>F15="FÉRIAS"</formula>
    </cfRule>
    <cfRule type="expression" dxfId="14249" priority="1653">
      <formula>F15="NTRAB"</formula>
    </cfRule>
    <cfRule type="expression" dxfId="14248" priority="1654">
      <formula>F15="FERIADO"</formula>
    </cfRule>
  </conditionalFormatting>
  <conditionalFormatting sqref="F17">
    <cfRule type="containsText" dxfId="14247" priority="1650" operator="containsText" text="HOJE">
      <formula>NOT(ISERROR(SEARCH("HOJE",F17)))</formula>
    </cfRule>
  </conditionalFormatting>
  <conditionalFormatting sqref="F21">
    <cfRule type="containsText" dxfId="14246" priority="1648" operator="containsText" text="NTRAB">
      <formula>NOT(ISERROR(SEARCH("NTRAB",F21)))</formula>
    </cfRule>
    <cfRule type="containsText" dxfId="14245" priority="1649" operator="containsText" text="FERIADO">
      <formula>NOT(ISERROR(SEARCH("FERIADO",F21)))</formula>
    </cfRule>
  </conditionalFormatting>
  <conditionalFormatting sqref="F21">
    <cfRule type="containsText" dxfId="14244" priority="1647" operator="containsText" text="FÉRIAS">
      <formula>NOT(ISERROR(SEARCH("FÉRIAS",F21)))</formula>
    </cfRule>
  </conditionalFormatting>
  <conditionalFormatting sqref="F21">
    <cfRule type="expression" dxfId="14243" priority="1643">
      <formula>F20="FERIADO"</formula>
    </cfRule>
    <cfRule type="expression" dxfId="14242" priority="1644">
      <formula>F20="NTRAB"</formula>
    </cfRule>
    <cfRule type="expression" dxfId="14241" priority="1645">
      <formula>F20="FÉRIAS"</formula>
    </cfRule>
    <cfRule type="expression" dxfId="14240" priority="1646">
      <formula>F20="ATESTADO"</formula>
    </cfRule>
  </conditionalFormatting>
  <conditionalFormatting sqref="F21">
    <cfRule type="containsText" dxfId="14239" priority="1642" operator="containsText" text="ATESTADO">
      <formula>NOT(ISERROR(SEARCH("ATESTADO",F21)))</formula>
    </cfRule>
  </conditionalFormatting>
  <conditionalFormatting sqref="F21">
    <cfRule type="expression" dxfId="14238" priority="1638">
      <formula>F19="ATESTADO"</formula>
    </cfRule>
    <cfRule type="expression" dxfId="14237" priority="1639">
      <formula>F19="FÉRIAS"</formula>
    </cfRule>
    <cfRule type="expression" dxfId="14236" priority="1640">
      <formula>F19="NTRAB"</formula>
    </cfRule>
    <cfRule type="expression" dxfId="14235" priority="1641">
      <formula>F19="FERIADO"</formula>
    </cfRule>
  </conditionalFormatting>
  <conditionalFormatting sqref="F21">
    <cfRule type="containsText" dxfId="14234" priority="1637" operator="containsText" text="HOJE">
      <formula>NOT(ISERROR(SEARCH("HOJE",F21)))</formula>
    </cfRule>
  </conditionalFormatting>
  <conditionalFormatting sqref="F25">
    <cfRule type="containsText" dxfId="14233" priority="1635" operator="containsText" text="NTRAB">
      <formula>NOT(ISERROR(SEARCH("NTRAB",F25)))</formula>
    </cfRule>
    <cfRule type="containsText" dxfId="14232" priority="1636" operator="containsText" text="FERIADO">
      <formula>NOT(ISERROR(SEARCH("FERIADO",F25)))</formula>
    </cfRule>
  </conditionalFormatting>
  <conditionalFormatting sqref="F25">
    <cfRule type="containsText" dxfId="14231" priority="1634" operator="containsText" text="FÉRIAS">
      <formula>NOT(ISERROR(SEARCH("FÉRIAS",F25)))</formula>
    </cfRule>
  </conditionalFormatting>
  <conditionalFormatting sqref="F25">
    <cfRule type="expression" dxfId="14230" priority="1630">
      <formula>F24="FERIADO"</formula>
    </cfRule>
    <cfRule type="expression" dxfId="14229" priority="1631">
      <formula>F24="NTRAB"</formula>
    </cfRule>
    <cfRule type="expression" dxfId="14228" priority="1632">
      <formula>F24="FÉRIAS"</formula>
    </cfRule>
    <cfRule type="expression" dxfId="14227" priority="1633">
      <formula>F24="ATESTADO"</formula>
    </cfRule>
  </conditionalFormatting>
  <conditionalFormatting sqref="F25">
    <cfRule type="containsText" dxfId="14226" priority="1629" operator="containsText" text="ATESTADO">
      <formula>NOT(ISERROR(SEARCH("ATESTADO",F25)))</formula>
    </cfRule>
  </conditionalFormatting>
  <conditionalFormatting sqref="F25">
    <cfRule type="expression" dxfId="14225" priority="1625">
      <formula>F23="ATESTADO"</formula>
    </cfRule>
    <cfRule type="expression" dxfId="14224" priority="1626">
      <formula>F23="FÉRIAS"</formula>
    </cfRule>
    <cfRule type="expression" dxfId="14223" priority="1627">
      <formula>F23="NTRAB"</formula>
    </cfRule>
    <cfRule type="expression" dxfId="14222" priority="1628">
      <formula>F23="FERIADO"</formula>
    </cfRule>
  </conditionalFormatting>
  <conditionalFormatting sqref="F25">
    <cfRule type="containsText" dxfId="14221" priority="1624" operator="containsText" text="HOJE">
      <formula>NOT(ISERROR(SEARCH("HOJE",F25)))</formula>
    </cfRule>
  </conditionalFormatting>
  <conditionalFormatting sqref="F29">
    <cfRule type="containsText" dxfId="14220" priority="1622" operator="containsText" text="NTRAB">
      <formula>NOT(ISERROR(SEARCH("NTRAB",F29)))</formula>
    </cfRule>
    <cfRule type="containsText" dxfId="14219" priority="1623" operator="containsText" text="FERIADO">
      <formula>NOT(ISERROR(SEARCH("FERIADO",F29)))</formula>
    </cfRule>
  </conditionalFormatting>
  <conditionalFormatting sqref="F29">
    <cfRule type="containsText" dxfId="14218" priority="1621" operator="containsText" text="FÉRIAS">
      <formula>NOT(ISERROR(SEARCH("FÉRIAS",F29)))</formula>
    </cfRule>
  </conditionalFormatting>
  <conditionalFormatting sqref="F29">
    <cfRule type="expression" dxfId="14217" priority="1617">
      <formula>F28="FERIADO"</formula>
    </cfRule>
    <cfRule type="expression" dxfId="14216" priority="1618">
      <formula>F28="NTRAB"</formula>
    </cfRule>
    <cfRule type="expression" dxfId="14215" priority="1619">
      <formula>F28="FÉRIAS"</formula>
    </cfRule>
    <cfRule type="expression" dxfId="14214" priority="1620">
      <formula>F28="ATESTADO"</formula>
    </cfRule>
  </conditionalFormatting>
  <conditionalFormatting sqref="F29">
    <cfRule type="containsText" dxfId="14213" priority="1616" operator="containsText" text="ATESTADO">
      <formula>NOT(ISERROR(SEARCH("ATESTADO",F29)))</formula>
    </cfRule>
  </conditionalFormatting>
  <conditionalFormatting sqref="F29">
    <cfRule type="expression" dxfId="14212" priority="1612">
      <formula>F27="ATESTADO"</formula>
    </cfRule>
    <cfRule type="expression" dxfId="14211" priority="1613">
      <formula>F27="FÉRIAS"</formula>
    </cfRule>
    <cfRule type="expression" dxfId="14210" priority="1614">
      <formula>F27="NTRAB"</formula>
    </cfRule>
    <cfRule type="expression" dxfId="14209" priority="1615">
      <formula>F27="FERIADO"</formula>
    </cfRule>
  </conditionalFormatting>
  <conditionalFormatting sqref="F29">
    <cfRule type="containsText" dxfId="14208" priority="1611" operator="containsText" text="HOJE">
      <formula>NOT(ISERROR(SEARCH("HOJE",F29)))</formula>
    </cfRule>
  </conditionalFormatting>
  <conditionalFormatting sqref="F33">
    <cfRule type="containsText" dxfId="14207" priority="1609" operator="containsText" text="NTRAB">
      <formula>NOT(ISERROR(SEARCH("NTRAB",F33)))</formula>
    </cfRule>
    <cfRule type="containsText" dxfId="14206" priority="1610" operator="containsText" text="FERIADO">
      <formula>NOT(ISERROR(SEARCH("FERIADO",F33)))</formula>
    </cfRule>
  </conditionalFormatting>
  <conditionalFormatting sqref="F33">
    <cfRule type="containsText" dxfId="14205" priority="1608" operator="containsText" text="FÉRIAS">
      <formula>NOT(ISERROR(SEARCH("FÉRIAS",F33)))</formula>
    </cfRule>
  </conditionalFormatting>
  <conditionalFormatting sqref="F33">
    <cfRule type="expression" dxfId="14204" priority="1604">
      <formula>F32="FERIADO"</formula>
    </cfRule>
    <cfRule type="expression" dxfId="14203" priority="1605">
      <formula>F32="NTRAB"</formula>
    </cfRule>
    <cfRule type="expression" dxfId="14202" priority="1606">
      <formula>F32="FÉRIAS"</formula>
    </cfRule>
    <cfRule type="expression" dxfId="14201" priority="1607">
      <formula>F32="ATESTADO"</formula>
    </cfRule>
  </conditionalFormatting>
  <conditionalFormatting sqref="F33">
    <cfRule type="containsText" dxfId="14200" priority="1603" operator="containsText" text="ATESTADO">
      <formula>NOT(ISERROR(SEARCH("ATESTADO",F33)))</formula>
    </cfRule>
  </conditionalFormatting>
  <conditionalFormatting sqref="F33">
    <cfRule type="expression" dxfId="14199" priority="1599">
      <formula>F31="ATESTADO"</formula>
    </cfRule>
    <cfRule type="expression" dxfId="14198" priority="1600">
      <formula>F31="FÉRIAS"</formula>
    </cfRule>
    <cfRule type="expression" dxfId="14197" priority="1601">
      <formula>F31="NTRAB"</formula>
    </cfRule>
    <cfRule type="expression" dxfId="14196" priority="1602">
      <formula>F31="FERIADO"</formula>
    </cfRule>
  </conditionalFormatting>
  <conditionalFormatting sqref="F33">
    <cfRule type="containsText" dxfId="14195" priority="1598" operator="containsText" text="HOJE">
      <formula>NOT(ISERROR(SEARCH("HOJE",F33)))</formula>
    </cfRule>
  </conditionalFormatting>
  <conditionalFormatting sqref="F37">
    <cfRule type="containsText" dxfId="14194" priority="1596" operator="containsText" text="NTRAB">
      <formula>NOT(ISERROR(SEARCH("NTRAB",F37)))</formula>
    </cfRule>
    <cfRule type="containsText" dxfId="14193" priority="1597" operator="containsText" text="FERIADO">
      <formula>NOT(ISERROR(SEARCH("FERIADO",F37)))</formula>
    </cfRule>
  </conditionalFormatting>
  <conditionalFormatting sqref="F37">
    <cfRule type="containsText" dxfId="14192" priority="1595" operator="containsText" text="FÉRIAS">
      <formula>NOT(ISERROR(SEARCH("FÉRIAS",F37)))</formula>
    </cfRule>
  </conditionalFormatting>
  <conditionalFormatting sqref="F37">
    <cfRule type="expression" dxfId="14191" priority="1591">
      <formula>F36="FERIADO"</formula>
    </cfRule>
    <cfRule type="expression" dxfId="14190" priority="1592">
      <formula>F36="NTRAB"</formula>
    </cfRule>
    <cfRule type="expression" dxfId="14189" priority="1593">
      <formula>F36="FÉRIAS"</formula>
    </cfRule>
    <cfRule type="expression" dxfId="14188" priority="1594">
      <formula>F36="ATESTADO"</formula>
    </cfRule>
  </conditionalFormatting>
  <conditionalFormatting sqref="F37">
    <cfRule type="containsText" dxfId="14187" priority="1590" operator="containsText" text="ATESTADO">
      <formula>NOT(ISERROR(SEARCH("ATESTADO",F37)))</formula>
    </cfRule>
  </conditionalFormatting>
  <conditionalFormatting sqref="F37">
    <cfRule type="expression" dxfId="14186" priority="1586">
      <formula>F35="ATESTADO"</formula>
    </cfRule>
    <cfRule type="expression" dxfId="14185" priority="1587">
      <formula>F35="FÉRIAS"</formula>
    </cfRule>
    <cfRule type="expression" dxfId="14184" priority="1588">
      <formula>F35="NTRAB"</formula>
    </cfRule>
    <cfRule type="expression" dxfId="14183" priority="1589">
      <formula>F35="FERIADO"</formula>
    </cfRule>
  </conditionalFormatting>
  <conditionalFormatting sqref="F37">
    <cfRule type="containsText" dxfId="14182" priority="1585" operator="containsText" text="HOJE">
      <formula>NOT(ISERROR(SEARCH("HOJE",F37)))</formula>
    </cfRule>
  </conditionalFormatting>
  <conditionalFormatting sqref="F41">
    <cfRule type="containsText" dxfId="14181" priority="1583" operator="containsText" text="NTRAB">
      <formula>NOT(ISERROR(SEARCH("NTRAB",F41)))</formula>
    </cfRule>
    <cfRule type="containsText" dxfId="14180" priority="1584" operator="containsText" text="FERIADO">
      <formula>NOT(ISERROR(SEARCH("FERIADO",F41)))</formula>
    </cfRule>
  </conditionalFormatting>
  <conditionalFormatting sqref="F41">
    <cfRule type="containsText" dxfId="14179" priority="1582" operator="containsText" text="FÉRIAS">
      <formula>NOT(ISERROR(SEARCH("FÉRIAS",F41)))</formula>
    </cfRule>
  </conditionalFormatting>
  <conditionalFormatting sqref="F41">
    <cfRule type="expression" dxfId="14178" priority="1578">
      <formula>F40="FERIADO"</formula>
    </cfRule>
    <cfRule type="expression" dxfId="14177" priority="1579">
      <formula>F40="NTRAB"</formula>
    </cfRule>
    <cfRule type="expression" dxfId="14176" priority="1580">
      <formula>F40="FÉRIAS"</formula>
    </cfRule>
    <cfRule type="expression" dxfId="14175" priority="1581">
      <formula>F40="ATESTADO"</formula>
    </cfRule>
  </conditionalFormatting>
  <conditionalFormatting sqref="F41">
    <cfRule type="containsText" dxfId="14174" priority="1577" operator="containsText" text="ATESTADO">
      <formula>NOT(ISERROR(SEARCH("ATESTADO",F41)))</formula>
    </cfRule>
  </conditionalFormatting>
  <conditionalFormatting sqref="F41">
    <cfRule type="expression" dxfId="14173" priority="1573">
      <formula>F39="ATESTADO"</formula>
    </cfRule>
    <cfRule type="expression" dxfId="14172" priority="1574">
      <formula>F39="FÉRIAS"</formula>
    </cfRule>
    <cfRule type="expression" dxfId="14171" priority="1575">
      <formula>F39="NTRAB"</formula>
    </cfRule>
    <cfRule type="expression" dxfId="14170" priority="1576">
      <formula>F39="FERIADO"</formula>
    </cfRule>
  </conditionalFormatting>
  <conditionalFormatting sqref="F41">
    <cfRule type="containsText" dxfId="14169" priority="1572" operator="containsText" text="HOJE">
      <formula>NOT(ISERROR(SEARCH("HOJE",F41)))</formula>
    </cfRule>
  </conditionalFormatting>
  <conditionalFormatting sqref="F5">
    <cfRule type="containsText" dxfId="14168" priority="1570" operator="containsText" text="NTRAB">
      <formula>NOT(ISERROR(SEARCH("NTRAB",F5)))</formula>
    </cfRule>
    <cfRule type="containsText" dxfId="14167" priority="1571" operator="containsText" text="FERIADO">
      <formula>NOT(ISERROR(SEARCH("FERIADO",F5)))</formula>
    </cfRule>
  </conditionalFormatting>
  <conditionalFormatting sqref="F5">
    <cfRule type="containsText" dxfId="14166" priority="1569" operator="containsText" text="FÉRIAS">
      <formula>NOT(ISERROR(SEARCH("FÉRIAS",F5)))</formula>
    </cfRule>
  </conditionalFormatting>
  <conditionalFormatting sqref="F5">
    <cfRule type="expression" dxfId="14165" priority="1565">
      <formula>F4="FERIADO"</formula>
    </cfRule>
    <cfRule type="expression" dxfId="14164" priority="1566">
      <formula>F4="NTRAB"</formula>
    </cfRule>
    <cfRule type="expression" dxfId="14163" priority="1567">
      <formula>F4="FÉRIAS"</formula>
    </cfRule>
    <cfRule type="expression" dxfId="14162" priority="1568">
      <formula>F4="ATESTADO"</formula>
    </cfRule>
  </conditionalFormatting>
  <conditionalFormatting sqref="F5">
    <cfRule type="containsText" dxfId="14161" priority="1564" operator="containsText" text="ATESTADO">
      <formula>NOT(ISERROR(SEARCH("ATESTADO",F5)))</formula>
    </cfRule>
  </conditionalFormatting>
  <conditionalFormatting sqref="F5">
    <cfRule type="expression" dxfId="14160" priority="1560">
      <formula>F3="ATESTADO"</formula>
    </cfRule>
    <cfRule type="expression" dxfId="14159" priority="1561">
      <formula>F3="FÉRIAS"</formula>
    </cfRule>
    <cfRule type="expression" dxfId="14158" priority="1562">
      <formula>F3="NTRAB"</formula>
    </cfRule>
    <cfRule type="expression" dxfId="14157" priority="1563">
      <formula>F3="FERIADO"</formula>
    </cfRule>
  </conditionalFormatting>
  <conditionalFormatting sqref="F5">
    <cfRule type="containsText" dxfId="14156" priority="1559" operator="containsText" text="HOJE">
      <formula>NOT(ISERROR(SEARCH("HOJE",F5)))</formula>
    </cfRule>
  </conditionalFormatting>
  <conditionalFormatting sqref="F4">
    <cfRule type="containsText" dxfId="14155" priority="1557" operator="containsText" text="NTRAB">
      <formula>NOT(ISERROR(SEARCH("NTRAB",F4)))</formula>
    </cfRule>
    <cfRule type="containsText" dxfId="14154" priority="1558" operator="containsText" text="FERIADO">
      <formula>NOT(ISERROR(SEARCH("FERIADO",F4)))</formula>
    </cfRule>
  </conditionalFormatting>
  <conditionalFormatting sqref="F4">
    <cfRule type="containsText" dxfId="14153" priority="1556" operator="containsText" text="FÉRIAS">
      <formula>NOT(ISERROR(SEARCH("FÉRIAS",F4)))</formula>
    </cfRule>
  </conditionalFormatting>
  <conditionalFormatting sqref="F4">
    <cfRule type="expression" dxfId="14152" priority="1552">
      <formula>F3="FERIADO"</formula>
    </cfRule>
    <cfRule type="expression" dxfId="14151" priority="1553">
      <formula>F3="NTRAB"</formula>
    </cfRule>
    <cfRule type="expression" dxfId="14150" priority="1554">
      <formula>F3="FÉRIAS"</formula>
    </cfRule>
    <cfRule type="expression" dxfId="14149" priority="1555">
      <formula>F3="ATESTADO"</formula>
    </cfRule>
  </conditionalFormatting>
  <conditionalFormatting sqref="F4">
    <cfRule type="containsText" dxfId="14148" priority="1551" operator="containsText" text="ATESTADO">
      <formula>NOT(ISERROR(SEARCH("ATESTADO",F4)))</formula>
    </cfRule>
  </conditionalFormatting>
  <conditionalFormatting sqref="F4">
    <cfRule type="containsText" dxfId="14147" priority="1550" operator="containsText" text="HOJE">
      <formula>NOT(ISERROR(SEARCH("HOJE",F4)))</formula>
    </cfRule>
  </conditionalFormatting>
  <conditionalFormatting sqref="K6">
    <cfRule type="containsText" dxfId="14146" priority="1548" operator="containsText" text="NTRAB">
      <formula>NOT(ISERROR(SEARCH("NTRAB",K6)))</formula>
    </cfRule>
    <cfRule type="containsText" dxfId="14145" priority="1549" operator="containsText" text="FERIADO">
      <formula>NOT(ISERROR(SEARCH("FERIADO",K6)))</formula>
    </cfRule>
  </conditionalFormatting>
  <conditionalFormatting sqref="K6">
    <cfRule type="containsText" dxfId="14144" priority="1547" operator="containsText" text="FÉRIAS">
      <formula>NOT(ISERROR(SEARCH("FÉRIAS",K6)))</formula>
    </cfRule>
  </conditionalFormatting>
  <conditionalFormatting sqref="K3">
    <cfRule type="containsText" dxfId="14143" priority="1545" operator="containsText" text="NTRAB">
      <formula>NOT(ISERROR(SEARCH("NTRAB",K3)))</formula>
    </cfRule>
    <cfRule type="containsText" dxfId="14142" priority="1546" operator="containsText" text="FERIADO">
      <formula>NOT(ISERROR(SEARCH("FERIADO",K3)))</formula>
    </cfRule>
  </conditionalFormatting>
  <conditionalFormatting sqref="K3">
    <cfRule type="containsText" dxfId="14141" priority="1544" operator="containsText" text="FÉRIAS">
      <formula>NOT(ISERROR(SEARCH("FÉRIAS",K3)))</formula>
    </cfRule>
  </conditionalFormatting>
  <conditionalFormatting sqref="K3 K6">
    <cfRule type="containsText" dxfId="14140" priority="1543" operator="containsText" text="ATESTADO">
      <formula>NOT(ISERROR(SEARCH("ATESTADO",K3)))</formula>
    </cfRule>
  </conditionalFormatting>
  <conditionalFormatting sqref="K3 K6">
    <cfRule type="containsText" dxfId="14139" priority="1542" operator="containsText" text="HOJE">
      <formula>NOT(ISERROR(SEARCH("HOJE",K3)))</formula>
    </cfRule>
  </conditionalFormatting>
  <conditionalFormatting sqref="K10">
    <cfRule type="containsText" dxfId="14138" priority="1540" operator="containsText" text="NTRAB">
      <formula>NOT(ISERROR(SEARCH("NTRAB",K10)))</formula>
    </cfRule>
    <cfRule type="containsText" dxfId="14137" priority="1541" operator="containsText" text="FERIADO">
      <formula>NOT(ISERROR(SEARCH("FERIADO",K10)))</formula>
    </cfRule>
  </conditionalFormatting>
  <conditionalFormatting sqref="K10">
    <cfRule type="containsText" dxfId="14136" priority="1539" operator="containsText" text="FÉRIAS">
      <formula>NOT(ISERROR(SEARCH("FÉRIAS",K10)))</formula>
    </cfRule>
  </conditionalFormatting>
  <conditionalFormatting sqref="K7">
    <cfRule type="containsText" dxfId="14135" priority="1537" operator="containsText" text="NTRAB">
      <formula>NOT(ISERROR(SEARCH("NTRAB",K7)))</formula>
    </cfRule>
    <cfRule type="containsText" dxfId="14134" priority="1538" operator="containsText" text="FERIADO">
      <formula>NOT(ISERROR(SEARCH("FERIADO",K7)))</formula>
    </cfRule>
  </conditionalFormatting>
  <conditionalFormatting sqref="K7">
    <cfRule type="containsText" dxfId="14133" priority="1536" operator="containsText" text="FÉRIAS">
      <formula>NOT(ISERROR(SEARCH("FÉRIAS",K7)))</formula>
    </cfRule>
  </conditionalFormatting>
  <conditionalFormatting sqref="K7 K10">
    <cfRule type="containsText" dxfId="14132" priority="1535" operator="containsText" text="ATESTADO">
      <formula>NOT(ISERROR(SEARCH("ATESTADO",K7)))</formula>
    </cfRule>
  </conditionalFormatting>
  <conditionalFormatting sqref="K8">
    <cfRule type="containsText" dxfId="14131" priority="1533" operator="containsText" text="NTRAB">
      <formula>NOT(ISERROR(SEARCH("NTRAB",K8)))</formula>
    </cfRule>
    <cfRule type="containsText" dxfId="14130" priority="1534" operator="containsText" text="FERIADO">
      <formula>NOT(ISERROR(SEARCH("FERIADO",K8)))</formula>
    </cfRule>
  </conditionalFormatting>
  <conditionalFormatting sqref="K8">
    <cfRule type="containsText" dxfId="14129" priority="1532" operator="containsText" text="FÉRIAS">
      <formula>NOT(ISERROR(SEARCH("FÉRIAS",K8)))</formula>
    </cfRule>
  </conditionalFormatting>
  <conditionalFormatting sqref="K8">
    <cfRule type="expression" dxfId="14128" priority="1528">
      <formula>K7="FERIADO"</formula>
    </cfRule>
    <cfRule type="expression" dxfId="14127" priority="1529">
      <formula>K7="NTRAB"</formula>
    </cfRule>
    <cfRule type="expression" dxfId="14126" priority="1530">
      <formula>K7="FÉRIAS"</formula>
    </cfRule>
    <cfRule type="expression" dxfId="14125" priority="1531">
      <formula>K7="ATESTADO"</formula>
    </cfRule>
  </conditionalFormatting>
  <conditionalFormatting sqref="K8">
    <cfRule type="containsText" dxfId="14124" priority="1527" operator="containsText" text="ATESTADO">
      <formula>NOT(ISERROR(SEARCH("ATESTADO",K8)))</formula>
    </cfRule>
  </conditionalFormatting>
  <conditionalFormatting sqref="K9">
    <cfRule type="containsText" dxfId="14123" priority="1525" operator="containsText" text="NTRAB">
      <formula>NOT(ISERROR(SEARCH("NTRAB",K9)))</formula>
    </cfRule>
    <cfRule type="containsText" dxfId="14122" priority="1526" operator="containsText" text="FERIADO">
      <formula>NOT(ISERROR(SEARCH("FERIADO",K9)))</formula>
    </cfRule>
  </conditionalFormatting>
  <conditionalFormatting sqref="K9">
    <cfRule type="containsText" dxfId="14121" priority="1524" operator="containsText" text="FÉRIAS">
      <formula>NOT(ISERROR(SEARCH("FÉRIAS",K9)))</formula>
    </cfRule>
  </conditionalFormatting>
  <conditionalFormatting sqref="K9">
    <cfRule type="expression" dxfId="14120" priority="1520">
      <formula>K8="FERIADO"</formula>
    </cfRule>
    <cfRule type="expression" dxfId="14119" priority="1521">
      <formula>K8="NTRAB"</formula>
    </cfRule>
    <cfRule type="expression" dxfId="14118" priority="1522">
      <formula>K8="FÉRIAS"</formula>
    </cfRule>
    <cfRule type="expression" dxfId="14117" priority="1523">
      <formula>K8="ATESTADO"</formula>
    </cfRule>
  </conditionalFormatting>
  <conditionalFormatting sqref="K9">
    <cfRule type="containsText" dxfId="14116" priority="1519" operator="containsText" text="ATESTADO">
      <formula>NOT(ISERROR(SEARCH("ATESTADO",K9)))</formula>
    </cfRule>
  </conditionalFormatting>
  <conditionalFormatting sqref="K9">
    <cfRule type="expression" dxfId="14115" priority="1515">
      <formula>K7="ATESTADO"</formula>
    </cfRule>
    <cfRule type="expression" dxfId="14114" priority="1516">
      <formula>K7="FÉRIAS"</formula>
    </cfRule>
    <cfRule type="expression" dxfId="14113" priority="1517">
      <formula>K7="NTRAB"</formula>
    </cfRule>
    <cfRule type="expression" dxfId="14112" priority="1518">
      <formula>K7="FERIADO"</formula>
    </cfRule>
  </conditionalFormatting>
  <conditionalFormatting sqref="K7:K10">
    <cfRule type="containsText" dxfId="14111" priority="1514" operator="containsText" text="HOJE">
      <formula>NOT(ISERROR(SEARCH("HOJE",K7)))</formula>
    </cfRule>
  </conditionalFormatting>
  <conditionalFormatting sqref="K14">
    <cfRule type="containsText" dxfId="14110" priority="1512" operator="containsText" text="NTRAB">
      <formula>NOT(ISERROR(SEARCH("NTRAB",K14)))</formula>
    </cfRule>
    <cfRule type="containsText" dxfId="14109" priority="1513" operator="containsText" text="FERIADO">
      <formula>NOT(ISERROR(SEARCH("FERIADO",K14)))</formula>
    </cfRule>
  </conditionalFormatting>
  <conditionalFormatting sqref="K14">
    <cfRule type="containsText" dxfId="14108" priority="1511" operator="containsText" text="FÉRIAS">
      <formula>NOT(ISERROR(SEARCH("FÉRIAS",K14)))</formula>
    </cfRule>
  </conditionalFormatting>
  <conditionalFormatting sqref="K11">
    <cfRule type="containsText" dxfId="14107" priority="1509" operator="containsText" text="NTRAB">
      <formula>NOT(ISERROR(SEARCH("NTRAB",K11)))</formula>
    </cfRule>
    <cfRule type="containsText" dxfId="14106" priority="1510" operator="containsText" text="FERIADO">
      <formula>NOT(ISERROR(SEARCH("FERIADO",K11)))</formula>
    </cfRule>
  </conditionalFormatting>
  <conditionalFormatting sqref="K11">
    <cfRule type="containsText" dxfId="14105" priority="1508" operator="containsText" text="FÉRIAS">
      <formula>NOT(ISERROR(SEARCH("FÉRIAS",K11)))</formula>
    </cfRule>
  </conditionalFormatting>
  <conditionalFormatting sqref="K11 K14">
    <cfRule type="containsText" dxfId="14104" priority="1507" operator="containsText" text="ATESTADO">
      <formula>NOT(ISERROR(SEARCH("ATESTADO",K11)))</formula>
    </cfRule>
  </conditionalFormatting>
  <conditionalFormatting sqref="K12">
    <cfRule type="containsText" dxfId="14103" priority="1505" operator="containsText" text="NTRAB">
      <formula>NOT(ISERROR(SEARCH("NTRAB",K12)))</formula>
    </cfRule>
    <cfRule type="containsText" dxfId="14102" priority="1506" operator="containsText" text="FERIADO">
      <formula>NOT(ISERROR(SEARCH("FERIADO",K12)))</formula>
    </cfRule>
  </conditionalFormatting>
  <conditionalFormatting sqref="K12">
    <cfRule type="containsText" dxfId="14101" priority="1504" operator="containsText" text="FÉRIAS">
      <formula>NOT(ISERROR(SEARCH("FÉRIAS",K12)))</formula>
    </cfRule>
  </conditionalFormatting>
  <conditionalFormatting sqref="K12">
    <cfRule type="expression" dxfId="14100" priority="1500">
      <formula>K11="FERIADO"</formula>
    </cfRule>
    <cfRule type="expression" dxfId="14099" priority="1501">
      <formula>K11="NTRAB"</formula>
    </cfRule>
    <cfRule type="expression" dxfId="14098" priority="1502">
      <formula>K11="FÉRIAS"</formula>
    </cfRule>
    <cfRule type="expression" dxfId="14097" priority="1503">
      <formula>K11="ATESTADO"</formula>
    </cfRule>
  </conditionalFormatting>
  <conditionalFormatting sqref="K12">
    <cfRule type="containsText" dxfId="14096" priority="1499" operator="containsText" text="ATESTADO">
      <formula>NOT(ISERROR(SEARCH("ATESTADO",K12)))</formula>
    </cfRule>
  </conditionalFormatting>
  <conditionalFormatting sqref="K11:K12 K14">
    <cfRule type="containsText" dxfId="14095" priority="1498" operator="containsText" text="HOJE">
      <formula>NOT(ISERROR(SEARCH("HOJE",K11)))</formula>
    </cfRule>
  </conditionalFormatting>
  <conditionalFormatting sqref="K18">
    <cfRule type="containsText" dxfId="14094" priority="1496" operator="containsText" text="NTRAB">
      <formula>NOT(ISERROR(SEARCH("NTRAB",K18)))</formula>
    </cfRule>
    <cfRule type="containsText" dxfId="14093" priority="1497" operator="containsText" text="FERIADO">
      <formula>NOT(ISERROR(SEARCH("FERIADO",K18)))</formula>
    </cfRule>
  </conditionalFormatting>
  <conditionalFormatting sqref="K18">
    <cfRule type="containsText" dxfId="14092" priority="1495" operator="containsText" text="FÉRIAS">
      <formula>NOT(ISERROR(SEARCH("FÉRIAS",K18)))</formula>
    </cfRule>
  </conditionalFormatting>
  <conditionalFormatting sqref="K15">
    <cfRule type="containsText" dxfId="14091" priority="1493" operator="containsText" text="NTRAB">
      <formula>NOT(ISERROR(SEARCH("NTRAB",K15)))</formula>
    </cfRule>
    <cfRule type="containsText" dxfId="14090" priority="1494" operator="containsText" text="FERIADO">
      <formula>NOT(ISERROR(SEARCH("FERIADO",K15)))</formula>
    </cfRule>
  </conditionalFormatting>
  <conditionalFormatting sqref="K15">
    <cfRule type="containsText" dxfId="14089" priority="1492" operator="containsText" text="FÉRIAS">
      <formula>NOT(ISERROR(SEARCH("FÉRIAS",K15)))</formula>
    </cfRule>
  </conditionalFormatting>
  <conditionalFormatting sqref="K15 K18">
    <cfRule type="containsText" dxfId="14088" priority="1491" operator="containsText" text="ATESTADO">
      <formula>NOT(ISERROR(SEARCH("ATESTADO",K15)))</formula>
    </cfRule>
  </conditionalFormatting>
  <conditionalFormatting sqref="K16">
    <cfRule type="containsText" dxfId="14087" priority="1489" operator="containsText" text="NTRAB">
      <formula>NOT(ISERROR(SEARCH("NTRAB",K16)))</formula>
    </cfRule>
    <cfRule type="containsText" dxfId="14086" priority="1490" operator="containsText" text="FERIADO">
      <formula>NOT(ISERROR(SEARCH("FERIADO",K16)))</formula>
    </cfRule>
  </conditionalFormatting>
  <conditionalFormatting sqref="K16">
    <cfRule type="containsText" dxfId="14085" priority="1488" operator="containsText" text="FÉRIAS">
      <formula>NOT(ISERROR(SEARCH("FÉRIAS",K16)))</formula>
    </cfRule>
  </conditionalFormatting>
  <conditionalFormatting sqref="K16">
    <cfRule type="expression" dxfId="14084" priority="1484">
      <formula>K15="FERIADO"</formula>
    </cfRule>
    <cfRule type="expression" dxfId="14083" priority="1485">
      <formula>K15="NTRAB"</formula>
    </cfRule>
    <cfRule type="expression" dxfId="14082" priority="1486">
      <formula>K15="FÉRIAS"</formula>
    </cfRule>
    <cfRule type="expression" dxfId="14081" priority="1487">
      <formula>K15="ATESTADO"</formula>
    </cfRule>
  </conditionalFormatting>
  <conditionalFormatting sqref="K16">
    <cfRule type="containsText" dxfId="14080" priority="1483" operator="containsText" text="ATESTADO">
      <formula>NOT(ISERROR(SEARCH("ATESTADO",K16)))</formula>
    </cfRule>
  </conditionalFormatting>
  <conditionalFormatting sqref="K15:K16 K18">
    <cfRule type="containsText" dxfId="14079" priority="1482" operator="containsText" text="HOJE">
      <formula>NOT(ISERROR(SEARCH("HOJE",K15)))</formula>
    </cfRule>
  </conditionalFormatting>
  <conditionalFormatting sqref="K22">
    <cfRule type="containsText" dxfId="14078" priority="1480" operator="containsText" text="NTRAB">
      <formula>NOT(ISERROR(SEARCH("NTRAB",K22)))</formula>
    </cfRule>
    <cfRule type="containsText" dxfId="14077" priority="1481" operator="containsText" text="FERIADO">
      <formula>NOT(ISERROR(SEARCH("FERIADO",K22)))</formula>
    </cfRule>
  </conditionalFormatting>
  <conditionalFormatting sqref="K22">
    <cfRule type="containsText" dxfId="14076" priority="1479" operator="containsText" text="FÉRIAS">
      <formula>NOT(ISERROR(SEARCH("FÉRIAS",K22)))</formula>
    </cfRule>
  </conditionalFormatting>
  <conditionalFormatting sqref="K19">
    <cfRule type="containsText" dxfId="14075" priority="1477" operator="containsText" text="NTRAB">
      <formula>NOT(ISERROR(SEARCH("NTRAB",K19)))</formula>
    </cfRule>
    <cfRule type="containsText" dxfId="14074" priority="1478" operator="containsText" text="FERIADO">
      <formula>NOT(ISERROR(SEARCH("FERIADO",K19)))</formula>
    </cfRule>
  </conditionalFormatting>
  <conditionalFormatting sqref="K19">
    <cfRule type="containsText" dxfId="14073" priority="1476" operator="containsText" text="FÉRIAS">
      <formula>NOT(ISERROR(SEARCH("FÉRIAS",K19)))</formula>
    </cfRule>
  </conditionalFormatting>
  <conditionalFormatting sqref="K19 K22">
    <cfRule type="containsText" dxfId="14072" priority="1475" operator="containsText" text="ATESTADO">
      <formula>NOT(ISERROR(SEARCH("ATESTADO",K19)))</formula>
    </cfRule>
  </conditionalFormatting>
  <conditionalFormatting sqref="K20">
    <cfRule type="containsText" dxfId="14071" priority="1473" operator="containsText" text="NTRAB">
      <formula>NOT(ISERROR(SEARCH("NTRAB",K20)))</formula>
    </cfRule>
    <cfRule type="containsText" dxfId="14070" priority="1474" operator="containsText" text="FERIADO">
      <formula>NOT(ISERROR(SEARCH("FERIADO",K20)))</formula>
    </cfRule>
  </conditionalFormatting>
  <conditionalFormatting sqref="K20">
    <cfRule type="containsText" dxfId="14069" priority="1472" operator="containsText" text="FÉRIAS">
      <formula>NOT(ISERROR(SEARCH("FÉRIAS",K20)))</formula>
    </cfRule>
  </conditionalFormatting>
  <conditionalFormatting sqref="K20">
    <cfRule type="expression" dxfId="14068" priority="1468">
      <formula>K19="FERIADO"</formula>
    </cfRule>
    <cfRule type="expression" dxfId="14067" priority="1469">
      <formula>K19="NTRAB"</formula>
    </cfRule>
    <cfRule type="expression" dxfId="14066" priority="1470">
      <formula>K19="FÉRIAS"</formula>
    </cfRule>
    <cfRule type="expression" dxfId="14065" priority="1471">
      <formula>K19="ATESTADO"</formula>
    </cfRule>
  </conditionalFormatting>
  <conditionalFormatting sqref="K20">
    <cfRule type="containsText" dxfId="14064" priority="1467" operator="containsText" text="ATESTADO">
      <formula>NOT(ISERROR(SEARCH("ATESTADO",K20)))</formula>
    </cfRule>
  </conditionalFormatting>
  <conditionalFormatting sqref="K19:K20 K22">
    <cfRule type="containsText" dxfId="14063" priority="1466" operator="containsText" text="HOJE">
      <formula>NOT(ISERROR(SEARCH("HOJE",K19)))</formula>
    </cfRule>
  </conditionalFormatting>
  <conditionalFormatting sqref="K26">
    <cfRule type="containsText" dxfId="14062" priority="1464" operator="containsText" text="NTRAB">
      <formula>NOT(ISERROR(SEARCH("NTRAB",K26)))</formula>
    </cfRule>
    <cfRule type="containsText" dxfId="14061" priority="1465" operator="containsText" text="FERIADO">
      <formula>NOT(ISERROR(SEARCH("FERIADO",K26)))</formula>
    </cfRule>
  </conditionalFormatting>
  <conditionalFormatting sqref="K26">
    <cfRule type="containsText" dxfId="14060" priority="1463" operator="containsText" text="FÉRIAS">
      <formula>NOT(ISERROR(SEARCH("FÉRIAS",K26)))</formula>
    </cfRule>
  </conditionalFormatting>
  <conditionalFormatting sqref="K23">
    <cfRule type="containsText" dxfId="14059" priority="1461" operator="containsText" text="NTRAB">
      <formula>NOT(ISERROR(SEARCH("NTRAB",K23)))</formula>
    </cfRule>
    <cfRule type="containsText" dxfId="14058" priority="1462" operator="containsText" text="FERIADO">
      <formula>NOT(ISERROR(SEARCH("FERIADO",K23)))</formula>
    </cfRule>
  </conditionalFormatting>
  <conditionalFormatting sqref="K23">
    <cfRule type="containsText" dxfId="14057" priority="1460" operator="containsText" text="FÉRIAS">
      <formula>NOT(ISERROR(SEARCH("FÉRIAS",K23)))</formula>
    </cfRule>
  </conditionalFormatting>
  <conditionalFormatting sqref="K23 K26">
    <cfRule type="containsText" dxfId="14056" priority="1459" operator="containsText" text="ATESTADO">
      <formula>NOT(ISERROR(SEARCH("ATESTADO",K23)))</formula>
    </cfRule>
  </conditionalFormatting>
  <conditionalFormatting sqref="K24">
    <cfRule type="containsText" dxfId="14055" priority="1457" operator="containsText" text="NTRAB">
      <formula>NOT(ISERROR(SEARCH("NTRAB",K24)))</formula>
    </cfRule>
    <cfRule type="containsText" dxfId="14054" priority="1458" operator="containsText" text="FERIADO">
      <formula>NOT(ISERROR(SEARCH("FERIADO",K24)))</formula>
    </cfRule>
  </conditionalFormatting>
  <conditionalFormatting sqref="K24">
    <cfRule type="containsText" dxfId="14053" priority="1456" operator="containsText" text="FÉRIAS">
      <formula>NOT(ISERROR(SEARCH("FÉRIAS",K24)))</formula>
    </cfRule>
  </conditionalFormatting>
  <conditionalFormatting sqref="K24">
    <cfRule type="expression" dxfId="14052" priority="1452">
      <formula>K23="FERIADO"</formula>
    </cfRule>
    <cfRule type="expression" dxfId="14051" priority="1453">
      <formula>K23="NTRAB"</formula>
    </cfRule>
    <cfRule type="expression" dxfId="14050" priority="1454">
      <formula>K23="FÉRIAS"</formula>
    </cfRule>
    <cfRule type="expression" dxfId="14049" priority="1455">
      <formula>K23="ATESTADO"</formula>
    </cfRule>
  </conditionalFormatting>
  <conditionalFormatting sqref="K24">
    <cfRule type="containsText" dxfId="14048" priority="1451" operator="containsText" text="ATESTADO">
      <formula>NOT(ISERROR(SEARCH("ATESTADO",K24)))</formula>
    </cfRule>
  </conditionalFormatting>
  <conditionalFormatting sqref="K23:K24 K26">
    <cfRule type="containsText" dxfId="14047" priority="1450" operator="containsText" text="HOJE">
      <formula>NOT(ISERROR(SEARCH("HOJE",K23)))</formula>
    </cfRule>
  </conditionalFormatting>
  <conditionalFormatting sqref="K30">
    <cfRule type="containsText" dxfId="14046" priority="1448" operator="containsText" text="NTRAB">
      <formula>NOT(ISERROR(SEARCH("NTRAB",K30)))</formula>
    </cfRule>
    <cfRule type="containsText" dxfId="14045" priority="1449" operator="containsText" text="FERIADO">
      <formula>NOT(ISERROR(SEARCH("FERIADO",K30)))</formula>
    </cfRule>
  </conditionalFormatting>
  <conditionalFormatting sqref="K30">
    <cfRule type="containsText" dxfId="14044" priority="1447" operator="containsText" text="FÉRIAS">
      <formula>NOT(ISERROR(SEARCH("FÉRIAS",K30)))</formula>
    </cfRule>
  </conditionalFormatting>
  <conditionalFormatting sqref="K27">
    <cfRule type="containsText" dxfId="14043" priority="1445" operator="containsText" text="NTRAB">
      <formula>NOT(ISERROR(SEARCH("NTRAB",K27)))</formula>
    </cfRule>
    <cfRule type="containsText" dxfId="14042" priority="1446" operator="containsText" text="FERIADO">
      <formula>NOT(ISERROR(SEARCH("FERIADO",K27)))</formula>
    </cfRule>
  </conditionalFormatting>
  <conditionalFormatting sqref="K27">
    <cfRule type="containsText" dxfId="14041" priority="1444" operator="containsText" text="FÉRIAS">
      <formula>NOT(ISERROR(SEARCH("FÉRIAS",K27)))</formula>
    </cfRule>
  </conditionalFormatting>
  <conditionalFormatting sqref="K27 K30">
    <cfRule type="containsText" dxfId="14040" priority="1443" operator="containsText" text="ATESTADO">
      <formula>NOT(ISERROR(SEARCH("ATESTADO",K27)))</formula>
    </cfRule>
  </conditionalFormatting>
  <conditionalFormatting sqref="K28">
    <cfRule type="containsText" dxfId="14039" priority="1441" operator="containsText" text="NTRAB">
      <formula>NOT(ISERROR(SEARCH("NTRAB",K28)))</formula>
    </cfRule>
    <cfRule type="containsText" dxfId="14038" priority="1442" operator="containsText" text="FERIADO">
      <formula>NOT(ISERROR(SEARCH("FERIADO",K28)))</formula>
    </cfRule>
  </conditionalFormatting>
  <conditionalFormatting sqref="K28">
    <cfRule type="containsText" dxfId="14037" priority="1440" operator="containsText" text="FÉRIAS">
      <formula>NOT(ISERROR(SEARCH("FÉRIAS",K28)))</formula>
    </cfRule>
  </conditionalFormatting>
  <conditionalFormatting sqref="K28">
    <cfRule type="expression" dxfId="14036" priority="1436">
      <formula>K27="FERIADO"</formula>
    </cfRule>
    <cfRule type="expression" dxfId="14035" priority="1437">
      <formula>K27="NTRAB"</formula>
    </cfRule>
    <cfRule type="expression" dxfId="14034" priority="1438">
      <formula>K27="FÉRIAS"</formula>
    </cfRule>
    <cfRule type="expression" dxfId="14033" priority="1439">
      <formula>K27="ATESTADO"</formula>
    </cfRule>
  </conditionalFormatting>
  <conditionalFormatting sqref="K28">
    <cfRule type="containsText" dxfId="14032" priority="1435" operator="containsText" text="ATESTADO">
      <formula>NOT(ISERROR(SEARCH("ATESTADO",K28)))</formula>
    </cfRule>
  </conditionalFormatting>
  <conditionalFormatting sqref="K27:K28 K30">
    <cfRule type="containsText" dxfId="14031" priority="1434" operator="containsText" text="HOJE">
      <formula>NOT(ISERROR(SEARCH("HOJE",K27)))</formula>
    </cfRule>
  </conditionalFormatting>
  <conditionalFormatting sqref="K31">
    <cfRule type="containsText" dxfId="14030" priority="1432" operator="containsText" text="NTRAB">
      <formula>NOT(ISERROR(SEARCH("NTRAB",K31)))</formula>
    </cfRule>
    <cfRule type="containsText" dxfId="14029" priority="1433" operator="containsText" text="FERIADO">
      <formula>NOT(ISERROR(SEARCH("FERIADO",K31)))</formula>
    </cfRule>
  </conditionalFormatting>
  <conditionalFormatting sqref="K31">
    <cfRule type="containsText" dxfId="14028" priority="1431" operator="containsText" text="FÉRIAS">
      <formula>NOT(ISERROR(SEARCH("FÉRIAS",K31)))</formula>
    </cfRule>
  </conditionalFormatting>
  <conditionalFormatting sqref="K31">
    <cfRule type="containsText" dxfId="14027" priority="1430" operator="containsText" text="ATESTADO">
      <formula>NOT(ISERROR(SEARCH("ATESTADO",K31)))</formula>
    </cfRule>
  </conditionalFormatting>
  <conditionalFormatting sqref="K32">
    <cfRule type="containsText" dxfId="14026" priority="1428" operator="containsText" text="NTRAB">
      <formula>NOT(ISERROR(SEARCH("NTRAB",K32)))</formula>
    </cfRule>
    <cfRule type="containsText" dxfId="14025" priority="1429" operator="containsText" text="FERIADO">
      <formula>NOT(ISERROR(SEARCH("FERIADO",K32)))</formula>
    </cfRule>
  </conditionalFormatting>
  <conditionalFormatting sqref="K32">
    <cfRule type="containsText" dxfId="14024" priority="1427" operator="containsText" text="FÉRIAS">
      <formula>NOT(ISERROR(SEARCH("FÉRIAS",K32)))</formula>
    </cfRule>
  </conditionalFormatting>
  <conditionalFormatting sqref="K32">
    <cfRule type="expression" dxfId="14023" priority="1423">
      <formula>K31="FERIADO"</formula>
    </cfRule>
    <cfRule type="expression" dxfId="14022" priority="1424">
      <formula>K31="NTRAB"</formula>
    </cfRule>
    <cfRule type="expression" dxfId="14021" priority="1425">
      <formula>K31="FÉRIAS"</formula>
    </cfRule>
    <cfRule type="expression" dxfId="14020" priority="1426">
      <formula>K31="ATESTADO"</formula>
    </cfRule>
  </conditionalFormatting>
  <conditionalFormatting sqref="K32">
    <cfRule type="containsText" dxfId="14019" priority="1422" operator="containsText" text="ATESTADO">
      <formula>NOT(ISERROR(SEARCH("ATESTADO",K32)))</formula>
    </cfRule>
  </conditionalFormatting>
  <conditionalFormatting sqref="K31:K32">
    <cfRule type="containsText" dxfId="14018" priority="1421" operator="containsText" text="HOJE">
      <formula>NOT(ISERROR(SEARCH("HOJE",K31)))</formula>
    </cfRule>
  </conditionalFormatting>
  <conditionalFormatting sqref="K13">
    <cfRule type="containsText" dxfId="14017" priority="1419" operator="containsText" text="NTRAB">
      <formula>NOT(ISERROR(SEARCH("NTRAB",K13)))</formula>
    </cfRule>
    <cfRule type="containsText" dxfId="14016" priority="1420" operator="containsText" text="FERIADO">
      <formula>NOT(ISERROR(SEARCH("FERIADO",K13)))</formula>
    </cfRule>
  </conditionalFormatting>
  <conditionalFormatting sqref="K13">
    <cfRule type="containsText" dxfId="14015" priority="1418" operator="containsText" text="FÉRIAS">
      <formula>NOT(ISERROR(SEARCH("FÉRIAS",K13)))</formula>
    </cfRule>
  </conditionalFormatting>
  <conditionalFormatting sqref="K13">
    <cfRule type="expression" dxfId="14014" priority="1414">
      <formula>K12="FERIADO"</formula>
    </cfRule>
    <cfRule type="expression" dxfId="14013" priority="1415">
      <formula>K12="NTRAB"</formula>
    </cfRule>
    <cfRule type="expression" dxfId="14012" priority="1416">
      <formula>K12="FÉRIAS"</formula>
    </cfRule>
    <cfRule type="expression" dxfId="14011" priority="1417">
      <formula>K12="ATESTADO"</formula>
    </cfRule>
  </conditionalFormatting>
  <conditionalFormatting sqref="K13">
    <cfRule type="containsText" dxfId="14010" priority="1413" operator="containsText" text="ATESTADO">
      <formula>NOT(ISERROR(SEARCH("ATESTADO",K13)))</formula>
    </cfRule>
  </conditionalFormatting>
  <conditionalFormatting sqref="K13">
    <cfRule type="expression" dxfId="14009" priority="1409">
      <formula>K11="ATESTADO"</formula>
    </cfRule>
    <cfRule type="expression" dxfId="14008" priority="1410">
      <formula>K11="FÉRIAS"</formula>
    </cfRule>
    <cfRule type="expression" dxfId="14007" priority="1411">
      <formula>K11="NTRAB"</formula>
    </cfRule>
    <cfRule type="expression" dxfId="14006" priority="1412">
      <formula>K11="FERIADO"</formula>
    </cfRule>
  </conditionalFormatting>
  <conditionalFormatting sqref="K13">
    <cfRule type="containsText" dxfId="14005" priority="1408" operator="containsText" text="HOJE">
      <formula>NOT(ISERROR(SEARCH("HOJE",K13)))</formula>
    </cfRule>
  </conditionalFormatting>
  <conditionalFormatting sqref="K17">
    <cfRule type="containsText" dxfId="14004" priority="1406" operator="containsText" text="NTRAB">
      <formula>NOT(ISERROR(SEARCH("NTRAB",K17)))</formula>
    </cfRule>
    <cfRule type="containsText" dxfId="14003" priority="1407" operator="containsText" text="FERIADO">
      <formula>NOT(ISERROR(SEARCH("FERIADO",K17)))</formula>
    </cfRule>
  </conditionalFormatting>
  <conditionalFormatting sqref="K17">
    <cfRule type="containsText" dxfId="14002" priority="1405" operator="containsText" text="FÉRIAS">
      <formula>NOT(ISERROR(SEARCH("FÉRIAS",K17)))</formula>
    </cfRule>
  </conditionalFormatting>
  <conditionalFormatting sqref="K17">
    <cfRule type="expression" dxfId="14001" priority="1401">
      <formula>K16="FERIADO"</formula>
    </cfRule>
    <cfRule type="expression" dxfId="14000" priority="1402">
      <formula>K16="NTRAB"</formula>
    </cfRule>
    <cfRule type="expression" dxfId="13999" priority="1403">
      <formula>K16="FÉRIAS"</formula>
    </cfRule>
    <cfRule type="expression" dxfId="13998" priority="1404">
      <formula>K16="ATESTADO"</formula>
    </cfRule>
  </conditionalFormatting>
  <conditionalFormatting sqref="K17">
    <cfRule type="containsText" dxfId="13997" priority="1400" operator="containsText" text="ATESTADO">
      <formula>NOT(ISERROR(SEARCH("ATESTADO",K17)))</formula>
    </cfRule>
  </conditionalFormatting>
  <conditionalFormatting sqref="K17">
    <cfRule type="expression" dxfId="13996" priority="1396">
      <formula>K15="ATESTADO"</formula>
    </cfRule>
    <cfRule type="expression" dxfId="13995" priority="1397">
      <formula>K15="FÉRIAS"</formula>
    </cfRule>
    <cfRule type="expression" dxfId="13994" priority="1398">
      <formula>K15="NTRAB"</formula>
    </cfRule>
    <cfRule type="expression" dxfId="13993" priority="1399">
      <formula>K15="FERIADO"</formula>
    </cfRule>
  </conditionalFormatting>
  <conditionalFormatting sqref="K17">
    <cfRule type="containsText" dxfId="13992" priority="1395" operator="containsText" text="HOJE">
      <formula>NOT(ISERROR(SEARCH("HOJE",K17)))</formula>
    </cfRule>
  </conditionalFormatting>
  <conditionalFormatting sqref="K21">
    <cfRule type="containsText" dxfId="13991" priority="1393" operator="containsText" text="NTRAB">
      <formula>NOT(ISERROR(SEARCH("NTRAB",K21)))</formula>
    </cfRule>
    <cfRule type="containsText" dxfId="13990" priority="1394" operator="containsText" text="FERIADO">
      <formula>NOT(ISERROR(SEARCH("FERIADO",K21)))</formula>
    </cfRule>
  </conditionalFormatting>
  <conditionalFormatting sqref="K21">
    <cfRule type="containsText" dxfId="13989" priority="1392" operator="containsText" text="FÉRIAS">
      <formula>NOT(ISERROR(SEARCH("FÉRIAS",K21)))</formula>
    </cfRule>
  </conditionalFormatting>
  <conditionalFormatting sqref="K21">
    <cfRule type="expression" dxfId="13988" priority="1388">
      <formula>K20="FERIADO"</formula>
    </cfRule>
    <cfRule type="expression" dxfId="13987" priority="1389">
      <formula>K20="NTRAB"</formula>
    </cfRule>
    <cfRule type="expression" dxfId="13986" priority="1390">
      <formula>K20="FÉRIAS"</formula>
    </cfRule>
    <cfRule type="expression" dxfId="13985" priority="1391">
      <formula>K20="ATESTADO"</formula>
    </cfRule>
  </conditionalFormatting>
  <conditionalFormatting sqref="K21">
    <cfRule type="containsText" dxfId="13984" priority="1387" operator="containsText" text="ATESTADO">
      <formula>NOT(ISERROR(SEARCH("ATESTADO",K21)))</formula>
    </cfRule>
  </conditionalFormatting>
  <conditionalFormatting sqref="K21">
    <cfRule type="expression" dxfId="13983" priority="1383">
      <formula>K19="ATESTADO"</formula>
    </cfRule>
    <cfRule type="expression" dxfId="13982" priority="1384">
      <formula>K19="FÉRIAS"</formula>
    </cfRule>
    <cfRule type="expression" dxfId="13981" priority="1385">
      <formula>K19="NTRAB"</formula>
    </cfRule>
    <cfRule type="expression" dxfId="13980" priority="1386">
      <formula>K19="FERIADO"</formula>
    </cfRule>
  </conditionalFormatting>
  <conditionalFormatting sqref="K21">
    <cfRule type="containsText" dxfId="13979" priority="1382" operator="containsText" text="HOJE">
      <formula>NOT(ISERROR(SEARCH("HOJE",K21)))</formula>
    </cfRule>
  </conditionalFormatting>
  <conditionalFormatting sqref="K25">
    <cfRule type="containsText" dxfId="13978" priority="1380" operator="containsText" text="NTRAB">
      <formula>NOT(ISERROR(SEARCH("NTRAB",K25)))</formula>
    </cfRule>
    <cfRule type="containsText" dxfId="13977" priority="1381" operator="containsText" text="FERIADO">
      <formula>NOT(ISERROR(SEARCH("FERIADO",K25)))</formula>
    </cfRule>
  </conditionalFormatting>
  <conditionalFormatting sqref="K25">
    <cfRule type="containsText" dxfId="13976" priority="1379" operator="containsText" text="FÉRIAS">
      <formula>NOT(ISERROR(SEARCH("FÉRIAS",K25)))</formula>
    </cfRule>
  </conditionalFormatting>
  <conditionalFormatting sqref="K25">
    <cfRule type="expression" dxfId="13975" priority="1375">
      <formula>K24="FERIADO"</formula>
    </cfRule>
    <cfRule type="expression" dxfId="13974" priority="1376">
      <formula>K24="NTRAB"</formula>
    </cfRule>
    <cfRule type="expression" dxfId="13973" priority="1377">
      <formula>K24="FÉRIAS"</formula>
    </cfRule>
    <cfRule type="expression" dxfId="13972" priority="1378">
      <formula>K24="ATESTADO"</formula>
    </cfRule>
  </conditionalFormatting>
  <conditionalFormatting sqref="K25">
    <cfRule type="containsText" dxfId="13971" priority="1374" operator="containsText" text="ATESTADO">
      <formula>NOT(ISERROR(SEARCH("ATESTADO",K25)))</formula>
    </cfRule>
  </conditionalFormatting>
  <conditionalFormatting sqref="K25">
    <cfRule type="expression" dxfId="13970" priority="1370">
      <formula>K23="ATESTADO"</formula>
    </cfRule>
    <cfRule type="expression" dxfId="13969" priority="1371">
      <formula>K23="FÉRIAS"</formula>
    </cfRule>
    <cfRule type="expression" dxfId="13968" priority="1372">
      <formula>K23="NTRAB"</formula>
    </cfRule>
    <cfRule type="expression" dxfId="13967" priority="1373">
      <formula>K23="FERIADO"</formula>
    </cfRule>
  </conditionalFormatting>
  <conditionalFormatting sqref="K25">
    <cfRule type="containsText" dxfId="13966" priority="1369" operator="containsText" text="HOJE">
      <formula>NOT(ISERROR(SEARCH("HOJE",K25)))</formula>
    </cfRule>
  </conditionalFormatting>
  <conditionalFormatting sqref="K29">
    <cfRule type="containsText" dxfId="13965" priority="1367" operator="containsText" text="NTRAB">
      <formula>NOT(ISERROR(SEARCH("NTRAB",K29)))</formula>
    </cfRule>
    <cfRule type="containsText" dxfId="13964" priority="1368" operator="containsText" text="FERIADO">
      <formula>NOT(ISERROR(SEARCH("FERIADO",K29)))</formula>
    </cfRule>
  </conditionalFormatting>
  <conditionalFormatting sqref="K29">
    <cfRule type="containsText" dxfId="13963" priority="1366" operator="containsText" text="FÉRIAS">
      <formula>NOT(ISERROR(SEARCH("FÉRIAS",K29)))</formula>
    </cfRule>
  </conditionalFormatting>
  <conditionalFormatting sqref="K29">
    <cfRule type="expression" dxfId="13962" priority="1362">
      <formula>K28="FERIADO"</formula>
    </cfRule>
    <cfRule type="expression" dxfId="13961" priority="1363">
      <formula>K28="NTRAB"</formula>
    </cfRule>
    <cfRule type="expression" dxfId="13960" priority="1364">
      <formula>K28="FÉRIAS"</formula>
    </cfRule>
    <cfRule type="expression" dxfId="13959" priority="1365">
      <formula>K28="ATESTADO"</formula>
    </cfRule>
  </conditionalFormatting>
  <conditionalFormatting sqref="K29">
    <cfRule type="containsText" dxfId="13958" priority="1361" operator="containsText" text="ATESTADO">
      <formula>NOT(ISERROR(SEARCH("ATESTADO",K29)))</formula>
    </cfRule>
  </conditionalFormatting>
  <conditionalFormatting sqref="K29">
    <cfRule type="expression" dxfId="13957" priority="1357">
      <formula>K27="ATESTADO"</formula>
    </cfRule>
    <cfRule type="expression" dxfId="13956" priority="1358">
      <formula>K27="FÉRIAS"</formula>
    </cfRule>
    <cfRule type="expression" dxfId="13955" priority="1359">
      <formula>K27="NTRAB"</formula>
    </cfRule>
    <cfRule type="expression" dxfId="13954" priority="1360">
      <formula>K27="FERIADO"</formula>
    </cfRule>
  </conditionalFormatting>
  <conditionalFormatting sqref="K29">
    <cfRule type="containsText" dxfId="13953" priority="1356" operator="containsText" text="HOJE">
      <formula>NOT(ISERROR(SEARCH("HOJE",K29)))</formula>
    </cfRule>
  </conditionalFormatting>
  <conditionalFormatting sqref="K33">
    <cfRule type="containsText" dxfId="13952" priority="1354" operator="containsText" text="NTRAB">
      <formula>NOT(ISERROR(SEARCH("NTRAB",K33)))</formula>
    </cfRule>
    <cfRule type="containsText" dxfId="13951" priority="1355" operator="containsText" text="FERIADO">
      <formula>NOT(ISERROR(SEARCH("FERIADO",K33)))</formula>
    </cfRule>
  </conditionalFormatting>
  <conditionalFormatting sqref="K33">
    <cfRule type="containsText" dxfId="13950" priority="1353" operator="containsText" text="FÉRIAS">
      <formula>NOT(ISERROR(SEARCH("FÉRIAS",K33)))</formula>
    </cfRule>
  </conditionalFormatting>
  <conditionalFormatting sqref="K33">
    <cfRule type="expression" dxfId="13949" priority="1349">
      <formula>K32="FERIADO"</formula>
    </cfRule>
    <cfRule type="expression" dxfId="13948" priority="1350">
      <formula>K32="NTRAB"</formula>
    </cfRule>
    <cfRule type="expression" dxfId="13947" priority="1351">
      <formula>K32="FÉRIAS"</formula>
    </cfRule>
    <cfRule type="expression" dxfId="13946" priority="1352">
      <formula>K32="ATESTADO"</formula>
    </cfRule>
  </conditionalFormatting>
  <conditionalFormatting sqref="K33">
    <cfRule type="containsText" dxfId="13945" priority="1348" operator="containsText" text="ATESTADO">
      <formula>NOT(ISERROR(SEARCH("ATESTADO",K33)))</formula>
    </cfRule>
  </conditionalFormatting>
  <conditionalFormatting sqref="K33">
    <cfRule type="expression" dxfId="13944" priority="1344">
      <formula>K31="ATESTADO"</formula>
    </cfRule>
    <cfRule type="expression" dxfId="13943" priority="1345">
      <formula>K31="FÉRIAS"</formula>
    </cfRule>
    <cfRule type="expression" dxfId="13942" priority="1346">
      <formula>K31="NTRAB"</formula>
    </cfRule>
    <cfRule type="expression" dxfId="13941" priority="1347">
      <formula>K31="FERIADO"</formula>
    </cfRule>
  </conditionalFormatting>
  <conditionalFormatting sqref="K33">
    <cfRule type="containsText" dxfId="13940" priority="1343" operator="containsText" text="HOJE">
      <formula>NOT(ISERROR(SEARCH("HOJE",K33)))</formula>
    </cfRule>
  </conditionalFormatting>
  <conditionalFormatting sqref="K5">
    <cfRule type="containsText" dxfId="13939" priority="1341" operator="containsText" text="NTRAB">
      <formula>NOT(ISERROR(SEARCH("NTRAB",K5)))</formula>
    </cfRule>
    <cfRule type="containsText" dxfId="13938" priority="1342" operator="containsText" text="FERIADO">
      <formula>NOT(ISERROR(SEARCH("FERIADO",K5)))</formula>
    </cfRule>
  </conditionalFormatting>
  <conditionalFormatting sqref="K5">
    <cfRule type="containsText" dxfId="13937" priority="1340" operator="containsText" text="FÉRIAS">
      <formula>NOT(ISERROR(SEARCH("FÉRIAS",K5)))</formula>
    </cfRule>
  </conditionalFormatting>
  <conditionalFormatting sqref="K5">
    <cfRule type="expression" dxfId="13936" priority="1336">
      <formula>K4="FERIADO"</formula>
    </cfRule>
    <cfRule type="expression" dxfId="13935" priority="1337">
      <formula>K4="NTRAB"</formula>
    </cfRule>
    <cfRule type="expression" dxfId="13934" priority="1338">
      <formula>K4="FÉRIAS"</formula>
    </cfRule>
    <cfRule type="expression" dxfId="13933" priority="1339">
      <formula>K4="ATESTADO"</formula>
    </cfRule>
  </conditionalFormatting>
  <conditionalFormatting sqref="K5">
    <cfRule type="containsText" dxfId="13932" priority="1335" operator="containsText" text="ATESTADO">
      <formula>NOT(ISERROR(SEARCH("ATESTADO",K5)))</formula>
    </cfRule>
  </conditionalFormatting>
  <conditionalFormatting sqref="K5">
    <cfRule type="expression" dxfId="13931" priority="1331">
      <formula>K3="ATESTADO"</formula>
    </cfRule>
    <cfRule type="expression" dxfId="13930" priority="1332">
      <formula>K3="FÉRIAS"</formula>
    </cfRule>
    <cfRule type="expression" dxfId="13929" priority="1333">
      <formula>K3="NTRAB"</formula>
    </cfRule>
    <cfRule type="expression" dxfId="13928" priority="1334">
      <formula>K3="FERIADO"</formula>
    </cfRule>
  </conditionalFormatting>
  <conditionalFormatting sqref="K5">
    <cfRule type="containsText" dxfId="13927" priority="1330" operator="containsText" text="HOJE">
      <formula>NOT(ISERROR(SEARCH("HOJE",K5)))</formula>
    </cfRule>
  </conditionalFormatting>
  <conditionalFormatting sqref="K4">
    <cfRule type="containsText" dxfId="13926" priority="1328" operator="containsText" text="NTRAB">
      <formula>NOT(ISERROR(SEARCH("NTRAB",K4)))</formula>
    </cfRule>
    <cfRule type="containsText" dxfId="13925" priority="1329" operator="containsText" text="FERIADO">
      <formula>NOT(ISERROR(SEARCH("FERIADO",K4)))</formula>
    </cfRule>
  </conditionalFormatting>
  <conditionalFormatting sqref="K4">
    <cfRule type="containsText" dxfId="13924" priority="1327" operator="containsText" text="FÉRIAS">
      <formula>NOT(ISERROR(SEARCH("FÉRIAS",K4)))</formula>
    </cfRule>
  </conditionalFormatting>
  <conditionalFormatting sqref="K4">
    <cfRule type="expression" dxfId="13923" priority="1323">
      <formula>K3="FERIADO"</formula>
    </cfRule>
    <cfRule type="expression" dxfId="13922" priority="1324">
      <formula>K3="NTRAB"</formula>
    </cfRule>
    <cfRule type="expression" dxfId="13921" priority="1325">
      <formula>K3="FÉRIAS"</formula>
    </cfRule>
    <cfRule type="expression" dxfId="13920" priority="1326">
      <formula>K3="ATESTADO"</formula>
    </cfRule>
  </conditionalFormatting>
  <conditionalFormatting sqref="K4">
    <cfRule type="containsText" dxfId="13919" priority="1322" operator="containsText" text="ATESTADO">
      <formula>NOT(ISERROR(SEARCH("ATESTADO",K4)))</formula>
    </cfRule>
  </conditionalFormatting>
  <conditionalFormatting sqref="K4">
    <cfRule type="containsText" dxfId="13918" priority="1321" operator="containsText" text="HOJE">
      <formula>NOT(ISERROR(SEARCH("HOJE",K4)))</formula>
    </cfRule>
  </conditionalFormatting>
  <conditionalFormatting sqref="K34">
    <cfRule type="expression" dxfId="13917" priority="1320">
      <formula>$C$53&gt;=$K$32</formula>
    </cfRule>
  </conditionalFormatting>
  <conditionalFormatting sqref="B44">
    <cfRule type="cellIs" dxfId="13916" priority="1239" operator="equal">
      <formula>$B$51</formula>
    </cfRule>
  </conditionalFormatting>
  <conditionalFormatting sqref="I44">
    <cfRule type="expression" dxfId="13915" priority="1238">
      <formula>$H$44=""</formula>
    </cfRule>
  </conditionalFormatting>
  <conditionalFormatting sqref="I45">
    <cfRule type="expression" dxfId="13914" priority="1237">
      <formula>$H$45=""</formula>
    </cfRule>
  </conditionalFormatting>
  <conditionalFormatting sqref="I46">
    <cfRule type="expression" dxfId="13913" priority="1236">
      <formula>$H$46=""</formula>
    </cfRule>
  </conditionalFormatting>
  <conditionalFormatting sqref="I47">
    <cfRule type="expression" dxfId="13912" priority="1235">
      <formula>$H$47=""</formula>
    </cfRule>
  </conditionalFormatting>
  <conditionalFormatting sqref="K40">
    <cfRule type="containsText" dxfId="13911" priority="1233" operator="containsText" text="NTRAB">
      <formula>NOT(ISERROR(SEARCH("NTRAB",K40)))</formula>
    </cfRule>
    <cfRule type="containsText" dxfId="13910" priority="1234" operator="containsText" text="FERIADO">
      <formula>NOT(ISERROR(SEARCH("FERIADO",K40)))</formula>
    </cfRule>
  </conditionalFormatting>
  <conditionalFormatting sqref="K40">
    <cfRule type="containsText" dxfId="13909" priority="1232" operator="containsText" text="FÉRIAS">
      <formula>NOT(ISERROR(SEARCH("FÉRIAS",K40)))</formula>
    </cfRule>
  </conditionalFormatting>
  <conditionalFormatting sqref="K36 K38">
    <cfRule type="containsText" dxfId="13908" priority="1230" operator="containsText" text="NTRAB">
      <formula>NOT(ISERROR(SEARCH("NTRAB",K36)))</formula>
    </cfRule>
    <cfRule type="containsText" dxfId="13907" priority="1231" operator="containsText" text="FERIADO">
      <formula>NOT(ISERROR(SEARCH("FERIADO",K36)))</formula>
    </cfRule>
  </conditionalFormatting>
  <conditionalFormatting sqref="K36 K38">
    <cfRule type="containsText" dxfId="13906" priority="1229" operator="containsText" text="FÉRIAS">
      <formula>NOT(ISERROR(SEARCH("FÉRIAS",K36)))</formula>
    </cfRule>
  </conditionalFormatting>
  <conditionalFormatting sqref="K37">
    <cfRule type="containsText" dxfId="13905" priority="1227" operator="containsText" text="NTRAB">
      <formula>NOT(ISERROR(SEARCH("NTRAB",K37)))</formula>
    </cfRule>
    <cfRule type="containsText" dxfId="13904" priority="1228" operator="containsText" text="FERIADO">
      <formula>NOT(ISERROR(SEARCH("FERIADO",K37)))</formula>
    </cfRule>
  </conditionalFormatting>
  <conditionalFormatting sqref="K37">
    <cfRule type="containsText" dxfId="13903" priority="1226" operator="containsText" text="FÉRIAS">
      <formula>NOT(ISERROR(SEARCH("FÉRIAS",K37)))</formula>
    </cfRule>
  </conditionalFormatting>
  <conditionalFormatting sqref="K41">
    <cfRule type="containsText" dxfId="13902" priority="1224" operator="containsText" text="NTRAB">
      <formula>NOT(ISERROR(SEARCH("NTRAB",K41)))</formula>
    </cfRule>
    <cfRule type="containsText" dxfId="13901" priority="1225" operator="containsText" text="FERIADO">
      <formula>NOT(ISERROR(SEARCH("FERIADO",K41)))</formula>
    </cfRule>
  </conditionalFormatting>
  <conditionalFormatting sqref="K41">
    <cfRule type="containsText" dxfId="13900" priority="1223" operator="containsText" text="FÉRIAS">
      <formula>NOT(ISERROR(SEARCH("FÉRIAS",K41)))</formula>
    </cfRule>
  </conditionalFormatting>
  <conditionalFormatting sqref="K40:K41">
    <cfRule type="expression" dxfId="13899" priority="1165">
      <formula>$K$41=""</formula>
    </cfRule>
    <cfRule type="expression" dxfId="13898" priority="1219">
      <formula>$K$39="NTRAB"</formula>
    </cfRule>
    <cfRule type="expression" dxfId="13897" priority="1220">
      <formula>$K$39="ATESTADO"</formula>
    </cfRule>
    <cfRule type="expression" dxfId="13896" priority="1221">
      <formula>$K$39="FÉRIAS"</formula>
    </cfRule>
    <cfRule type="expression" dxfId="13895" priority="1222">
      <formula>$K$39="FERIADO"</formula>
    </cfRule>
  </conditionalFormatting>
  <conditionalFormatting sqref="K42">
    <cfRule type="expression" dxfId="13894" priority="1215">
      <formula>$C$53&gt;=$K$40</formula>
    </cfRule>
    <cfRule type="expression" dxfId="13893" priority="1216">
      <formula>$K$41=""</formula>
    </cfRule>
    <cfRule type="containsText" dxfId="13892" priority="1217" operator="containsText" text="NTRAB">
      <formula>NOT(ISERROR(SEARCH("NTRAB",K42)))</formula>
    </cfRule>
    <cfRule type="containsText" dxfId="13891" priority="1218" operator="containsText" text="FERIADO">
      <formula>NOT(ISERROR(SEARCH("FERIADO",K42)))</formula>
    </cfRule>
  </conditionalFormatting>
  <conditionalFormatting sqref="K42">
    <cfRule type="containsText" dxfId="13890" priority="1214" operator="containsText" text="FÉRIAS">
      <formula>NOT(ISERROR(SEARCH("FÉRIAS",K42)))</formula>
    </cfRule>
  </conditionalFormatting>
  <conditionalFormatting sqref="K36:K38">
    <cfRule type="expression" dxfId="13889" priority="1213">
      <formula>$K$37=""</formula>
    </cfRule>
  </conditionalFormatting>
  <conditionalFormatting sqref="K35">
    <cfRule type="expression" dxfId="13888" priority="1210">
      <formula>$K$37=""</formula>
    </cfRule>
    <cfRule type="containsText" dxfId="13887" priority="1211" operator="containsText" text="NTRAB">
      <formula>NOT(ISERROR(SEARCH("NTRAB",K35)))</formula>
    </cfRule>
    <cfRule type="containsText" dxfId="13886" priority="1212" operator="containsText" text="FERIADO">
      <formula>NOT(ISERROR(SEARCH("FERIADO",K35)))</formula>
    </cfRule>
  </conditionalFormatting>
  <conditionalFormatting sqref="K35">
    <cfRule type="containsText" dxfId="13885" priority="1209" operator="containsText" text="FÉRIAS">
      <formula>NOT(ISERROR(SEARCH("FÉRIAS",K35)))</formula>
    </cfRule>
  </conditionalFormatting>
  <conditionalFormatting sqref="K39">
    <cfRule type="expression" dxfId="13884" priority="1206">
      <formula>$K$41=""</formula>
    </cfRule>
    <cfRule type="containsText" dxfId="13883" priority="1207" operator="containsText" text="NTRAB">
      <formula>NOT(ISERROR(SEARCH("NTRAB",K39)))</formula>
    </cfRule>
    <cfRule type="containsText" dxfId="13882" priority="1208" operator="containsText" text="FERIADO">
      <formula>NOT(ISERROR(SEARCH("FERIADO",K39)))</formula>
    </cfRule>
  </conditionalFormatting>
  <conditionalFormatting sqref="K39">
    <cfRule type="containsText" dxfId="13881" priority="1205" operator="containsText" text="FÉRIAS">
      <formula>NOT(ISERROR(SEARCH("FÉRIAS",K39)))</formula>
    </cfRule>
  </conditionalFormatting>
  <conditionalFormatting sqref="K36:K37">
    <cfRule type="expression" dxfId="13880" priority="1201">
      <formula>$K$35="NTRAB"</formula>
    </cfRule>
    <cfRule type="expression" dxfId="13879" priority="1202">
      <formula>$K$35="ATESTADO"</formula>
    </cfRule>
    <cfRule type="expression" dxfId="13878" priority="1203">
      <formula>$K$35="FÉRIAS"</formula>
    </cfRule>
    <cfRule type="expression" dxfId="13877" priority="1204">
      <formula>$K$35="FERIADO"</formula>
    </cfRule>
  </conditionalFormatting>
  <conditionalFormatting sqref="K35:K42">
    <cfRule type="containsText" dxfId="13876" priority="1200" operator="containsText" text="ATESTADO">
      <formula>NOT(ISERROR(SEARCH("ATESTADO",K35)))</formula>
    </cfRule>
  </conditionalFormatting>
  <conditionalFormatting sqref="K35">
    <cfRule type="containsText" dxfId="13875" priority="1198" operator="containsText" text="NTRAB">
      <formula>NOT(ISERROR(SEARCH("NTRAB",K35)))</formula>
    </cfRule>
    <cfRule type="containsText" dxfId="13874" priority="1199" operator="containsText" text="FERIADO">
      <formula>NOT(ISERROR(SEARCH("FERIADO",K35)))</formula>
    </cfRule>
  </conditionalFormatting>
  <conditionalFormatting sqref="K35">
    <cfRule type="containsText" dxfId="13873" priority="1197" operator="containsText" text="FÉRIAS">
      <formula>NOT(ISERROR(SEARCH("FÉRIAS",K35)))</formula>
    </cfRule>
  </conditionalFormatting>
  <conditionalFormatting sqref="K35">
    <cfRule type="containsText" dxfId="13872" priority="1195" operator="containsText" text="NTRAB">
      <formula>NOT(ISERROR(SEARCH("NTRAB",K35)))</formula>
    </cfRule>
    <cfRule type="containsText" dxfId="13871" priority="1196" operator="containsText" text="FERIADO">
      <formula>NOT(ISERROR(SEARCH("FERIADO",K35)))</formula>
    </cfRule>
  </conditionalFormatting>
  <conditionalFormatting sqref="K35">
    <cfRule type="containsText" dxfId="13870" priority="1194" operator="containsText" text="FÉRIAS">
      <formula>NOT(ISERROR(SEARCH("FÉRIAS",K35)))</formula>
    </cfRule>
  </conditionalFormatting>
  <conditionalFormatting sqref="K39">
    <cfRule type="containsText" dxfId="13869" priority="1192" operator="containsText" text="NTRAB">
      <formula>NOT(ISERROR(SEARCH("NTRAB",K39)))</formula>
    </cfRule>
    <cfRule type="containsText" dxfId="13868" priority="1193" operator="containsText" text="FERIADO">
      <formula>NOT(ISERROR(SEARCH("FERIADO",K39)))</formula>
    </cfRule>
  </conditionalFormatting>
  <conditionalFormatting sqref="K39">
    <cfRule type="containsText" dxfId="13867" priority="1191" operator="containsText" text="FÉRIAS">
      <formula>NOT(ISERROR(SEARCH("FÉRIAS",K39)))</formula>
    </cfRule>
  </conditionalFormatting>
  <conditionalFormatting sqref="K39">
    <cfRule type="containsText" dxfId="13866" priority="1189" operator="containsText" text="NTRAB">
      <formula>NOT(ISERROR(SEARCH("NTRAB",K39)))</formula>
    </cfRule>
    <cfRule type="containsText" dxfId="13865" priority="1190" operator="containsText" text="FERIADO">
      <formula>NOT(ISERROR(SEARCH("FERIADO",K39)))</formula>
    </cfRule>
  </conditionalFormatting>
  <conditionalFormatting sqref="K39">
    <cfRule type="containsText" dxfId="13864" priority="1188" operator="containsText" text="FÉRIAS">
      <formula>NOT(ISERROR(SEARCH("FÉRIAS",K39)))</formula>
    </cfRule>
  </conditionalFormatting>
  <conditionalFormatting sqref="K39">
    <cfRule type="containsText" dxfId="13863" priority="1186" operator="containsText" text="NTRAB">
      <formula>NOT(ISERROR(SEARCH("NTRAB",K39)))</formula>
    </cfRule>
    <cfRule type="containsText" dxfId="13862" priority="1187" operator="containsText" text="FERIADO">
      <formula>NOT(ISERROR(SEARCH("FERIADO",K39)))</formula>
    </cfRule>
  </conditionalFormatting>
  <conditionalFormatting sqref="K39">
    <cfRule type="containsText" dxfId="13861" priority="1185" operator="containsText" text="FÉRIAS">
      <formula>NOT(ISERROR(SEARCH("FÉRIAS",K39)))</formula>
    </cfRule>
  </conditionalFormatting>
  <conditionalFormatting sqref="K35:K42">
    <cfRule type="containsText" dxfId="13860" priority="1184" operator="containsText" text="HOJE">
      <formula>NOT(ISERROR(SEARCH("HOJE",K35)))</formula>
    </cfRule>
  </conditionalFormatting>
  <conditionalFormatting sqref="K44 K46">
    <cfRule type="containsText" dxfId="13859" priority="1182" operator="containsText" text="NTRAB">
      <formula>NOT(ISERROR(SEARCH("NTRAB",K44)))</formula>
    </cfRule>
    <cfRule type="containsText" dxfId="13858" priority="1183" operator="containsText" text="FERIADO">
      <formula>NOT(ISERROR(SEARCH("FERIADO",K44)))</formula>
    </cfRule>
  </conditionalFormatting>
  <conditionalFormatting sqref="K44 K46">
    <cfRule type="containsText" dxfId="13857" priority="1181" operator="containsText" text="FÉRIAS">
      <formula>NOT(ISERROR(SEARCH("FÉRIAS",K44)))</formula>
    </cfRule>
  </conditionalFormatting>
  <conditionalFormatting sqref="K45">
    <cfRule type="containsText" dxfId="13856" priority="1179" operator="containsText" text="NTRAB">
      <formula>NOT(ISERROR(SEARCH("NTRAB",K45)))</formula>
    </cfRule>
    <cfRule type="containsText" dxfId="13855" priority="1180" operator="containsText" text="FERIADO">
      <formula>NOT(ISERROR(SEARCH("FERIADO",K45)))</formula>
    </cfRule>
  </conditionalFormatting>
  <conditionalFormatting sqref="K45">
    <cfRule type="containsText" dxfId="13854" priority="1178" operator="containsText" text="FÉRIAS">
      <formula>NOT(ISERROR(SEARCH("FÉRIAS",K45)))</formula>
    </cfRule>
  </conditionalFormatting>
  <conditionalFormatting sqref="K44:K46">
    <cfRule type="expression" dxfId="13853" priority="1177">
      <formula>$C$53&lt;$K$44</formula>
    </cfRule>
  </conditionalFormatting>
  <conditionalFormatting sqref="K46">
    <cfRule type="expression" dxfId="13852" priority="1176">
      <formula>$C$53&gt;=$K$44</formula>
    </cfRule>
  </conditionalFormatting>
  <conditionalFormatting sqref="K44:K45">
    <cfRule type="expression" dxfId="13851" priority="1172">
      <formula>$K$43="ATESTADO"</formula>
    </cfRule>
    <cfRule type="expression" dxfId="13850" priority="1173">
      <formula>$K$43="NTRAB"</formula>
    </cfRule>
    <cfRule type="expression" dxfId="13849" priority="1174">
      <formula>$K$43="FÉRIAS"</formula>
    </cfRule>
    <cfRule type="expression" dxfId="13848" priority="1175">
      <formula>$K$43="FERIADO"</formula>
    </cfRule>
  </conditionalFormatting>
  <conditionalFormatting sqref="K43">
    <cfRule type="containsText" dxfId="13847" priority="1169" operator="containsText" text="ATESTADO">
      <formula>NOT(ISERROR(SEARCH("ATESTADO",K43)))</formula>
    </cfRule>
    <cfRule type="containsText" dxfId="13846" priority="1170" operator="containsText" text="NTRAB">
      <formula>NOT(ISERROR(SEARCH("NTRAB",K43)))</formula>
    </cfRule>
    <cfRule type="containsText" dxfId="13845" priority="1171" operator="containsText" text="FERIADO">
      <formula>NOT(ISERROR(SEARCH("FERIADO",K43)))</formula>
    </cfRule>
  </conditionalFormatting>
  <conditionalFormatting sqref="K43">
    <cfRule type="containsText" dxfId="13844" priority="1168" operator="containsText" text="FÉRIAS">
      <formula>NOT(ISERROR(SEARCH("FÉRIAS",K43)))</formula>
    </cfRule>
  </conditionalFormatting>
  <conditionalFormatting sqref="K43">
    <cfRule type="expression" dxfId="13843" priority="1167">
      <formula>$C$53&lt;$K$44</formula>
    </cfRule>
  </conditionalFormatting>
  <conditionalFormatting sqref="K43:K46">
    <cfRule type="containsText" dxfId="13842" priority="1166" operator="containsText" text="HOJE">
      <formula>NOT(ISERROR(SEARCH("HOJE",K43)))</formula>
    </cfRule>
  </conditionalFormatting>
  <conditionalFormatting sqref="K47:M47">
    <cfRule type="expression" dxfId="13841" priority="1164">
      <formula>$N$47="NÃO"</formula>
    </cfRule>
  </conditionalFormatting>
  <conditionalFormatting sqref="K38">
    <cfRule type="expression" dxfId="13840" priority="1163">
      <formula>$C$53&gt;=$K$36</formula>
    </cfRule>
  </conditionalFormatting>
  <conditionalFormatting sqref="D4">
    <cfRule type="beginsWith" dxfId="13839" priority="1161" operator="beginsWith" text="FER">
      <formula>LEFT(D4,LEN("FER"))="FER"</formula>
    </cfRule>
    <cfRule type="beginsWith" dxfId="13838" priority="1162" operator="beginsWith" text="FRS">
      <formula>LEFT(D4,LEN("FRS"))="FRS"</formula>
    </cfRule>
  </conditionalFormatting>
  <conditionalFormatting sqref="D4">
    <cfRule type="beginsWith" dxfId="13837" priority="1160" operator="beginsWith" text="NT">
      <formula>LEFT(D4,LEN("NT"))="NT"</formula>
    </cfRule>
  </conditionalFormatting>
  <conditionalFormatting sqref="D4">
    <cfRule type="beginsWith" dxfId="13836" priority="1157" operator="beginsWith" text="ANT">
      <formula>LEFT(D4,LEN("ANT"))="ANT"</formula>
    </cfRule>
    <cfRule type="beginsWith" dxfId="13835" priority="1158" operator="beginsWith" text="FAL">
      <formula>LEFT(D4,LEN("FAL"))="FAL"</formula>
    </cfRule>
    <cfRule type="beginsWith" dxfId="13834" priority="1159" operator="beginsWith" text="OK">
      <formula>LEFT(D4,LEN("OK"))="OK"</formula>
    </cfRule>
  </conditionalFormatting>
  <conditionalFormatting sqref="D4">
    <cfRule type="beginsWith" dxfId="13833" priority="1156" operator="beginsWith" text="ATR">
      <formula>LEFT(D4,LEN("ATR"))="ATR"</formula>
    </cfRule>
  </conditionalFormatting>
  <conditionalFormatting sqref="D4">
    <cfRule type="beginsWith" dxfId="13832" priority="1155" operator="beginsWith" text="ATD">
      <formula>LEFT(D4,LEN("ATD"))="ATD"</formula>
    </cfRule>
  </conditionalFormatting>
  <conditionalFormatting sqref="D4">
    <cfRule type="beginsWith" dxfId="13831" priority="1154" operator="beginsWith" text="DP">
      <formula>LEFT(D4,LEN("DP"))="DP"</formula>
    </cfRule>
  </conditionalFormatting>
  <conditionalFormatting sqref="D3">
    <cfRule type="beginsWith" dxfId="13830" priority="1152" operator="beginsWith" text="FER">
      <formula>LEFT(D3,LEN("FER"))="FER"</formula>
    </cfRule>
    <cfRule type="beginsWith" dxfId="13829" priority="1153" operator="beginsWith" text="FRS">
      <formula>LEFT(D3,LEN("FRS"))="FRS"</formula>
    </cfRule>
  </conditionalFormatting>
  <conditionalFormatting sqref="D3">
    <cfRule type="beginsWith" dxfId="13828" priority="1151" operator="beginsWith" text="NT">
      <formula>LEFT(D3,LEN("NT"))="NT"</formula>
    </cfRule>
  </conditionalFormatting>
  <conditionalFormatting sqref="D3">
    <cfRule type="beginsWith" dxfId="13827" priority="1148" operator="beginsWith" text="ANT">
      <formula>LEFT(D3,LEN("ANT"))="ANT"</formula>
    </cfRule>
    <cfRule type="beginsWith" dxfId="13826" priority="1149" operator="beginsWith" text="FAL">
      <formula>LEFT(D3,LEN("FAL"))="FAL"</formula>
    </cfRule>
    <cfRule type="beginsWith" dxfId="13825" priority="1150" operator="beginsWith" text="OK">
      <formula>LEFT(D3,LEN("OK"))="OK"</formula>
    </cfRule>
  </conditionalFormatting>
  <conditionalFormatting sqref="D3">
    <cfRule type="beginsWith" dxfId="13824" priority="1147" operator="beginsWith" text="ATR">
      <formula>LEFT(D3,LEN("ATR"))="ATR"</formula>
    </cfRule>
  </conditionalFormatting>
  <conditionalFormatting sqref="D3">
    <cfRule type="beginsWith" dxfId="13823" priority="1146" operator="beginsWith" text="ATD">
      <formula>LEFT(D3,LEN("ATD"))="ATD"</formula>
    </cfRule>
  </conditionalFormatting>
  <conditionalFormatting sqref="D3">
    <cfRule type="beginsWith" dxfId="13822" priority="1145" operator="beginsWith" text="DP">
      <formula>LEFT(D3,LEN("DP"))="DP"</formula>
    </cfRule>
  </conditionalFormatting>
  <conditionalFormatting sqref="D6">
    <cfRule type="beginsWith" dxfId="13821" priority="1143" operator="beginsWith" text="FER">
      <formula>LEFT(D6,LEN("FER"))="FER"</formula>
    </cfRule>
    <cfRule type="beginsWith" dxfId="13820" priority="1144" operator="beginsWith" text="FRS">
      <formula>LEFT(D6,LEN("FRS"))="FRS"</formula>
    </cfRule>
  </conditionalFormatting>
  <conditionalFormatting sqref="D6">
    <cfRule type="beginsWith" dxfId="13819" priority="1142" operator="beginsWith" text="NT">
      <formula>LEFT(D6,LEN("NT"))="NT"</formula>
    </cfRule>
  </conditionalFormatting>
  <conditionalFormatting sqref="D6">
    <cfRule type="beginsWith" dxfId="13818" priority="1139" operator="beginsWith" text="ANT">
      <formula>LEFT(D6,LEN("ANT"))="ANT"</formula>
    </cfRule>
    <cfRule type="beginsWith" dxfId="13817" priority="1140" operator="beginsWith" text="FAL">
      <formula>LEFT(D6,LEN("FAL"))="FAL"</formula>
    </cfRule>
    <cfRule type="beginsWith" dxfId="13816" priority="1141" operator="beginsWith" text="OK">
      <formula>LEFT(D6,LEN("OK"))="OK"</formula>
    </cfRule>
  </conditionalFormatting>
  <conditionalFormatting sqref="D6">
    <cfRule type="beginsWith" dxfId="13815" priority="1138" operator="beginsWith" text="ATR">
      <formula>LEFT(D6,LEN("ATR"))="ATR"</formula>
    </cfRule>
  </conditionalFormatting>
  <conditionalFormatting sqref="D6">
    <cfRule type="beginsWith" dxfId="13814" priority="1137" operator="beginsWith" text="ATD">
      <formula>LEFT(D6,LEN("ATD"))="ATD"</formula>
    </cfRule>
  </conditionalFormatting>
  <conditionalFormatting sqref="D6">
    <cfRule type="beginsWith" dxfId="13813" priority="1136" stopIfTrue="1" operator="beginsWith" text="DP">
      <formula>LEFT(D6,LEN("DP"))="DP"</formula>
    </cfRule>
  </conditionalFormatting>
  <conditionalFormatting sqref="D5">
    <cfRule type="beginsWith" dxfId="13812" priority="1134" operator="beginsWith" text="FER">
      <formula>LEFT(D5,LEN("FER"))="FER"</formula>
    </cfRule>
    <cfRule type="beginsWith" dxfId="13811" priority="1135" operator="beginsWith" text="FRS">
      <formula>LEFT(D5,LEN("FRS"))="FRS"</formula>
    </cfRule>
  </conditionalFormatting>
  <conditionalFormatting sqref="D5">
    <cfRule type="beginsWith" dxfId="13810" priority="1133" operator="beginsWith" text="NT">
      <formula>LEFT(D5,LEN("NT"))="NT"</formula>
    </cfRule>
  </conditionalFormatting>
  <conditionalFormatting sqref="D5">
    <cfRule type="beginsWith" dxfId="13809" priority="1130" operator="beginsWith" text="ANT">
      <formula>LEFT(D5,LEN("ANT"))="ANT"</formula>
    </cfRule>
    <cfRule type="beginsWith" dxfId="13808" priority="1131" operator="beginsWith" text="FAL">
      <formula>LEFT(D5,LEN("FAL"))="FAL"</formula>
    </cfRule>
    <cfRule type="beginsWith" dxfId="13807" priority="1132" operator="beginsWith" text="OK">
      <formula>LEFT(D5,LEN("OK"))="OK"</formula>
    </cfRule>
  </conditionalFormatting>
  <conditionalFormatting sqref="D5">
    <cfRule type="beginsWith" dxfId="13806" priority="1129" operator="beginsWith" text="ATR">
      <formula>LEFT(D5,LEN("ATR"))="ATR"</formula>
    </cfRule>
  </conditionalFormatting>
  <conditionalFormatting sqref="D5">
    <cfRule type="beginsWith" dxfId="13805" priority="1128" operator="beginsWith" text="ATD">
      <formula>LEFT(D5,LEN("ATD"))="ATD"</formula>
    </cfRule>
  </conditionalFormatting>
  <conditionalFormatting sqref="D5">
    <cfRule type="beginsWith" dxfId="13804" priority="1127" operator="beginsWith" text="DP">
      <formula>LEFT(D5,LEN("DP"))="DP"</formula>
    </cfRule>
  </conditionalFormatting>
  <conditionalFormatting sqref="D8">
    <cfRule type="beginsWith" dxfId="13803" priority="1125" operator="beginsWith" text="FER">
      <formula>LEFT(D8,LEN("FER"))="FER"</formula>
    </cfRule>
    <cfRule type="beginsWith" dxfId="13802" priority="1126" operator="beginsWith" text="FRS">
      <formula>LEFT(D8,LEN("FRS"))="FRS"</formula>
    </cfRule>
  </conditionalFormatting>
  <conditionalFormatting sqref="D8">
    <cfRule type="beginsWith" dxfId="13801" priority="1124" operator="beginsWith" text="NT">
      <formula>LEFT(D8,LEN("NT"))="NT"</formula>
    </cfRule>
  </conditionalFormatting>
  <conditionalFormatting sqref="D8">
    <cfRule type="beginsWith" dxfId="13800" priority="1121" operator="beginsWith" text="ANT">
      <formula>LEFT(D8,LEN("ANT"))="ANT"</formula>
    </cfRule>
    <cfRule type="beginsWith" dxfId="13799" priority="1122" operator="beginsWith" text="FAL">
      <formula>LEFT(D8,LEN("FAL"))="FAL"</formula>
    </cfRule>
    <cfRule type="beginsWith" dxfId="13798" priority="1123" operator="beginsWith" text="OK">
      <formula>LEFT(D8,LEN("OK"))="OK"</formula>
    </cfRule>
  </conditionalFormatting>
  <conditionalFormatting sqref="D8">
    <cfRule type="beginsWith" dxfId="13797" priority="1120" operator="beginsWith" text="ATR">
      <formula>LEFT(D8,LEN("ATR"))="ATR"</formula>
    </cfRule>
  </conditionalFormatting>
  <conditionalFormatting sqref="D8">
    <cfRule type="beginsWith" dxfId="13796" priority="1119" operator="beginsWith" text="ATD">
      <formula>LEFT(D8,LEN("ATD"))="ATD"</formula>
    </cfRule>
  </conditionalFormatting>
  <conditionalFormatting sqref="D8">
    <cfRule type="beginsWith" dxfId="13795" priority="1118" operator="beginsWith" text="DP">
      <formula>LEFT(D8,LEN("DP"))="DP"</formula>
    </cfRule>
  </conditionalFormatting>
  <conditionalFormatting sqref="D7">
    <cfRule type="beginsWith" dxfId="13794" priority="1116" operator="beginsWith" text="FER">
      <formula>LEFT(D7,LEN("FER"))="FER"</formula>
    </cfRule>
    <cfRule type="beginsWith" dxfId="13793" priority="1117" operator="beginsWith" text="FRS">
      <formula>LEFT(D7,LEN("FRS"))="FRS"</formula>
    </cfRule>
  </conditionalFormatting>
  <conditionalFormatting sqref="D7">
    <cfRule type="beginsWith" dxfId="13792" priority="1115" operator="beginsWith" text="NT">
      <formula>LEFT(D7,LEN("NT"))="NT"</formula>
    </cfRule>
  </conditionalFormatting>
  <conditionalFormatting sqref="D7">
    <cfRule type="beginsWith" dxfId="13791" priority="1112" operator="beginsWith" text="ANT">
      <formula>LEFT(D7,LEN("ANT"))="ANT"</formula>
    </cfRule>
    <cfRule type="beginsWith" dxfId="13790" priority="1113" operator="beginsWith" text="FAL">
      <formula>LEFT(D7,LEN("FAL"))="FAL"</formula>
    </cfRule>
    <cfRule type="beginsWith" dxfId="13789" priority="1114" operator="beginsWith" text="OK">
      <formula>LEFT(D7,LEN("OK"))="OK"</formula>
    </cfRule>
  </conditionalFormatting>
  <conditionalFormatting sqref="D7">
    <cfRule type="beginsWith" dxfId="13788" priority="1111" operator="beginsWith" text="ATR">
      <formula>LEFT(D7,LEN("ATR"))="ATR"</formula>
    </cfRule>
  </conditionalFormatting>
  <conditionalFormatting sqref="D7">
    <cfRule type="beginsWith" dxfId="13787" priority="1110" operator="beginsWith" text="ATD">
      <formula>LEFT(D7,LEN("ATD"))="ATD"</formula>
    </cfRule>
  </conditionalFormatting>
  <conditionalFormatting sqref="D7">
    <cfRule type="beginsWith" dxfId="13786" priority="1109" operator="beginsWith" text="DP">
      <formula>LEFT(D7,LEN("DP"))="DP"</formula>
    </cfRule>
  </conditionalFormatting>
  <conditionalFormatting sqref="D10">
    <cfRule type="beginsWith" dxfId="13785" priority="1107" operator="beginsWith" text="FER">
      <formula>LEFT(D10,LEN("FER"))="FER"</formula>
    </cfRule>
    <cfRule type="beginsWith" dxfId="13784" priority="1108" operator="beginsWith" text="FRS">
      <formula>LEFT(D10,LEN("FRS"))="FRS"</formula>
    </cfRule>
  </conditionalFormatting>
  <conditionalFormatting sqref="D10">
    <cfRule type="beginsWith" dxfId="13783" priority="1106" operator="beginsWith" text="NT">
      <formula>LEFT(D10,LEN("NT"))="NT"</formula>
    </cfRule>
  </conditionalFormatting>
  <conditionalFormatting sqref="D10">
    <cfRule type="beginsWith" dxfId="13782" priority="1103" operator="beginsWith" text="ANT">
      <formula>LEFT(D10,LEN("ANT"))="ANT"</formula>
    </cfRule>
    <cfRule type="beginsWith" dxfId="13781" priority="1104" operator="beginsWith" text="FAL">
      <formula>LEFT(D10,LEN("FAL"))="FAL"</formula>
    </cfRule>
    <cfRule type="beginsWith" dxfId="13780" priority="1105" operator="beginsWith" text="OK">
      <formula>LEFT(D10,LEN("OK"))="OK"</formula>
    </cfRule>
  </conditionalFormatting>
  <conditionalFormatting sqref="D10">
    <cfRule type="beginsWith" dxfId="13779" priority="1102" operator="beginsWith" text="ATR">
      <formula>LEFT(D10,LEN("ATR"))="ATR"</formula>
    </cfRule>
  </conditionalFormatting>
  <conditionalFormatting sqref="D10">
    <cfRule type="beginsWith" dxfId="13778" priority="1101" operator="beginsWith" text="ATD">
      <formula>LEFT(D10,LEN("ATD"))="ATD"</formula>
    </cfRule>
  </conditionalFormatting>
  <conditionalFormatting sqref="D10">
    <cfRule type="beginsWith" dxfId="13777" priority="1100" stopIfTrue="1" operator="beginsWith" text="DP">
      <formula>LEFT(D10,LEN("DP"))="DP"</formula>
    </cfRule>
  </conditionalFormatting>
  <conditionalFormatting sqref="D9">
    <cfRule type="beginsWith" dxfId="13776" priority="1098" operator="beginsWith" text="FER">
      <formula>LEFT(D9,LEN("FER"))="FER"</formula>
    </cfRule>
    <cfRule type="beginsWith" dxfId="13775" priority="1099" operator="beginsWith" text="FRS">
      <formula>LEFT(D9,LEN("FRS"))="FRS"</formula>
    </cfRule>
  </conditionalFormatting>
  <conditionalFormatting sqref="D9">
    <cfRule type="beginsWith" dxfId="13774" priority="1097" operator="beginsWith" text="NT">
      <formula>LEFT(D9,LEN("NT"))="NT"</formula>
    </cfRule>
  </conditionalFormatting>
  <conditionalFormatting sqref="D9">
    <cfRule type="beginsWith" dxfId="13773" priority="1094" operator="beginsWith" text="ANT">
      <formula>LEFT(D9,LEN("ANT"))="ANT"</formula>
    </cfRule>
    <cfRule type="beginsWith" dxfId="13772" priority="1095" operator="beginsWith" text="FAL">
      <formula>LEFT(D9,LEN("FAL"))="FAL"</formula>
    </cfRule>
    <cfRule type="beginsWith" dxfId="13771" priority="1096" operator="beginsWith" text="OK">
      <formula>LEFT(D9,LEN("OK"))="OK"</formula>
    </cfRule>
  </conditionalFormatting>
  <conditionalFormatting sqref="D9">
    <cfRule type="beginsWith" dxfId="13770" priority="1093" operator="beginsWith" text="ATR">
      <formula>LEFT(D9,LEN("ATR"))="ATR"</formula>
    </cfRule>
  </conditionalFormatting>
  <conditionalFormatting sqref="D9">
    <cfRule type="beginsWith" dxfId="13769" priority="1092" operator="beginsWith" text="ATD">
      <formula>LEFT(D9,LEN("ATD"))="ATD"</formula>
    </cfRule>
  </conditionalFormatting>
  <conditionalFormatting sqref="D9">
    <cfRule type="beginsWith" dxfId="13768" priority="1091" operator="beginsWith" text="DP">
      <formula>LEFT(D9,LEN("DP"))="DP"</formula>
    </cfRule>
  </conditionalFormatting>
  <conditionalFormatting sqref="B13:D14">
    <cfRule type="expression" dxfId="13767" priority="1087">
      <formula>A11="FERIADO"</formula>
    </cfRule>
    <cfRule type="expression" dxfId="13766" priority="1088">
      <formula>A11="FÉRIAS"</formula>
    </cfRule>
    <cfRule type="expression" dxfId="13765" priority="1089">
      <formula>A11="ATESTADO"</formula>
    </cfRule>
    <cfRule type="expression" dxfId="13764" priority="1090">
      <formula>A11="NTRAB"</formula>
    </cfRule>
  </conditionalFormatting>
  <conditionalFormatting sqref="D11">
    <cfRule type="beginsWith" dxfId="13763" priority="1084" operator="beginsWith" text="DP">
      <formula>LEFT(D11,LEN("DP"))="DP"</formula>
    </cfRule>
    <cfRule type="beginsWith" dxfId="13762" priority="1085" operator="beginsWith" text="FER">
      <formula>LEFT(D11,LEN("FER"))="FER"</formula>
    </cfRule>
    <cfRule type="beginsWith" dxfId="13761" priority="1086" operator="beginsWith" text="FRS">
      <formula>LEFT(D11,LEN("FRS"))="FRS"</formula>
    </cfRule>
  </conditionalFormatting>
  <conditionalFormatting sqref="D11">
    <cfRule type="beginsWith" dxfId="13760" priority="1083" operator="beginsWith" text="NT">
      <formula>LEFT(D11,LEN("NT"))="NT"</formula>
    </cfRule>
  </conditionalFormatting>
  <conditionalFormatting sqref="D11">
    <cfRule type="beginsWith" dxfId="13759" priority="1080" operator="beginsWith" text="ANT">
      <formula>LEFT(D11,LEN("ANT"))="ANT"</formula>
    </cfRule>
    <cfRule type="beginsWith" dxfId="13758" priority="1081" operator="beginsWith" text="FAL">
      <formula>LEFT(D11,LEN("FAL"))="FAL"</formula>
    </cfRule>
    <cfRule type="beginsWith" dxfId="13757" priority="1082" operator="beginsWith" text="OK">
      <formula>LEFT(D11,LEN("OK"))="OK"</formula>
    </cfRule>
  </conditionalFormatting>
  <conditionalFormatting sqref="D11">
    <cfRule type="beginsWith" dxfId="13756" priority="1079" operator="beginsWith" text="ATR">
      <formula>LEFT(D11,LEN("ATR"))="ATR"</formula>
    </cfRule>
  </conditionalFormatting>
  <conditionalFormatting sqref="D11">
    <cfRule type="beginsWith" dxfId="13755" priority="1078" operator="beginsWith" text="ATD">
      <formula>LEFT(D11,LEN("ATD"))="ATD"</formula>
    </cfRule>
  </conditionalFormatting>
  <conditionalFormatting sqref="D12">
    <cfRule type="beginsWith" dxfId="13754" priority="1076" operator="beginsWith" text="FER">
      <formula>LEFT(D12,LEN("FER"))="FER"</formula>
    </cfRule>
    <cfRule type="beginsWith" dxfId="13753" priority="1077" operator="beginsWith" text="FRS">
      <formula>LEFT(D12,LEN("FRS"))="FRS"</formula>
    </cfRule>
  </conditionalFormatting>
  <conditionalFormatting sqref="D12">
    <cfRule type="beginsWith" dxfId="13752" priority="1075" operator="beginsWith" text="NT">
      <formula>LEFT(D12,LEN("NT"))="NT"</formula>
    </cfRule>
  </conditionalFormatting>
  <conditionalFormatting sqref="D12">
    <cfRule type="beginsWith" dxfId="13751" priority="1072" operator="beginsWith" text="ANT">
      <formula>LEFT(D12,LEN("ANT"))="ANT"</formula>
    </cfRule>
    <cfRule type="beginsWith" dxfId="13750" priority="1073" operator="beginsWith" text="FAL">
      <formula>LEFT(D12,LEN("FAL"))="FAL"</formula>
    </cfRule>
    <cfRule type="beginsWith" dxfId="13749" priority="1074" operator="beginsWith" text="OK">
      <formula>LEFT(D12,LEN("OK"))="OK"</formula>
    </cfRule>
  </conditionalFormatting>
  <conditionalFormatting sqref="D12">
    <cfRule type="beginsWith" dxfId="13748" priority="1071" operator="beginsWith" text="ATR">
      <formula>LEFT(D12,LEN("ATR"))="ATR"</formula>
    </cfRule>
  </conditionalFormatting>
  <conditionalFormatting sqref="D12">
    <cfRule type="beginsWith" dxfId="13747" priority="1070" operator="beginsWith" text="ATD">
      <formula>LEFT(D12,LEN("ATD"))="ATD"</formula>
    </cfRule>
  </conditionalFormatting>
  <conditionalFormatting sqref="D12">
    <cfRule type="beginsWith" dxfId="13746" priority="1069" stopIfTrue="1" operator="beginsWith" text="DP">
      <formula>LEFT(D12,LEN("DP"))="DP"</formula>
    </cfRule>
  </conditionalFormatting>
  <conditionalFormatting sqref="B15:D18">
    <cfRule type="expression" dxfId="13745" priority="1065">
      <formula>A15="FÉRIAS"</formula>
    </cfRule>
    <cfRule type="expression" dxfId="13744" priority="1066">
      <formula>A15="FERIADO"</formula>
    </cfRule>
    <cfRule type="expression" dxfId="13743" priority="1067">
      <formula>A15="ATESTADO"</formula>
    </cfRule>
    <cfRule type="expression" dxfId="13742" priority="1068">
      <formula>A15="NTRAB"</formula>
    </cfRule>
  </conditionalFormatting>
  <conditionalFormatting sqref="D20">
    <cfRule type="beginsWith" dxfId="13741" priority="1063" operator="beginsWith" text="FER">
      <formula>LEFT(D20,LEN("FER"))="FER"</formula>
    </cfRule>
    <cfRule type="beginsWith" dxfId="13740" priority="1064" operator="beginsWith" text="FRS">
      <formula>LEFT(D20,LEN("FRS"))="FRS"</formula>
    </cfRule>
  </conditionalFormatting>
  <conditionalFormatting sqref="D20">
    <cfRule type="beginsWith" dxfId="13739" priority="1062" operator="beginsWith" text="NT">
      <formula>LEFT(D20,LEN("NT"))="NT"</formula>
    </cfRule>
  </conditionalFormatting>
  <conditionalFormatting sqref="D20">
    <cfRule type="beginsWith" dxfId="13738" priority="1059" operator="beginsWith" text="ANT">
      <formula>LEFT(D20,LEN("ANT"))="ANT"</formula>
    </cfRule>
    <cfRule type="beginsWith" dxfId="13737" priority="1060" operator="beginsWith" text="FAL">
      <formula>LEFT(D20,LEN("FAL"))="FAL"</formula>
    </cfRule>
    <cfRule type="beginsWith" dxfId="13736" priority="1061" operator="beginsWith" text="OK">
      <formula>LEFT(D20,LEN("OK"))="OK"</formula>
    </cfRule>
  </conditionalFormatting>
  <conditionalFormatting sqref="D20">
    <cfRule type="beginsWith" dxfId="13735" priority="1058" operator="beginsWith" text="ATR">
      <formula>LEFT(D20,LEN("ATR"))="ATR"</formula>
    </cfRule>
  </conditionalFormatting>
  <conditionalFormatting sqref="D20">
    <cfRule type="beginsWith" dxfId="13734" priority="1057" operator="beginsWith" text="ATD">
      <formula>LEFT(D20,LEN("ATD"))="ATD"</formula>
    </cfRule>
  </conditionalFormatting>
  <conditionalFormatting sqref="D20">
    <cfRule type="beginsWith" dxfId="13733" priority="1056" operator="beginsWith" text="DP">
      <formula>LEFT(D20,LEN("DP"))="DP"</formula>
    </cfRule>
  </conditionalFormatting>
  <conditionalFormatting sqref="D19">
    <cfRule type="beginsWith" dxfId="13732" priority="1054" operator="beginsWith" text="FER">
      <formula>LEFT(D19,LEN("FER"))="FER"</formula>
    </cfRule>
    <cfRule type="beginsWith" dxfId="13731" priority="1055" operator="beginsWith" text="FRS">
      <formula>LEFT(D19,LEN("FRS"))="FRS"</formula>
    </cfRule>
  </conditionalFormatting>
  <conditionalFormatting sqref="D19">
    <cfRule type="beginsWith" dxfId="13730" priority="1053" operator="beginsWith" text="NT">
      <formula>LEFT(D19,LEN("NT"))="NT"</formula>
    </cfRule>
  </conditionalFormatting>
  <conditionalFormatting sqref="D19">
    <cfRule type="beginsWith" dxfId="13729" priority="1050" operator="beginsWith" text="ANT">
      <formula>LEFT(D19,LEN("ANT"))="ANT"</formula>
    </cfRule>
    <cfRule type="beginsWith" dxfId="13728" priority="1051" operator="beginsWith" text="FAL">
      <formula>LEFT(D19,LEN("FAL"))="FAL"</formula>
    </cfRule>
    <cfRule type="beginsWith" dxfId="13727" priority="1052" operator="beginsWith" text="OK">
      <formula>LEFT(D19,LEN("OK"))="OK"</formula>
    </cfRule>
  </conditionalFormatting>
  <conditionalFormatting sqref="D19">
    <cfRule type="beginsWith" dxfId="13726" priority="1049" operator="beginsWith" text="ATR">
      <formula>LEFT(D19,LEN("ATR"))="ATR"</formula>
    </cfRule>
  </conditionalFormatting>
  <conditionalFormatting sqref="D19">
    <cfRule type="beginsWith" dxfId="13725" priority="1048" operator="beginsWith" text="ATD">
      <formula>LEFT(D19,LEN("ATD"))="ATD"</formula>
    </cfRule>
  </conditionalFormatting>
  <conditionalFormatting sqref="D19">
    <cfRule type="beginsWith" dxfId="13724" priority="1047" operator="beginsWith" text="DP">
      <formula>LEFT(D19,LEN("DP"))="DP"</formula>
    </cfRule>
  </conditionalFormatting>
  <conditionalFormatting sqref="D22">
    <cfRule type="beginsWith" dxfId="13723" priority="1045" operator="beginsWith" text="FER">
      <formula>LEFT(D22,LEN("FER"))="FER"</formula>
    </cfRule>
    <cfRule type="beginsWith" dxfId="13722" priority="1046" operator="beginsWith" text="FRS">
      <formula>LEFT(D22,LEN("FRS"))="FRS"</formula>
    </cfRule>
  </conditionalFormatting>
  <conditionalFormatting sqref="D22">
    <cfRule type="beginsWith" dxfId="13721" priority="1044" operator="beginsWith" text="NT">
      <formula>LEFT(D22,LEN("NT"))="NT"</formula>
    </cfRule>
  </conditionalFormatting>
  <conditionalFormatting sqref="D22">
    <cfRule type="beginsWith" dxfId="13720" priority="1041" operator="beginsWith" text="ANT">
      <formula>LEFT(D22,LEN("ANT"))="ANT"</formula>
    </cfRule>
    <cfRule type="beginsWith" dxfId="13719" priority="1042" operator="beginsWith" text="FAL">
      <formula>LEFT(D22,LEN("FAL"))="FAL"</formula>
    </cfRule>
    <cfRule type="beginsWith" dxfId="13718" priority="1043" operator="beginsWith" text="OK">
      <formula>LEFT(D22,LEN("OK"))="OK"</formula>
    </cfRule>
  </conditionalFormatting>
  <conditionalFormatting sqref="D22">
    <cfRule type="beginsWith" dxfId="13717" priority="1040" operator="beginsWith" text="ATR">
      <formula>LEFT(D22,LEN("ATR"))="ATR"</formula>
    </cfRule>
  </conditionalFormatting>
  <conditionalFormatting sqref="D22">
    <cfRule type="beginsWith" dxfId="13716" priority="1039" operator="beginsWith" text="ATD">
      <formula>LEFT(D22,LEN("ATD"))="ATD"</formula>
    </cfRule>
  </conditionalFormatting>
  <conditionalFormatting sqref="D22">
    <cfRule type="beginsWith" dxfId="13715" priority="1038" stopIfTrue="1" operator="beginsWith" text="DP">
      <formula>LEFT(D22,LEN("DP"))="DP"</formula>
    </cfRule>
  </conditionalFormatting>
  <conditionalFormatting sqref="D21">
    <cfRule type="beginsWith" dxfId="13714" priority="1036" operator="beginsWith" text="FER">
      <formula>LEFT(D21,LEN("FER"))="FER"</formula>
    </cfRule>
    <cfRule type="beginsWith" dxfId="13713" priority="1037" operator="beginsWith" text="FRS">
      <formula>LEFT(D21,LEN("FRS"))="FRS"</formula>
    </cfRule>
  </conditionalFormatting>
  <conditionalFormatting sqref="D21">
    <cfRule type="beginsWith" dxfId="13712" priority="1035" operator="beginsWith" text="NT">
      <formula>LEFT(D21,LEN("NT"))="NT"</formula>
    </cfRule>
  </conditionalFormatting>
  <conditionalFormatting sqref="D21">
    <cfRule type="beginsWith" dxfId="13711" priority="1032" operator="beginsWith" text="ANT">
      <formula>LEFT(D21,LEN("ANT"))="ANT"</formula>
    </cfRule>
    <cfRule type="beginsWith" dxfId="13710" priority="1033" operator="beginsWith" text="FAL">
      <formula>LEFT(D21,LEN("FAL"))="FAL"</formula>
    </cfRule>
    <cfRule type="beginsWith" dxfId="13709" priority="1034" operator="beginsWith" text="OK">
      <formula>LEFT(D21,LEN("OK"))="OK"</formula>
    </cfRule>
  </conditionalFormatting>
  <conditionalFormatting sqref="D21">
    <cfRule type="beginsWith" dxfId="13708" priority="1031" operator="beginsWith" text="ATR">
      <formula>LEFT(D21,LEN("ATR"))="ATR"</formula>
    </cfRule>
  </conditionalFormatting>
  <conditionalFormatting sqref="D21">
    <cfRule type="beginsWith" dxfId="13707" priority="1030" operator="beginsWith" text="ATD">
      <formula>LEFT(D21,LEN("ATD"))="ATD"</formula>
    </cfRule>
  </conditionalFormatting>
  <conditionalFormatting sqref="D21">
    <cfRule type="beginsWith" dxfId="13706" priority="1029" operator="beginsWith" text="DP">
      <formula>LEFT(D21,LEN("DP"))="DP"</formula>
    </cfRule>
  </conditionalFormatting>
  <conditionalFormatting sqref="D24">
    <cfRule type="beginsWith" dxfId="13705" priority="1027" operator="beginsWith" text="FER">
      <formula>LEFT(D24,LEN("FER"))="FER"</formula>
    </cfRule>
    <cfRule type="beginsWith" dxfId="13704" priority="1028" operator="beginsWith" text="FRS">
      <formula>LEFT(D24,LEN("FRS"))="FRS"</formula>
    </cfRule>
  </conditionalFormatting>
  <conditionalFormatting sqref="D24">
    <cfRule type="beginsWith" dxfId="13703" priority="1026" operator="beginsWith" text="NT">
      <formula>LEFT(D24,LEN("NT"))="NT"</formula>
    </cfRule>
  </conditionalFormatting>
  <conditionalFormatting sqref="D24">
    <cfRule type="beginsWith" dxfId="13702" priority="1023" operator="beginsWith" text="ANT">
      <formula>LEFT(D24,LEN("ANT"))="ANT"</formula>
    </cfRule>
    <cfRule type="beginsWith" dxfId="13701" priority="1024" operator="beginsWith" text="FAL">
      <formula>LEFT(D24,LEN("FAL"))="FAL"</formula>
    </cfRule>
    <cfRule type="beginsWith" dxfId="13700" priority="1025" operator="beginsWith" text="OK">
      <formula>LEFT(D24,LEN("OK"))="OK"</formula>
    </cfRule>
  </conditionalFormatting>
  <conditionalFormatting sqref="D24">
    <cfRule type="beginsWith" dxfId="13699" priority="1022" operator="beginsWith" text="ATR">
      <formula>LEFT(D24,LEN("ATR"))="ATR"</formula>
    </cfRule>
  </conditionalFormatting>
  <conditionalFormatting sqref="D24">
    <cfRule type="beginsWith" dxfId="13698" priority="1021" operator="beginsWith" text="ATD">
      <formula>LEFT(D24,LEN("ATD"))="ATD"</formula>
    </cfRule>
  </conditionalFormatting>
  <conditionalFormatting sqref="D24">
    <cfRule type="beginsWith" dxfId="13697" priority="1020" operator="beginsWith" text="DP">
      <formula>LEFT(D24,LEN("DP"))="DP"</formula>
    </cfRule>
  </conditionalFormatting>
  <conditionalFormatting sqref="D23">
    <cfRule type="beginsWith" dxfId="13696" priority="1018" operator="beginsWith" text="FER">
      <formula>LEFT(D23,LEN("FER"))="FER"</formula>
    </cfRule>
    <cfRule type="beginsWith" dxfId="13695" priority="1019" operator="beginsWith" text="FRS">
      <formula>LEFT(D23,LEN("FRS"))="FRS"</formula>
    </cfRule>
  </conditionalFormatting>
  <conditionalFormatting sqref="D23">
    <cfRule type="beginsWith" dxfId="13694" priority="1017" operator="beginsWith" text="NT">
      <formula>LEFT(D23,LEN("NT"))="NT"</formula>
    </cfRule>
  </conditionalFormatting>
  <conditionalFormatting sqref="D23">
    <cfRule type="beginsWith" dxfId="13693" priority="1014" operator="beginsWith" text="ANT">
      <formula>LEFT(D23,LEN("ANT"))="ANT"</formula>
    </cfRule>
    <cfRule type="beginsWith" dxfId="13692" priority="1015" operator="beginsWith" text="FAL">
      <formula>LEFT(D23,LEN("FAL"))="FAL"</formula>
    </cfRule>
    <cfRule type="beginsWith" dxfId="13691" priority="1016" operator="beginsWith" text="OK">
      <formula>LEFT(D23,LEN("OK"))="OK"</formula>
    </cfRule>
  </conditionalFormatting>
  <conditionalFormatting sqref="D23">
    <cfRule type="beginsWith" dxfId="13690" priority="1013" operator="beginsWith" text="ATR">
      <formula>LEFT(D23,LEN("ATR"))="ATR"</formula>
    </cfRule>
  </conditionalFormatting>
  <conditionalFormatting sqref="D23">
    <cfRule type="beginsWith" dxfId="13689" priority="1012" operator="beginsWith" text="ATD">
      <formula>LEFT(D23,LEN("ATD"))="ATD"</formula>
    </cfRule>
  </conditionalFormatting>
  <conditionalFormatting sqref="D23">
    <cfRule type="beginsWith" dxfId="13688" priority="1011" operator="beginsWith" text="DP">
      <formula>LEFT(D23,LEN("DP"))="DP"</formula>
    </cfRule>
  </conditionalFormatting>
  <conditionalFormatting sqref="D26">
    <cfRule type="beginsWith" dxfId="13687" priority="1009" operator="beginsWith" text="FER">
      <formula>LEFT(D26,LEN("FER"))="FER"</formula>
    </cfRule>
    <cfRule type="beginsWith" dxfId="13686" priority="1010" operator="beginsWith" text="FRS">
      <formula>LEFT(D26,LEN("FRS"))="FRS"</formula>
    </cfRule>
  </conditionalFormatting>
  <conditionalFormatting sqref="D26">
    <cfRule type="beginsWith" dxfId="13685" priority="1008" operator="beginsWith" text="NT">
      <formula>LEFT(D26,LEN("NT"))="NT"</formula>
    </cfRule>
  </conditionalFormatting>
  <conditionalFormatting sqref="D26">
    <cfRule type="beginsWith" dxfId="13684" priority="1005" operator="beginsWith" text="ANT">
      <formula>LEFT(D26,LEN("ANT"))="ANT"</formula>
    </cfRule>
    <cfRule type="beginsWith" dxfId="13683" priority="1006" operator="beginsWith" text="FAL">
      <formula>LEFT(D26,LEN("FAL"))="FAL"</formula>
    </cfRule>
    <cfRule type="beginsWith" dxfId="13682" priority="1007" operator="beginsWith" text="OK">
      <formula>LEFT(D26,LEN("OK"))="OK"</formula>
    </cfRule>
  </conditionalFormatting>
  <conditionalFormatting sqref="D26">
    <cfRule type="beginsWith" dxfId="13681" priority="1004" operator="beginsWith" text="ATR">
      <formula>LEFT(D26,LEN("ATR"))="ATR"</formula>
    </cfRule>
  </conditionalFormatting>
  <conditionalFormatting sqref="D26">
    <cfRule type="beginsWith" dxfId="13680" priority="1003" operator="beginsWith" text="ATD">
      <formula>LEFT(D26,LEN("ATD"))="ATD"</formula>
    </cfRule>
  </conditionalFormatting>
  <conditionalFormatting sqref="D26">
    <cfRule type="beginsWith" dxfId="13679" priority="1002" stopIfTrue="1" operator="beginsWith" text="DP">
      <formula>LEFT(D26,LEN("DP"))="DP"</formula>
    </cfRule>
  </conditionalFormatting>
  <conditionalFormatting sqref="D25">
    <cfRule type="beginsWith" dxfId="13678" priority="1000" operator="beginsWith" text="FER">
      <formula>LEFT(D25,LEN("FER"))="FER"</formula>
    </cfRule>
    <cfRule type="beginsWith" dxfId="13677" priority="1001" operator="beginsWith" text="FRS">
      <formula>LEFT(D25,LEN("FRS"))="FRS"</formula>
    </cfRule>
  </conditionalFormatting>
  <conditionalFormatting sqref="D25">
    <cfRule type="beginsWith" dxfId="13676" priority="999" operator="beginsWith" text="NT">
      <formula>LEFT(D25,LEN("NT"))="NT"</formula>
    </cfRule>
  </conditionalFormatting>
  <conditionalFormatting sqref="D25">
    <cfRule type="beginsWith" dxfId="13675" priority="996" operator="beginsWith" text="ANT">
      <formula>LEFT(D25,LEN("ANT"))="ANT"</formula>
    </cfRule>
    <cfRule type="beginsWith" dxfId="13674" priority="997" operator="beginsWith" text="FAL">
      <formula>LEFT(D25,LEN("FAL"))="FAL"</formula>
    </cfRule>
    <cfRule type="beginsWith" dxfId="13673" priority="998" operator="beginsWith" text="OK">
      <formula>LEFT(D25,LEN("OK"))="OK"</formula>
    </cfRule>
  </conditionalFormatting>
  <conditionalFormatting sqref="D25">
    <cfRule type="beginsWith" dxfId="13672" priority="995" operator="beginsWith" text="ATR">
      <formula>LEFT(D25,LEN("ATR"))="ATR"</formula>
    </cfRule>
  </conditionalFormatting>
  <conditionalFormatting sqref="D25">
    <cfRule type="beginsWith" dxfId="13671" priority="994" operator="beginsWith" text="ATD">
      <formula>LEFT(D25,LEN("ATD"))="ATD"</formula>
    </cfRule>
  </conditionalFormatting>
  <conditionalFormatting sqref="D25">
    <cfRule type="beginsWith" dxfId="13670" priority="993" operator="beginsWith" text="DP">
      <formula>LEFT(D25,LEN("DP"))="DP"</formula>
    </cfRule>
  </conditionalFormatting>
  <conditionalFormatting sqref="D28">
    <cfRule type="beginsWith" dxfId="13669" priority="991" operator="beginsWith" text="FER">
      <formula>LEFT(D28,LEN("FER"))="FER"</formula>
    </cfRule>
    <cfRule type="beginsWith" dxfId="13668" priority="992" operator="beginsWith" text="FRS">
      <formula>LEFT(D28,LEN("FRS"))="FRS"</formula>
    </cfRule>
  </conditionalFormatting>
  <conditionalFormatting sqref="D28">
    <cfRule type="beginsWith" dxfId="13667" priority="990" operator="beginsWith" text="NT">
      <formula>LEFT(D28,LEN("NT"))="NT"</formula>
    </cfRule>
  </conditionalFormatting>
  <conditionalFormatting sqref="D28">
    <cfRule type="beginsWith" dxfId="13666" priority="987" operator="beginsWith" text="ANT">
      <formula>LEFT(D28,LEN("ANT"))="ANT"</formula>
    </cfRule>
    <cfRule type="beginsWith" dxfId="13665" priority="988" operator="beginsWith" text="FAL">
      <formula>LEFT(D28,LEN("FAL"))="FAL"</formula>
    </cfRule>
    <cfRule type="beginsWith" dxfId="13664" priority="989" operator="beginsWith" text="OK">
      <formula>LEFT(D28,LEN("OK"))="OK"</formula>
    </cfRule>
  </conditionalFormatting>
  <conditionalFormatting sqref="D28">
    <cfRule type="beginsWith" dxfId="13663" priority="986" operator="beginsWith" text="ATR">
      <formula>LEFT(D28,LEN("ATR"))="ATR"</formula>
    </cfRule>
  </conditionalFormatting>
  <conditionalFormatting sqref="D28">
    <cfRule type="beginsWith" dxfId="13662" priority="985" operator="beginsWith" text="ATD">
      <formula>LEFT(D28,LEN("ATD"))="ATD"</formula>
    </cfRule>
  </conditionalFormatting>
  <conditionalFormatting sqref="D28">
    <cfRule type="beginsWith" dxfId="13661" priority="984" operator="beginsWith" text="DP">
      <formula>LEFT(D28,LEN("DP"))="DP"</formula>
    </cfRule>
  </conditionalFormatting>
  <conditionalFormatting sqref="D27">
    <cfRule type="beginsWith" dxfId="13660" priority="982" operator="beginsWith" text="FER">
      <formula>LEFT(D27,LEN("FER"))="FER"</formula>
    </cfRule>
    <cfRule type="beginsWith" dxfId="13659" priority="983" operator="beginsWith" text="FRS">
      <formula>LEFT(D27,LEN("FRS"))="FRS"</formula>
    </cfRule>
  </conditionalFormatting>
  <conditionalFormatting sqref="D27">
    <cfRule type="beginsWith" dxfId="13658" priority="981" operator="beginsWith" text="NT">
      <formula>LEFT(D27,LEN("NT"))="NT"</formula>
    </cfRule>
  </conditionalFormatting>
  <conditionalFormatting sqref="D27">
    <cfRule type="beginsWith" dxfId="13657" priority="978" operator="beginsWith" text="ANT">
      <formula>LEFT(D27,LEN("ANT"))="ANT"</formula>
    </cfRule>
    <cfRule type="beginsWith" dxfId="13656" priority="979" operator="beginsWith" text="FAL">
      <formula>LEFT(D27,LEN("FAL"))="FAL"</formula>
    </cfRule>
    <cfRule type="beginsWith" dxfId="13655" priority="980" operator="beginsWith" text="OK">
      <formula>LEFT(D27,LEN("OK"))="OK"</formula>
    </cfRule>
  </conditionalFormatting>
  <conditionalFormatting sqref="D27">
    <cfRule type="beginsWith" dxfId="13654" priority="977" operator="beginsWith" text="ATR">
      <formula>LEFT(D27,LEN("ATR"))="ATR"</formula>
    </cfRule>
  </conditionalFormatting>
  <conditionalFormatting sqref="D27">
    <cfRule type="beginsWith" dxfId="13653" priority="976" operator="beginsWith" text="ATD">
      <formula>LEFT(D27,LEN("ATD"))="ATD"</formula>
    </cfRule>
  </conditionalFormatting>
  <conditionalFormatting sqref="D27">
    <cfRule type="beginsWith" dxfId="13652" priority="975" operator="beginsWith" text="DP">
      <formula>LEFT(D27,LEN("DP"))="DP"</formula>
    </cfRule>
  </conditionalFormatting>
  <conditionalFormatting sqref="D30">
    <cfRule type="beginsWith" dxfId="13651" priority="973" operator="beginsWith" text="FER">
      <formula>LEFT(D30,LEN("FER"))="FER"</formula>
    </cfRule>
    <cfRule type="beginsWith" dxfId="13650" priority="974" operator="beginsWith" text="FRS">
      <formula>LEFT(D30,LEN("FRS"))="FRS"</formula>
    </cfRule>
  </conditionalFormatting>
  <conditionalFormatting sqref="D30">
    <cfRule type="beginsWith" dxfId="13649" priority="972" operator="beginsWith" text="NT">
      <formula>LEFT(D30,LEN("NT"))="NT"</formula>
    </cfRule>
  </conditionalFormatting>
  <conditionalFormatting sqref="D30">
    <cfRule type="beginsWith" dxfId="13648" priority="969" operator="beginsWith" text="ANT">
      <formula>LEFT(D30,LEN("ANT"))="ANT"</formula>
    </cfRule>
    <cfRule type="beginsWith" dxfId="13647" priority="970" operator="beginsWith" text="FAL">
      <formula>LEFT(D30,LEN("FAL"))="FAL"</formula>
    </cfRule>
    <cfRule type="beginsWith" dxfId="13646" priority="971" operator="beginsWith" text="OK">
      <formula>LEFT(D30,LEN("OK"))="OK"</formula>
    </cfRule>
  </conditionalFormatting>
  <conditionalFormatting sqref="D30">
    <cfRule type="beginsWith" dxfId="13645" priority="968" operator="beginsWith" text="ATR">
      <formula>LEFT(D30,LEN("ATR"))="ATR"</formula>
    </cfRule>
  </conditionalFormatting>
  <conditionalFormatting sqref="D30">
    <cfRule type="beginsWith" dxfId="13644" priority="967" operator="beginsWith" text="ATD">
      <formula>LEFT(D30,LEN("ATD"))="ATD"</formula>
    </cfRule>
  </conditionalFormatting>
  <conditionalFormatting sqref="D30">
    <cfRule type="beginsWith" dxfId="13643" priority="966" stopIfTrue="1" operator="beginsWith" text="DP">
      <formula>LEFT(D30,LEN("DP"))="DP"</formula>
    </cfRule>
  </conditionalFormatting>
  <conditionalFormatting sqref="D29">
    <cfRule type="beginsWith" dxfId="13642" priority="964" operator="beginsWith" text="FER">
      <formula>LEFT(D29,LEN("FER"))="FER"</formula>
    </cfRule>
    <cfRule type="beginsWith" dxfId="13641" priority="965" operator="beginsWith" text="FRS">
      <formula>LEFT(D29,LEN("FRS"))="FRS"</formula>
    </cfRule>
  </conditionalFormatting>
  <conditionalFormatting sqref="D29">
    <cfRule type="beginsWith" dxfId="13640" priority="963" operator="beginsWith" text="NT">
      <formula>LEFT(D29,LEN("NT"))="NT"</formula>
    </cfRule>
  </conditionalFormatting>
  <conditionalFormatting sqref="D29">
    <cfRule type="beginsWith" dxfId="13639" priority="960" operator="beginsWith" text="ANT">
      <formula>LEFT(D29,LEN("ANT"))="ANT"</formula>
    </cfRule>
    <cfRule type="beginsWith" dxfId="13638" priority="961" operator="beginsWith" text="FAL">
      <formula>LEFT(D29,LEN("FAL"))="FAL"</formula>
    </cfRule>
    <cfRule type="beginsWith" dxfId="13637" priority="962" operator="beginsWith" text="OK">
      <formula>LEFT(D29,LEN("OK"))="OK"</formula>
    </cfRule>
  </conditionalFormatting>
  <conditionalFormatting sqref="D29">
    <cfRule type="beginsWith" dxfId="13636" priority="959" operator="beginsWith" text="ATR">
      <formula>LEFT(D29,LEN("ATR"))="ATR"</formula>
    </cfRule>
  </conditionalFormatting>
  <conditionalFormatting sqref="D29">
    <cfRule type="beginsWith" dxfId="13635" priority="958" operator="beginsWith" text="ATD">
      <formula>LEFT(D29,LEN("ATD"))="ATD"</formula>
    </cfRule>
  </conditionalFormatting>
  <conditionalFormatting sqref="D29">
    <cfRule type="beginsWith" dxfId="13634" priority="957" operator="beginsWith" text="DP">
      <formula>LEFT(D29,LEN("DP"))="DP"</formula>
    </cfRule>
  </conditionalFormatting>
  <conditionalFormatting sqref="D32">
    <cfRule type="beginsWith" dxfId="13633" priority="955" operator="beginsWith" text="FER">
      <formula>LEFT(D32,LEN("FER"))="FER"</formula>
    </cfRule>
    <cfRule type="beginsWith" dxfId="13632" priority="956" operator="beginsWith" text="FRS">
      <formula>LEFT(D32,LEN("FRS"))="FRS"</formula>
    </cfRule>
  </conditionalFormatting>
  <conditionalFormatting sqref="D32">
    <cfRule type="beginsWith" dxfId="13631" priority="954" operator="beginsWith" text="NT">
      <formula>LEFT(D32,LEN("NT"))="NT"</formula>
    </cfRule>
  </conditionalFormatting>
  <conditionalFormatting sqref="D32">
    <cfRule type="beginsWith" dxfId="13630" priority="951" operator="beginsWith" text="ANT">
      <formula>LEFT(D32,LEN("ANT"))="ANT"</formula>
    </cfRule>
    <cfRule type="beginsWith" dxfId="13629" priority="952" operator="beginsWith" text="FAL">
      <formula>LEFT(D32,LEN("FAL"))="FAL"</formula>
    </cfRule>
    <cfRule type="beginsWith" dxfId="13628" priority="953" operator="beginsWith" text="OK">
      <formula>LEFT(D32,LEN("OK"))="OK"</formula>
    </cfRule>
  </conditionalFormatting>
  <conditionalFormatting sqref="D32">
    <cfRule type="beginsWith" dxfId="13627" priority="950" operator="beginsWith" text="ATR">
      <formula>LEFT(D32,LEN("ATR"))="ATR"</formula>
    </cfRule>
  </conditionalFormatting>
  <conditionalFormatting sqref="D32">
    <cfRule type="beginsWith" dxfId="13626" priority="949" operator="beginsWith" text="ATD">
      <formula>LEFT(D32,LEN("ATD"))="ATD"</formula>
    </cfRule>
  </conditionalFormatting>
  <conditionalFormatting sqref="D32">
    <cfRule type="beginsWith" dxfId="13625" priority="948" operator="beginsWith" text="DP">
      <formula>LEFT(D32,LEN("DP"))="DP"</formula>
    </cfRule>
  </conditionalFormatting>
  <conditionalFormatting sqref="D31">
    <cfRule type="beginsWith" dxfId="13624" priority="946" operator="beginsWith" text="FER">
      <formula>LEFT(D31,LEN("FER"))="FER"</formula>
    </cfRule>
    <cfRule type="beginsWith" dxfId="13623" priority="947" operator="beginsWith" text="FRS">
      <formula>LEFT(D31,LEN("FRS"))="FRS"</formula>
    </cfRule>
  </conditionalFormatting>
  <conditionalFormatting sqref="D31">
    <cfRule type="beginsWith" dxfId="13622" priority="945" operator="beginsWith" text="NT">
      <formula>LEFT(D31,LEN("NT"))="NT"</formula>
    </cfRule>
  </conditionalFormatting>
  <conditionalFormatting sqref="D31">
    <cfRule type="beginsWith" dxfId="13621" priority="942" operator="beginsWith" text="ANT">
      <formula>LEFT(D31,LEN("ANT"))="ANT"</formula>
    </cfRule>
    <cfRule type="beginsWith" dxfId="13620" priority="943" operator="beginsWith" text="FAL">
      <formula>LEFT(D31,LEN("FAL"))="FAL"</formula>
    </cfRule>
    <cfRule type="beginsWith" dxfId="13619" priority="944" operator="beginsWith" text="OK">
      <formula>LEFT(D31,LEN("OK"))="OK"</formula>
    </cfRule>
  </conditionalFormatting>
  <conditionalFormatting sqref="D31">
    <cfRule type="beginsWith" dxfId="13618" priority="941" operator="beginsWith" text="ATR">
      <formula>LEFT(D31,LEN("ATR"))="ATR"</formula>
    </cfRule>
  </conditionalFormatting>
  <conditionalFormatting sqref="D31">
    <cfRule type="beginsWith" dxfId="13617" priority="940" operator="beginsWith" text="ATD">
      <formula>LEFT(D31,LEN("ATD"))="ATD"</formula>
    </cfRule>
  </conditionalFormatting>
  <conditionalFormatting sqref="D31">
    <cfRule type="beginsWith" dxfId="13616" priority="939" operator="beginsWith" text="DP">
      <formula>LEFT(D31,LEN("DP"))="DP"</formula>
    </cfRule>
  </conditionalFormatting>
  <conditionalFormatting sqref="D34">
    <cfRule type="beginsWith" dxfId="13615" priority="937" operator="beginsWith" text="FER">
      <formula>LEFT(D34,LEN("FER"))="FER"</formula>
    </cfRule>
    <cfRule type="beginsWith" dxfId="13614" priority="938" operator="beginsWith" text="FRS">
      <formula>LEFT(D34,LEN("FRS"))="FRS"</formula>
    </cfRule>
  </conditionalFormatting>
  <conditionalFormatting sqref="D34">
    <cfRule type="beginsWith" dxfId="13613" priority="936" operator="beginsWith" text="NT">
      <formula>LEFT(D34,LEN("NT"))="NT"</formula>
    </cfRule>
  </conditionalFormatting>
  <conditionalFormatting sqref="D34">
    <cfRule type="beginsWith" dxfId="13612" priority="933" operator="beginsWith" text="ANT">
      <formula>LEFT(D34,LEN("ANT"))="ANT"</formula>
    </cfRule>
    <cfRule type="beginsWith" dxfId="13611" priority="934" operator="beginsWith" text="FAL">
      <formula>LEFT(D34,LEN("FAL"))="FAL"</formula>
    </cfRule>
    <cfRule type="beginsWith" dxfId="13610" priority="935" operator="beginsWith" text="OK">
      <formula>LEFT(D34,LEN("OK"))="OK"</formula>
    </cfRule>
  </conditionalFormatting>
  <conditionalFormatting sqref="D34">
    <cfRule type="beginsWith" dxfId="13609" priority="932" operator="beginsWith" text="ATR">
      <formula>LEFT(D34,LEN("ATR"))="ATR"</formula>
    </cfRule>
  </conditionalFormatting>
  <conditionalFormatting sqref="D34">
    <cfRule type="beginsWith" dxfId="13608" priority="931" operator="beginsWith" text="ATD">
      <formula>LEFT(D34,LEN("ATD"))="ATD"</formula>
    </cfRule>
  </conditionalFormatting>
  <conditionalFormatting sqref="D34">
    <cfRule type="beginsWith" dxfId="13607" priority="930" stopIfTrue="1" operator="beginsWith" text="DP">
      <formula>LEFT(D34,LEN("DP"))="DP"</formula>
    </cfRule>
  </conditionalFormatting>
  <conditionalFormatting sqref="D33">
    <cfRule type="beginsWith" dxfId="13606" priority="928" operator="beginsWith" text="FER">
      <formula>LEFT(D33,LEN("FER"))="FER"</formula>
    </cfRule>
    <cfRule type="beginsWith" dxfId="13605" priority="929" operator="beginsWith" text="FRS">
      <formula>LEFT(D33,LEN("FRS"))="FRS"</formula>
    </cfRule>
  </conditionalFormatting>
  <conditionalFormatting sqref="D33">
    <cfRule type="beginsWith" dxfId="13604" priority="927" operator="beginsWith" text="NT">
      <formula>LEFT(D33,LEN("NT"))="NT"</formula>
    </cfRule>
  </conditionalFormatting>
  <conditionalFormatting sqref="D33">
    <cfRule type="beginsWith" dxfId="13603" priority="924" operator="beginsWith" text="ANT">
      <formula>LEFT(D33,LEN("ANT"))="ANT"</formula>
    </cfRule>
    <cfRule type="beginsWith" dxfId="13602" priority="925" operator="beginsWith" text="FAL">
      <formula>LEFT(D33,LEN("FAL"))="FAL"</formula>
    </cfRule>
    <cfRule type="beginsWith" dxfId="13601" priority="926" operator="beginsWith" text="OK">
      <formula>LEFT(D33,LEN("OK"))="OK"</formula>
    </cfRule>
  </conditionalFormatting>
  <conditionalFormatting sqref="D33">
    <cfRule type="beginsWith" dxfId="13600" priority="923" operator="beginsWith" text="ATR">
      <formula>LEFT(D33,LEN("ATR"))="ATR"</formula>
    </cfRule>
  </conditionalFormatting>
  <conditionalFormatting sqref="D33">
    <cfRule type="beginsWith" dxfId="13599" priority="922" operator="beginsWith" text="ATD">
      <formula>LEFT(D33,LEN("ATD"))="ATD"</formula>
    </cfRule>
  </conditionalFormatting>
  <conditionalFormatting sqref="D33">
    <cfRule type="beginsWith" dxfId="13598" priority="921" operator="beginsWith" text="DP">
      <formula>LEFT(D33,LEN("DP"))="DP"</formula>
    </cfRule>
  </conditionalFormatting>
  <conditionalFormatting sqref="D36">
    <cfRule type="beginsWith" dxfId="13597" priority="919" operator="beginsWith" text="FER">
      <formula>LEFT(D36,LEN("FER"))="FER"</formula>
    </cfRule>
    <cfRule type="beginsWith" dxfId="13596" priority="920" operator="beginsWith" text="FRS">
      <formula>LEFT(D36,LEN("FRS"))="FRS"</formula>
    </cfRule>
  </conditionalFormatting>
  <conditionalFormatting sqref="D36">
    <cfRule type="beginsWith" dxfId="13595" priority="918" operator="beginsWith" text="NT">
      <formula>LEFT(D36,LEN("NT"))="NT"</formula>
    </cfRule>
  </conditionalFormatting>
  <conditionalFormatting sqref="D36">
    <cfRule type="beginsWith" dxfId="13594" priority="915" operator="beginsWith" text="ANT">
      <formula>LEFT(D36,LEN("ANT"))="ANT"</formula>
    </cfRule>
    <cfRule type="beginsWith" dxfId="13593" priority="916" operator="beginsWith" text="FAL">
      <formula>LEFT(D36,LEN("FAL"))="FAL"</formula>
    </cfRule>
    <cfRule type="beginsWith" dxfId="13592" priority="917" operator="beginsWith" text="OK">
      <formula>LEFT(D36,LEN("OK"))="OK"</formula>
    </cfRule>
  </conditionalFormatting>
  <conditionalFormatting sqref="D36">
    <cfRule type="beginsWith" dxfId="13591" priority="914" operator="beginsWith" text="ATR">
      <formula>LEFT(D36,LEN("ATR"))="ATR"</formula>
    </cfRule>
  </conditionalFormatting>
  <conditionalFormatting sqref="D36">
    <cfRule type="beginsWith" dxfId="13590" priority="913" operator="beginsWith" text="ATD">
      <formula>LEFT(D36,LEN("ATD"))="ATD"</formula>
    </cfRule>
  </conditionalFormatting>
  <conditionalFormatting sqref="D36">
    <cfRule type="beginsWith" dxfId="13589" priority="912" operator="beginsWith" text="DP">
      <formula>LEFT(D36,LEN("DP"))="DP"</formula>
    </cfRule>
  </conditionalFormatting>
  <conditionalFormatting sqref="D35">
    <cfRule type="beginsWith" dxfId="13588" priority="910" operator="beginsWith" text="FER">
      <formula>LEFT(D35,LEN("FER"))="FER"</formula>
    </cfRule>
    <cfRule type="beginsWith" dxfId="13587" priority="911" operator="beginsWith" text="FRS">
      <formula>LEFT(D35,LEN("FRS"))="FRS"</formula>
    </cfRule>
  </conditionalFormatting>
  <conditionalFormatting sqref="D35">
    <cfRule type="beginsWith" dxfId="13586" priority="909" operator="beginsWith" text="NT">
      <formula>LEFT(D35,LEN("NT"))="NT"</formula>
    </cfRule>
  </conditionalFormatting>
  <conditionalFormatting sqref="D35">
    <cfRule type="beginsWith" dxfId="13585" priority="906" operator="beginsWith" text="ANT">
      <formula>LEFT(D35,LEN("ANT"))="ANT"</formula>
    </cfRule>
    <cfRule type="beginsWith" dxfId="13584" priority="907" operator="beginsWith" text="FAL">
      <formula>LEFT(D35,LEN("FAL"))="FAL"</formula>
    </cfRule>
    <cfRule type="beginsWith" dxfId="13583" priority="908" operator="beginsWith" text="OK">
      <formula>LEFT(D35,LEN("OK"))="OK"</formula>
    </cfRule>
  </conditionalFormatting>
  <conditionalFormatting sqref="D35">
    <cfRule type="beginsWith" dxfId="13582" priority="905" operator="beginsWith" text="ATR">
      <formula>LEFT(D35,LEN("ATR"))="ATR"</formula>
    </cfRule>
  </conditionalFormatting>
  <conditionalFormatting sqref="D35">
    <cfRule type="beginsWith" dxfId="13581" priority="904" operator="beginsWith" text="ATD">
      <formula>LEFT(D35,LEN("ATD"))="ATD"</formula>
    </cfRule>
  </conditionalFormatting>
  <conditionalFormatting sqref="D35">
    <cfRule type="beginsWith" dxfId="13580" priority="903" operator="beginsWith" text="DP">
      <formula>LEFT(D35,LEN("DP"))="DP"</formula>
    </cfRule>
  </conditionalFormatting>
  <conditionalFormatting sqref="D38">
    <cfRule type="beginsWith" dxfId="13579" priority="901" operator="beginsWith" text="FER">
      <formula>LEFT(D38,LEN("FER"))="FER"</formula>
    </cfRule>
    <cfRule type="beginsWith" dxfId="13578" priority="902" operator="beginsWith" text="FRS">
      <formula>LEFT(D38,LEN("FRS"))="FRS"</formula>
    </cfRule>
  </conditionalFormatting>
  <conditionalFormatting sqref="D38">
    <cfRule type="beginsWith" dxfId="13577" priority="900" operator="beginsWith" text="NT">
      <formula>LEFT(D38,LEN("NT"))="NT"</formula>
    </cfRule>
  </conditionalFormatting>
  <conditionalFormatting sqref="D38">
    <cfRule type="beginsWith" dxfId="13576" priority="897" operator="beginsWith" text="ANT">
      <formula>LEFT(D38,LEN("ANT"))="ANT"</formula>
    </cfRule>
    <cfRule type="beginsWith" dxfId="13575" priority="898" operator="beginsWith" text="FAL">
      <formula>LEFT(D38,LEN("FAL"))="FAL"</formula>
    </cfRule>
    <cfRule type="beginsWith" dxfId="13574" priority="899" operator="beginsWith" text="OK">
      <formula>LEFT(D38,LEN("OK"))="OK"</formula>
    </cfRule>
  </conditionalFormatting>
  <conditionalFormatting sqref="D38">
    <cfRule type="beginsWith" dxfId="13573" priority="896" operator="beginsWith" text="ATR">
      <formula>LEFT(D38,LEN("ATR"))="ATR"</formula>
    </cfRule>
  </conditionalFormatting>
  <conditionalFormatting sqref="D38">
    <cfRule type="beginsWith" dxfId="13572" priority="895" operator="beginsWith" text="ATD">
      <formula>LEFT(D38,LEN("ATD"))="ATD"</formula>
    </cfRule>
  </conditionalFormatting>
  <conditionalFormatting sqref="D38">
    <cfRule type="beginsWith" dxfId="13571" priority="894" stopIfTrue="1" operator="beginsWith" text="DP">
      <formula>LEFT(D38,LEN("DP"))="DP"</formula>
    </cfRule>
  </conditionalFormatting>
  <conditionalFormatting sqref="D37">
    <cfRule type="beginsWith" dxfId="13570" priority="892" operator="beginsWith" text="FER">
      <formula>LEFT(D37,LEN("FER"))="FER"</formula>
    </cfRule>
    <cfRule type="beginsWith" dxfId="13569" priority="893" operator="beginsWith" text="FRS">
      <formula>LEFT(D37,LEN("FRS"))="FRS"</formula>
    </cfRule>
  </conditionalFormatting>
  <conditionalFormatting sqref="D37">
    <cfRule type="beginsWith" dxfId="13568" priority="891" operator="beginsWith" text="NT">
      <formula>LEFT(D37,LEN("NT"))="NT"</formula>
    </cfRule>
  </conditionalFormatting>
  <conditionalFormatting sqref="D37">
    <cfRule type="beginsWith" dxfId="13567" priority="888" operator="beginsWith" text="ANT">
      <formula>LEFT(D37,LEN("ANT"))="ANT"</formula>
    </cfRule>
    <cfRule type="beginsWith" dxfId="13566" priority="889" operator="beginsWith" text="FAL">
      <formula>LEFT(D37,LEN("FAL"))="FAL"</formula>
    </cfRule>
    <cfRule type="beginsWith" dxfId="13565" priority="890" operator="beginsWith" text="OK">
      <formula>LEFT(D37,LEN("OK"))="OK"</formula>
    </cfRule>
  </conditionalFormatting>
  <conditionalFormatting sqref="D37">
    <cfRule type="beginsWith" dxfId="13564" priority="887" operator="beginsWith" text="ATR">
      <formula>LEFT(D37,LEN("ATR"))="ATR"</formula>
    </cfRule>
  </conditionalFormatting>
  <conditionalFormatting sqref="D37">
    <cfRule type="beginsWith" dxfId="13563" priority="886" operator="beginsWith" text="ATD">
      <formula>LEFT(D37,LEN("ATD"))="ATD"</formula>
    </cfRule>
  </conditionalFormatting>
  <conditionalFormatting sqref="D37">
    <cfRule type="beginsWith" dxfId="13562" priority="885" operator="beginsWith" text="DP">
      <formula>LEFT(D37,LEN("DP"))="DP"</formula>
    </cfRule>
  </conditionalFormatting>
  <conditionalFormatting sqref="B41:D42">
    <cfRule type="expression" dxfId="13561" priority="881">
      <formula>A39="FERIADO"</formula>
    </cfRule>
    <cfRule type="expression" dxfId="13560" priority="882">
      <formula>A39="FÉRIAS"</formula>
    </cfRule>
    <cfRule type="expression" dxfId="13559" priority="883">
      <formula>A39="ATESTADO"</formula>
    </cfRule>
    <cfRule type="expression" dxfId="13558" priority="884">
      <formula>A39="NTRAB"</formula>
    </cfRule>
  </conditionalFormatting>
  <conditionalFormatting sqref="D39">
    <cfRule type="beginsWith" dxfId="13557" priority="878" operator="beginsWith" text="DP">
      <formula>LEFT(D39,LEN("DP"))="DP"</formula>
    </cfRule>
    <cfRule type="beginsWith" dxfId="13556" priority="879" operator="beginsWith" text="FER">
      <formula>LEFT(D39,LEN("FER"))="FER"</formula>
    </cfRule>
    <cfRule type="beginsWith" dxfId="13555" priority="880" operator="beginsWith" text="FRS">
      <formula>LEFT(D39,LEN("FRS"))="FRS"</formula>
    </cfRule>
  </conditionalFormatting>
  <conditionalFormatting sqref="D39">
    <cfRule type="beginsWith" dxfId="13554" priority="877" operator="beginsWith" text="NT">
      <formula>LEFT(D39,LEN("NT"))="NT"</formula>
    </cfRule>
  </conditionalFormatting>
  <conditionalFormatting sqref="D39">
    <cfRule type="beginsWith" dxfId="13553" priority="874" operator="beginsWith" text="ANT">
      <formula>LEFT(D39,LEN("ANT"))="ANT"</formula>
    </cfRule>
    <cfRule type="beginsWith" dxfId="13552" priority="875" operator="beginsWith" text="FAL">
      <formula>LEFT(D39,LEN("FAL"))="FAL"</formula>
    </cfRule>
    <cfRule type="beginsWith" dxfId="13551" priority="876" operator="beginsWith" text="OK">
      <formula>LEFT(D39,LEN("OK"))="OK"</formula>
    </cfRule>
  </conditionalFormatting>
  <conditionalFormatting sqref="D39">
    <cfRule type="beginsWith" dxfId="13550" priority="873" operator="beginsWith" text="ATR">
      <formula>LEFT(D39,LEN("ATR"))="ATR"</formula>
    </cfRule>
  </conditionalFormatting>
  <conditionalFormatting sqref="D39">
    <cfRule type="beginsWith" dxfId="13549" priority="872" operator="beginsWith" text="ATD">
      <formula>LEFT(D39,LEN("ATD"))="ATD"</formula>
    </cfRule>
  </conditionalFormatting>
  <conditionalFormatting sqref="D40">
    <cfRule type="beginsWith" dxfId="13548" priority="870" operator="beginsWith" text="FER">
      <formula>LEFT(D40,LEN("FER"))="FER"</formula>
    </cfRule>
    <cfRule type="beginsWith" dxfId="13547" priority="871" operator="beginsWith" text="FRS">
      <formula>LEFT(D40,LEN("FRS"))="FRS"</formula>
    </cfRule>
  </conditionalFormatting>
  <conditionalFormatting sqref="D40">
    <cfRule type="beginsWith" dxfId="13546" priority="869" operator="beginsWith" text="NT">
      <formula>LEFT(D40,LEN("NT"))="NT"</formula>
    </cfRule>
  </conditionalFormatting>
  <conditionalFormatting sqref="D40">
    <cfRule type="beginsWith" dxfId="13545" priority="866" operator="beginsWith" text="ANT">
      <formula>LEFT(D40,LEN("ANT"))="ANT"</formula>
    </cfRule>
    <cfRule type="beginsWith" dxfId="13544" priority="867" operator="beginsWith" text="FAL">
      <formula>LEFT(D40,LEN("FAL"))="FAL"</formula>
    </cfRule>
    <cfRule type="beginsWith" dxfId="13543" priority="868" operator="beginsWith" text="OK">
      <formula>LEFT(D40,LEN("OK"))="OK"</formula>
    </cfRule>
  </conditionalFormatting>
  <conditionalFormatting sqref="D40">
    <cfRule type="beginsWith" dxfId="13542" priority="865" operator="beginsWith" text="ATR">
      <formula>LEFT(D40,LEN("ATR"))="ATR"</formula>
    </cfRule>
  </conditionalFormatting>
  <conditionalFormatting sqref="D40">
    <cfRule type="beginsWith" dxfId="13541" priority="864" operator="beginsWith" text="ATD">
      <formula>LEFT(D40,LEN("ATD"))="ATD"</formula>
    </cfRule>
  </conditionalFormatting>
  <conditionalFormatting sqref="D40">
    <cfRule type="beginsWith" dxfId="13540" priority="863" stopIfTrue="1" operator="beginsWith" text="DP">
      <formula>LEFT(D40,LEN("DP"))="DP"</formula>
    </cfRule>
  </conditionalFormatting>
  <conditionalFormatting sqref="G3:I6">
    <cfRule type="expression" dxfId="13539" priority="859">
      <formula>F3="FÉRIAS"</formula>
    </cfRule>
    <cfRule type="expression" dxfId="13538" priority="860">
      <formula>F3="FERIADO"</formula>
    </cfRule>
    <cfRule type="expression" dxfId="13537" priority="861">
      <formula>F3="ATESTADO"</formula>
    </cfRule>
    <cfRule type="expression" dxfId="13536" priority="862">
      <formula>F3="NTRAB"</formula>
    </cfRule>
  </conditionalFormatting>
  <conditionalFormatting sqref="I8">
    <cfRule type="beginsWith" dxfId="13535" priority="857" operator="beginsWith" text="FER">
      <formula>LEFT(I8,LEN("FER"))="FER"</formula>
    </cfRule>
    <cfRule type="beginsWith" dxfId="13534" priority="858" operator="beginsWith" text="FRS">
      <formula>LEFT(I8,LEN("FRS"))="FRS"</formula>
    </cfRule>
  </conditionalFormatting>
  <conditionalFormatting sqref="I8">
    <cfRule type="beginsWith" dxfId="13533" priority="856" operator="beginsWith" text="NT">
      <formula>LEFT(I8,LEN("NT"))="NT"</formula>
    </cfRule>
  </conditionalFormatting>
  <conditionalFormatting sqref="I8">
    <cfRule type="beginsWith" dxfId="13532" priority="853" operator="beginsWith" text="ANT">
      <formula>LEFT(I8,LEN("ANT"))="ANT"</formula>
    </cfRule>
    <cfRule type="beginsWith" dxfId="13531" priority="854" operator="beginsWith" text="FAL">
      <formula>LEFT(I8,LEN("FAL"))="FAL"</formula>
    </cfRule>
    <cfRule type="beginsWith" dxfId="13530" priority="855" operator="beginsWith" text="OK">
      <formula>LEFT(I8,LEN("OK"))="OK"</formula>
    </cfRule>
  </conditionalFormatting>
  <conditionalFormatting sqref="I8">
    <cfRule type="beginsWith" dxfId="13529" priority="852" operator="beginsWith" text="ATR">
      <formula>LEFT(I8,LEN("ATR"))="ATR"</formula>
    </cfRule>
  </conditionalFormatting>
  <conditionalFormatting sqref="I8">
    <cfRule type="beginsWith" dxfId="13528" priority="851" operator="beginsWith" text="ATD">
      <formula>LEFT(I8,LEN("ATD"))="ATD"</formula>
    </cfRule>
  </conditionalFormatting>
  <conditionalFormatting sqref="I8">
    <cfRule type="beginsWith" dxfId="13527" priority="850" operator="beginsWith" text="DP">
      <formula>LEFT(I8,LEN("DP"))="DP"</formula>
    </cfRule>
  </conditionalFormatting>
  <conditionalFormatting sqref="I7">
    <cfRule type="beginsWith" dxfId="13526" priority="848" operator="beginsWith" text="FER">
      <formula>LEFT(I7,LEN("FER"))="FER"</formula>
    </cfRule>
    <cfRule type="beginsWith" dxfId="13525" priority="849" operator="beginsWith" text="FRS">
      <formula>LEFT(I7,LEN("FRS"))="FRS"</formula>
    </cfRule>
  </conditionalFormatting>
  <conditionalFormatting sqref="I7">
    <cfRule type="beginsWith" dxfId="13524" priority="847" operator="beginsWith" text="NT">
      <formula>LEFT(I7,LEN("NT"))="NT"</formula>
    </cfRule>
  </conditionalFormatting>
  <conditionalFormatting sqref="I7">
    <cfRule type="beginsWith" dxfId="13523" priority="844" operator="beginsWith" text="ANT">
      <formula>LEFT(I7,LEN("ANT"))="ANT"</formula>
    </cfRule>
    <cfRule type="beginsWith" dxfId="13522" priority="845" operator="beginsWith" text="FAL">
      <formula>LEFT(I7,LEN("FAL"))="FAL"</formula>
    </cfRule>
    <cfRule type="beginsWith" dxfId="13521" priority="846" operator="beginsWith" text="OK">
      <formula>LEFT(I7,LEN("OK"))="OK"</formula>
    </cfRule>
  </conditionalFormatting>
  <conditionalFormatting sqref="I7">
    <cfRule type="beginsWith" dxfId="13520" priority="843" operator="beginsWith" text="ATR">
      <formula>LEFT(I7,LEN("ATR"))="ATR"</formula>
    </cfRule>
  </conditionalFormatting>
  <conditionalFormatting sqref="I7">
    <cfRule type="beginsWith" dxfId="13519" priority="842" operator="beginsWith" text="ATD">
      <formula>LEFT(I7,LEN("ATD"))="ATD"</formula>
    </cfRule>
  </conditionalFormatting>
  <conditionalFormatting sqref="I7">
    <cfRule type="beginsWith" dxfId="13518" priority="841" operator="beginsWith" text="DP">
      <formula>LEFT(I7,LEN("DP"))="DP"</formula>
    </cfRule>
  </conditionalFormatting>
  <conditionalFormatting sqref="I10">
    <cfRule type="beginsWith" dxfId="13517" priority="839" operator="beginsWith" text="FER">
      <formula>LEFT(I10,LEN("FER"))="FER"</formula>
    </cfRule>
    <cfRule type="beginsWith" dxfId="13516" priority="840" operator="beginsWith" text="FRS">
      <formula>LEFT(I10,LEN("FRS"))="FRS"</formula>
    </cfRule>
  </conditionalFormatting>
  <conditionalFormatting sqref="I10">
    <cfRule type="beginsWith" dxfId="13515" priority="838" operator="beginsWith" text="NT">
      <formula>LEFT(I10,LEN("NT"))="NT"</formula>
    </cfRule>
  </conditionalFormatting>
  <conditionalFormatting sqref="I10">
    <cfRule type="beginsWith" dxfId="13514" priority="835" operator="beginsWith" text="ANT">
      <formula>LEFT(I10,LEN("ANT"))="ANT"</formula>
    </cfRule>
    <cfRule type="beginsWith" dxfId="13513" priority="836" operator="beginsWith" text="FAL">
      <formula>LEFT(I10,LEN("FAL"))="FAL"</formula>
    </cfRule>
    <cfRule type="beginsWith" dxfId="13512" priority="837" operator="beginsWith" text="OK">
      <formula>LEFT(I10,LEN("OK"))="OK"</formula>
    </cfRule>
  </conditionalFormatting>
  <conditionalFormatting sqref="I10">
    <cfRule type="beginsWith" dxfId="13511" priority="834" operator="beginsWith" text="ATR">
      <formula>LEFT(I10,LEN("ATR"))="ATR"</formula>
    </cfRule>
  </conditionalFormatting>
  <conditionalFormatting sqref="I10">
    <cfRule type="beginsWith" dxfId="13510" priority="833" operator="beginsWith" text="ATD">
      <formula>LEFT(I10,LEN("ATD"))="ATD"</formula>
    </cfRule>
  </conditionalFormatting>
  <conditionalFormatting sqref="I10">
    <cfRule type="beginsWith" dxfId="13509" priority="832" stopIfTrue="1" operator="beginsWith" text="DP">
      <formula>LEFT(I10,LEN("DP"))="DP"</formula>
    </cfRule>
  </conditionalFormatting>
  <conditionalFormatting sqref="I9">
    <cfRule type="beginsWith" dxfId="13508" priority="830" operator="beginsWith" text="FER">
      <formula>LEFT(I9,LEN("FER"))="FER"</formula>
    </cfRule>
    <cfRule type="beginsWith" dxfId="13507" priority="831" operator="beginsWith" text="FRS">
      <formula>LEFT(I9,LEN("FRS"))="FRS"</formula>
    </cfRule>
  </conditionalFormatting>
  <conditionalFormatting sqref="I9">
    <cfRule type="beginsWith" dxfId="13506" priority="829" operator="beginsWith" text="NT">
      <formula>LEFT(I9,LEN("NT"))="NT"</formula>
    </cfRule>
  </conditionalFormatting>
  <conditionalFormatting sqref="I9">
    <cfRule type="beginsWith" dxfId="13505" priority="826" operator="beginsWith" text="ANT">
      <formula>LEFT(I9,LEN("ANT"))="ANT"</formula>
    </cfRule>
    <cfRule type="beginsWith" dxfId="13504" priority="827" operator="beginsWith" text="FAL">
      <formula>LEFT(I9,LEN("FAL"))="FAL"</formula>
    </cfRule>
    <cfRule type="beginsWith" dxfId="13503" priority="828" operator="beginsWith" text="OK">
      <formula>LEFT(I9,LEN("OK"))="OK"</formula>
    </cfRule>
  </conditionalFormatting>
  <conditionalFormatting sqref="I9">
    <cfRule type="beginsWith" dxfId="13502" priority="825" operator="beginsWith" text="ATR">
      <formula>LEFT(I9,LEN("ATR"))="ATR"</formula>
    </cfRule>
  </conditionalFormatting>
  <conditionalFormatting sqref="I9">
    <cfRule type="beginsWith" dxfId="13501" priority="824" operator="beginsWith" text="ATD">
      <formula>LEFT(I9,LEN("ATD"))="ATD"</formula>
    </cfRule>
  </conditionalFormatting>
  <conditionalFormatting sqref="I9">
    <cfRule type="beginsWith" dxfId="13500" priority="823" operator="beginsWith" text="DP">
      <formula>LEFT(I9,LEN("DP"))="DP"</formula>
    </cfRule>
  </conditionalFormatting>
  <conditionalFormatting sqref="I12">
    <cfRule type="beginsWith" dxfId="13499" priority="821" operator="beginsWith" text="FER">
      <formula>LEFT(I12,LEN("FER"))="FER"</formula>
    </cfRule>
    <cfRule type="beginsWith" dxfId="13498" priority="822" operator="beginsWith" text="FRS">
      <formula>LEFT(I12,LEN("FRS"))="FRS"</formula>
    </cfRule>
  </conditionalFormatting>
  <conditionalFormatting sqref="I12">
    <cfRule type="beginsWith" dxfId="13497" priority="820" operator="beginsWith" text="NT">
      <formula>LEFT(I12,LEN("NT"))="NT"</formula>
    </cfRule>
  </conditionalFormatting>
  <conditionalFormatting sqref="I12">
    <cfRule type="beginsWith" dxfId="13496" priority="817" operator="beginsWith" text="ANT">
      <formula>LEFT(I12,LEN("ANT"))="ANT"</formula>
    </cfRule>
    <cfRule type="beginsWith" dxfId="13495" priority="818" operator="beginsWith" text="FAL">
      <formula>LEFT(I12,LEN("FAL"))="FAL"</formula>
    </cfRule>
    <cfRule type="beginsWith" dxfId="13494" priority="819" operator="beginsWith" text="OK">
      <formula>LEFT(I12,LEN("OK"))="OK"</formula>
    </cfRule>
  </conditionalFormatting>
  <conditionalFormatting sqref="I12">
    <cfRule type="beginsWith" dxfId="13493" priority="816" operator="beginsWith" text="ATR">
      <formula>LEFT(I12,LEN("ATR"))="ATR"</formula>
    </cfRule>
  </conditionalFormatting>
  <conditionalFormatting sqref="I12">
    <cfRule type="beginsWith" dxfId="13492" priority="815" operator="beginsWith" text="ATD">
      <formula>LEFT(I12,LEN("ATD"))="ATD"</formula>
    </cfRule>
  </conditionalFormatting>
  <conditionalFormatting sqref="I12">
    <cfRule type="beginsWith" dxfId="13491" priority="814" operator="beginsWith" text="DP">
      <formula>LEFT(I12,LEN("DP"))="DP"</formula>
    </cfRule>
  </conditionalFormatting>
  <conditionalFormatting sqref="I11">
    <cfRule type="beginsWith" dxfId="13490" priority="812" operator="beginsWith" text="FER">
      <formula>LEFT(I11,LEN("FER"))="FER"</formula>
    </cfRule>
    <cfRule type="beginsWith" dxfId="13489" priority="813" operator="beginsWith" text="FRS">
      <formula>LEFT(I11,LEN("FRS"))="FRS"</formula>
    </cfRule>
  </conditionalFormatting>
  <conditionalFormatting sqref="I11">
    <cfRule type="beginsWith" dxfId="13488" priority="811" operator="beginsWith" text="NT">
      <formula>LEFT(I11,LEN("NT"))="NT"</formula>
    </cfRule>
  </conditionalFormatting>
  <conditionalFormatting sqref="I11">
    <cfRule type="beginsWith" dxfId="13487" priority="808" operator="beginsWith" text="ANT">
      <formula>LEFT(I11,LEN("ANT"))="ANT"</formula>
    </cfRule>
    <cfRule type="beginsWith" dxfId="13486" priority="809" operator="beginsWith" text="FAL">
      <formula>LEFT(I11,LEN("FAL"))="FAL"</formula>
    </cfRule>
    <cfRule type="beginsWith" dxfId="13485" priority="810" operator="beginsWith" text="OK">
      <formula>LEFT(I11,LEN("OK"))="OK"</formula>
    </cfRule>
  </conditionalFormatting>
  <conditionalFormatting sqref="I11">
    <cfRule type="beginsWith" dxfId="13484" priority="807" operator="beginsWith" text="ATR">
      <formula>LEFT(I11,LEN("ATR"))="ATR"</formula>
    </cfRule>
  </conditionalFormatting>
  <conditionalFormatting sqref="I11">
    <cfRule type="beginsWith" dxfId="13483" priority="806" operator="beginsWith" text="ATD">
      <formula>LEFT(I11,LEN("ATD"))="ATD"</formula>
    </cfRule>
  </conditionalFormatting>
  <conditionalFormatting sqref="I11">
    <cfRule type="beginsWith" dxfId="13482" priority="805" operator="beginsWith" text="DP">
      <formula>LEFT(I11,LEN("DP"))="DP"</formula>
    </cfRule>
  </conditionalFormatting>
  <conditionalFormatting sqref="I14">
    <cfRule type="beginsWith" dxfId="13481" priority="803" operator="beginsWith" text="FER">
      <formula>LEFT(I14,LEN("FER"))="FER"</formula>
    </cfRule>
    <cfRule type="beginsWith" dxfId="13480" priority="804" operator="beginsWith" text="FRS">
      <formula>LEFT(I14,LEN("FRS"))="FRS"</formula>
    </cfRule>
  </conditionalFormatting>
  <conditionalFormatting sqref="I14">
    <cfRule type="beginsWith" dxfId="13479" priority="802" operator="beginsWith" text="NT">
      <formula>LEFT(I14,LEN("NT"))="NT"</formula>
    </cfRule>
  </conditionalFormatting>
  <conditionalFormatting sqref="I14">
    <cfRule type="beginsWith" dxfId="13478" priority="799" operator="beginsWith" text="ANT">
      <formula>LEFT(I14,LEN("ANT"))="ANT"</formula>
    </cfRule>
    <cfRule type="beginsWith" dxfId="13477" priority="800" operator="beginsWith" text="FAL">
      <formula>LEFT(I14,LEN("FAL"))="FAL"</formula>
    </cfRule>
    <cfRule type="beginsWith" dxfId="13476" priority="801" operator="beginsWith" text="OK">
      <formula>LEFT(I14,LEN("OK"))="OK"</formula>
    </cfRule>
  </conditionalFormatting>
  <conditionalFormatting sqref="I14">
    <cfRule type="beginsWith" dxfId="13475" priority="798" operator="beginsWith" text="ATR">
      <formula>LEFT(I14,LEN("ATR"))="ATR"</formula>
    </cfRule>
  </conditionalFormatting>
  <conditionalFormatting sqref="I14">
    <cfRule type="beginsWith" dxfId="13474" priority="797" operator="beginsWith" text="ATD">
      <formula>LEFT(I14,LEN("ATD"))="ATD"</formula>
    </cfRule>
  </conditionalFormatting>
  <conditionalFormatting sqref="I14">
    <cfRule type="beginsWith" dxfId="13473" priority="796" stopIfTrue="1" operator="beginsWith" text="DP">
      <formula>LEFT(I14,LEN("DP"))="DP"</formula>
    </cfRule>
  </conditionalFormatting>
  <conditionalFormatting sqref="I13">
    <cfRule type="beginsWith" dxfId="13472" priority="794" operator="beginsWith" text="FER">
      <formula>LEFT(I13,LEN("FER"))="FER"</formula>
    </cfRule>
    <cfRule type="beginsWith" dxfId="13471" priority="795" operator="beginsWith" text="FRS">
      <formula>LEFT(I13,LEN("FRS"))="FRS"</formula>
    </cfRule>
  </conditionalFormatting>
  <conditionalFormatting sqref="I13">
    <cfRule type="beginsWith" dxfId="13470" priority="793" operator="beginsWith" text="NT">
      <formula>LEFT(I13,LEN("NT"))="NT"</formula>
    </cfRule>
  </conditionalFormatting>
  <conditionalFormatting sqref="I13">
    <cfRule type="beginsWith" dxfId="13469" priority="790" operator="beginsWith" text="ANT">
      <formula>LEFT(I13,LEN("ANT"))="ANT"</formula>
    </cfRule>
    <cfRule type="beginsWith" dxfId="13468" priority="791" operator="beginsWith" text="FAL">
      <formula>LEFT(I13,LEN("FAL"))="FAL"</formula>
    </cfRule>
    <cfRule type="beginsWith" dxfId="13467" priority="792" operator="beginsWith" text="OK">
      <formula>LEFT(I13,LEN("OK"))="OK"</formula>
    </cfRule>
  </conditionalFormatting>
  <conditionalFormatting sqref="I13">
    <cfRule type="beginsWith" dxfId="13466" priority="789" operator="beginsWith" text="ATR">
      <formula>LEFT(I13,LEN("ATR"))="ATR"</formula>
    </cfRule>
  </conditionalFormatting>
  <conditionalFormatting sqref="I13">
    <cfRule type="beginsWith" dxfId="13465" priority="788" operator="beginsWith" text="ATD">
      <formula>LEFT(I13,LEN("ATD"))="ATD"</formula>
    </cfRule>
  </conditionalFormatting>
  <conditionalFormatting sqref="I13">
    <cfRule type="beginsWith" dxfId="13464" priority="787" operator="beginsWith" text="DP">
      <formula>LEFT(I13,LEN("DP"))="DP"</formula>
    </cfRule>
  </conditionalFormatting>
  <conditionalFormatting sqref="I16">
    <cfRule type="beginsWith" dxfId="13463" priority="785" operator="beginsWith" text="FER">
      <formula>LEFT(I16,LEN("FER"))="FER"</formula>
    </cfRule>
    <cfRule type="beginsWith" dxfId="13462" priority="786" operator="beginsWith" text="FRS">
      <formula>LEFT(I16,LEN("FRS"))="FRS"</formula>
    </cfRule>
  </conditionalFormatting>
  <conditionalFormatting sqref="I16">
    <cfRule type="beginsWith" dxfId="13461" priority="784" operator="beginsWith" text="NT">
      <formula>LEFT(I16,LEN("NT"))="NT"</formula>
    </cfRule>
  </conditionalFormatting>
  <conditionalFormatting sqref="I16">
    <cfRule type="beginsWith" dxfId="13460" priority="781" operator="beginsWith" text="ANT">
      <formula>LEFT(I16,LEN("ANT"))="ANT"</formula>
    </cfRule>
    <cfRule type="beginsWith" dxfId="13459" priority="782" operator="beginsWith" text="FAL">
      <formula>LEFT(I16,LEN("FAL"))="FAL"</formula>
    </cfRule>
    <cfRule type="beginsWith" dxfId="13458" priority="783" operator="beginsWith" text="OK">
      <formula>LEFT(I16,LEN("OK"))="OK"</formula>
    </cfRule>
  </conditionalFormatting>
  <conditionalFormatting sqref="I16">
    <cfRule type="beginsWith" dxfId="13457" priority="780" operator="beginsWith" text="ATR">
      <formula>LEFT(I16,LEN("ATR"))="ATR"</formula>
    </cfRule>
  </conditionalFormatting>
  <conditionalFormatting sqref="I16">
    <cfRule type="beginsWith" dxfId="13456" priority="779" operator="beginsWith" text="ATD">
      <formula>LEFT(I16,LEN("ATD"))="ATD"</formula>
    </cfRule>
  </conditionalFormatting>
  <conditionalFormatting sqref="I16">
    <cfRule type="beginsWith" dxfId="13455" priority="778" operator="beginsWith" text="DP">
      <formula>LEFT(I16,LEN("DP"))="DP"</formula>
    </cfRule>
  </conditionalFormatting>
  <conditionalFormatting sqref="I15">
    <cfRule type="beginsWith" dxfId="13454" priority="776" operator="beginsWith" text="FER">
      <formula>LEFT(I15,LEN("FER"))="FER"</formula>
    </cfRule>
    <cfRule type="beginsWith" dxfId="13453" priority="777" operator="beginsWith" text="FRS">
      <formula>LEFT(I15,LEN("FRS"))="FRS"</formula>
    </cfRule>
  </conditionalFormatting>
  <conditionalFormatting sqref="I15">
    <cfRule type="beginsWith" dxfId="13452" priority="775" operator="beginsWith" text="NT">
      <formula>LEFT(I15,LEN("NT"))="NT"</formula>
    </cfRule>
  </conditionalFormatting>
  <conditionalFormatting sqref="I15">
    <cfRule type="beginsWith" dxfId="13451" priority="772" operator="beginsWith" text="ANT">
      <formula>LEFT(I15,LEN("ANT"))="ANT"</formula>
    </cfRule>
    <cfRule type="beginsWith" dxfId="13450" priority="773" operator="beginsWith" text="FAL">
      <formula>LEFT(I15,LEN("FAL"))="FAL"</formula>
    </cfRule>
    <cfRule type="beginsWith" dxfId="13449" priority="774" operator="beginsWith" text="OK">
      <formula>LEFT(I15,LEN("OK"))="OK"</formula>
    </cfRule>
  </conditionalFormatting>
  <conditionalFormatting sqref="I15">
    <cfRule type="beginsWith" dxfId="13448" priority="771" operator="beginsWith" text="ATR">
      <formula>LEFT(I15,LEN("ATR"))="ATR"</formula>
    </cfRule>
  </conditionalFormatting>
  <conditionalFormatting sqref="I15">
    <cfRule type="beginsWith" dxfId="13447" priority="770" operator="beginsWith" text="ATD">
      <formula>LEFT(I15,LEN("ATD"))="ATD"</formula>
    </cfRule>
  </conditionalFormatting>
  <conditionalFormatting sqref="I15">
    <cfRule type="beginsWith" dxfId="13446" priority="769" operator="beginsWith" text="DP">
      <formula>LEFT(I15,LEN("DP"))="DP"</formula>
    </cfRule>
  </conditionalFormatting>
  <conditionalFormatting sqref="I18">
    <cfRule type="beginsWith" dxfId="13445" priority="767" operator="beginsWith" text="FER">
      <formula>LEFT(I18,LEN("FER"))="FER"</formula>
    </cfRule>
    <cfRule type="beginsWith" dxfId="13444" priority="768" operator="beginsWith" text="FRS">
      <formula>LEFT(I18,LEN("FRS"))="FRS"</formula>
    </cfRule>
  </conditionalFormatting>
  <conditionalFormatting sqref="I18">
    <cfRule type="beginsWith" dxfId="13443" priority="766" operator="beginsWith" text="NT">
      <formula>LEFT(I18,LEN("NT"))="NT"</formula>
    </cfRule>
  </conditionalFormatting>
  <conditionalFormatting sqref="I18">
    <cfRule type="beginsWith" dxfId="13442" priority="763" operator="beginsWith" text="ANT">
      <formula>LEFT(I18,LEN("ANT"))="ANT"</formula>
    </cfRule>
    <cfRule type="beginsWith" dxfId="13441" priority="764" operator="beginsWith" text="FAL">
      <formula>LEFT(I18,LEN("FAL"))="FAL"</formula>
    </cfRule>
    <cfRule type="beginsWith" dxfId="13440" priority="765" operator="beginsWith" text="OK">
      <formula>LEFT(I18,LEN("OK"))="OK"</formula>
    </cfRule>
  </conditionalFormatting>
  <conditionalFormatting sqref="I18">
    <cfRule type="beginsWith" dxfId="13439" priority="762" operator="beginsWith" text="ATR">
      <formula>LEFT(I18,LEN("ATR"))="ATR"</formula>
    </cfRule>
  </conditionalFormatting>
  <conditionalFormatting sqref="I18">
    <cfRule type="beginsWith" dxfId="13438" priority="761" operator="beginsWith" text="ATD">
      <formula>LEFT(I18,LEN("ATD"))="ATD"</formula>
    </cfRule>
  </conditionalFormatting>
  <conditionalFormatting sqref="I18">
    <cfRule type="beginsWith" dxfId="13437" priority="760" stopIfTrue="1" operator="beginsWith" text="DP">
      <formula>LEFT(I18,LEN("DP"))="DP"</formula>
    </cfRule>
  </conditionalFormatting>
  <conditionalFormatting sqref="I17">
    <cfRule type="beginsWith" dxfId="13436" priority="758" operator="beginsWith" text="FER">
      <formula>LEFT(I17,LEN("FER"))="FER"</formula>
    </cfRule>
    <cfRule type="beginsWith" dxfId="13435" priority="759" operator="beginsWith" text="FRS">
      <formula>LEFT(I17,LEN("FRS"))="FRS"</formula>
    </cfRule>
  </conditionalFormatting>
  <conditionalFormatting sqref="I17">
    <cfRule type="beginsWith" dxfId="13434" priority="757" operator="beginsWith" text="NT">
      <formula>LEFT(I17,LEN("NT"))="NT"</formula>
    </cfRule>
  </conditionalFormatting>
  <conditionalFormatting sqref="I17">
    <cfRule type="beginsWith" dxfId="13433" priority="754" operator="beginsWith" text="ANT">
      <formula>LEFT(I17,LEN("ANT"))="ANT"</formula>
    </cfRule>
    <cfRule type="beginsWith" dxfId="13432" priority="755" operator="beginsWith" text="FAL">
      <formula>LEFT(I17,LEN("FAL"))="FAL"</formula>
    </cfRule>
    <cfRule type="beginsWith" dxfId="13431" priority="756" operator="beginsWith" text="OK">
      <formula>LEFT(I17,LEN("OK"))="OK"</formula>
    </cfRule>
  </conditionalFormatting>
  <conditionalFormatting sqref="I17">
    <cfRule type="beginsWith" dxfId="13430" priority="753" operator="beginsWith" text="ATR">
      <formula>LEFT(I17,LEN("ATR"))="ATR"</formula>
    </cfRule>
  </conditionalFormatting>
  <conditionalFormatting sqref="I17">
    <cfRule type="beginsWith" dxfId="13429" priority="752" operator="beginsWith" text="ATD">
      <formula>LEFT(I17,LEN("ATD"))="ATD"</formula>
    </cfRule>
  </conditionalFormatting>
  <conditionalFormatting sqref="I17">
    <cfRule type="beginsWith" dxfId="13428" priority="751" operator="beginsWith" text="DP">
      <formula>LEFT(I17,LEN("DP"))="DP"</formula>
    </cfRule>
  </conditionalFormatting>
  <conditionalFormatting sqref="I20">
    <cfRule type="beginsWith" dxfId="13427" priority="749" operator="beginsWith" text="FER">
      <formula>LEFT(I20,LEN("FER"))="FER"</formula>
    </cfRule>
    <cfRule type="beginsWith" dxfId="13426" priority="750" operator="beginsWith" text="FRS">
      <formula>LEFT(I20,LEN("FRS"))="FRS"</formula>
    </cfRule>
  </conditionalFormatting>
  <conditionalFormatting sqref="I20">
    <cfRule type="beginsWith" dxfId="13425" priority="748" operator="beginsWith" text="NT">
      <formula>LEFT(I20,LEN("NT"))="NT"</formula>
    </cfRule>
  </conditionalFormatting>
  <conditionalFormatting sqref="I20">
    <cfRule type="beginsWith" dxfId="13424" priority="745" operator="beginsWith" text="ANT">
      <formula>LEFT(I20,LEN("ANT"))="ANT"</formula>
    </cfRule>
    <cfRule type="beginsWith" dxfId="13423" priority="746" operator="beginsWith" text="FAL">
      <formula>LEFT(I20,LEN("FAL"))="FAL"</formula>
    </cfRule>
    <cfRule type="beginsWith" dxfId="13422" priority="747" operator="beginsWith" text="OK">
      <formula>LEFT(I20,LEN("OK"))="OK"</formula>
    </cfRule>
  </conditionalFormatting>
  <conditionalFormatting sqref="I20">
    <cfRule type="beginsWith" dxfId="13421" priority="744" operator="beginsWith" text="ATR">
      <formula>LEFT(I20,LEN("ATR"))="ATR"</formula>
    </cfRule>
  </conditionalFormatting>
  <conditionalFormatting sqref="I20">
    <cfRule type="beginsWith" dxfId="13420" priority="743" operator="beginsWith" text="ATD">
      <formula>LEFT(I20,LEN("ATD"))="ATD"</formula>
    </cfRule>
  </conditionalFormatting>
  <conditionalFormatting sqref="I20">
    <cfRule type="beginsWith" dxfId="13419" priority="742" operator="beginsWith" text="DP">
      <formula>LEFT(I20,LEN("DP"))="DP"</formula>
    </cfRule>
  </conditionalFormatting>
  <conditionalFormatting sqref="I19">
    <cfRule type="beginsWith" dxfId="13418" priority="740" operator="beginsWith" text="FER">
      <formula>LEFT(I19,LEN("FER"))="FER"</formula>
    </cfRule>
    <cfRule type="beginsWith" dxfId="13417" priority="741" operator="beginsWith" text="FRS">
      <formula>LEFT(I19,LEN("FRS"))="FRS"</formula>
    </cfRule>
  </conditionalFormatting>
  <conditionalFormatting sqref="I19">
    <cfRule type="beginsWith" dxfId="13416" priority="739" operator="beginsWith" text="NT">
      <formula>LEFT(I19,LEN("NT"))="NT"</formula>
    </cfRule>
  </conditionalFormatting>
  <conditionalFormatting sqref="I19">
    <cfRule type="beginsWith" dxfId="13415" priority="736" operator="beginsWith" text="ANT">
      <formula>LEFT(I19,LEN("ANT"))="ANT"</formula>
    </cfRule>
    <cfRule type="beginsWith" dxfId="13414" priority="737" operator="beginsWith" text="FAL">
      <formula>LEFT(I19,LEN("FAL"))="FAL"</formula>
    </cfRule>
    <cfRule type="beginsWith" dxfId="13413" priority="738" operator="beginsWith" text="OK">
      <formula>LEFT(I19,LEN("OK"))="OK"</formula>
    </cfRule>
  </conditionalFormatting>
  <conditionalFormatting sqref="I19">
    <cfRule type="beginsWith" dxfId="13412" priority="735" operator="beginsWith" text="ATR">
      <formula>LEFT(I19,LEN("ATR"))="ATR"</formula>
    </cfRule>
  </conditionalFormatting>
  <conditionalFormatting sqref="I19">
    <cfRule type="beginsWith" dxfId="13411" priority="734" operator="beginsWith" text="ATD">
      <formula>LEFT(I19,LEN("ATD"))="ATD"</formula>
    </cfRule>
  </conditionalFormatting>
  <conditionalFormatting sqref="I19">
    <cfRule type="beginsWith" dxfId="13410" priority="733" operator="beginsWith" text="DP">
      <formula>LEFT(I19,LEN("DP"))="DP"</formula>
    </cfRule>
  </conditionalFormatting>
  <conditionalFormatting sqref="I22">
    <cfRule type="beginsWith" dxfId="13409" priority="731" operator="beginsWith" text="FER">
      <formula>LEFT(I22,LEN("FER"))="FER"</formula>
    </cfRule>
    <cfRule type="beginsWith" dxfId="13408" priority="732" operator="beginsWith" text="FRS">
      <formula>LEFT(I22,LEN("FRS"))="FRS"</formula>
    </cfRule>
  </conditionalFormatting>
  <conditionalFormatting sqref="I22">
    <cfRule type="beginsWith" dxfId="13407" priority="730" operator="beginsWith" text="NT">
      <formula>LEFT(I22,LEN("NT"))="NT"</formula>
    </cfRule>
  </conditionalFormatting>
  <conditionalFormatting sqref="I22">
    <cfRule type="beginsWith" dxfId="13406" priority="727" operator="beginsWith" text="ANT">
      <formula>LEFT(I22,LEN("ANT"))="ANT"</formula>
    </cfRule>
    <cfRule type="beginsWith" dxfId="13405" priority="728" operator="beginsWith" text="FAL">
      <formula>LEFT(I22,LEN("FAL"))="FAL"</formula>
    </cfRule>
    <cfRule type="beginsWith" dxfId="13404" priority="729" operator="beginsWith" text="OK">
      <formula>LEFT(I22,LEN("OK"))="OK"</formula>
    </cfRule>
  </conditionalFormatting>
  <conditionalFormatting sqref="I22">
    <cfRule type="beginsWith" dxfId="13403" priority="726" operator="beginsWith" text="ATR">
      <formula>LEFT(I22,LEN("ATR"))="ATR"</formula>
    </cfRule>
  </conditionalFormatting>
  <conditionalFormatting sqref="I22">
    <cfRule type="beginsWith" dxfId="13402" priority="725" operator="beginsWith" text="ATD">
      <formula>LEFT(I22,LEN("ATD"))="ATD"</formula>
    </cfRule>
  </conditionalFormatting>
  <conditionalFormatting sqref="I22">
    <cfRule type="beginsWith" dxfId="13401" priority="724" stopIfTrue="1" operator="beginsWith" text="DP">
      <formula>LEFT(I22,LEN("DP"))="DP"</formula>
    </cfRule>
  </conditionalFormatting>
  <conditionalFormatting sqref="I21">
    <cfRule type="beginsWith" dxfId="13400" priority="722" operator="beginsWith" text="FER">
      <formula>LEFT(I21,LEN("FER"))="FER"</formula>
    </cfRule>
    <cfRule type="beginsWith" dxfId="13399" priority="723" operator="beginsWith" text="FRS">
      <formula>LEFT(I21,LEN("FRS"))="FRS"</formula>
    </cfRule>
  </conditionalFormatting>
  <conditionalFormatting sqref="I21">
    <cfRule type="beginsWith" dxfId="13398" priority="721" operator="beginsWith" text="NT">
      <formula>LEFT(I21,LEN("NT"))="NT"</formula>
    </cfRule>
  </conditionalFormatting>
  <conditionalFormatting sqref="I21">
    <cfRule type="beginsWith" dxfId="13397" priority="718" operator="beginsWith" text="ANT">
      <formula>LEFT(I21,LEN("ANT"))="ANT"</formula>
    </cfRule>
    <cfRule type="beginsWith" dxfId="13396" priority="719" operator="beginsWith" text="FAL">
      <formula>LEFT(I21,LEN("FAL"))="FAL"</formula>
    </cfRule>
    <cfRule type="beginsWith" dxfId="13395" priority="720" operator="beginsWith" text="OK">
      <formula>LEFT(I21,LEN("OK"))="OK"</formula>
    </cfRule>
  </conditionalFormatting>
  <conditionalFormatting sqref="I21">
    <cfRule type="beginsWith" dxfId="13394" priority="717" operator="beginsWith" text="ATR">
      <formula>LEFT(I21,LEN("ATR"))="ATR"</formula>
    </cfRule>
  </conditionalFormatting>
  <conditionalFormatting sqref="I21">
    <cfRule type="beginsWith" dxfId="13393" priority="716" operator="beginsWith" text="ATD">
      <formula>LEFT(I21,LEN("ATD"))="ATD"</formula>
    </cfRule>
  </conditionalFormatting>
  <conditionalFormatting sqref="I21">
    <cfRule type="beginsWith" dxfId="13392" priority="715" operator="beginsWith" text="DP">
      <formula>LEFT(I21,LEN("DP"))="DP"</formula>
    </cfRule>
  </conditionalFormatting>
  <conditionalFormatting sqref="I24">
    <cfRule type="beginsWith" dxfId="13391" priority="713" operator="beginsWith" text="FER">
      <formula>LEFT(I24,LEN("FER"))="FER"</formula>
    </cfRule>
    <cfRule type="beginsWith" dxfId="13390" priority="714" operator="beginsWith" text="FRS">
      <formula>LEFT(I24,LEN("FRS"))="FRS"</formula>
    </cfRule>
  </conditionalFormatting>
  <conditionalFormatting sqref="I24">
    <cfRule type="beginsWith" dxfId="13389" priority="712" operator="beginsWith" text="NT">
      <formula>LEFT(I24,LEN("NT"))="NT"</formula>
    </cfRule>
  </conditionalFormatting>
  <conditionalFormatting sqref="I24">
    <cfRule type="beginsWith" dxfId="13388" priority="709" operator="beginsWith" text="ANT">
      <formula>LEFT(I24,LEN("ANT"))="ANT"</formula>
    </cfRule>
    <cfRule type="beginsWith" dxfId="13387" priority="710" operator="beginsWith" text="FAL">
      <formula>LEFT(I24,LEN("FAL"))="FAL"</formula>
    </cfRule>
    <cfRule type="beginsWith" dxfId="13386" priority="711" operator="beginsWith" text="OK">
      <formula>LEFT(I24,LEN("OK"))="OK"</formula>
    </cfRule>
  </conditionalFormatting>
  <conditionalFormatting sqref="I24">
    <cfRule type="beginsWith" dxfId="13385" priority="708" operator="beginsWith" text="ATR">
      <formula>LEFT(I24,LEN("ATR"))="ATR"</formula>
    </cfRule>
  </conditionalFormatting>
  <conditionalFormatting sqref="I24">
    <cfRule type="beginsWith" dxfId="13384" priority="707" operator="beginsWith" text="ATD">
      <formula>LEFT(I24,LEN("ATD"))="ATD"</formula>
    </cfRule>
  </conditionalFormatting>
  <conditionalFormatting sqref="I24">
    <cfRule type="beginsWith" dxfId="13383" priority="706" operator="beginsWith" text="DP">
      <formula>LEFT(I24,LEN("DP"))="DP"</formula>
    </cfRule>
  </conditionalFormatting>
  <conditionalFormatting sqref="I23">
    <cfRule type="beginsWith" dxfId="13382" priority="704" operator="beginsWith" text="FER">
      <formula>LEFT(I23,LEN("FER"))="FER"</formula>
    </cfRule>
    <cfRule type="beginsWith" dxfId="13381" priority="705" operator="beginsWith" text="FRS">
      <formula>LEFT(I23,LEN("FRS"))="FRS"</formula>
    </cfRule>
  </conditionalFormatting>
  <conditionalFormatting sqref="I23">
    <cfRule type="beginsWith" dxfId="13380" priority="703" operator="beginsWith" text="NT">
      <formula>LEFT(I23,LEN("NT"))="NT"</formula>
    </cfRule>
  </conditionalFormatting>
  <conditionalFormatting sqref="I23">
    <cfRule type="beginsWith" dxfId="13379" priority="700" operator="beginsWith" text="ANT">
      <formula>LEFT(I23,LEN("ANT"))="ANT"</formula>
    </cfRule>
    <cfRule type="beginsWith" dxfId="13378" priority="701" operator="beginsWith" text="FAL">
      <formula>LEFT(I23,LEN("FAL"))="FAL"</formula>
    </cfRule>
    <cfRule type="beginsWith" dxfId="13377" priority="702" operator="beginsWith" text="OK">
      <formula>LEFT(I23,LEN("OK"))="OK"</formula>
    </cfRule>
  </conditionalFormatting>
  <conditionalFormatting sqref="I23">
    <cfRule type="beginsWith" dxfId="13376" priority="699" operator="beginsWith" text="ATR">
      <formula>LEFT(I23,LEN("ATR"))="ATR"</formula>
    </cfRule>
  </conditionalFormatting>
  <conditionalFormatting sqref="I23">
    <cfRule type="beginsWith" dxfId="13375" priority="698" operator="beginsWith" text="ATD">
      <formula>LEFT(I23,LEN("ATD"))="ATD"</formula>
    </cfRule>
  </conditionalFormatting>
  <conditionalFormatting sqref="I23">
    <cfRule type="beginsWith" dxfId="13374" priority="697" operator="beginsWith" text="DP">
      <formula>LEFT(I23,LEN("DP"))="DP"</formula>
    </cfRule>
  </conditionalFormatting>
  <conditionalFormatting sqref="I26">
    <cfRule type="beginsWith" dxfId="13373" priority="695" operator="beginsWith" text="FER">
      <formula>LEFT(I26,LEN("FER"))="FER"</formula>
    </cfRule>
    <cfRule type="beginsWith" dxfId="13372" priority="696" operator="beginsWith" text="FRS">
      <formula>LEFT(I26,LEN("FRS"))="FRS"</formula>
    </cfRule>
  </conditionalFormatting>
  <conditionalFormatting sqref="I26">
    <cfRule type="beginsWith" dxfId="13371" priority="694" operator="beginsWith" text="NT">
      <formula>LEFT(I26,LEN("NT"))="NT"</formula>
    </cfRule>
  </conditionalFormatting>
  <conditionalFormatting sqref="I26">
    <cfRule type="beginsWith" dxfId="13370" priority="691" operator="beginsWith" text="ANT">
      <formula>LEFT(I26,LEN("ANT"))="ANT"</formula>
    </cfRule>
    <cfRule type="beginsWith" dxfId="13369" priority="692" operator="beginsWith" text="FAL">
      <formula>LEFT(I26,LEN("FAL"))="FAL"</formula>
    </cfRule>
    <cfRule type="beginsWith" dxfId="13368" priority="693" operator="beginsWith" text="OK">
      <formula>LEFT(I26,LEN("OK"))="OK"</formula>
    </cfRule>
  </conditionalFormatting>
  <conditionalFormatting sqref="I26">
    <cfRule type="beginsWith" dxfId="13367" priority="690" operator="beginsWith" text="ATR">
      <formula>LEFT(I26,LEN("ATR"))="ATR"</formula>
    </cfRule>
  </conditionalFormatting>
  <conditionalFormatting sqref="I26">
    <cfRule type="beginsWith" dxfId="13366" priority="689" operator="beginsWith" text="ATD">
      <formula>LEFT(I26,LEN("ATD"))="ATD"</formula>
    </cfRule>
  </conditionalFormatting>
  <conditionalFormatting sqref="I26">
    <cfRule type="beginsWith" dxfId="13365" priority="688" stopIfTrue="1" operator="beginsWith" text="DP">
      <formula>LEFT(I26,LEN("DP"))="DP"</formula>
    </cfRule>
  </conditionalFormatting>
  <conditionalFormatting sqref="I25">
    <cfRule type="beginsWith" dxfId="13364" priority="686" operator="beginsWith" text="FER">
      <formula>LEFT(I25,LEN("FER"))="FER"</formula>
    </cfRule>
    <cfRule type="beginsWith" dxfId="13363" priority="687" operator="beginsWith" text="FRS">
      <formula>LEFT(I25,LEN("FRS"))="FRS"</formula>
    </cfRule>
  </conditionalFormatting>
  <conditionalFormatting sqref="I25">
    <cfRule type="beginsWith" dxfId="13362" priority="685" operator="beginsWith" text="NT">
      <formula>LEFT(I25,LEN("NT"))="NT"</formula>
    </cfRule>
  </conditionalFormatting>
  <conditionalFormatting sqref="I25">
    <cfRule type="beginsWith" dxfId="13361" priority="682" operator="beginsWith" text="ANT">
      <formula>LEFT(I25,LEN("ANT"))="ANT"</formula>
    </cfRule>
    <cfRule type="beginsWith" dxfId="13360" priority="683" operator="beginsWith" text="FAL">
      <formula>LEFT(I25,LEN("FAL"))="FAL"</formula>
    </cfRule>
    <cfRule type="beginsWith" dxfId="13359" priority="684" operator="beginsWith" text="OK">
      <formula>LEFT(I25,LEN("OK"))="OK"</formula>
    </cfRule>
  </conditionalFormatting>
  <conditionalFormatting sqref="I25">
    <cfRule type="beginsWith" dxfId="13358" priority="681" operator="beginsWith" text="ATR">
      <formula>LEFT(I25,LEN("ATR"))="ATR"</formula>
    </cfRule>
  </conditionalFormatting>
  <conditionalFormatting sqref="I25">
    <cfRule type="beginsWith" dxfId="13357" priority="680" operator="beginsWith" text="ATD">
      <formula>LEFT(I25,LEN("ATD"))="ATD"</formula>
    </cfRule>
  </conditionalFormatting>
  <conditionalFormatting sqref="I25">
    <cfRule type="beginsWith" dxfId="13356" priority="679" operator="beginsWith" text="DP">
      <formula>LEFT(I25,LEN("DP"))="DP"</formula>
    </cfRule>
  </conditionalFormatting>
  <conditionalFormatting sqref="G29:I30">
    <cfRule type="expression" dxfId="13355" priority="675">
      <formula>F27="FERIADO"</formula>
    </cfRule>
    <cfRule type="expression" dxfId="13354" priority="676">
      <formula>F27="FÉRIAS"</formula>
    </cfRule>
    <cfRule type="expression" dxfId="13353" priority="677">
      <formula>F27="ATESTADO"</formula>
    </cfRule>
    <cfRule type="expression" dxfId="13352" priority="678">
      <formula>F27="NTRAB"</formula>
    </cfRule>
  </conditionalFormatting>
  <conditionalFormatting sqref="I27">
    <cfRule type="beginsWith" dxfId="13351" priority="672" operator="beginsWith" text="DP">
      <formula>LEFT(I27,LEN("DP"))="DP"</formula>
    </cfRule>
    <cfRule type="beginsWith" dxfId="13350" priority="673" operator="beginsWith" text="FER">
      <formula>LEFT(I27,LEN("FER"))="FER"</formula>
    </cfRule>
    <cfRule type="beginsWith" dxfId="13349" priority="674" operator="beginsWith" text="FRS">
      <formula>LEFT(I27,LEN("FRS"))="FRS"</formula>
    </cfRule>
  </conditionalFormatting>
  <conditionalFormatting sqref="I27">
    <cfRule type="beginsWith" dxfId="13348" priority="671" operator="beginsWith" text="NT">
      <formula>LEFT(I27,LEN("NT"))="NT"</formula>
    </cfRule>
  </conditionalFormatting>
  <conditionalFormatting sqref="I27">
    <cfRule type="beginsWith" dxfId="13347" priority="668" operator="beginsWith" text="ANT">
      <formula>LEFT(I27,LEN("ANT"))="ANT"</formula>
    </cfRule>
    <cfRule type="beginsWith" dxfId="13346" priority="669" operator="beginsWith" text="FAL">
      <formula>LEFT(I27,LEN("FAL"))="FAL"</formula>
    </cfRule>
    <cfRule type="beginsWith" dxfId="13345" priority="670" operator="beginsWith" text="OK">
      <formula>LEFT(I27,LEN("OK"))="OK"</formula>
    </cfRule>
  </conditionalFormatting>
  <conditionalFormatting sqref="I27">
    <cfRule type="beginsWith" dxfId="13344" priority="667" operator="beginsWith" text="ATR">
      <formula>LEFT(I27,LEN("ATR"))="ATR"</formula>
    </cfRule>
  </conditionalFormatting>
  <conditionalFormatting sqref="I27">
    <cfRule type="beginsWith" dxfId="13343" priority="666" operator="beginsWith" text="ATD">
      <formula>LEFT(I27,LEN("ATD"))="ATD"</formula>
    </cfRule>
  </conditionalFormatting>
  <conditionalFormatting sqref="I28">
    <cfRule type="beginsWith" dxfId="13342" priority="664" operator="beginsWith" text="FER">
      <formula>LEFT(I28,LEN("FER"))="FER"</formula>
    </cfRule>
    <cfRule type="beginsWith" dxfId="13341" priority="665" operator="beginsWith" text="FRS">
      <formula>LEFT(I28,LEN("FRS"))="FRS"</formula>
    </cfRule>
  </conditionalFormatting>
  <conditionalFormatting sqref="I28">
    <cfRule type="beginsWith" dxfId="13340" priority="663" operator="beginsWith" text="NT">
      <formula>LEFT(I28,LEN("NT"))="NT"</formula>
    </cfRule>
  </conditionalFormatting>
  <conditionalFormatting sqref="I28">
    <cfRule type="beginsWith" dxfId="13339" priority="660" operator="beginsWith" text="ANT">
      <formula>LEFT(I28,LEN("ANT"))="ANT"</formula>
    </cfRule>
    <cfRule type="beginsWith" dxfId="13338" priority="661" operator="beginsWith" text="FAL">
      <formula>LEFT(I28,LEN("FAL"))="FAL"</formula>
    </cfRule>
    <cfRule type="beginsWith" dxfId="13337" priority="662" operator="beginsWith" text="OK">
      <formula>LEFT(I28,LEN("OK"))="OK"</formula>
    </cfRule>
  </conditionalFormatting>
  <conditionalFormatting sqref="I28">
    <cfRule type="beginsWith" dxfId="13336" priority="659" operator="beginsWith" text="ATR">
      <formula>LEFT(I28,LEN("ATR"))="ATR"</formula>
    </cfRule>
  </conditionalFormatting>
  <conditionalFormatting sqref="I28">
    <cfRule type="beginsWith" dxfId="13335" priority="658" operator="beginsWith" text="ATD">
      <formula>LEFT(I28,LEN("ATD"))="ATD"</formula>
    </cfRule>
  </conditionalFormatting>
  <conditionalFormatting sqref="I28">
    <cfRule type="beginsWith" dxfId="13334" priority="657" stopIfTrue="1" operator="beginsWith" text="DP">
      <formula>LEFT(I28,LEN("DP"))="DP"</formula>
    </cfRule>
  </conditionalFormatting>
  <conditionalFormatting sqref="G31:I34">
    <cfRule type="expression" dxfId="13333" priority="653">
      <formula>F31="FÉRIAS"</formula>
    </cfRule>
    <cfRule type="expression" dxfId="13332" priority="654">
      <formula>F31="FERIADO"</formula>
    </cfRule>
    <cfRule type="expression" dxfId="13331" priority="655">
      <formula>F31="ATESTADO"</formula>
    </cfRule>
    <cfRule type="expression" dxfId="13330" priority="656">
      <formula>F31="NTRAB"</formula>
    </cfRule>
  </conditionalFormatting>
  <conditionalFormatting sqref="I36">
    <cfRule type="beginsWith" dxfId="13329" priority="651" operator="beginsWith" text="FER">
      <formula>LEFT(I36,LEN("FER"))="FER"</formula>
    </cfRule>
    <cfRule type="beginsWith" dxfId="13328" priority="652" operator="beginsWith" text="FRS">
      <formula>LEFT(I36,LEN("FRS"))="FRS"</formula>
    </cfRule>
  </conditionalFormatting>
  <conditionalFormatting sqref="I36">
    <cfRule type="beginsWith" dxfId="13327" priority="650" operator="beginsWith" text="NT">
      <formula>LEFT(I36,LEN("NT"))="NT"</formula>
    </cfRule>
  </conditionalFormatting>
  <conditionalFormatting sqref="I36">
    <cfRule type="beginsWith" dxfId="13326" priority="647" operator="beginsWith" text="ANT">
      <formula>LEFT(I36,LEN("ANT"))="ANT"</formula>
    </cfRule>
    <cfRule type="beginsWith" dxfId="13325" priority="648" operator="beginsWith" text="FAL">
      <formula>LEFT(I36,LEN("FAL"))="FAL"</formula>
    </cfRule>
    <cfRule type="beginsWith" dxfId="13324" priority="649" operator="beginsWith" text="OK">
      <formula>LEFT(I36,LEN("OK"))="OK"</formula>
    </cfRule>
  </conditionalFormatting>
  <conditionalFormatting sqref="I36">
    <cfRule type="beginsWith" dxfId="13323" priority="646" operator="beginsWith" text="ATR">
      <formula>LEFT(I36,LEN("ATR"))="ATR"</formula>
    </cfRule>
  </conditionalFormatting>
  <conditionalFormatting sqref="I36">
    <cfRule type="beginsWith" dxfId="13322" priority="645" operator="beginsWith" text="ATD">
      <formula>LEFT(I36,LEN("ATD"))="ATD"</formula>
    </cfRule>
  </conditionalFormatting>
  <conditionalFormatting sqref="I36">
    <cfRule type="beginsWith" dxfId="13321" priority="644" operator="beginsWith" text="DP">
      <formula>LEFT(I36,LEN("DP"))="DP"</formula>
    </cfRule>
  </conditionalFormatting>
  <conditionalFormatting sqref="I35">
    <cfRule type="beginsWith" dxfId="13320" priority="642" operator="beginsWith" text="FER">
      <formula>LEFT(I35,LEN("FER"))="FER"</formula>
    </cfRule>
    <cfRule type="beginsWith" dxfId="13319" priority="643" operator="beginsWith" text="FRS">
      <formula>LEFT(I35,LEN("FRS"))="FRS"</formula>
    </cfRule>
  </conditionalFormatting>
  <conditionalFormatting sqref="I35">
    <cfRule type="beginsWith" dxfId="13318" priority="641" operator="beginsWith" text="NT">
      <formula>LEFT(I35,LEN("NT"))="NT"</formula>
    </cfRule>
  </conditionalFormatting>
  <conditionalFormatting sqref="I35">
    <cfRule type="beginsWith" dxfId="13317" priority="638" operator="beginsWith" text="ANT">
      <formula>LEFT(I35,LEN("ANT"))="ANT"</formula>
    </cfRule>
    <cfRule type="beginsWith" dxfId="13316" priority="639" operator="beginsWith" text="FAL">
      <formula>LEFT(I35,LEN("FAL"))="FAL"</formula>
    </cfRule>
    <cfRule type="beginsWith" dxfId="13315" priority="640" operator="beginsWith" text="OK">
      <formula>LEFT(I35,LEN("OK"))="OK"</formula>
    </cfRule>
  </conditionalFormatting>
  <conditionalFormatting sqref="I35">
    <cfRule type="beginsWith" dxfId="13314" priority="637" operator="beginsWith" text="ATR">
      <formula>LEFT(I35,LEN("ATR"))="ATR"</formula>
    </cfRule>
  </conditionalFormatting>
  <conditionalFormatting sqref="I35">
    <cfRule type="beginsWith" dxfId="13313" priority="636" operator="beginsWith" text="ATD">
      <formula>LEFT(I35,LEN("ATD"))="ATD"</formula>
    </cfRule>
  </conditionalFormatting>
  <conditionalFormatting sqref="I35">
    <cfRule type="beginsWith" dxfId="13312" priority="635" operator="beginsWith" text="DP">
      <formula>LEFT(I35,LEN("DP"))="DP"</formula>
    </cfRule>
  </conditionalFormatting>
  <conditionalFormatting sqref="I38">
    <cfRule type="beginsWith" dxfId="13311" priority="633" operator="beginsWith" text="FER">
      <formula>LEFT(I38,LEN("FER"))="FER"</formula>
    </cfRule>
    <cfRule type="beginsWith" dxfId="13310" priority="634" operator="beginsWith" text="FRS">
      <formula>LEFT(I38,LEN("FRS"))="FRS"</formula>
    </cfRule>
  </conditionalFormatting>
  <conditionalFormatting sqref="I38">
    <cfRule type="beginsWith" dxfId="13309" priority="632" operator="beginsWith" text="NT">
      <formula>LEFT(I38,LEN("NT"))="NT"</formula>
    </cfRule>
  </conditionalFormatting>
  <conditionalFormatting sqref="I38">
    <cfRule type="beginsWith" dxfId="13308" priority="629" operator="beginsWith" text="ANT">
      <formula>LEFT(I38,LEN("ANT"))="ANT"</formula>
    </cfRule>
    <cfRule type="beginsWith" dxfId="13307" priority="630" operator="beginsWith" text="FAL">
      <formula>LEFT(I38,LEN("FAL"))="FAL"</formula>
    </cfRule>
    <cfRule type="beginsWith" dxfId="13306" priority="631" operator="beginsWith" text="OK">
      <formula>LEFT(I38,LEN("OK"))="OK"</formula>
    </cfRule>
  </conditionalFormatting>
  <conditionalFormatting sqref="I38">
    <cfRule type="beginsWith" dxfId="13305" priority="628" operator="beginsWith" text="ATR">
      <formula>LEFT(I38,LEN("ATR"))="ATR"</formula>
    </cfRule>
  </conditionalFormatting>
  <conditionalFormatting sqref="I38">
    <cfRule type="beginsWith" dxfId="13304" priority="627" operator="beginsWith" text="ATD">
      <formula>LEFT(I38,LEN("ATD"))="ATD"</formula>
    </cfRule>
  </conditionalFormatting>
  <conditionalFormatting sqref="I38">
    <cfRule type="beginsWith" dxfId="13303" priority="626" stopIfTrue="1" operator="beginsWith" text="DP">
      <formula>LEFT(I38,LEN("DP"))="DP"</formula>
    </cfRule>
  </conditionalFormatting>
  <conditionalFormatting sqref="I37">
    <cfRule type="beginsWith" dxfId="13302" priority="624" operator="beginsWith" text="FER">
      <formula>LEFT(I37,LEN("FER"))="FER"</formula>
    </cfRule>
    <cfRule type="beginsWith" dxfId="13301" priority="625" operator="beginsWith" text="FRS">
      <formula>LEFT(I37,LEN("FRS"))="FRS"</formula>
    </cfRule>
  </conditionalFormatting>
  <conditionalFormatting sqref="I37">
    <cfRule type="beginsWith" dxfId="13300" priority="623" operator="beginsWith" text="NT">
      <formula>LEFT(I37,LEN("NT"))="NT"</formula>
    </cfRule>
  </conditionalFormatting>
  <conditionalFormatting sqref="I37">
    <cfRule type="beginsWith" dxfId="13299" priority="620" operator="beginsWith" text="ANT">
      <formula>LEFT(I37,LEN("ANT"))="ANT"</formula>
    </cfRule>
    <cfRule type="beginsWith" dxfId="13298" priority="621" operator="beginsWith" text="FAL">
      <formula>LEFT(I37,LEN("FAL"))="FAL"</formula>
    </cfRule>
    <cfRule type="beginsWith" dxfId="13297" priority="622" operator="beginsWith" text="OK">
      <formula>LEFT(I37,LEN("OK"))="OK"</formula>
    </cfRule>
  </conditionalFormatting>
  <conditionalFormatting sqref="I37">
    <cfRule type="beginsWith" dxfId="13296" priority="619" operator="beginsWith" text="ATR">
      <formula>LEFT(I37,LEN("ATR"))="ATR"</formula>
    </cfRule>
  </conditionalFormatting>
  <conditionalFormatting sqref="I37">
    <cfRule type="beginsWith" dxfId="13295" priority="618" operator="beginsWith" text="ATD">
      <formula>LEFT(I37,LEN("ATD"))="ATD"</formula>
    </cfRule>
  </conditionalFormatting>
  <conditionalFormatting sqref="I37">
    <cfRule type="beginsWith" dxfId="13294" priority="617" operator="beginsWith" text="DP">
      <formula>LEFT(I37,LEN("DP"))="DP"</formula>
    </cfRule>
  </conditionalFormatting>
  <conditionalFormatting sqref="I40">
    <cfRule type="beginsWith" dxfId="13293" priority="615" operator="beginsWith" text="FER">
      <formula>LEFT(I40,LEN("FER"))="FER"</formula>
    </cfRule>
    <cfRule type="beginsWith" dxfId="13292" priority="616" operator="beginsWith" text="FRS">
      <formula>LEFT(I40,LEN("FRS"))="FRS"</formula>
    </cfRule>
  </conditionalFormatting>
  <conditionalFormatting sqref="I40">
    <cfRule type="beginsWith" dxfId="13291" priority="614" operator="beginsWith" text="NT">
      <formula>LEFT(I40,LEN("NT"))="NT"</formula>
    </cfRule>
  </conditionalFormatting>
  <conditionalFormatting sqref="I40">
    <cfRule type="beginsWith" dxfId="13290" priority="611" operator="beginsWith" text="ANT">
      <formula>LEFT(I40,LEN("ANT"))="ANT"</formula>
    </cfRule>
    <cfRule type="beginsWith" dxfId="13289" priority="612" operator="beginsWith" text="FAL">
      <formula>LEFT(I40,LEN("FAL"))="FAL"</formula>
    </cfRule>
    <cfRule type="beginsWith" dxfId="13288" priority="613" operator="beginsWith" text="OK">
      <formula>LEFT(I40,LEN("OK"))="OK"</formula>
    </cfRule>
  </conditionalFormatting>
  <conditionalFormatting sqref="I40">
    <cfRule type="beginsWith" dxfId="13287" priority="610" operator="beginsWith" text="ATR">
      <formula>LEFT(I40,LEN("ATR"))="ATR"</formula>
    </cfRule>
  </conditionalFormatting>
  <conditionalFormatting sqref="I40">
    <cfRule type="beginsWith" dxfId="13286" priority="609" operator="beginsWith" text="ATD">
      <formula>LEFT(I40,LEN("ATD"))="ATD"</formula>
    </cfRule>
  </conditionalFormatting>
  <conditionalFormatting sqref="I40">
    <cfRule type="beginsWith" dxfId="13285" priority="608" operator="beginsWith" text="DP">
      <formula>LEFT(I40,LEN("DP"))="DP"</formula>
    </cfRule>
  </conditionalFormatting>
  <conditionalFormatting sqref="I39">
    <cfRule type="beginsWith" dxfId="13284" priority="606" operator="beginsWith" text="FER">
      <formula>LEFT(I39,LEN("FER"))="FER"</formula>
    </cfRule>
    <cfRule type="beginsWith" dxfId="13283" priority="607" operator="beginsWith" text="FRS">
      <formula>LEFT(I39,LEN("FRS"))="FRS"</formula>
    </cfRule>
  </conditionalFormatting>
  <conditionalFormatting sqref="I39">
    <cfRule type="beginsWith" dxfId="13282" priority="605" operator="beginsWith" text="NT">
      <formula>LEFT(I39,LEN("NT"))="NT"</formula>
    </cfRule>
  </conditionalFormatting>
  <conditionalFormatting sqref="I39">
    <cfRule type="beginsWith" dxfId="13281" priority="602" operator="beginsWith" text="ANT">
      <formula>LEFT(I39,LEN("ANT"))="ANT"</formula>
    </cfRule>
    <cfRule type="beginsWith" dxfId="13280" priority="603" operator="beginsWith" text="FAL">
      <formula>LEFT(I39,LEN("FAL"))="FAL"</formula>
    </cfRule>
    <cfRule type="beginsWith" dxfId="13279" priority="604" operator="beginsWith" text="OK">
      <formula>LEFT(I39,LEN("OK"))="OK"</formula>
    </cfRule>
  </conditionalFormatting>
  <conditionalFormatting sqref="I39">
    <cfRule type="beginsWith" dxfId="13278" priority="601" operator="beginsWith" text="ATR">
      <formula>LEFT(I39,LEN("ATR"))="ATR"</formula>
    </cfRule>
  </conditionalFormatting>
  <conditionalFormatting sqref="I39">
    <cfRule type="beginsWith" dxfId="13277" priority="600" operator="beginsWith" text="ATD">
      <formula>LEFT(I39,LEN("ATD"))="ATD"</formula>
    </cfRule>
  </conditionalFormatting>
  <conditionalFormatting sqref="I39">
    <cfRule type="beginsWith" dxfId="13276" priority="599" operator="beginsWith" text="DP">
      <formula>LEFT(I39,LEN("DP"))="DP"</formula>
    </cfRule>
  </conditionalFormatting>
  <conditionalFormatting sqref="I42">
    <cfRule type="beginsWith" dxfId="13275" priority="597" operator="beginsWith" text="FER">
      <formula>LEFT(I42,LEN("FER"))="FER"</formula>
    </cfRule>
    <cfRule type="beginsWith" dxfId="13274" priority="598" operator="beginsWith" text="FRS">
      <formula>LEFT(I42,LEN("FRS"))="FRS"</formula>
    </cfRule>
  </conditionalFormatting>
  <conditionalFormatting sqref="I42">
    <cfRule type="beginsWith" dxfId="13273" priority="596" operator="beginsWith" text="NT">
      <formula>LEFT(I42,LEN("NT"))="NT"</formula>
    </cfRule>
  </conditionalFormatting>
  <conditionalFormatting sqref="I42">
    <cfRule type="beginsWith" dxfId="13272" priority="593" operator="beginsWith" text="ANT">
      <formula>LEFT(I42,LEN("ANT"))="ANT"</formula>
    </cfRule>
    <cfRule type="beginsWith" dxfId="13271" priority="594" operator="beginsWith" text="FAL">
      <formula>LEFT(I42,LEN("FAL"))="FAL"</formula>
    </cfRule>
    <cfRule type="beginsWith" dxfId="13270" priority="595" operator="beginsWith" text="OK">
      <formula>LEFT(I42,LEN("OK"))="OK"</formula>
    </cfRule>
  </conditionalFormatting>
  <conditionalFormatting sqref="I42">
    <cfRule type="beginsWith" dxfId="13269" priority="592" operator="beginsWith" text="ATR">
      <formula>LEFT(I42,LEN("ATR"))="ATR"</formula>
    </cfRule>
  </conditionalFormatting>
  <conditionalFormatting sqref="I42">
    <cfRule type="beginsWith" dxfId="13268" priority="591" operator="beginsWith" text="ATD">
      <formula>LEFT(I42,LEN("ATD"))="ATD"</formula>
    </cfRule>
  </conditionalFormatting>
  <conditionalFormatting sqref="I42">
    <cfRule type="beginsWith" dxfId="13267" priority="590" stopIfTrue="1" operator="beginsWith" text="DP">
      <formula>LEFT(I42,LEN("DP"))="DP"</formula>
    </cfRule>
  </conditionalFormatting>
  <conditionalFormatting sqref="I41">
    <cfRule type="beginsWith" dxfId="13266" priority="588" operator="beginsWith" text="FER">
      <formula>LEFT(I41,LEN("FER"))="FER"</formula>
    </cfRule>
    <cfRule type="beginsWith" dxfId="13265" priority="589" operator="beginsWith" text="FRS">
      <formula>LEFT(I41,LEN("FRS"))="FRS"</formula>
    </cfRule>
  </conditionalFormatting>
  <conditionalFormatting sqref="I41">
    <cfRule type="beginsWith" dxfId="13264" priority="587" operator="beginsWith" text="NT">
      <formula>LEFT(I41,LEN("NT"))="NT"</formula>
    </cfRule>
  </conditionalFormatting>
  <conditionalFormatting sqref="I41">
    <cfRule type="beginsWith" dxfId="13263" priority="584" operator="beginsWith" text="ANT">
      <formula>LEFT(I41,LEN("ANT"))="ANT"</formula>
    </cfRule>
    <cfRule type="beginsWith" dxfId="13262" priority="585" operator="beginsWith" text="FAL">
      <formula>LEFT(I41,LEN("FAL"))="FAL"</formula>
    </cfRule>
    <cfRule type="beginsWith" dxfId="13261" priority="586" operator="beginsWith" text="OK">
      <formula>LEFT(I41,LEN("OK"))="OK"</formula>
    </cfRule>
  </conditionalFormatting>
  <conditionalFormatting sqref="I41">
    <cfRule type="beginsWith" dxfId="13260" priority="583" operator="beginsWith" text="ATR">
      <formula>LEFT(I41,LEN("ATR"))="ATR"</formula>
    </cfRule>
  </conditionalFormatting>
  <conditionalFormatting sqref="I41">
    <cfRule type="beginsWith" dxfId="13259" priority="582" operator="beginsWith" text="ATD">
      <formula>LEFT(I41,LEN("ATD"))="ATD"</formula>
    </cfRule>
  </conditionalFormatting>
  <conditionalFormatting sqref="I41">
    <cfRule type="beginsWith" dxfId="13258" priority="581" operator="beginsWith" text="DP">
      <formula>LEFT(I41,LEN("DP"))="DP"</formula>
    </cfRule>
  </conditionalFormatting>
  <conditionalFormatting sqref="N4">
    <cfRule type="beginsWith" dxfId="13257" priority="579" operator="beginsWith" text="FER">
      <formula>LEFT(N4,LEN("FER"))="FER"</formula>
    </cfRule>
    <cfRule type="beginsWith" dxfId="13256" priority="580" operator="beginsWith" text="FRS">
      <formula>LEFT(N4,LEN("FRS"))="FRS"</formula>
    </cfRule>
  </conditionalFormatting>
  <conditionalFormatting sqref="N4">
    <cfRule type="beginsWith" dxfId="13255" priority="578" operator="beginsWith" text="NT">
      <formula>LEFT(N4,LEN("NT"))="NT"</formula>
    </cfRule>
  </conditionalFormatting>
  <conditionalFormatting sqref="N4">
    <cfRule type="beginsWith" dxfId="13254" priority="575" operator="beginsWith" text="ANT">
      <formula>LEFT(N4,LEN("ANT"))="ANT"</formula>
    </cfRule>
    <cfRule type="beginsWith" dxfId="13253" priority="576" operator="beginsWith" text="FAL">
      <formula>LEFT(N4,LEN("FAL"))="FAL"</formula>
    </cfRule>
    <cfRule type="beginsWith" dxfId="13252" priority="577" operator="beginsWith" text="OK">
      <formula>LEFT(N4,LEN("OK"))="OK"</formula>
    </cfRule>
  </conditionalFormatting>
  <conditionalFormatting sqref="N4">
    <cfRule type="beginsWith" dxfId="13251" priority="574" operator="beginsWith" text="ATR">
      <formula>LEFT(N4,LEN("ATR"))="ATR"</formula>
    </cfRule>
  </conditionalFormatting>
  <conditionalFormatting sqref="N4">
    <cfRule type="beginsWith" dxfId="13250" priority="573" operator="beginsWith" text="ATD">
      <formula>LEFT(N4,LEN("ATD"))="ATD"</formula>
    </cfRule>
  </conditionalFormatting>
  <conditionalFormatting sqref="N4">
    <cfRule type="beginsWith" dxfId="13249" priority="572" operator="beginsWith" text="DP">
      <formula>LEFT(N4,LEN("DP"))="DP"</formula>
    </cfRule>
  </conditionalFormatting>
  <conditionalFormatting sqref="N3">
    <cfRule type="beginsWith" dxfId="13248" priority="570" operator="beginsWith" text="FER">
      <formula>LEFT(N3,LEN("FER"))="FER"</formula>
    </cfRule>
    <cfRule type="beginsWith" dxfId="13247" priority="571" operator="beginsWith" text="FRS">
      <formula>LEFT(N3,LEN("FRS"))="FRS"</formula>
    </cfRule>
  </conditionalFormatting>
  <conditionalFormatting sqref="N3">
    <cfRule type="beginsWith" dxfId="13246" priority="569" operator="beginsWith" text="NT">
      <formula>LEFT(N3,LEN("NT"))="NT"</formula>
    </cfRule>
  </conditionalFormatting>
  <conditionalFormatting sqref="N3">
    <cfRule type="beginsWith" dxfId="13245" priority="566" operator="beginsWith" text="ANT">
      <formula>LEFT(N3,LEN("ANT"))="ANT"</formula>
    </cfRule>
    <cfRule type="beginsWith" dxfId="13244" priority="567" operator="beginsWith" text="FAL">
      <formula>LEFT(N3,LEN("FAL"))="FAL"</formula>
    </cfRule>
    <cfRule type="beginsWith" dxfId="13243" priority="568" operator="beginsWith" text="OK">
      <formula>LEFT(N3,LEN("OK"))="OK"</formula>
    </cfRule>
  </conditionalFormatting>
  <conditionalFormatting sqref="N3">
    <cfRule type="beginsWith" dxfId="13242" priority="565" operator="beginsWith" text="ATR">
      <formula>LEFT(N3,LEN("ATR"))="ATR"</formula>
    </cfRule>
  </conditionalFormatting>
  <conditionalFormatting sqref="N3">
    <cfRule type="beginsWith" dxfId="13241" priority="564" operator="beginsWith" text="ATD">
      <formula>LEFT(N3,LEN("ATD"))="ATD"</formula>
    </cfRule>
  </conditionalFormatting>
  <conditionalFormatting sqref="N3">
    <cfRule type="beginsWith" dxfId="13240" priority="563" operator="beginsWith" text="DP">
      <formula>LEFT(N3,LEN("DP"))="DP"</formula>
    </cfRule>
  </conditionalFormatting>
  <conditionalFormatting sqref="N6">
    <cfRule type="beginsWith" dxfId="13239" priority="561" operator="beginsWith" text="FER">
      <formula>LEFT(N6,LEN("FER"))="FER"</formula>
    </cfRule>
    <cfRule type="beginsWith" dxfId="13238" priority="562" operator="beginsWith" text="FRS">
      <formula>LEFT(N6,LEN("FRS"))="FRS"</formula>
    </cfRule>
  </conditionalFormatting>
  <conditionalFormatting sqref="N6">
    <cfRule type="beginsWith" dxfId="13237" priority="560" operator="beginsWith" text="NT">
      <formula>LEFT(N6,LEN("NT"))="NT"</formula>
    </cfRule>
  </conditionalFormatting>
  <conditionalFormatting sqref="N6">
    <cfRule type="beginsWith" dxfId="13236" priority="557" operator="beginsWith" text="ANT">
      <formula>LEFT(N6,LEN("ANT"))="ANT"</formula>
    </cfRule>
    <cfRule type="beginsWith" dxfId="13235" priority="558" operator="beginsWith" text="FAL">
      <formula>LEFT(N6,LEN("FAL"))="FAL"</formula>
    </cfRule>
    <cfRule type="beginsWith" dxfId="13234" priority="559" operator="beginsWith" text="OK">
      <formula>LEFT(N6,LEN("OK"))="OK"</formula>
    </cfRule>
  </conditionalFormatting>
  <conditionalFormatting sqref="N6">
    <cfRule type="beginsWith" dxfId="13233" priority="556" operator="beginsWith" text="ATR">
      <formula>LEFT(N6,LEN("ATR"))="ATR"</formula>
    </cfRule>
  </conditionalFormatting>
  <conditionalFormatting sqref="N6">
    <cfRule type="beginsWith" dxfId="13232" priority="555" operator="beginsWith" text="ATD">
      <formula>LEFT(N6,LEN("ATD"))="ATD"</formula>
    </cfRule>
  </conditionalFormatting>
  <conditionalFormatting sqref="N6">
    <cfRule type="beginsWith" dxfId="13231" priority="554" stopIfTrue="1" operator="beginsWith" text="DP">
      <formula>LEFT(N6,LEN("DP"))="DP"</formula>
    </cfRule>
  </conditionalFormatting>
  <conditionalFormatting sqref="N5">
    <cfRule type="beginsWith" dxfId="13230" priority="552" operator="beginsWith" text="FER">
      <formula>LEFT(N5,LEN("FER"))="FER"</formula>
    </cfRule>
    <cfRule type="beginsWith" dxfId="13229" priority="553" operator="beginsWith" text="FRS">
      <formula>LEFT(N5,LEN("FRS"))="FRS"</formula>
    </cfRule>
  </conditionalFormatting>
  <conditionalFormatting sqref="N5">
    <cfRule type="beginsWith" dxfId="13228" priority="551" operator="beginsWith" text="NT">
      <formula>LEFT(N5,LEN("NT"))="NT"</formula>
    </cfRule>
  </conditionalFormatting>
  <conditionalFormatting sqref="N5">
    <cfRule type="beginsWith" dxfId="13227" priority="548" operator="beginsWith" text="ANT">
      <formula>LEFT(N5,LEN("ANT"))="ANT"</formula>
    </cfRule>
    <cfRule type="beginsWith" dxfId="13226" priority="549" operator="beginsWith" text="FAL">
      <formula>LEFT(N5,LEN("FAL"))="FAL"</formula>
    </cfRule>
    <cfRule type="beginsWith" dxfId="13225" priority="550" operator="beginsWith" text="OK">
      <formula>LEFT(N5,LEN("OK"))="OK"</formula>
    </cfRule>
  </conditionalFormatting>
  <conditionalFormatting sqref="N5">
    <cfRule type="beginsWith" dxfId="13224" priority="547" operator="beginsWith" text="ATR">
      <formula>LEFT(N5,LEN("ATR"))="ATR"</formula>
    </cfRule>
  </conditionalFormatting>
  <conditionalFormatting sqref="N5">
    <cfRule type="beginsWith" dxfId="13223" priority="546" operator="beginsWith" text="ATD">
      <formula>LEFT(N5,LEN("ATD"))="ATD"</formula>
    </cfRule>
  </conditionalFormatting>
  <conditionalFormatting sqref="N5">
    <cfRule type="beginsWith" dxfId="13222" priority="545" operator="beginsWith" text="DP">
      <formula>LEFT(N5,LEN("DP"))="DP"</formula>
    </cfRule>
  </conditionalFormatting>
  <conditionalFormatting sqref="N8">
    <cfRule type="beginsWith" dxfId="13221" priority="543" operator="beginsWith" text="FER">
      <formula>LEFT(N8,LEN("FER"))="FER"</formula>
    </cfRule>
    <cfRule type="beginsWith" dxfId="13220" priority="544" operator="beginsWith" text="FRS">
      <formula>LEFT(N8,LEN("FRS"))="FRS"</formula>
    </cfRule>
  </conditionalFormatting>
  <conditionalFormatting sqref="N8">
    <cfRule type="beginsWith" dxfId="13219" priority="542" operator="beginsWith" text="NT">
      <formula>LEFT(N8,LEN("NT"))="NT"</formula>
    </cfRule>
  </conditionalFormatting>
  <conditionalFormatting sqref="N8">
    <cfRule type="beginsWith" dxfId="13218" priority="539" operator="beginsWith" text="ANT">
      <formula>LEFT(N8,LEN("ANT"))="ANT"</formula>
    </cfRule>
    <cfRule type="beginsWith" dxfId="13217" priority="540" operator="beginsWith" text="FAL">
      <formula>LEFT(N8,LEN("FAL"))="FAL"</formula>
    </cfRule>
    <cfRule type="beginsWith" dxfId="13216" priority="541" operator="beginsWith" text="OK">
      <formula>LEFT(N8,LEN("OK"))="OK"</formula>
    </cfRule>
  </conditionalFormatting>
  <conditionalFormatting sqref="N8">
    <cfRule type="beginsWith" dxfId="13215" priority="538" operator="beginsWith" text="ATR">
      <formula>LEFT(N8,LEN("ATR"))="ATR"</formula>
    </cfRule>
  </conditionalFormatting>
  <conditionalFormatting sqref="N8">
    <cfRule type="beginsWith" dxfId="13214" priority="537" operator="beginsWith" text="ATD">
      <formula>LEFT(N8,LEN("ATD"))="ATD"</formula>
    </cfRule>
  </conditionalFormatting>
  <conditionalFormatting sqref="N8">
    <cfRule type="beginsWith" dxfId="13213" priority="536" operator="beginsWith" text="DP">
      <formula>LEFT(N8,LEN("DP"))="DP"</formula>
    </cfRule>
  </conditionalFormatting>
  <conditionalFormatting sqref="N7">
    <cfRule type="beginsWith" dxfId="13212" priority="534" operator="beginsWith" text="FER">
      <formula>LEFT(N7,LEN("FER"))="FER"</formula>
    </cfRule>
    <cfRule type="beginsWith" dxfId="13211" priority="535" operator="beginsWith" text="FRS">
      <formula>LEFT(N7,LEN("FRS"))="FRS"</formula>
    </cfRule>
  </conditionalFormatting>
  <conditionalFormatting sqref="N7">
    <cfRule type="beginsWith" dxfId="13210" priority="533" operator="beginsWith" text="NT">
      <formula>LEFT(N7,LEN("NT"))="NT"</formula>
    </cfRule>
  </conditionalFormatting>
  <conditionalFormatting sqref="N7">
    <cfRule type="beginsWith" dxfId="13209" priority="530" operator="beginsWith" text="ANT">
      <formula>LEFT(N7,LEN("ANT"))="ANT"</formula>
    </cfRule>
    <cfRule type="beginsWith" dxfId="13208" priority="531" operator="beginsWith" text="FAL">
      <formula>LEFT(N7,LEN("FAL"))="FAL"</formula>
    </cfRule>
    <cfRule type="beginsWith" dxfId="13207" priority="532" operator="beginsWith" text="OK">
      <formula>LEFT(N7,LEN("OK"))="OK"</formula>
    </cfRule>
  </conditionalFormatting>
  <conditionalFormatting sqref="N7">
    <cfRule type="beginsWith" dxfId="13206" priority="529" operator="beginsWith" text="ATR">
      <formula>LEFT(N7,LEN("ATR"))="ATR"</formula>
    </cfRule>
  </conditionalFormatting>
  <conditionalFormatting sqref="N7">
    <cfRule type="beginsWith" dxfId="13205" priority="528" operator="beginsWith" text="ATD">
      <formula>LEFT(N7,LEN("ATD"))="ATD"</formula>
    </cfRule>
  </conditionalFormatting>
  <conditionalFormatting sqref="N7">
    <cfRule type="beginsWith" dxfId="13204" priority="527" operator="beginsWith" text="DP">
      <formula>LEFT(N7,LEN("DP"))="DP"</formula>
    </cfRule>
  </conditionalFormatting>
  <conditionalFormatting sqref="N10">
    <cfRule type="beginsWith" dxfId="13203" priority="525" operator="beginsWith" text="FER">
      <formula>LEFT(N10,LEN("FER"))="FER"</formula>
    </cfRule>
    <cfRule type="beginsWith" dxfId="13202" priority="526" operator="beginsWith" text="FRS">
      <formula>LEFT(N10,LEN("FRS"))="FRS"</formula>
    </cfRule>
  </conditionalFormatting>
  <conditionalFormatting sqref="N10">
    <cfRule type="beginsWith" dxfId="13201" priority="524" operator="beginsWith" text="NT">
      <formula>LEFT(N10,LEN("NT"))="NT"</formula>
    </cfRule>
  </conditionalFormatting>
  <conditionalFormatting sqref="N10">
    <cfRule type="beginsWith" dxfId="13200" priority="521" operator="beginsWith" text="ANT">
      <formula>LEFT(N10,LEN("ANT"))="ANT"</formula>
    </cfRule>
    <cfRule type="beginsWith" dxfId="13199" priority="522" operator="beginsWith" text="FAL">
      <formula>LEFT(N10,LEN("FAL"))="FAL"</formula>
    </cfRule>
    <cfRule type="beginsWith" dxfId="13198" priority="523" operator="beginsWith" text="OK">
      <formula>LEFT(N10,LEN("OK"))="OK"</formula>
    </cfRule>
  </conditionalFormatting>
  <conditionalFormatting sqref="N10">
    <cfRule type="beginsWith" dxfId="13197" priority="520" operator="beginsWith" text="ATR">
      <formula>LEFT(N10,LEN("ATR"))="ATR"</formula>
    </cfRule>
  </conditionalFormatting>
  <conditionalFormatting sqref="N10">
    <cfRule type="beginsWith" dxfId="13196" priority="519" operator="beginsWith" text="ATD">
      <formula>LEFT(N10,LEN("ATD"))="ATD"</formula>
    </cfRule>
  </conditionalFormatting>
  <conditionalFormatting sqref="N10">
    <cfRule type="beginsWith" dxfId="13195" priority="518" stopIfTrue="1" operator="beginsWith" text="DP">
      <formula>LEFT(N10,LEN("DP"))="DP"</formula>
    </cfRule>
  </conditionalFormatting>
  <conditionalFormatting sqref="N9">
    <cfRule type="beginsWith" dxfId="13194" priority="516" operator="beginsWith" text="FER">
      <formula>LEFT(N9,LEN("FER"))="FER"</formula>
    </cfRule>
    <cfRule type="beginsWith" dxfId="13193" priority="517" operator="beginsWith" text="FRS">
      <formula>LEFT(N9,LEN("FRS"))="FRS"</formula>
    </cfRule>
  </conditionalFormatting>
  <conditionalFormatting sqref="N9">
    <cfRule type="beginsWith" dxfId="13192" priority="515" operator="beginsWith" text="NT">
      <formula>LEFT(N9,LEN("NT"))="NT"</formula>
    </cfRule>
  </conditionalFormatting>
  <conditionalFormatting sqref="N9">
    <cfRule type="beginsWith" dxfId="13191" priority="512" operator="beginsWith" text="ANT">
      <formula>LEFT(N9,LEN("ANT"))="ANT"</formula>
    </cfRule>
    <cfRule type="beginsWith" dxfId="13190" priority="513" operator="beginsWith" text="FAL">
      <formula>LEFT(N9,LEN("FAL"))="FAL"</formula>
    </cfRule>
    <cfRule type="beginsWith" dxfId="13189" priority="514" operator="beginsWith" text="OK">
      <formula>LEFT(N9,LEN("OK"))="OK"</formula>
    </cfRule>
  </conditionalFormatting>
  <conditionalFormatting sqref="N9">
    <cfRule type="beginsWith" dxfId="13188" priority="511" operator="beginsWith" text="ATR">
      <formula>LEFT(N9,LEN("ATR"))="ATR"</formula>
    </cfRule>
  </conditionalFormatting>
  <conditionalFormatting sqref="N9">
    <cfRule type="beginsWith" dxfId="13187" priority="510" operator="beginsWith" text="ATD">
      <formula>LEFT(N9,LEN("ATD"))="ATD"</formula>
    </cfRule>
  </conditionalFormatting>
  <conditionalFormatting sqref="N9">
    <cfRule type="beginsWith" dxfId="13186" priority="509" operator="beginsWith" text="DP">
      <formula>LEFT(N9,LEN("DP"))="DP"</formula>
    </cfRule>
  </conditionalFormatting>
  <conditionalFormatting sqref="N12">
    <cfRule type="beginsWith" dxfId="13185" priority="507" operator="beginsWith" text="FER">
      <formula>LEFT(N12,LEN("FER"))="FER"</formula>
    </cfRule>
    <cfRule type="beginsWith" dxfId="13184" priority="508" operator="beginsWith" text="FRS">
      <formula>LEFT(N12,LEN("FRS"))="FRS"</formula>
    </cfRule>
  </conditionalFormatting>
  <conditionalFormatting sqref="N12">
    <cfRule type="beginsWith" dxfId="13183" priority="506" operator="beginsWith" text="NT">
      <formula>LEFT(N12,LEN("NT"))="NT"</formula>
    </cfRule>
  </conditionalFormatting>
  <conditionalFormatting sqref="N12">
    <cfRule type="beginsWith" dxfId="13182" priority="503" operator="beginsWith" text="ANT">
      <formula>LEFT(N12,LEN("ANT"))="ANT"</formula>
    </cfRule>
    <cfRule type="beginsWith" dxfId="13181" priority="504" operator="beginsWith" text="FAL">
      <formula>LEFT(N12,LEN("FAL"))="FAL"</formula>
    </cfRule>
    <cfRule type="beginsWith" dxfId="13180" priority="505" operator="beginsWith" text="OK">
      <formula>LEFT(N12,LEN("OK"))="OK"</formula>
    </cfRule>
  </conditionalFormatting>
  <conditionalFormatting sqref="N12">
    <cfRule type="beginsWith" dxfId="13179" priority="502" operator="beginsWith" text="ATR">
      <formula>LEFT(N12,LEN("ATR"))="ATR"</formula>
    </cfRule>
  </conditionalFormatting>
  <conditionalFormatting sqref="N12">
    <cfRule type="beginsWith" dxfId="13178" priority="501" operator="beginsWith" text="ATD">
      <formula>LEFT(N12,LEN("ATD"))="ATD"</formula>
    </cfRule>
  </conditionalFormatting>
  <conditionalFormatting sqref="N12">
    <cfRule type="beginsWith" dxfId="13177" priority="500" operator="beginsWith" text="DP">
      <formula>LEFT(N12,LEN("DP"))="DP"</formula>
    </cfRule>
  </conditionalFormatting>
  <conditionalFormatting sqref="N11">
    <cfRule type="beginsWith" dxfId="13176" priority="498" operator="beginsWith" text="FER">
      <formula>LEFT(N11,LEN("FER"))="FER"</formula>
    </cfRule>
    <cfRule type="beginsWith" dxfId="13175" priority="499" operator="beginsWith" text="FRS">
      <formula>LEFT(N11,LEN("FRS"))="FRS"</formula>
    </cfRule>
  </conditionalFormatting>
  <conditionalFormatting sqref="N11">
    <cfRule type="beginsWith" dxfId="13174" priority="497" operator="beginsWith" text="NT">
      <formula>LEFT(N11,LEN("NT"))="NT"</formula>
    </cfRule>
  </conditionalFormatting>
  <conditionalFormatting sqref="N11">
    <cfRule type="beginsWith" dxfId="13173" priority="494" operator="beginsWith" text="ANT">
      <formula>LEFT(N11,LEN("ANT"))="ANT"</formula>
    </cfRule>
    <cfRule type="beginsWith" dxfId="13172" priority="495" operator="beginsWith" text="FAL">
      <formula>LEFT(N11,LEN("FAL"))="FAL"</formula>
    </cfRule>
    <cfRule type="beginsWith" dxfId="13171" priority="496" operator="beginsWith" text="OK">
      <formula>LEFT(N11,LEN("OK"))="OK"</formula>
    </cfRule>
  </conditionalFormatting>
  <conditionalFormatting sqref="N11">
    <cfRule type="beginsWith" dxfId="13170" priority="493" operator="beginsWith" text="ATR">
      <formula>LEFT(N11,LEN("ATR"))="ATR"</formula>
    </cfRule>
  </conditionalFormatting>
  <conditionalFormatting sqref="N11">
    <cfRule type="beginsWith" dxfId="13169" priority="492" operator="beginsWith" text="ATD">
      <formula>LEFT(N11,LEN("ATD"))="ATD"</formula>
    </cfRule>
  </conditionalFormatting>
  <conditionalFormatting sqref="N11">
    <cfRule type="beginsWith" dxfId="13168" priority="491" operator="beginsWith" text="DP">
      <formula>LEFT(N11,LEN("DP"))="DP"</formula>
    </cfRule>
  </conditionalFormatting>
  <conditionalFormatting sqref="N14">
    <cfRule type="beginsWith" dxfId="13167" priority="489" operator="beginsWith" text="FER">
      <formula>LEFT(N14,LEN("FER"))="FER"</formula>
    </cfRule>
    <cfRule type="beginsWith" dxfId="13166" priority="490" operator="beginsWith" text="FRS">
      <formula>LEFT(N14,LEN("FRS"))="FRS"</formula>
    </cfRule>
  </conditionalFormatting>
  <conditionalFormatting sqref="N14">
    <cfRule type="beginsWith" dxfId="13165" priority="488" operator="beginsWith" text="NT">
      <formula>LEFT(N14,LEN("NT"))="NT"</formula>
    </cfRule>
  </conditionalFormatting>
  <conditionalFormatting sqref="N14">
    <cfRule type="beginsWith" dxfId="13164" priority="485" operator="beginsWith" text="ANT">
      <formula>LEFT(N14,LEN("ANT"))="ANT"</formula>
    </cfRule>
    <cfRule type="beginsWith" dxfId="13163" priority="486" operator="beginsWith" text="FAL">
      <formula>LEFT(N14,LEN("FAL"))="FAL"</formula>
    </cfRule>
    <cfRule type="beginsWith" dxfId="13162" priority="487" operator="beginsWith" text="OK">
      <formula>LEFT(N14,LEN("OK"))="OK"</formula>
    </cfRule>
  </conditionalFormatting>
  <conditionalFormatting sqref="N14">
    <cfRule type="beginsWith" dxfId="13161" priority="484" operator="beginsWith" text="ATR">
      <formula>LEFT(N14,LEN("ATR"))="ATR"</formula>
    </cfRule>
  </conditionalFormatting>
  <conditionalFormatting sqref="N14">
    <cfRule type="beginsWith" dxfId="13160" priority="483" operator="beginsWith" text="ATD">
      <formula>LEFT(N14,LEN("ATD"))="ATD"</formula>
    </cfRule>
  </conditionalFormatting>
  <conditionalFormatting sqref="N14">
    <cfRule type="beginsWith" dxfId="13159" priority="482" stopIfTrue="1" operator="beginsWith" text="DP">
      <formula>LEFT(N14,LEN("DP"))="DP"</formula>
    </cfRule>
  </conditionalFormatting>
  <conditionalFormatting sqref="N13">
    <cfRule type="beginsWith" dxfId="13158" priority="480" operator="beginsWith" text="FER">
      <formula>LEFT(N13,LEN("FER"))="FER"</formula>
    </cfRule>
    <cfRule type="beginsWith" dxfId="13157" priority="481" operator="beginsWith" text="FRS">
      <formula>LEFT(N13,LEN("FRS"))="FRS"</formula>
    </cfRule>
  </conditionalFormatting>
  <conditionalFormatting sqref="N13">
    <cfRule type="beginsWith" dxfId="13156" priority="479" operator="beginsWith" text="NT">
      <formula>LEFT(N13,LEN("NT"))="NT"</formula>
    </cfRule>
  </conditionalFormatting>
  <conditionalFormatting sqref="N13">
    <cfRule type="beginsWith" dxfId="13155" priority="476" operator="beginsWith" text="ANT">
      <formula>LEFT(N13,LEN("ANT"))="ANT"</formula>
    </cfRule>
    <cfRule type="beginsWith" dxfId="13154" priority="477" operator="beginsWith" text="FAL">
      <formula>LEFT(N13,LEN("FAL"))="FAL"</formula>
    </cfRule>
    <cfRule type="beginsWith" dxfId="13153" priority="478" operator="beginsWith" text="OK">
      <formula>LEFT(N13,LEN("OK"))="OK"</formula>
    </cfRule>
  </conditionalFormatting>
  <conditionalFormatting sqref="N13">
    <cfRule type="beginsWith" dxfId="13152" priority="475" operator="beginsWith" text="ATR">
      <formula>LEFT(N13,LEN("ATR"))="ATR"</formula>
    </cfRule>
  </conditionalFormatting>
  <conditionalFormatting sqref="N13">
    <cfRule type="beginsWith" dxfId="13151" priority="474" operator="beginsWith" text="ATD">
      <formula>LEFT(N13,LEN("ATD"))="ATD"</formula>
    </cfRule>
  </conditionalFormatting>
  <conditionalFormatting sqref="N13">
    <cfRule type="beginsWith" dxfId="13150" priority="473" operator="beginsWith" text="DP">
      <formula>LEFT(N13,LEN("DP"))="DP"</formula>
    </cfRule>
  </conditionalFormatting>
  <conditionalFormatting sqref="L17:N18">
    <cfRule type="expression" dxfId="13149" priority="469">
      <formula>K15="FERIADO"</formula>
    </cfRule>
    <cfRule type="expression" dxfId="13148" priority="470">
      <formula>K15="FÉRIAS"</formula>
    </cfRule>
    <cfRule type="expression" dxfId="13147" priority="471">
      <formula>K15="ATESTADO"</formula>
    </cfRule>
    <cfRule type="expression" dxfId="13146" priority="472">
      <formula>K15="NTRAB"</formula>
    </cfRule>
  </conditionalFormatting>
  <conditionalFormatting sqref="N15">
    <cfRule type="beginsWith" dxfId="13145" priority="466" operator="beginsWith" text="DP">
      <formula>LEFT(N15,LEN("DP"))="DP"</formula>
    </cfRule>
    <cfRule type="beginsWith" dxfId="13144" priority="467" operator="beginsWith" text="FER">
      <formula>LEFT(N15,LEN("FER"))="FER"</formula>
    </cfRule>
    <cfRule type="beginsWith" dxfId="13143" priority="468" operator="beginsWith" text="FRS">
      <formula>LEFT(N15,LEN("FRS"))="FRS"</formula>
    </cfRule>
  </conditionalFormatting>
  <conditionalFormatting sqref="N15">
    <cfRule type="beginsWith" dxfId="13142" priority="465" operator="beginsWith" text="NT">
      <formula>LEFT(N15,LEN("NT"))="NT"</formula>
    </cfRule>
  </conditionalFormatting>
  <conditionalFormatting sqref="N15">
    <cfRule type="beginsWith" dxfId="13141" priority="462" operator="beginsWith" text="ANT">
      <formula>LEFT(N15,LEN("ANT"))="ANT"</formula>
    </cfRule>
    <cfRule type="beginsWith" dxfId="13140" priority="463" operator="beginsWith" text="FAL">
      <formula>LEFT(N15,LEN("FAL"))="FAL"</formula>
    </cfRule>
    <cfRule type="beginsWith" dxfId="13139" priority="464" operator="beginsWith" text="OK">
      <formula>LEFT(N15,LEN("OK"))="OK"</formula>
    </cfRule>
  </conditionalFormatting>
  <conditionalFormatting sqref="N15">
    <cfRule type="beginsWith" dxfId="13138" priority="461" operator="beginsWith" text="ATR">
      <formula>LEFT(N15,LEN("ATR"))="ATR"</formula>
    </cfRule>
  </conditionalFormatting>
  <conditionalFormatting sqref="N15">
    <cfRule type="beginsWith" dxfId="13137" priority="460" operator="beginsWith" text="ATD">
      <formula>LEFT(N15,LEN("ATD"))="ATD"</formula>
    </cfRule>
  </conditionalFormatting>
  <conditionalFormatting sqref="N16">
    <cfRule type="beginsWith" dxfId="13136" priority="458" operator="beginsWith" text="FER">
      <formula>LEFT(N16,LEN("FER"))="FER"</formula>
    </cfRule>
    <cfRule type="beginsWith" dxfId="13135" priority="459" operator="beginsWith" text="FRS">
      <formula>LEFT(N16,LEN("FRS"))="FRS"</formula>
    </cfRule>
  </conditionalFormatting>
  <conditionalFormatting sqref="N16">
    <cfRule type="beginsWith" dxfId="13134" priority="457" operator="beginsWith" text="NT">
      <formula>LEFT(N16,LEN("NT"))="NT"</formula>
    </cfRule>
  </conditionalFormatting>
  <conditionalFormatting sqref="N16">
    <cfRule type="beginsWith" dxfId="13133" priority="454" operator="beginsWith" text="ANT">
      <formula>LEFT(N16,LEN("ANT"))="ANT"</formula>
    </cfRule>
    <cfRule type="beginsWith" dxfId="13132" priority="455" operator="beginsWith" text="FAL">
      <formula>LEFT(N16,LEN("FAL"))="FAL"</formula>
    </cfRule>
    <cfRule type="beginsWith" dxfId="13131" priority="456" operator="beginsWith" text="OK">
      <formula>LEFT(N16,LEN("OK"))="OK"</formula>
    </cfRule>
  </conditionalFormatting>
  <conditionalFormatting sqref="N16">
    <cfRule type="beginsWith" dxfId="13130" priority="453" operator="beginsWith" text="ATR">
      <formula>LEFT(N16,LEN("ATR"))="ATR"</formula>
    </cfRule>
  </conditionalFormatting>
  <conditionalFormatting sqref="N16">
    <cfRule type="beginsWith" dxfId="13129" priority="452" operator="beginsWith" text="ATD">
      <formula>LEFT(N16,LEN("ATD"))="ATD"</formula>
    </cfRule>
  </conditionalFormatting>
  <conditionalFormatting sqref="N16">
    <cfRule type="beginsWith" dxfId="13128" priority="451" stopIfTrue="1" operator="beginsWith" text="DP">
      <formula>LEFT(N16,LEN("DP"))="DP"</formula>
    </cfRule>
  </conditionalFormatting>
  <conditionalFormatting sqref="L19:N22">
    <cfRule type="expression" dxfId="13127" priority="447">
      <formula>K19="FÉRIAS"</formula>
    </cfRule>
    <cfRule type="expression" dxfId="13126" priority="448">
      <formula>K19="FERIADO"</formula>
    </cfRule>
    <cfRule type="expression" dxfId="13125" priority="449">
      <formula>K19="ATESTADO"</formula>
    </cfRule>
    <cfRule type="expression" dxfId="13124" priority="450">
      <formula>K19="NTRAB"</formula>
    </cfRule>
  </conditionalFormatting>
  <conditionalFormatting sqref="N24">
    <cfRule type="beginsWith" dxfId="13123" priority="445" operator="beginsWith" text="FER">
      <formula>LEFT(N24,LEN("FER"))="FER"</formula>
    </cfRule>
    <cfRule type="beginsWith" dxfId="13122" priority="446" operator="beginsWith" text="FRS">
      <formula>LEFT(N24,LEN("FRS"))="FRS"</formula>
    </cfRule>
  </conditionalFormatting>
  <conditionalFormatting sqref="N24">
    <cfRule type="beginsWith" dxfId="13121" priority="444" operator="beginsWith" text="NT">
      <formula>LEFT(N24,LEN("NT"))="NT"</formula>
    </cfRule>
  </conditionalFormatting>
  <conditionalFormatting sqref="N24">
    <cfRule type="beginsWith" dxfId="13120" priority="441" operator="beginsWith" text="ANT">
      <formula>LEFT(N24,LEN("ANT"))="ANT"</formula>
    </cfRule>
    <cfRule type="beginsWith" dxfId="13119" priority="442" operator="beginsWith" text="FAL">
      <formula>LEFT(N24,LEN("FAL"))="FAL"</formula>
    </cfRule>
    <cfRule type="beginsWith" dxfId="13118" priority="443" operator="beginsWith" text="OK">
      <formula>LEFT(N24,LEN("OK"))="OK"</formula>
    </cfRule>
  </conditionalFormatting>
  <conditionalFormatting sqref="N24">
    <cfRule type="beginsWith" dxfId="13117" priority="440" operator="beginsWith" text="ATR">
      <formula>LEFT(N24,LEN("ATR"))="ATR"</formula>
    </cfRule>
  </conditionalFormatting>
  <conditionalFormatting sqref="N24">
    <cfRule type="beginsWith" dxfId="13116" priority="439" operator="beginsWith" text="ATD">
      <formula>LEFT(N24,LEN("ATD"))="ATD"</formula>
    </cfRule>
  </conditionalFormatting>
  <conditionalFormatting sqref="N24">
    <cfRule type="beginsWith" dxfId="13115" priority="438" operator="beginsWith" text="DP">
      <formula>LEFT(N24,LEN("DP"))="DP"</formula>
    </cfRule>
  </conditionalFormatting>
  <conditionalFormatting sqref="N23">
    <cfRule type="beginsWith" dxfId="13114" priority="436" operator="beginsWith" text="FER">
      <formula>LEFT(N23,LEN("FER"))="FER"</formula>
    </cfRule>
    <cfRule type="beginsWith" dxfId="13113" priority="437" operator="beginsWith" text="FRS">
      <formula>LEFT(N23,LEN("FRS"))="FRS"</formula>
    </cfRule>
  </conditionalFormatting>
  <conditionalFormatting sqref="N23">
    <cfRule type="beginsWith" dxfId="13112" priority="435" operator="beginsWith" text="NT">
      <formula>LEFT(N23,LEN("NT"))="NT"</formula>
    </cfRule>
  </conditionalFormatting>
  <conditionalFormatting sqref="N23">
    <cfRule type="beginsWith" dxfId="13111" priority="432" operator="beginsWith" text="ANT">
      <formula>LEFT(N23,LEN("ANT"))="ANT"</formula>
    </cfRule>
    <cfRule type="beginsWith" dxfId="13110" priority="433" operator="beginsWith" text="FAL">
      <formula>LEFT(N23,LEN("FAL"))="FAL"</formula>
    </cfRule>
    <cfRule type="beginsWith" dxfId="13109" priority="434" operator="beginsWith" text="OK">
      <formula>LEFT(N23,LEN("OK"))="OK"</formula>
    </cfRule>
  </conditionalFormatting>
  <conditionalFormatting sqref="N23">
    <cfRule type="beginsWith" dxfId="13108" priority="431" operator="beginsWith" text="ATR">
      <formula>LEFT(N23,LEN("ATR"))="ATR"</formula>
    </cfRule>
  </conditionalFormatting>
  <conditionalFormatting sqref="N23">
    <cfRule type="beginsWith" dxfId="13107" priority="430" operator="beginsWith" text="ATD">
      <formula>LEFT(N23,LEN("ATD"))="ATD"</formula>
    </cfRule>
  </conditionalFormatting>
  <conditionalFormatting sqref="N23">
    <cfRule type="beginsWith" dxfId="13106" priority="429" operator="beginsWith" text="DP">
      <formula>LEFT(N23,LEN("DP"))="DP"</formula>
    </cfRule>
  </conditionalFormatting>
  <conditionalFormatting sqref="N26">
    <cfRule type="beginsWith" dxfId="13105" priority="427" operator="beginsWith" text="FER">
      <formula>LEFT(N26,LEN("FER"))="FER"</formula>
    </cfRule>
    <cfRule type="beginsWith" dxfId="13104" priority="428" operator="beginsWith" text="FRS">
      <formula>LEFT(N26,LEN("FRS"))="FRS"</formula>
    </cfRule>
  </conditionalFormatting>
  <conditionalFormatting sqref="N26">
    <cfRule type="beginsWith" dxfId="13103" priority="426" operator="beginsWith" text="NT">
      <formula>LEFT(N26,LEN("NT"))="NT"</formula>
    </cfRule>
  </conditionalFormatting>
  <conditionalFormatting sqref="N26">
    <cfRule type="beginsWith" dxfId="13102" priority="423" operator="beginsWith" text="ANT">
      <formula>LEFT(N26,LEN("ANT"))="ANT"</formula>
    </cfRule>
    <cfRule type="beginsWith" dxfId="13101" priority="424" operator="beginsWith" text="FAL">
      <formula>LEFT(N26,LEN("FAL"))="FAL"</formula>
    </cfRule>
    <cfRule type="beginsWith" dxfId="13100" priority="425" operator="beginsWith" text="OK">
      <formula>LEFT(N26,LEN("OK"))="OK"</formula>
    </cfRule>
  </conditionalFormatting>
  <conditionalFormatting sqref="N26">
    <cfRule type="beginsWith" dxfId="13099" priority="422" operator="beginsWith" text="ATR">
      <formula>LEFT(N26,LEN("ATR"))="ATR"</formula>
    </cfRule>
  </conditionalFormatting>
  <conditionalFormatting sqref="N26">
    <cfRule type="beginsWith" dxfId="13098" priority="421" operator="beginsWith" text="ATD">
      <formula>LEFT(N26,LEN("ATD"))="ATD"</formula>
    </cfRule>
  </conditionalFormatting>
  <conditionalFormatting sqref="N26">
    <cfRule type="beginsWith" dxfId="13097" priority="420" stopIfTrue="1" operator="beginsWith" text="DP">
      <formula>LEFT(N26,LEN("DP"))="DP"</formula>
    </cfRule>
  </conditionalFormatting>
  <conditionalFormatting sqref="N25">
    <cfRule type="beginsWith" dxfId="13096" priority="418" operator="beginsWith" text="FER">
      <formula>LEFT(N25,LEN("FER"))="FER"</formula>
    </cfRule>
    <cfRule type="beginsWith" dxfId="13095" priority="419" operator="beginsWith" text="FRS">
      <formula>LEFT(N25,LEN("FRS"))="FRS"</formula>
    </cfRule>
  </conditionalFormatting>
  <conditionalFormatting sqref="N25">
    <cfRule type="beginsWith" dxfId="13094" priority="417" operator="beginsWith" text="NT">
      <formula>LEFT(N25,LEN("NT"))="NT"</formula>
    </cfRule>
  </conditionalFormatting>
  <conditionalFormatting sqref="N25">
    <cfRule type="beginsWith" dxfId="13093" priority="414" operator="beginsWith" text="ANT">
      <formula>LEFT(N25,LEN("ANT"))="ANT"</formula>
    </cfRule>
    <cfRule type="beginsWith" dxfId="13092" priority="415" operator="beginsWith" text="FAL">
      <formula>LEFT(N25,LEN("FAL"))="FAL"</formula>
    </cfRule>
    <cfRule type="beginsWith" dxfId="13091" priority="416" operator="beginsWith" text="OK">
      <formula>LEFT(N25,LEN("OK"))="OK"</formula>
    </cfRule>
  </conditionalFormatting>
  <conditionalFormatting sqref="N25">
    <cfRule type="beginsWith" dxfId="13090" priority="413" operator="beginsWith" text="ATR">
      <formula>LEFT(N25,LEN("ATR"))="ATR"</formula>
    </cfRule>
  </conditionalFormatting>
  <conditionalFormatting sqref="N25">
    <cfRule type="beginsWith" dxfId="13089" priority="412" operator="beginsWith" text="ATD">
      <formula>LEFT(N25,LEN("ATD"))="ATD"</formula>
    </cfRule>
  </conditionalFormatting>
  <conditionalFormatting sqref="N25">
    <cfRule type="beginsWith" dxfId="13088" priority="411" operator="beginsWith" text="DP">
      <formula>LEFT(N25,LEN("DP"))="DP"</formula>
    </cfRule>
  </conditionalFormatting>
  <conditionalFormatting sqref="N28">
    <cfRule type="beginsWith" dxfId="13087" priority="409" operator="beginsWith" text="FER">
      <formula>LEFT(N28,LEN("FER"))="FER"</formula>
    </cfRule>
    <cfRule type="beginsWith" dxfId="13086" priority="410" operator="beginsWith" text="FRS">
      <formula>LEFT(N28,LEN("FRS"))="FRS"</formula>
    </cfRule>
  </conditionalFormatting>
  <conditionalFormatting sqref="N28">
    <cfRule type="beginsWith" dxfId="13085" priority="408" operator="beginsWith" text="NT">
      <formula>LEFT(N28,LEN("NT"))="NT"</formula>
    </cfRule>
  </conditionalFormatting>
  <conditionalFormatting sqref="N28">
    <cfRule type="beginsWith" dxfId="13084" priority="405" operator="beginsWith" text="ANT">
      <formula>LEFT(N28,LEN("ANT"))="ANT"</formula>
    </cfRule>
    <cfRule type="beginsWith" dxfId="13083" priority="406" operator="beginsWith" text="FAL">
      <formula>LEFT(N28,LEN("FAL"))="FAL"</formula>
    </cfRule>
    <cfRule type="beginsWith" dxfId="13082" priority="407" operator="beginsWith" text="OK">
      <formula>LEFT(N28,LEN("OK"))="OK"</formula>
    </cfRule>
  </conditionalFormatting>
  <conditionalFormatting sqref="N28">
    <cfRule type="beginsWith" dxfId="13081" priority="404" operator="beginsWith" text="ATR">
      <formula>LEFT(N28,LEN("ATR"))="ATR"</formula>
    </cfRule>
  </conditionalFormatting>
  <conditionalFormatting sqref="N28">
    <cfRule type="beginsWith" dxfId="13080" priority="403" operator="beginsWith" text="ATD">
      <formula>LEFT(N28,LEN("ATD"))="ATD"</formula>
    </cfRule>
  </conditionalFormatting>
  <conditionalFormatting sqref="N28">
    <cfRule type="beginsWith" dxfId="13079" priority="402" operator="beginsWith" text="DP">
      <formula>LEFT(N28,LEN("DP"))="DP"</formula>
    </cfRule>
  </conditionalFormatting>
  <conditionalFormatting sqref="N27">
    <cfRule type="beginsWith" dxfId="13078" priority="400" operator="beginsWith" text="FER">
      <formula>LEFT(N27,LEN("FER"))="FER"</formula>
    </cfRule>
    <cfRule type="beginsWith" dxfId="13077" priority="401" operator="beginsWith" text="FRS">
      <formula>LEFT(N27,LEN("FRS"))="FRS"</formula>
    </cfRule>
  </conditionalFormatting>
  <conditionalFormatting sqref="N27">
    <cfRule type="beginsWith" dxfId="13076" priority="399" operator="beginsWith" text="NT">
      <formula>LEFT(N27,LEN("NT"))="NT"</formula>
    </cfRule>
  </conditionalFormatting>
  <conditionalFormatting sqref="N27">
    <cfRule type="beginsWith" dxfId="13075" priority="396" operator="beginsWith" text="ANT">
      <formula>LEFT(N27,LEN("ANT"))="ANT"</formula>
    </cfRule>
    <cfRule type="beginsWith" dxfId="13074" priority="397" operator="beginsWith" text="FAL">
      <formula>LEFT(N27,LEN("FAL"))="FAL"</formula>
    </cfRule>
    <cfRule type="beginsWith" dxfId="13073" priority="398" operator="beginsWith" text="OK">
      <formula>LEFT(N27,LEN("OK"))="OK"</formula>
    </cfRule>
  </conditionalFormatting>
  <conditionalFormatting sqref="N27">
    <cfRule type="beginsWith" dxfId="13072" priority="395" operator="beginsWith" text="ATR">
      <formula>LEFT(N27,LEN("ATR"))="ATR"</formula>
    </cfRule>
  </conditionalFormatting>
  <conditionalFormatting sqref="N27">
    <cfRule type="beginsWith" dxfId="13071" priority="394" operator="beginsWith" text="ATD">
      <formula>LEFT(N27,LEN("ATD"))="ATD"</formula>
    </cfRule>
  </conditionalFormatting>
  <conditionalFormatting sqref="N27">
    <cfRule type="beginsWith" dxfId="13070" priority="393" operator="beginsWith" text="DP">
      <formula>LEFT(N27,LEN("DP"))="DP"</formula>
    </cfRule>
  </conditionalFormatting>
  <conditionalFormatting sqref="N30">
    <cfRule type="beginsWith" dxfId="13069" priority="391" operator="beginsWith" text="FER">
      <formula>LEFT(N30,LEN("FER"))="FER"</formula>
    </cfRule>
    <cfRule type="beginsWith" dxfId="13068" priority="392" operator="beginsWith" text="FRS">
      <formula>LEFT(N30,LEN("FRS"))="FRS"</formula>
    </cfRule>
  </conditionalFormatting>
  <conditionalFormatting sqref="N30">
    <cfRule type="beginsWith" dxfId="13067" priority="390" operator="beginsWith" text="NT">
      <formula>LEFT(N30,LEN("NT"))="NT"</formula>
    </cfRule>
  </conditionalFormatting>
  <conditionalFormatting sqref="N30">
    <cfRule type="beginsWith" dxfId="13066" priority="387" operator="beginsWith" text="ANT">
      <formula>LEFT(N30,LEN("ANT"))="ANT"</formula>
    </cfRule>
    <cfRule type="beginsWith" dxfId="13065" priority="388" operator="beginsWith" text="FAL">
      <formula>LEFT(N30,LEN("FAL"))="FAL"</formula>
    </cfRule>
    <cfRule type="beginsWith" dxfId="13064" priority="389" operator="beginsWith" text="OK">
      <formula>LEFT(N30,LEN("OK"))="OK"</formula>
    </cfRule>
  </conditionalFormatting>
  <conditionalFormatting sqref="N30">
    <cfRule type="beginsWith" dxfId="13063" priority="386" operator="beginsWith" text="ATR">
      <formula>LEFT(N30,LEN("ATR"))="ATR"</formula>
    </cfRule>
  </conditionalFormatting>
  <conditionalFormatting sqref="N30">
    <cfRule type="beginsWith" dxfId="13062" priority="385" operator="beginsWith" text="ATD">
      <formula>LEFT(N30,LEN("ATD"))="ATD"</formula>
    </cfRule>
  </conditionalFormatting>
  <conditionalFormatting sqref="N30">
    <cfRule type="beginsWith" dxfId="13061" priority="384" stopIfTrue="1" operator="beginsWith" text="DP">
      <formula>LEFT(N30,LEN("DP"))="DP"</formula>
    </cfRule>
  </conditionalFormatting>
  <conditionalFormatting sqref="N29">
    <cfRule type="beginsWith" dxfId="13060" priority="382" operator="beginsWith" text="FER">
      <formula>LEFT(N29,LEN("FER"))="FER"</formula>
    </cfRule>
    <cfRule type="beginsWith" dxfId="13059" priority="383" operator="beginsWith" text="FRS">
      <formula>LEFT(N29,LEN("FRS"))="FRS"</formula>
    </cfRule>
  </conditionalFormatting>
  <conditionalFormatting sqref="N29">
    <cfRule type="beginsWith" dxfId="13058" priority="381" operator="beginsWith" text="NT">
      <formula>LEFT(N29,LEN("NT"))="NT"</formula>
    </cfRule>
  </conditionalFormatting>
  <conditionalFormatting sqref="N29">
    <cfRule type="beginsWith" dxfId="13057" priority="378" operator="beginsWith" text="ANT">
      <formula>LEFT(N29,LEN("ANT"))="ANT"</formula>
    </cfRule>
    <cfRule type="beginsWith" dxfId="13056" priority="379" operator="beginsWith" text="FAL">
      <formula>LEFT(N29,LEN("FAL"))="FAL"</formula>
    </cfRule>
    <cfRule type="beginsWith" dxfId="13055" priority="380" operator="beginsWith" text="OK">
      <formula>LEFT(N29,LEN("OK"))="OK"</formula>
    </cfRule>
  </conditionalFormatting>
  <conditionalFormatting sqref="N29">
    <cfRule type="beginsWith" dxfId="13054" priority="377" operator="beginsWith" text="ATR">
      <formula>LEFT(N29,LEN("ATR"))="ATR"</formula>
    </cfRule>
  </conditionalFormatting>
  <conditionalFormatting sqref="N29">
    <cfRule type="beginsWith" dxfId="13053" priority="376" operator="beginsWith" text="ATD">
      <formula>LEFT(N29,LEN("ATD"))="ATD"</formula>
    </cfRule>
  </conditionalFormatting>
  <conditionalFormatting sqref="N29">
    <cfRule type="beginsWith" dxfId="13052" priority="375" operator="beginsWith" text="DP">
      <formula>LEFT(N29,LEN("DP"))="DP"</formula>
    </cfRule>
  </conditionalFormatting>
  <conditionalFormatting sqref="N32">
    <cfRule type="beginsWith" dxfId="13051" priority="373" operator="beginsWith" text="FER">
      <formula>LEFT(N32,LEN("FER"))="FER"</formula>
    </cfRule>
    <cfRule type="beginsWith" dxfId="13050" priority="374" operator="beginsWith" text="FRS">
      <formula>LEFT(N32,LEN("FRS"))="FRS"</formula>
    </cfRule>
  </conditionalFormatting>
  <conditionalFormatting sqref="N32">
    <cfRule type="beginsWith" dxfId="13049" priority="372" operator="beginsWith" text="NT">
      <formula>LEFT(N32,LEN("NT"))="NT"</formula>
    </cfRule>
  </conditionalFormatting>
  <conditionalFormatting sqref="N32">
    <cfRule type="beginsWith" dxfId="13048" priority="369" operator="beginsWith" text="ANT">
      <formula>LEFT(N32,LEN("ANT"))="ANT"</formula>
    </cfRule>
    <cfRule type="beginsWith" dxfId="13047" priority="370" operator="beginsWith" text="FAL">
      <formula>LEFT(N32,LEN("FAL"))="FAL"</formula>
    </cfRule>
    <cfRule type="beginsWith" dxfId="13046" priority="371" operator="beginsWith" text="OK">
      <formula>LEFT(N32,LEN("OK"))="OK"</formula>
    </cfRule>
  </conditionalFormatting>
  <conditionalFormatting sqref="N32">
    <cfRule type="beginsWith" dxfId="13045" priority="368" operator="beginsWith" text="ATR">
      <formula>LEFT(N32,LEN("ATR"))="ATR"</formula>
    </cfRule>
  </conditionalFormatting>
  <conditionalFormatting sqref="N32">
    <cfRule type="beginsWith" dxfId="13044" priority="367" operator="beginsWith" text="ATD">
      <formula>LEFT(N32,LEN("ATD"))="ATD"</formula>
    </cfRule>
  </conditionalFormatting>
  <conditionalFormatting sqref="N32">
    <cfRule type="beginsWith" dxfId="13043" priority="366" operator="beginsWith" text="DP">
      <formula>LEFT(N32,LEN("DP"))="DP"</formula>
    </cfRule>
  </conditionalFormatting>
  <conditionalFormatting sqref="N31">
    <cfRule type="beginsWith" dxfId="13042" priority="364" operator="beginsWith" text="FER">
      <formula>LEFT(N31,LEN("FER"))="FER"</formula>
    </cfRule>
    <cfRule type="beginsWith" dxfId="13041" priority="365" operator="beginsWith" text="FRS">
      <formula>LEFT(N31,LEN("FRS"))="FRS"</formula>
    </cfRule>
  </conditionalFormatting>
  <conditionalFormatting sqref="N31">
    <cfRule type="beginsWith" dxfId="13040" priority="363" operator="beginsWith" text="NT">
      <formula>LEFT(N31,LEN("NT"))="NT"</formula>
    </cfRule>
  </conditionalFormatting>
  <conditionalFormatting sqref="N31">
    <cfRule type="beginsWith" dxfId="13039" priority="360" operator="beginsWith" text="ANT">
      <formula>LEFT(N31,LEN("ANT"))="ANT"</formula>
    </cfRule>
    <cfRule type="beginsWith" dxfId="13038" priority="361" operator="beginsWith" text="FAL">
      <formula>LEFT(N31,LEN("FAL"))="FAL"</formula>
    </cfRule>
    <cfRule type="beginsWith" dxfId="13037" priority="362" operator="beginsWith" text="OK">
      <formula>LEFT(N31,LEN("OK"))="OK"</formula>
    </cfRule>
  </conditionalFormatting>
  <conditionalFormatting sqref="N31">
    <cfRule type="beginsWith" dxfId="13036" priority="359" operator="beginsWith" text="ATR">
      <formula>LEFT(N31,LEN("ATR"))="ATR"</formula>
    </cfRule>
  </conditionalFormatting>
  <conditionalFormatting sqref="N31">
    <cfRule type="beginsWith" dxfId="13035" priority="358" operator="beginsWith" text="ATD">
      <formula>LEFT(N31,LEN("ATD"))="ATD"</formula>
    </cfRule>
  </conditionalFormatting>
  <conditionalFormatting sqref="N31">
    <cfRule type="beginsWith" dxfId="13034" priority="357" operator="beginsWith" text="DP">
      <formula>LEFT(N31,LEN("DP"))="DP"</formula>
    </cfRule>
  </conditionalFormatting>
  <conditionalFormatting sqref="N34">
    <cfRule type="beginsWith" dxfId="13033" priority="355" operator="beginsWith" text="FER">
      <formula>LEFT(N34,LEN("FER"))="FER"</formula>
    </cfRule>
    <cfRule type="beginsWith" dxfId="13032" priority="356" operator="beginsWith" text="FRS">
      <formula>LEFT(N34,LEN("FRS"))="FRS"</formula>
    </cfRule>
  </conditionalFormatting>
  <conditionalFormatting sqref="N34">
    <cfRule type="beginsWith" dxfId="13031" priority="354" operator="beginsWith" text="NT">
      <formula>LEFT(N34,LEN("NT"))="NT"</formula>
    </cfRule>
  </conditionalFormatting>
  <conditionalFormatting sqref="N34">
    <cfRule type="beginsWith" dxfId="13030" priority="351" operator="beginsWith" text="ANT">
      <formula>LEFT(N34,LEN("ANT"))="ANT"</formula>
    </cfRule>
    <cfRule type="beginsWith" dxfId="13029" priority="352" operator="beginsWith" text="FAL">
      <formula>LEFT(N34,LEN("FAL"))="FAL"</formula>
    </cfRule>
    <cfRule type="beginsWith" dxfId="13028" priority="353" operator="beginsWith" text="OK">
      <formula>LEFT(N34,LEN("OK"))="OK"</formula>
    </cfRule>
  </conditionalFormatting>
  <conditionalFormatting sqref="N34">
    <cfRule type="beginsWith" dxfId="13027" priority="350" operator="beginsWith" text="ATR">
      <formula>LEFT(N34,LEN("ATR"))="ATR"</formula>
    </cfRule>
  </conditionalFormatting>
  <conditionalFormatting sqref="N34">
    <cfRule type="beginsWith" dxfId="13026" priority="349" operator="beginsWith" text="ATD">
      <formula>LEFT(N34,LEN("ATD"))="ATD"</formula>
    </cfRule>
  </conditionalFormatting>
  <conditionalFormatting sqref="N34">
    <cfRule type="beginsWith" dxfId="13025" priority="348" stopIfTrue="1" operator="beginsWith" text="DP">
      <formula>LEFT(N34,LEN("DP"))="DP"</formula>
    </cfRule>
  </conditionalFormatting>
  <conditionalFormatting sqref="N33">
    <cfRule type="beginsWith" dxfId="13024" priority="346" operator="beginsWith" text="FER">
      <formula>LEFT(N33,LEN("FER"))="FER"</formula>
    </cfRule>
    <cfRule type="beginsWith" dxfId="13023" priority="347" operator="beginsWith" text="FRS">
      <formula>LEFT(N33,LEN("FRS"))="FRS"</formula>
    </cfRule>
  </conditionalFormatting>
  <conditionalFormatting sqref="N33">
    <cfRule type="beginsWith" dxfId="13022" priority="345" operator="beginsWith" text="NT">
      <formula>LEFT(N33,LEN("NT"))="NT"</formula>
    </cfRule>
  </conditionalFormatting>
  <conditionalFormatting sqref="N33">
    <cfRule type="beginsWith" dxfId="13021" priority="342" operator="beginsWith" text="ANT">
      <formula>LEFT(N33,LEN("ANT"))="ANT"</formula>
    </cfRule>
    <cfRule type="beginsWith" dxfId="13020" priority="343" operator="beginsWith" text="FAL">
      <formula>LEFT(N33,LEN("FAL"))="FAL"</formula>
    </cfRule>
    <cfRule type="beginsWith" dxfId="13019" priority="344" operator="beginsWith" text="OK">
      <formula>LEFT(N33,LEN("OK"))="OK"</formula>
    </cfRule>
  </conditionalFormatting>
  <conditionalFormatting sqref="N33">
    <cfRule type="beginsWith" dxfId="13018" priority="341" operator="beginsWith" text="ATR">
      <formula>LEFT(N33,LEN("ATR"))="ATR"</formula>
    </cfRule>
  </conditionalFormatting>
  <conditionalFormatting sqref="N33">
    <cfRule type="beginsWith" dxfId="13017" priority="340" operator="beginsWith" text="ATD">
      <formula>LEFT(N33,LEN("ATD"))="ATD"</formula>
    </cfRule>
  </conditionalFormatting>
  <conditionalFormatting sqref="N33">
    <cfRule type="beginsWith" dxfId="13016" priority="339" operator="beginsWith" text="DP">
      <formula>LEFT(N33,LEN("DP"))="DP"</formula>
    </cfRule>
  </conditionalFormatting>
  <conditionalFormatting sqref="N36">
    <cfRule type="beginsWith" dxfId="13015" priority="337" operator="beginsWith" text="FER">
      <formula>LEFT(N36,LEN("FER"))="FER"</formula>
    </cfRule>
    <cfRule type="beginsWith" dxfId="13014" priority="338" operator="beginsWith" text="FRS">
      <formula>LEFT(N36,LEN("FRS"))="FRS"</formula>
    </cfRule>
  </conditionalFormatting>
  <conditionalFormatting sqref="N36">
    <cfRule type="beginsWith" dxfId="13013" priority="336" operator="beginsWith" text="NT">
      <formula>LEFT(N36,LEN("NT"))="NT"</formula>
    </cfRule>
  </conditionalFormatting>
  <conditionalFormatting sqref="N36">
    <cfRule type="beginsWith" dxfId="13012" priority="333" operator="beginsWith" text="ANT">
      <formula>LEFT(N36,LEN("ANT"))="ANT"</formula>
    </cfRule>
    <cfRule type="beginsWith" dxfId="13011" priority="334" operator="beginsWith" text="FAL">
      <formula>LEFT(N36,LEN("FAL"))="FAL"</formula>
    </cfRule>
    <cfRule type="beginsWith" dxfId="13010" priority="335" operator="beginsWith" text="OK">
      <formula>LEFT(N36,LEN("OK"))="OK"</formula>
    </cfRule>
  </conditionalFormatting>
  <conditionalFormatting sqref="N36">
    <cfRule type="beginsWith" dxfId="13009" priority="332" operator="beginsWith" text="ATR">
      <formula>LEFT(N36,LEN("ATR"))="ATR"</formula>
    </cfRule>
  </conditionalFormatting>
  <conditionalFormatting sqref="N36">
    <cfRule type="beginsWith" dxfId="13008" priority="331" operator="beginsWith" text="ATD">
      <formula>LEFT(N36,LEN("ATD"))="ATD"</formula>
    </cfRule>
  </conditionalFormatting>
  <conditionalFormatting sqref="N36">
    <cfRule type="beginsWith" dxfId="13007" priority="330" operator="beginsWith" text="DP">
      <formula>LEFT(N36,LEN("DP"))="DP"</formula>
    </cfRule>
  </conditionalFormatting>
  <conditionalFormatting sqref="N35">
    <cfRule type="beginsWith" dxfId="13006" priority="328" operator="beginsWith" text="FER">
      <formula>LEFT(N35,LEN("FER"))="FER"</formula>
    </cfRule>
    <cfRule type="beginsWith" dxfId="13005" priority="329" operator="beginsWith" text="FRS">
      <formula>LEFT(N35,LEN("FRS"))="FRS"</formula>
    </cfRule>
  </conditionalFormatting>
  <conditionalFormatting sqref="N35">
    <cfRule type="beginsWith" dxfId="13004" priority="327" operator="beginsWith" text="NT">
      <formula>LEFT(N35,LEN("NT"))="NT"</formula>
    </cfRule>
  </conditionalFormatting>
  <conditionalFormatting sqref="N35">
    <cfRule type="beginsWith" dxfId="13003" priority="324" operator="beginsWith" text="ANT">
      <formula>LEFT(N35,LEN("ANT"))="ANT"</formula>
    </cfRule>
    <cfRule type="beginsWith" dxfId="13002" priority="325" operator="beginsWith" text="FAL">
      <formula>LEFT(N35,LEN("FAL"))="FAL"</formula>
    </cfRule>
    <cfRule type="beginsWith" dxfId="13001" priority="326" operator="beginsWith" text="OK">
      <formula>LEFT(N35,LEN("OK"))="OK"</formula>
    </cfRule>
  </conditionalFormatting>
  <conditionalFormatting sqref="N35">
    <cfRule type="beginsWith" dxfId="13000" priority="323" operator="beginsWith" text="ATR">
      <formula>LEFT(N35,LEN("ATR"))="ATR"</formula>
    </cfRule>
  </conditionalFormatting>
  <conditionalFormatting sqref="N35">
    <cfRule type="beginsWith" dxfId="12999" priority="322" operator="beginsWith" text="ATD">
      <formula>LEFT(N35,LEN("ATD"))="ATD"</formula>
    </cfRule>
  </conditionalFormatting>
  <conditionalFormatting sqref="N35">
    <cfRule type="beginsWith" dxfId="12998" priority="321" operator="beginsWith" text="DP">
      <formula>LEFT(N35,LEN("DP"))="DP"</formula>
    </cfRule>
  </conditionalFormatting>
  <conditionalFormatting sqref="N38">
    <cfRule type="beginsWith" dxfId="12997" priority="319" operator="beginsWith" text="FER">
      <formula>LEFT(N38,LEN("FER"))="FER"</formula>
    </cfRule>
    <cfRule type="beginsWith" dxfId="12996" priority="320" operator="beginsWith" text="FRS">
      <formula>LEFT(N38,LEN("FRS"))="FRS"</formula>
    </cfRule>
  </conditionalFormatting>
  <conditionalFormatting sqref="N38">
    <cfRule type="beginsWith" dxfId="12995" priority="318" operator="beginsWith" text="NT">
      <formula>LEFT(N38,LEN("NT"))="NT"</formula>
    </cfRule>
  </conditionalFormatting>
  <conditionalFormatting sqref="N38">
    <cfRule type="beginsWith" dxfId="12994" priority="315" operator="beginsWith" text="ANT">
      <formula>LEFT(N38,LEN("ANT"))="ANT"</formula>
    </cfRule>
    <cfRule type="beginsWith" dxfId="12993" priority="316" operator="beginsWith" text="FAL">
      <formula>LEFT(N38,LEN("FAL"))="FAL"</formula>
    </cfRule>
    <cfRule type="beginsWith" dxfId="12992" priority="317" operator="beginsWith" text="OK">
      <formula>LEFT(N38,LEN("OK"))="OK"</formula>
    </cfRule>
  </conditionalFormatting>
  <conditionalFormatting sqref="N38">
    <cfRule type="beginsWith" dxfId="12991" priority="314" operator="beginsWith" text="ATR">
      <formula>LEFT(N38,LEN("ATR"))="ATR"</formula>
    </cfRule>
  </conditionalFormatting>
  <conditionalFormatting sqref="N38">
    <cfRule type="beginsWith" dxfId="12990" priority="313" operator="beginsWith" text="ATD">
      <formula>LEFT(N38,LEN("ATD"))="ATD"</formula>
    </cfRule>
  </conditionalFormatting>
  <conditionalFormatting sqref="N38">
    <cfRule type="beginsWith" dxfId="12989" priority="312" stopIfTrue="1" operator="beginsWith" text="DP">
      <formula>LEFT(N38,LEN("DP"))="DP"</formula>
    </cfRule>
  </conditionalFormatting>
  <conditionalFormatting sqref="N37">
    <cfRule type="beginsWith" dxfId="12988" priority="310" operator="beginsWith" text="FER">
      <formula>LEFT(N37,LEN("FER"))="FER"</formula>
    </cfRule>
    <cfRule type="beginsWith" dxfId="12987" priority="311" operator="beginsWith" text="FRS">
      <formula>LEFT(N37,LEN("FRS"))="FRS"</formula>
    </cfRule>
  </conditionalFormatting>
  <conditionalFormatting sqref="N37">
    <cfRule type="beginsWith" dxfId="12986" priority="309" operator="beginsWith" text="NT">
      <formula>LEFT(N37,LEN("NT"))="NT"</formula>
    </cfRule>
  </conditionalFormatting>
  <conditionalFormatting sqref="N37">
    <cfRule type="beginsWith" dxfId="12985" priority="306" operator="beginsWith" text="ANT">
      <formula>LEFT(N37,LEN("ANT"))="ANT"</formula>
    </cfRule>
    <cfRule type="beginsWith" dxfId="12984" priority="307" operator="beginsWith" text="FAL">
      <formula>LEFT(N37,LEN("FAL"))="FAL"</formula>
    </cfRule>
    <cfRule type="beginsWith" dxfId="12983" priority="308" operator="beginsWith" text="OK">
      <formula>LEFT(N37,LEN("OK"))="OK"</formula>
    </cfRule>
  </conditionalFormatting>
  <conditionalFormatting sqref="N37">
    <cfRule type="beginsWith" dxfId="12982" priority="305" operator="beginsWith" text="ATR">
      <formula>LEFT(N37,LEN("ATR"))="ATR"</formula>
    </cfRule>
  </conditionalFormatting>
  <conditionalFormatting sqref="N37">
    <cfRule type="beginsWith" dxfId="12981" priority="304" operator="beginsWith" text="ATD">
      <formula>LEFT(N37,LEN("ATD"))="ATD"</formula>
    </cfRule>
  </conditionalFormatting>
  <conditionalFormatting sqref="N37">
    <cfRule type="beginsWith" dxfId="12980" priority="303" operator="beginsWith" text="DP">
      <formula>LEFT(N37,LEN("DP"))="DP"</formula>
    </cfRule>
  </conditionalFormatting>
  <conditionalFormatting sqref="N40">
    <cfRule type="beginsWith" dxfId="12979" priority="301" operator="beginsWith" text="FER">
      <formula>LEFT(N40,LEN("FER"))="FER"</formula>
    </cfRule>
    <cfRule type="beginsWith" dxfId="12978" priority="302" operator="beginsWith" text="FRS">
      <formula>LEFT(N40,LEN("FRS"))="FRS"</formula>
    </cfRule>
  </conditionalFormatting>
  <conditionalFormatting sqref="N40">
    <cfRule type="beginsWith" dxfId="12977" priority="300" operator="beginsWith" text="NT">
      <formula>LEFT(N40,LEN("NT"))="NT"</formula>
    </cfRule>
  </conditionalFormatting>
  <conditionalFormatting sqref="N40">
    <cfRule type="beginsWith" dxfId="12976" priority="297" operator="beginsWith" text="ANT">
      <formula>LEFT(N40,LEN("ANT"))="ANT"</formula>
    </cfRule>
    <cfRule type="beginsWith" dxfId="12975" priority="298" operator="beginsWith" text="FAL">
      <formula>LEFT(N40,LEN("FAL"))="FAL"</formula>
    </cfRule>
    <cfRule type="beginsWith" dxfId="12974" priority="299" operator="beginsWith" text="OK">
      <formula>LEFT(N40,LEN("OK"))="OK"</formula>
    </cfRule>
  </conditionalFormatting>
  <conditionalFormatting sqref="N40">
    <cfRule type="beginsWith" dxfId="12973" priority="296" operator="beginsWith" text="ATR">
      <formula>LEFT(N40,LEN("ATR"))="ATR"</formula>
    </cfRule>
  </conditionalFormatting>
  <conditionalFormatting sqref="N40">
    <cfRule type="beginsWith" dxfId="12972" priority="295" operator="beginsWith" text="ATD">
      <formula>LEFT(N40,LEN("ATD"))="ATD"</formula>
    </cfRule>
  </conditionalFormatting>
  <conditionalFormatting sqref="N40">
    <cfRule type="beginsWith" dxfId="12971" priority="294" operator="beginsWith" text="DP">
      <formula>LEFT(N40,LEN("DP"))="DP"</formula>
    </cfRule>
  </conditionalFormatting>
  <conditionalFormatting sqref="N39">
    <cfRule type="beginsWith" dxfId="12970" priority="292" operator="beginsWith" text="FER">
      <formula>LEFT(N39,LEN("FER"))="FER"</formula>
    </cfRule>
    <cfRule type="beginsWith" dxfId="12969" priority="293" operator="beginsWith" text="FRS">
      <formula>LEFT(N39,LEN("FRS"))="FRS"</formula>
    </cfRule>
  </conditionalFormatting>
  <conditionalFormatting sqref="N39">
    <cfRule type="beginsWith" dxfId="12968" priority="291" operator="beginsWith" text="NT">
      <formula>LEFT(N39,LEN("NT"))="NT"</formula>
    </cfRule>
  </conditionalFormatting>
  <conditionalFormatting sqref="N39">
    <cfRule type="beginsWith" dxfId="12967" priority="288" operator="beginsWith" text="ANT">
      <formula>LEFT(N39,LEN("ANT"))="ANT"</formula>
    </cfRule>
    <cfRule type="beginsWith" dxfId="12966" priority="289" operator="beginsWith" text="FAL">
      <formula>LEFT(N39,LEN("FAL"))="FAL"</formula>
    </cfRule>
    <cfRule type="beginsWith" dxfId="12965" priority="290" operator="beginsWith" text="OK">
      <formula>LEFT(N39,LEN("OK"))="OK"</formula>
    </cfRule>
  </conditionalFormatting>
  <conditionalFormatting sqref="N39">
    <cfRule type="beginsWith" dxfId="12964" priority="287" operator="beginsWith" text="ATR">
      <formula>LEFT(N39,LEN("ATR"))="ATR"</formula>
    </cfRule>
  </conditionalFormatting>
  <conditionalFormatting sqref="N39">
    <cfRule type="beginsWith" dxfId="12963" priority="286" operator="beginsWith" text="ATD">
      <formula>LEFT(N39,LEN("ATD"))="ATD"</formula>
    </cfRule>
  </conditionalFormatting>
  <conditionalFormatting sqref="N39">
    <cfRule type="beginsWith" dxfId="12962" priority="285" operator="beginsWith" text="DP">
      <formula>LEFT(N39,LEN("DP"))="DP"</formula>
    </cfRule>
  </conditionalFormatting>
  <conditionalFormatting sqref="N42">
    <cfRule type="beginsWith" dxfId="12961" priority="283" operator="beginsWith" text="FER">
      <formula>LEFT(N42,LEN("FER"))="FER"</formula>
    </cfRule>
    <cfRule type="beginsWith" dxfId="12960" priority="284" operator="beginsWith" text="FRS">
      <formula>LEFT(N42,LEN("FRS"))="FRS"</formula>
    </cfRule>
  </conditionalFormatting>
  <conditionalFormatting sqref="N42">
    <cfRule type="beginsWith" dxfId="12959" priority="282" operator="beginsWith" text="NT">
      <formula>LEFT(N42,LEN("NT"))="NT"</formula>
    </cfRule>
  </conditionalFormatting>
  <conditionalFormatting sqref="N42">
    <cfRule type="beginsWith" dxfId="12958" priority="279" operator="beginsWith" text="ANT">
      <formula>LEFT(N42,LEN("ANT"))="ANT"</formula>
    </cfRule>
    <cfRule type="beginsWith" dxfId="12957" priority="280" operator="beginsWith" text="FAL">
      <formula>LEFT(N42,LEN("FAL"))="FAL"</formula>
    </cfRule>
    <cfRule type="beginsWith" dxfId="12956" priority="281" operator="beginsWith" text="OK">
      <formula>LEFT(N42,LEN("OK"))="OK"</formula>
    </cfRule>
  </conditionalFormatting>
  <conditionalFormatting sqref="N42">
    <cfRule type="beginsWith" dxfId="12955" priority="278" operator="beginsWith" text="ATR">
      <formula>LEFT(N42,LEN("ATR"))="ATR"</formula>
    </cfRule>
  </conditionalFormatting>
  <conditionalFormatting sqref="N42">
    <cfRule type="beginsWith" dxfId="12954" priority="277" operator="beginsWith" text="ATD">
      <formula>LEFT(N42,LEN("ATD"))="ATD"</formula>
    </cfRule>
  </conditionalFormatting>
  <conditionalFormatting sqref="N42">
    <cfRule type="beginsWith" dxfId="12953" priority="276" stopIfTrue="1" operator="beginsWith" text="DP">
      <formula>LEFT(N42,LEN("DP"))="DP"</formula>
    </cfRule>
  </conditionalFormatting>
  <conditionalFormatting sqref="N41">
    <cfRule type="beginsWith" dxfId="12952" priority="274" operator="beginsWith" text="FER">
      <formula>LEFT(N41,LEN("FER"))="FER"</formula>
    </cfRule>
    <cfRule type="beginsWith" dxfId="12951" priority="275" operator="beginsWith" text="FRS">
      <formula>LEFT(N41,LEN("FRS"))="FRS"</formula>
    </cfRule>
  </conditionalFormatting>
  <conditionalFormatting sqref="N41">
    <cfRule type="beginsWith" dxfId="12950" priority="273" operator="beginsWith" text="NT">
      <formula>LEFT(N41,LEN("NT"))="NT"</formula>
    </cfRule>
  </conditionalFormatting>
  <conditionalFormatting sqref="N41">
    <cfRule type="beginsWith" dxfId="12949" priority="270" operator="beginsWith" text="ANT">
      <formula>LEFT(N41,LEN("ANT"))="ANT"</formula>
    </cfRule>
    <cfRule type="beginsWith" dxfId="12948" priority="271" operator="beginsWith" text="FAL">
      <formula>LEFT(N41,LEN("FAL"))="FAL"</formula>
    </cfRule>
    <cfRule type="beginsWith" dxfId="12947" priority="272" operator="beginsWith" text="OK">
      <formula>LEFT(N41,LEN("OK"))="OK"</formula>
    </cfRule>
  </conditionalFormatting>
  <conditionalFormatting sqref="N41">
    <cfRule type="beginsWith" dxfId="12946" priority="269" operator="beginsWith" text="ATR">
      <formula>LEFT(N41,LEN("ATR"))="ATR"</formula>
    </cfRule>
  </conditionalFormatting>
  <conditionalFormatting sqref="N41">
    <cfRule type="beginsWith" dxfId="12945" priority="268" operator="beginsWith" text="ATD">
      <formula>LEFT(N41,LEN("ATD"))="ATD"</formula>
    </cfRule>
  </conditionalFormatting>
  <conditionalFormatting sqref="N41">
    <cfRule type="beginsWith" dxfId="12944" priority="267" operator="beginsWith" text="DP">
      <formula>LEFT(N41,LEN("DP"))="DP"</formula>
    </cfRule>
  </conditionalFormatting>
  <conditionalFormatting sqref="L45:N46">
    <cfRule type="expression" dxfId="12943" priority="263">
      <formula>K43="FERIADO"</formula>
    </cfRule>
    <cfRule type="expression" dxfId="12942" priority="264">
      <formula>K43="FÉRIAS"</formula>
    </cfRule>
    <cfRule type="expression" dxfId="12941" priority="265">
      <formula>K43="ATESTADO"</formula>
    </cfRule>
    <cfRule type="expression" dxfId="12940" priority="266">
      <formula>K43="NTRAB"</formula>
    </cfRule>
  </conditionalFormatting>
  <conditionalFormatting sqref="N43">
    <cfRule type="beginsWith" dxfId="12939" priority="260" operator="beginsWith" text="DP">
      <formula>LEFT(N43,LEN("DP"))="DP"</formula>
    </cfRule>
    <cfRule type="beginsWith" dxfId="12938" priority="261" operator="beginsWith" text="FER">
      <formula>LEFT(N43,LEN("FER"))="FER"</formula>
    </cfRule>
    <cfRule type="beginsWith" dxfId="12937" priority="262" operator="beginsWith" text="FRS">
      <formula>LEFT(N43,LEN("FRS"))="FRS"</formula>
    </cfRule>
  </conditionalFormatting>
  <conditionalFormatting sqref="N43">
    <cfRule type="beginsWith" dxfId="12936" priority="259" operator="beginsWith" text="NT">
      <formula>LEFT(N43,LEN("NT"))="NT"</formula>
    </cfRule>
  </conditionalFormatting>
  <conditionalFormatting sqref="N43">
    <cfRule type="beginsWith" dxfId="12935" priority="256" operator="beginsWith" text="ANT">
      <formula>LEFT(N43,LEN("ANT"))="ANT"</formula>
    </cfRule>
    <cfRule type="beginsWith" dxfId="12934" priority="257" operator="beginsWith" text="FAL">
      <formula>LEFT(N43,LEN("FAL"))="FAL"</formula>
    </cfRule>
    <cfRule type="beginsWith" dxfId="12933" priority="258" operator="beginsWith" text="OK">
      <formula>LEFT(N43,LEN("OK"))="OK"</formula>
    </cfRule>
  </conditionalFormatting>
  <conditionalFormatting sqref="N43">
    <cfRule type="beginsWith" dxfId="12932" priority="255" operator="beginsWith" text="ATR">
      <formula>LEFT(N43,LEN("ATR"))="ATR"</formula>
    </cfRule>
  </conditionalFormatting>
  <conditionalFormatting sqref="N43">
    <cfRule type="beginsWith" dxfId="12931" priority="254" operator="beginsWith" text="ATD">
      <formula>LEFT(N43,LEN("ATD"))="ATD"</formula>
    </cfRule>
  </conditionalFormatting>
  <conditionalFormatting sqref="N44">
    <cfRule type="beginsWith" dxfId="12930" priority="252" operator="beginsWith" text="FER">
      <formula>LEFT(N44,LEN("FER"))="FER"</formula>
    </cfRule>
    <cfRule type="beginsWith" dxfId="12929" priority="253" operator="beginsWith" text="FRS">
      <formula>LEFT(N44,LEN("FRS"))="FRS"</formula>
    </cfRule>
  </conditionalFormatting>
  <conditionalFormatting sqref="N44">
    <cfRule type="beginsWith" dxfId="12928" priority="251" operator="beginsWith" text="NT">
      <formula>LEFT(N44,LEN("NT"))="NT"</formula>
    </cfRule>
  </conditionalFormatting>
  <conditionalFormatting sqref="N44">
    <cfRule type="beginsWith" dxfId="12927" priority="248" operator="beginsWith" text="ANT">
      <formula>LEFT(N44,LEN("ANT"))="ANT"</formula>
    </cfRule>
    <cfRule type="beginsWith" dxfId="12926" priority="249" operator="beginsWith" text="FAL">
      <formula>LEFT(N44,LEN("FAL"))="FAL"</formula>
    </cfRule>
    <cfRule type="beginsWith" dxfId="12925" priority="250" operator="beginsWith" text="OK">
      <formula>LEFT(N44,LEN("OK"))="OK"</formula>
    </cfRule>
  </conditionalFormatting>
  <conditionalFormatting sqref="N44">
    <cfRule type="beginsWith" dxfId="12924" priority="247" operator="beginsWith" text="ATR">
      <formula>LEFT(N44,LEN("ATR"))="ATR"</formula>
    </cfRule>
  </conditionalFormatting>
  <conditionalFormatting sqref="N44">
    <cfRule type="beginsWith" dxfId="12923" priority="246" operator="beginsWith" text="ATD">
      <formula>LEFT(N44,LEN("ATD"))="ATD"</formula>
    </cfRule>
  </conditionalFormatting>
  <conditionalFormatting sqref="N44">
    <cfRule type="beginsWith" dxfId="12922" priority="245" stopIfTrue="1" operator="beginsWith" text="DP">
      <formula>LEFT(N44,LEN("DP"))="DP"</formula>
    </cfRule>
  </conditionalFormatting>
  <conditionalFormatting sqref="E2">
    <cfRule type="cellIs" dxfId="12921" priority="244" operator="equal">
      <formula>"ER"</formula>
    </cfRule>
  </conditionalFormatting>
  <conditionalFormatting sqref="E3">
    <cfRule type="cellIs" dxfId="12920" priority="242" operator="equal">
      <formula>0</formula>
    </cfRule>
    <cfRule type="expression" dxfId="12919" priority="243">
      <formula>E3&lt;0</formula>
    </cfRule>
  </conditionalFormatting>
  <conditionalFormatting sqref="E4:E6">
    <cfRule type="expression" dxfId="12918" priority="240">
      <formula>E4&lt;0</formula>
    </cfRule>
    <cfRule type="cellIs" dxfId="12917" priority="241" operator="equal">
      <formula>0</formula>
    </cfRule>
  </conditionalFormatting>
  <conditionalFormatting sqref="E7">
    <cfRule type="cellIs" dxfId="12916" priority="238" operator="equal">
      <formula>0</formula>
    </cfRule>
    <cfRule type="expression" dxfId="12915" priority="239">
      <formula>E7&lt;0</formula>
    </cfRule>
  </conditionalFormatting>
  <conditionalFormatting sqref="E8:E10">
    <cfRule type="expression" dxfId="12914" priority="236">
      <formula>E8&lt;0</formula>
    </cfRule>
    <cfRule type="cellIs" dxfId="12913" priority="237" operator="equal">
      <formula>0</formula>
    </cfRule>
  </conditionalFormatting>
  <conditionalFormatting sqref="E11">
    <cfRule type="cellIs" dxfId="12912" priority="234" operator="equal">
      <formula>0</formula>
    </cfRule>
    <cfRule type="expression" dxfId="12911" priority="235">
      <formula>E11&lt;0</formula>
    </cfRule>
  </conditionalFormatting>
  <conditionalFormatting sqref="E12:E14">
    <cfRule type="expression" dxfId="12910" priority="232">
      <formula>E12&lt;0</formula>
    </cfRule>
    <cfRule type="cellIs" dxfId="12909" priority="233" operator="equal">
      <formula>0</formula>
    </cfRule>
  </conditionalFormatting>
  <conditionalFormatting sqref="E15">
    <cfRule type="cellIs" dxfId="12908" priority="230" operator="equal">
      <formula>0</formula>
    </cfRule>
    <cfRule type="expression" dxfId="12907" priority="231">
      <formula>E15&lt;0</formula>
    </cfRule>
  </conditionalFormatting>
  <conditionalFormatting sqref="E16:E18">
    <cfRule type="expression" dxfId="12906" priority="228">
      <formula>E16&lt;0</formula>
    </cfRule>
    <cfRule type="cellIs" dxfId="12905" priority="229" operator="equal">
      <formula>0</formula>
    </cfRule>
  </conditionalFormatting>
  <conditionalFormatting sqref="E19">
    <cfRule type="cellIs" dxfId="12904" priority="226" operator="equal">
      <formula>0</formula>
    </cfRule>
    <cfRule type="expression" dxfId="12903" priority="227">
      <formula>E19&lt;0</formula>
    </cfRule>
  </conditionalFormatting>
  <conditionalFormatting sqref="E20:E22">
    <cfRule type="expression" dxfId="12902" priority="224">
      <formula>E20&lt;0</formula>
    </cfRule>
    <cfRule type="cellIs" dxfId="12901" priority="225" operator="equal">
      <formula>0</formula>
    </cfRule>
  </conditionalFormatting>
  <conditionalFormatting sqref="E23">
    <cfRule type="cellIs" dxfId="12900" priority="222" operator="equal">
      <formula>0</formula>
    </cfRule>
    <cfRule type="expression" dxfId="12899" priority="223">
      <formula>E23&lt;0</formula>
    </cfRule>
  </conditionalFormatting>
  <conditionalFormatting sqref="E24:E26">
    <cfRule type="expression" dxfId="12898" priority="220">
      <formula>E24&lt;0</formula>
    </cfRule>
    <cfRule type="cellIs" dxfId="12897" priority="221" operator="equal">
      <formula>0</formula>
    </cfRule>
  </conditionalFormatting>
  <conditionalFormatting sqref="E27">
    <cfRule type="cellIs" dxfId="12896" priority="218" operator="equal">
      <formula>0</formula>
    </cfRule>
    <cfRule type="expression" dxfId="12895" priority="219">
      <formula>E27&lt;0</formula>
    </cfRule>
  </conditionalFormatting>
  <conditionalFormatting sqref="E28:E30">
    <cfRule type="expression" dxfId="12894" priority="216">
      <formula>E28&lt;0</formula>
    </cfRule>
    <cfRule type="cellIs" dxfId="12893" priority="217" operator="equal">
      <formula>0</formula>
    </cfRule>
  </conditionalFormatting>
  <conditionalFormatting sqref="E31">
    <cfRule type="cellIs" dxfId="12892" priority="214" operator="equal">
      <formula>0</formula>
    </cfRule>
    <cfRule type="expression" dxfId="12891" priority="215">
      <formula>E31&lt;0</formula>
    </cfRule>
  </conditionalFormatting>
  <conditionalFormatting sqref="E32:E34">
    <cfRule type="expression" dxfId="12890" priority="212">
      <formula>E32&lt;0</formula>
    </cfRule>
    <cfRule type="cellIs" dxfId="12889" priority="213" operator="equal">
      <formula>0</formula>
    </cfRule>
  </conditionalFormatting>
  <conditionalFormatting sqref="E35">
    <cfRule type="cellIs" dxfId="12888" priority="210" operator="equal">
      <formula>0</formula>
    </cfRule>
    <cfRule type="expression" dxfId="12887" priority="211">
      <formula>E35&lt;0</formula>
    </cfRule>
  </conditionalFormatting>
  <conditionalFormatting sqref="E36:E38">
    <cfRule type="expression" dxfId="12886" priority="208">
      <formula>E36&lt;0</formula>
    </cfRule>
    <cfRule type="cellIs" dxfId="12885" priority="209" operator="equal">
      <formula>0</formula>
    </cfRule>
  </conditionalFormatting>
  <conditionalFormatting sqref="E39">
    <cfRule type="cellIs" dxfId="12884" priority="206" operator="equal">
      <formula>0</formula>
    </cfRule>
    <cfRule type="expression" dxfId="12883" priority="207">
      <formula>E39&lt;0</formula>
    </cfRule>
  </conditionalFormatting>
  <conditionalFormatting sqref="E40:E42">
    <cfRule type="expression" dxfId="12882" priority="204">
      <formula>E40&lt;0</formula>
    </cfRule>
    <cfRule type="cellIs" dxfId="12881" priority="205" operator="equal">
      <formula>0</formula>
    </cfRule>
  </conditionalFormatting>
  <conditionalFormatting sqref="J2">
    <cfRule type="cellIs" dxfId="12880" priority="203" operator="equal">
      <formula>"ER"</formula>
    </cfRule>
  </conditionalFormatting>
  <conditionalFormatting sqref="J3">
    <cfRule type="cellIs" dxfId="12879" priority="201" operator="equal">
      <formula>0</formula>
    </cfRule>
    <cfRule type="expression" dxfId="12878" priority="202">
      <formula>J3&lt;0</formula>
    </cfRule>
  </conditionalFormatting>
  <conditionalFormatting sqref="J4:J6">
    <cfRule type="expression" dxfId="12877" priority="199">
      <formula>J4&lt;0</formula>
    </cfRule>
    <cfRule type="cellIs" dxfId="12876" priority="200" operator="equal">
      <formula>0</formula>
    </cfRule>
  </conditionalFormatting>
  <conditionalFormatting sqref="J7">
    <cfRule type="cellIs" dxfId="12875" priority="197" operator="equal">
      <formula>0</formula>
    </cfRule>
    <cfRule type="expression" dxfId="12874" priority="198">
      <formula>J7&lt;0</formula>
    </cfRule>
  </conditionalFormatting>
  <conditionalFormatting sqref="J8:J10">
    <cfRule type="expression" dxfId="12873" priority="195">
      <formula>J8&lt;0</formula>
    </cfRule>
    <cfRule type="cellIs" dxfId="12872" priority="196" operator="equal">
      <formula>0</formula>
    </cfRule>
  </conditionalFormatting>
  <conditionalFormatting sqref="J11">
    <cfRule type="cellIs" dxfId="12871" priority="193" operator="equal">
      <formula>0</formula>
    </cfRule>
    <cfRule type="expression" dxfId="12870" priority="194">
      <formula>J11&lt;0</formula>
    </cfRule>
  </conditionalFormatting>
  <conditionalFormatting sqref="J12:J14">
    <cfRule type="expression" dxfId="12869" priority="191">
      <formula>J12&lt;0</formula>
    </cfRule>
    <cfRule type="cellIs" dxfId="12868" priority="192" operator="equal">
      <formula>0</formula>
    </cfRule>
  </conditionalFormatting>
  <conditionalFormatting sqref="J15">
    <cfRule type="cellIs" dxfId="12867" priority="189" operator="equal">
      <formula>0</formula>
    </cfRule>
    <cfRule type="expression" dxfId="12866" priority="190">
      <formula>J15&lt;0</formula>
    </cfRule>
  </conditionalFormatting>
  <conditionalFormatting sqref="J16:J18">
    <cfRule type="expression" dxfId="12865" priority="187">
      <formula>J16&lt;0</formula>
    </cfRule>
    <cfRule type="cellIs" dxfId="12864" priority="188" operator="equal">
      <formula>0</formula>
    </cfRule>
  </conditionalFormatting>
  <conditionalFormatting sqref="J19">
    <cfRule type="cellIs" dxfId="12863" priority="185" operator="equal">
      <formula>0</formula>
    </cfRule>
    <cfRule type="expression" dxfId="12862" priority="186">
      <formula>J19&lt;0</formula>
    </cfRule>
  </conditionalFormatting>
  <conditionalFormatting sqref="J20:J22">
    <cfRule type="expression" dxfId="12861" priority="183">
      <formula>J20&lt;0</formula>
    </cfRule>
    <cfRule type="cellIs" dxfId="12860" priority="184" operator="equal">
      <formula>0</formula>
    </cfRule>
  </conditionalFormatting>
  <conditionalFormatting sqref="J23">
    <cfRule type="cellIs" dxfId="12859" priority="181" operator="equal">
      <formula>0</formula>
    </cfRule>
    <cfRule type="expression" dxfId="12858" priority="182">
      <formula>J23&lt;0</formula>
    </cfRule>
  </conditionalFormatting>
  <conditionalFormatting sqref="J24:J26">
    <cfRule type="expression" dxfId="12857" priority="179">
      <formula>J24&lt;0</formula>
    </cfRule>
    <cfRule type="cellIs" dxfId="12856" priority="180" operator="equal">
      <formula>0</formula>
    </cfRule>
  </conditionalFormatting>
  <conditionalFormatting sqref="J27">
    <cfRule type="cellIs" dxfId="12855" priority="177" operator="equal">
      <formula>0</formula>
    </cfRule>
    <cfRule type="expression" dxfId="12854" priority="178">
      <formula>J27&lt;0</formula>
    </cfRule>
  </conditionalFormatting>
  <conditionalFormatting sqref="J28:J30">
    <cfRule type="expression" dxfId="12853" priority="175">
      <formula>J28&lt;0</formula>
    </cfRule>
    <cfRule type="cellIs" dxfId="12852" priority="176" operator="equal">
      <formula>0</formula>
    </cfRule>
  </conditionalFormatting>
  <conditionalFormatting sqref="J31">
    <cfRule type="cellIs" dxfId="12851" priority="173" operator="equal">
      <formula>0</formula>
    </cfRule>
    <cfRule type="expression" dxfId="12850" priority="174">
      <formula>J31&lt;0</formula>
    </cfRule>
  </conditionalFormatting>
  <conditionalFormatting sqref="J32:J34">
    <cfRule type="expression" dxfId="12849" priority="171">
      <formula>J32&lt;0</formula>
    </cfRule>
    <cfRule type="cellIs" dxfId="12848" priority="172" operator="equal">
      <formula>0</formula>
    </cfRule>
  </conditionalFormatting>
  <conditionalFormatting sqref="J35">
    <cfRule type="cellIs" dxfId="12847" priority="169" operator="equal">
      <formula>0</formula>
    </cfRule>
    <cfRule type="expression" dxfId="12846" priority="170">
      <formula>J35&lt;0</formula>
    </cfRule>
  </conditionalFormatting>
  <conditionalFormatting sqref="J36:J38">
    <cfRule type="expression" dxfId="12845" priority="167">
      <formula>J36&lt;0</formula>
    </cfRule>
    <cfRule type="cellIs" dxfId="12844" priority="168" operator="equal">
      <formula>0</formula>
    </cfRule>
  </conditionalFormatting>
  <conditionalFormatting sqref="J39">
    <cfRule type="cellIs" dxfId="12843" priority="165" operator="equal">
      <formula>0</formula>
    </cfRule>
    <cfRule type="expression" dxfId="12842" priority="166">
      <formula>J39&lt;0</formula>
    </cfRule>
  </conditionalFormatting>
  <conditionalFormatting sqref="J40:J42">
    <cfRule type="expression" dxfId="12841" priority="163">
      <formula>J40&lt;0</formula>
    </cfRule>
    <cfRule type="cellIs" dxfId="12840" priority="164" operator="equal">
      <formula>0</formula>
    </cfRule>
  </conditionalFormatting>
  <conditionalFormatting sqref="O3">
    <cfRule type="cellIs" dxfId="12839" priority="161" operator="equal">
      <formula>0</formula>
    </cfRule>
    <cfRule type="expression" dxfId="12838" priority="162">
      <formula>O3&lt;0</formula>
    </cfRule>
  </conditionalFormatting>
  <conditionalFormatting sqref="O4:O6">
    <cfRule type="expression" dxfId="12837" priority="159">
      <formula>O4&lt;0</formula>
    </cfRule>
    <cfRule type="cellIs" dxfId="12836" priority="160" operator="equal">
      <formula>0</formula>
    </cfRule>
  </conditionalFormatting>
  <conditionalFormatting sqref="O7">
    <cfRule type="cellIs" dxfId="12835" priority="157" operator="equal">
      <formula>0</formula>
    </cfRule>
    <cfRule type="expression" dxfId="12834" priority="158">
      <formula>O7&lt;0</formula>
    </cfRule>
  </conditionalFormatting>
  <conditionalFormatting sqref="O8:O10">
    <cfRule type="expression" dxfId="12833" priority="155">
      <formula>O8&lt;0</formula>
    </cfRule>
    <cfRule type="cellIs" dxfId="12832" priority="156" operator="equal">
      <formula>0</formula>
    </cfRule>
  </conditionalFormatting>
  <conditionalFormatting sqref="O11">
    <cfRule type="cellIs" dxfId="12831" priority="153" operator="equal">
      <formula>0</formula>
    </cfRule>
    <cfRule type="expression" dxfId="12830" priority="154">
      <formula>O11&lt;0</formula>
    </cfRule>
  </conditionalFormatting>
  <conditionalFormatting sqref="O12:O14">
    <cfRule type="expression" dxfId="12829" priority="151">
      <formula>O12&lt;0</formula>
    </cfRule>
    <cfRule type="cellIs" dxfId="12828" priority="152" operator="equal">
      <formula>0</formula>
    </cfRule>
  </conditionalFormatting>
  <conditionalFormatting sqref="O15">
    <cfRule type="cellIs" dxfId="12827" priority="149" operator="equal">
      <formula>0</formula>
    </cfRule>
    <cfRule type="expression" dxfId="12826" priority="150">
      <formula>O15&lt;0</formula>
    </cfRule>
  </conditionalFormatting>
  <conditionalFormatting sqref="O16:O18">
    <cfRule type="expression" dxfId="12825" priority="147">
      <formula>O16&lt;0</formula>
    </cfRule>
    <cfRule type="cellIs" dxfId="12824" priority="148" operator="equal">
      <formula>0</formula>
    </cfRule>
  </conditionalFormatting>
  <conditionalFormatting sqref="O19">
    <cfRule type="cellIs" dxfId="12823" priority="145" operator="equal">
      <formula>0</formula>
    </cfRule>
    <cfRule type="expression" dxfId="12822" priority="146">
      <formula>O19&lt;0</formula>
    </cfRule>
  </conditionalFormatting>
  <conditionalFormatting sqref="O20:O22">
    <cfRule type="expression" dxfId="12821" priority="143">
      <formula>O20&lt;0</formula>
    </cfRule>
    <cfRule type="cellIs" dxfId="12820" priority="144" operator="equal">
      <formula>0</formula>
    </cfRule>
  </conditionalFormatting>
  <conditionalFormatting sqref="O23">
    <cfRule type="cellIs" dxfId="12819" priority="141" operator="equal">
      <formula>0</formula>
    </cfRule>
    <cfRule type="expression" dxfId="12818" priority="142">
      <formula>O23&lt;0</formula>
    </cfRule>
  </conditionalFormatting>
  <conditionalFormatting sqref="O24:O26">
    <cfRule type="expression" dxfId="12817" priority="139">
      <formula>O24&lt;0</formula>
    </cfRule>
    <cfRule type="cellIs" dxfId="12816" priority="140" operator="equal">
      <formula>0</formula>
    </cfRule>
  </conditionalFormatting>
  <conditionalFormatting sqref="O27">
    <cfRule type="cellIs" dxfId="12815" priority="137" operator="equal">
      <formula>0</formula>
    </cfRule>
    <cfRule type="expression" dxfId="12814" priority="138">
      <formula>O27&lt;0</formula>
    </cfRule>
  </conditionalFormatting>
  <conditionalFormatting sqref="O28:O30">
    <cfRule type="expression" dxfId="12813" priority="135">
      <formula>O28&lt;0</formula>
    </cfRule>
    <cfRule type="cellIs" dxfId="12812" priority="136" operator="equal">
      <formula>0</formula>
    </cfRule>
  </conditionalFormatting>
  <conditionalFormatting sqref="O31">
    <cfRule type="cellIs" dxfId="12811" priority="133" operator="equal">
      <formula>0</formula>
    </cfRule>
    <cfRule type="expression" dxfId="12810" priority="134">
      <formula>O31&lt;0</formula>
    </cfRule>
  </conditionalFormatting>
  <conditionalFormatting sqref="O32:O34">
    <cfRule type="expression" dxfId="12809" priority="131">
      <formula>O32&lt;0</formula>
    </cfRule>
    <cfRule type="cellIs" dxfId="12808" priority="132" operator="equal">
      <formula>0</formula>
    </cfRule>
  </conditionalFormatting>
  <conditionalFormatting sqref="O35">
    <cfRule type="cellIs" dxfId="12807" priority="129" operator="equal">
      <formula>0</formula>
    </cfRule>
    <cfRule type="expression" dxfId="12806" priority="130">
      <formula>O35&lt;0</formula>
    </cfRule>
  </conditionalFormatting>
  <conditionalFormatting sqref="O36:O38">
    <cfRule type="expression" dxfId="12805" priority="127">
      <formula>O36&lt;0</formula>
    </cfRule>
    <cfRule type="cellIs" dxfId="12804" priority="128" operator="equal">
      <formula>0</formula>
    </cfRule>
  </conditionalFormatting>
  <conditionalFormatting sqref="O39">
    <cfRule type="cellIs" dxfId="12803" priority="125" operator="equal">
      <formula>0</formula>
    </cfRule>
    <cfRule type="expression" dxfId="12802" priority="126">
      <formula>O39&lt;0</formula>
    </cfRule>
  </conditionalFormatting>
  <conditionalFormatting sqref="O40:O42">
    <cfRule type="expression" dxfId="12801" priority="123">
      <formula>O40&lt;0</formula>
    </cfRule>
    <cfRule type="cellIs" dxfId="12800" priority="124" operator="equal">
      <formula>0</formula>
    </cfRule>
  </conditionalFormatting>
  <conditionalFormatting sqref="O43">
    <cfRule type="cellIs" dxfId="12799" priority="121" operator="equal">
      <formula>0</formula>
    </cfRule>
    <cfRule type="expression" dxfId="12798" priority="122">
      <formula>O43&lt;0</formula>
    </cfRule>
  </conditionalFormatting>
  <conditionalFormatting sqref="O44:O46">
    <cfRule type="expression" dxfId="12797" priority="119">
      <formula>O44&lt;0</formula>
    </cfRule>
    <cfRule type="cellIs" dxfId="12796" priority="120" operator="equal">
      <formula>0</formula>
    </cfRule>
  </conditionalFormatting>
  <conditionalFormatting sqref="O2:O46">
    <cfRule type="cellIs" dxfId="12795" priority="118" operator="equal">
      <formula>"ER"</formula>
    </cfRule>
  </conditionalFormatting>
  <conditionalFormatting sqref="O3">
    <cfRule type="cellIs" dxfId="12794" priority="116" operator="equal">
      <formula>0</formula>
    </cfRule>
    <cfRule type="expression" dxfId="12793" priority="117">
      <formula>O3&lt;0</formula>
    </cfRule>
  </conditionalFormatting>
  <conditionalFormatting sqref="O4:O5">
    <cfRule type="expression" dxfId="12792" priority="114">
      <formula>O4&lt;0</formula>
    </cfRule>
    <cfRule type="cellIs" dxfId="12791" priority="115" operator="equal">
      <formula>0</formula>
    </cfRule>
  </conditionalFormatting>
  <conditionalFormatting sqref="O19">
    <cfRule type="cellIs" dxfId="12790" priority="112" operator="equal">
      <formula>0</formula>
    </cfRule>
    <cfRule type="expression" dxfId="12789" priority="113">
      <formula>O19&lt;0</formula>
    </cfRule>
  </conditionalFormatting>
  <conditionalFormatting sqref="O20:O22">
    <cfRule type="expression" dxfId="12788" priority="110">
      <formula>O20&lt;0</formula>
    </cfRule>
    <cfRule type="cellIs" dxfId="12787" priority="111" operator="equal">
      <formula>0</formula>
    </cfRule>
  </conditionalFormatting>
  <conditionalFormatting sqref="O23">
    <cfRule type="cellIs" dxfId="12786" priority="108" operator="equal">
      <formula>0</formula>
    </cfRule>
    <cfRule type="expression" dxfId="12785" priority="109">
      <formula>O23&lt;0</formula>
    </cfRule>
  </conditionalFormatting>
  <conditionalFormatting sqref="O24:O26">
    <cfRule type="expression" dxfId="12784" priority="106">
      <formula>O24&lt;0</formula>
    </cfRule>
    <cfRule type="cellIs" dxfId="12783" priority="107" operator="equal">
      <formula>0</formula>
    </cfRule>
  </conditionalFormatting>
  <conditionalFormatting sqref="O27">
    <cfRule type="cellIs" dxfId="12782" priority="104" operator="equal">
      <formula>0</formula>
    </cfRule>
    <cfRule type="expression" dxfId="12781" priority="105">
      <formula>O27&lt;0</formula>
    </cfRule>
  </conditionalFormatting>
  <conditionalFormatting sqref="O28:O30">
    <cfRule type="expression" dxfId="12780" priority="102">
      <formula>O28&lt;0</formula>
    </cfRule>
    <cfRule type="cellIs" dxfId="12779" priority="103" operator="equal">
      <formula>0</formula>
    </cfRule>
  </conditionalFormatting>
  <conditionalFormatting sqref="O31">
    <cfRule type="cellIs" dxfId="12778" priority="100" operator="equal">
      <formula>0</formula>
    </cfRule>
    <cfRule type="expression" dxfId="12777" priority="101">
      <formula>O31&lt;0</formula>
    </cfRule>
  </conditionalFormatting>
  <conditionalFormatting sqref="O32:O34">
    <cfRule type="expression" dxfId="12776" priority="98">
      <formula>O32&lt;0</formula>
    </cfRule>
    <cfRule type="cellIs" dxfId="12775" priority="99" operator="equal">
      <formula>0</formula>
    </cfRule>
  </conditionalFormatting>
  <conditionalFormatting sqref="O35">
    <cfRule type="cellIs" dxfId="12774" priority="96" operator="equal">
      <formula>0</formula>
    </cfRule>
    <cfRule type="expression" dxfId="12773" priority="97">
      <formula>O35&lt;0</formula>
    </cfRule>
  </conditionalFormatting>
  <conditionalFormatting sqref="O36:O38">
    <cfRule type="expression" dxfId="12772" priority="94">
      <formula>O36&lt;0</formula>
    </cfRule>
    <cfRule type="cellIs" dxfId="12771" priority="95" operator="equal">
      <formula>0</formula>
    </cfRule>
  </conditionalFormatting>
  <conditionalFormatting sqref="O39">
    <cfRule type="cellIs" dxfId="12770" priority="92" operator="equal">
      <formula>0</formula>
    </cfRule>
    <cfRule type="expression" dxfId="12769" priority="93">
      <formula>O39&lt;0</formula>
    </cfRule>
  </conditionalFormatting>
  <conditionalFormatting sqref="O40:O42">
    <cfRule type="expression" dxfId="12768" priority="90">
      <formula>O40&lt;0</formula>
    </cfRule>
    <cfRule type="cellIs" dxfId="12767" priority="91" operator="equal">
      <formula>0</formula>
    </cfRule>
  </conditionalFormatting>
  <conditionalFormatting sqref="O6">
    <cfRule type="expression" dxfId="12766" priority="88">
      <formula>O6&lt;0</formula>
    </cfRule>
    <cfRule type="cellIs" dxfId="12765" priority="89" operator="equal">
      <formula>0</formula>
    </cfRule>
  </conditionalFormatting>
  <conditionalFormatting sqref="O11">
    <cfRule type="cellIs" dxfId="12764" priority="86" operator="equal">
      <formula>0</formula>
    </cfRule>
    <cfRule type="expression" dxfId="12763" priority="87">
      <formula>O11&lt;0</formula>
    </cfRule>
  </conditionalFormatting>
  <conditionalFormatting sqref="O12:O13">
    <cfRule type="expression" dxfId="12762" priority="84">
      <formula>O12&lt;0</formula>
    </cfRule>
    <cfRule type="cellIs" dxfId="12761" priority="85" operator="equal">
      <formula>0</formula>
    </cfRule>
  </conditionalFormatting>
  <conditionalFormatting sqref="O14">
    <cfRule type="expression" dxfId="12760" priority="82">
      <formula>O14&lt;0</formula>
    </cfRule>
    <cfRule type="cellIs" dxfId="12759" priority="83" operator="equal">
      <formula>0</formula>
    </cfRule>
  </conditionalFormatting>
  <conditionalFormatting sqref="O15">
    <cfRule type="cellIs" dxfId="12758" priority="80" operator="equal">
      <formula>0</formula>
    </cfRule>
    <cfRule type="expression" dxfId="12757" priority="81">
      <formula>O15&lt;0</formula>
    </cfRule>
  </conditionalFormatting>
  <conditionalFormatting sqref="O16:O17">
    <cfRule type="expression" dxfId="12756" priority="78">
      <formula>O16&lt;0</formula>
    </cfRule>
    <cfRule type="cellIs" dxfId="12755" priority="79" operator="equal">
      <formula>0</formula>
    </cfRule>
  </conditionalFormatting>
  <conditionalFormatting sqref="O18">
    <cfRule type="expression" dxfId="12754" priority="76">
      <formula>O18&lt;0</formula>
    </cfRule>
    <cfRule type="cellIs" dxfId="12753" priority="77" operator="equal">
      <formula>0</formula>
    </cfRule>
  </conditionalFormatting>
  <conditionalFormatting sqref="O7">
    <cfRule type="cellIs" dxfId="12752" priority="74" operator="equal">
      <formula>0</formula>
    </cfRule>
    <cfRule type="expression" dxfId="12751" priority="75">
      <formula>O7&lt;0</formula>
    </cfRule>
  </conditionalFormatting>
  <conditionalFormatting sqref="O8:O9">
    <cfRule type="expression" dxfId="12750" priority="72">
      <formula>O8&lt;0</formula>
    </cfRule>
    <cfRule type="cellIs" dxfId="12749" priority="73" operator="equal">
      <formula>0</formula>
    </cfRule>
  </conditionalFormatting>
  <conditionalFormatting sqref="O10">
    <cfRule type="expression" dxfId="12748" priority="70">
      <formula>O10&lt;0</formula>
    </cfRule>
    <cfRule type="cellIs" dxfId="12747" priority="71" operator="equal">
      <formula>0</formula>
    </cfRule>
  </conditionalFormatting>
  <conditionalFormatting sqref="O7">
    <cfRule type="cellIs" dxfId="12746" priority="68" operator="equal">
      <formula>0</formula>
    </cfRule>
    <cfRule type="expression" dxfId="12745" priority="69">
      <formula>O7&lt;0</formula>
    </cfRule>
  </conditionalFormatting>
  <conditionalFormatting sqref="O8:O9">
    <cfRule type="expression" dxfId="12744" priority="66">
      <formula>O8&lt;0</formula>
    </cfRule>
    <cfRule type="cellIs" dxfId="12743" priority="67" operator="equal">
      <formula>0</formula>
    </cfRule>
  </conditionalFormatting>
  <conditionalFormatting sqref="O10">
    <cfRule type="expression" dxfId="12742" priority="64">
      <formula>O10&lt;0</formula>
    </cfRule>
    <cfRule type="cellIs" dxfId="12741" priority="65" operator="equal">
      <formula>0</formula>
    </cfRule>
  </conditionalFormatting>
  <conditionalFormatting sqref="O11">
    <cfRule type="cellIs" dxfId="12740" priority="62" operator="equal">
      <formula>0</formula>
    </cfRule>
    <cfRule type="expression" dxfId="12739" priority="63">
      <formula>O11&lt;0</formula>
    </cfRule>
  </conditionalFormatting>
  <conditionalFormatting sqref="O12:O13">
    <cfRule type="expression" dxfId="12738" priority="60">
      <formula>O12&lt;0</formula>
    </cfRule>
    <cfRule type="cellIs" dxfId="12737" priority="61" operator="equal">
      <formula>0</formula>
    </cfRule>
  </conditionalFormatting>
  <conditionalFormatting sqref="O14">
    <cfRule type="expression" dxfId="12736" priority="58">
      <formula>O14&lt;0</formula>
    </cfRule>
    <cfRule type="cellIs" dxfId="12735" priority="59" operator="equal">
      <formula>0</formula>
    </cfRule>
  </conditionalFormatting>
  <conditionalFormatting sqref="O15">
    <cfRule type="cellIs" dxfId="12734" priority="56" operator="equal">
      <formula>0</formula>
    </cfRule>
    <cfRule type="expression" dxfId="12733" priority="57">
      <formula>O15&lt;0</formula>
    </cfRule>
  </conditionalFormatting>
  <conditionalFormatting sqref="O16:O17">
    <cfRule type="expression" dxfId="12732" priority="54">
      <formula>O16&lt;0</formula>
    </cfRule>
    <cfRule type="cellIs" dxfId="12731" priority="55" operator="equal">
      <formula>0</formula>
    </cfRule>
  </conditionalFormatting>
  <conditionalFormatting sqref="O18">
    <cfRule type="expression" dxfId="12730" priority="52">
      <formula>O18&lt;0</formula>
    </cfRule>
    <cfRule type="cellIs" dxfId="12729" priority="53" operator="equal">
      <formula>0</formula>
    </cfRule>
  </conditionalFormatting>
  <conditionalFormatting sqref="O19">
    <cfRule type="cellIs" dxfId="12728" priority="50" operator="equal">
      <formula>0</formula>
    </cfRule>
    <cfRule type="expression" dxfId="12727" priority="51">
      <formula>O19&lt;0</formula>
    </cfRule>
  </conditionalFormatting>
  <conditionalFormatting sqref="O20:O21">
    <cfRule type="expression" dxfId="12726" priority="48">
      <formula>O20&lt;0</formula>
    </cfRule>
    <cfRule type="cellIs" dxfId="12725" priority="49" operator="equal">
      <formula>0</formula>
    </cfRule>
  </conditionalFormatting>
  <conditionalFormatting sqref="O22">
    <cfRule type="expression" dxfId="12724" priority="46">
      <formula>O22&lt;0</formula>
    </cfRule>
    <cfRule type="cellIs" dxfId="12723" priority="47" operator="equal">
      <formula>0</formula>
    </cfRule>
  </conditionalFormatting>
  <conditionalFormatting sqref="O23">
    <cfRule type="cellIs" dxfId="12722" priority="44" operator="equal">
      <formula>0</formula>
    </cfRule>
    <cfRule type="expression" dxfId="12721" priority="45">
      <formula>O23&lt;0</formula>
    </cfRule>
  </conditionalFormatting>
  <conditionalFormatting sqref="O24:O25">
    <cfRule type="expression" dxfId="12720" priority="42">
      <formula>O24&lt;0</formula>
    </cfRule>
    <cfRule type="cellIs" dxfId="12719" priority="43" operator="equal">
      <formula>0</formula>
    </cfRule>
  </conditionalFormatting>
  <conditionalFormatting sqref="O26">
    <cfRule type="expression" dxfId="12718" priority="40">
      <formula>O26&lt;0</formula>
    </cfRule>
    <cfRule type="cellIs" dxfId="12717" priority="41" operator="equal">
      <formula>0</formula>
    </cfRule>
  </conditionalFormatting>
  <conditionalFormatting sqref="O27">
    <cfRule type="cellIs" dxfId="12716" priority="38" operator="equal">
      <formula>0</formula>
    </cfRule>
    <cfRule type="expression" dxfId="12715" priority="39">
      <formula>O27&lt;0</formula>
    </cfRule>
  </conditionalFormatting>
  <conditionalFormatting sqref="O28:O29">
    <cfRule type="expression" dxfId="12714" priority="36">
      <formula>O28&lt;0</formula>
    </cfRule>
    <cfRule type="cellIs" dxfId="12713" priority="37" operator="equal">
      <formula>0</formula>
    </cfRule>
  </conditionalFormatting>
  <conditionalFormatting sqref="O30">
    <cfRule type="expression" dxfId="12712" priority="34">
      <formula>O30&lt;0</formula>
    </cfRule>
    <cfRule type="cellIs" dxfId="12711" priority="35" operator="equal">
      <formula>0</formula>
    </cfRule>
  </conditionalFormatting>
  <conditionalFormatting sqref="O31">
    <cfRule type="cellIs" dxfId="12710" priority="32" operator="equal">
      <formula>0</formula>
    </cfRule>
    <cfRule type="expression" dxfId="12709" priority="33">
      <formula>O31&lt;0</formula>
    </cfRule>
  </conditionalFormatting>
  <conditionalFormatting sqref="O32:O33">
    <cfRule type="expression" dxfId="12708" priority="30">
      <formula>O32&lt;0</formula>
    </cfRule>
    <cfRule type="cellIs" dxfId="12707" priority="31" operator="equal">
      <formula>0</formula>
    </cfRule>
  </conditionalFormatting>
  <conditionalFormatting sqref="O34">
    <cfRule type="expression" dxfId="12706" priority="28">
      <formula>O34&lt;0</formula>
    </cfRule>
    <cfRule type="cellIs" dxfId="12705" priority="29" operator="equal">
      <formula>0</formula>
    </cfRule>
  </conditionalFormatting>
  <conditionalFormatting sqref="O35">
    <cfRule type="cellIs" dxfId="12704" priority="26" operator="equal">
      <formula>0</formula>
    </cfRule>
    <cfRule type="expression" dxfId="12703" priority="27">
      <formula>O35&lt;0</formula>
    </cfRule>
  </conditionalFormatting>
  <conditionalFormatting sqref="O36:O37">
    <cfRule type="expression" dxfId="12702" priority="24">
      <formula>O36&lt;0</formula>
    </cfRule>
    <cfRule type="cellIs" dxfId="12701" priority="25" operator="equal">
      <formula>0</formula>
    </cfRule>
  </conditionalFormatting>
  <conditionalFormatting sqref="O38">
    <cfRule type="expression" dxfId="12700" priority="22">
      <formula>O38&lt;0</formula>
    </cfRule>
    <cfRule type="cellIs" dxfId="12699" priority="23" operator="equal">
      <formula>0</formula>
    </cfRule>
  </conditionalFormatting>
  <conditionalFormatting sqref="O39">
    <cfRule type="cellIs" dxfId="12698" priority="20" operator="equal">
      <formula>0</formula>
    </cfRule>
    <cfRule type="expression" dxfId="12697" priority="21">
      <formula>O39&lt;0</formula>
    </cfRule>
  </conditionalFormatting>
  <conditionalFormatting sqref="O40:O41">
    <cfRule type="expression" dxfId="12696" priority="18">
      <formula>O40&lt;0</formula>
    </cfRule>
    <cfRule type="cellIs" dxfId="12695" priority="19" operator="equal">
      <formula>0</formula>
    </cfRule>
  </conditionalFormatting>
  <conditionalFormatting sqref="O42">
    <cfRule type="expression" dxfId="12694" priority="16">
      <formula>O42&lt;0</formula>
    </cfRule>
    <cfRule type="cellIs" dxfId="12693" priority="17" operator="equal">
      <formula>0</formula>
    </cfRule>
  </conditionalFormatting>
  <conditionalFormatting sqref="O43">
    <cfRule type="cellIs" dxfId="12692" priority="14" operator="equal">
      <formula>0</formula>
    </cfRule>
    <cfRule type="expression" dxfId="12691" priority="15">
      <formula>O43&lt;0</formula>
    </cfRule>
  </conditionalFormatting>
  <conditionalFormatting sqref="O44:O46">
    <cfRule type="expression" dxfId="12690" priority="12">
      <formula>O44&lt;0</formula>
    </cfRule>
    <cfRule type="cellIs" dxfId="12689" priority="13" operator="equal">
      <formula>0</formula>
    </cfRule>
  </conditionalFormatting>
  <conditionalFormatting sqref="O43">
    <cfRule type="cellIs" dxfId="12688" priority="10" operator="equal">
      <formula>0</formula>
    </cfRule>
    <cfRule type="expression" dxfId="12687" priority="11">
      <formula>O43&lt;0</formula>
    </cfRule>
  </conditionalFormatting>
  <conditionalFormatting sqref="O44:O46">
    <cfRule type="expression" dxfId="12686" priority="8">
      <formula>O44&lt;0</formula>
    </cfRule>
    <cfRule type="cellIs" dxfId="12685" priority="9" operator="equal">
      <formula>0</formula>
    </cfRule>
  </conditionalFormatting>
  <conditionalFormatting sqref="O43">
    <cfRule type="cellIs" dxfId="12684" priority="6" operator="equal">
      <formula>0</formula>
    </cfRule>
    <cfRule type="expression" dxfId="12683" priority="7">
      <formula>O43&lt;0</formula>
    </cfRule>
  </conditionalFormatting>
  <conditionalFormatting sqref="O44:O45">
    <cfRule type="expression" dxfId="12682" priority="4">
      <formula>O44&lt;0</formula>
    </cfRule>
    <cfRule type="cellIs" dxfId="12681" priority="5" operator="equal">
      <formula>0</formula>
    </cfRule>
  </conditionalFormatting>
  <conditionalFormatting sqref="O46">
    <cfRule type="expression" dxfId="12680" priority="2">
      <formula>O46&lt;0</formula>
    </cfRule>
    <cfRule type="cellIs" dxfId="12679" priority="3" operator="equal">
      <formula>0</formula>
    </cfRule>
  </conditionalFormatting>
  <conditionalFormatting sqref="Y2:Y7">
    <cfRule type="beginsWith" dxfId="12678" priority="1" operator="beginsWith" text="DP">
      <formula>LEFT(Y2,LEN("DP"))="DP"</formula>
    </cfRule>
  </conditionalFormatting>
  <dataValidations count="2">
    <dataValidation type="list" allowBlank="1" showInputMessage="1" showErrorMessage="1" sqref="N47" xr:uid="{D995A779-6F1E-4B55-9F6C-F49BF0C5F30C}">
      <formula1>$W$48:$W$49</formula1>
    </dataValidation>
    <dataValidation type="list" allowBlank="1" showInputMessage="1" showErrorMessage="1" sqref="K3 A39 F19 F31 F7 F15 F23 F3 F11 F27 A35 A19 A31 K27 A7 A15 A23 A3 A11 A27 K11 F39 F35 K19 K31 K7 K15 K23 K39 K35 K43" xr:uid="{5DF5DFEC-B1EC-4C71-B2F7-E6F11DE1CA7C}">
      <formula1>$K$101:$K$105</formula1>
    </dataValidation>
  </dataValidations>
  <pageMargins left="0.43307086614173229" right="3.937007874015748E-2" top="0.35433070866141736" bottom="0.35433070866141736" header="0.31496062992125984" footer="0.31496062992125984"/>
  <pageSetup paperSize="9" orientation="portrait" horizontalDpi="0" verticalDpi="0"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ilha33">
    <tabColor rgb="FFFFFF00"/>
  </sheetPr>
  <dimension ref="A1:BN651"/>
  <sheetViews>
    <sheetView showGridLines="0" showRuler="0" showWhiteSpace="0" zoomScale="115" zoomScaleNormal="115" workbookViewId="0">
      <pane ySplit="1" topLeftCell="A2" activePane="bottomLeft" state="frozen"/>
      <selection pane="bottomLeft" sqref="A1:I1"/>
    </sheetView>
  </sheetViews>
  <sheetFormatPr defaultRowHeight="15" x14ac:dyDescent="0.25"/>
  <cols>
    <col min="1" max="1" width="10.85546875" style="1" customWidth="1"/>
    <col min="2" max="2" width="8" style="1" bestFit="1" customWidth="1"/>
    <col min="3" max="3" width="6.140625" style="6" bestFit="1" customWidth="1"/>
    <col min="4" max="4" width="4.7109375" style="6" customWidth="1"/>
    <col min="5" max="5" width="2.5703125" style="1" customWidth="1"/>
    <col min="6" max="6" width="10.85546875" style="1" customWidth="1"/>
    <col min="7" max="7" width="8" style="1" bestFit="1" customWidth="1"/>
    <col min="8" max="8" width="6.140625" style="1" bestFit="1" customWidth="1"/>
    <col min="9" max="9" width="4.7109375" style="1" bestFit="1" customWidth="1"/>
    <col min="10" max="10" width="2.5703125" style="1" customWidth="1"/>
    <col min="11" max="11" width="10.85546875" style="1" customWidth="1"/>
    <col min="12" max="12" width="8" style="1" bestFit="1" customWidth="1"/>
    <col min="13" max="13" width="6.140625" style="1" bestFit="1" customWidth="1"/>
    <col min="14" max="14" width="4.7109375" style="1" customWidth="1"/>
    <col min="15" max="15" width="2.5703125" style="1" customWidth="1"/>
    <col min="16" max="16" width="10.7109375" style="1" bestFit="1" customWidth="1"/>
    <col min="17" max="17" width="5.5703125" style="1" bestFit="1" customWidth="1"/>
    <col min="18" max="18" width="1" style="1" customWidth="1"/>
    <col min="19" max="19" width="10.7109375" style="1" bestFit="1" customWidth="1"/>
    <col min="20" max="20" width="3" style="1" bestFit="1" customWidth="1"/>
    <col min="21" max="21" width="3.42578125" style="1" customWidth="1"/>
    <col min="22" max="22" width="32.28515625" style="1" customWidth="1"/>
    <col min="23" max="23" width="8" style="1" bestFit="1" customWidth="1"/>
    <col min="24" max="24" width="6.140625" style="1" bestFit="1" customWidth="1"/>
    <col min="25" max="25" width="9.140625" style="9"/>
    <col min="26" max="27" width="9.140625" style="1"/>
    <col min="28" max="28" width="13.42578125" style="1" customWidth="1"/>
    <col min="29" max="29" width="16.140625" style="1" customWidth="1"/>
    <col min="30" max="30" width="12.7109375" style="1" bestFit="1" customWidth="1"/>
    <col min="31" max="16384" width="9.140625" style="1"/>
  </cols>
  <sheetData>
    <row r="1" spans="1:66" ht="30.75" customHeight="1" x14ac:dyDescent="0.25">
      <c r="A1" s="280" t="str">
        <f>IF(DADOS!H25=0, "", DADOS!H25)</f>
        <v/>
      </c>
      <c r="B1" s="280"/>
      <c r="C1" s="280"/>
      <c r="D1" s="280"/>
      <c r="E1" s="280"/>
      <c r="F1" s="280"/>
      <c r="G1" s="280"/>
      <c r="H1" s="280"/>
      <c r="I1" s="280"/>
      <c r="J1" s="15" t="s">
        <v>121</v>
      </c>
      <c r="K1" s="281" t="str">
        <f>CONFIG!G5</f>
        <v>MARÇO</v>
      </c>
      <c r="L1" s="281"/>
      <c r="M1" s="281">
        <f>CONFIG!G7</f>
        <v>2026</v>
      </c>
      <c r="N1" s="281"/>
      <c r="O1" s="10"/>
      <c r="P1" s="283"/>
      <c r="Q1" s="283"/>
      <c r="R1" s="22"/>
      <c r="S1" s="283"/>
      <c r="T1" s="283"/>
      <c r="W1" s="282" t="s">
        <v>9</v>
      </c>
      <c r="X1" s="282"/>
    </row>
    <row r="2" spans="1:66" s="6" customFormat="1" x14ac:dyDescent="0.25">
      <c r="A2" s="2" t="s">
        <v>1</v>
      </c>
      <c r="B2" s="2" t="s">
        <v>0</v>
      </c>
      <c r="C2" s="2" t="s">
        <v>4</v>
      </c>
      <c r="D2" s="2" t="s">
        <v>5</v>
      </c>
      <c r="E2" s="188"/>
      <c r="F2" s="3" t="s">
        <v>1</v>
      </c>
      <c r="G2" s="3" t="s">
        <v>0</v>
      </c>
      <c r="H2" s="3" t="s">
        <v>4</v>
      </c>
      <c r="I2" s="3" t="s">
        <v>5</v>
      </c>
      <c r="J2" s="187"/>
      <c r="K2" s="3" t="s">
        <v>1</v>
      </c>
      <c r="L2" s="2" t="s">
        <v>0</v>
      </c>
      <c r="M2" s="3" t="s">
        <v>4</v>
      </c>
      <c r="N2" s="3" t="s">
        <v>5</v>
      </c>
      <c r="O2" s="4"/>
      <c r="P2" s="294" t="s">
        <v>57</v>
      </c>
      <c r="Q2" s="294"/>
      <c r="R2" s="294"/>
      <c r="S2" s="294"/>
      <c r="T2" s="21" t="s">
        <v>32</v>
      </c>
      <c r="U2" s="1"/>
      <c r="V2" s="17"/>
      <c r="W2" s="9" t="s">
        <v>6</v>
      </c>
      <c r="X2" s="9" t="s">
        <v>4</v>
      </c>
      <c r="Y2" s="9" t="s">
        <v>122</v>
      </c>
      <c r="Z2" s="1"/>
      <c r="AA2" s="1"/>
      <c r="AB2" s="1"/>
      <c r="AC2" s="1"/>
      <c r="AD2" s="1"/>
      <c r="AE2" s="1"/>
      <c r="AF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row>
    <row r="3" spans="1:66" ht="15" customHeight="1" x14ac:dyDescent="0.25">
      <c r="A3" s="11" t="s">
        <v>17</v>
      </c>
      <c r="B3" s="46"/>
      <c r="C3" s="7"/>
      <c r="D3" s="49" t="str">
        <f>_xlfn.LET(_xlpm.a,A3,_xlpm.c,C3,_xlpm.x,$X$3,_xlpm.y,$Y$3,_xlpm.limInf,$B$51,_xlpm.limSup,$C$51,_xlpm.linhaAnt,A4,IF(_xlpm.a="FÉRIAS","FRS",IF(_xlpm.a="FERIADO","FER",IF(_xlpm.a="NTRAB","NTB",IF(AND(_xlpm.a="ATESTADO",_xlpm.c=""),"ATD",IF(_xlpm.c&lt;&gt;"",IF(_xlpm.c&lt;=_xlpm.x,IF(_xlpm.c&gt;_xlpm.y,"DP","OK"),"ATR"),IF(_xlpm.linhaAnt&lt;_xlpm.limInf,"FAL","")))))))</f>
        <v>FER</v>
      </c>
      <c r="E3" s="192" t="str">
        <f>IFERROR(IF(C3="","",IF(A5="SÁBADO",IF(ABS((INT($Y$8/100)*60+MOD($Y$8,100))-(INT(C3/100)*60+MOD(C3,100)))&lt;=5,0,(INT($Y$8/100)*60+MOD($Y$8,100))-(INT(C3/100)*60+MOD(C3,100))),IF(ABS((INT($Y$3/100)*60+MOD($Y$3,100))-(INT(C3/100)*60+MOD(C3,100)))&lt;=5,0,(INT($Y$3/100)*60+MOD($Y$3,100))-(INT(C3/100)*60+MOD(C3,100))))),"")</f>
        <v/>
      </c>
      <c r="F3" s="11"/>
      <c r="G3" s="256" t="s">
        <v>10</v>
      </c>
      <c r="H3" s="257"/>
      <c r="I3" s="257"/>
      <c r="J3" s="176" t="str">
        <f>IFERROR(IF(H3="","",IF(F5="SÁBADO",IF(ABS((INT($Y$8/100)*60+MOD($Y$8,100))-(INT(H3/100)*60+MOD(H3,100)))&lt;=5,0,(INT($Y$8/100)*60+MOD($Y$8,100))-(INT(H3/100)*60+MOD(H3,100))),IF(ABS((INT($Y$3/100)*60+MOD($Y$3,100))-(INT(H3/100)*60+MOD(H3,100)))&lt;=5,0,(INT($Y$3/100)*60+MOD($Y$3,100))-(INT(H3/100)*60+MOD(H3,100))))),"")</f>
        <v/>
      </c>
      <c r="K3" s="11"/>
      <c r="L3" s="46"/>
      <c r="M3" s="7"/>
      <c r="N3" s="49" t="str">
        <f ca="1">_xlfn.LET(_xlpm.a,K3,_xlpm.c,M3,_xlpm.x,$X$3,_xlpm.y,$Y$3,_xlpm.limInf,$B$51,_xlpm.limSup,$C$51,_xlpm.linhaAnt,K4,IF(_xlpm.a="FÉRIAS","FRS",IF(_xlpm.a="FERIADO","FER",IF(_xlpm.a="NTRAB","NTB",IF(AND(_xlpm.a="ATESTADO",_xlpm.c=""),"ATD",IF(_xlpm.c&lt;&gt;"",IF(_xlpm.c&lt;=_xlpm.x,IF(_xlpm.c&gt;_xlpm.y,"DP","OK"),"ATR"),IF(_xlpm.linhaAnt&lt;_xlpm.limInf,"FAL","")))))))</f>
        <v/>
      </c>
      <c r="O3" s="192" t="str">
        <f>IF($N$47&lt;&gt;"SIM","",IFERROR(IF(TRIM(M3&amp;"")="","",_xlfn.LET(_xlpm.v,VALUE(TRIM(M3&amp;"")),_xlpm.alvo,IF(K5="SÁBADO",(INT($Y$8/100)*60+MOD($Y$8,100)),(INT($Y$3/100)*60+MOD($Y$3,100))),_xlpm.real,(INT(_xlpm.v/100)*60+MOD(_xlpm.v,100)),_xlpm.dif,_xlpm.alvo-_xlpm.real,IF(ABS(_xlpm.dif)&lt;=5,0,_xlpm.dif))),"ER"))</f>
        <v/>
      </c>
      <c r="P3" s="236"/>
      <c r="Q3" s="235"/>
      <c r="R3" s="190"/>
      <c r="S3" s="239" t="str">
        <f>IF(R3="","",TEXT(R3,"00""/""00""/""0000"))</f>
        <v/>
      </c>
      <c r="T3" s="233" t="str">
        <f>IF(R3="","",LEFT(S3&amp;"00",2))</f>
        <v/>
      </c>
      <c r="V3" s="17"/>
      <c r="W3" s="9" t="s">
        <v>7</v>
      </c>
      <c r="X3" s="35">
        <f>DADOS!K25+5</f>
        <v>5</v>
      </c>
      <c r="Y3" s="35">
        <f>X3-5</f>
        <v>0</v>
      </c>
    </row>
    <row r="4" spans="1:66" x14ac:dyDescent="0.25">
      <c r="A4" s="41">
        <f ca="1">IF(AND($B$51=1,$A$52&lt;&gt;"01/01/2021"),"HOJE",1)</f>
        <v>1</v>
      </c>
      <c r="B4" s="46"/>
      <c r="C4" s="7"/>
      <c r="D4" s="49" t="str">
        <f>_xlfn.LET(_xlpm.a,A3,_xlpm.c,C4,_xlpm.x,$X$4,_xlpm.limInf,$B$51,_xlpm.limSup,$C$51,_xlpm.linhaAnt,A4,IF(_xlpm.a="FÉRIAS","FRS",IF(_xlpm.a="FERIADO","FER",IF(_xlpm.a="NTRAB","NTB",IF(AND(_xlpm.a="ATESTADO",_xlpm.c=""),"ATD",IF(_xlpm.c&lt;&gt;"",IF(_xlpm.c&gt;=_xlpm.x,"OK","ANT"),IF(_xlpm.linhaAnt&lt;_xlpm.limInf,"FAL","")))))))</f>
        <v>FER</v>
      </c>
      <c r="E4" s="192" t="str">
        <f>IFERROR(IF(C4="","",IF(ABS((INT($X$4/100)*60+MOD($X$4,100))-(INT(C4/100)*60+MOD(C4,100)))&lt;=5,0,(INT($X$4/100)*60+MOD($X$4,100))-(INT(C4/100)*60+MOD(C4,100))))*-1,"")</f>
        <v/>
      </c>
      <c r="F4" s="41">
        <f ca="1">IF($B$51=11,"HOJE",11)</f>
        <v>11</v>
      </c>
      <c r="G4" s="256"/>
      <c r="H4" s="257"/>
      <c r="I4" s="257"/>
      <c r="J4" s="176" t="str">
        <f>IFERROR(IF(H4="","",IF(ABS((INT($X$4/100)*60+MOD($X$4,100))-(INT(H4/100)*60+MOD(H4,100)))&lt;=5,0,(INT($X$4/100)*60+MOD($X$4,100))-(INT(H4/100)*60+MOD(H4,100))))*-1,"")</f>
        <v/>
      </c>
      <c r="K4" s="41">
        <f ca="1">IF($B$51=21,"HOJE",21)</f>
        <v>21</v>
      </c>
      <c r="L4" s="46"/>
      <c r="M4" s="7"/>
      <c r="N4" s="49" t="str">
        <f ca="1">_xlfn.LET(_xlpm.a,K3,_xlpm.c,M4,_xlpm.x,$X$4,_xlpm.limInf,$B$51,_xlpm.limSup,$C$51,_xlpm.linhaAnt,K4,IF(_xlpm.a="FÉRIAS","FRS",IF(_xlpm.a="FERIADO","FER",IF(_xlpm.a="NTRAB","NTB",IF(AND(_xlpm.a="ATESTADO",_xlpm.c=""),"ATD",IF(_xlpm.c&lt;&gt;"",IF(_xlpm.c&gt;=_xlpm.x,"OK","ANT"),IF(_xlpm.linhaAnt&lt;_xlpm.limInf,"FAL","")))))))</f>
        <v/>
      </c>
      <c r="O4" s="192" t="str">
        <f>IF($N$47&lt;&gt;"SIM","",IFERROR(IF(TRIM(M4&amp;"")="","",_xlfn.LET(_xlpm.v,VALUE(TRIM(M4&amp;"")),_xlpm.alvo,(INT($X$4/100)*60+MOD($X$4,100)),_xlpm.real,(INT(_xlpm.v/100)*60+MOD(_xlpm.v,100)),_xlpm.dif,_xlpm.alvo-_xlpm.real,IF(ABS(_xlpm.dif)&lt;=5,0,_xlpm.dif))*-1),"ER"))</f>
        <v/>
      </c>
      <c r="P4" s="231"/>
      <c r="Q4" s="235"/>
      <c r="R4" s="190"/>
      <c r="S4" s="239" t="str">
        <f t="shared" ref="S4:S53" si="0">IF(R4="","",TEXT(R4,"00""/""00""/""0000"))</f>
        <v/>
      </c>
      <c r="T4" s="233" t="str">
        <f t="shared" ref="T4:T53" si="1">IF(R4="","",LEFT(S4&amp;"00",2))</f>
        <v/>
      </c>
      <c r="U4" s="5"/>
      <c r="V4" s="18"/>
      <c r="W4" s="9" t="s">
        <v>2</v>
      </c>
      <c r="X4" s="35">
        <f>DADOS!L25</f>
        <v>0</v>
      </c>
      <c r="Y4" s="35">
        <f>X4</f>
        <v>0</v>
      </c>
    </row>
    <row r="5" spans="1:66" x14ac:dyDescent="0.25">
      <c r="A5" s="41" t="str">
        <f>CONFIG!G3</f>
        <v>DOMINGO</v>
      </c>
      <c r="B5" s="46"/>
      <c r="C5" s="7"/>
      <c r="D5" s="49" t="str">
        <f>_xlfn.LET(_xlpm.a,A3,_xlpm.c,C5,_xlpm.x,$X$5,_xlpm.y,$Y$5,_xlpm.limInf,$B$51,_xlpm.limSup,$C$51,_xlpm.linhaAnt,A4,IF(_xlpm.a="FÉRIAS","FRS",IF(_xlpm.a="FERIADO","FER",IF(_xlpm.a="NTRAB","NTB",IF(AND(_xlpm.a="ATESTADO",_xlpm.c=""),"ATD",IF(_xlpm.c&lt;&gt;"",IF(_xlpm.c&lt;=_xlpm.x,IF(_xlpm.c&gt;_xlpm.y,"DP","OK"),"ATR"),IF(_xlpm.linhaAnt&lt;_xlpm.limInf,"FAL","")))))))</f>
        <v>FER</v>
      </c>
      <c r="E5" s="192" t="str">
        <f>IFERROR(IF(C5="","",IF(ABS((INT($Y$5/100)*60+MOD($Y$5,100))-(INT(C5/100)*60+MOD(C5,100)))&lt;=5,0,(INT($Y$5/100)*60+MOD($Y$5,100))-(INT(C5/100)*60+MOD(C5,100)))),"")</f>
        <v/>
      </c>
      <c r="F5" s="41" t="str">
        <f>IF(A41="SÁBADO","DOMINGO",IF(A41="DOMINGO","SEGUNDA",IF(A41="SEGUNDA","TERÇA",IF(A41="SEGUNDA","TERÇA",IF(A41="TERÇA","QUARTA",IF(A41="QUARTA","QUINTA",IF(A41="QUINTA","SEXTA",IF(A41="SEXTA","SÁBADO","ERRO"))))))))</f>
        <v>QUARTA</v>
      </c>
      <c r="G5" s="256"/>
      <c r="H5" s="257"/>
      <c r="I5" s="257"/>
      <c r="J5" s="176" t="str">
        <f>IFERROR(IF(H5="","",IF(ABS((INT($Y$5/100)*60+MOD($Y$5,100))-(INT(H5/100)*60+MOD(H5,100)))&lt;=5,0,(INT($Y$5/100)*60+MOD($Y$5,100))-(INT(H5/100)*60+MOD(H5,100)))),"")</f>
        <v/>
      </c>
      <c r="K5" s="41" t="str">
        <f>IF(F41="SÁBADO","DOMINGO",IF(F41="DOMINGO","SEGUNDA",IF(F41="SEGUNDA","TERÇA",IF(F41="SEGUNDA","TERÇA",IF(F41="TERÇA","QUARTA",IF(F41="QUARTA","QUINTA",IF(F41="QUINTA","SEXTA",IF(F41="SEXTA","SÁBADO","ERRO"))))))))</f>
        <v>SÁBADO</v>
      </c>
      <c r="L5" s="46"/>
      <c r="M5" s="7"/>
      <c r="N5" s="49" t="str">
        <f ca="1">_xlfn.LET(_xlpm.a,K3,_xlpm.c,M5,_xlpm.x,$X$5,_xlpm.y,$Y$5,_xlpm.limInf,$B$51,_xlpm.limSup,$C$51,_xlpm.linhaAnt,K4,IF(_xlpm.a="FÉRIAS","FRS",IF(_xlpm.a="FERIADO","FER",IF(_xlpm.a="NTRAB","NTB",IF(AND(_xlpm.a="ATESTADO",_xlpm.c=""),"ATD",IF(_xlpm.c&lt;&gt;"",IF(_xlpm.c&lt;=_xlpm.x,IF(_xlpm.c&gt;_xlpm.y,"DP","OK"),"ATR"),IF(_xlpm.linhaAnt&lt;_xlpm.limInf,"FAL","")))))))</f>
        <v/>
      </c>
      <c r="O5" s="192" t="str">
        <f>IF($N$47&lt;&gt;"SIM","",IFERROR(IF(TRIM(M5&amp;"")="","",_xlfn.LET(_xlpm.v,VALUE(TRIM(M5&amp;"")),_xlpm.alvo,(INT($Y$5/100)*60+MOD($Y$5,100)),_xlpm.real,(INT(_xlpm.v/100)*60+MOD(_xlpm.v,100)),_xlpm.dif,_xlpm.alvo-_xlpm.real,IF(ABS(_xlpm.dif)&lt;=5,0,_xlpm.dif))),"ER"))</f>
        <v/>
      </c>
      <c r="P5" s="236"/>
      <c r="Q5" s="235"/>
      <c r="R5" s="190"/>
      <c r="S5" s="239" t="str">
        <f t="shared" si="0"/>
        <v/>
      </c>
      <c r="T5" s="233" t="str">
        <f t="shared" si="1"/>
        <v/>
      </c>
      <c r="U5" s="5"/>
      <c r="V5" s="18"/>
      <c r="W5" s="9" t="s">
        <v>8</v>
      </c>
      <c r="X5" s="35">
        <f>DADOS!M25+5</f>
        <v>5</v>
      </c>
      <c r="Y5" s="35">
        <f>X5-5</f>
        <v>0</v>
      </c>
    </row>
    <row r="6" spans="1:66" x14ac:dyDescent="0.25">
      <c r="A6" s="38"/>
      <c r="B6" s="46"/>
      <c r="C6" s="7"/>
      <c r="D6" s="49" t="str">
        <f>_xlfn.LET(_xlpm.a,A3,_xlpm.c,C6,_xlpm.x,$X$6,_xlpm.limInf,$B$51,_xlpm.limSup,$C$51,_xlpm.linhaAnt,A4,IF(_xlpm.a="FÉRIAS","FRS",IF(_xlpm.a="FERIADO","FER",IF(_xlpm.a="NTRAB","NTB",IF(AND(_xlpm.a="ATESTADO",_xlpm.c=""),"ATD",IF(_xlpm.c&lt;&gt;"",IF(_xlpm.c&gt;=_xlpm.x,"OK","ANT"),IF(_xlpm.linhaAnt&lt;_xlpm.limInf,"FAL","")))))))</f>
        <v>FER</v>
      </c>
      <c r="E6" s="192" t="str">
        <f>IFERROR(IF(C6="","",IF(ABS((INT($X$6/100)*60+MOD($X$6,100))-(INT(C6/100)*60+MOD(C6,100)))&lt;=5,0,(INT($X$6/100)*60+MOD($X$6,100))-(INT(C6/100)*60+MOD(C6,100))))*-1,"")</f>
        <v/>
      </c>
      <c r="F6" s="38"/>
      <c r="G6" s="256"/>
      <c r="H6" s="257"/>
      <c r="I6" s="257"/>
      <c r="J6" s="176" t="str">
        <f>IFERROR(IF(H6="","",IF(ABS((INT($X$6/100)*60+MOD($X$6,100))-(INT(H6/100)*60+MOD(H6,100)))&lt;=5,0,(INT($X$6/100)*60+MOD($X$6,100))-(INT(H6/100)*60+MOD(H6,100))))*-1,"")</f>
        <v/>
      </c>
      <c r="K6" s="38"/>
      <c r="L6" s="46"/>
      <c r="M6" s="7"/>
      <c r="N6" s="49" t="str">
        <f ca="1">_xlfn.LET(_xlpm.a,K3,_xlpm.c,M6,_xlpm.x,$X$6,_xlpm.limInf,$B$51,_xlpm.limSup,$C$51,_xlpm.linhaAnt,K4,IF(_xlpm.a="FÉRIAS","FRS",IF(_xlpm.a="FERIADO","FER",IF(_xlpm.a="NTRAB","NTB",IF(AND(_xlpm.a="ATESTADO",_xlpm.c=""),"ATD",IF(_xlpm.c&lt;&gt;"",IF(_xlpm.c&gt;=_xlpm.x,"OK","ANT"),IF(_xlpm.linhaAnt&lt;_xlpm.limInf,"FAL","")))))))</f>
        <v/>
      </c>
      <c r="O6" s="192" t="str">
        <f>IF($N$47&lt;&gt;"SIM","",IFERROR(IF(TRIM(M6&amp;"")="","",_xlfn.LET(_xlpm.v,VALUE(TRIM(M6&amp;"")),_xlpm.alvo,(INT($X$6/100)*60+MOD($X$6,100)),_xlpm.real,(INT(_xlpm.v/100)*60+MOD(_xlpm.v,100)),_xlpm.dif,_xlpm.alvo-_xlpm.real,IF(ABS(_xlpm.dif)&lt;=5,0,_xlpm.dif))*-1),"ER"))</f>
        <v/>
      </c>
      <c r="P6" s="236"/>
      <c r="Q6" s="235"/>
      <c r="R6" s="190"/>
      <c r="S6" s="239" t="str">
        <f t="shared" si="0"/>
        <v/>
      </c>
      <c r="T6" s="233" t="str">
        <f t="shared" si="1"/>
        <v/>
      </c>
      <c r="U6" s="5"/>
      <c r="V6" s="18"/>
      <c r="W6" s="9" t="s">
        <v>3</v>
      </c>
      <c r="X6" s="35">
        <f>DADOS!N25</f>
        <v>0</v>
      </c>
      <c r="Y6" s="35">
        <f>X6</f>
        <v>0</v>
      </c>
    </row>
    <row r="7" spans="1:66" ht="15" customHeight="1" x14ac:dyDescent="0.25">
      <c r="A7" s="12"/>
      <c r="B7" s="47"/>
      <c r="C7" s="48"/>
      <c r="D7" s="50" t="str">
        <f ca="1">_xlfn.LET(_xlpm.a,A7,_xlpm.c,C7,_xlpm.x,$X$3,_xlpm.y,$Y$3,_xlpm.limInf,$B$51,_xlpm.limSup,$C$51,_xlpm.linhaAnt,A8,IF(_xlpm.a="FÉRIAS","FRS",IF(_xlpm.a="FERIADO","FER",IF(_xlpm.a="NTRAB","NTB",IF(AND(_xlpm.a="ATESTADO",_xlpm.c=""),"ATD",IF(_xlpm.c&lt;&gt;"",IF(_xlpm.c&lt;=_xlpm.x,IF(_xlpm.c&gt;_xlpm.y,"DP","OK"),"ATR"),IF(_xlpm.linhaAnt&lt;_xlpm.limInf,"FAL","")))))))</f>
        <v>FAL</v>
      </c>
      <c r="E7" s="192" t="str">
        <f>IFERROR(IF(C7="","",IF(A9="SÁBADO",IF(ABS((INT($Y$8/100)*60+MOD($Y$8,100))-(INT(C7/100)*60+MOD(C7,100)))&lt;=5,0,(INT($Y$8/100)*60+MOD($Y$8,100))-(INT(C7/100)*60+MOD(C7,100))),IF(ABS((INT($Y$3/100)*60+MOD($Y$3,100))-(INT(C7/100)*60+MOD(C7,100)))&lt;=5,0,(INT($Y$3/100)*60+MOD($Y$3,100))-(INT(C7/100)*60+MOD(C7,100))))),"")</f>
        <v/>
      </c>
      <c r="F7" s="12"/>
      <c r="G7" s="47"/>
      <c r="H7" s="48"/>
      <c r="I7" s="50" t="str">
        <f ca="1">_xlfn.LET(_xlpm.a,F7,_xlpm.c,H7,_xlpm.x,$X$3,_xlpm.y,$Y$3,_xlpm.limInf,$B$51,_xlpm.limSup,$C$51,_xlpm.linhaAnt,F8,IF(_xlpm.a="FÉRIAS","FRS",IF(_xlpm.a="FERIADO","FER",IF(_xlpm.a="NTRAB","NTB",IF(AND(_xlpm.a="ATESTADO",_xlpm.c=""),"ATD",IF(_xlpm.c&lt;&gt;"",IF(_xlpm.c&lt;=_xlpm.x,IF(_xlpm.c&gt;_xlpm.y,"DP","OK"),"ATR"),IF(_xlpm.linhaAnt&lt;_xlpm.limInf,"FAL","")))))))</f>
        <v/>
      </c>
      <c r="J7" s="176" t="str">
        <f>IFERROR(IF(H7="","",IF(F9="SÁBADO",IF(ABS((INT($Y$8/100)*60+MOD($Y$8,100))-(INT(H7/100)*60+MOD(H7,100)))&lt;=5,0,(INT($Y$8/100)*60+MOD($Y$8,100))-(INT(H7/100)*60+MOD(H7,100))),IF(ABS((INT($Y$3/100)*60+MOD($Y$3,100))-(INT(H7/100)*60+MOD(H7,100)))&lt;=5,0,(INT($Y$3/100)*60+MOD($Y$3,100))-(INT(H7/100)*60+MOD(H7,100))))),"")</f>
        <v/>
      </c>
      <c r="K7" s="12"/>
      <c r="L7" s="47"/>
      <c r="M7" s="48"/>
      <c r="N7" s="50" t="str">
        <f ca="1">_xlfn.LET(_xlpm.a,K7,_xlpm.c,M7,_xlpm.x,$X$3,_xlpm.y,$Y$3,_xlpm.limInf,$B$51,_xlpm.limSup,$C$51,_xlpm.linhaAnt,K8,IF(_xlpm.a="FÉRIAS","FRS",IF(_xlpm.a="FERIADO","FER",IF(_xlpm.a="NTRAB","NTB",IF(AND(_xlpm.a="ATESTADO",_xlpm.c=""),"ATD",IF(_xlpm.c&lt;&gt;"",IF(_xlpm.c&lt;=_xlpm.x,IF(_xlpm.c&gt;_xlpm.y,"DP","OK"),"ATR"),IF(_xlpm.linhaAnt&lt;_xlpm.limInf,"FAL","")))))))</f>
        <v/>
      </c>
      <c r="O7" s="192" t="str">
        <f>IF($N$47&lt;&gt;"SIM","",IFERROR(IF(TRIM(M7&amp;"")="","",_xlfn.LET(_xlpm.v,VALUE(TRIM(M7&amp;"")),_xlpm.alvo,IF(K9="SÁBADO",(INT($Y$8/100)*60+MOD($Y$8,100)),(INT($Y$3/100)*60+MOD($Y$3,100))),_xlpm.real,(INT(_xlpm.v/100)*60+MOD(_xlpm.v,100)),_xlpm.dif,_xlpm.alvo-_xlpm.real,IF(ABS(_xlpm.dif)&lt;=5,0,_xlpm.dif))),"ER"))</f>
        <v/>
      </c>
      <c r="P7" s="236"/>
      <c r="Q7" s="235"/>
      <c r="R7" s="190"/>
      <c r="S7" s="239" t="str">
        <f t="shared" si="0"/>
        <v/>
      </c>
      <c r="T7" s="233" t="str">
        <f t="shared" si="1"/>
        <v/>
      </c>
      <c r="U7" s="5"/>
      <c r="V7" s="17"/>
      <c r="W7" s="269" t="s">
        <v>16</v>
      </c>
      <c r="X7" s="269"/>
      <c r="Y7" s="14"/>
    </row>
    <row r="8" spans="1:66" x14ac:dyDescent="0.25">
      <c r="A8" s="42">
        <f ca="1">IF($B$51=2,"HOJE",2)</f>
        <v>2</v>
      </c>
      <c r="B8" s="47"/>
      <c r="C8" s="48"/>
      <c r="D8" s="50" t="str">
        <f ca="1">_xlfn.LET(_xlpm.a,A7,_xlpm.c,C8,_xlpm.x,$X$4,_xlpm.limInf,$B$51,_xlpm.limSup,$C$51,_xlpm.linhaAnt,A8,IF(_xlpm.a="FÉRIAS","FRS",IF(_xlpm.a="FERIADO","FER",IF(_xlpm.a="NTRAB","NTB",IF(AND(_xlpm.a="ATESTADO",_xlpm.c=""),"ATD",IF(_xlpm.c&lt;&gt;"",IF(_xlpm.c&gt;=_xlpm.x,"OK","ANT"),IF(_xlpm.linhaAnt&lt;_xlpm.limInf,"FAL","")))))))</f>
        <v>FAL</v>
      </c>
      <c r="E8" s="192" t="str">
        <f>IFERROR(IF(C8="","",IF(ABS((INT($X$4/100)*60+MOD($X$4,100))-(INT(C8/100)*60+MOD(C8,100)))&lt;=5,0,(INT($X$4/100)*60+MOD($X$4,100))-(INT(C8/100)*60+MOD(C8,100))))*-1,"")</f>
        <v/>
      </c>
      <c r="F8" s="42">
        <f ca="1">IF($B$51=12,"HOJE",12)</f>
        <v>12</v>
      </c>
      <c r="G8" s="47"/>
      <c r="H8" s="48"/>
      <c r="I8" s="50" t="str">
        <f ca="1">_xlfn.LET(_xlpm.a,F7,_xlpm.c,H8,_xlpm.x,$X$4,_xlpm.limInf,$B$51,_xlpm.limSup,$C$51,_xlpm.linhaAnt,F8,IF(_xlpm.a="FÉRIAS","FRS",IF(_xlpm.a="FERIADO","FER",IF(_xlpm.a="NTRAB","NTB",IF(AND(_xlpm.a="ATESTADO",_xlpm.c=""),"ATD",IF(_xlpm.c&lt;&gt;"",IF(_xlpm.c&gt;=_xlpm.x,"OK","ANT"),IF(_xlpm.linhaAnt&lt;_xlpm.limInf,"FAL","")))))))</f>
        <v/>
      </c>
      <c r="J8" s="176" t="str">
        <f>IFERROR(IF(H8="","",IF(ABS((INT($X$4/100)*60+MOD($X$4,100))-(INT(H8/100)*60+MOD(H8,100)))&lt;=5,0,(INT($X$4/100)*60+MOD($X$4,100))-(INT(H8/100)*60+MOD(H8,100))))*-1,"")</f>
        <v/>
      </c>
      <c r="K8" s="42">
        <f ca="1">IF($B$51=22,"HOJE",22)</f>
        <v>22</v>
      </c>
      <c r="L8" s="47"/>
      <c r="M8" s="48"/>
      <c r="N8" s="50" t="str">
        <f ca="1">_xlfn.LET(_xlpm.a,K7,_xlpm.c,M8,_xlpm.x,$X$4,_xlpm.limInf,$B$51,_xlpm.limSup,$C$51,_xlpm.linhaAnt,K8,IF(_xlpm.a="FÉRIAS","FRS",IF(_xlpm.a="FERIADO","FER",IF(_xlpm.a="NTRAB","NTB",IF(AND(_xlpm.a="ATESTADO",_xlpm.c=""),"ATD",IF(_xlpm.c&lt;&gt;"",IF(_xlpm.c&gt;=_xlpm.x,"OK","ANT"),IF(_xlpm.linhaAnt&lt;_xlpm.limInf,"FAL","")))))))</f>
        <v/>
      </c>
      <c r="O8" s="192" t="str">
        <f>IF($N$47&lt;&gt;"SIM","",IFERROR(IF(TRIM(M8&amp;"")="","",_xlfn.LET(_xlpm.v,VALUE(TRIM(M8&amp;"")),_xlpm.alvo,(INT($X$4/100)*60+MOD($X$4,100)),_xlpm.real,(INT(_xlpm.v/100)*60+MOD(_xlpm.v,100)),_xlpm.dif,_xlpm.alvo-_xlpm.real,IF(ABS(_xlpm.dif)&lt;=5,0,_xlpm.dif))*-1),"ER"))</f>
        <v/>
      </c>
      <c r="P8" s="236"/>
      <c r="Q8" s="235"/>
      <c r="R8" s="190"/>
      <c r="S8" s="239" t="str">
        <f>IF(R8="","",TEXT(R8,"00""/""00""/""0000"))</f>
        <v/>
      </c>
      <c r="T8" s="233" t="str">
        <f t="shared" si="1"/>
        <v/>
      </c>
      <c r="U8" s="5"/>
      <c r="V8" s="17"/>
      <c r="W8" s="9" t="s">
        <v>7</v>
      </c>
      <c r="X8" s="35">
        <f>DADOS!M32+5</f>
        <v>805</v>
      </c>
      <c r="Y8" s="35">
        <f>X8-5</f>
        <v>800</v>
      </c>
    </row>
    <row r="9" spans="1:66" x14ac:dyDescent="0.25">
      <c r="A9" s="42" t="str">
        <f>IF(A5="SÁBADO","DOMINGO",IF(A5="DOMINGO","SEGUNDA",IF(A5="SEGUNDA","TERÇA",IF(A5="SEGUNDA","TERÇA",IF(A5="TERÇA","QUARTA",IF(A5="QUARTA","QUINTA",IF(A5="QUINTA","SEXTA",IF(A5="SEXTA","SÁBADO","ERRO"))))))))</f>
        <v>SEGUNDA</v>
      </c>
      <c r="B9" s="47"/>
      <c r="C9" s="48"/>
      <c r="D9" s="50" t="str">
        <f ca="1">_xlfn.LET(_xlpm.a,A7,_xlpm.c,C9,_xlpm.x,$X$5,_xlpm.y,$Y$5,_xlpm.limInf,$B$51,_xlpm.limSup,$C$51,_xlpm.linhaAnt,A8,IF(_xlpm.a="FÉRIAS","FRS",IF(_xlpm.a="FERIADO","FER",IF(_xlpm.a="NTRAB","NTB",IF(AND(_xlpm.a="ATESTADO",_xlpm.c=""),"ATD",IF(_xlpm.c&lt;&gt;"",IF(_xlpm.c&lt;=_xlpm.x,IF(_xlpm.c&gt;_xlpm.y,"DP","OK"),"ATR"),IF(_xlpm.linhaAnt&lt;_xlpm.limInf,"FAL","")))))))</f>
        <v>FAL</v>
      </c>
      <c r="E9" s="192" t="str">
        <f>IFERROR(IF(C9="","",IF(ABS((INT($Y$5/100)*60+MOD($Y$5,100))-(INT(C9/100)*60+MOD(C9,100)))&lt;=5,0,(INT($Y$5/100)*60+MOD($Y$5,100))-(INT(C9/100)*60+MOD(C9,100)))),"")</f>
        <v/>
      </c>
      <c r="F9" s="42" t="str">
        <f>IF(F5="SÁBADO","DOMINGO",IF(F5="DOMINGO","SEGUNDA",IF(F5="SEGUNDA","TERÇA",IF(F5="SEGUNDA","TERÇA",IF(F5="TERÇA","QUARTA",IF(F5="QUARTA","QUINTA",IF(F5="QUINTA","SEXTA",IF(F5="SEXTA","SÁBADO","ERRO"))))))))</f>
        <v>QUINTA</v>
      </c>
      <c r="G9" s="47"/>
      <c r="H9" s="48"/>
      <c r="I9" s="50" t="str">
        <f ca="1">_xlfn.LET(_xlpm.a,F7,_xlpm.c,H9,_xlpm.x,$X$5,_xlpm.y,$Y$5,_xlpm.limInf,$B$51,_xlpm.limSup,$C$51,_xlpm.linhaAnt,F8,IF(_xlpm.a="FÉRIAS","FRS",IF(_xlpm.a="FERIADO","FER",IF(_xlpm.a="NTRAB","NTB",IF(AND(_xlpm.a="ATESTADO",_xlpm.c=""),"ATD",IF(_xlpm.c&lt;&gt;"",IF(_xlpm.c&lt;=_xlpm.x,IF(_xlpm.c&gt;_xlpm.y,"DP","OK"),"ATR"),IF(_xlpm.linhaAnt&lt;_xlpm.limInf,"FAL","")))))))</f>
        <v/>
      </c>
      <c r="J9" s="176" t="str">
        <f>IFERROR(IF(H9="","",IF(ABS((INT($Y$5/100)*60+MOD($Y$5,100))-(INT(H9/100)*60+MOD(H9,100)))&lt;=5,0,(INT($Y$5/100)*60+MOD($Y$5,100))-(INT(H9/100)*60+MOD(H9,100)))),"")</f>
        <v/>
      </c>
      <c r="K9" s="42" t="str">
        <f>IF(K5="SÁBADO","DOMINGO",IF(K5="DOMINGO","SEGUNDA",IF(K5="SEGUNDA","TERÇA",IF(K5="SEGUNDA","TERÇA",IF(K5="TERÇA","QUARTA",IF(K5="QUARTA","QUINTA",IF(K5="QUINTA","SEXTA",IF(K5="SEXTA","SÁBADO","ERRO"))))))))</f>
        <v>DOMINGO</v>
      </c>
      <c r="L9" s="47"/>
      <c r="M9" s="48"/>
      <c r="N9" s="50" t="str">
        <f ca="1">_xlfn.LET(_xlpm.a,K7,_xlpm.c,M9,_xlpm.x,$X$5,_xlpm.y,$Y$5,_xlpm.limInf,$B$51,_xlpm.limSup,$C$51,_xlpm.linhaAnt,K8,IF(_xlpm.a="FÉRIAS","FRS",IF(_xlpm.a="FERIADO","FER",IF(_xlpm.a="NTRAB","NTB",IF(AND(_xlpm.a="ATESTADO",_xlpm.c=""),"ATD",IF(_xlpm.c&lt;&gt;"",IF(_xlpm.c&lt;=_xlpm.x,IF(_xlpm.c&gt;_xlpm.y,"DP","OK"),"ATR"),IF(_xlpm.linhaAnt&lt;_xlpm.limInf,"FAL","")))))))</f>
        <v/>
      </c>
      <c r="O9" s="192" t="str">
        <f>IF($N$47&lt;&gt;"SIM","",IFERROR(IF(TRIM(M9&amp;"")="","",_xlfn.LET(_xlpm.v,VALUE(TRIM(M9&amp;"")),_xlpm.alvo,(INT($Y$5/100)*60+MOD($Y$5,100)),_xlpm.real,(INT(_xlpm.v/100)*60+MOD(_xlpm.v,100)),_xlpm.dif,_xlpm.alvo-_xlpm.real,IF(ABS(_xlpm.dif)&lt;=5,0,_xlpm.dif))),"ER"))</f>
        <v/>
      </c>
      <c r="P9" s="236"/>
      <c r="Q9" s="235"/>
      <c r="R9" s="190"/>
      <c r="S9" s="239" t="str">
        <f t="shared" si="0"/>
        <v/>
      </c>
      <c r="T9" s="233" t="str">
        <f t="shared" si="1"/>
        <v/>
      </c>
      <c r="U9" s="5"/>
      <c r="V9" s="17"/>
      <c r="W9" s="9" t="s">
        <v>2</v>
      </c>
      <c r="X9" s="35">
        <f>DADOS!N32</f>
        <v>1200</v>
      </c>
      <c r="Y9" s="35">
        <f>X9</f>
        <v>1200</v>
      </c>
    </row>
    <row r="10" spans="1:66" x14ac:dyDescent="0.25">
      <c r="A10" s="82"/>
      <c r="B10" s="47"/>
      <c r="C10" s="48"/>
      <c r="D10" s="50" t="str">
        <f ca="1">_xlfn.LET(_xlpm.a,A7,_xlpm.c,C10,_xlpm.x,$X$6,_xlpm.limInf,$B$51,_xlpm.limSup,$C$51,_xlpm.linhaAnt,A8,IF(_xlpm.a="FÉRIAS","FRS",IF(_xlpm.a="FERIADO","FER",IF(_xlpm.a="NTRAB","NTB",IF(AND(_xlpm.a="ATESTADO",_xlpm.c=""),"ATD",IF(_xlpm.c&lt;&gt;"",IF(_xlpm.c&gt;=_xlpm.x,"OK","ANT"),IF(_xlpm.linhaAnt&lt;_xlpm.limInf,"FAL","")))))))</f>
        <v>FAL</v>
      </c>
      <c r="E10" s="192" t="str">
        <f>IFERROR(IF(C10="","",IF(ABS((INT($X$6/100)*60+MOD($X$6,100))-(INT(C10/100)*60+MOD(C10,100)))&lt;=5,0,(INT($X$6/100)*60+MOD($X$6,100))-(INT(C10/100)*60+MOD(C10,100))))*-1,"")</f>
        <v/>
      </c>
      <c r="F10" s="82"/>
      <c r="G10" s="47"/>
      <c r="H10" s="48"/>
      <c r="I10" s="50" t="str">
        <f ca="1">_xlfn.LET(_xlpm.a,F7,_xlpm.c,H10,_xlpm.x,$X$6,_xlpm.limInf,$B$51,_xlpm.limSup,$C$51,_xlpm.linhaAnt,F8,IF(_xlpm.a="FÉRIAS","FRS",IF(_xlpm.a="FERIADO","FER",IF(_xlpm.a="NTRAB","NTB",IF(AND(_xlpm.a="ATESTADO",_xlpm.c=""),"ATD",IF(_xlpm.c&lt;&gt;"",IF(_xlpm.c&gt;=_xlpm.x,"OK","ANT"),IF(_xlpm.linhaAnt&lt;_xlpm.limInf,"FAL","")))))))</f>
        <v/>
      </c>
      <c r="J10" s="176" t="str">
        <f>IFERROR(IF(H10="","",IF(ABS((INT($X$6/100)*60+MOD($X$6,100))-(INT(H10/100)*60+MOD(H10,100)))&lt;=5,0,(INT($X$6/100)*60+MOD($X$6,100))-(INT(H10/100)*60+MOD(H10,100))))*-1,"")</f>
        <v/>
      </c>
      <c r="K10" s="82"/>
      <c r="L10" s="47"/>
      <c r="M10" s="48"/>
      <c r="N10" s="50" t="str">
        <f ca="1">_xlfn.LET(_xlpm.a,K7,_xlpm.c,M10,_xlpm.x,$X$6,_xlpm.limInf,$B$51,_xlpm.limSup,$C$51,_xlpm.linhaAnt,K8,IF(_xlpm.a="FÉRIAS","FRS",IF(_xlpm.a="FERIADO","FER",IF(_xlpm.a="NTRAB","NTB",IF(AND(_xlpm.a="ATESTADO",_xlpm.c=""),"ATD",IF(_xlpm.c&lt;&gt;"",IF(_xlpm.c&gt;=_xlpm.x,"OK","ANT"),IF(_xlpm.linhaAnt&lt;_xlpm.limInf,"FAL","")))))))</f>
        <v/>
      </c>
      <c r="O10" s="192" t="str">
        <f>IF($N$47&lt;&gt;"SIM","",IFERROR(IF(TRIM(M10&amp;"")="","",_xlfn.LET(_xlpm.v,VALUE(TRIM(M10&amp;"")),_xlpm.alvo,(INT($X$6/100)*60+MOD($X$6,100)),_xlpm.real,(INT(_xlpm.v/100)*60+MOD(_xlpm.v,100)),_xlpm.dif,_xlpm.alvo-_xlpm.real,IF(ABS(_xlpm.dif)&lt;=5,0,_xlpm.dif))*-1),"ER"))</f>
        <v/>
      </c>
      <c r="P10" s="236"/>
      <c r="Q10" s="235"/>
      <c r="R10" s="190"/>
      <c r="S10" s="239" t="str">
        <f t="shared" si="0"/>
        <v/>
      </c>
      <c r="T10" s="233" t="str">
        <f t="shared" si="1"/>
        <v/>
      </c>
      <c r="U10" s="5"/>
      <c r="V10" s="18"/>
      <c r="W10" s="282" t="s">
        <v>49</v>
      </c>
      <c r="X10" s="282"/>
    </row>
    <row r="11" spans="1:66" ht="15" customHeight="1" x14ac:dyDescent="0.25">
      <c r="A11" s="11"/>
      <c r="B11" s="46"/>
      <c r="C11" s="7"/>
      <c r="D11" s="49" t="str">
        <f ca="1">_xlfn.LET(_xlpm.a,A11,_xlpm.c,C11,_xlpm.x,$X$8,_xlpm.y,$Y$8,_xlpm.limInf,$B$51,_xlpm.limSup,$C$51,_xlpm.linhaAnt,A12,IF(_xlpm.a="FÉRIAS","FRS",IF(_xlpm.a="NTRAB","NT",IF(AND(_xlpm.a="ATESTADO",_xlpm.c=""),"ATD",IF(_xlpm.a="FERIADO","FER",IF(_xlpm.c&lt;&gt;"",IF(_xlpm.c&lt;=_xlpm.x,IF(_xlpm.c&gt;_xlpm.y,"DP","OK"),"ATR"),IF(_xlpm.linhaAnt&lt;_xlpm.limInf,"FAL","")))))))</f>
        <v>FAL</v>
      </c>
      <c r="E11" s="192" t="str">
        <f>IFERROR(IF(C11="","",IF(A13="SÁBADO",IF(ABS((INT($Y$8/100)*60+MOD($Y$8,100))-(INT(C11/100)*60+MOD(C11,100)))&lt;=5,0,(INT($Y$8/100)*60+MOD($Y$8,100))-(INT(C11/100)*60+MOD(C11,100))),IF(ABS((INT($Y$3/100)*60+MOD($Y$3,100))-(INT(C11/100)*60+MOD(C11,100)))&lt;=5,0,(INT($Y$3/100)*60+MOD($Y$3,100))-(INT(C11/100)*60+MOD(C11,100))))),"")</f>
        <v/>
      </c>
      <c r="F11" s="11"/>
      <c r="G11" s="46"/>
      <c r="H11" s="7"/>
      <c r="I11" s="49" t="str">
        <f ca="1">_xlfn.LET(_xlpm.a,F11,_xlpm.c,H11,_xlpm.x,$X$3,_xlpm.y,$Y$3,_xlpm.limInf,$B$51,_xlpm.limSup,$C$51,_xlpm.linhaAnt,F12,IF(_xlpm.a="FÉRIAS","FRS",IF(_xlpm.a="FERIADO","FER",IF(_xlpm.a="NTRAB","NTB",IF(AND(_xlpm.a="ATESTADO",_xlpm.c=""),"ATD",IF(_xlpm.c&lt;&gt;"",IF(_xlpm.c&lt;=_xlpm.x,IF(_xlpm.c&gt;_xlpm.y,"DP","OK"),"ATR"),IF(_xlpm.linhaAnt&lt;_xlpm.limInf,"FAL","")))))))</f>
        <v/>
      </c>
      <c r="J11" s="176" t="str">
        <f>IFERROR(IF(H11="","",IF(F13="SÁBADO",IF(ABS((INT($Y$8/100)*60+MOD($Y$8,100))-(INT(H11/100)*60+MOD(H11,100)))&lt;=5,0,(INT($Y$8/100)*60+MOD($Y$8,100))-(INT(H11/100)*60+MOD(H11,100))),IF(ABS((INT($Y$3/100)*60+MOD($Y$3,100))-(INT(H11/100)*60+MOD(H11,100)))&lt;=5,0,(INT($Y$3/100)*60+MOD($Y$3,100))-(INT(H11/100)*60+MOD(H11,100))))),"")</f>
        <v/>
      </c>
      <c r="K11" s="11"/>
      <c r="L11" s="46"/>
      <c r="M11" s="7"/>
      <c r="N11" s="49" t="str">
        <f ca="1">_xlfn.LET(_xlpm.a,K11,_xlpm.c,M11,_xlpm.x,$X$3,_xlpm.y,$Y$3,_xlpm.limInf,$B$51,_xlpm.limSup,$C$51,_xlpm.linhaAnt,K12,IF(_xlpm.a="FÉRIAS","FRS",IF(_xlpm.a="FERIADO","FER",IF(_xlpm.a="NTRAB","NTB",IF(AND(_xlpm.a="ATESTADO",_xlpm.c=""),"ATD",IF(_xlpm.c&lt;&gt;"",IF(_xlpm.c&lt;=_xlpm.x,IF(_xlpm.c&gt;_xlpm.y,"DP","OK"),"ATR"),IF(_xlpm.linhaAnt&lt;_xlpm.limInf,"FAL","")))))))</f>
        <v/>
      </c>
      <c r="O11" s="192" t="str">
        <f>IF($N$47&lt;&gt;"SIM","",IFERROR(IF(TRIM(M11&amp;"")="","",_xlfn.LET(_xlpm.v,VALUE(TRIM(M11&amp;"")),_xlpm.alvo,IF(K13="SÁBADO",(INT($Y$8/100)*60+MOD($Y$8,100)),(INT($Y$3/100)*60+MOD($Y$3,100))),_xlpm.real,(INT(_xlpm.v/100)*60+MOD(_xlpm.v,100)),_xlpm.dif,_xlpm.alvo-_xlpm.real,IF(ABS(_xlpm.dif)&lt;=5,0,_xlpm.dif))),"ER"))</f>
        <v/>
      </c>
      <c r="P11" s="236"/>
      <c r="Q11" s="235"/>
      <c r="R11" s="190"/>
      <c r="S11" s="239" t="str">
        <f t="shared" si="0"/>
        <v/>
      </c>
      <c r="T11" s="233" t="str">
        <f t="shared" si="1"/>
        <v/>
      </c>
      <c r="U11" s="5"/>
      <c r="V11" s="18"/>
      <c r="W11" s="9" t="s">
        <v>6</v>
      </c>
      <c r="X11" s="9" t="s">
        <v>4</v>
      </c>
    </row>
    <row r="12" spans="1:66" x14ac:dyDescent="0.25">
      <c r="A12" s="41">
        <f ca="1">IF($B$51=3,"HOJE",3)</f>
        <v>3</v>
      </c>
      <c r="B12" s="46"/>
      <c r="C12" s="7"/>
      <c r="D12" s="49" t="str">
        <f ca="1">_xlfn.LET(_xlpm.a,A11,_xlpm.c,C12,_xlpm.x,$X$9,_xlpm.limInf,$B$51,_xlpm.limSup,$C$51,_xlpm.linhaAnt,A12,IF(_xlpm.a="FÉRIAS","FRS",IF(_xlpm.a="NTRAB","NT",IF(AND(_xlpm.a="ATESTADO",_xlpm.c=""),"ATD",IF(_xlpm.a="FERIADO","FER",IF(_xlpm.c&lt;&gt;"",IF(_xlpm.c&gt;=_xlpm.x,"OK","ANT"),IF(_xlpm.linhaAnt&lt;_xlpm.limInf,"FAL","")))))))</f>
        <v>FAL</v>
      </c>
      <c r="E12" s="192" t="str">
        <f>IFERROR(IF(C12="","",IF(ABS((INT($X$4/100)*60+MOD($X$4,100))-(INT(C12/100)*60+MOD(C12,100)))&lt;=5,0,(INT($X$4/100)*60+MOD($X$4,100))-(INT(C12/100)*60+MOD(C12,100))))*-1,"")</f>
        <v/>
      </c>
      <c r="F12" s="41">
        <f ca="1">IF($B$51=13,"HOJE",13)</f>
        <v>13</v>
      </c>
      <c r="G12" s="46"/>
      <c r="H12" s="7"/>
      <c r="I12" s="49" t="str">
        <f ca="1">_xlfn.LET(_xlpm.a,F11,_xlpm.c,H12,_xlpm.x,$X$4,_xlpm.limInf,$B$51,_xlpm.limSup,$C$51,_xlpm.linhaAnt,F12,IF(_xlpm.a="FÉRIAS","FRS",IF(_xlpm.a="FERIADO","FER",IF(_xlpm.a="NTRAB","NTB",IF(AND(_xlpm.a="ATESTADO",_xlpm.c=""),"ATD",IF(_xlpm.c&lt;&gt;"",IF(_xlpm.c&gt;=_xlpm.x,"OK","ANT"),IF(_xlpm.linhaAnt&lt;_xlpm.limInf,"FAL","")))))))</f>
        <v/>
      </c>
      <c r="J12" s="176" t="str">
        <f>IFERROR(IF(H12="","",IF(ABS((INT($X$4/100)*60+MOD($X$4,100))-(INT(H12/100)*60+MOD(H12,100)))&lt;=5,0,(INT($X$4/100)*60+MOD($X$4,100))-(INT(H12/100)*60+MOD(H12,100))))*-1,"")</f>
        <v/>
      </c>
      <c r="K12" s="41">
        <f ca="1">IF($B$51=23,"HOJE",23)</f>
        <v>23</v>
      </c>
      <c r="L12" s="46"/>
      <c r="M12" s="7"/>
      <c r="N12" s="49" t="str">
        <f ca="1">_xlfn.LET(_xlpm.a,K11,_xlpm.c,M12,_xlpm.x,$X$4,_xlpm.limInf,$B$51,_xlpm.limSup,$C$51,_xlpm.linhaAnt,K12,IF(_xlpm.a="FÉRIAS","FRS",IF(_xlpm.a="FERIADO","FER",IF(_xlpm.a="NTRAB","NTB",IF(AND(_xlpm.a="ATESTADO",_xlpm.c=""),"ATD",IF(_xlpm.c&lt;&gt;"",IF(_xlpm.c&gt;=_xlpm.x,"OK","ANT"),IF(_xlpm.linhaAnt&lt;_xlpm.limInf,"FAL","")))))))</f>
        <v/>
      </c>
      <c r="O12" s="192" t="str">
        <f>IF($N$47&lt;&gt;"SIM","",IFERROR(IF(TRIM(M12&amp;"")="","",_xlfn.LET(_xlpm.v,VALUE(TRIM(M12&amp;"")),_xlpm.alvo,(INT($X$4/100)*60+MOD($X$4,100)),_xlpm.real,(INT(_xlpm.v/100)*60+MOD(_xlpm.v,100)),_xlpm.dif,_xlpm.alvo-_xlpm.real,IF(ABS(_xlpm.dif)&lt;=5,0,_xlpm.dif))*-1),"ER"))</f>
        <v/>
      </c>
      <c r="P12" s="231"/>
      <c r="Q12" s="235"/>
      <c r="R12" s="190"/>
      <c r="S12" s="239" t="str">
        <f t="shared" si="0"/>
        <v/>
      </c>
      <c r="T12" s="233" t="str">
        <f t="shared" si="1"/>
        <v/>
      </c>
      <c r="U12" s="5"/>
      <c r="V12" s="18"/>
      <c r="W12" s="9" t="s">
        <v>7</v>
      </c>
      <c r="X12" s="59">
        <f>SUM(X3-5)</f>
        <v>0</v>
      </c>
      <c r="Y12" s="14"/>
    </row>
    <row r="13" spans="1:66" x14ac:dyDescent="0.25">
      <c r="A13" s="41" t="str">
        <f>IF(A9="SÁBADO","DOMINGO",IF(A9="DOMINGO","SEGUNDA",IF(A9="SEGUNDA","TERÇA",IF(A9="SEGUNDA","TERÇA",IF(A9="TERÇA","QUARTA",IF(A9="QUARTA","QUINTA",IF(A9="QUINTA","SEXTA",IF(A9="SEXTA","SÁBADO","ERRO"))))))))</f>
        <v>TERÇA</v>
      </c>
      <c r="B13" s="258" t="s">
        <v>16</v>
      </c>
      <c r="C13" s="259"/>
      <c r="D13" s="259"/>
      <c r="E13" s="192" t="str">
        <f>IFERROR(IF(C13="","",IF(ABS((INT($Y$5/100)*60+MOD($Y$5,100))-(INT(C13/100)*60+MOD(C13,100)))&lt;=5,0,(INT($Y$5/100)*60+MOD($Y$5,100))-(INT(C13/100)*60+MOD(C13,100)))),"")</f>
        <v/>
      </c>
      <c r="F13" s="41" t="str">
        <f>IF(F9="SÁBADO","DOMINGO",IF(F9="DOMINGO","SEGUNDA",IF(F9="SEGUNDA","TERÇA",IF(F9="SEGUNDA","TERÇA",IF(F9="TERÇA","QUARTA",IF(F9="QUARTA","QUINTA",IF(F9="QUINTA","SEXTA",IF(F9="SEXTA","SÁBADO","ERRO"))))))))</f>
        <v>SEXTA</v>
      </c>
      <c r="G13" s="46"/>
      <c r="H13" s="7"/>
      <c r="I13" s="49" t="str">
        <f ca="1">_xlfn.LET(_xlpm.a,F11,_xlpm.c,H13,_xlpm.x,$X$5,_xlpm.y,$Y$5,_xlpm.limInf,$B$51,_xlpm.limSup,$C$51,_xlpm.linhaAnt,F12,IF(_xlpm.a="FÉRIAS","FRS",IF(_xlpm.a="FERIADO","FER",IF(_xlpm.a="NTRAB","NTB",IF(AND(_xlpm.a="ATESTADO",_xlpm.c=""),"ATD",IF(_xlpm.c&lt;&gt;"",IF(_xlpm.c&lt;=_xlpm.x,IF(_xlpm.c&gt;_xlpm.y,"DP","OK"),"ATR"),IF(_xlpm.linhaAnt&lt;_xlpm.limInf,"FAL","")))))))</f>
        <v/>
      </c>
      <c r="J13" s="176" t="str">
        <f>IFERROR(IF(H13="","",IF(ABS((INT($Y$5/100)*60+MOD($Y$5,100))-(INT(H13/100)*60+MOD(H13,100)))&lt;=5,0,(INT($Y$5/100)*60+MOD($Y$5,100))-(INT(H13/100)*60+MOD(H13,100)))),"")</f>
        <v/>
      </c>
      <c r="K13" s="41" t="str">
        <f>IF(K9="SÁBADO","DOMINGO",IF(K9="DOMINGO","SEGUNDA",IF(K9="SEGUNDA","TERÇA",IF(K9="SEGUNDA","TERÇA",IF(K9="TERÇA","QUARTA",IF(K9="QUARTA","QUINTA",IF(K9="QUINTA","SEXTA",IF(K9="SEXTA","SÁBADO","ERRO"))))))))</f>
        <v>SEGUNDA</v>
      </c>
      <c r="L13" s="46"/>
      <c r="M13" s="7"/>
      <c r="N13" s="49" t="str">
        <f ca="1">_xlfn.LET(_xlpm.a,K11,_xlpm.c,M13,_xlpm.x,$X$5,_xlpm.y,$Y$5,_xlpm.limInf,$B$51,_xlpm.limSup,$C$51,_xlpm.linhaAnt,K12,IF(_xlpm.a="FÉRIAS","FRS",IF(_xlpm.a="FERIADO","FER",IF(_xlpm.a="NTRAB","NTB",IF(AND(_xlpm.a="ATESTADO",_xlpm.c=""),"ATD",IF(_xlpm.c&lt;&gt;"",IF(_xlpm.c&lt;=_xlpm.x,IF(_xlpm.c&gt;_xlpm.y,"DP","OK"),"ATR"),IF(_xlpm.linhaAnt&lt;_xlpm.limInf,"FAL","")))))))</f>
        <v/>
      </c>
      <c r="O13" s="192" t="str">
        <f>IF($N$47&lt;&gt;"SIM","",IFERROR(IF(TRIM(M13&amp;"")="","",_xlfn.LET(_xlpm.v,VALUE(TRIM(M13&amp;"")),_xlpm.alvo,(INT($Y$5/100)*60+MOD($Y$5,100)),_xlpm.real,(INT(_xlpm.v/100)*60+MOD(_xlpm.v,100)),_xlpm.dif,_xlpm.alvo-_xlpm.real,IF(ABS(_xlpm.dif)&lt;=5,0,_xlpm.dif))),"ER"))</f>
        <v/>
      </c>
      <c r="P13" s="231"/>
      <c r="Q13" s="235"/>
      <c r="R13" s="190"/>
      <c r="S13" s="239" t="str">
        <f t="shared" si="0"/>
        <v/>
      </c>
      <c r="T13" s="233" t="str">
        <f t="shared" si="1"/>
        <v/>
      </c>
      <c r="U13" s="5"/>
      <c r="V13" s="18"/>
      <c r="W13" s="9" t="s">
        <v>2</v>
      </c>
      <c r="X13" s="59">
        <f>X4</f>
        <v>0</v>
      </c>
      <c r="Y13" s="14"/>
    </row>
    <row r="14" spans="1:66" x14ac:dyDescent="0.25">
      <c r="A14" s="38"/>
      <c r="B14" s="258"/>
      <c r="C14" s="259"/>
      <c r="D14" s="259"/>
      <c r="E14" s="192" t="str">
        <f>IFERROR(IF(C14="","",IF(ABS((INT($X$6/100)*60+MOD($X$6,100))-(INT(C14/100)*60+MOD(C14,100)))&lt;=5,0,(INT($X$6/100)*60+MOD($X$6,100))-(INT(C14/100)*60+MOD(C14,100))))*-1,"")</f>
        <v/>
      </c>
      <c r="F14" s="38"/>
      <c r="G14" s="46"/>
      <c r="H14" s="7"/>
      <c r="I14" s="49" t="str">
        <f ca="1">_xlfn.LET(_xlpm.a,F11,_xlpm.c,H14,_xlpm.x,$X$6,_xlpm.limInf,$B$51,_xlpm.limSup,$C$51,_xlpm.linhaAnt,F12,IF(_xlpm.a="FÉRIAS","FRS",IF(_xlpm.a="FERIADO","FER",IF(_xlpm.a="NTRAB","NTB",IF(AND(_xlpm.a="ATESTADO",_xlpm.c=""),"ATD",IF(_xlpm.c&lt;&gt;"",IF(_xlpm.c&gt;=_xlpm.x,"OK","ANT"),IF(_xlpm.linhaAnt&lt;_xlpm.limInf,"FAL","")))))))</f>
        <v/>
      </c>
      <c r="J14" s="176" t="str">
        <f>IFERROR(IF(H14="","",IF(ABS((INT($X$6/100)*60+MOD($X$6,100))-(INT(H14/100)*60+MOD(H14,100)))&lt;=5,0,(INT($X$6/100)*60+MOD($X$6,100))-(INT(H14/100)*60+MOD(H14,100))))*-1,"")</f>
        <v/>
      </c>
      <c r="K14" s="38"/>
      <c r="L14" s="46"/>
      <c r="M14" s="7"/>
      <c r="N14" s="49" t="str">
        <f ca="1">_xlfn.LET(_xlpm.a,K11,_xlpm.c,M14,_xlpm.x,$X$6,_xlpm.limInf,$B$51,_xlpm.limSup,$C$51,_xlpm.linhaAnt,K12,IF(_xlpm.a="FÉRIAS","FRS",IF(_xlpm.a="FERIADO","FER",IF(_xlpm.a="NTRAB","NTB",IF(AND(_xlpm.a="ATESTADO",_xlpm.c=""),"ATD",IF(_xlpm.c&lt;&gt;"",IF(_xlpm.c&gt;=_xlpm.x,"OK","ANT"),IF(_xlpm.linhaAnt&lt;_xlpm.limInf,"FAL","")))))))</f>
        <v/>
      </c>
      <c r="O14" s="192" t="str">
        <f>IF($N$47&lt;&gt;"SIM","",IFERROR(IF(TRIM(M14&amp;"")="","",_xlfn.LET(_xlpm.v,VALUE(TRIM(M14&amp;"")),_xlpm.alvo,(INT($X$6/100)*60+MOD($X$6,100)),_xlpm.real,(INT(_xlpm.v/100)*60+MOD(_xlpm.v,100)),_xlpm.dif,_xlpm.alvo-_xlpm.real,IF(ABS(_xlpm.dif)&lt;=5,0,_xlpm.dif))*-1),"ER"))</f>
        <v/>
      </c>
      <c r="P14" s="236"/>
      <c r="Q14" s="235"/>
      <c r="R14" s="190"/>
      <c r="S14" s="239" t="str">
        <f t="shared" si="0"/>
        <v/>
      </c>
      <c r="T14" s="233" t="str">
        <f t="shared" si="1"/>
        <v/>
      </c>
      <c r="U14" s="5"/>
      <c r="V14" s="17"/>
      <c r="W14" s="9" t="s">
        <v>8</v>
      </c>
      <c r="X14" s="59">
        <f>SUM(X5-5)</f>
        <v>0</v>
      </c>
    </row>
    <row r="15" spans="1:66" ht="15" customHeight="1" x14ac:dyDescent="0.25">
      <c r="A15" s="12"/>
      <c r="B15" s="272" t="s">
        <v>10</v>
      </c>
      <c r="C15" s="273"/>
      <c r="D15" s="273"/>
      <c r="E15" s="192" t="str">
        <f>IFERROR(IF(C15="","",IF(A17="SÁBADO",IF(ABS((INT($Y$8/100)*60+MOD($Y$8,100))-(INT(C15/100)*60+MOD(C15,100)))&lt;=5,0,(INT($Y$8/100)*60+MOD($Y$8,100))-(INT(C15/100)*60+MOD(C15,100))),IF(ABS((INT($Y$3/100)*60+MOD($Y$3,100))-(INT(C15/100)*60+MOD(C15,100)))&lt;=5,0,(INT($Y$3/100)*60+MOD($Y$3,100))-(INT(C15/100)*60+MOD(C15,100))))),"")</f>
        <v/>
      </c>
      <c r="F15" s="12"/>
      <c r="G15" s="47"/>
      <c r="H15" s="48"/>
      <c r="I15" s="50" t="str">
        <f ca="1">_xlfn.LET(_xlpm.a,F15,_xlpm.c,H15,_xlpm.x,$X$3,_xlpm.y,$Y$3,_xlpm.limInf,$B$51,_xlpm.limSup,$C$51,_xlpm.linhaAnt,F16,IF(_xlpm.a="FÉRIAS","FRS",IF(_xlpm.a="FERIADO","FER",IF(_xlpm.a="NTRAB","NTB",IF(AND(_xlpm.a="ATESTADO",_xlpm.c=""),"ATD",IF(_xlpm.c&lt;&gt;"",IF(_xlpm.c&lt;=_xlpm.x,IF(_xlpm.c&gt;_xlpm.y,"DP","OK"),"ATR"),IF(_xlpm.linhaAnt&lt;_xlpm.limInf,"FAL","")))))))</f>
        <v/>
      </c>
      <c r="J15" s="176" t="str">
        <f>IFERROR(IF(H15="","",IF(F17="SÁBADO",IF(ABS((INT($Y$8/100)*60+MOD($Y$8,100))-(INT(H15/100)*60+MOD(H15,100)))&lt;=5,0,(INT($Y$8/100)*60+MOD($Y$8,100))-(INT(H15/100)*60+MOD(H15,100))),IF(ABS((INT($Y$3/100)*60+MOD($Y$3,100))-(INT(H15/100)*60+MOD(H15,100)))&lt;=5,0,(INT($Y$3/100)*60+MOD($Y$3,100))-(INT(H15/100)*60+MOD(H15,100))))),"")</f>
        <v/>
      </c>
      <c r="K15" s="12"/>
      <c r="L15" s="46"/>
      <c r="M15" s="7"/>
      <c r="N15" s="49" t="str">
        <f ca="1">_xlfn.LET(_xlpm.a,K15,_xlpm.c,M15,_xlpm.x,$X$8,_xlpm.y,$Y$8,_xlpm.limInf,$B$51,_xlpm.limSup,$C$51,_xlpm.linhaAnt,K16,IF(_xlpm.a="FÉRIAS","FRS",IF(_xlpm.a="NTRAB","NT",IF(AND(_xlpm.a="ATESTADO",_xlpm.c=""),"ATD",IF(_xlpm.a="FERIADO","FER",IF(_xlpm.c&lt;&gt;"",IF(_xlpm.c&lt;=_xlpm.x,IF(_xlpm.c&gt;_xlpm.y,"DP","OK"),"ATR"),IF(_xlpm.linhaAnt&lt;_xlpm.limInf,"FAL","")))))))</f>
        <v/>
      </c>
      <c r="O15" s="192" t="str">
        <f>IF($N$47&lt;&gt;"SIM","",IFERROR(IF(TRIM(M15&amp;"")="","",_xlfn.LET(_xlpm.v,VALUE(TRIM(M15&amp;"")),_xlpm.alvo,IF(K17="SÁBADO",(INT($Y$8/100)*60+MOD($Y$8,100)),(INT($Y$3/100)*60+MOD($Y$3,100))),_xlpm.real,(INT(_xlpm.v/100)*60+MOD(_xlpm.v,100)),_xlpm.dif,_xlpm.alvo-_xlpm.real,IF(ABS(_xlpm.dif)&lt;=5,0,_xlpm.dif))),"ER"))</f>
        <v/>
      </c>
      <c r="P15" s="231"/>
      <c r="Q15" s="235"/>
      <c r="R15" s="190"/>
      <c r="S15" s="239" t="str">
        <f t="shared" si="0"/>
        <v/>
      </c>
      <c r="T15" s="233" t="str">
        <f t="shared" si="1"/>
        <v/>
      </c>
      <c r="U15" s="5"/>
      <c r="V15" s="17"/>
      <c r="W15" s="9" t="s">
        <v>3</v>
      </c>
      <c r="X15" s="59">
        <f>X6</f>
        <v>0</v>
      </c>
    </row>
    <row r="16" spans="1:66" x14ac:dyDescent="0.25">
      <c r="A16" s="42">
        <f ca="1">IF($B$51=4,"HOJE",4)</f>
        <v>4</v>
      </c>
      <c r="B16" s="272"/>
      <c r="C16" s="273"/>
      <c r="D16" s="273"/>
      <c r="E16" s="192" t="str">
        <f>IFERROR(IF(C16="","",IF(ABS((INT($X$4/100)*60+MOD($X$4,100))-(INT(C16/100)*60+MOD(C16,100)))&lt;=5,0,(INT($X$4/100)*60+MOD($X$4,100))-(INT(C16/100)*60+MOD(C16,100))))*-1,"")</f>
        <v/>
      </c>
      <c r="F16" s="42">
        <f ca="1">IF($B$51=14,"HOJE",14)</f>
        <v>14</v>
      </c>
      <c r="G16" s="47"/>
      <c r="H16" s="48"/>
      <c r="I16" s="50" t="str">
        <f ca="1">_xlfn.LET(_xlpm.a,F15,_xlpm.c,H16,_xlpm.x,$X$4,_xlpm.limInf,$B$51,_xlpm.limSup,$C$51,_xlpm.linhaAnt,F16,IF(_xlpm.a="FÉRIAS","FRS",IF(_xlpm.a="FERIADO","FER",IF(_xlpm.a="NTRAB","NTB",IF(AND(_xlpm.a="ATESTADO",_xlpm.c=""),"ATD",IF(_xlpm.c&lt;&gt;"",IF(_xlpm.c&gt;=_xlpm.x,"OK","ANT"),IF(_xlpm.linhaAnt&lt;_xlpm.limInf,"FAL","")))))))</f>
        <v/>
      </c>
      <c r="J16" s="176" t="str">
        <f>IFERROR(IF(H16="","",IF(ABS((INT($X$4/100)*60+MOD($X$4,100))-(INT(H16/100)*60+MOD(H16,100)))&lt;=5,0,(INT($X$4/100)*60+MOD($X$4,100))-(INT(H16/100)*60+MOD(H16,100))))*-1,"")</f>
        <v/>
      </c>
      <c r="K16" s="42">
        <f ca="1">IF($B$51=24,"HOJE",24)</f>
        <v>24</v>
      </c>
      <c r="L16" s="46"/>
      <c r="M16" s="7"/>
      <c r="N16" s="49" t="str">
        <f ca="1">_xlfn.LET(_xlpm.a,K15,_xlpm.c,M16,_xlpm.x,$X$9,_xlpm.limInf,$B$51,_xlpm.limSup,$C$51,_xlpm.linhaAnt,K16,IF(_xlpm.a="FÉRIAS","FRS",IF(_xlpm.a="NTRAB","NT",IF(AND(_xlpm.a="ATESTADO",_xlpm.c=""),"ATD",IF(_xlpm.a="FERIADO","FER",IF(_xlpm.c&lt;&gt;"",IF(_xlpm.c&gt;=_xlpm.x,"OK","ANT"),IF(_xlpm.linhaAnt&lt;_xlpm.limInf,"FAL","")))))))</f>
        <v/>
      </c>
      <c r="O16" s="192" t="str">
        <f>IF($N$47&lt;&gt;"SIM","",IFERROR(IF(TRIM(M16&amp;"")="","",_xlfn.LET(_xlpm.v,VALUE(TRIM(M16&amp;"")),_xlpm.alvo,(INT($X$4/100)*60+MOD($X$4,100)),_xlpm.real,(INT(_xlpm.v/100)*60+MOD(_xlpm.v,100)),_xlpm.dif,_xlpm.alvo-_xlpm.real,IF(ABS(_xlpm.dif)&lt;=5,0,_xlpm.dif))*-1),"ER"))</f>
        <v/>
      </c>
      <c r="P16" s="231"/>
      <c r="Q16" s="235"/>
      <c r="R16" s="190"/>
      <c r="S16" s="239" t="str">
        <f t="shared" si="0"/>
        <v/>
      </c>
      <c r="T16" s="233" t="str">
        <f t="shared" si="1"/>
        <v/>
      </c>
      <c r="U16" s="5"/>
      <c r="V16" s="17"/>
      <c r="W16" s="14"/>
      <c r="X16" s="9"/>
    </row>
    <row r="17" spans="1:24" x14ac:dyDescent="0.25">
      <c r="A17" s="42" t="str">
        <f>IF(A13="SÁBADO","DOMINGO",IF(A13="DOMINGO","SEGUNDA",IF(A13="SEGUNDA","TERÇA",IF(A13="SEGUNDA","TERÇA",IF(A13="TERÇA","QUARTA",IF(A13="QUARTA","QUINTA",IF(A13="QUINTA","SEXTA",IF(A13="SEXTA","SÁBADO","ERRO"))))))))</f>
        <v>QUARTA</v>
      </c>
      <c r="B17" s="272"/>
      <c r="C17" s="273"/>
      <c r="D17" s="273"/>
      <c r="E17" s="192" t="str">
        <f>IFERROR(IF(C17="","",IF(ABS((INT($Y$5/100)*60+MOD($Y$5,100))-(INT(C17/100)*60+MOD(C17,100)))&lt;=5,0,(INT($Y$5/100)*60+MOD($Y$5,100))-(INT(C17/100)*60+MOD(C17,100)))),"")</f>
        <v/>
      </c>
      <c r="F17" s="42" t="str">
        <f>IF(F13="SÁBADO","DOMINGO",IF(F13="DOMINGO","SEGUNDA",IF(F13="SEGUNDA","TERÇA",IF(F13="SEGUNDA","TERÇA",IF(F13="TERÇA","QUARTA",IF(F13="QUARTA","QUINTA",IF(F13="QUINTA","SEXTA",IF(F13="SEXTA","SÁBADO","ERRO"))))))))</f>
        <v>SÁBADO</v>
      </c>
      <c r="G17" s="47"/>
      <c r="H17" s="48"/>
      <c r="I17" s="50" t="str">
        <f ca="1">_xlfn.LET(_xlpm.a,F15,_xlpm.c,H17,_xlpm.x,$X$5,_xlpm.y,$Y$5,_xlpm.limInf,$B$51,_xlpm.limSup,$C$51,_xlpm.linhaAnt,F16,IF(_xlpm.a="FÉRIAS","FRS",IF(_xlpm.a="FERIADO","FER",IF(_xlpm.a="NTRAB","NTB",IF(AND(_xlpm.a="ATESTADO",_xlpm.c=""),"ATD",IF(_xlpm.c&lt;&gt;"",IF(_xlpm.c&lt;=_xlpm.x,IF(_xlpm.c&gt;_xlpm.y,"DP","OK"),"ATR"),IF(_xlpm.linhaAnt&lt;_xlpm.limInf,"FAL","")))))))</f>
        <v/>
      </c>
      <c r="J17" s="176" t="str">
        <f>IFERROR(IF(H17="","",IF(ABS((INT($Y$5/100)*60+MOD($Y$5,100))-(INT(H17/100)*60+MOD(H17,100)))&lt;=5,0,(INT($Y$5/100)*60+MOD($Y$5,100))-(INT(H17/100)*60+MOD(H17,100)))),"")</f>
        <v/>
      </c>
      <c r="K17" s="42" t="str">
        <f>IF(K13="SÁBADO","DOMINGO",IF(K13="DOMINGO","SEGUNDA",IF(K13="SEGUNDA","TERÇA",IF(K13="SEGUNDA","TERÇA",IF(K13="TERÇA","QUARTA",IF(K13="QUARTA","QUINTA",IF(K13="QUINTA","SEXTA",IF(K13="SEXTA","SÁBADO","ERRO"))))))))</f>
        <v>TERÇA</v>
      </c>
      <c r="L17" s="258" t="s">
        <v>16</v>
      </c>
      <c r="M17" s="259"/>
      <c r="N17" s="259"/>
      <c r="O17" s="192" t="str">
        <f>IF($N$47&lt;&gt;"SIM","",IFERROR(IF(TRIM(M17&amp;"")="","",_xlfn.LET(_xlpm.v,VALUE(TRIM(M17&amp;"")),_xlpm.alvo,(INT($Y$5/100)*60+MOD($Y$5,100)),_xlpm.real,(INT(_xlpm.v/100)*60+MOD(_xlpm.v,100)),_xlpm.dif,_xlpm.alvo-_xlpm.real,IF(ABS(_xlpm.dif)&lt;=5,0,_xlpm.dif))),"ER"))</f>
        <v/>
      </c>
      <c r="P17" s="236"/>
      <c r="Q17" s="235"/>
      <c r="R17" s="190"/>
      <c r="S17" s="239" t="str">
        <f t="shared" si="0"/>
        <v/>
      </c>
      <c r="T17" s="233" t="str">
        <f t="shared" si="1"/>
        <v/>
      </c>
      <c r="U17" s="5"/>
      <c r="V17" s="17"/>
      <c r="W17" s="18"/>
      <c r="X17" s="17"/>
    </row>
    <row r="18" spans="1:24" x14ac:dyDescent="0.25">
      <c r="A18" s="82"/>
      <c r="B18" s="272"/>
      <c r="C18" s="273"/>
      <c r="D18" s="273"/>
      <c r="E18" s="192" t="str">
        <f>IFERROR(IF(C18="","",IF(ABS((INT($X$6/100)*60+MOD($X$6,100))-(INT(C18/100)*60+MOD(C18,100)))&lt;=5,0,(INT($X$6/100)*60+MOD($X$6,100))-(INT(C18/100)*60+MOD(C18,100))))*-1,"")</f>
        <v/>
      </c>
      <c r="F18" s="82"/>
      <c r="G18" s="47"/>
      <c r="H18" s="48"/>
      <c r="I18" s="50" t="str">
        <f ca="1">_xlfn.LET(_xlpm.a,F15,_xlpm.c,H18,_xlpm.x,$X$6,_xlpm.limInf,$B$51,_xlpm.limSup,$C$51,_xlpm.linhaAnt,F16,IF(_xlpm.a="FÉRIAS","FRS",IF(_xlpm.a="FERIADO","FER",IF(_xlpm.a="NTRAB","NTB",IF(AND(_xlpm.a="ATESTADO",_xlpm.c=""),"ATD",IF(_xlpm.c&lt;&gt;"",IF(_xlpm.c&gt;=_xlpm.x,"OK","ANT"),IF(_xlpm.linhaAnt&lt;_xlpm.limInf,"FAL","")))))))</f>
        <v/>
      </c>
      <c r="J18" s="176" t="str">
        <f>IFERROR(IF(H18="","",IF(ABS((INT($X$6/100)*60+MOD($X$6,100))-(INT(H18/100)*60+MOD(H18,100)))&lt;=5,0,(INT($X$6/100)*60+MOD($X$6,100))-(INT(H18/100)*60+MOD(H18,100))))*-1,"")</f>
        <v/>
      </c>
      <c r="K18" s="82"/>
      <c r="L18" s="258"/>
      <c r="M18" s="259"/>
      <c r="N18" s="259"/>
      <c r="O18" s="192" t="str">
        <f>IF($N$47&lt;&gt;"SIM","",IFERROR(IF(TRIM(M18&amp;"")="","",_xlfn.LET(_xlpm.v,VALUE(TRIM(M18&amp;"")),_xlpm.alvo,(INT($X$6/100)*60+MOD($X$6,100)),_xlpm.real,(INT(_xlpm.v/100)*60+MOD(_xlpm.v,100)),_xlpm.dif,_xlpm.alvo-_xlpm.real,IF(ABS(_xlpm.dif)&lt;=5,0,_xlpm.dif))*-1),"ER"))</f>
        <v/>
      </c>
      <c r="P18" s="236"/>
      <c r="Q18" s="235"/>
      <c r="R18" s="190"/>
      <c r="S18" s="239" t="str">
        <f t="shared" si="0"/>
        <v/>
      </c>
      <c r="T18" s="233" t="str">
        <f t="shared" si="1"/>
        <v/>
      </c>
      <c r="U18" s="5"/>
      <c r="V18" s="18"/>
      <c r="W18" s="18"/>
      <c r="X18" s="17"/>
    </row>
    <row r="19" spans="1:24" ht="15" customHeight="1" x14ac:dyDescent="0.25">
      <c r="A19" s="11"/>
      <c r="B19" s="46"/>
      <c r="C19" s="7"/>
      <c r="D19" s="49" t="str">
        <f ca="1">_xlfn.LET(_xlpm.a,A19,_xlpm.c,C19,_xlpm.x,$X$3,_xlpm.y,$Y$3,_xlpm.limInf,$B$51,_xlpm.limSup,$C$51,_xlpm.linhaAnt,A20,IF(_xlpm.a="FÉRIAS","FRS",IF(_xlpm.a="FERIADO","FER",IF(_xlpm.a="NTRAB","NTB",IF(AND(_xlpm.a="ATESTADO",_xlpm.c=""),"ATD",IF(_xlpm.c&lt;&gt;"",IF(_xlpm.c&lt;=_xlpm.x,IF(_xlpm.c&gt;_xlpm.y,"DP","OK"),"ATR"),IF(_xlpm.linhaAnt&lt;_xlpm.limInf,"FAL","")))))))</f>
        <v>FAL</v>
      </c>
      <c r="E19" s="192" t="str">
        <f>IFERROR(IF(C19="","",IF(A21="SÁBADO",IF(ABS((INT($Y$8/100)*60+MOD($Y$8,100))-(INT(C19/100)*60+MOD(C19,100)))&lt;=5,0,(INT($Y$8/100)*60+MOD($Y$8,100))-(INT(C19/100)*60+MOD(C19,100))),IF(ABS((INT($Y$3/100)*60+MOD($Y$3,100))-(INT(C19/100)*60+MOD(C19,100)))&lt;=5,0,(INT($Y$3/100)*60+MOD($Y$3,100))-(INT(C19/100)*60+MOD(C19,100))))),"")</f>
        <v/>
      </c>
      <c r="F19" s="11"/>
      <c r="G19" s="46"/>
      <c r="H19" s="7"/>
      <c r="I19" s="49" t="str">
        <f ca="1">_xlfn.LET(_xlpm.a,F19,_xlpm.c,H19,_xlpm.x,$X$3,_xlpm.y,$Y$3,_xlpm.limInf,$B$51,_xlpm.limSup,$C$51,_xlpm.linhaAnt,F20,IF(_xlpm.a="FÉRIAS","FRS",IF(_xlpm.a="FERIADO","FER",IF(_xlpm.a="NTRAB","NTB",IF(AND(_xlpm.a="ATESTADO",_xlpm.c=""),"ATD",IF(_xlpm.c&lt;&gt;"",IF(_xlpm.c&lt;=_xlpm.x,IF(_xlpm.c&gt;_xlpm.y,"DP","OK"),"ATR"),IF(_xlpm.linhaAnt&lt;_xlpm.limInf,"FAL","")))))))</f>
        <v/>
      </c>
      <c r="J19" s="176" t="str">
        <f>IFERROR(IF(H19="","",IF(F21="SÁBADO",IF(ABS((INT($Y$8/100)*60+MOD($Y$8,100))-(INT(H19/100)*60+MOD(H19,100)))&lt;=5,0,(INT($Y$8/100)*60+MOD($Y$8,100))-(INT(H19/100)*60+MOD(H19,100))),IF(ABS((INT($Y$3/100)*60+MOD($Y$3,100))-(INT(H19/100)*60+MOD(H19,100)))&lt;=5,0,(INT($Y$3/100)*60+MOD($Y$3,100))-(INT(H19/100)*60+MOD(H19,100))))),"")</f>
        <v/>
      </c>
      <c r="K19" s="11"/>
      <c r="L19" s="256" t="s">
        <v>10</v>
      </c>
      <c r="M19" s="257"/>
      <c r="N19" s="257"/>
      <c r="O19" s="192" t="str">
        <f>IF($N$47&lt;&gt;"SIM","",IFERROR(IF(TRIM(M19&amp;"")="","",_xlfn.LET(_xlpm.v,VALUE(TRIM(M19&amp;"")),_xlpm.alvo,IF(K21="SÁBADO",(INT($Y$8/100)*60+MOD($Y$8,100)),(INT($Y$3/100)*60+MOD($Y$3,100))),_xlpm.real,(INT(_xlpm.v/100)*60+MOD(_xlpm.v,100)),_xlpm.dif,_xlpm.alvo-_xlpm.real,IF(ABS(_xlpm.dif)&lt;=5,0,_xlpm.dif))),"ER"))</f>
        <v/>
      </c>
      <c r="P19" s="236"/>
      <c r="Q19" s="235"/>
      <c r="R19" s="190"/>
      <c r="S19" s="239" t="str">
        <f t="shared" si="0"/>
        <v/>
      </c>
      <c r="T19" s="233" t="str">
        <f t="shared" si="1"/>
        <v/>
      </c>
      <c r="U19" s="5"/>
      <c r="V19" s="18"/>
      <c r="W19" s="18"/>
      <c r="X19" s="17"/>
    </row>
    <row r="20" spans="1:24" x14ac:dyDescent="0.25">
      <c r="A20" s="41">
        <f ca="1">IF($B$51=5,"HOJE",5)</f>
        <v>5</v>
      </c>
      <c r="B20" s="46"/>
      <c r="C20" s="7"/>
      <c r="D20" s="49" t="str">
        <f ca="1">_xlfn.LET(_xlpm.a,A19,_xlpm.c,C20,_xlpm.x,$X$4,_xlpm.limInf,$B$51,_xlpm.limSup,$C$51,_xlpm.linhaAnt,A20,IF(_xlpm.a="FÉRIAS","FRS",IF(_xlpm.a="FERIADO","FER",IF(_xlpm.a="NTRAB","NTB",IF(AND(_xlpm.a="ATESTADO",_xlpm.c=""),"ATD",IF(_xlpm.c&lt;&gt;"",IF(_xlpm.c&gt;=_xlpm.x,"OK","ANT"),IF(_xlpm.linhaAnt&lt;_xlpm.limInf,"FAL","")))))))</f>
        <v>FAL</v>
      </c>
      <c r="E20" s="192" t="str">
        <f>IFERROR(IF(C20="","",IF(ABS((INT($X$4/100)*60+MOD($X$4,100))-(INT(C20/100)*60+MOD(C20,100)))&lt;=5,0,(INT($X$4/100)*60+MOD($X$4,100))-(INT(C20/100)*60+MOD(C20,100))))*-1,"")</f>
        <v/>
      </c>
      <c r="F20" s="41">
        <f ca="1">IF($B$51=15,"HOJE",15)</f>
        <v>15</v>
      </c>
      <c r="G20" s="46"/>
      <c r="H20" s="7"/>
      <c r="I20" s="49" t="str">
        <f ca="1">_xlfn.LET(_xlpm.a,F19,_xlpm.c,H20,_xlpm.x,$X$4,_xlpm.limInf,$B$51,_xlpm.limSup,$C$51,_xlpm.linhaAnt,F20,IF(_xlpm.a="FÉRIAS","FRS",IF(_xlpm.a="FERIADO","FER",IF(_xlpm.a="NTRAB","NTB",IF(AND(_xlpm.a="ATESTADO",_xlpm.c=""),"ATD",IF(_xlpm.c&lt;&gt;"",IF(_xlpm.c&gt;=_xlpm.x,"OK","ANT"),IF(_xlpm.linhaAnt&lt;_xlpm.limInf,"FAL","")))))))</f>
        <v/>
      </c>
      <c r="J20" s="176" t="str">
        <f>IFERROR(IF(H20="","",IF(ABS((INT($X$4/100)*60+MOD($X$4,100))-(INT(H20/100)*60+MOD(H20,100)))&lt;=5,0,(INT($X$4/100)*60+MOD($X$4,100))-(INT(H20/100)*60+MOD(H20,100))))*-1,"")</f>
        <v/>
      </c>
      <c r="K20" s="41">
        <f ca="1">IF($B$51=25,"HOJE",25)</f>
        <v>25</v>
      </c>
      <c r="L20" s="256"/>
      <c r="M20" s="257"/>
      <c r="N20" s="257"/>
      <c r="O20" s="192" t="str">
        <f>IF($N$47&lt;&gt;"SIM","",IFERROR(IF(TRIM(M20&amp;"")="","",_xlfn.LET(_xlpm.v,VALUE(TRIM(M20&amp;"")),_xlpm.alvo,(INT($X$4/100)*60+MOD($X$4,100)),_xlpm.real,(INT(_xlpm.v/100)*60+MOD(_xlpm.v,100)),_xlpm.dif,_xlpm.alvo-_xlpm.real,IF(ABS(_xlpm.dif)&lt;=5,0,_xlpm.dif))*-1),"ER"))</f>
        <v/>
      </c>
      <c r="P20" s="231"/>
      <c r="Q20" s="235"/>
      <c r="R20" s="190"/>
      <c r="S20" s="239" t="str">
        <f t="shared" si="0"/>
        <v/>
      </c>
      <c r="T20" s="233" t="str">
        <f t="shared" si="1"/>
        <v/>
      </c>
      <c r="U20" s="5"/>
      <c r="V20" s="18"/>
      <c r="W20" s="18"/>
      <c r="X20" s="17"/>
    </row>
    <row r="21" spans="1:24" x14ac:dyDescent="0.25">
      <c r="A21" s="41" t="str">
        <f>IF(A17="SÁBADO","DOMINGO",IF(A17="DOMINGO","SEGUNDA",IF(A17="SEGUNDA","TERÇA",IF(A17="SEGUNDA","TERÇA",IF(A17="TERÇA","QUARTA",IF(A17="QUARTA","QUINTA",IF(A17="QUINTA","SEXTA",IF(A17="SEXTA","SÁBADO","ERRO"))))))))</f>
        <v>QUINTA</v>
      </c>
      <c r="B21" s="46"/>
      <c r="C21" s="7"/>
      <c r="D21" s="49" t="str">
        <f ca="1">_xlfn.LET(_xlpm.a,A19,_xlpm.c,C21,_xlpm.x,$X$5,_xlpm.y,$Y$5,_xlpm.limInf,$B$51,_xlpm.limSup,$C$51,_xlpm.linhaAnt,A20,IF(_xlpm.a="FÉRIAS","FRS",IF(_xlpm.a="FERIADO","FER",IF(_xlpm.a="NTRAB","NTB",IF(AND(_xlpm.a="ATESTADO",_xlpm.c=""),"ATD",IF(_xlpm.c&lt;&gt;"",IF(_xlpm.c&lt;=_xlpm.x,IF(_xlpm.c&gt;_xlpm.y,"DP","OK"),"ATR"),IF(_xlpm.linhaAnt&lt;_xlpm.limInf,"FAL","")))))))</f>
        <v>FAL</v>
      </c>
      <c r="E21" s="192" t="str">
        <f>IFERROR(IF(C21="","",IF(ABS((INT($Y$5/100)*60+MOD($Y$5,100))-(INT(C21/100)*60+MOD(C21,100)))&lt;=5,0,(INT($Y$5/100)*60+MOD($Y$5,100))-(INT(C21/100)*60+MOD(C21,100)))),"")</f>
        <v/>
      </c>
      <c r="F21" s="41" t="str">
        <f>IF(F17="SÁBADO","DOMINGO",IF(F17="DOMINGO","SEGUNDA",IF(F17="SEGUNDA","TERÇA",IF(F17="SEGUNDA","TERÇA",IF(F17="TERÇA","QUARTA",IF(F17="QUARTA","QUINTA",IF(F17="QUINTA","SEXTA",IF(F17="SEXTA","SÁBADO","ERRO"))))))))</f>
        <v>DOMINGO</v>
      </c>
      <c r="G21" s="46"/>
      <c r="H21" s="7"/>
      <c r="I21" s="49" t="str">
        <f ca="1">_xlfn.LET(_xlpm.a,F19,_xlpm.c,H21,_xlpm.x,$X$5,_xlpm.y,$Y$5,_xlpm.limInf,$B$51,_xlpm.limSup,$C$51,_xlpm.linhaAnt,F20,IF(_xlpm.a="FÉRIAS","FRS",IF(_xlpm.a="FERIADO","FER",IF(_xlpm.a="NTRAB","NTB",IF(AND(_xlpm.a="ATESTADO",_xlpm.c=""),"ATD",IF(_xlpm.c&lt;&gt;"",IF(_xlpm.c&lt;=_xlpm.x,IF(_xlpm.c&gt;_xlpm.y,"DP","OK"),"ATR"),IF(_xlpm.linhaAnt&lt;_xlpm.limInf,"FAL","")))))))</f>
        <v/>
      </c>
      <c r="J21" s="176" t="str">
        <f>IFERROR(IF(H21="","",IF(ABS((INT($Y$5/100)*60+MOD($Y$5,100))-(INT(H21/100)*60+MOD(H21,100)))&lt;=5,0,(INT($Y$5/100)*60+MOD($Y$5,100))-(INT(H21/100)*60+MOD(H21,100)))),"")</f>
        <v/>
      </c>
      <c r="K21" s="41" t="str">
        <f>IF(K17="SÁBADO","DOMINGO",IF(K17="DOMINGO","SEGUNDA",IF(K17="SEGUNDA","TERÇA",IF(K17="SEGUNDA","TERÇA",IF(K17="TERÇA","QUARTA",IF(K17="QUARTA","QUINTA",IF(K17="QUINTA","SEXTA",IF(K17="SEXTA","SÁBADO","ERRO"))))))))</f>
        <v>QUARTA</v>
      </c>
      <c r="L21" s="256"/>
      <c r="M21" s="257"/>
      <c r="N21" s="257"/>
      <c r="O21" s="192" t="str">
        <f>IF($N$47&lt;&gt;"SIM","",IFERROR(IF(TRIM(M21&amp;"")="","",_xlfn.LET(_xlpm.v,VALUE(TRIM(M21&amp;"")),_xlpm.alvo,(INT($Y$5/100)*60+MOD($Y$5,100)),_xlpm.real,(INT(_xlpm.v/100)*60+MOD(_xlpm.v,100)),_xlpm.dif,_xlpm.alvo-_xlpm.real,IF(ABS(_xlpm.dif)&lt;=5,0,_xlpm.dif))),"ER"))</f>
        <v/>
      </c>
      <c r="P21" s="231"/>
      <c r="Q21" s="235"/>
      <c r="R21" s="190"/>
      <c r="S21" s="239" t="str">
        <f t="shared" si="0"/>
        <v/>
      </c>
      <c r="T21" s="233" t="str">
        <f t="shared" si="1"/>
        <v/>
      </c>
      <c r="U21" s="5"/>
      <c r="V21" s="18"/>
      <c r="W21" s="18"/>
      <c r="X21" s="17"/>
    </row>
    <row r="22" spans="1:24" x14ac:dyDescent="0.25">
      <c r="A22" s="38"/>
      <c r="B22" s="46"/>
      <c r="C22" s="7"/>
      <c r="D22" s="49" t="str">
        <f ca="1">_xlfn.LET(_xlpm.a,A19,_xlpm.c,C22,_xlpm.x,$X$6,_xlpm.limInf,$B$51,_xlpm.limSup,$C$51,_xlpm.linhaAnt,A20,IF(_xlpm.a="FÉRIAS","FRS",IF(_xlpm.a="FERIADO","FER",IF(_xlpm.a="NTRAB","NTB",IF(AND(_xlpm.a="ATESTADO",_xlpm.c=""),"ATD",IF(_xlpm.c&lt;&gt;"",IF(_xlpm.c&gt;=_xlpm.x,"OK","ANT"),IF(_xlpm.linhaAnt&lt;_xlpm.limInf,"FAL","")))))))</f>
        <v>FAL</v>
      </c>
      <c r="E22" s="192" t="str">
        <f>IFERROR(IF(C22="","",IF(ABS((INT($X$6/100)*60+MOD($X$6,100))-(INT(C22/100)*60+MOD(C22,100)))&lt;=5,0,(INT($X$6/100)*60+MOD($X$6,100))-(INT(C22/100)*60+MOD(C22,100))))*-1,"")</f>
        <v/>
      </c>
      <c r="F22" s="38"/>
      <c r="G22" s="46"/>
      <c r="H22" s="7"/>
      <c r="I22" s="49" t="str">
        <f ca="1">_xlfn.LET(_xlpm.a,F19,_xlpm.c,H22,_xlpm.x,$X$6,_xlpm.limInf,$B$51,_xlpm.limSup,$C$51,_xlpm.linhaAnt,F20,IF(_xlpm.a="FÉRIAS","FRS",IF(_xlpm.a="FERIADO","FER",IF(_xlpm.a="NTRAB","NTB",IF(AND(_xlpm.a="ATESTADO",_xlpm.c=""),"ATD",IF(_xlpm.c&lt;&gt;"",IF(_xlpm.c&gt;=_xlpm.x,"OK","ANT"),IF(_xlpm.linhaAnt&lt;_xlpm.limInf,"FAL","")))))))</f>
        <v/>
      </c>
      <c r="J22" s="176" t="str">
        <f>IFERROR(IF(H22="","",IF(ABS((INT($X$6/100)*60+MOD($X$6,100))-(INT(H22/100)*60+MOD(H22,100)))&lt;=5,0,(INT($X$6/100)*60+MOD($X$6,100))-(INT(H22/100)*60+MOD(H22,100))))*-1,"")</f>
        <v/>
      </c>
      <c r="K22" s="38"/>
      <c r="L22" s="256"/>
      <c r="M22" s="257"/>
      <c r="N22" s="257"/>
      <c r="O22" s="192" t="str">
        <f>IF($N$47&lt;&gt;"SIM","",IFERROR(IF(TRIM(M22&amp;"")="","",_xlfn.LET(_xlpm.v,VALUE(TRIM(M22&amp;"")),_xlpm.alvo,(INT($X$6/100)*60+MOD($X$6,100)),_xlpm.real,(INT(_xlpm.v/100)*60+MOD(_xlpm.v,100)),_xlpm.dif,_xlpm.alvo-_xlpm.real,IF(ABS(_xlpm.dif)&lt;=5,0,_xlpm.dif))*-1),"ER"))</f>
        <v/>
      </c>
      <c r="P22" s="231"/>
      <c r="Q22" s="235"/>
      <c r="R22" s="190"/>
      <c r="S22" s="239" t="str">
        <f t="shared" si="0"/>
        <v/>
      </c>
      <c r="T22" s="233" t="str">
        <f t="shared" si="1"/>
        <v/>
      </c>
      <c r="U22" s="5"/>
      <c r="V22" s="18"/>
      <c r="W22" s="18"/>
      <c r="X22" s="17"/>
    </row>
    <row r="23" spans="1:24" ht="15" customHeight="1" x14ac:dyDescent="0.25">
      <c r="A23" s="12"/>
      <c r="B23" s="47"/>
      <c r="C23" s="48"/>
      <c r="D23" s="50" t="str">
        <f ca="1">_xlfn.LET(_xlpm.a,A23,_xlpm.c,C23,_xlpm.x,$X$3,_xlpm.y,$Y$3,_xlpm.limInf,$B$51,_xlpm.limSup,$C$51,_xlpm.linhaAnt,A24,IF(_xlpm.a="FÉRIAS","FRS",IF(_xlpm.a="FERIADO","FER",IF(_xlpm.a="NTRAB","NTB",IF(AND(_xlpm.a="ATESTADO",_xlpm.c=""),"ATD",IF(_xlpm.c&lt;&gt;"",IF(_xlpm.c&lt;=_xlpm.x,IF(_xlpm.c&gt;_xlpm.y,"DP","OK"),"ATR"),IF(_xlpm.linhaAnt&lt;_xlpm.limInf,"FAL","")))))))</f>
        <v>FAL</v>
      </c>
      <c r="E23" s="192" t="str">
        <f>IFERROR(IF(C23="","",IF(A25="SÁBADO",IF(ABS((INT($Y$8/100)*60+MOD($Y$8,100))-(INT(C23/100)*60+MOD(C23,100)))&lt;=5,0,(INT($Y$8/100)*60+MOD($Y$8,100))-(INT(C23/100)*60+MOD(C23,100))),IF(ABS((INT($Y$3/100)*60+MOD($Y$3,100))-(INT(C23/100)*60+MOD(C23,100)))&lt;=5,0,(INT($Y$3/100)*60+MOD($Y$3,100))-(INT(C23/100)*60+MOD(C23,100))))),"")</f>
        <v/>
      </c>
      <c r="F23" s="12"/>
      <c r="G23" s="47"/>
      <c r="H23" s="48"/>
      <c r="I23" s="50" t="str">
        <f ca="1">_xlfn.LET(_xlpm.a,F23,_xlpm.c,H23,_xlpm.x,$X$3,_xlpm.y,$Y$3,_xlpm.limInf,$B$51,_xlpm.limSup,$C$51,_xlpm.linhaAnt,F24,IF(_xlpm.a="FÉRIAS","FRS",IF(_xlpm.a="FERIADO","FER",IF(_xlpm.a="NTRAB","NTB",IF(AND(_xlpm.a="ATESTADO",_xlpm.c=""),"ATD",IF(_xlpm.c&lt;&gt;"",IF(_xlpm.c&lt;=_xlpm.x,IF(_xlpm.c&gt;_xlpm.y,"DP","OK"),"ATR"),IF(_xlpm.linhaAnt&lt;_xlpm.limInf,"FAL","")))))))</f>
        <v/>
      </c>
      <c r="J23" s="176" t="str">
        <f>IFERROR(IF(H23="","",IF(F25="SÁBADO",IF(ABS((INT($Y$8/100)*60+MOD($Y$8,100))-(INT(H23/100)*60+MOD(H23,100)))&lt;=5,0,(INT($Y$8/100)*60+MOD($Y$8,100))-(INT(H23/100)*60+MOD(H23,100))),IF(ABS((INT($Y$3/100)*60+MOD($Y$3,100))-(INT(H23/100)*60+MOD(H23,100)))&lt;=5,0,(INT($Y$3/100)*60+MOD($Y$3,100))-(INT(H23/100)*60+MOD(H23,100))))),"")</f>
        <v/>
      </c>
      <c r="K23" s="12"/>
      <c r="L23" s="47"/>
      <c r="M23" s="48"/>
      <c r="N23" s="50" t="str">
        <f ca="1">_xlfn.LET(_xlpm.a,K23,_xlpm.c,M23,_xlpm.x,$X$3,_xlpm.y,$Y$3,_xlpm.limInf,$B$51,_xlpm.limSup,$C$51,_xlpm.linhaAnt,K24,IF(_xlpm.a="FÉRIAS","FRS",IF(_xlpm.a="FERIADO","FER",IF(_xlpm.a="NTRAB","NTB",IF(AND(_xlpm.a="ATESTADO",_xlpm.c=""),"ATD",IF(_xlpm.c&lt;&gt;"",IF(_xlpm.c&lt;=_xlpm.x,IF(_xlpm.c&gt;_xlpm.y,"DP","OK"),"ATR"),IF(_xlpm.linhaAnt&lt;_xlpm.limInf,"FAL","")))))))</f>
        <v/>
      </c>
      <c r="O23" s="192" t="str">
        <f>IF($N$47&lt;&gt;"SIM","",IFERROR(IF(TRIM(M23&amp;"")="","",_xlfn.LET(_xlpm.v,VALUE(TRIM(M23&amp;"")),_xlpm.alvo,IF(K25="SÁBADO",(INT($Y$8/100)*60+MOD($Y$8,100)),(INT($Y$3/100)*60+MOD($Y$3,100))),_xlpm.real,(INT(_xlpm.v/100)*60+MOD(_xlpm.v,100)),_xlpm.dif,_xlpm.alvo-_xlpm.real,IF(ABS(_xlpm.dif)&lt;=5,0,_xlpm.dif))),"ER"))</f>
        <v/>
      </c>
      <c r="P23" s="231"/>
      <c r="Q23" s="235"/>
      <c r="R23" s="190"/>
      <c r="S23" s="239" t="str">
        <f t="shared" si="0"/>
        <v/>
      </c>
      <c r="T23" s="233" t="str">
        <f t="shared" si="1"/>
        <v/>
      </c>
      <c r="U23" s="5"/>
      <c r="V23" s="18"/>
      <c r="W23" s="18"/>
      <c r="X23" s="17"/>
    </row>
    <row r="24" spans="1:24" x14ac:dyDescent="0.25">
      <c r="A24" s="42">
        <f ca="1">IF($B$51=6,"HOJE",6)</f>
        <v>6</v>
      </c>
      <c r="B24" s="47"/>
      <c r="C24" s="48"/>
      <c r="D24" s="50" t="str">
        <f ca="1">_xlfn.LET(_xlpm.a,A23,_xlpm.c,C24,_xlpm.x,$X$4,_xlpm.limInf,$B$51,_xlpm.limSup,$C$51,_xlpm.linhaAnt,A24,IF(_xlpm.a="FÉRIAS","FRS",IF(_xlpm.a="FERIADO","FER",IF(_xlpm.a="NTRAB","NTB",IF(AND(_xlpm.a="ATESTADO",_xlpm.c=""),"ATD",IF(_xlpm.c&lt;&gt;"",IF(_xlpm.c&gt;=_xlpm.x,"OK","ANT"),IF(_xlpm.linhaAnt&lt;_xlpm.limInf,"FAL","")))))))</f>
        <v>FAL</v>
      </c>
      <c r="E24" s="192" t="str">
        <f>IFERROR(IF(C24="","",IF(ABS((INT($X$4/100)*60+MOD($X$4,100))-(INT(C24/100)*60+MOD(C24,100)))&lt;=5,0,(INT($X$4/100)*60+MOD($X$4,100))-(INT(C24/100)*60+MOD(C24,100))))*-1,"")</f>
        <v/>
      </c>
      <c r="F24" s="42">
        <f ca="1">IF($B$51=16,"HOJE",16)</f>
        <v>16</v>
      </c>
      <c r="G24" s="47"/>
      <c r="H24" s="48"/>
      <c r="I24" s="50" t="str">
        <f ca="1">_xlfn.LET(_xlpm.a,F23,_xlpm.c,H24,_xlpm.x,$X$4,_xlpm.limInf,$B$51,_xlpm.limSup,$C$51,_xlpm.linhaAnt,F24,IF(_xlpm.a="FÉRIAS","FRS",IF(_xlpm.a="FERIADO","FER",IF(_xlpm.a="NTRAB","NTB",IF(AND(_xlpm.a="ATESTADO",_xlpm.c=""),"ATD",IF(_xlpm.c&lt;&gt;"",IF(_xlpm.c&gt;=_xlpm.x,"OK","ANT"),IF(_xlpm.linhaAnt&lt;_xlpm.limInf,"FAL","")))))))</f>
        <v/>
      </c>
      <c r="J24" s="176" t="str">
        <f>IFERROR(IF(H24="","",IF(ABS((INT($X$4/100)*60+MOD($X$4,100))-(INT(H24/100)*60+MOD(H24,100)))&lt;=5,0,(INT($X$4/100)*60+MOD($X$4,100))-(INT(H24/100)*60+MOD(H24,100))))*-1,"")</f>
        <v/>
      </c>
      <c r="K24" s="42">
        <f ca="1">IF($B$51=26,"HOJE",26)</f>
        <v>26</v>
      </c>
      <c r="L24" s="47"/>
      <c r="M24" s="48"/>
      <c r="N24" s="50" t="str">
        <f ca="1">_xlfn.LET(_xlpm.a,K23,_xlpm.c,M24,_xlpm.x,$X$4,_xlpm.limInf,$B$51,_xlpm.limSup,$C$51,_xlpm.linhaAnt,K24,IF(_xlpm.a="FÉRIAS","FRS",IF(_xlpm.a="FERIADO","FER",IF(_xlpm.a="NTRAB","NTB",IF(AND(_xlpm.a="ATESTADO",_xlpm.c=""),"ATD",IF(_xlpm.c&lt;&gt;"",IF(_xlpm.c&gt;=_xlpm.x,"OK","ANT"),IF(_xlpm.linhaAnt&lt;_xlpm.limInf,"FAL","")))))))</f>
        <v/>
      </c>
      <c r="O24" s="192" t="str">
        <f>IF($N$47&lt;&gt;"SIM","",IFERROR(IF(TRIM(M24&amp;"")="","",_xlfn.LET(_xlpm.v,VALUE(TRIM(M24&amp;"")),_xlpm.alvo,(INT($X$4/100)*60+MOD($X$4,100)),_xlpm.real,(INT(_xlpm.v/100)*60+MOD(_xlpm.v,100)),_xlpm.dif,_xlpm.alvo-_xlpm.real,IF(ABS(_xlpm.dif)&lt;=5,0,_xlpm.dif))*-1),"ER"))</f>
        <v/>
      </c>
      <c r="P24" s="231"/>
      <c r="Q24" s="235"/>
      <c r="R24" s="190"/>
      <c r="S24" s="239" t="str">
        <f t="shared" si="0"/>
        <v/>
      </c>
      <c r="T24" s="233" t="str">
        <f t="shared" si="1"/>
        <v/>
      </c>
      <c r="U24" s="5"/>
      <c r="V24" s="5"/>
      <c r="W24" s="5"/>
    </row>
    <row r="25" spans="1:24" x14ac:dyDescent="0.25">
      <c r="A25" s="42" t="str">
        <f>IF(A21="SÁBADO","DOMINGO",IF(A21="DOMINGO","SEGUNDA",IF(A21="SEGUNDA","TERÇA",IF(A21="SEGUNDA","TERÇA",IF(A21="TERÇA","QUARTA",IF(A21="QUARTA","QUINTA",IF(A21="QUINTA","SEXTA",IF(A21="SEXTA","SÁBADO","ERRO"))))))))</f>
        <v>SEXTA</v>
      </c>
      <c r="B25" s="47"/>
      <c r="C25" s="48"/>
      <c r="D25" s="50" t="str">
        <f ca="1">_xlfn.LET(_xlpm.a,A23,_xlpm.c,C25,_xlpm.x,$X$5,_xlpm.y,$Y$5,_xlpm.limInf,$B$51,_xlpm.limSup,$C$51,_xlpm.linhaAnt,A24,IF(_xlpm.a="FÉRIAS","FRS",IF(_xlpm.a="FERIADO","FER",IF(_xlpm.a="NTRAB","NTB",IF(AND(_xlpm.a="ATESTADO",_xlpm.c=""),"ATD",IF(_xlpm.c&lt;&gt;"",IF(_xlpm.c&lt;=_xlpm.x,IF(_xlpm.c&gt;_xlpm.y,"DP","OK"),"ATR"),IF(_xlpm.linhaAnt&lt;_xlpm.limInf,"FAL","")))))))</f>
        <v>FAL</v>
      </c>
      <c r="E25" s="192" t="str">
        <f>IFERROR(IF(C25="","",IF(ABS((INT($Y$5/100)*60+MOD($Y$5,100))-(INT(C25/100)*60+MOD(C25,100)))&lt;=5,0,(INT($Y$5/100)*60+MOD($Y$5,100))-(INT(C25/100)*60+MOD(C25,100)))),"")</f>
        <v/>
      </c>
      <c r="F25" s="42" t="str">
        <f>IF(F21="SÁBADO","DOMINGO",IF(F21="DOMINGO","SEGUNDA",IF(F21="SEGUNDA","TERÇA",IF(F21="SEGUNDA","TERÇA",IF(F21="TERÇA","QUARTA",IF(F21="QUARTA","QUINTA",IF(F21="QUINTA","SEXTA",IF(F21="SEXTA","SÁBADO","ERRO"))))))))</f>
        <v>SEGUNDA</v>
      </c>
      <c r="G25" s="47"/>
      <c r="H25" s="48"/>
      <c r="I25" s="50" t="str">
        <f ca="1">_xlfn.LET(_xlpm.a,F23,_xlpm.c,H25,_xlpm.x,$X$5,_xlpm.y,$Y$5,_xlpm.limInf,$B$51,_xlpm.limSup,$C$51,_xlpm.linhaAnt,F24,IF(_xlpm.a="FÉRIAS","FRS",IF(_xlpm.a="FERIADO","FER",IF(_xlpm.a="NTRAB","NTB",IF(AND(_xlpm.a="ATESTADO",_xlpm.c=""),"ATD",IF(_xlpm.c&lt;&gt;"",IF(_xlpm.c&lt;=_xlpm.x,IF(_xlpm.c&gt;_xlpm.y,"DP","OK"),"ATR"),IF(_xlpm.linhaAnt&lt;_xlpm.limInf,"FAL","")))))))</f>
        <v/>
      </c>
      <c r="J25" s="176" t="str">
        <f>IFERROR(IF(H25="","",IF(ABS((INT($Y$5/100)*60+MOD($Y$5,100))-(INT(H25/100)*60+MOD(H25,100)))&lt;=5,0,(INT($Y$5/100)*60+MOD($Y$5,100))-(INT(H25/100)*60+MOD(H25,100)))),"")</f>
        <v/>
      </c>
      <c r="K25" s="42" t="str">
        <f>IF(K21="SÁBADO","DOMINGO",IF(K21="DOMINGO","SEGUNDA",IF(K21="SEGUNDA","TERÇA",IF(K21="SEGUNDA","TERÇA",IF(K21="TERÇA","QUARTA",IF(K21="QUARTA","QUINTA",IF(K21="QUINTA","SEXTA",IF(K21="SEXTA","SÁBADO","ERRO"))))))))</f>
        <v>QUINTA</v>
      </c>
      <c r="L25" s="47"/>
      <c r="M25" s="48"/>
      <c r="N25" s="50" t="str">
        <f ca="1">_xlfn.LET(_xlpm.a,K23,_xlpm.c,M25,_xlpm.x,$X$5,_xlpm.y,$Y$5,_xlpm.limInf,$B$51,_xlpm.limSup,$C$51,_xlpm.linhaAnt,K24,IF(_xlpm.a="FÉRIAS","FRS",IF(_xlpm.a="FERIADO","FER",IF(_xlpm.a="NTRAB","NTB",IF(AND(_xlpm.a="ATESTADO",_xlpm.c=""),"ATD",IF(_xlpm.c&lt;&gt;"",IF(_xlpm.c&lt;=_xlpm.x,IF(_xlpm.c&gt;_xlpm.y,"DP","OK"),"ATR"),IF(_xlpm.linhaAnt&lt;_xlpm.limInf,"FAL","")))))))</f>
        <v/>
      </c>
      <c r="O25" s="192" t="str">
        <f>IF($N$47&lt;&gt;"SIM","",IFERROR(IF(TRIM(M25&amp;"")="","",_xlfn.LET(_xlpm.v,VALUE(TRIM(M25&amp;"")),_xlpm.alvo,(INT($Y$5/100)*60+MOD($Y$5,100)),_xlpm.real,(INT(_xlpm.v/100)*60+MOD(_xlpm.v,100)),_xlpm.dif,_xlpm.alvo-_xlpm.real,IF(ABS(_xlpm.dif)&lt;=5,0,_xlpm.dif))),"ER"))</f>
        <v/>
      </c>
      <c r="P25" s="231"/>
      <c r="Q25" s="235"/>
      <c r="R25" s="190"/>
      <c r="S25" s="239" t="str">
        <f t="shared" si="0"/>
        <v/>
      </c>
      <c r="T25" s="233" t="str">
        <f t="shared" si="1"/>
        <v/>
      </c>
      <c r="U25" s="5"/>
      <c r="V25" s="5"/>
      <c r="W25" s="5"/>
    </row>
    <row r="26" spans="1:24" x14ac:dyDescent="0.25">
      <c r="A26" s="82"/>
      <c r="B26" s="47"/>
      <c r="C26" s="48"/>
      <c r="D26" s="50" t="str">
        <f ca="1">_xlfn.LET(_xlpm.a,A23,_xlpm.c,C26,_xlpm.x,$X$6,_xlpm.limInf,$B$51,_xlpm.limSup,$C$51,_xlpm.linhaAnt,A24,IF(_xlpm.a="FÉRIAS","FRS",IF(_xlpm.a="FERIADO","FER",IF(_xlpm.a="NTRAB","NTB",IF(AND(_xlpm.a="ATESTADO",_xlpm.c=""),"ATD",IF(_xlpm.c&lt;&gt;"",IF(_xlpm.c&gt;=_xlpm.x,"OK","ANT"),IF(_xlpm.linhaAnt&lt;_xlpm.limInf,"FAL","")))))))</f>
        <v>FAL</v>
      </c>
      <c r="E26" s="192" t="str">
        <f>IFERROR(IF(C26="","",IF(ABS((INT($X$6/100)*60+MOD($X$6,100))-(INT(C26/100)*60+MOD(C26,100)))&lt;=5,0,(INT($X$6/100)*60+MOD($X$6,100))-(INT(C26/100)*60+MOD(C26,100))))*-1,"")</f>
        <v/>
      </c>
      <c r="F26" s="82"/>
      <c r="G26" s="47"/>
      <c r="H26" s="48"/>
      <c r="I26" s="50" t="str">
        <f ca="1">_xlfn.LET(_xlpm.a,F23,_xlpm.c,H26,_xlpm.x,$X$6,_xlpm.limInf,$B$51,_xlpm.limSup,$C$51,_xlpm.linhaAnt,F24,IF(_xlpm.a="FÉRIAS","FRS",IF(_xlpm.a="FERIADO","FER",IF(_xlpm.a="NTRAB","NTB",IF(AND(_xlpm.a="ATESTADO",_xlpm.c=""),"ATD",IF(_xlpm.c&lt;&gt;"",IF(_xlpm.c&gt;=_xlpm.x,"OK","ANT"),IF(_xlpm.linhaAnt&lt;_xlpm.limInf,"FAL","")))))))</f>
        <v/>
      </c>
      <c r="J26" s="176" t="str">
        <f>IFERROR(IF(H26="","",IF(ABS((INT($X$6/100)*60+MOD($X$6,100))-(INT(H26/100)*60+MOD(H26,100)))&lt;=5,0,(INT($X$6/100)*60+MOD($X$6,100))-(INT(H26/100)*60+MOD(H26,100))))*-1,"")</f>
        <v/>
      </c>
      <c r="K26" s="82"/>
      <c r="L26" s="47"/>
      <c r="M26" s="48"/>
      <c r="N26" s="50" t="str">
        <f ca="1">_xlfn.LET(_xlpm.a,K23,_xlpm.c,M26,_xlpm.x,$X$6,_xlpm.limInf,$B$51,_xlpm.limSup,$C$51,_xlpm.linhaAnt,K24,IF(_xlpm.a="FÉRIAS","FRS",IF(_xlpm.a="FERIADO","FER",IF(_xlpm.a="NTRAB","NTB",IF(AND(_xlpm.a="ATESTADO",_xlpm.c=""),"ATD",IF(_xlpm.c&lt;&gt;"",IF(_xlpm.c&gt;=_xlpm.x,"OK","ANT"),IF(_xlpm.linhaAnt&lt;_xlpm.limInf,"FAL","")))))))</f>
        <v/>
      </c>
      <c r="O26" s="192" t="str">
        <f>IF($N$47&lt;&gt;"SIM","",IFERROR(IF(TRIM(M26&amp;"")="","",_xlfn.LET(_xlpm.v,VALUE(TRIM(M26&amp;"")),_xlpm.alvo,(INT($X$6/100)*60+MOD($X$6,100)),_xlpm.real,(INT(_xlpm.v/100)*60+MOD(_xlpm.v,100)),_xlpm.dif,_xlpm.alvo-_xlpm.real,IF(ABS(_xlpm.dif)&lt;=5,0,_xlpm.dif))*-1),"ER"))</f>
        <v/>
      </c>
      <c r="P26" s="231"/>
      <c r="Q26" s="235"/>
      <c r="R26" s="190"/>
      <c r="S26" s="239" t="str">
        <f t="shared" si="0"/>
        <v/>
      </c>
      <c r="T26" s="233" t="str">
        <f t="shared" si="1"/>
        <v/>
      </c>
      <c r="U26" s="5"/>
      <c r="V26" s="5"/>
      <c r="W26" s="5"/>
    </row>
    <row r="27" spans="1:24" ht="15" customHeight="1" x14ac:dyDescent="0.25">
      <c r="A27" s="11"/>
      <c r="B27" s="46"/>
      <c r="C27" s="7"/>
      <c r="D27" s="49" t="str">
        <f ca="1">_xlfn.LET(_xlpm.a,A27,_xlpm.c,C27,_xlpm.x,$X$3,_xlpm.y,$Y$3,_xlpm.limInf,$B$51,_xlpm.limSup,$C$51,_xlpm.linhaAnt,A28,IF(_xlpm.a="FÉRIAS","FRS",IF(_xlpm.a="FERIADO","FER",IF(_xlpm.a="NTRAB","NTB",IF(AND(_xlpm.a="ATESTADO",_xlpm.c=""),"ATD",IF(_xlpm.c&lt;&gt;"",IF(_xlpm.c&lt;=_xlpm.x,IF(_xlpm.c&gt;_xlpm.y,"DP","OK"),"ATR"),IF(_xlpm.linhaAnt&lt;_xlpm.limInf,"FAL","")))))))</f>
        <v>FAL</v>
      </c>
      <c r="E27" s="192" t="str">
        <f>IFERROR(IF(C27="","",IF(A29="SÁBADO",IF(ABS((INT($Y$8/100)*60+MOD($Y$8,100))-(INT(C27/100)*60+MOD(C27,100)))&lt;=5,0,(INT($Y$8/100)*60+MOD($Y$8,100))-(INT(C27/100)*60+MOD(C27,100))),IF(ABS((INT($Y$3/100)*60+MOD($Y$3,100))-(INT(C27/100)*60+MOD(C27,100)))&lt;=5,0,(INT($Y$3/100)*60+MOD($Y$3,100))-(INT(C27/100)*60+MOD(C27,100))))),"")</f>
        <v/>
      </c>
      <c r="F27" s="11"/>
      <c r="G27" s="46"/>
      <c r="H27" s="7"/>
      <c r="I27" s="49" t="str">
        <f ca="1">_xlfn.LET(_xlpm.a,F27,_xlpm.c,H27,_xlpm.x,$X$8,_xlpm.y,$Y$8,_xlpm.limInf,$B$51,_xlpm.limSup,$C$51,_xlpm.linhaAnt,F28,IF(_xlpm.a="FÉRIAS","FRS",IF(_xlpm.a="NTRAB","NT",IF(AND(_xlpm.a="ATESTADO",_xlpm.c=""),"ATD",IF(_xlpm.a="FERIADO","FER",IF(_xlpm.c&lt;&gt;"",IF(_xlpm.c&lt;=_xlpm.x,IF(_xlpm.c&gt;_xlpm.y,"DP","OK"),"ATR"),IF(_xlpm.linhaAnt&lt;_xlpm.limInf,"FAL","")))))))</f>
        <v/>
      </c>
      <c r="J27" s="176" t="str">
        <f>IFERROR(IF(H27="","",IF(F29="SÁBADO",IF(ABS((INT($Y$8/100)*60+MOD($Y$8,100))-(INT(H27/100)*60+MOD(H27,100)))&lt;=5,0,(INT($Y$8/100)*60+MOD($Y$8,100))-(INT(H27/100)*60+MOD(H27,100))),IF(ABS((INT($Y$3/100)*60+MOD($Y$3,100))-(INT(H27/100)*60+MOD(H27,100)))&lt;=5,0,(INT($Y$3/100)*60+MOD($Y$3,100))-(INT(H27/100)*60+MOD(H27,100))))),"")</f>
        <v/>
      </c>
      <c r="K27" s="11"/>
      <c r="L27" s="46"/>
      <c r="M27" s="7"/>
      <c r="N27" s="49" t="str">
        <f ca="1">_xlfn.LET(_xlpm.a,K27,_xlpm.c,M27,_xlpm.x,$X$3,_xlpm.y,$Y$3,_xlpm.limInf,$B$51,_xlpm.limSup,$C$51,_xlpm.linhaAnt,K28,IF(_xlpm.a="FÉRIAS","FRS",IF(_xlpm.a="FERIADO","FER",IF(_xlpm.a="NTRAB","NTB",IF(AND(_xlpm.a="ATESTADO",_xlpm.c=""),"ATD",IF(_xlpm.c&lt;&gt;"",IF(_xlpm.c&lt;=_xlpm.x,IF(_xlpm.c&gt;_xlpm.y,"DP","OK"),"ATR"),IF(_xlpm.linhaAnt&lt;_xlpm.limInf,"FAL","")))))))</f>
        <v/>
      </c>
      <c r="O27" s="192" t="str">
        <f>IF($N$47&lt;&gt;"SIM","",IFERROR(IF(TRIM(M27&amp;"")="","",_xlfn.LET(_xlpm.v,VALUE(TRIM(M27&amp;"")),_xlpm.alvo,IF(K29="SÁBADO",(INT($Y$8/100)*60+MOD($Y$8,100)),(INT($Y$3/100)*60+MOD($Y$3,100))),_xlpm.real,(INT(_xlpm.v/100)*60+MOD(_xlpm.v,100)),_xlpm.dif,_xlpm.alvo-_xlpm.real,IF(ABS(_xlpm.dif)&lt;=5,0,_xlpm.dif))),"ER"))</f>
        <v/>
      </c>
      <c r="P27" s="236"/>
      <c r="Q27" s="235"/>
      <c r="R27" s="190"/>
      <c r="S27" s="239" t="str">
        <f t="shared" si="0"/>
        <v/>
      </c>
      <c r="T27" s="233" t="str">
        <f t="shared" si="1"/>
        <v/>
      </c>
      <c r="U27" s="5"/>
      <c r="V27" s="5"/>
      <c r="W27" s="5"/>
    </row>
    <row r="28" spans="1:24" x14ac:dyDescent="0.25">
      <c r="A28" s="41">
        <f ca="1">IF($B$51=7,"HOJE",7)</f>
        <v>7</v>
      </c>
      <c r="B28" s="46"/>
      <c r="C28" s="7"/>
      <c r="D28" s="49" t="str">
        <f ca="1">_xlfn.LET(_xlpm.a,A27,_xlpm.c,C28,_xlpm.x,$X$4,_xlpm.limInf,$B$51,_xlpm.limSup,$C$51,_xlpm.linhaAnt,A28,IF(_xlpm.a="FÉRIAS","FRS",IF(_xlpm.a="FERIADO","FER",IF(_xlpm.a="NTRAB","NTB",IF(AND(_xlpm.a="ATESTADO",_xlpm.c=""),"ATD",IF(_xlpm.c&lt;&gt;"",IF(_xlpm.c&gt;=_xlpm.x,"OK","ANT"),IF(_xlpm.linhaAnt&lt;_xlpm.limInf,"FAL","")))))))</f>
        <v>FAL</v>
      </c>
      <c r="E28" s="192" t="str">
        <f>IFERROR(IF(C28="","",IF(ABS((INT($X$4/100)*60+MOD($X$4,100))-(INT(C28/100)*60+MOD(C28,100)))&lt;=5,0,(INT($X$4/100)*60+MOD($X$4,100))-(INT(C28/100)*60+MOD(C28,100))))*-1,"")</f>
        <v/>
      </c>
      <c r="F28" s="41">
        <f ca="1">IF($B$51=17,"HOJE",17)</f>
        <v>17</v>
      </c>
      <c r="G28" s="46"/>
      <c r="H28" s="7"/>
      <c r="I28" s="49" t="str">
        <f ca="1">_xlfn.LET(_xlpm.a,F27,_xlpm.c,H28,_xlpm.x,$X$9,_xlpm.limInf,$B$51,_xlpm.limSup,$C$51,_xlpm.linhaAnt,F28,IF(_xlpm.a="FÉRIAS","FRS",IF(_xlpm.a="NTRAB","NT",IF(AND(_xlpm.a="ATESTADO",_xlpm.c=""),"ATD",IF(_xlpm.a="FERIADO","FER",IF(_xlpm.c&lt;&gt;"",IF(_xlpm.c&gt;=_xlpm.x,"OK","ANT"),IF(_xlpm.linhaAnt&lt;_xlpm.limInf,"FAL","")))))))</f>
        <v/>
      </c>
      <c r="J28" s="176" t="str">
        <f>IFERROR(IF(H28="","",IF(ABS((INT($X$4/100)*60+MOD($X$4,100))-(INT(H28/100)*60+MOD(H28,100)))&lt;=5,0,(INT($X$4/100)*60+MOD($X$4,100))-(INT(H28/100)*60+MOD(H28,100))))*-1,"")</f>
        <v/>
      </c>
      <c r="K28" s="41">
        <f ca="1">IF($B$51=27,"HOJE",27)</f>
        <v>27</v>
      </c>
      <c r="L28" s="46"/>
      <c r="M28" s="7"/>
      <c r="N28" s="49" t="str">
        <f ca="1">_xlfn.LET(_xlpm.a,K27,_xlpm.c,M28,_xlpm.x,$X$4,_xlpm.limInf,$B$51,_xlpm.limSup,$C$51,_xlpm.linhaAnt,K28,IF(_xlpm.a="FÉRIAS","FRS",IF(_xlpm.a="FERIADO","FER",IF(_xlpm.a="NTRAB","NTB",IF(AND(_xlpm.a="ATESTADO",_xlpm.c=""),"ATD",IF(_xlpm.c&lt;&gt;"",IF(_xlpm.c&gt;=_xlpm.x,"OK","ANT"),IF(_xlpm.linhaAnt&lt;_xlpm.limInf,"FAL","")))))))</f>
        <v/>
      </c>
      <c r="O28" s="192" t="str">
        <f>IF($N$47&lt;&gt;"SIM","",IFERROR(IF(TRIM(M28&amp;"")="","",_xlfn.LET(_xlpm.v,VALUE(TRIM(M28&amp;"")),_xlpm.alvo,(INT($X$4/100)*60+MOD($X$4,100)),_xlpm.real,(INT(_xlpm.v/100)*60+MOD(_xlpm.v,100)),_xlpm.dif,_xlpm.alvo-_xlpm.real,IF(ABS(_xlpm.dif)&lt;=5,0,_xlpm.dif))*-1),"ER"))</f>
        <v/>
      </c>
      <c r="P28" s="236"/>
      <c r="Q28" s="235"/>
      <c r="R28" s="190"/>
      <c r="S28" s="239" t="str">
        <f t="shared" si="0"/>
        <v/>
      </c>
      <c r="T28" s="233" t="str">
        <f t="shared" si="1"/>
        <v/>
      </c>
      <c r="U28" s="5"/>
      <c r="V28" s="5"/>
      <c r="W28" s="5"/>
    </row>
    <row r="29" spans="1:24" x14ac:dyDescent="0.25">
      <c r="A29" s="41" t="str">
        <f>IF(A25="SÁBADO","DOMINGO",IF(A25="DOMINGO","SEGUNDA",IF(A25="SEGUNDA","TERÇA",IF(A25="SEGUNDA","TERÇA",IF(A25="TERÇA","QUARTA",IF(A25="QUARTA","QUINTA",IF(A25="QUINTA","SEXTA",IF(A25="SEXTA","SÁBADO","ERRO"))))))))</f>
        <v>SÁBADO</v>
      </c>
      <c r="B29" s="46"/>
      <c r="C29" s="7"/>
      <c r="D29" s="49" t="str">
        <f ca="1">_xlfn.LET(_xlpm.a,A27,_xlpm.c,C29,_xlpm.x,$X$5,_xlpm.y,$Y$5,_xlpm.limInf,$B$51,_xlpm.limSup,$C$51,_xlpm.linhaAnt,A28,IF(_xlpm.a="FÉRIAS","FRS",IF(_xlpm.a="FERIADO","FER",IF(_xlpm.a="NTRAB","NTB",IF(AND(_xlpm.a="ATESTADO",_xlpm.c=""),"ATD",IF(_xlpm.c&lt;&gt;"",IF(_xlpm.c&lt;=_xlpm.x,IF(_xlpm.c&gt;_xlpm.y,"DP","OK"),"ATR"),IF(_xlpm.linhaAnt&lt;_xlpm.limInf,"FAL","")))))))</f>
        <v>FAL</v>
      </c>
      <c r="E29" s="192" t="str">
        <f>IFERROR(IF(C29="","",IF(ABS((INT($Y$5/100)*60+MOD($Y$5,100))-(INT(C29/100)*60+MOD(C29,100)))&lt;=5,0,(INT($Y$5/100)*60+MOD($Y$5,100))-(INT(C29/100)*60+MOD(C29,100)))),"")</f>
        <v/>
      </c>
      <c r="F29" s="41" t="str">
        <f>IF(F25="SÁBADO","DOMINGO",IF(F25="DOMINGO","SEGUNDA",IF(F25="SEGUNDA","TERÇA",IF(F25="SEGUNDA","TERÇA",IF(F25="TERÇA","QUARTA",IF(F25="QUARTA","QUINTA",IF(F25="QUINTA","SEXTA",IF(F25="SEXTA","SÁBADO","ERRO"))))))))</f>
        <v>TERÇA</v>
      </c>
      <c r="G29" s="258" t="s">
        <v>16</v>
      </c>
      <c r="H29" s="259"/>
      <c r="I29" s="259"/>
      <c r="J29" s="176" t="str">
        <f>IFERROR(IF(H29="","",IF(ABS((INT($Y$5/100)*60+MOD($Y$5,100))-(INT(H29/100)*60+MOD(H29,100)))&lt;=5,0,(INT($Y$5/100)*60+MOD($Y$5,100))-(INT(H29/100)*60+MOD(H29,100)))),"")</f>
        <v/>
      </c>
      <c r="K29" s="41" t="str">
        <f>IF(K25="SÁBADO","DOMINGO",IF(K25="DOMINGO","SEGUNDA",IF(K25="SEGUNDA","TERÇA",IF(K25="SEGUNDA","TERÇA",IF(K25="TERÇA","QUARTA",IF(K25="QUARTA","QUINTA",IF(K25="QUINTA","SEXTA",IF(K25="SEXTA","SÁBADO","ERRO"))))))))</f>
        <v>SEXTA</v>
      </c>
      <c r="L29" s="46"/>
      <c r="M29" s="7"/>
      <c r="N29" s="49" t="str">
        <f ca="1">_xlfn.LET(_xlpm.a,K27,_xlpm.c,M29,_xlpm.x,$X$5,_xlpm.y,$Y$5,_xlpm.limInf,$B$51,_xlpm.limSup,$C$51,_xlpm.linhaAnt,K28,IF(_xlpm.a="FÉRIAS","FRS",IF(_xlpm.a="FERIADO","FER",IF(_xlpm.a="NTRAB","NTB",IF(AND(_xlpm.a="ATESTADO",_xlpm.c=""),"ATD",IF(_xlpm.c&lt;&gt;"",IF(_xlpm.c&lt;=_xlpm.x,IF(_xlpm.c&gt;_xlpm.y,"DP","OK"),"ATR"),IF(_xlpm.linhaAnt&lt;_xlpm.limInf,"FAL","")))))))</f>
        <v/>
      </c>
      <c r="O29" s="192" t="str">
        <f>IF($N$47&lt;&gt;"SIM","",IFERROR(IF(TRIM(M29&amp;"")="","",_xlfn.LET(_xlpm.v,VALUE(TRIM(M29&amp;"")),_xlpm.alvo,(INT($Y$5/100)*60+MOD($Y$5,100)),_xlpm.real,(INT(_xlpm.v/100)*60+MOD(_xlpm.v,100)),_xlpm.dif,_xlpm.alvo-_xlpm.real,IF(ABS(_xlpm.dif)&lt;=5,0,_xlpm.dif))),"ER"))</f>
        <v/>
      </c>
      <c r="P29" s="236"/>
      <c r="Q29" s="235"/>
      <c r="R29" s="190"/>
      <c r="S29" s="239" t="str">
        <f t="shared" si="0"/>
        <v/>
      </c>
      <c r="T29" s="233" t="str">
        <f t="shared" si="1"/>
        <v/>
      </c>
      <c r="U29" s="5"/>
      <c r="V29" s="5"/>
      <c r="W29" s="5"/>
    </row>
    <row r="30" spans="1:24" x14ac:dyDescent="0.25">
      <c r="A30" s="38"/>
      <c r="B30" s="46"/>
      <c r="C30" s="7"/>
      <c r="D30" s="49" t="str">
        <f ca="1">_xlfn.LET(_xlpm.a,A27,_xlpm.c,C30,_xlpm.x,$X$6,_xlpm.limInf,$B$51,_xlpm.limSup,$C$51,_xlpm.linhaAnt,A28,IF(_xlpm.a="FÉRIAS","FRS",IF(_xlpm.a="FERIADO","FER",IF(_xlpm.a="NTRAB","NTB",IF(AND(_xlpm.a="ATESTADO",_xlpm.c=""),"ATD",IF(_xlpm.c&lt;&gt;"",IF(_xlpm.c&gt;=_xlpm.x,"OK","ANT"),IF(_xlpm.linhaAnt&lt;_xlpm.limInf,"FAL","")))))))</f>
        <v>FAL</v>
      </c>
      <c r="E30" s="192" t="str">
        <f>IFERROR(IF(C30="","",IF(ABS((INT($X$6/100)*60+MOD($X$6,100))-(INT(C30/100)*60+MOD(C30,100)))&lt;=5,0,(INT($X$6/100)*60+MOD($X$6,100))-(INT(C30/100)*60+MOD(C30,100))))*-1,"")</f>
        <v/>
      </c>
      <c r="F30" s="38"/>
      <c r="G30" s="258"/>
      <c r="H30" s="259"/>
      <c r="I30" s="259"/>
      <c r="J30" s="176" t="str">
        <f>IFERROR(IF(H30="","",IF(ABS((INT($X$6/100)*60+MOD($X$6,100))-(INT(H30/100)*60+MOD(H30,100)))&lt;=5,0,(INT($X$6/100)*60+MOD($X$6,100))-(INT(H30/100)*60+MOD(H30,100))))*-1,"")</f>
        <v/>
      </c>
      <c r="K30" s="38"/>
      <c r="L30" s="46"/>
      <c r="M30" s="7"/>
      <c r="N30" s="49" t="str">
        <f ca="1">_xlfn.LET(_xlpm.a,K27,_xlpm.c,M30,_xlpm.x,$X$6,_xlpm.limInf,$B$51,_xlpm.limSup,$C$51,_xlpm.linhaAnt,K28,IF(_xlpm.a="FÉRIAS","FRS",IF(_xlpm.a="FERIADO","FER",IF(_xlpm.a="NTRAB","NTB",IF(AND(_xlpm.a="ATESTADO",_xlpm.c=""),"ATD",IF(_xlpm.c&lt;&gt;"",IF(_xlpm.c&gt;=_xlpm.x,"OK","ANT"),IF(_xlpm.linhaAnt&lt;_xlpm.limInf,"FAL","")))))))</f>
        <v/>
      </c>
      <c r="O30" s="192" t="str">
        <f>IF($N$47&lt;&gt;"SIM","",IFERROR(IF(TRIM(M30&amp;"")="","",_xlfn.LET(_xlpm.v,VALUE(TRIM(M30&amp;"")),_xlpm.alvo,(INT($X$6/100)*60+MOD($X$6,100)),_xlpm.real,(INT(_xlpm.v/100)*60+MOD(_xlpm.v,100)),_xlpm.dif,_xlpm.alvo-_xlpm.real,IF(ABS(_xlpm.dif)&lt;=5,0,_xlpm.dif))*-1),"ER"))</f>
        <v/>
      </c>
      <c r="P30" s="236"/>
      <c r="Q30" s="235"/>
      <c r="R30" s="190"/>
      <c r="S30" s="239" t="str">
        <f t="shared" si="0"/>
        <v/>
      </c>
      <c r="T30" s="233" t="str">
        <f t="shared" si="1"/>
        <v/>
      </c>
      <c r="U30" s="5"/>
      <c r="V30" s="5"/>
      <c r="W30" s="5"/>
    </row>
    <row r="31" spans="1:24" ht="15" customHeight="1" x14ac:dyDescent="0.25">
      <c r="A31" s="12"/>
      <c r="B31" s="47"/>
      <c r="C31" s="48"/>
      <c r="D31" s="50" t="str">
        <f ca="1">_xlfn.LET(_xlpm.a,A31,_xlpm.c,C31,_xlpm.x,$X$3,_xlpm.y,$Y$3,_xlpm.limInf,$B$51,_xlpm.limSup,$C$51,_xlpm.linhaAnt,A32,IF(_xlpm.a="FÉRIAS","FRS",IF(_xlpm.a="FERIADO","FER",IF(_xlpm.a="NTRAB","NTB",IF(AND(_xlpm.a="ATESTADO",_xlpm.c=""),"ATD",IF(_xlpm.c&lt;&gt;"",IF(_xlpm.c&lt;=_xlpm.x,IF(_xlpm.c&gt;_xlpm.y,"DP","OK"),"ATR"),IF(_xlpm.linhaAnt&lt;_xlpm.limInf,"FAL","")))))))</f>
        <v>FAL</v>
      </c>
      <c r="E31" s="192" t="str">
        <f>IFERROR(IF(C31="","",IF(A33="SÁBADO",IF(ABS((INT($Y$8/100)*60+MOD($Y$8,100))-(INT(C31/100)*60+MOD(C31,100)))&lt;=5,0,(INT($Y$8/100)*60+MOD($Y$8,100))-(INT(C31/100)*60+MOD(C31,100))),IF(ABS((INT($Y$3/100)*60+MOD($Y$3,100))-(INT(C31/100)*60+MOD(C31,100)))&lt;=5,0,(INT($Y$3/100)*60+MOD($Y$3,100))-(INT(C31/100)*60+MOD(C31,100))))),"")</f>
        <v/>
      </c>
      <c r="F31" s="12"/>
      <c r="G31" s="272" t="s">
        <v>10</v>
      </c>
      <c r="H31" s="273"/>
      <c r="I31" s="273"/>
      <c r="J31" s="176" t="str">
        <f>IFERROR(IF(H31="","",IF(F33="SÁBADO",IF(ABS((INT($Y$8/100)*60+MOD($Y$8,100))-(INT(H31/100)*60+MOD(H31,100)))&lt;=5,0,(INT($Y$8/100)*60+MOD($Y$8,100))-(INT(H31/100)*60+MOD(H31,100))),IF(ABS((INT($Y$3/100)*60+MOD($Y$3,100))-(INT(H31/100)*60+MOD(H31,100)))&lt;=5,0,(INT($Y$3/100)*60+MOD($Y$3,100))-(INT(H31/100)*60+MOD(H31,100))))),"")</f>
        <v/>
      </c>
      <c r="K31" s="12"/>
      <c r="L31" s="47"/>
      <c r="M31" s="48"/>
      <c r="N31" s="50" t="str">
        <f ca="1">_xlfn.LET(_xlpm.a,K31,_xlpm.c,M31,_xlpm.x,$X$3,_xlpm.y,$Y$3,_xlpm.limInf,$B$51,_xlpm.limSup,$C$51,_xlpm.linhaAnt,K32,IF(_xlpm.a="FÉRIAS","FRS",IF(_xlpm.a="FERIADO","FER",IF(_xlpm.a="NTRAB","NTB",IF(AND(_xlpm.a="ATESTADO",_xlpm.c=""),"ATD",IF(_xlpm.c&lt;&gt;"",IF(_xlpm.c&lt;=_xlpm.x,IF(_xlpm.c&gt;_xlpm.y,"DP","OK"),"ATR"),IF(_xlpm.linhaAnt&lt;_xlpm.limInf,"FAL","")))))))</f>
        <v/>
      </c>
      <c r="O31" s="192" t="str">
        <f>IF($N$47&lt;&gt;"SIM","",IFERROR(IF(TRIM(M31&amp;"")="","",_xlfn.LET(_xlpm.v,VALUE(TRIM(M31&amp;"")),_xlpm.alvo,IF(K33="SÁBADO",(INT($Y$8/100)*60+MOD($Y$8,100)),(INT($Y$3/100)*60+MOD($Y$3,100))),_xlpm.real,(INT(_xlpm.v/100)*60+MOD(_xlpm.v,100)),_xlpm.dif,_xlpm.alvo-_xlpm.real,IF(ABS(_xlpm.dif)&lt;=5,0,_xlpm.dif))),"ER"))</f>
        <v/>
      </c>
      <c r="P31" s="236"/>
      <c r="Q31" s="235"/>
      <c r="R31" s="190"/>
      <c r="S31" s="239" t="str">
        <f t="shared" si="0"/>
        <v/>
      </c>
      <c r="T31" s="233" t="str">
        <f t="shared" si="1"/>
        <v/>
      </c>
      <c r="U31" s="5"/>
      <c r="V31" s="5"/>
      <c r="W31" s="5"/>
    </row>
    <row r="32" spans="1:24" x14ac:dyDescent="0.25">
      <c r="A32" s="42">
        <f ca="1">IF($B$51=8,"HOJE",8)</f>
        <v>8</v>
      </c>
      <c r="B32" s="47"/>
      <c r="C32" s="48"/>
      <c r="D32" s="50" t="str">
        <f ca="1">_xlfn.LET(_xlpm.a,A31,_xlpm.c,C32,_xlpm.x,$X$4,_xlpm.limInf,$B$51,_xlpm.limSup,$C$51,_xlpm.linhaAnt,A32,IF(_xlpm.a="FÉRIAS","FRS",IF(_xlpm.a="FERIADO","FER",IF(_xlpm.a="NTRAB","NTB",IF(AND(_xlpm.a="ATESTADO",_xlpm.c=""),"ATD",IF(_xlpm.c&lt;&gt;"",IF(_xlpm.c&gt;=_xlpm.x,"OK","ANT"),IF(_xlpm.linhaAnt&lt;_xlpm.limInf,"FAL","")))))))</f>
        <v>FAL</v>
      </c>
      <c r="E32" s="192" t="str">
        <f>IFERROR(IF(C32="","",IF(ABS((INT($X$4/100)*60+MOD($X$4,100))-(INT(C32/100)*60+MOD(C32,100)))&lt;=5,0,(INT($X$4/100)*60+MOD($X$4,100))-(INT(C32/100)*60+MOD(C32,100))))*-1,"")</f>
        <v/>
      </c>
      <c r="F32" s="42">
        <f ca="1">IF($B$51=18,"HOJE",18)</f>
        <v>18</v>
      </c>
      <c r="G32" s="272"/>
      <c r="H32" s="273"/>
      <c r="I32" s="273"/>
      <c r="J32" s="176" t="str">
        <f>IFERROR(IF(H32="","",IF(ABS((INT($X$4/100)*60+MOD($X$4,100))-(INT(H32/100)*60+MOD(H32,100)))&lt;=5,0,(INT($X$4/100)*60+MOD($X$4,100))-(INT(H32/100)*60+MOD(H32,100))))*-1,"")</f>
        <v/>
      </c>
      <c r="K32" s="42">
        <f ca="1">IF($B$51=28,"HOJE",28)</f>
        <v>28</v>
      </c>
      <c r="L32" s="47"/>
      <c r="M32" s="48"/>
      <c r="N32" s="50" t="str">
        <f ca="1">_xlfn.LET(_xlpm.a,K31,_xlpm.c,M32,_xlpm.x,$X$4,_xlpm.limInf,$B$51,_xlpm.limSup,$C$51,_xlpm.linhaAnt,K32,IF(_xlpm.a="FÉRIAS","FRS",IF(_xlpm.a="FERIADO","FER",IF(_xlpm.a="NTRAB","NTB",IF(AND(_xlpm.a="ATESTADO",_xlpm.c=""),"ATD",IF(_xlpm.c&lt;&gt;"",IF(_xlpm.c&gt;=_xlpm.x,"OK","ANT"),IF(_xlpm.linhaAnt&lt;_xlpm.limInf,"FAL","")))))))</f>
        <v/>
      </c>
      <c r="O32" s="192" t="str">
        <f>IF($N$47&lt;&gt;"SIM","",IFERROR(IF(TRIM(M32&amp;"")="","",_xlfn.LET(_xlpm.v,VALUE(TRIM(M32&amp;"")),_xlpm.alvo,(INT($X$4/100)*60+MOD($X$4,100)),_xlpm.real,(INT(_xlpm.v/100)*60+MOD(_xlpm.v,100)),_xlpm.dif,_xlpm.alvo-_xlpm.real,IF(ABS(_xlpm.dif)&lt;=5,0,_xlpm.dif))*-1),"ER"))</f>
        <v/>
      </c>
      <c r="P32" s="236"/>
      <c r="Q32" s="235"/>
      <c r="R32" s="190"/>
      <c r="S32" s="239" t="str">
        <f t="shared" si="0"/>
        <v/>
      </c>
      <c r="T32" s="233" t="str">
        <f t="shared" si="1"/>
        <v/>
      </c>
      <c r="U32" s="5"/>
      <c r="V32" s="5"/>
      <c r="W32" s="5"/>
    </row>
    <row r="33" spans="1:23" x14ac:dyDescent="0.25">
      <c r="A33" s="42" t="str">
        <f>IF(A29="SÁBADO","DOMINGO",IF(A29="DOMINGO","SEGUNDA",IF(A29="SEGUNDA","TERÇA",IF(A29="SEGUNDA","TERÇA",IF(A29="TERÇA","QUARTA",IF(A29="QUARTA","QUINTA",IF(A29="QUINTA","SEXTA",IF(A29="SEXTA","SÁBADO","ERRO"))))))))</f>
        <v>DOMINGO</v>
      </c>
      <c r="B33" s="47"/>
      <c r="C33" s="48"/>
      <c r="D33" s="50" t="str">
        <f ca="1">_xlfn.LET(_xlpm.a,A31,_xlpm.c,C33,_xlpm.x,$X$5,_xlpm.y,$Y$5,_xlpm.limInf,$B$51,_xlpm.limSup,$C$51,_xlpm.linhaAnt,A32,IF(_xlpm.a="FÉRIAS","FRS",IF(_xlpm.a="FERIADO","FER",IF(_xlpm.a="NTRAB","NTB",IF(AND(_xlpm.a="ATESTADO",_xlpm.c=""),"ATD",IF(_xlpm.c&lt;&gt;"",IF(_xlpm.c&lt;=_xlpm.x,IF(_xlpm.c&gt;_xlpm.y,"DP","OK"),"ATR"),IF(_xlpm.linhaAnt&lt;_xlpm.limInf,"FAL","")))))))</f>
        <v>FAL</v>
      </c>
      <c r="E33" s="192" t="str">
        <f>IFERROR(IF(C33="","",IF(ABS((INT($Y$5/100)*60+MOD($Y$5,100))-(INT(C33/100)*60+MOD(C33,100)))&lt;=5,0,(INT($Y$5/100)*60+MOD($Y$5,100))-(INT(C33/100)*60+MOD(C33,100)))),"")</f>
        <v/>
      </c>
      <c r="F33" s="42" t="str">
        <f>IF(F29="SÁBADO","DOMINGO",IF(F29="DOMINGO","SEGUNDA",IF(F29="SEGUNDA","TERÇA",IF(F29="SEGUNDA","TERÇA",IF(F29="TERÇA","QUARTA",IF(F29="QUARTA","QUINTA",IF(F29="QUINTA","SEXTA",IF(F29="SEXTA","SÁBADO","ERRO"))))))))</f>
        <v>QUARTA</v>
      </c>
      <c r="G33" s="272"/>
      <c r="H33" s="273"/>
      <c r="I33" s="273"/>
      <c r="J33" s="176" t="str">
        <f>IFERROR(IF(H33="","",IF(ABS((INT($Y$5/100)*60+MOD($Y$5,100))-(INT(H33/100)*60+MOD(H33,100)))&lt;=5,0,(INT($Y$5/100)*60+MOD($Y$5,100))-(INT(H33/100)*60+MOD(H33,100)))),"")</f>
        <v/>
      </c>
      <c r="K33" s="42" t="str">
        <f>IF(K29="SÁBADO","DOMINGO",IF(K29="DOMINGO","SEGUNDA",IF(K29="SEGUNDA","TERÇA",IF(K29="SEGUNDA","TERÇA",IF(K29="TERÇA","QUARTA",IF(K29="QUARTA","QUINTA",IF(K29="QUINTA","SEXTA",IF(K29="SEXTA","SÁBADO","ERRO"))))))))</f>
        <v>SÁBADO</v>
      </c>
      <c r="L33" s="47"/>
      <c r="M33" s="48"/>
      <c r="N33" s="50" t="str">
        <f ca="1">_xlfn.LET(_xlpm.a,K31,_xlpm.c,M33,_xlpm.x,$X$5,_xlpm.y,$Y$5,_xlpm.limInf,$B$51,_xlpm.limSup,$C$51,_xlpm.linhaAnt,K32,IF(_xlpm.a="FÉRIAS","FRS",IF(_xlpm.a="FERIADO","FER",IF(_xlpm.a="NTRAB","NTB",IF(AND(_xlpm.a="ATESTADO",_xlpm.c=""),"ATD",IF(_xlpm.c&lt;&gt;"",IF(_xlpm.c&lt;=_xlpm.x,IF(_xlpm.c&gt;_xlpm.y,"DP","OK"),"ATR"),IF(_xlpm.linhaAnt&lt;_xlpm.limInf,"FAL","")))))))</f>
        <v/>
      </c>
      <c r="O33" s="192" t="str">
        <f>IF($N$47&lt;&gt;"SIM","",IFERROR(IF(TRIM(M33&amp;"")="","",_xlfn.LET(_xlpm.v,VALUE(TRIM(M33&amp;"")),_xlpm.alvo,(INT($Y$5/100)*60+MOD($Y$5,100)),_xlpm.real,(INT(_xlpm.v/100)*60+MOD(_xlpm.v,100)),_xlpm.dif,_xlpm.alvo-_xlpm.real,IF(ABS(_xlpm.dif)&lt;=5,0,_xlpm.dif))),"ER"))</f>
        <v/>
      </c>
      <c r="P33" s="231"/>
      <c r="Q33" s="235"/>
      <c r="R33" s="190"/>
      <c r="S33" s="239" t="str">
        <f t="shared" si="0"/>
        <v/>
      </c>
      <c r="T33" s="233" t="str">
        <f t="shared" si="1"/>
        <v/>
      </c>
      <c r="U33" s="5"/>
      <c r="V33" s="5"/>
      <c r="W33" s="5"/>
    </row>
    <row r="34" spans="1:23" x14ac:dyDescent="0.25">
      <c r="A34" s="82"/>
      <c r="B34" s="47"/>
      <c r="C34" s="48"/>
      <c r="D34" s="50" t="str">
        <f ca="1">_xlfn.LET(_xlpm.a,A31,_xlpm.c,C34,_xlpm.x,$X$6,_xlpm.limInf,$B$51,_xlpm.limSup,$C$51,_xlpm.linhaAnt,A32,IF(_xlpm.a="FÉRIAS","FRS",IF(_xlpm.a="FERIADO","FER",IF(_xlpm.a="NTRAB","NTB",IF(AND(_xlpm.a="ATESTADO",_xlpm.c=""),"ATD",IF(_xlpm.c&lt;&gt;"",IF(_xlpm.c&gt;=_xlpm.x,"OK","ANT"),IF(_xlpm.linhaAnt&lt;_xlpm.limInf,"FAL","")))))))</f>
        <v>FAL</v>
      </c>
      <c r="E34" s="192" t="str">
        <f>IFERROR(IF(C34="","",IF(ABS((INT($X$6/100)*60+MOD($X$6,100))-(INT(C34/100)*60+MOD(C34,100)))&lt;=5,0,(INT($X$6/100)*60+MOD($X$6,100))-(INT(C34/100)*60+MOD(C34,100))))*-1,"")</f>
        <v/>
      </c>
      <c r="F34" s="82"/>
      <c r="G34" s="272"/>
      <c r="H34" s="273"/>
      <c r="I34" s="273"/>
      <c r="J34" s="176" t="str">
        <f>IFERROR(IF(H34="","",IF(ABS((INT($X$6/100)*60+MOD($X$6,100))-(INT(H34/100)*60+MOD(H34,100)))&lt;=5,0,(INT($X$6/100)*60+MOD($X$6,100))-(INT(H34/100)*60+MOD(H34,100))))*-1,"")</f>
        <v/>
      </c>
      <c r="K34" s="40" t="b">
        <v>1</v>
      </c>
      <c r="L34" s="47"/>
      <c r="M34" s="48"/>
      <c r="N34" s="50" t="str">
        <f ca="1">_xlfn.LET(_xlpm.a,K31,_xlpm.c,M34,_xlpm.x,$X$6,_xlpm.limInf,$B$51,_xlpm.limSup,$C$51,_xlpm.linhaAnt,K32,IF(_xlpm.a="FÉRIAS","FRS",IF(_xlpm.a="FERIADO","FER",IF(_xlpm.a="NTRAB","NTB",IF(AND(_xlpm.a="ATESTADO",_xlpm.c=""),"ATD",IF(_xlpm.c&lt;&gt;"",IF(_xlpm.c&gt;=_xlpm.x,"OK","ANT"),IF(_xlpm.linhaAnt&lt;_xlpm.limInf,"FAL","")))))))</f>
        <v/>
      </c>
      <c r="O34" s="192" t="str">
        <f>IF($N$47&lt;&gt;"SIM","",IFERROR(IF(TRIM(M34&amp;"")="","",_xlfn.LET(_xlpm.v,VALUE(TRIM(M34&amp;"")),_xlpm.alvo,(INT($X$6/100)*60+MOD($X$6,100)),_xlpm.real,(INT(_xlpm.v/100)*60+MOD(_xlpm.v,100)),_xlpm.dif,_xlpm.alvo-_xlpm.real,IF(ABS(_xlpm.dif)&lt;=5,0,_xlpm.dif))*-1),"ER"))</f>
        <v/>
      </c>
      <c r="P34" s="231"/>
      <c r="Q34" s="235"/>
      <c r="R34" s="190"/>
      <c r="S34" s="239" t="str">
        <f t="shared" si="0"/>
        <v/>
      </c>
      <c r="T34" s="233" t="str">
        <f t="shared" si="1"/>
        <v/>
      </c>
      <c r="U34" s="5"/>
      <c r="V34" s="5"/>
      <c r="W34" s="5"/>
    </row>
    <row r="35" spans="1:23" ht="15" customHeight="1" x14ac:dyDescent="0.25">
      <c r="A35" s="11"/>
      <c r="B35" s="46"/>
      <c r="C35" s="7"/>
      <c r="D35" s="49" t="str">
        <f ca="1">_xlfn.LET(_xlpm.a,A35,_xlpm.c,C35,_xlpm.x,$X$3,_xlpm.y,$Y$3,_xlpm.limInf,$B$51,_xlpm.limSup,$C$51,_xlpm.linhaAnt,A36,IF(_xlpm.a="FÉRIAS","FRS",IF(_xlpm.a="FERIADO","FER",IF(_xlpm.a="NTRAB","NTB",IF(AND(_xlpm.a="ATESTADO",_xlpm.c=""),"ATD",IF(_xlpm.c&lt;&gt;"",IF(_xlpm.c&lt;=_xlpm.x,IF(_xlpm.c&gt;_xlpm.y,"DP","OK"),"ATR"),IF(_xlpm.linhaAnt&lt;_xlpm.limInf,"FAL","")))))))</f>
        <v>FAL</v>
      </c>
      <c r="E35" s="192" t="str">
        <f>IFERROR(IF(C35="","",IF(A37="SÁBADO",IF(ABS((INT($Y$8/100)*60+MOD($Y$8,100))-(INT(C35/100)*60+MOD(C35,100)))&lt;=5,0,(INT($Y$8/100)*60+MOD($Y$8,100))-(INT(C35/100)*60+MOD(C35,100))),IF(ABS((INT($Y$3/100)*60+MOD($Y$3,100))-(INT(C35/100)*60+MOD(C35,100)))&lt;=5,0,(INT($Y$3/100)*60+MOD($Y$3,100))-(INT(C35/100)*60+MOD(C35,100))))),"")</f>
        <v/>
      </c>
      <c r="F35" s="11"/>
      <c r="G35" s="46"/>
      <c r="H35" s="7"/>
      <c r="I35" s="49" t="str">
        <f ca="1">_xlfn.LET(_xlpm.a,F35,_xlpm.c,H35,_xlpm.x,$X$3,_xlpm.y,$Y$3,_xlpm.limInf,$B$51,_xlpm.limSup,$C$51,_xlpm.linhaAnt,F36,IF(_xlpm.a="FÉRIAS","FRS",IF(_xlpm.a="FERIADO","FER",IF(_xlpm.a="NTRAB","NTB",IF(AND(_xlpm.a="ATESTADO",_xlpm.c=""),"ATD",IF(_xlpm.c&lt;&gt;"",IF(_xlpm.c&lt;=_xlpm.x,IF(_xlpm.c&gt;_xlpm.y,"DP","OK"),"ATR"),IF(_xlpm.linhaAnt&lt;_xlpm.limInf,"FAL","")))))))</f>
        <v/>
      </c>
      <c r="J35" s="176" t="str">
        <f>IFERROR(IF(H35="","",IF(F37="SÁBADO",IF(ABS((INT($Y$8/100)*60+MOD($Y$8,100))-(INT(H35/100)*60+MOD(H35,100)))&lt;=5,0,(INT($Y$8/100)*60+MOD($Y$8,100))-(INT(H35/100)*60+MOD(H35,100))),IF(ABS((INT($Y$3/100)*60+MOD($Y$3,100))-(INT(H35/100)*60+MOD(H35,100)))&lt;=5,0,(INT($Y$3/100)*60+MOD($Y$3,100))-(INT(H35/100)*60+MOD(H35,100))))),"")</f>
        <v/>
      </c>
      <c r="K35" s="11"/>
      <c r="L35" s="46"/>
      <c r="M35" s="7"/>
      <c r="N35" s="49" t="str">
        <f ca="1">_xlfn.LET(_xlpm.a,K35,_xlpm.c,M35,_xlpm.x,$X$3,_xlpm.y,$Y$3,_xlpm.limInf,$B$51,_xlpm.limSup,$C$51,_xlpm.linhaAnt,K36,IF(_xlpm.a="FÉRIAS","FRS",IF(_xlpm.a="FERIADO","FER",IF(_xlpm.a="NTRAB","NTB",IF(AND(_xlpm.a="ATESTADO",_xlpm.c=""),"ATD",IF(_xlpm.c&lt;&gt;"",IF(_xlpm.c&lt;=_xlpm.x,IF(_xlpm.c&gt;_xlpm.y,"DP","OK"),"ATR"),IF(_xlpm.linhaAnt&lt;_xlpm.limInf,"FAL","")))))))</f>
        <v/>
      </c>
      <c r="O35" s="192" t="str">
        <f>IF($N$47&lt;&gt;"SIM","",IFERROR(IF(TRIM(M35&amp;"")="","",_xlfn.LET(_xlpm.v,VALUE(TRIM(M35&amp;"")),_xlpm.alvo,IF(K37="SÁBADO",(INT($Y$8/100)*60+MOD($Y$8,100)),(INT($Y$3/100)*60+MOD($Y$3,100))),_xlpm.real,(INT(_xlpm.v/100)*60+MOD(_xlpm.v,100)),_xlpm.dif,_xlpm.alvo-_xlpm.real,IF(ABS(_xlpm.dif)&lt;=5,0,_xlpm.dif))),"ER"))</f>
        <v/>
      </c>
      <c r="P35" s="231"/>
      <c r="Q35" s="235"/>
      <c r="R35" s="190"/>
      <c r="S35" s="239" t="str">
        <f t="shared" si="0"/>
        <v/>
      </c>
      <c r="T35" s="233" t="str">
        <f t="shared" si="1"/>
        <v/>
      </c>
      <c r="U35" s="5"/>
      <c r="V35" s="5"/>
      <c r="W35" s="5"/>
    </row>
    <row r="36" spans="1:23" x14ac:dyDescent="0.25">
      <c r="A36" s="41">
        <f ca="1">IF($B$51=9,"HOJE",9)</f>
        <v>9</v>
      </c>
      <c r="B36" s="46"/>
      <c r="C36" s="7"/>
      <c r="D36" s="49" t="str">
        <f ca="1">_xlfn.LET(_xlpm.a,A35,_xlpm.c,C36,_xlpm.x,$X$4,_xlpm.limInf,$B$51,_xlpm.limSup,$C$51,_xlpm.linhaAnt,A36,IF(_xlpm.a="FÉRIAS","FRS",IF(_xlpm.a="FERIADO","FER",IF(_xlpm.a="NTRAB","NTB",IF(AND(_xlpm.a="ATESTADO",_xlpm.c=""),"ATD",IF(_xlpm.c&lt;&gt;"",IF(_xlpm.c&gt;=_xlpm.x,"OK","ANT"),IF(_xlpm.linhaAnt&lt;_xlpm.limInf,"FAL","")))))))</f>
        <v>FAL</v>
      </c>
      <c r="E36" s="192" t="str">
        <f>IFERROR(IF(C36="","",IF(ABS((INT($X$4/100)*60+MOD($X$4,100))-(INT(C36/100)*60+MOD(C36,100)))&lt;=5,0,(INT($X$4/100)*60+MOD($X$4,100))-(INT(C36/100)*60+MOD(C36,100))))*-1,"")</f>
        <v/>
      </c>
      <c r="F36" s="41">
        <f ca="1">IF($B$51=19,"HOJE",19)</f>
        <v>19</v>
      </c>
      <c r="G36" s="46"/>
      <c r="H36" s="7"/>
      <c r="I36" s="49" t="str">
        <f ca="1">_xlfn.LET(_xlpm.a,F35,_xlpm.c,H36,_xlpm.x,$X$4,_xlpm.limInf,$B$51,_xlpm.limSup,$C$51,_xlpm.linhaAnt,F36,IF(_xlpm.a="FÉRIAS","FRS",IF(_xlpm.a="FERIADO","FER",IF(_xlpm.a="NTRAB","NTB",IF(AND(_xlpm.a="ATESTADO",_xlpm.c=""),"ATD",IF(_xlpm.c&lt;&gt;"",IF(_xlpm.c&gt;=_xlpm.x,"OK","ANT"),IF(_xlpm.linhaAnt&lt;_xlpm.limInf,"FAL","")))))))</f>
        <v/>
      </c>
      <c r="J36" s="176" t="str">
        <f>IFERROR(IF(H36="","",IF(ABS((INT($X$4/100)*60+MOD($X$4,100))-(INT(H36/100)*60+MOD(H36,100)))&lt;=5,0,(INT($X$4/100)*60+MOD($X$4,100))-(INT(H36/100)*60+MOD(H36,100))))*-1,"")</f>
        <v/>
      </c>
      <c r="K36" s="37">
        <f ca="1">IF($B$51=29,"HOJE",29)</f>
        <v>29</v>
      </c>
      <c r="L36" s="46"/>
      <c r="M36" s="7"/>
      <c r="N36" s="49" t="str">
        <f ca="1">_xlfn.LET(_xlpm.a,K35,_xlpm.c,M36,_xlpm.x,$X$4,_xlpm.limInf,$B$51,_xlpm.limSup,$C$51,_xlpm.linhaAnt,K36,IF(_xlpm.a="FÉRIAS","FRS",IF(_xlpm.a="FERIADO","FER",IF(_xlpm.a="NTRAB","NTB",IF(AND(_xlpm.a="ATESTADO",_xlpm.c=""),"ATD",IF(_xlpm.c&lt;&gt;"",IF(_xlpm.c&gt;=_xlpm.x,"OK","ANT"),IF(_xlpm.linhaAnt&lt;_xlpm.limInf,"FAL","")))))))</f>
        <v/>
      </c>
      <c r="O36" s="192" t="str">
        <f>IF($N$47&lt;&gt;"SIM","",IFERROR(IF(TRIM(M36&amp;"")="","",_xlfn.LET(_xlpm.v,VALUE(TRIM(M36&amp;"")),_xlpm.alvo,(INT($X$4/100)*60+MOD($X$4,100)),_xlpm.real,(INT(_xlpm.v/100)*60+MOD(_xlpm.v,100)),_xlpm.dif,_xlpm.alvo-_xlpm.real,IF(ABS(_xlpm.dif)&lt;=5,0,_xlpm.dif))*-1),"ER"))</f>
        <v/>
      </c>
      <c r="P36" s="231"/>
      <c r="Q36" s="235"/>
      <c r="R36" s="190"/>
      <c r="S36" s="239" t="str">
        <f t="shared" si="0"/>
        <v/>
      </c>
      <c r="T36" s="233" t="str">
        <f t="shared" si="1"/>
        <v/>
      </c>
      <c r="U36" s="5"/>
      <c r="V36" s="5"/>
      <c r="W36" s="5"/>
    </row>
    <row r="37" spans="1:23" x14ac:dyDescent="0.25">
      <c r="A37" s="41" t="str">
        <f>IF(A33="SÁBADO","DOMINGO",IF(A33="DOMINGO","SEGUNDA",IF(A33="SEGUNDA","TERÇA",IF(A33="SEGUNDA","TERÇA",IF(A33="TERÇA","QUARTA",IF(A33="QUARTA","QUINTA",IF(A33="QUINTA","SEXTA",IF(A33="SEXTA","SÁBADO","ERRO"))))))))</f>
        <v>SEGUNDA</v>
      </c>
      <c r="B37" s="46"/>
      <c r="C37" s="7"/>
      <c r="D37" s="49" t="str">
        <f ca="1">_xlfn.LET(_xlpm.a,A35,_xlpm.c,C37,_xlpm.x,$X$5,_xlpm.y,$Y$5,_xlpm.limInf,$B$51,_xlpm.limSup,$C$51,_xlpm.linhaAnt,A36,IF(_xlpm.a="FÉRIAS","FRS",IF(_xlpm.a="FERIADO","FER",IF(_xlpm.a="NTRAB","NTB",IF(AND(_xlpm.a="ATESTADO",_xlpm.c=""),"ATD",IF(_xlpm.c&lt;&gt;"",IF(_xlpm.c&lt;=_xlpm.x,IF(_xlpm.c&gt;_xlpm.y,"DP","OK"),"ATR"),IF(_xlpm.linhaAnt&lt;_xlpm.limInf,"FAL","")))))))</f>
        <v>FAL</v>
      </c>
      <c r="E37" s="192" t="str">
        <f>IFERROR(IF(C37="","",IF(ABS((INT($Y$5/100)*60+MOD($Y$5,100))-(INT(C37/100)*60+MOD(C37,100)))&lt;=5,0,(INT($Y$5/100)*60+MOD($Y$5,100))-(INT(C37/100)*60+MOD(C37,100)))),"")</f>
        <v/>
      </c>
      <c r="F37" s="41" t="str">
        <f>IF(F33="SÁBADO","DOMINGO",IF(F33="DOMINGO","SEGUNDA",IF(F33="SEGUNDA","TERÇA",IF(F33="SEGUNDA","TERÇA",IF(F33="TERÇA","QUARTA",IF(F33="QUARTA","QUINTA",IF(F33="QUINTA","SEXTA",IF(F33="SEXTA","SÁBADO","ERRO"))))))))</f>
        <v>QUINTA</v>
      </c>
      <c r="G37" s="46"/>
      <c r="H37" s="7"/>
      <c r="I37" s="49" t="str">
        <f ca="1">_xlfn.LET(_xlpm.a,F35,_xlpm.c,H37,_xlpm.x,$X$5,_xlpm.y,$Y$5,_xlpm.limInf,$B$51,_xlpm.limSup,$C$51,_xlpm.linhaAnt,F36,IF(_xlpm.a="FÉRIAS","FRS",IF(_xlpm.a="FERIADO","FER",IF(_xlpm.a="NTRAB","NTB",IF(AND(_xlpm.a="ATESTADO",_xlpm.c=""),"ATD",IF(_xlpm.c&lt;&gt;"",IF(_xlpm.c&lt;=_xlpm.x,IF(_xlpm.c&gt;_xlpm.y,"DP","OK"),"ATR"),IF(_xlpm.linhaAnt&lt;_xlpm.limInf,"FAL","")))))))</f>
        <v/>
      </c>
      <c r="J37" s="176" t="str">
        <f>IFERROR(IF(H37="","",IF(ABS((INT($Y$5/100)*60+MOD($Y$5,100))-(INT(H37/100)*60+MOD(H37,100)))&lt;=5,0,(INT($Y$5/100)*60+MOD($Y$5,100))-(INT(H37/100)*60+MOD(H37,100)))),"")</f>
        <v/>
      </c>
      <c r="K37" s="37" t="str">
        <f ca="1">IF(K36&gt;C53,"",IF(K33="SÁBADO","DOMINGO",IF(K33="DOMINGO","SEGUNDA",IF(K33="SEGUNDA","TERÇA",IF(K33="SEGUNDA","TERÇA",IF(K33="TERÇA","QUARTA",IF(K33="QUARTA","QUINTA",IF(K33="QUINTA","SEXTA",IF(K33="SEXTA","SÁBADO","ERRO")))))))))</f>
        <v>DOMINGO</v>
      </c>
      <c r="L37" s="46"/>
      <c r="M37" s="7"/>
      <c r="N37" s="49" t="str">
        <f ca="1">_xlfn.LET(_xlpm.a,K35,_xlpm.c,M37,_xlpm.x,$X$5,_xlpm.y,$Y$5,_xlpm.limInf,$B$51,_xlpm.limSup,$C$51,_xlpm.linhaAnt,K36,IF(_xlpm.a="FÉRIAS","FRS",IF(_xlpm.a="FERIADO","FER",IF(_xlpm.a="NTRAB","NTB",IF(AND(_xlpm.a="ATESTADO",_xlpm.c=""),"ATD",IF(_xlpm.c&lt;&gt;"",IF(_xlpm.c&lt;=_xlpm.x,IF(_xlpm.c&gt;_xlpm.y,"DP","OK"),"ATR"),IF(_xlpm.linhaAnt&lt;_xlpm.limInf,"FAL","")))))))</f>
        <v/>
      </c>
      <c r="O37" s="192" t="str">
        <f>IF($N$47&lt;&gt;"SIM","",IFERROR(IF(TRIM(M37&amp;"")="","",_xlfn.LET(_xlpm.v,VALUE(TRIM(M37&amp;"")),_xlpm.alvo,(INT($Y$5/100)*60+MOD($Y$5,100)),_xlpm.real,(INT(_xlpm.v/100)*60+MOD(_xlpm.v,100)),_xlpm.dif,_xlpm.alvo-_xlpm.real,IF(ABS(_xlpm.dif)&lt;=5,0,_xlpm.dif))),"ER"))</f>
        <v/>
      </c>
      <c r="P37" s="236"/>
      <c r="Q37" s="235"/>
      <c r="R37" s="190"/>
      <c r="S37" s="239" t="str">
        <f t="shared" si="0"/>
        <v/>
      </c>
      <c r="T37" s="233" t="str">
        <f t="shared" si="1"/>
        <v/>
      </c>
      <c r="U37" s="5"/>
      <c r="V37" s="5"/>
    </row>
    <row r="38" spans="1:23" x14ac:dyDescent="0.25">
      <c r="A38" s="38"/>
      <c r="B38" s="46"/>
      <c r="C38" s="7"/>
      <c r="D38" s="49" t="str">
        <f ca="1">_xlfn.LET(_xlpm.a,A35,_xlpm.c,C38,_xlpm.x,$X$6,_xlpm.limInf,$B$51,_xlpm.limSup,$C$51,_xlpm.linhaAnt,A36,IF(_xlpm.a="FÉRIAS","FRS",IF(_xlpm.a="FERIADO","FER",IF(_xlpm.a="NTRAB","NTB",IF(AND(_xlpm.a="ATESTADO",_xlpm.c=""),"ATD",IF(_xlpm.c&lt;&gt;"",IF(_xlpm.c&gt;=_xlpm.x,"OK","ANT"),IF(_xlpm.linhaAnt&lt;_xlpm.limInf,"FAL","")))))))</f>
        <v>FAL</v>
      </c>
      <c r="E38" s="192" t="str">
        <f>IFERROR(IF(C38="","",IF(ABS((INT($X$6/100)*60+MOD($X$6,100))-(INT(C38/100)*60+MOD(C38,100)))&lt;=5,0,(INT($X$6/100)*60+MOD($X$6,100))-(INT(C38/100)*60+MOD(C38,100))))*-1,"")</f>
        <v/>
      </c>
      <c r="F38" s="38"/>
      <c r="G38" s="46"/>
      <c r="H38" s="7"/>
      <c r="I38" s="49" t="str">
        <f ca="1">_xlfn.LET(_xlpm.a,F35,_xlpm.c,H38,_xlpm.x,$X$6,_xlpm.limInf,$B$51,_xlpm.limSup,$C$51,_xlpm.linhaAnt,F36,IF(_xlpm.a="FÉRIAS","FRS",IF(_xlpm.a="FERIADO","FER",IF(_xlpm.a="NTRAB","NTB",IF(AND(_xlpm.a="ATESTADO",_xlpm.c=""),"ATD",IF(_xlpm.c&lt;&gt;"",IF(_xlpm.c&gt;=_xlpm.x,"OK","ANT"),IF(_xlpm.linhaAnt&lt;_xlpm.limInf,"FAL","")))))))</f>
        <v/>
      </c>
      <c r="J38" s="176" t="str">
        <f>IFERROR(IF(H38="","",IF(ABS((INT($X$6/100)*60+MOD($X$6,100))-(INT(H38/100)*60+MOD(H38,100)))&lt;=5,0,(INT($X$6/100)*60+MOD($X$6,100))-(INT(H38/100)*60+MOD(H38,100))))*-1,"")</f>
        <v/>
      </c>
      <c r="K38" s="38"/>
      <c r="L38" s="46"/>
      <c r="M38" s="7"/>
      <c r="N38" s="49" t="str">
        <f ca="1">_xlfn.LET(_xlpm.a,K35,_xlpm.c,M38,_xlpm.x,$X$6,_xlpm.limInf,$B$51,_xlpm.limSup,$C$51,_xlpm.linhaAnt,K36,IF(_xlpm.a="FÉRIAS","FRS",IF(_xlpm.a="FERIADO","FER",IF(_xlpm.a="NTRAB","NTB",IF(AND(_xlpm.a="ATESTADO",_xlpm.c=""),"ATD",IF(_xlpm.c&lt;&gt;"",IF(_xlpm.c&gt;=_xlpm.x,"OK","ANT"),IF(_xlpm.linhaAnt&lt;_xlpm.limInf,"FAL","")))))))</f>
        <v/>
      </c>
      <c r="O38" s="192" t="str">
        <f>IF($N$47&lt;&gt;"SIM","",IFERROR(IF(TRIM(M38&amp;"")="","",_xlfn.LET(_xlpm.v,VALUE(TRIM(M38&amp;"")),_xlpm.alvo,(INT($X$6/100)*60+MOD($X$6,100)),_xlpm.real,(INT(_xlpm.v/100)*60+MOD(_xlpm.v,100)),_xlpm.dif,_xlpm.alvo-_xlpm.real,IF(ABS(_xlpm.dif)&lt;=5,0,_xlpm.dif))*-1),"ER"))</f>
        <v/>
      </c>
      <c r="P38" s="231"/>
      <c r="Q38" s="235"/>
      <c r="R38" s="190"/>
      <c r="S38" s="239" t="str">
        <f t="shared" si="0"/>
        <v/>
      </c>
      <c r="T38" s="233" t="str">
        <f t="shared" si="1"/>
        <v/>
      </c>
      <c r="U38" s="5"/>
      <c r="V38" s="5"/>
    </row>
    <row r="39" spans="1:23" ht="15" customHeight="1" x14ac:dyDescent="0.25">
      <c r="A39" s="12"/>
      <c r="B39" s="47"/>
      <c r="C39" s="48"/>
      <c r="D39" s="50" t="str">
        <f ca="1">_xlfn.LET(_xlpm.a,A39,_xlpm.c,C39,_xlpm.x,$X$8,_xlpm.y,$Y$8,_xlpm.limInf,$B$51,_xlpm.limSup,$C$51,_xlpm.linhaAnt,A40,IF(_xlpm.a="FÉRIAS","FRS",IF(_xlpm.a="NTRAB","NT",IF(AND(_xlpm.a="ATESTADO",_xlpm.c=""),"ATD",IF(_xlpm.a="FERIADO","FER",IF(_xlpm.c&lt;&gt;"",IF(_xlpm.c&lt;=_xlpm.x,IF(_xlpm.c&gt;_xlpm.y,"DP","OK"),"ATR"),IF(_xlpm.linhaAnt&lt;_xlpm.limInf,"FAL","")))))))</f>
        <v/>
      </c>
      <c r="E39" s="192" t="str">
        <f>IFERROR(IF(C39="","",IF(A41="SÁBADO",IF(ABS((INT($Y$8/100)*60+MOD($Y$8,100))-(INT(C39/100)*60+MOD(C39,100)))&lt;=5,0,(INT($Y$8/100)*60+MOD($Y$8,100))-(INT(C39/100)*60+MOD(C39,100))),IF(ABS((INT($Y$3/100)*60+MOD($Y$3,100))-(INT(C39/100)*60+MOD(C39,100)))&lt;=5,0,(INT($Y$3/100)*60+MOD($Y$3,100))-(INT(C39/100)*60+MOD(C39,100))))),"")</f>
        <v/>
      </c>
      <c r="F39" s="12"/>
      <c r="G39" s="47"/>
      <c r="H39" s="48"/>
      <c r="I39" s="50" t="str">
        <f ca="1">_xlfn.LET(_xlpm.a,F39,_xlpm.c,H39,_xlpm.x,$X$3,_xlpm.y,$Y$3,_xlpm.limInf,$B$51,_xlpm.limSup,$C$51,_xlpm.linhaAnt,F40,IF(_xlpm.a="FÉRIAS","FRS",IF(_xlpm.a="FERIADO","FER",IF(_xlpm.a="NTRAB","NTB",IF(AND(_xlpm.a="ATESTADO",_xlpm.c=""),"ATD",IF(_xlpm.c&lt;&gt;"",IF(_xlpm.c&lt;=_xlpm.x,IF(_xlpm.c&gt;_xlpm.y,"DP","OK"),"ATR"),IF(_xlpm.linhaAnt&lt;_xlpm.limInf,"FAL","")))))))</f>
        <v/>
      </c>
      <c r="J39" s="176" t="str">
        <f>IFERROR(IF(H39="","",IF(F41="SÁBADO",IF(ABS((INT($Y$8/100)*60+MOD($Y$8,100))-(INT(H39/100)*60+MOD(H39,100)))&lt;=5,0,(INT($Y$8/100)*60+MOD($Y$8,100))-(INT(H39/100)*60+MOD(H39,100))),IF(ABS((INT($Y$3/100)*60+MOD($Y$3,100))-(INT(H39/100)*60+MOD(H39,100)))&lt;=5,0,(INT($Y$3/100)*60+MOD($Y$3,100))-(INT(H39/100)*60+MOD(H39,100))))),"")</f>
        <v/>
      </c>
      <c r="K39" s="12"/>
      <c r="L39" s="47"/>
      <c r="M39" s="48"/>
      <c r="N39" s="50" t="str">
        <f ca="1">_xlfn.LET(_xlpm.a,K39,_xlpm.c,M39,_xlpm.x,$X$3,_xlpm.y,$Y$3,_xlpm.limInf,$B$51,_xlpm.limSup,$C$51,_xlpm.linhaAnt,K40,IF(_xlpm.a="FÉRIAS","FRS",IF(_xlpm.a="FERIADO","FER",IF(_xlpm.a="NTRAB","NTB",IF(AND(_xlpm.a="ATESTADO",_xlpm.c=""),"ATD",IF(_xlpm.c&lt;&gt;"",IF(_xlpm.c&lt;=_xlpm.x,IF(_xlpm.c&gt;_xlpm.y,"DP","OK"),"ATR"),IF(_xlpm.linhaAnt&lt;_xlpm.limInf,"FAL","")))))))</f>
        <v/>
      </c>
      <c r="O39" s="192" t="str">
        <f>IF($N$47&lt;&gt;"SIM","",IFERROR(IF(TRIM(M39&amp;"")="","",_xlfn.LET(_xlpm.v,VALUE(TRIM(M39&amp;"")),_xlpm.alvo,IF(K41="SÁBADO",(INT($Y$8/100)*60+MOD($Y$8,100)),(INT($Y$3/100)*60+MOD($Y$3,100))),_xlpm.real,(INT(_xlpm.v/100)*60+MOD(_xlpm.v,100)),_xlpm.dif,_xlpm.alvo-_xlpm.real,IF(ABS(_xlpm.dif)&lt;=5,0,_xlpm.dif))),"ER"))</f>
        <v/>
      </c>
      <c r="P39" s="231"/>
      <c r="Q39" s="235"/>
      <c r="R39" s="190"/>
      <c r="S39" s="239" t="str">
        <f t="shared" si="0"/>
        <v/>
      </c>
      <c r="T39" s="233" t="str">
        <f t="shared" si="1"/>
        <v/>
      </c>
      <c r="U39" s="5"/>
      <c r="V39" s="5"/>
    </row>
    <row r="40" spans="1:23" x14ac:dyDescent="0.25">
      <c r="A40" s="42" t="str">
        <f ca="1">IF($B$51=10,"HOJE",10)</f>
        <v>HOJE</v>
      </c>
      <c r="B40" s="47"/>
      <c r="C40" s="48"/>
      <c r="D40" s="50" t="str">
        <f ca="1">_xlfn.LET(_xlpm.a,A39,_xlpm.c,C40,_xlpm.x,$X$9,_xlpm.limInf,$B$51,_xlpm.limSup,$C$51,_xlpm.linhaAnt,A40,IF(_xlpm.a="FÉRIAS","FRS",IF(_xlpm.a="NTRAB","NT",IF(AND(_xlpm.a="ATESTADO",_xlpm.c=""),"ATD",IF(_xlpm.a="FERIADO","FER",IF(_xlpm.c&lt;&gt;"",IF(_xlpm.c&gt;=_xlpm.x,"OK","ANT"),IF(_xlpm.linhaAnt&lt;_xlpm.limInf,"FAL","")))))))</f>
        <v/>
      </c>
      <c r="E40" s="192" t="str">
        <f>IFERROR(IF(C40="","",IF(ABS((INT($X$4/100)*60+MOD($X$4,100))-(INT(C40/100)*60+MOD(C40,100)))&lt;=5,0,(INT($X$4/100)*60+MOD($X$4,100))-(INT(C40/100)*60+MOD(C40,100))))*-1,"")</f>
        <v/>
      </c>
      <c r="F40" s="42">
        <f ca="1">IF($B$51=20,"HOJE",20)</f>
        <v>20</v>
      </c>
      <c r="G40" s="47"/>
      <c r="H40" s="48"/>
      <c r="I40" s="50" t="str">
        <f ca="1">_xlfn.LET(_xlpm.a,F39,_xlpm.c,H40,_xlpm.x,$X$4,_xlpm.limInf,$B$51,_xlpm.limSup,$C$51,_xlpm.linhaAnt,F40,IF(_xlpm.a="FÉRIAS","FRS",IF(_xlpm.a="FERIADO","FER",IF(_xlpm.a="NTRAB","NTB",IF(AND(_xlpm.a="ATESTADO",_xlpm.c=""),"ATD",IF(_xlpm.c&lt;&gt;"",IF(_xlpm.c&gt;=_xlpm.x,"OK","ANT"),IF(_xlpm.linhaAnt&lt;_xlpm.limInf,"FAL","")))))))</f>
        <v/>
      </c>
      <c r="J40" s="176" t="str">
        <f>IFERROR(IF(H40="","",IF(ABS((INT($X$4/100)*60+MOD($X$4,100))-(INT(H40/100)*60+MOD(H40,100)))&lt;=5,0,(INT($X$4/100)*60+MOD($X$4,100))-(INT(H40/100)*60+MOD(H40,100))))*-1,"")</f>
        <v/>
      </c>
      <c r="K40" s="39">
        <f ca="1">IF($B$51=30,"HOJE",30)</f>
        <v>30</v>
      </c>
      <c r="L40" s="47"/>
      <c r="M40" s="48"/>
      <c r="N40" s="50" t="str">
        <f ca="1">_xlfn.LET(_xlpm.a,K39,_xlpm.c,M40,_xlpm.x,$X$4,_xlpm.limInf,$B$51,_xlpm.limSup,$C$51,_xlpm.linhaAnt,K40,IF(_xlpm.a="FÉRIAS","FRS",IF(_xlpm.a="FERIADO","FER",IF(_xlpm.a="NTRAB","NTB",IF(AND(_xlpm.a="ATESTADO",_xlpm.c=""),"ATD",IF(_xlpm.c&lt;&gt;"",IF(_xlpm.c&gt;=_xlpm.x,"OK","ANT"),IF(_xlpm.linhaAnt&lt;_xlpm.limInf,"FAL","")))))))</f>
        <v/>
      </c>
      <c r="O40" s="192" t="str">
        <f>IF($N$47&lt;&gt;"SIM","",IFERROR(IF(TRIM(M40&amp;"")="","",_xlfn.LET(_xlpm.v,VALUE(TRIM(M40&amp;"")),_xlpm.alvo,(INT($X$4/100)*60+MOD($X$4,100)),_xlpm.real,(INT(_xlpm.v/100)*60+MOD(_xlpm.v,100)),_xlpm.dif,_xlpm.alvo-_xlpm.real,IF(ABS(_xlpm.dif)&lt;=5,0,_xlpm.dif))*-1),"ER"))</f>
        <v/>
      </c>
      <c r="P40" s="236"/>
      <c r="Q40" s="235"/>
      <c r="R40" s="190"/>
      <c r="S40" s="239" t="str">
        <f t="shared" si="0"/>
        <v/>
      </c>
      <c r="T40" s="233" t="str">
        <f t="shared" si="1"/>
        <v/>
      </c>
      <c r="U40" s="5"/>
      <c r="V40" s="5"/>
    </row>
    <row r="41" spans="1:23" x14ac:dyDescent="0.25">
      <c r="A41" s="42" t="str">
        <f>IF(A37="SÁBADO","DOMINGO",IF(A37="DOMINGO","SEGUNDA",IF(A37="SEGUNDA","TERÇA",IF(A37="SEGUNDA","TERÇA",IF(A37="TERÇA","QUARTA",IF(A37="QUARTA","QUINTA",IF(A37="QUINTA","SEXTA",IF(A37="SEXTA","SÁBADO","ERRO"))))))))</f>
        <v>TERÇA</v>
      </c>
      <c r="B41" s="277" t="s">
        <v>16</v>
      </c>
      <c r="C41" s="278"/>
      <c r="D41" s="278"/>
      <c r="E41" s="192" t="str">
        <f>IFERROR(IF(C41="","",IF(ABS((INT($Y$5/100)*60+MOD($Y$5,100))-(INT(C41/100)*60+MOD(C41,100)))&lt;=5,0,(INT($Y$5/100)*60+MOD($Y$5,100))-(INT(C41/100)*60+MOD(C41,100)))),"")</f>
        <v/>
      </c>
      <c r="F41" s="42" t="str">
        <f>IF(F37="SÁBADO","DOMINGO",IF(F37="DOMINGO","SEGUNDA",IF(F37="SEGUNDA","TERÇA",IF(F37="SEGUNDA","TERÇA",IF(F37="TERÇA","QUARTA",IF(F37="QUARTA","QUINTA",IF(F37="QUINTA","SEXTA",IF(F37="SEXTA","SÁBADO","ERRO"))))))))</f>
        <v>SEXTA</v>
      </c>
      <c r="G41" s="47"/>
      <c r="H41" s="48"/>
      <c r="I41" s="50" t="str">
        <f ca="1">_xlfn.LET(_xlpm.a,F39,_xlpm.c,H41,_xlpm.x,$X$5,_xlpm.y,$Y$5,_xlpm.limInf,$B$51,_xlpm.limSup,$C$51,_xlpm.linhaAnt,F40,IF(_xlpm.a="FÉRIAS","FRS",IF(_xlpm.a="FERIADO","FER",IF(_xlpm.a="NTRAB","NTB",IF(AND(_xlpm.a="ATESTADO",_xlpm.c=""),"ATD",IF(_xlpm.c&lt;&gt;"",IF(_xlpm.c&lt;=_xlpm.x,IF(_xlpm.c&gt;_xlpm.y,"DP","OK"),"ATR"),IF(_xlpm.linhaAnt&lt;_xlpm.limInf,"FAL","")))))))</f>
        <v/>
      </c>
      <c r="J41" s="176" t="str">
        <f>IFERROR(IF(H41="","",IF(ABS((INT($Y$5/100)*60+MOD($Y$5,100))-(INT(H41/100)*60+MOD(H41,100)))&lt;=5,0,(INT($Y$5/100)*60+MOD($Y$5,100))-(INT(H41/100)*60+MOD(H41,100)))),"")</f>
        <v/>
      </c>
      <c r="K41" s="42" t="str">
        <f ca="1">IF(K40&gt;C53,"",IF(K37="SÁBADO","DOMINGO",IF(K37="DOMINGO","SEGUNDA",IF(K37="SEGUNDA","TERÇA",IF(K37="SEGUNDA","TERÇA",IF(K37="TERÇA","QUARTA",IF(K37="QUARTA","QUINTA",IF(K37="QUINTA","SEXTA",IF(K37="SEXTA","SÁBADO","ERRO")))))))))</f>
        <v>SEGUNDA</v>
      </c>
      <c r="L41" s="47"/>
      <c r="M41" s="48"/>
      <c r="N41" s="50" t="str">
        <f ca="1">_xlfn.LET(_xlpm.a,K39,_xlpm.c,M41,_xlpm.x,$X$5,_xlpm.y,$Y$5,_xlpm.limInf,$B$51,_xlpm.limSup,$C$51,_xlpm.linhaAnt,K40,IF(_xlpm.a="FÉRIAS","FRS",IF(_xlpm.a="FERIADO","FER",IF(_xlpm.a="NTRAB","NTB",IF(AND(_xlpm.a="ATESTADO",_xlpm.c=""),"ATD",IF(_xlpm.c&lt;&gt;"",IF(_xlpm.c&lt;=_xlpm.x,IF(_xlpm.c&gt;_xlpm.y,"DP","OK"),"ATR"),IF(_xlpm.linhaAnt&lt;_xlpm.limInf,"FAL","")))))))</f>
        <v/>
      </c>
      <c r="O41" s="192" t="str">
        <f>IF($N$47&lt;&gt;"SIM","",IFERROR(IF(TRIM(M41&amp;"")="","",_xlfn.LET(_xlpm.v,VALUE(TRIM(M41&amp;"")),_xlpm.alvo,(INT($Y$5/100)*60+MOD($Y$5,100)),_xlpm.real,(INT(_xlpm.v/100)*60+MOD(_xlpm.v,100)),_xlpm.dif,_xlpm.alvo-_xlpm.real,IF(ABS(_xlpm.dif)&lt;=5,0,_xlpm.dif))),"ER"))</f>
        <v/>
      </c>
      <c r="P41" s="231"/>
      <c r="Q41" s="235"/>
      <c r="R41" s="190"/>
      <c r="S41" s="239" t="str">
        <f t="shared" si="0"/>
        <v/>
      </c>
      <c r="T41" s="233" t="str">
        <f t="shared" si="1"/>
        <v/>
      </c>
      <c r="U41" s="5"/>
      <c r="V41" s="5"/>
      <c r="W41" s="5"/>
    </row>
    <row r="42" spans="1:23" x14ac:dyDescent="0.25">
      <c r="A42" s="82"/>
      <c r="B42" s="277"/>
      <c r="C42" s="278"/>
      <c r="D42" s="278"/>
      <c r="E42" s="192" t="str">
        <f>IFERROR(IF(C42="","",IF(ABS((INT($X$6/100)*60+MOD($X$6,100))-(INT(C42/100)*60+MOD(C42,100)))&lt;=5,0,(INT($X$6/100)*60+MOD($X$6,100))-(INT(C42/100)*60+MOD(C42,100))))*-1,"")</f>
        <v/>
      </c>
      <c r="F42" s="82"/>
      <c r="G42" s="47"/>
      <c r="H42" s="48"/>
      <c r="I42" s="50" t="str">
        <f ca="1">_xlfn.LET(_xlpm.a,F39,_xlpm.c,H42,_xlpm.x,$X$6,_xlpm.limInf,$B$51,_xlpm.limSup,$C$51,_xlpm.linhaAnt,F40,IF(_xlpm.a="FÉRIAS","FRS",IF(_xlpm.a="FERIADO","FER",IF(_xlpm.a="NTRAB","NTB",IF(AND(_xlpm.a="ATESTADO",_xlpm.c=""),"ATD",IF(_xlpm.c&lt;&gt;"",IF(_xlpm.c&gt;=_xlpm.x,"OK","ANT"),IF(_xlpm.linhaAnt&lt;_xlpm.limInf,"FAL","")))))))</f>
        <v/>
      </c>
      <c r="J42" s="176" t="str">
        <f>IFERROR(IF(H42="","",IF(ABS((INT($X$6/100)*60+MOD($X$6,100))-(INT(H42/100)*60+MOD(H42,100)))&lt;=5,0,(INT($X$6/100)*60+MOD($X$6,100))-(INT(H42/100)*60+MOD(H42,100))))*-1,"")</f>
        <v/>
      </c>
      <c r="K42" s="40"/>
      <c r="L42" s="47"/>
      <c r="M42" s="48"/>
      <c r="N42" s="50" t="str">
        <f ca="1">_xlfn.LET(_xlpm.a,K39,_xlpm.c,M42,_xlpm.x,$X$6,_xlpm.limInf,$B$51,_xlpm.limSup,$C$51,_xlpm.linhaAnt,K40,IF(_xlpm.a="FÉRIAS","FRS",IF(_xlpm.a="FERIADO","FER",IF(_xlpm.a="NTRAB","NTB",IF(AND(_xlpm.a="ATESTADO",_xlpm.c=""),"ATD",IF(_xlpm.c&lt;&gt;"",IF(_xlpm.c&gt;=_xlpm.x,"OK","ANT"),IF(_xlpm.linhaAnt&lt;_xlpm.limInf,"FAL","")))))))</f>
        <v/>
      </c>
      <c r="O42" s="192" t="str">
        <f>IF($N$47&lt;&gt;"SIM","",IFERROR(IF(TRIM(M42&amp;"")="","",_xlfn.LET(_xlpm.v,VALUE(TRIM(M42&amp;"")),_xlpm.alvo,(INT($X$6/100)*60+MOD($X$6,100)),_xlpm.real,(INT(_xlpm.v/100)*60+MOD(_xlpm.v,100)),_xlpm.dif,_xlpm.alvo-_xlpm.real,IF(ABS(_xlpm.dif)&lt;=5,0,_xlpm.dif))*-1),"ER"))</f>
        <v/>
      </c>
      <c r="P42" s="236"/>
      <c r="Q42" s="235"/>
      <c r="R42" s="190"/>
      <c r="S42" s="239" t="str">
        <f t="shared" si="0"/>
        <v/>
      </c>
      <c r="T42" s="233" t="str">
        <f t="shared" si="1"/>
        <v/>
      </c>
      <c r="U42" s="5"/>
      <c r="V42" s="5"/>
    </row>
    <row r="43" spans="1:23" ht="15" customHeight="1" x14ac:dyDescent="0.25">
      <c r="A43" s="162" t="s">
        <v>1</v>
      </c>
      <c r="B43" s="274" t="s">
        <v>124</v>
      </c>
      <c r="C43" s="274"/>
      <c r="D43" s="274"/>
      <c r="E43" s="274"/>
      <c r="F43" s="274"/>
      <c r="G43" s="162" t="s">
        <v>126</v>
      </c>
      <c r="H43" s="162" t="s">
        <v>127</v>
      </c>
      <c r="I43" s="26"/>
      <c r="J43" s="193"/>
      <c r="K43" s="11"/>
      <c r="L43" s="46"/>
      <c r="M43" s="7"/>
      <c r="N43" s="49" t="str">
        <f ca="1">_xlfn.LET(_xlpm.a,K43,_xlpm.c,M43,_xlpm.x,$X$8,_xlpm.y,$Y$8,_xlpm.limInf,$B$51,_xlpm.limSup,$C$51,_xlpm.linhaAnt,K44,IF(_xlpm.a="FÉRIAS","FRS",IF(_xlpm.a="NTRAB","NT",IF(AND(_xlpm.a="ATESTADO",_xlpm.c=""),"ATD",IF(_xlpm.a="FERIADO","FER",IF(_xlpm.c&lt;&gt;"",IF(_xlpm.c&lt;=_xlpm.x,IF(_xlpm.c&gt;_xlpm.y,"DP","OK"),"ATR"),IF(_xlpm.linhaAnt&lt;_xlpm.limInf,"FAL","")))))))</f>
        <v/>
      </c>
      <c r="O43" s="192" t="str">
        <f>IF($N$47&lt;&gt;"SIM","",IFERROR(IF(TRIM(M43&amp;"")="","",_xlfn.LET(_xlpm.v,VALUE(TRIM(M43&amp;"")),_xlpm.alvo,IF(K45="SÁBADO",(INT($Y$8/100)*60+MOD($Y$8,100)),(INT($Y$3/100)*60+MOD($Y$3,100))),_xlpm.real,(INT(_xlpm.v/100)*60+MOD(_xlpm.v,100)),_xlpm.dif,_xlpm.alvo-_xlpm.real,IF(ABS(_xlpm.dif)&lt;=5,0,_xlpm.dif))),"ER"))</f>
        <v/>
      </c>
      <c r="P43" s="236"/>
      <c r="Q43" s="235"/>
      <c r="R43" s="190"/>
      <c r="S43" s="239" t="str">
        <f t="shared" si="0"/>
        <v/>
      </c>
      <c r="T43" s="233" t="str">
        <f t="shared" si="1"/>
        <v/>
      </c>
      <c r="U43" s="5"/>
    </row>
    <row r="44" spans="1:23" x14ac:dyDescent="0.25">
      <c r="A44" s="60"/>
      <c r="B44" s="275"/>
      <c r="C44" s="275"/>
      <c r="D44" s="275"/>
      <c r="E44" s="275"/>
      <c r="F44" s="275"/>
      <c r="G44" s="161"/>
      <c r="H44" s="161"/>
      <c r="I44" s="159" t="str">
        <f>IFERROR(IF(H44="","0",SUM(H44-G44)),"")</f>
        <v>0</v>
      </c>
      <c r="J44" s="158">
        <f>SUM(I54*60+J54)</f>
        <v>0</v>
      </c>
      <c r="K44" s="37">
        <f ca="1">IF($B$51=31,"HOJE",31)</f>
        <v>31</v>
      </c>
      <c r="L44" s="46"/>
      <c r="M44" s="7"/>
      <c r="N44" s="49" t="str">
        <f ca="1">_xlfn.LET(_xlpm.a,K43,_xlpm.c,M44,_xlpm.x,$X$9,_xlpm.limInf,$B$51,_xlpm.limSup,$C$51,_xlpm.linhaAnt,K44,IF(_xlpm.a="FÉRIAS","FRS",IF(_xlpm.a="NTRAB","NT",IF(AND(_xlpm.a="ATESTADO",_xlpm.c=""),"ATD",IF(_xlpm.a="FERIADO","FER",IF(_xlpm.c&lt;&gt;"",IF(_xlpm.c&gt;=_xlpm.x,"OK","ANT"),IF(_xlpm.linhaAnt&lt;_xlpm.limInf,"FAL","")))))))</f>
        <v/>
      </c>
      <c r="O44" s="192" t="str">
        <f>IF($N$47&lt;&gt;"SIM","",IFERROR(IF(TRIM(M44&amp;"")="","",_xlfn.LET(_xlpm.v,VALUE(TRIM(M44&amp;"")),_xlpm.alvo,(INT($X$4/100)*60+MOD($X$4,100)),_xlpm.real,(INT(_xlpm.v/100)*60+MOD(_xlpm.v,100)),_xlpm.dif,_xlpm.alvo-_xlpm.real,IF(ABS(_xlpm.dif)&lt;=5,0,_xlpm.dif))*-1),"ER"))</f>
        <v/>
      </c>
      <c r="P44" s="237"/>
      <c r="Q44" s="238"/>
      <c r="R44" s="190"/>
      <c r="S44" s="239" t="str">
        <f t="shared" si="0"/>
        <v/>
      </c>
      <c r="T44" s="233" t="str">
        <f t="shared" si="1"/>
        <v/>
      </c>
      <c r="U44" s="5"/>
      <c r="W44" s="5"/>
    </row>
    <row r="45" spans="1:23" x14ac:dyDescent="0.25">
      <c r="A45" s="60"/>
      <c r="B45" s="276"/>
      <c r="C45" s="276"/>
      <c r="D45" s="276"/>
      <c r="E45" s="276"/>
      <c r="F45" s="276"/>
      <c r="G45" s="161"/>
      <c r="H45" s="161"/>
      <c r="I45" s="159" t="str">
        <f t="shared" ref="I45:I47" si="2">IF(H45="","0",SUM(H45-G45))</f>
        <v>0</v>
      </c>
      <c r="J45" s="158">
        <f t="shared" ref="J45:J47" si="3">SUM(I55*60+J55)</f>
        <v>0</v>
      </c>
      <c r="K45" s="37" t="str">
        <f ca="1">IF(K44&gt;C53,"",IF(K41="SÁBADO","DOMINGO",IF(K41="DOMINGO","SEGUNDA",IF(K41="SEGUNDA","TERÇA",IF(K41="SEGUNDA","TERÇA",IF(K41="TERÇA","QUARTA",IF(K41="QUARTA","QUINTA",IF(K41="QUINTA","SEXTA",IF(K41="SEXTA","SÁBADO","ERRO")))))))))</f>
        <v>TERÇA</v>
      </c>
      <c r="L45" s="258" t="s">
        <v>16</v>
      </c>
      <c r="M45" s="259"/>
      <c r="N45" s="259"/>
      <c r="O45" s="192" t="str">
        <f>IF($N$47&lt;&gt;"SIM","",IFERROR(IF(TRIM(M45&amp;"")="","",_xlfn.LET(_xlpm.v,VALUE(TRIM(M45&amp;"")),_xlpm.alvo,(INT($Y$5/100)*60+MOD($Y$5,100)),_xlpm.real,(INT(_xlpm.v/100)*60+MOD(_xlpm.v,100)),_xlpm.dif,_xlpm.alvo-_xlpm.real,IF(ABS(_xlpm.dif)&lt;=5,0,_xlpm.dif))),"ER"))</f>
        <v/>
      </c>
      <c r="P45" s="231"/>
      <c r="Q45" s="235"/>
      <c r="R45" s="191"/>
      <c r="S45" s="239" t="str">
        <f t="shared" si="0"/>
        <v/>
      </c>
      <c r="T45" s="233" t="str">
        <f t="shared" si="1"/>
        <v/>
      </c>
      <c r="U45" s="5"/>
    </row>
    <row r="46" spans="1:23" x14ac:dyDescent="0.25">
      <c r="A46" s="60"/>
      <c r="B46" s="260"/>
      <c r="C46" s="260"/>
      <c r="D46" s="260"/>
      <c r="E46" s="260"/>
      <c r="F46" s="260"/>
      <c r="G46" s="161"/>
      <c r="H46" s="161"/>
      <c r="I46" s="159" t="str">
        <f t="shared" si="2"/>
        <v>0</v>
      </c>
      <c r="J46" s="158">
        <f t="shared" si="3"/>
        <v>0</v>
      </c>
      <c r="K46" s="38"/>
      <c r="L46" s="258"/>
      <c r="M46" s="259"/>
      <c r="N46" s="259"/>
      <c r="O46" s="192" t="str">
        <f>IF($N$47&lt;&gt;"SIM","",IFERROR(IF(TRIM(M46&amp;"")="","",_xlfn.LET(_xlpm.v,VALUE(TRIM(M46&amp;"")),_xlpm.alvo,(INT($X$6/100)*60+MOD($X$6,100)),_xlpm.real,(INT(_xlpm.v/100)*60+MOD(_xlpm.v,100)),_xlpm.dif,_xlpm.alvo-_xlpm.real,IF(ABS(_xlpm.dif)&lt;=5,0,_xlpm.dif))*-1),"ER"))</f>
        <v/>
      </c>
      <c r="P46" s="236"/>
      <c r="Q46" s="235"/>
      <c r="R46" s="191"/>
      <c r="S46" s="239" t="str">
        <f t="shared" si="0"/>
        <v/>
      </c>
      <c r="T46" s="233" t="str">
        <f t="shared" si="1"/>
        <v/>
      </c>
      <c r="U46" s="5"/>
    </row>
    <row r="47" spans="1:23" x14ac:dyDescent="0.25">
      <c r="A47" s="60"/>
      <c r="B47" s="260"/>
      <c r="C47" s="260"/>
      <c r="D47" s="260"/>
      <c r="E47" s="260"/>
      <c r="F47" s="260"/>
      <c r="G47" s="161"/>
      <c r="H47" s="161"/>
      <c r="I47" s="159" t="str">
        <f t="shared" si="2"/>
        <v>0</v>
      </c>
      <c r="J47" s="158">
        <f t="shared" si="3"/>
        <v>0</v>
      </c>
      <c r="K47" s="261" t="s">
        <v>56</v>
      </c>
      <c r="L47" s="261"/>
      <c r="M47" s="261"/>
      <c r="N47" s="66" t="s">
        <v>51</v>
      </c>
      <c r="O47" s="62"/>
      <c r="P47" s="236"/>
      <c r="Q47" s="235"/>
      <c r="R47" s="191"/>
      <c r="S47" s="239" t="str">
        <f t="shared" si="0"/>
        <v/>
      </c>
      <c r="T47" s="233" t="str">
        <f t="shared" si="1"/>
        <v/>
      </c>
      <c r="U47" s="5"/>
      <c r="V47" s="5"/>
    </row>
    <row r="48" spans="1:23" x14ac:dyDescent="0.25">
      <c r="A48" s="60"/>
      <c r="B48" s="260"/>
      <c r="C48" s="260"/>
      <c r="D48" s="260"/>
      <c r="E48" s="260"/>
      <c r="F48" s="260"/>
      <c r="G48" s="65"/>
      <c r="H48" s="65"/>
      <c r="I48" s="159" t="str">
        <f t="shared" ref="I48:I50" si="4">IF(H48="","0",SUM(H48-G48))</f>
        <v>0</v>
      </c>
      <c r="J48" s="158">
        <f t="shared" ref="J48:J50" si="5">SUM(I58*60+J58)</f>
        <v>0</v>
      </c>
      <c r="K48" s="184" t="s">
        <v>59</v>
      </c>
      <c r="L48" s="262"/>
      <c r="M48" s="263"/>
      <c r="N48" s="177" t="s">
        <v>38</v>
      </c>
      <c r="O48" s="30"/>
      <c r="P48" s="236"/>
      <c r="Q48" s="235"/>
      <c r="R48" s="191"/>
      <c r="S48" s="239" t="str">
        <f t="shared" si="0"/>
        <v/>
      </c>
      <c r="T48" s="233" t="str">
        <f t="shared" si="1"/>
        <v/>
      </c>
      <c r="U48" s="5"/>
      <c r="W48" s="9" t="s">
        <v>50</v>
      </c>
    </row>
    <row r="49" spans="1:23" x14ac:dyDescent="0.25">
      <c r="A49" s="60"/>
      <c r="B49" s="260"/>
      <c r="C49" s="260"/>
      <c r="D49" s="260"/>
      <c r="E49" s="260"/>
      <c r="F49" s="260"/>
      <c r="G49" s="65"/>
      <c r="H49" s="65"/>
      <c r="I49" s="159" t="str">
        <f t="shared" si="4"/>
        <v>0</v>
      </c>
      <c r="J49" s="158">
        <f t="shared" si="5"/>
        <v>0</v>
      </c>
      <c r="K49" s="184" t="s">
        <v>39</v>
      </c>
      <c r="L49" s="264"/>
      <c r="M49" s="264"/>
      <c r="N49" s="185" t="s">
        <v>38</v>
      </c>
      <c r="O49" s="30"/>
      <c r="P49" s="236"/>
      <c r="Q49" s="235"/>
      <c r="R49" s="191"/>
      <c r="S49" s="239" t="str">
        <f t="shared" si="0"/>
        <v/>
      </c>
      <c r="T49" s="233" t="str">
        <f t="shared" si="1"/>
        <v/>
      </c>
      <c r="U49" s="5"/>
      <c r="W49" s="9" t="s">
        <v>51</v>
      </c>
    </row>
    <row r="50" spans="1:23" x14ac:dyDescent="0.25">
      <c r="A50" s="60"/>
      <c r="B50" s="260"/>
      <c r="C50" s="260"/>
      <c r="D50" s="260"/>
      <c r="E50" s="260"/>
      <c r="F50" s="260"/>
      <c r="G50" s="65"/>
      <c r="H50" s="65"/>
      <c r="I50" s="159" t="str">
        <f t="shared" si="4"/>
        <v>0</v>
      </c>
      <c r="J50" s="158">
        <f t="shared" si="5"/>
        <v>0</v>
      </c>
      <c r="K50" s="184" t="s">
        <v>40</v>
      </c>
      <c r="L50" s="265">
        <f>SUM(J44:J50)</f>
        <v>0</v>
      </c>
      <c r="M50" s="265"/>
      <c r="N50" s="177" t="s">
        <v>38</v>
      </c>
      <c r="O50" s="9"/>
      <c r="P50" s="231"/>
      <c r="Q50" s="235"/>
      <c r="R50" s="191"/>
      <c r="S50" s="239" t="str">
        <f t="shared" si="0"/>
        <v/>
      </c>
      <c r="T50" s="233" t="str">
        <f t="shared" si="1"/>
        <v/>
      </c>
      <c r="U50" s="5"/>
      <c r="V50" s="5"/>
    </row>
    <row r="51" spans="1:23" ht="15" customHeight="1" thickBot="1" x14ac:dyDescent="0.3">
      <c r="A51" s="77">
        <f ca="1">TODAY()</f>
        <v>46091</v>
      </c>
      <c r="B51" s="189">
        <f ca="1">IF(OR(A51&gt;CONFIG!E7,A53&gt;B53,C51&lt;C52),"32",B52)</f>
        <v>10</v>
      </c>
      <c r="C51" s="14">
        <f>CONFIG!G7</f>
        <v>2026</v>
      </c>
      <c r="F51" s="165" t="s">
        <v>123</v>
      </c>
      <c r="G51" s="164">
        <f>IFERROR(SUM(I44:I50),"ERRO")</f>
        <v>0</v>
      </c>
      <c r="H51" s="160" t="s">
        <v>125</v>
      </c>
      <c r="I51" s="9"/>
      <c r="J51" s="9"/>
      <c r="K51" s="183" t="s">
        <v>41</v>
      </c>
      <c r="L51" s="266">
        <f>SUM(E3:E42,J3:J42,O3:O46)</f>
        <v>0</v>
      </c>
      <c r="M51" s="266"/>
      <c r="N51" s="178" t="s">
        <v>38</v>
      </c>
      <c r="O51" s="9"/>
      <c r="P51" s="236"/>
      <c r="Q51" s="235"/>
      <c r="R51" s="191"/>
      <c r="S51" s="239" t="str">
        <f t="shared" si="0"/>
        <v/>
      </c>
      <c r="T51" s="233" t="str">
        <f t="shared" si="1"/>
        <v/>
      </c>
    </row>
    <row r="52" spans="1:23" ht="15.75" thickBot="1" x14ac:dyDescent="0.3">
      <c r="A52" s="13">
        <f ca="1">IF(B53&gt;A53,"01/01/2021",A51)</f>
        <v>46091</v>
      </c>
      <c r="B52" s="14">
        <f ca="1">DAY(A52)</f>
        <v>10</v>
      </c>
      <c r="C52" s="14">
        <f ca="1">YEAR(A51)</f>
        <v>2026</v>
      </c>
      <c r="F52" s="166"/>
      <c r="G52" s="36"/>
      <c r="H52" s="167"/>
      <c r="I52" s="17"/>
      <c r="J52" s="17"/>
      <c r="K52" s="179" t="str">
        <f>IF(L52&lt;0,"A PAGAR","SALDO")</f>
        <v>SALDO</v>
      </c>
      <c r="L52" s="267">
        <f>SUM((L48+L50-L49-L51)/60)*-1</f>
        <v>0</v>
      </c>
      <c r="M52" s="267"/>
      <c r="N52" s="180" t="s">
        <v>42</v>
      </c>
      <c r="O52" s="9"/>
      <c r="P52" s="236"/>
      <c r="Q52" s="235"/>
      <c r="R52" s="191"/>
      <c r="S52" s="239" t="str">
        <f t="shared" si="0"/>
        <v/>
      </c>
      <c r="T52" s="233" t="str">
        <f t="shared" si="1"/>
        <v/>
      </c>
    </row>
    <row r="53" spans="1:23" ht="15.75" thickBot="1" x14ac:dyDescent="0.3">
      <c r="A53" s="14" t="str">
        <f ca="1">TEXT(A51,"MM")</f>
        <v>03</v>
      </c>
      <c r="B53" s="14" t="str">
        <f>(CONFIG!D6)</f>
        <v>03</v>
      </c>
      <c r="C53" s="30">
        <f>(CONFIG!B8)</f>
        <v>31</v>
      </c>
      <c r="D53" s="286" t="str">
        <f>TEXT(VALUE(TEXT(X12, "00\:00")), "h:mm") &amp; " - " &amp; TEXT(VALUE(TEXT(X13, "00\:00")), "h:mm") &amp; " / " &amp; TEXT(VALUE(TEXT(X14, "00\:00")), "h:mm") &amp; " - " &amp; TEXT(VALUE(TEXT(X15, "00\:00")), "h:mm")</f>
        <v>0:00 - 0:00 / 0:00 - 0:00</v>
      </c>
      <c r="E53" s="287"/>
      <c r="F53" s="287"/>
      <c r="G53" s="287"/>
      <c r="H53" s="288"/>
      <c r="I53" s="17"/>
      <c r="J53" s="17"/>
      <c r="K53" s="181" t="str">
        <f>IF(L52&lt;0,"TEMPO","TEMPO")</f>
        <v>TEMPO</v>
      </c>
      <c r="L53" s="252" t="str">
        <f>IF(F55&lt;0,TEXT(ABS(F55),"00"),TEXT(F55,"00")) &amp; ":" &amp; IF(H55&lt;0,TEXT(ABS(H55),"00"),TEXT(H55,"00"))</f>
        <v>00:00</v>
      </c>
      <c r="M53" s="252"/>
      <c r="N53" s="182" t="s">
        <v>43</v>
      </c>
      <c r="O53" s="9"/>
      <c r="P53" s="236"/>
      <c r="Q53" s="235"/>
      <c r="R53" s="191"/>
      <c r="S53" s="239" t="str">
        <f t="shared" si="0"/>
        <v/>
      </c>
      <c r="T53" s="233" t="str">
        <f t="shared" si="1"/>
        <v/>
      </c>
    </row>
    <row r="54" spans="1:23" x14ac:dyDescent="0.25">
      <c r="A54" s="17"/>
      <c r="B54" s="17"/>
      <c r="C54" s="19"/>
      <c r="D54" s="19"/>
      <c r="E54" s="17"/>
      <c r="F54" s="17"/>
      <c r="G54" s="17"/>
      <c r="H54" s="17"/>
      <c r="I54" s="14">
        <f t="shared" ref="I54:I61" si="6">HOUR(I44)</f>
        <v>0</v>
      </c>
      <c r="J54" s="14">
        <f t="shared" ref="J54:J61" si="7">MINUTE(I44)</f>
        <v>0</v>
      </c>
      <c r="K54" s="18"/>
      <c r="L54" s="17"/>
      <c r="M54" s="17"/>
      <c r="N54" s="17"/>
      <c r="O54" s="17"/>
      <c r="P54" s="231"/>
      <c r="Q54" s="235"/>
      <c r="R54" s="191"/>
      <c r="S54" s="239" t="str">
        <f>IF(R54="","",TEXT(R54,"00""/""00""/""0000"))</f>
        <v/>
      </c>
      <c r="T54" s="233" t="str">
        <f>IF(R54="","",LEFT(S54&amp;"00",2))</f>
        <v/>
      </c>
      <c r="U54" s="9" t="s">
        <v>52</v>
      </c>
    </row>
    <row r="55" spans="1:23" x14ac:dyDescent="0.25">
      <c r="A55" s="17"/>
      <c r="B55" s="17"/>
      <c r="C55" s="19"/>
      <c r="D55" s="19"/>
      <c r="E55" s="17"/>
      <c r="F55" s="58">
        <f>TRUNC(L52)</f>
        <v>0</v>
      </c>
      <c r="G55" s="23">
        <f>SUM(L52-F55)</f>
        <v>0</v>
      </c>
      <c r="H55" s="58">
        <f>IF(G55*60&lt;10, ROUND(G55*60,0) + 0, ROUND(G55*60,0))</f>
        <v>0</v>
      </c>
      <c r="I55" s="14">
        <f t="shared" si="6"/>
        <v>0</v>
      </c>
      <c r="J55" s="14">
        <f t="shared" si="7"/>
        <v>0</v>
      </c>
      <c r="K55" s="18"/>
      <c r="L55" s="17"/>
      <c r="M55" s="17"/>
      <c r="N55" s="17"/>
      <c r="O55" s="17"/>
      <c r="P55" s="231"/>
      <c r="Q55" s="235"/>
      <c r="R55" s="191"/>
      <c r="S55" s="239" t="str">
        <f t="shared" ref="S55:S106" si="8">IF(R55="","",TEXT(R55,"00""/""00""/""0000"))</f>
        <v/>
      </c>
      <c r="T55" s="233" t="str">
        <f t="shared" ref="T55:T106" si="9">IF(R55="","",LEFT(S55&amp;"00",2))</f>
        <v/>
      </c>
      <c r="U55" s="9" t="s">
        <v>52</v>
      </c>
    </row>
    <row r="56" spans="1:23" x14ac:dyDescent="0.25">
      <c r="A56" s="17"/>
      <c r="B56" s="17"/>
      <c r="C56" s="19"/>
      <c r="D56" s="19"/>
      <c r="E56" s="17"/>
      <c r="F56" s="17"/>
      <c r="G56" s="17"/>
      <c r="H56" s="17"/>
      <c r="I56" s="14">
        <f t="shared" si="6"/>
        <v>0</v>
      </c>
      <c r="J56" s="14">
        <f t="shared" si="7"/>
        <v>0</v>
      </c>
      <c r="K56" s="18"/>
      <c r="L56" s="17"/>
      <c r="M56" s="17"/>
      <c r="N56" s="17"/>
      <c r="O56" s="17"/>
      <c r="P56" s="236"/>
      <c r="Q56" s="235"/>
      <c r="R56" s="191"/>
      <c r="S56" s="239" t="str">
        <f t="shared" si="8"/>
        <v/>
      </c>
      <c r="T56" s="233" t="str">
        <f t="shared" si="9"/>
        <v/>
      </c>
    </row>
    <row r="57" spans="1:23" x14ac:dyDescent="0.25">
      <c r="A57" s="17"/>
      <c r="B57" s="17"/>
      <c r="C57" s="19"/>
      <c r="D57" s="19"/>
      <c r="E57" s="17"/>
      <c r="F57" s="17"/>
      <c r="G57" s="17"/>
      <c r="H57" s="17"/>
      <c r="I57" s="14">
        <f t="shared" si="6"/>
        <v>0</v>
      </c>
      <c r="J57" s="14">
        <f t="shared" si="7"/>
        <v>0</v>
      </c>
      <c r="K57" s="18"/>
      <c r="L57" s="17"/>
      <c r="M57" s="17"/>
      <c r="N57" s="17"/>
      <c r="O57" s="17"/>
      <c r="P57" s="236"/>
      <c r="Q57" s="235"/>
      <c r="R57" s="191"/>
      <c r="S57" s="239" t="str">
        <f t="shared" si="8"/>
        <v/>
      </c>
      <c r="T57" s="233" t="str">
        <f t="shared" si="9"/>
        <v/>
      </c>
    </row>
    <row r="58" spans="1:23" x14ac:dyDescent="0.25">
      <c r="A58" s="17"/>
      <c r="B58" s="17"/>
      <c r="C58" s="19"/>
      <c r="D58" s="19"/>
      <c r="E58" s="17"/>
      <c r="F58" s="17"/>
      <c r="G58" s="17"/>
      <c r="H58" s="17"/>
      <c r="I58" s="14">
        <f t="shared" si="6"/>
        <v>0</v>
      </c>
      <c r="J58" s="14">
        <f t="shared" si="7"/>
        <v>0</v>
      </c>
      <c r="K58" s="18"/>
      <c r="L58" s="17"/>
      <c r="M58" s="17"/>
      <c r="N58" s="17"/>
      <c r="O58" s="17"/>
      <c r="P58" s="236"/>
      <c r="Q58" s="235"/>
      <c r="R58" s="191"/>
      <c r="S58" s="239" t="str">
        <f t="shared" si="8"/>
        <v/>
      </c>
      <c r="T58" s="233" t="str">
        <f t="shared" si="9"/>
        <v/>
      </c>
    </row>
    <row r="59" spans="1:23" x14ac:dyDescent="0.25">
      <c r="A59" s="17"/>
      <c r="B59" s="17"/>
      <c r="C59" s="19"/>
      <c r="D59" s="19"/>
      <c r="E59" s="17"/>
      <c r="F59" s="17"/>
      <c r="G59" s="17"/>
      <c r="H59" s="17"/>
      <c r="I59" s="14">
        <f t="shared" si="6"/>
        <v>0</v>
      </c>
      <c r="J59" s="14">
        <f t="shared" si="7"/>
        <v>0</v>
      </c>
      <c r="K59" s="18"/>
      <c r="L59" s="17"/>
      <c r="M59" s="17"/>
      <c r="N59" s="17"/>
      <c r="O59" s="17"/>
      <c r="P59" s="236"/>
      <c r="Q59" s="235"/>
      <c r="R59" s="191"/>
      <c r="S59" s="239" t="str">
        <f t="shared" si="8"/>
        <v/>
      </c>
      <c r="T59" s="233" t="str">
        <f t="shared" si="9"/>
        <v/>
      </c>
    </row>
    <row r="60" spans="1:23" x14ac:dyDescent="0.25">
      <c r="A60" s="17"/>
      <c r="B60" s="17"/>
      <c r="C60" s="19"/>
      <c r="D60" s="19"/>
      <c r="E60" s="17"/>
      <c r="F60" s="17"/>
      <c r="G60" s="17"/>
      <c r="H60" s="17"/>
      <c r="I60" s="14">
        <f t="shared" si="6"/>
        <v>0</v>
      </c>
      <c r="J60" s="14">
        <f t="shared" si="7"/>
        <v>0</v>
      </c>
      <c r="K60" s="18"/>
      <c r="L60" s="17"/>
      <c r="M60" s="17"/>
      <c r="N60" s="17"/>
      <c r="O60" s="17"/>
      <c r="P60" s="236"/>
      <c r="Q60" s="235"/>
      <c r="R60" s="191"/>
      <c r="S60" s="239" t="str">
        <f t="shared" si="8"/>
        <v/>
      </c>
      <c r="T60" s="233" t="str">
        <f t="shared" si="9"/>
        <v/>
      </c>
    </row>
    <row r="61" spans="1:23" x14ac:dyDescent="0.25">
      <c r="A61" s="17"/>
      <c r="B61" s="17"/>
      <c r="C61" s="19"/>
      <c r="D61" s="19"/>
      <c r="E61" s="17"/>
      <c r="F61" s="17"/>
      <c r="G61" s="17"/>
      <c r="H61" s="17"/>
      <c r="I61" s="14">
        <f t="shared" si="6"/>
        <v>0</v>
      </c>
      <c r="J61" s="14">
        <f t="shared" si="7"/>
        <v>0</v>
      </c>
      <c r="K61" s="18"/>
      <c r="L61" s="17"/>
      <c r="M61" s="17"/>
      <c r="N61" s="17"/>
      <c r="O61" s="17"/>
      <c r="P61" s="236"/>
      <c r="Q61" s="235"/>
      <c r="R61" s="191"/>
      <c r="S61" s="239" t="str">
        <f t="shared" si="8"/>
        <v/>
      </c>
      <c r="T61" s="233" t="str">
        <f t="shared" si="9"/>
        <v/>
      </c>
    </row>
    <row r="62" spans="1:23" x14ac:dyDescent="0.25">
      <c r="A62" s="17"/>
      <c r="B62" s="17"/>
      <c r="C62" s="19"/>
      <c r="D62" s="19"/>
      <c r="E62" s="17"/>
      <c r="F62" s="17"/>
      <c r="G62" s="17"/>
      <c r="H62" s="17"/>
      <c r="I62" s="17"/>
      <c r="J62" s="17"/>
      <c r="K62" s="17"/>
      <c r="L62" s="17"/>
      <c r="M62" s="17"/>
      <c r="N62" s="17"/>
      <c r="O62" s="17"/>
      <c r="P62" s="236"/>
      <c r="Q62" s="235"/>
      <c r="R62" s="191"/>
      <c r="S62" s="239" t="str">
        <f t="shared" si="8"/>
        <v/>
      </c>
      <c r="T62" s="233" t="str">
        <f t="shared" si="9"/>
        <v/>
      </c>
    </row>
    <row r="63" spans="1:23" x14ac:dyDescent="0.25">
      <c r="A63" s="17"/>
      <c r="B63" s="17"/>
      <c r="C63" s="19"/>
      <c r="D63" s="19"/>
      <c r="E63" s="17"/>
      <c r="F63" s="17"/>
      <c r="G63" s="17"/>
      <c r="H63" s="17"/>
      <c r="I63" s="17"/>
      <c r="J63" s="17"/>
      <c r="K63" s="17"/>
      <c r="L63" s="17"/>
      <c r="M63" s="17"/>
      <c r="N63" s="17"/>
      <c r="O63" s="17"/>
      <c r="P63" s="236"/>
      <c r="Q63" s="235"/>
      <c r="R63" s="191"/>
      <c r="S63" s="239" t="str">
        <f t="shared" si="8"/>
        <v/>
      </c>
      <c r="T63" s="233" t="str">
        <f t="shared" si="9"/>
        <v/>
      </c>
    </row>
    <row r="64" spans="1:23" x14ac:dyDescent="0.25">
      <c r="A64" s="17"/>
      <c r="B64" s="17"/>
      <c r="C64" s="19"/>
      <c r="D64" s="19"/>
      <c r="E64" s="17"/>
      <c r="F64" s="17"/>
      <c r="G64" s="17"/>
      <c r="H64" s="17"/>
      <c r="I64" s="17"/>
      <c r="J64" s="17"/>
      <c r="K64" s="17"/>
      <c r="L64" s="17"/>
      <c r="M64" s="17"/>
      <c r="N64" s="17"/>
      <c r="O64" s="17"/>
      <c r="P64" s="236"/>
      <c r="Q64" s="235"/>
      <c r="R64" s="191"/>
      <c r="S64" s="239" t="str">
        <f t="shared" si="8"/>
        <v/>
      </c>
      <c r="T64" s="233" t="str">
        <f t="shared" si="9"/>
        <v/>
      </c>
    </row>
    <row r="65" spans="1:20" x14ac:dyDescent="0.25">
      <c r="A65" s="17"/>
      <c r="B65" s="17"/>
      <c r="C65" s="19"/>
      <c r="D65" s="19"/>
      <c r="E65" s="17"/>
      <c r="F65" s="17"/>
      <c r="G65" s="17"/>
      <c r="H65" s="17"/>
      <c r="I65" s="17"/>
      <c r="J65" s="17"/>
      <c r="K65" s="17"/>
      <c r="P65" s="231"/>
      <c r="Q65" s="235"/>
      <c r="R65" s="191"/>
      <c r="S65" s="239" t="str">
        <f t="shared" si="8"/>
        <v/>
      </c>
      <c r="T65" s="233" t="str">
        <f t="shared" si="9"/>
        <v/>
      </c>
    </row>
    <row r="66" spans="1:20" x14ac:dyDescent="0.25">
      <c r="A66" s="17"/>
      <c r="B66" s="17"/>
      <c r="C66" s="19"/>
      <c r="D66" s="19"/>
      <c r="E66" s="17"/>
      <c r="F66" s="17"/>
      <c r="G66" s="17"/>
      <c r="H66" s="17"/>
      <c r="I66" s="17"/>
      <c r="J66" s="17"/>
      <c r="K66" s="17"/>
      <c r="P66" s="231"/>
      <c r="Q66" s="235"/>
      <c r="R66" s="191"/>
      <c r="S66" s="239" t="str">
        <f t="shared" si="8"/>
        <v/>
      </c>
      <c r="T66" s="233" t="str">
        <f t="shared" si="9"/>
        <v/>
      </c>
    </row>
    <row r="67" spans="1:20" x14ac:dyDescent="0.25">
      <c r="P67" s="231"/>
      <c r="Q67" s="235"/>
      <c r="R67" s="191"/>
      <c r="S67" s="239" t="str">
        <f t="shared" si="8"/>
        <v/>
      </c>
      <c r="T67" s="233" t="str">
        <f t="shared" si="9"/>
        <v/>
      </c>
    </row>
    <row r="68" spans="1:20" x14ac:dyDescent="0.25">
      <c r="P68" s="231"/>
      <c r="Q68" s="235"/>
      <c r="R68" s="191"/>
      <c r="S68" s="239" t="str">
        <f t="shared" si="8"/>
        <v/>
      </c>
      <c r="T68" s="233" t="str">
        <f t="shared" si="9"/>
        <v/>
      </c>
    </row>
    <row r="69" spans="1:20" x14ac:dyDescent="0.25">
      <c r="P69" s="231"/>
      <c r="Q69" s="235"/>
      <c r="R69" s="191"/>
      <c r="S69" s="239" t="str">
        <f t="shared" si="8"/>
        <v/>
      </c>
      <c r="T69" s="233" t="str">
        <f t="shared" si="9"/>
        <v/>
      </c>
    </row>
    <row r="70" spans="1:20" x14ac:dyDescent="0.25">
      <c r="P70" s="231"/>
      <c r="Q70" s="235"/>
      <c r="R70" s="191"/>
      <c r="S70" s="239" t="str">
        <f t="shared" si="8"/>
        <v/>
      </c>
      <c r="T70" s="233" t="str">
        <f t="shared" si="9"/>
        <v/>
      </c>
    </row>
    <row r="71" spans="1:20" x14ac:dyDescent="0.25">
      <c r="P71" s="231"/>
      <c r="Q71" s="235"/>
      <c r="R71" s="191"/>
      <c r="S71" s="239" t="str">
        <f t="shared" si="8"/>
        <v/>
      </c>
      <c r="T71" s="233" t="str">
        <f t="shared" si="9"/>
        <v/>
      </c>
    </row>
    <row r="72" spans="1:20" x14ac:dyDescent="0.25">
      <c r="P72" s="231"/>
      <c r="Q72" s="235"/>
      <c r="R72" s="191"/>
      <c r="S72" s="239" t="str">
        <f t="shared" si="8"/>
        <v/>
      </c>
      <c r="T72" s="233" t="str">
        <f t="shared" si="9"/>
        <v/>
      </c>
    </row>
    <row r="73" spans="1:20" x14ac:dyDescent="0.25">
      <c r="P73" s="231"/>
      <c r="Q73" s="235"/>
      <c r="R73" s="191"/>
      <c r="S73" s="239" t="str">
        <f t="shared" si="8"/>
        <v/>
      </c>
      <c r="T73" s="233" t="str">
        <f t="shared" si="9"/>
        <v/>
      </c>
    </row>
    <row r="74" spans="1:20" x14ac:dyDescent="0.25">
      <c r="P74" s="231"/>
      <c r="Q74" s="235"/>
      <c r="R74" s="191"/>
      <c r="S74" s="239" t="str">
        <f t="shared" si="8"/>
        <v/>
      </c>
      <c r="T74" s="233" t="str">
        <f t="shared" si="9"/>
        <v/>
      </c>
    </row>
    <row r="75" spans="1:20" x14ac:dyDescent="0.25">
      <c r="P75" s="231"/>
      <c r="Q75" s="235"/>
      <c r="R75" s="191"/>
      <c r="S75" s="239" t="str">
        <f t="shared" si="8"/>
        <v/>
      </c>
      <c r="T75" s="233" t="str">
        <f t="shared" si="9"/>
        <v/>
      </c>
    </row>
    <row r="76" spans="1:20" x14ac:dyDescent="0.25">
      <c r="P76" s="231"/>
      <c r="Q76" s="235"/>
      <c r="R76" s="191"/>
      <c r="S76" s="239" t="str">
        <f t="shared" si="8"/>
        <v/>
      </c>
      <c r="T76" s="233" t="str">
        <f t="shared" si="9"/>
        <v/>
      </c>
    </row>
    <row r="77" spans="1:20" x14ac:dyDescent="0.25">
      <c r="P77" s="231"/>
      <c r="Q77" s="235"/>
      <c r="R77" s="191"/>
      <c r="S77" s="239" t="str">
        <f t="shared" si="8"/>
        <v/>
      </c>
      <c r="T77" s="233" t="str">
        <f t="shared" si="9"/>
        <v/>
      </c>
    </row>
    <row r="78" spans="1:20" x14ac:dyDescent="0.25">
      <c r="P78" s="231"/>
      <c r="Q78" s="235"/>
      <c r="R78" s="191"/>
      <c r="S78" s="239" t="str">
        <f t="shared" si="8"/>
        <v/>
      </c>
      <c r="T78" s="233" t="str">
        <f t="shared" si="9"/>
        <v/>
      </c>
    </row>
    <row r="79" spans="1:20" x14ac:dyDescent="0.25">
      <c r="P79" s="231"/>
      <c r="Q79" s="235"/>
      <c r="R79" s="191"/>
      <c r="S79" s="239" t="str">
        <f t="shared" si="8"/>
        <v/>
      </c>
      <c r="T79" s="233" t="str">
        <f t="shared" si="9"/>
        <v/>
      </c>
    </row>
    <row r="80" spans="1:20" x14ac:dyDescent="0.25">
      <c r="P80" s="231"/>
      <c r="Q80" s="235"/>
      <c r="R80" s="191"/>
      <c r="S80" s="239" t="str">
        <f t="shared" si="8"/>
        <v/>
      </c>
      <c r="T80" s="233" t="str">
        <f t="shared" si="9"/>
        <v/>
      </c>
    </row>
    <row r="81" spans="16:20" x14ac:dyDescent="0.25">
      <c r="P81" s="231"/>
      <c r="Q81" s="235"/>
      <c r="R81" s="191"/>
      <c r="S81" s="239" t="str">
        <f t="shared" si="8"/>
        <v/>
      </c>
      <c r="T81" s="233" t="str">
        <f t="shared" si="9"/>
        <v/>
      </c>
    </row>
    <row r="82" spans="16:20" x14ac:dyDescent="0.25">
      <c r="P82" s="231"/>
      <c r="Q82" s="235"/>
      <c r="R82" s="191"/>
      <c r="S82" s="239" t="str">
        <f t="shared" si="8"/>
        <v/>
      </c>
      <c r="T82" s="233" t="str">
        <f t="shared" si="9"/>
        <v/>
      </c>
    </row>
    <row r="83" spans="16:20" x14ac:dyDescent="0.25">
      <c r="P83" s="231"/>
      <c r="Q83" s="235"/>
      <c r="R83" s="191"/>
      <c r="S83" s="239" t="str">
        <f t="shared" si="8"/>
        <v/>
      </c>
      <c r="T83" s="233" t="str">
        <f t="shared" si="9"/>
        <v/>
      </c>
    </row>
    <row r="84" spans="16:20" x14ac:dyDescent="0.25">
      <c r="P84" s="231"/>
      <c r="Q84" s="235"/>
      <c r="R84" s="191"/>
      <c r="S84" s="239" t="str">
        <f t="shared" si="8"/>
        <v/>
      </c>
      <c r="T84" s="233" t="str">
        <f t="shared" si="9"/>
        <v/>
      </c>
    </row>
    <row r="85" spans="16:20" x14ac:dyDescent="0.25">
      <c r="P85" s="231"/>
      <c r="Q85" s="235"/>
      <c r="R85" s="191"/>
      <c r="S85" s="239" t="str">
        <f t="shared" si="8"/>
        <v/>
      </c>
      <c r="T85" s="233" t="str">
        <f t="shared" si="9"/>
        <v/>
      </c>
    </row>
    <row r="86" spans="16:20" x14ac:dyDescent="0.25">
      <c r="P86" s="231"/>
      <c r="Q86" s="238"/>
      <c r="R86" s="191"/>
      <c r="S86" s="239" t="str">
        <f t="shared" si="8"/>
        <v/>
      </c>
      <c r="T86" s="233" t="str">
        <f t="shared" si="9"/>
        <v/>
      </c>
    </row>
    <row r="87" spans="16:20" x14ac:dyDescent="0.25">
      <c r="P87" s="231"/>
      <c r="Q87" s="232"/>
      <c r="R87" s="191"/>
      <c r="S87" s="239" t="str">
        <f t="shared" si="8"/>
        <v/>
      </c>
      <c r="T87" s="233" t="str">
        <f t="shared" si="9"/>
        <v/>
      </c>
    </row>
    <row r="88" spans="16:20" x14ac:dyDescent="0.25">
      <c r="P88" s="231"/>
      <c r="Q88" s="232"/>
      <c r="R88" s="191"/>
      <c r="S88" s="239" t="str">
        <f t="shared" si="8"/>
        <v/>
      </c>
      <c r="T88" s="233" t="str">
        <f t="shared" si="9"/>
        <v/>
      </c>
    </row>
    <row r="89" spans="16:20" x14ac:dyDescent="0.25">
      <c r="P89" s="231"/>
      <c r="Q89" s="232"/>
      <c r="R89" s="191"/>
      <c r="S89" s="239" t="str">
        <f t="shared" si="8"/>
        <v/>
      </c>
      <c r="T89" s="233" t="str">
        <f t="shared" si="9"/>
        <v/>
      </c>
    </row>
    <row r="90" spans="16:20" x14ac:dyDescent="0.25">
      <c r="P90" s="231"/>
      <c r="Q90" s="232"/>
      <c r="R90" s="191"/>
      <c r="S90" s="239" t="str">
        <f t="shared" si="8"/>
        <v/>
      </c>
      <c r="T90" s="233" t="str">
        <f t="shared" si="9"/>
        <v/>
      </c>
    </row>
    <row r="91" spans="16:20" x14ac:dyDescent="0.25">
      <c r="P91" s="231"/>
      <c r="Q91" s="232"/>
      <c r="R91" s="191"/>
      <c r="S91" s="239" t="str">
        <f t="shared" si="8"/>
        <v/>
      </c>
      <c r="T91" s="233" t="str">
        <f t="shared" si="9"/>
        <v/>
      </c>
    </row>
    <row r="92" spans="16:20" x14ac:dyDescent="0.25">
      <c r="P92" s="231"/>
      <c r="Q92" s="232"/>
      <c r="R92" s="191"/>
      <c r="S92" s="239" t="str">
        <f t="shared" si="8"/>
        <v/>
      </c>
      <c r="T92" s="233" t="str">
        <f t="shared" si="9"/>
        <v/>
      </c>
    </row>
    <row r="93" spans="16:20" x14ac:dyDescent="0.25">
      <c r="P93" s="231"/>
      <c r="Q93" s="232"/>
      <c r="R93" s="191"/>
      <c r="S93" s="239" t="str">
        <f t="shared" si="8"/>
        <v/>
      </c>
      <c r="T93" s="233" t="str">
        <f t="shared" si="9"/>
        <v/>
      </c>
    </row>
    <row r="94" spans="16:20" x14ac:dyDescent="0.25">
      <c r="P94" s="231"/>
      <c r="Q94" s="232"/>
      <c r="R94" s="191"/>
      <c r="S94" s="239" t="str">
        <f t="shared" si="8"/>
        <v/>
      </c>
      <c r="T94" s="233" t="str">
        <f t="shared" si="9"/>
        <v/>
      </c>
    </row>
    <row r="95" spans="16:20" x14ac:dyDescent="0.25">
      <c r="P95" s="231"/>
      <c r="Q95" s="232"/>
      <c r="R95" s="191"/>
      <c r="S95" s="239" t="str">
        <f t="shared" si="8"/>
        <v/>
      </c>
      <c r="T95" s="233" t="str">
        <f t="shared" si="9"/>
        <v/>
      </c>
    </row>
    <row r="96" spans="16:20" x14ac:dyDescent="0.25">
      <c r="P96" s="231"/>
      <c r="Q96" s="232"/>
      <c r="R96" s="191"/>
      <c r="S96" s="239" t="str">
        <f t="shared" si="8"/>
        <v/>
      </c>
      <c r="T96" s="233" t="str">
        <f t="shared" si="9"/>
        <v/>
      </c>
    </row>
    <row r="97" spans="6:20" x14ac:dyDescent="0.25">
      <c r="F97" s="5"/>
      <c r="P97" s="231"/>
      <c r="Q97" s="232"/>
      <c r="R97" s="191"/>
      <c r="S97" s="239" t="str">
        <f t="shared" si="8"/>
        <v/>
      </c>
      <c r="T97" s="233" t="str">
        <f t="shared" si="9"/>
        <v/>
      </c>
    </row>
    <row r="98" spans="6:20" x14ac:dyDescent="0.25">
      <c r="P98" s="231"/>
      <c r="Q98" s="232"/>
      <c r="R98" s="191"/>
      <c r="S98" s="239" t="str">
        <f t="shared" si="8"/>
        <v/>
      </c>
      <c r="T98" s="233" t="str">
        <f t="shared" si="9"/>
        <v/>
      </c>
    </row>
    <row r="99" spans="6:20" x14ac:dyDescent="0.25">
      <c r="P99" s="231"/>
      <c r="Q99" s="232"/>
      <c r="R99" s="191"/>
      <c r="S99" s="239" t="str">
        <f t="shared" si="8"/>
        <v/>
      </c>
      <c r="T99" s="233" t="str">
        <f t="shared" si="9"/>
        <v/>
      </c>
    </row>
    <row r="100" spans="6:20" x14ac:dyDescent="0.25">
      <c r="P100" s="231"/>
      <c r="Q100" s="232"/>
      <c r="R100" s="191"/>
      <c r="S100" s="239" t="str">
        <f t="shared" si="8"/>
        <v/>
      </c>
      <c r="T100" s="233" t="str">
        <f t="shared" si="9"/>
        <v/>
      </c>
    </row>
    <row r="101" spans="6:20" ht="15" customHeight="1" x14ac:dyDescent="0.25">
      <c r="K101" s="63"/>
      <c r="P101" s="231"/>
      <c r="Q101" s="232"/>
      <c r="R101" s="191"/>
      <c r="S101" s="239" t="str">
        <f t="shared" si="8"/>
        <v/>
      </c>
      <c r="T101" s="233" t="str">
        <f t="shared" si="9"/>
        <v/>
      </c>
    </row>
    <row r="102" spans="6:20" x14ac:dyDescent="0.25">
      <c r="K102" s="9" t="s">
        <v>53</v>
      </c>
      <c r="P102" s="231"/>
      <c r="Q102" s="232"/>
      <c r="R102" s="191"/>
      <c r="S102" s="239" t="str">
        <f t="shared" si="8"/>
        <v/>
      </c>
      <c r="T102" s="233" t="str">
        <f t="shared" si="9"/>
        <v/>
      </c>
    </row>
    <row r="103" spans="6:20" ht="15" customHeight="1" x14ac:dyDescent="0.25">
      <c r="K103" s="9" t="s">
        <v>33</v>
      </c>
      <c r="P103" s="231"/>
      <c r="Q103" s="232"/>
      <c r="R103" s="191"/>
      <c r="S103" s="239" t="str">
        <f t="shared" si="8"/>
        <v/>
      </c>
      <c r="T103" s="233" t="str">
        <f t="shared" si="9"/>
        <v/>
      </c>
    </row>
    <row r="104" spans="6:20" x14ac:dyDescent="0.25">
      <c r="K104" s="9" t="s">
        <v>17</v>
      </c>
      <c r="P104" s="231"/>
      <c r="Q104" s="232"/>
      <c r="R104" s="191"/>
      <c r="S104" s="239" t="str">
        <f t="shared" si="8"/>
        <v/>
      </c>
      <c r="T104" s="233" t="str">
        <f t="shared" si="9"/>
        <v/>
      </c>
    </row>
    <row r="105" spans="6:20" x14ac:dyDescent="0.25">
      <c r="K105" s="9" t="s">
        <v>34</v>
      </c>
      <c r="P105" s="231"/>
      <c r="Q105" s="232"/>
      <c r="R105" s="191"/>
      <c r="S105" s="239" t="str">
        <f t="shared" si="8"/>
        <v/>
      </c>
      <c r="T105" s="233" t="str">
        <f t="shared" si="9"/>
        <v/>
      </c>
    </row>
    <row r="106" spans="6:20" x14ac:dyDescent="0.25">
      <c r="P106" s="231"/>
      <c r="Q106" s="232"/>
      <c r="R106" s="191"/>
      <c r="S106" s="239" t="str">
        <f t="shared" si="8"/>
        <v/>
      </c>
      <c r="T106" s="233" t="str">
        <f t="shared" si="9"/>
        <v/>
      </c>
    </row>
    <row r="107" spans="6:20" x14ac:dyDescent="0.25">
      <c r="Q107" s="64"/>
    </row>
    <row r="108" spans="6:20" x14ac:dyDescent="0.25">
      <c r="Q108" s="64"/>
    </row>
    <row r="109" spans="6:20" x14ac:dyDescent="0.25">
      <c r="Q109" s="64"/>
    </row>
    <row r="110" spans="6:20" x14ac:dyDescent="0.25">
      <c r="Q110" s="64"/>
    </row>
    <row r="111" spans="6:20" x14ac:dyDescent="0.25">
      <c r="Q111" s="64"/>
    </row>
    <row r="151" ht="26.25" customHeight="1" x14ac:dyDescent="0.25"/>
    <row r="201" ht="26.25" customHeight="1" x14ac:dyDescent="0.25"/>
    <row r="251" ht="26.25" customHeight="1" x14ac:dyDescent="0.25"/>
    <row r="301" ht="27" customHeight="1" x14ac:dyDescent="0.25"/>
    <row r="351" ht="26.25" customHeight="1" x14ac:dyDescent="0.25"/>
    <row r="401" ht="26.25" customHeight="1" x14ac:dyDescent="0.25"/>
    <row r="451" ht="27" customHeight="1" x14ac:dyDescent="0.25"/>
    <row r="501" ht="27" customHeight="1" x14ac:dyDescent="0.25"/>
    <row r="551" ht="27" customHeight="1" x14ac:dyDescent="0.25"/>
    <row r="601" ht="27" customHeight="1" x14ac:dyDescent="0.25"/>
    <row r="651" ht="27" customHeight="1" x14ac:dyDescent="0.25"/>
  </sheetData>
  <sheetProtection algorithmName="SHA-512" hashValue="nZS6rgZHgWdOLXKZMn1AIj2LqN5f51iwp2FvCJtQsEYYM3gfJUMsFK/tX88U14bVPiz3oIAZ0c56/bF1DzXSFg==" saltValue="A6h5hKmGNgGjIUUJS13zKg==" spinCount="100000" sheet="1" objects="1" scenarios="1"/>
  <sortState xmlns:xlrd2="http://schemas.microsoft.com/office/spreadsheetml/2017/richdata2" ref="P3:R106">
    <sortCondition ref="P3:P106"/>
  </sortState>
  <mergeCells count="34">
    <mergeCell ref="W10:X10"/>
    <mergeCell ref="W7:X7"/>
    <mergeCell ref="S1:T1"/>
    <mergeCell ref="W1:X1"/>
    <mergeCell ref="M1:N1"/>
    <mergeCell ref="P1:Q1"/>
    <mergeCell ref="P2:S2"/>
    <mergeCell ref="K1:L1"/>
    <mergeCell ref="B43:F43"/>
    <mergeCell ref="B44:F44"/>
    <mergeCell ref="B45:F45"/>
    <mergeCell ref="B46:F46"/>
    <mergeCell ref="A1:I1"/>
    <mergeCell ref="B13:D14"/>
    <mergeCell ref="G3:I6"/>
    <mergeCell ref="G29:I30"/>
    <mergeCell ref="G31:I34"/>
    <mergeCell ref="L17:N18"/>
    <mergeCell ref="L19:N22"/>
    <mergeCell ref="L45:N46"/>
    <mergeCell ref="B15:D18"/>
    <mergeCell ref="B41:D42"/>
    <mergeCell ref="B47:F47"/>
    <mergeCell ref="L53:M53"/>
    <mergeCell ref="B48:F48"/>
    <mergeCell ref="L48:M48"/>
    <mergeCell ref="B49:F49"/>
    <mergeCell ref="L49:M49"/>
    <mergeCell ref="B50:F50"/>
    <mergeCell ref="L50:M50"/>
    <mergeCell ref="L52:M52"/>
    <mergeCell ref="D53:H53"/>
    <mergeCell ref="L51:M51"/>
    <mergeCell ref="K47:M47"/>
  </mergeCells>
  <conditionalFormatting sqref="A1:N1">
    <cfRule type="containsText" dxfId="12677" priority="130542" operator="containsText" text="NTRAB">
      <formula>NOT(ISERROR(SEARCH("NTRAB",A1)))</formula>
    </cfRule>
    <cfRule type="containsText" dxfId="12676" priority="130543" operator="containsText" text="FERIADO">
      <formula>NOT(ISERROR(SEARCH("FERIADO",A1)))</formula>
    </cfRule>
  </conditionalFormatting>
  <conditionalFormatting sqref="A2:D2 F2:I2">
    <cfRule type="containsText" dxfId="12675" priority="88112" operator="containsText" text="NTRAB">
      <formula>NOT(ISERROR(SEARCH("NTRAB",A2)))</formula>
    </cfRule>
    <cfRule type="containsText" dxfId="12674" priority="88113" operator="containsText" text="FERIADO">
      <formula>NOT(ISERROR(SEARCH("FERIADO",A2)))</formula>
    </cfRule>
  </conditionalFormatting>
  <conditionalFormatting sqref="A2:D2 F2:I2">
    <cfRule type="beginsWith" dxfId="12673" priority="88109" operator="beginsWith" text="FER">
      <formula>LEFT(A2,LEN("FER"))="FER"</formula>
    </cfRule>
    <cfRule type="beginsWith" dxfId="12672" priority="88110" operator="beginsWith" text="FRS">
      <formula>LEFT(A2,LEN("FRS"))="FRS"</formula>
    </cfRule>
    <cfRule type="containsText" dxfId="12671" priority="88111" operator="containsText" text="FÉRIAS">
      <formula>NOT(ISERROR(SEARCH("FÉRIAS",A2)))</formula>
    </cfRule>
  </conditionalFormatting>
  <conditionalFormatting sqref="A2:D2 F2:I2">
    <cfRule type="beginsWith" dxfId="12670" priority="88106" operator="beginsWith" text="ANT">
      <formula>LEFT(A2,LEN("ANT"))="ANT"</formula>
    </cfRule>
    <cfRule type="beginsWith" dxfId="12669" priority="88107" operator="beginsWith" text="FAL">
      <formula>LEFT(A2,LEN("FAL"))="FAL"</formula>
    </cfRule>
    <cfRule type="beginsWith" dxfId="12668" priority="88108" operator="beginsWith" text="ok">
      <formula>LEFT(A2,LEN("ok"))="ok"</formula>
    </cfRule>
  </conditionalFormatting>
  <conditionalFormatting sqref="A2:D2 F2:I2">
    <cfRule type="beginsWith" dxfId="12667" priority="88105" operator="beginsWith" text="ATR">
      <formula>LEFT(A2,LEN("ATR"))="ATR"</formula>
    </cfRule>
  </conditionalFormatting>
  <conditionalFormatting sqref="K2:N2">
    <cfRule type="containsText" dxfId="12666" priority="88103" operator="containsText" text="NTRAB">
      <formula>NOT(ISERROR(SEARCH("NTRAB",K2)))</formula>
    </cfRule>
    <cfRule type="containsText" dxfId="12665" priority="88104" operator="containsText" text="FERIADO">
      <formula>NOT(ISERROR(SEARCH("FERIADO",K2)))</formula>
    </cfRule>
  </conditionalFormatting>
  <conditionalFormatting sqref="K2:N2">
    <cfRule type="beginsWith" dxfId="12664" priority="88100" operator="beginsWith" text="FER">
      <formula>LEFT(K2,LEN("FER"))="FER"</formula>
    </cfRule>
    <cfRule type="beginsWith" dxfId="12663" priority="88101" operator="beginsWith" text="FRS">
      <formula>LEFT(K2,LEN("FRS"))="FRS"</formula>
    </cfRule>
    <cfRule type="containsText" dxfId="12662" priority="88102" operator="containsText" text="FÉRIAS">
      <formula>NOT(ISERROR(SEARCH("FÉRIAS",K2)))</formula>
    </cfRule>
  </conditionalFormatting>
  <conditionalFormatting sqref="K2:N2">
    <cfRule type="beginsWith" dxfId="12661" priority="88097" operator="beginsWith" text="ANT">
      <formula>LEFT(K2,LEN("ANT"))="ANT"</formula>
    </cfRule>
    <cfRule type="beginsWith" dxfId="12660" priority="88098" operator="beginsWith" text="FAL">
      <formula>LEFT(K2,LEN("FAL"))="FAL"</formula>
    </cfRule>
    <cfRule type="beginsWith" dxfId="12659" priority="88099" operator="beginsWith" text="ok">
      <formula>LEFT(K2,LEN("ok"))="ok"</formula>
    </cfRule>
  </conditionalFormatting>
  <conditionalFormatting sqref="K2:N2">
    <cfRule type="beginsWith" dxfId="12658" priority="88096" operator="beginsWith" text="ATR">
      <formula>LEFT(K2,LEN("ATR"))="ATR"</formula>
    </cfRule>
  </conditionalFormatting>
  <conditionalFormatting sqref="T2">
    <cfRule type="expression" dxfId="12657" priority="77187">
      <formula>$P$3=""</formula>
    </cfRule>
  </conditionalFormatting>
  <conditionalFormatting sqref="P2:S2">
    <cfRule type="expression" dxfId="12656" priority="77186">
      <formula>$P$3=""</formula>
    </cfRule>
  </conditionalFormatting>
  <conditionalFormatting sqref="P59:P106 R59:R106">
    <cfRule type="expression" dxfId="12655" priority="43540">
      <formula>$U$54=$U$55</formula>
    </cfRule>
  </conditionalFormatting>
  <conditionalFormatting sqref="P54:P58 R54:T54 R55:R58 S55:T106">
    <cfRule type="expression" dxfId="12654" priority="43539">
      <formula>$U$54=$U$55</formula>
    </cfRule>
  </conditionalFormatting>
  <conditionalFormatting sqref="Q59:Q106">
    <cfRule type="expression" dxfId="12653" priority="43538">
      <formula>$U$54=$U$55</formula>
    </cfRule>
  </conditionalFormatting>
  <conditionalFormatting sqref="Q54:Q58">
    <cfRule type="expression" dxfId="12652" priority="43537">
      <formula>$U$54=$U$55</formula>
    </cfRule>
  </conditionalFormatting>
  <conditionalFormatting sqref="R53:T53">
    <cfRule type="expression" dxfId="12651" priority="43536">
      <formula>$X$56=$Y$56</formula>
    </cfRule>
  </conditionalFormatting>
  <conditionalFormatting sqref="P53">
    <cfRule type="expression" dxfId="12650" priority="43535">
      <formula>$X$56=$Y$56</formula>
    </cfRule>
  </conditionalFormatting>
  <conditionalFormatting sqref="Q53">
    <cfRule type="expression" dxfId="12649" priority="43534">
      <formula>$X$56=$Y$56</formula>
    </cfRule>
  </conditionalFormatting>
  <conditionalFormatting sqref="P3:T53">
    <cfRule type="expression" dxfId="12648" priority="43533">
      <formula>$P$3=""</formula>
    </cfRule>
  </conditionalFormatting>
  <conditionalFormatting sqref="I48">
    <cfRule type="expression" dxfId="12647" priority="10385">
      <formula>$H$48=""</formula>
    </cfRule>
  </conditionalFormatting>
  <conditionalFormatting sqref="I49">
    <cfRule type="expression" dxfId="12646" priority="10384">
      <formula>$H$49=""</formula>
    </cfRule>
  </conditionalFormatting>
  <conditionalFormatting sqref="I50">
    <cfRule type="expression" dxfId="12645" priority="10383">
      <formula>$H$50=""</formula>
    </cfRule>
  </conditionalFormatting>
  <conditionalFormatting sqref="G51">
    <cfRule type="cellIs" dxfId="12644" priority="10380" operator="equal">
      <formula>0</formula>
    </cfRule>
  </conditionalFormatting>
  <conditionalFormatting sqref="H51:H52">
    <cfRule type="expression" dxfId="12643" priority="10379">
      <formula>$G$51=$I$51</formula>
    </cfRule>
  </conditionalFormatting>
  <conditionalFormatting sqref="G52">
    <cfRule type="expression" dxfId="12642" priority="10378">
      <formula>$G$52=0</formula>
    </cfRule>
  </conditionalFormatting>
  <conditionalFormatting sqref="F52">
    <cfRule type="expression" dxfId="12641" priority="10377">
      <formula>$G$52=0</formula>
    </cfRule>
  </conditionalFormatting>
  <conditionalFormatting sqref="F51">
    <cfRule type="expression" dxfId="12640" priority="10376">
      <formula>$G$52=0</formula>
    </cfRule>
  </conditionalFormatting>
  <conditionalFormatting sqref="L52:M52">
    <cfRule type="cellIs" dxfId="12639" priority="10057" operator="lessThan">
      <formula>0</formula>
    </cfRule>
    <cfRule type="cellIs" dxfId="12638" priority="10058" operator="greaterThan">
      <formula>0</formula>
    </cfRule>
  </conditionalFormatting>
  <conditionalFormatting sqref="K52">
    <cfRule type="cellIs" dxfId="12637" priority="10054" operator="equal">
      <formula>"A PAGAR"</formula>
    </cfRule>
    <cfRule type="containsText" dxfId="12636" priority="10055" operator="containsText" text="SALDO">
      <formula>NOT(ISERROR(SEARCH("SALDO",K52)))</formula>
    </cfRule>
    <cfRule type="containsText" dxfId="12635" priority="10056" operator="containsText" text="FALTA">
      <formula>NOT(ISERROR(SEARCH("FALTA",K52)))</formula>
    </cfRule>
  </conditionalFormatting>
  <conditionalFormatting sqref="K52:M53 L51:M51">
    <cfRule type="expression" dxfId="12634" priority="10053">
      <formula>$N$47=$O$47</formula>
    </cfRule>
  </conditionalFormatting>
  <conditionalFormatting sqref="K52:M53 L51:M51">
    <cfRule type="expression" dxfId="12633" priority="10052">
      <formula>$N$47=$W$49</formula>
    </cfRule>
  </conditionalFormatting>
  <conditionalFormatting sqref="N52">
    <cfRule type="expression" dxfId="12632" priority="10050">
      <formula>$L$52&lt;0</formula>
    </cfRule>
    <cfRule type="expression" dxfId="12631" priority="10051">
      <formula>$L$52&gt;0</formula>
    </cfRule>
  </conditionalFormatting>
  <conditionalFormatting sqref="N51:N53">
    <cfRule type="expression" dxfId="12630" priority="10049">
      <formula>$N$47=$W$49</formula>
    </cfRule>
  </conditionalFormatting>
  <conditionalFormatting sqref="L53:M53">
    <cfRule type="expression" dxfId="12629" priority="10048">
      <formula>OR(F55&lt;0,H55&lt;0)</formula>
    </cfRule>
  </conditionalFormatting>
  <conditionalFormatting sqref="K53 N53">
    <cfRule type="expression" dxfId="12628" priority="10047">
      <formula>OR(C55&lt;0,E55&lt;0)</formula>
    </cfRule>
  </conditionalFormatting>
  <conditionalFormatting sqref="K53">
    <cfRule type="expression" dxfId="12627" priority="10046">
      <formula>OR(F55&lt;0,H55&lt;0)</formula>
    </cfRule>
  </conditionalFormatting>
  <conditionalFormatting sqref="K53">
    <cfRule type="containsText" dxfId="12626" priority="10044" operator="containsText" text="SALDO">
      <formula>NOT(ISERROR(SEARCH("SALDO",K53)))</formula>
    </cfRule>
    <cfRule type="containsText" dxfId="12625" priority="10045" operator="containsText" text="FALTA">
      <formula>NOT(ISERROR(SEARCH("FALTA",K53)))</formula>
    </cfRule>
  </conditionalFormatting>
  <conditionalFormatting sqref="K52:K53 L53:N53">
    <cfRule type="expression" dxfId="12624" priority="10043">
      <formula>$N$47="NÃO"</formula>
    </cfRule>
  </conditionalFormatting>
  <conditionalFormatting sqref="L49:M49">
    <cfRule type="cellIs" dxfId="12623" priority="10033" operator="equal">
      <formula>0</formula>
    </cfRule>
    <cfRule type="expression" dxfId="12622" priority="10042">
      <formula>$L$49&lt;0</formula>
    </cfRule>
  </conditionalFormatting>
  <conditionalFormatting sqref="K48:M50">
    <cfRule type="expression" dxfId="12621" priority="10041">
      <formula>$N$47=$O$47</formula>
    </cfRule>
  </conditionalFormatting>
  <conditionalFormatting sqref="K48:M50">
    <cfRule type="expression" dxfId="12620" priority="10040">
      <formula>$N$47=$W$49</formula>
    </cfRule>
  </conditionalFormatting>
  <conditionalFormatting sqref="N48:N50">
    <cfRule type="expression" dxfId="12619" priority="10039">
      <formula>$N$47=$W$49</formula>
    </cfRule>
  </conditionalFormatting>
  <conditionalFormatting sqref="K51">
    <cfRule type="expression" dxfId="12618" priority="10038">
      <formula>$N$47=$O$47</formula>
    </cfRule>
  </conditionalFormatting>
  <conditionalFormatting sqref="K51">
    <cfRule type="expression" dxfId="12617" priority="10037">
      <formula>$N$47=$W$49</formula>
    </cfRule>
  </conditionalFormatting>
  <conditionalFormatting sqref="L50:M50">
    <cfRule type="cellIs" dxfId="12616" priority="10036" operator="equal">
      <formula>0</formula>
    </cfRule>
  </conditionalFormatting>
  <conditionalFormatting sqref="L48:M48">
    <cfRule type="cellIs" dxfId="12615" priority="10034" operator="equal">
      <formula>0</formula>
    </cfRule>
    <cfRule type="cellIs" dxfId="12614" priority="10035" operator="lessThan">
      <formula>0</formula>
    </cfRule>
  </conditionalFormatting>
  <conditionalFormatting sqref="L51:M51">
    <cfRule type="expression" dxfId="12613" priority="10031">
      <formula>AND($L$51=0, $N$47="SIM")</formula>
    </cfRule>
    <cfRule type="expression" dxfId="12612" priority="10032">
      <formula>AND($L$51&lt;0, $N$47="SIM")</formula>
    </cfRule>
  </conditionalFormatting>
  <conditionalFormatting sqref="A6">
    <cfRule type="containsText" dxfId="12611" priority="2126" operator="containsText" text="NTRAB">
      <formula>NOT(ISERROR(SEARCH("NTRAB",A6)))</formula>
    </cfRule>
    <cfRule type="containsText" dxfId="12610" priority="2127" operator="containsText" text="FERIADO">
      <formula>NOT(ISERROR(SEARCH("FERIADO",A6)))</formula>
    </cfRule>
  </conditionalFormatting>
  <conditionalFormatting sqref="A6">
    <cfRule type="containsText" dxfId="12609" priority="2125" operator="containsText" text="FÉRIAS">
      <formula>NOT(ISERROR(SEARCH("FÉRIAS",A6)))</formula>
    </cfRule>
  </conditionalFormatting>
  <conditionalFormatting sqref="A3">
    <cfRule type="containsText" dxfId="12608" priority="2123" operator="containsText" text="NTRAB">
      <formula>NOT(ISERROR(SEARCH("NTRAB",A3)))</formula>
    </cfRule>
    <cfRule type="containsText" dxfId="12607" priority="2124" operator="containsText" text="FERIADO">
      <formula>NOT(ISERROR(SEARCH("FERIADO",A3)))</formula>
    </cfRule>
  </conditionalFormatting>
  <conditionalFormatting sqref="A3">
    <cfRule type="containsText" dxfId="12606" priority="2122" operator="containsText" text="FÉRIAS">
      <formula>NOT(ISERROR(SEARCH("FÉRIAS",A3)))</formula>
    </cfRule>
  </conditionalFormatting>
  <conditionalFormatting sqref="A3 A6">
    <cfRule type="containsText" dxfId="12605" priority="2121" operator="containsText" text="ATESTADO">
      <formula>NOT(ISERROR(SEARCH("ATESTADO",A3)))</formula>
    </cfRule>
  </conditionalFormatting>
  <conditionalFormatting sqref="A4">
    <cfRule type="containsText" dxfId="12604" priority="2119" operator="containsText" text="NTRAB">
      <formula>NOT(ISERROR(SEARCH("NTRAB",A4)))</formula>
    </cfRule>
    <cfRule type="containsText" dxfId="12603" priority="2120" operator="containsText" text="FERIADO">
      <formula>NOT(ISERROR(SEARCH("FERIADO",A4)))</formula>
    </cfRule>
  </conditionalFormatting>
  <conditionalFormatting sqref="A4">
    <cfRule type="containsText" dxfId="12602" priority="2118" operator="containsText" text="FÉRIAS">
      <formula>NOT(ISERROR(SEARCH("FÉRIAS",A4)))</formula>
    </cfRule>
  </conditionalFormatting>
  <conditionalFormatting sqref="A4">
    <cfRule type="expression" dxfId="12601" priority="2114">
      <formula>A3="FERIADO"</formula>
    </cfRule>
    <cfRule type="expression" dxfId="12600" priority="2115">
      <formula>A3="NTRAB"</formula>
    </cfRule>
    <cfRule type="expression" dxfId="12599" priority="2116">
      <formula>A3="FÉRIAS"</formula>
    </cfRule>
    <cfRule type="expression" dxfId="12598" priority="2117">
      <formula>A3="ATESTADO"</formula>
    </cfRule>
  </conditionalFormatting>
  <conditionalFormatting sqref="A4">
    <cfRule type="containsText" dxfId="12597" priority="2113" operator="containsText" text="ATESTADO">
      <formula>NOT(ISERROR(SEARCH("ATESTADO",A4)))</formula>
    </cfRule>
  </conditionalFormatting>
  <conditionalFormatting sqref="A5">
    <cfRule type="containsText" dxfId="12596" priority="2111" operator="containsText" text="NTRAB">
      <formula>NOT(ISERROR(SEARCH("NTRAB",A5)))</formula>
    </cfRule>
    <cfRule type="containsText" dxfId="12595" priority="2112" operator="containsText" text="FERIADO">
      <formula>NOT(ISERROR(SEARCH("FERIADO",A5)))</formula>
    </cfRule>
  </conditionalFormatting>
  <conditionalFormatting sqref="A5">
    <cfRule type="containsText" dxfId="12594" priority="2110" operator="containsText" text="FÉRIAS">
      <formula>NOT(ISERROR(SEARCH("FÉRIAS",A5)))</formula>
    </cfRule>
  </conditionalFormatting>
  <conditionalFormatting sqref="A5">
    <cfRule type="expression" dxfId="12593" priority="2106">
      <formula>A4="FERIADO"</formula>
    </cfRule>
    <cfRule type="expression" dxfId="12592" priority="2107">
      <formula>A4="NTRAB"</formula>
    </cfRule>
    <cfRule type="expression" dxfId="12591" priority="2108">
      <formula>A4="FÉRIAS"</formula>
    </cfRule>
    <cfRule type="expression" dxfId="12590" priority="2109">
      <formula>A4="ATESTADO"</formula>
    </cfRule>
  </conditionalFormatting>
  <conditionalFormatting sqref="A5">
    <cfRule type="containsText" dxfId="12589" priority="2105" operator="containsText" text="ATESTADO">
      <formula>NOT(ISERROR(SEARCH("ATESTADO",A5)))</formula>
    </cfRule>
  </conditionalFormatting>
  <conditionalFormatting sqref="A5">
    <cfRule type="expression" dxfId="12588" priority="2101">
      <formula>A3="ATESTADO"</formula>
    </cfRule>
    <cfRule type="expression" dxfId="12587" priority="2102">
      <formula>A3="FÉRIAS"</formula>
    </cfRule>
    <cfRule type="expression" dxfId="12586" priority="2103">
      <formula>A3="NTRAB"</formula>
    </cfRule>
    <cfRule type="expression" dxfId="12585" priority="2104">
      <formula>A3="FERIADO"</formula>
    </cfRule>
  </conditionalFormatting>
  <conditionalFormatting sqref="A3:A6">
    <cfRule type="containsText" dxfId="12584" priority="2100" operator="containsText" text="HOJE">
      <formula>NOT(ISERROR(SEARCH("HOJE",A3)))</formula>
    </cfRule>
  </conditionalFormatting>
  <conditionalFormatting sqref="A10">
    <cfRule type="containsText" dxfId="12583" priority="2098" operator="containsText" text="NTRAB">
      <formula>NOT(ISERROR(SEARCH("NTRAB",A10)))</formula>
    </cfRule>
    <cfRule type="containsText" dxfId="12582" priority="2099" operator="containsText" text="FERIADO">
      <formula>NOT(ISERROR(SEARCH("FERIADO",A10)))</formula>
    </cfRule>
  </conditionalFormatting>
  <conditionalFormatting sqref="A10">
    <cfRule type="containsText" dxfId="12581" priority="2097" operator="containsText" text="FÉRIAS">
      <formula>NOT(ISERROR(SEARCH("FÉRIAS",A10)))</formula>
    </cfRule>
  </conditionalFormatting>
  <conditionalFormatting sqref="A7">
    <cfRule type="containsText" dxfId="12580" priority="2095" operator="containsText" text="NTRAB">
      <formula>NOT(ISERROR(SEARCH("NTRAB",A7)))</formula>
    </cfRule>
    <cfRule type="containsText" dxfId="12579" priority="2096" operator="containsText" text="FERIADO">
      <formula>NOT(ISERROR(SEARCH("FERIADO",A7)))</formula>
    </cfRule>
  </conditionalFormatting>
  <conditionalFormatting sqref="A7">
    <cfRule type="containsText" dxfId="12578" priority="2094" operator="containsText" text="FÉRIAS">
      <formula>NOT(ISERROR(SEARCH("FÉRIAS",A7)))</formula>
    </cfRule>
  </conditionalFormatting>
  <conditionalFormatting sqref="A7 A10">
    <cfRule type="containsText" dxfId="12577" priority="2093" operator="containsText" text="ATESTADO">
      <formula>NOT(ISERROR(SEARCH("ATESTADO",A7)))</formula>
    </cfRule>
  </conditionalFormatting>
  <conditionalFormatting sqref="A8">
    <cfRule type="containsText" dxfId="12576" priority="2091" operator="containsText" text="NTRAB">
      <formula>NOT(ISERROR(SEARCH("NTRAB",A8)))</formula>
    </cfRule>
    <cfRule type="containsText" dxfId="12575" priority="2092" operator="containsText" text="FERIADO">
      <formula>NOT(ISERROR(SEARCH("FERIADO",A8)))</formula>
    </cfRule>
  </conditionalFormatting>
  <conditionalFormatting sqref="A8">
    <cfRule type="containsText" dxfId="12574" priority="2090" operator="containsText" text="FÉRIAS">
      <formula>NOT(ISERROR(SEARCH("FÉRIAS",A8)))</formula>
    </cfRule>
  </conditionalFormatting>
  <conditionalFormatting sqref="A8">
    <cfRule type="expression" dxfId="12573" priority="2086">
      <formula>A7="FERIADO"</formula>
    </cfRule>
    <cfRule type="expression" dxfId="12572" priority="2087">
      <formula>A7="NTRAB"</formula>
    </cfRule>
    <cfRule type="expression" dxfId="12571" priority="2088">
      <formula>A7="FÉRIAS"</formula>
    </cfRule>
    <cfRule type="expression" dxfId="12570" priority="2089">
      <formula>A7="ATESTADO"</formula>
    </cfRule>
  </conditionalFormatting>
  <conditionalFormatting sqref="A8">
    <cfRule type="containsText" dxfId="12569" priority="2085" operator="containsText" text="ATESTADO">
      <formula>NOT(ISERROR(SEARCH("ATESTADO",A8)))</formula>
    </cfRule>
  </conditionalFormatting>
  <conditionalFormatting sqref="A9">
    <cfRule type="containsText" dxfId="12568" priority="2083" operator="containsText" text="NTRAB">
      <formula>NOT(ISERROR(SEARCH("NTRAB",A9)))</formula>
    </cfRule>
    <cfRule type="containsText" dxfId="12567" priority="2084" operator="containsText" text="FERIADO">
      <formula>NOT(ISERROR(SEARCH("FERIADO",A9)))</formula>
    </cfRule>
  </conditionalFormatting>
  <conditionalFormatting sqref="A9">
    <cfRule type="containsText" dxfId="12566" priority="2082" operator="containsText" text="FÉRIAS">
      <formula>NOT(ISERROR(SEARCH("FÉRIAS",A9)))</formula>
    </cfRule>
  </conditionalFormatting>
  <conditionalFormatting sqref="A9">
    <cfRule type="expression" dxfId="12565" priority="2078">
      <formula>A8="FERIADO"</formula>
    </cfRule>
    <cfRule type="expression" dxfId="12564" priority="2079">
      <formula>A8="NTRAB"</formula>
    </cfRule>
    <cfRule type="expression" dxfId="12563" priority="2080">
      <formula>A8="FÉRIAS"</formula>
    </cfRule>
    <cfRule type="expression" dxfId="12562" priority="2081">
      <formula>A8="ATESTADO"</formula>
    </cfRule>
  </conditionalFormatting>
  <conditionalFormatting sqref="A9">
    <cfRule type="containsText" dxfId="12561" priority="2077" operator="containsText" text="ATESTADO">
      <formula>NOT(ISERROR(SEARCH("ATESTADO",A9)))</formula>
    </cfRule>
  </conditionalFormatting>
  <conditionalFormatting sqref="A9">
    <cfRule type="expression" dxfId="12560" priority="2073">
      <formula>A7="ATESTADO"</formula>
    </cfRule>
    <cfRule type="expression" dxfId="12559" priority="2074">
      <formula>A7="FÉRIAS"</formula>
    </cfRule>
    <cfRule type="expression" dxfId="12558" priority="2075">
      <formula>A7="NTRAB"</formula>
    </cfRule>
    <cfRule type="expression" dxfId="12557" priority="2076">
      <formula>A7="FERIADO"</formula>
    </cfRule>
  </conditionalFormatting>
  <conditionalFormatting sqref="A7:A10">
    <cfRule type="containsText" dxfId="12556" priority="2072" operator="containsText" text="HOJE">
      <formula>NOT(ISERROR(SEARCH("HOJE",A7)))</formula>
    </cfRule>
  </conditionalFormatting>
  <conditionalFormatting sqref="A14">
    <cfRule type="containsText" dxfId="12555" priority="2070" operator="containsText" text="NTRAB">
      <formula>NOT(ISERROR(SEARCH("NTRAB",A14)))</formula>
    </cfRule>
    <cfRule type="containsText" dxfId="12554" priority="2071" operator="containsText" text="FERIADO">
      <formula>NOT(ISERROR(SEARCH("FERIADO",A14)))</formula>
    </cfRule>
  </conditionalFormatting>
  <conditionalFormatting sqref="A14">
    <cfRule type="containsText" dxfId="12553" priority="2069" operator="containsText" text="FÉRIAS">
      <formula>NOT(ISERROR(SEARCH("FÉRIAS",A14)))</formula>
    </cfRule>
  </conditionalFormatting>
  <conditionalFormatting sqref="A11">
    <cfRule type="containsText" dxfId="12552" priority="2067" operator="containsText" text="NTRAB">
      <formula>NOT(ISERROR(SEARCH("NTRAB",A11)))</formula>
    </cfRule>
    <cfRule type="containsText" dxfId="12551" priority="2068" operator="containsText" text="FERIADO">
      <formula>NOT(ISERROR(SEARCH("FERIADO",A11)))</formula>
    </cfRule>
  </conditionalFormatting>
  <conditionalFormatting sqref="A11">
    <cfRule type="containsText" dxfId="12550" priority="2066" operator="containsText" text="FÉRIAS">
      <formula>NOT(ISERROR(SEARCH("FÉRIAS",A11)))</formula>
    </cfRule>
  </conditionalFormatting>
  <conditionalFormatting sqref="A11 A14">
    <cfRule type="containsText" dxfId="12549" priority="2065" operator="containsText" text="ATESTADO">
      <formula>NOT(ISERROR(SEARCH("ATESTADO",A11)))</formula>
    </cfRule>
  </conditionalFormatting>
  <conditionalFormatting sqref="A12">
    <cfRule type="containsText" dxfId="12548" priority="2063" operator="containsText" text="NTRAB">
      <formula>NOT(ISERROR(SEARCH("NTRAB",A12)))</formula>
    </cfRule>
    <cfRule type="containsText" dxfId="12547" priority="2064" operator="containsText" text="FERIADO">
      <formula>NOT(ISERROR(SEARCH("FERIADO",A12)))</formula>
    </cfRule>
  </conditionalFormatting>
  <conditionalFormatting sqref="A12">
    <cfRule type="containsText" dxfId="12546" priority="2062" operator="containsText" text="FÉRIAS">
      <formula>NOT(ISERROR(SEARCH("FÉRIAS",A12)))</formula>
    </cfRule>
  </conditionalFormatting>
  <conditionalFormatting sqref="A12">
    <cfRule type="expression" dxfId="12545" priority="2058">
      <formula>A11="FERIADO"</formula>
    </cfRule>
    <cfRule type="expression" dxfId="12544" priority="2059">
      <formula>A11="NTRAB"</formula>
    </cfRule>
    <cfRule type="expression" dxfId="12543" priority="2060">
      <formula>A11="FÉRIAS"</formula>
    </cfRule>
    <cfRule type="expression" dxfId="12542" priority="2061">
      <formula>A11="ATESTADO"</formula>
    </cfRule>
  </conditionalFormatting>
  <conditionalFormatting sqref="A12">
    <cfRule type="containsText" dxfId="12541" priority="2057" operator="containsText" text="ATESTADO">
      <formula>NOT(ISERROR(SEARCH("ATESTADO",A12)))</formula>
    </cfRule>
  </conditionalFormatting>
  <conditionalFormatting sqref="A11:A12 A14">
    <cfRule type="containsText" dxfId="12540" priority="2056" operator="containsText" text="HOJE">
      <formula>NOT(ISERROR(SEARCH("HOJE",A11)))</formula>
    </cfRule>
  </conditionalFormatting>
  <conditionalFormatting sqref="A18">
    <cfRule type="containsText" dxfId="12539" priority="2054" operator="containsText" text="NTRAB">
      <formula>NOT(ISERROR(SEARCH("NTRAB",A18)))</formula>
    </cfRule>
    <cfRule type="containsText" dxfId="12538" priority="2055" operator="containsText" text="FERIADO">
      <formula>NOT(ISERROR(SEARCH("FERIADO",A18)))</formula>
    </cfRule>
  </conditionalFormatting>
  <conditionalFormatting sqref="A18">
    <cfRule type="containsText" dxfId="12537" priority="2053" operator="containsText" text="FÉRIAS">
      <formula>NOT(ISERROR(SEARCH("FÉRIAS",A18)))</formula>
    </cfRule>
  </conditionalFormatting>
  <conditionalFormatting sqref="A15">
    <cfRule type="containsText" dxfId="12536" priority="2051" operator="containsText" text="NTRAB">
      <formula>NOT(ISERROR(SEARCH("NTRAB",A15)))</formula>
    </cfRule>
    <cfRule type="containsText" dxfId="12535" priority="2052" operator="containsText" text="FERIADO">
      <formula>NOT(ISERROR(SEARCH("FERIADO",A15)))</formula>
    </cfRule>
  </conditionalFormatting>
  <conditionalFormatting sqref="A15">
    <cfRule type="containsText" dxfId="12534" priority="2050" operator="containsText" text="FÉRIAS">
      <formula>NOT(ISERROR(SEARCH("FÉRIAS",A15)))</formula>
    </cfRule>
  </conditionalFormatting>
  <conditionalFormatting sqref="A15 A18">
    <cfRule type="containsText" dxfId="12533" priority="2049" operator="containsText" text="ATESTADO">
      <formula>NOT(ISERROR(SEARCH("ATESTADO",A15)))</formula>
    </cfRule>
  </conditionalFormatting>
  <conditionalFormatting sqref="A16">
    <cfRule type="containsText" dxfId="12532" priority="2047" operator="containsText" text="NTRAB">
      <formula>NOT(ISERROR(SEARCH("NTRAB",A16)))</formula>
    </cfRule>
    <cfRule type="containsText" dxfId="12531" priority="2048" operator="containsText" text="FERIADO">
      <formula>NOT(ISERROR(SEARCH("FERIADO",A16)))</formula>
    </cfRule>
  </conditionalFormatting>
  <conditionalFormatting sqref="A16">
    <cfRule type="containsText" dxfId="12530" priority="2046" operator="containsText" text="FÉRIAS">
      <formula>NOT(ISERROR(SEARCH("FÉRIAS",A16)))</formula>
    </cfRule>
  </conditionalFormatting>
  <conditionalFormatting sqref="A16">
    <cfRule type="expression" dxfId="12529" priority="2042">
      <formula>A15="FERIADO"</formula>
    </cfRule>
    <cfRule type="expression" dxfId="12528" priority="2043">
      <formula>A15="NTRAB"</formula>
    </cfRule>
    <cfRule type="expression" dxfId="12527" priority="2044">
      <formula>A15="FÉRIAS"</formula>
    </cfRule>
    <cfRule type="expression" dxfId="12526" priority="2045">
      <formula>A15="ATESTADO"</formula>
    </cfRule>
  </conditionalFormatting>
  <conditionalFormatting sqref="A16">
    <cfRule type="containsText" dxfId="12525" priority="2041" operator="containsText" text="ATESTADO">
      <formula>NOT(ISERROR(SEARCH("ATESTADO",A16)))</formula>
    </cfRule>
  </conditionalFormatting>
  <conditionalFormatting sqref="A15:A16 A18">
    <cfRule type="containsText" dxfId="12524" priority="2040" operator="containsText" text="HOJE">
      <formula>NOT(ISERROR(SEARCH("HOJE",A15)))</formula>
    </cfRule>
  </conditionalFormatting>
  <conditionalFormatting sqref="A22">
    <cfRule type="containsText" dxfId="12523" priority="2038" operator="containsText" text="NTRAB">
      <formula>NOT(ISERROR(SEARCH("NTRAB",A22)))</formula>
    </cfRule>
    <cfRule type="containsText" dxfId="12522" priority="2039" operator="containsText" text="FERIADO">
      <formula>NOT(ISERROR(SEARCH("FERIADO",A22)))</formula>
    </cfRule>
  </conditionalFormatting>
  <conditionalFormatting sqref="A22">
    <cfRule type="containsText" dxfId="12521" priority="2037" operator="containsText" text="FÉRIAS">
      <formula>NOT(ISERROR(SEARCH("FÉRIAS",A22)))</formula>
    </cfRule>
  </conditionalFormatting>
  <conditionalFormatting sqref="A19">
    <cfRule type="containsText" dxfId="12520" priority="2035" operator="containsText" text="NTRAB">
      <formula>NOT(ISERROR(SEARCH("NTRAB",A19)))</formula>
    </cfRule>
    <cfRule type="containsText" dxfId="12519" priority="2036" operator="containsText" text="FERIADO">
      <formula>NOT(ISERROR(SEARCH("FERIADO",A19)))</formula>
    </cfRule>
  </conditionalFormatting>
  <conditionalFormatting sqref="A19">
    <cfRule type="containsText" dxfId="12518" priority="2034" operator="containsText" text="FÉRIAS">
      <formula>NOT(ISERROR(SEARCH("FÉRIAS",A19)))</formula>
    </cfRule>
  </conditionalFormatting>
  <conditionalFormatting sqref="A19 A22">
    <cfRule type="containsText" dxfId="12517" priority="2033" operator="containsText" text="ATESTADO">
      <formula>NOT(ISERROR(SEARCH("ATESTADO",A19)))</formula>
    </cfRule>
  </conditionalFormatting>
  <conditionalFormatting sqref="A20">
    <cfRule type="containsText" dxfId="12516" priority="2031" operator="containsText" text="NTRAB">
      <formula>NOT(ISERROR(SEARCH("NTRAB",A20)))</formula>
    </cfRule>
    <cfRule type="containsText" dxfId="12515" priority="2032" operator="containsText" text="FERIADO">
      <formula>NOT(ISERROR(SEARCH("FERIADO",A20)))</formula>
    </cfRule>
  </conditionalFormatting>
  <conditionalFormatting sqref="A20">
    <cfRule type="containsText" dxfId="12514" priority="2030" operator="containsText" text="FÉRIAS">
      <formula>NOT(ISERROR(SEARCH("FÉRIAS",A20)))</formula>
    </cfRule>
  </conditionalFormatting>
  <conditionalFormatting sqref="A20">
    <cfRule type="expression" dxfId="12513" priority="2026">
      <formula>A19="FERIADO"</formula>
    </cfRule>
    <cfRule type="expression" dxfId="12512" priority="2027">
      <formula>A19="NTRAB"</formula>
    </cfRule>
    <cfRule type="expression" dxfId="12511" priority="2028">
      <formula>A19="FÉRIAS"</formula>
    </cfRule>
    <cfRule type="expression" dxfId="12510" priority="2029">
      <formula>A19="ATESTADO"</formula>
    </cfRule>
  </conditionalFormatting>
  <conditionalFormatting sqref="A20">
    <cfRule type="containsText" dxfId="12509" priority="2025" operator="containsText" text="ATESTADO">
      <formula>NOT(ISERROR(SEARCH("ATESTADO",A20)))</formula>
    </cfRule>
  </conditionalFormatting>
  <conditionalFormatting sqref="A19:A20 A22">
    <cfRule type="containsText" dxfId="12508" priority="2024" operator="containsText" text="HOJE">
      <formula>NOT(ISERROR(SEARCH("HOJE",A19)))</formula>
    </cfRule>
  </conditionalFormatting>
  <conditionalFormatting sqref="A26">
    <cfRule type="containsText" dxfId="12507" priority="2022" operator="containsText" text="NTRAB">
      <formula>NOT(ISERROR(SEARCH("NTRAB",A26)))</formula>
    </cfRule>
    <cfRule type="containsText" dxfId="12506" priority="2023" operator="containsText" text="FERIADO">
      <formula>NOT(ISERROR(SEARCH("FERIADO",A26)))</formula>
    </cfRule>
  </conditionalFormatting>
  <conditionalFormatting sqref="A26">
    <cfRule type="containsText" dxfId="12505" priority="2021" operator="containsText" text="FÉRIAS">
      <formula>NOT(ISERROR(SEARCH("FÉRIAS",A26)))</formula>
    </cfRule>
  </conditionalFormatting>
  <conditionalFormatting sqref="A23">
    <cfRule type="containsText" dxfId="12504" priority="2019" operator="containsText" text="NTRAB">
      <formula>NOT(ISERROR(SEARCH("NTRAB",A23)))</formula>
    </cfRule>
    <cfRule type="containsText" dxfId="12503" priority="2020" operator="containsText" text="FERIADO">
      <formula>NOT(ISERROR(SEARCH("FERIADO",A23)))</formula>
    </cfRule>
  </conditionalFormatting>
  <conditionalFormatting sqref="A23">
    <cfRule type="containsText" dxfId="12502" priority="2018" operator="containsText" text="FÉRIAS">
      <formula>NOT(ISERROR(SEARCH("FÉRIAS",A23)))</formula>
    </cfRule>
  </conditionalFormatting>
  <conditionalFormatting sqref="A23 A26">
    <cfRule type="containsText" dxfId="12501" priority="2017" operator="containsText" text="ATESTADO">
      <formula>NOT(ISERROR(SEARCH("ATESTADO",A23)))</formula>
    </cfRule>
  </conditionalFormatting>
  <conditionalFormatting sqref="A24">
    <cfRule type="containsText" dxfId="12500" priority="2015" operator="containsText" text="NTRAB">
      <formula>NOT(ISERROR(SEARCH("NTRAB",A24)))</formula>
    </cfRule>
    <cfRule type="containsText" dxfId="12499" priority="2016" operator="containsText" text="FERIADO">
      <formula>NOT(ISERROR(SEARCH("FERIADO",A24)))</formula>
    </cfRule>
  </conditionalFormatting>
  <conditionalFormatting sqref="A24">
    <cfRule type="containsText" dxfId="12498" priority="2014" operator="containsText" text="FÉRIAS">
      <formula>NOT(ISERROR(SEARCH("FÉRIAS",A24)))</formula>
    </cfRule>
  </conditionalFormatting>
  <conditionalFormatting sqref="A24">
    <cfRule type="expression" dxfId="12497" priority="2010">
      <formula>A23="FERIADO"</formula>
    </cfRule>
    <cfRule type="expression" dxfId="12496" priority="2011">
      <formula>A23="NTRAB"</formula>
    </cfRule>
    <cfRule type="expression" dxfId="12495" priority="2012">
      <formula>A23="FÉRIAS"</formula>
    </cfRule>
    <cfRule type="expression" dxfId="12494" priority="2013">
      <formula>A23="ATESTADO"</formula>
    </cfRule>
  </conditionalFormatting>
  <conditionalFormatting sqref="A24">
    <cfRule type="containsText" dxfId="12493" priority="2009" operator="containsText" text="ATESTADO">
      <formula>NOT(ISERROR(SEARCH("ATESTADO",A24)))</formula>
    </cfRule>
  </conditionalFormatting>
  <conditionalFormatting sqref="A23:A24 A26">
    <cfRule type="containsText" dxfId="12492" priority="2008" operator="containsText" text="HOJE">
      <formula>NOT(ISERROR(SEARCH("HOJE",A23)))</formula>
    </cfRule>
  </conditionalFormatting>
  <conditionalFormatting sqref="A30">
    <cfRule type="containsText" dxfId="12491" priority="2006" operator="containsText" text="NTRAB">
      <formula>NOT(ISERROR(SEARCH("NTRAB",A30)))</formula>
    </cfRule>
    <cfRule type="containsText" dxfId="12490" priority="2007" operator="containsText" text="FERIADO">
      <formula>NOT(ISERROR(SEARCH("FERIADO",A30)))</formula>
    </cfRule>
  </conditionalFormatting>
  <conditionalFormatting sqref="A30">
    <cfRule type="containsText" dxfId="12489" priority="2005" operator="containsText" text="FÉRIAS">
      <formula>NOT(ISERROR(SEARCH("FÉRIAS",A30)))</formula>
    </cfRule>
  </conditionalFormatting>
  <conditionalFormatting sqref="A27">
    <cfRule type="containsText" dxfId="12488" priority="2003" operator="containsText" text="NTRAB">
      <formula>NOT(ISERROR(SEARCH("NTRAB",A27)))</formula>
    </cfRule>
    <cfRule type="containsText" dxfId="12487" priority="2004" operator="containsText" text="FERIADO">
      <formula>NOT(ISERROR(SEARCH("FERIADO",A27)))</formula>
    </cfRule>
  </conditionalFormatting>
  <conditionalFormatting sqref="A27">
    <cfRule type="containsText" dxfId="12486" priority="2002" operator="containsText" text="FÉRIAS">
      <formula>NOT(ISERROR(SEARCH("FÉRIAS",A27)))</formula>
    </cfRule>
  </conditionalFormatting>
  <conditionalFormatting sqref="A27 A30">
    <cfRule type="containsText" dxfId="12485" priority="2001" operator="containsText" text="ATESTADO">
      <formula>NOT(ISERROR(SEARCH("ATESTADO",A27)))</formula>
    </cfRule>
  </conditionalFormatting>
  <conditionalFormatting sqref="A28">
    <cfRule type="containsText" dxfId="12484" priority="1999" operator="containsText" text="NTRAB">
      <formula>NOT(ISERROR(SEARCH("NTRAB",A28)))</formula>
    </cfRule>
    <cfRule type="containsText" dxfId="12483" priority="2000" operator="containsText" text="FERIADO">
      <formula>NOT(ISERROR(SEARCH("FERIADO",A28)))</formula>
    </cfRule>
  </conditionalFormatting>
  <conditionalFormatting sqref="A28">
    <cfRule type="containsText" dxfId="12482" priority="1998" operator="containsText" text="FÉRIAS">
      <formula>NOT(ISERROR(SEARCH("FÉRIAS",A28)))</formula>
    </cfRule>
  </conditionalFormatting>
  <conditionalFormatting sqref="A28">
    <cfRule type="expression" dxfId="12481" priority="1994">
      <formula>A27="FERIADO"</formula>
    </cfRule>
    <cfRule type="expression" dxfId="12480" priority="1995">
      <formula>A27="NTRAB"</formula>
    </cfRule>
    <cfRule type="expression" dxfId="12479" priority="1996">
      <formula>A27="FÉRIAS"</formula>
    </cfRule>
    <cfRule type="expression" dxfId="12478" priority="1997">
      <formula>A27="ATESTADO"</formula>
    </cfRule>
  </conditionalFormatting>
  <conditionalFormatting sqref="A28">
    <cfRule type="containsText" dxfId="12477" priority="1993" operator="containsText" text="ATESTADO">
      <formula>NOT(ISERROR(SEARCH("ATESTADO",A28)))</formula>
    </cfRule>
  </conditionalFormatting>
  <conditionalFormatting sqref="A27:A28 A30">
    <cfRule type="containsText" dxfId="12476" priority="1992" operator="containsText" text="HOJE">
      <formula>NOT(ISERROR(SEARCH("HOJE",A27)))</formula>
    </cfRule>
  </conditionalFormatting>
  <conditionalFormatting sqref="A34">
    <cfRule type="containsText" dxfId="12475" priority="1990" operator="containsText" text="NTRAB">
      <formula>NOT(ISERROR(SEARCH("NTRAB",A34)))</formula>
    </cfRule>
    <cfRule type="containsText" dxfId="12474" priority="1991" operator="containsText" text="FERIADO">
      <formula>NOT(ISERROR(SEARCH("FERIADO",A34)))</formula>
    </cfRule>
  </conditionalFormatting>
  <conditionalFormatting sqref="A34">
    <cfRule type="containsText" dxfId="12473" priority="1989" operator="containsText" text="FÉRIAS">
      <formula>NOT(ISERROR(SEARCH("FÉRIAS",A34)))</formula>
    </cfRule>
  </conditionalFormatting>
  <conditionalFormatting sqref="A31">
    <cfRule type="containsText" dxfId="12472" priority="1987" operator="containsText" text="NTRAB">
      <formula>NOT(ISERROR(SEARCH("NTRAB",A31)))</formula>
    </cfRule>
    <cfRule type="containsText" dxfId="12471" priority="1988" operator="containsText" text="FERIADO">
      <formula>NOT(ISERROR(SEARCH("FERIADO",A31)))</formula>
    </cfRule>
  </conditionalFormatting>
  <conditionalFormatting sqref="A31">
    <cfRule type="containsText" dxfId="12470" priority="1986" operator="containsText" text="FÉRIAS">
      <formula>NOT(ISERROR(SEARCH("FÉRIAS",A31)))</formula>
    </cfRule>
  </conditionalFormatting>
  <conditionalFormatting sqref="A31 A34">
    <cfRule type="containsText" dxfId="12469" priority="1985" operator="containsText" text="ATESTADO">
      <formula>NOT(ISERROR(SEARCH("ATESTADO",A31)))</formula>
    </cfRule>
  </conditionalFormatting>
  <conditionalFormatting sqref="A32">
    <cfRule type="containsText" dxfId="12468" priority="1983" operator="containsText" text="NTRAB">
      <formula>NOT(ISERROR(SEARCH("NTRAB",A32)))</formula>
    </cfRule>
    <cfRule type="containsText" dxfId="12467" priority="1984" operator="containsText" text="FERIADO">
      <formula>NOT(ISERROR(SEARCH("FERIADO",A32)))</formula>
    </cfRule>
  </conditionalFormatting>
  <conditionalFormatting sqref="A32">
    <cfRule type="containsText" dxfId="12466" priority="1982" operator="containsText" text="FÉRIAS">
      <formula>NOT(ISERROR(SEARCH("FÉRIAS",A32)))</formula>
    </cfRule>
  </conditionalFormatting>
  <conditionalFormatting sqref="A32">
    <cfRule type="expression" dxfId="12465" priority="1978">
      <formula>A31="FERIADO"</formula>
    </cfRule>
    <cfRule type="expression" dxfId="12464" priority="1979">
      <formula>A31="NTRAB"</formula>
    </cfRule>
    <cfRule type="expression" dxfId="12463" priority="1980">
      <formula>A31="FÉRIAS"</formula>
    </cfRule>
    <cfRule type="expression" dxfId="12462" priority="1981">
      <formula>A31="ATESTADO"</formula>
    </cfRule>
  </conditionalFormatting>
  <conditionalFormatting sqref="A32">
    <cfRule type="containsText" dxfId="12461" priority="1977" operator="containsText" text="ATESTADO">
      <formula>NOT(ISERROR(SEARCH("ATESTADO",A32)))</formula>
    </cfRule>
  </conditionalFormatting>
  <conditionalFormatting sqref="A31:A32 A34">
    <cfRule type="containsText" dxfId="12460" priority="1976" operator="containsText" text="HOJE">
      <formula>NOT(ISERROR(SEARCH("HOJE",A31)))</formula>
    </cfRule>
  </conditionalFormatting>
  <conditionalFormatting sqref="A38">
    <cfRule type="containsText" dxfId="12459" priority="1974" operator="containsText" text="NTRAB">
      <formula>NOT(ISERROR(SEARCH("NTRAB",A38)))</formula>
    </cfRule>
    <cfRule type="containsText" dxfId="12458" priority="1975" operator="containsText" text="FERIADO">
      <formula>NOT(ISERROR(SEARCH("FERIADO",A38)))</formula>
    </cfRule>
  </conditionalFormatting>
  <conditionalFormatting sqref="A38">
    <cfRule type="containsText" dxfId="12457" priority="1973" operator="containsText" text="FÉRIAS">
      <formula>NOT(ISERROR(SEARCH("FÉRIAS",A38)))</formula>
    </cfRule>
  </conditionalFormatting>
  <conditionalFormatting sqref="A35">
    <cfRule type="containsText" dxfId="12456" priority="1971" operator="containsText" text="NTRAB">
      <formula>NOT(ISERROR(SEARCH("NTRAB",A35)))</formula>
    </cfRule>
    <cfRule type="containsText" dxfId="12455" priority="1972" operator="containsText" text="FERIADO">
      <formula>NOT(ISERROR(SEARCH("FERIADO",A35)))</formula>
    </cfRule>
  </conditionalFormatting>
  <conditionalFormatting sqref="A35">
    <cfRule type="containsText" dxfId="12454" priority="1970" operator="containsText" text="FÉRIAS">
      <formula>NOT(ISERROR(SEARCH("FÉRIAS",A35)))</formula>
    </cfRule>
  </conditionalFormatting>
  <conditionalFormatting sqref="A35 A38">
    <cfRule type="containsText" dxfId="12453" priority="1969" operator="containsText" text="ATESTADO">
      <formula>NOT(ISERROR(SEARCH("ATESTADO",A35)))</formula>
    </cfRule>
  </conditionalFormatting>
  <conditionalFormatting sqref="A36">
    <cfRule type="containsText" dxfId="12452" priority="1967" operator="containsText" text="NTRAB">
      <formula>NOT(ISERROR(SEARCH("NTRAB",A36)))</formula>
    </cfRule>
    <cfRule type="containsText" dxfId="12451" priority="1968" operator="containsText" text="FERIADO">
      <formula>NOT(ISERROR(SEARCH("FERIADO",A36)))</formula>
    </cfRule>
  </conditionalFormatting>
  <conditionalFormatting sqref="A36">
    <cfRule type="containsText" dxfId="12450" priority="1966" operator="containsText" text="FÉRIAS">
      <formula>NOT(ISERROR(SEARCH("FÉRIAS",A36)))</formula>
    </cfRule>
  </conditionalFormatting>
  <conditionalFormatting sqref="A36">
    <cfRule type="expression" dxfId="12449" priority="1962">
      <formula>A35="FERIADO"</formula>
    </cfRule>
    <cfRule type="expression" dxfId="12448" priority="1963">
      <formula>A35="NTRAB"</formula>
    </cfRule>
    <cfRule type="expression" dxfId="12447" priority="1964">
      <formula>A35="FÉRIAS"</formula>
    </cfRule>
    <cfRule type="expression" dxfId="12446" priority="1965">
      <formula>A35="ATESTADO"</formula>
    </cfRule>
  </conditionalFormatting>
  <conditionalFormatting sqref="A36">
    <cfRule type="containsText" dxfId="12445" priority="1961" operator="containsText" text="ATESTADO">
      <formula>NOT(ISERROR(SEARCH("ATESTADO",A36)))</formula>
    </cfRule>
  </conditionalFormatting>
  <conditionalFormatting sqref="A35:A36 A38">
    <cfRule type="containsText" dxfId="12444" priority="1960" operator="containsText" text="HOJE">
      <formula>NOT(ISERROR(SEARCH("HOJE",A35)))</formula>
    </cfRule>
  </conditionalFormatting>
  <conditionalFormatting sqref="A42">
    <cfRule type="containsText" dxfId="12443" priority="1958" operator="containsText" text="NTRAB">
      <formula>NOT(ISERROR(SEARCH("NTRAB",A42)))</formula>
    </cfRule>
    <cfRule type="containsText" dxfId="12442" priority="1959" operator="containsText" text="FERIADO">
      <formula>NOT(ISERROR(SEARCH("FERIADO",A42)))</formula>
    </cfRule>
  </conditionalFormatting>
  <conditionalFormatting sqref="A42">
    <cfRule type="containsText" dxfId="12441" priority="1957" operator="containsText" text="FÉRIAS">
      <formula>NOT(ISERROR(SEARCH("FÉRIAS",A42)))</formula>
    </cfRule>
  </conditionalFormatting>
  <conditionalFormatting sqref="A39">
    <cfRule type="containsText" dxfId="12440" priority="1955" operator="containsText" text="NTRAB">
      <formula>NOT(ISERROR(SEARCH("NTRAB",A39)))</formula>
    </cfRule>
    <cfRule type="containsText" dxfId="12439" priority="1956" operator="containsText" text="FERIADO">
      <formula>NOT(ISERROR(SEARCH("FERIADO",A39)))</formula>
    </cfRule>
  </conditionalFormatting>
  <conditionalFormatting sqref="A39">
    <cfRule type="containsText" dxfId="12438" priority="1954" operator="containsText" text="FÉRIAS">
      <formula>NOT(ISERROR(SEARCH("FÉRIAS",A39)))</formula>
    </cfRule>
  </conditionalFormatting>
  <conditionalFormatting sqref="A39 A42">
    <cfRule type="containsText" dxfId="12437" priority="1953" operator="containsText" text="ATESTADO">
      <formula>NOT(ISERROR(SEARCH("ATESTADO",A39)))</formula>
    </cfRule>
  </conditionalFormatting>
  <conditionalFormatting sqref="A40">
    <cfRule type="containsText" dxfId="12436" priority="1951" operator="containsText" text="NTRAB">
      <formula>NOT(ISERROR(SEARCH("NTRAB",A40)))</formula>
    </cfRule>
    <cfRule type="containsText" dxfId="12435" priority="1952" operator="containsText" text="FERIADO">
      <formula>NOT(ISERROR(SEARCH("FERIADO",A40)))</formula>
    </cfRule>
  </conditionalFormatting>
  <conditionalFormatting sqref="A40">
    <cfRule type="containsText" dxfId="12434" priority="1950" operator="containsText" text="FÉRIAS">
      <formula>NOT(ISERROR(SEARCH("FÉRIAS",A40)))</formula>
    </cfRule>
  </conditionalFormatting>
  <conditionalFormatting sqref="A40">
    <cfRule type="expression" dxfId="12433" priority="1946">
      <formula>A39="FERIADO"</formula>
    </cfRule>
    <cfRule type="expression" dxfId="12432" priority="1947">
      <formula>A39="NTRAB"</formula>
    </cfRule>
    <cfRule type="expression" dxfId="12431" priority="1948">
      <formula>A39="FÉRIAS"</formula>
    </cfRule>
    <cfRule type="expression" dxfId="12430" priority="1949">
      <formula>A39="ATESTADO"</formula>
    </cfRule>
  </conditionalFormatting>
  <conditionalFormatting sqref="A40">
    <cfRule type="containsText" dxfId="12429" priority="1945" operator="containsText" text="ATESTADO">
      <formula>NOT(ISERROR(SEARCH("ATESTADO",A40)))</formula>
    </cfRule>
  </conditionalFormatting>
  <conditionalFormatting sqref="A39:A40 A42">
    <cfRule type="containsText" dxfId="12428" priority="1944" operator="containsText" text="HOJE">
      <formula>NOT(ISERROR(SEARCH("HOJE",A39)))</formula>
    </cfRule>
  </conditionalFormatting>
  <conditionalFormatting sqref="A13">
    <cfRule type="containsText" dxfId="12427" priority="1942" operator="containsText" text="NTRAB">
      <formula>NOT(ISERROR(SEARCH("NTRAB",A13)))</formula>
    </cfRule>
    <cfRule type="containsText" dxfId="12426" priority="1943" operator="containsText" text="FERIADO">
      <formula>NOT(ISERROR(SEARCH("FERIADO",A13)))</formula>
    </cfRule>
  </conditionalFormatting>
  <conditionalFormatting sqref="A13">
    <cfRule type="containsText" dxfId="12425" priority="1941" operator="containsText" text="FÉRIAS">
      <formula>NOT(ISERROR(SEARCH("FÉRIAS",A13)))</formula>
    </cfRule>
  </conditionalFormatting>
  <conditionalFormatting sqref="A13">
    <cfRule type="expression" dxfId="12424" priority="1937">
      <formula>A12="FERIADO"</formula>
    </cfRule>
    <cfRule type="expression" dxfId="12423" priority="1938">
      <formula>A12="NTRAB"</formula>
    </cfRule>
    <cfRule type="expression" dxfId="12422" priority="1939">
      <formula>A12="FÉRIAS"</formula>
    </cfRule>
    <cfRule type="expression" dxfId="12421" priority="1940">
      <formula>A12="ATESTADO"</formula>
    </cfRule>
  </conditionalFormatting>
  <conditionalFormatting sqref="A13">
    <cfRule type="containsText" dxfId="12420" priority="1936" operator="containsText" text="ATESTADO">
      <formula>NOT(ISERROR(SEARCH("ATESTADO",A13)))</formula>
    </cfRule>
  </conditionalFormatting>
  <conditionalFormatting sqref="A13">
    <cfRule type="expression" dxfId="12419" priority="1932">
      <formula>A11="ATESTADO"</formula>
    </cfRule>
    <cfRule type="expression" dxfId="12418" priority="1933">
      <formula>A11="FÉRIAS"</formula>
    </cfRule>
    <cfRule type="expression" dxfId="12417" priority="1934">
      <formula>A11="NTRAB"</formula>
    </cfRule>
    <cfRule type="expression" dxfId="12416" priority="1935">
      <formula>A11="FERIADO"</formula>
    </cfRule>
  </conditionalFormatting>
  <conditionalFormatting sqref="A13">
    <cfRule type="containsText" dxfId="12415" priority="1931" operator="containsText" text="HOJE">
      <formula>NOT(ISERROR(SEARCH("HOJE",A13)))</formula>
    </cfRule>
  </conditionalFormatting>
  <conditionalFormatting sqref="A17">
    <cfRule type="containsText" dxfId="12414" priority="1929" operator="containsText" text="NTRAB">
      <formula>NOT(ISERROR(SEARCH("NTRAB",A17)))</formula>
    </cfRule>
    <cfRule type="containsText" dxfId="12413" priority="1930" operator="containsText" text="FERIADO">
      <formula>NOT(ISERROR(SEARCH("FERIADO",A17)))</formula>
    </cfRule>
  </conditionalFormatting>
  <conditionalFormatting sqref="A17">
    <cfRule type="containsText" dxfId="12412" priority="1928" operator="containsText" text="FÉRIAS">
      <formula>NOT(ISERROR(SEARCH("FÉRIAS",A17)))</formula>
    </cfRule>
  </conditionalFormatting>
  <conditionalFormatting sqref="A17">
    <cfRule type="expression" dxfId="12411" priority="1924">
      <formula>A16="FERIADO"</formula>
    </cfRule>
    <cfRule type="expression" dxfId="12410" priority="1925">
      <formula>A16="NTRAB"</formula>
    </cfRule>
    <cfRule type="expression" dxfId="12409" priority="1926">
      <formula>A16="FÉRIAS"</formula>
    </cfRule>
    <cfRule type="expression" dxfId="12408" priority="1927">
      <formula>A16="ATESTADO"</formula>
    </cfRule>
  </conditionalFormatting>
  <conditionalFormatting sqref="A17">
    <cfRule type="containsText" dxfId="12407" priority="1923" operator="containsText" text="ATESTADO">
      <formula>NOT(ISERROR(SEARCH("ATESTADO",A17)))</formula>
    </cfRule>
  </conditionalFormatting>
  <conditionalFormatting sqref="A17">
    <cfRule type="expression" dxfId="12406" priority="1919">
      <formula>A15="ATESTADO"</formula>
    </cfRule>
    <cfRule type="expression" dxfId="12405" priority="1920">
      <formula>A15="FÉRIAS"</formula>
    </cfRule>
    <cfRule type="expression" dxfId="12404" priority="1921">
      <formula>A15="NTRAB"</formula>
    </cfRule>
    <cfRule type="expression" dxfId="12403" priority="1922">
      <formula>A15="FERIADO"</formula>
    </cfRule>
  </conditionalFormatting>
  <conditionalFormatting sqref="A17">
    <cfRule type="containsText" dxfId="12402" priority="1918" operator="containsText" text="HOJE">
      <formula>NOT(ISERROR(SEARCH("HOJE",A17)))</formula>
    </cfRule>
  </conditionalFormatting>
  <conditionalFormatting sqref="A21">
    <cfRule type="containsText" dxfId="12401" priority="1916" operator="containsText" text="NTRAB">
      <formula>NOT(ISERROR(SEARCH("NTRAB",A21)))</formula>
    </cfRule>
    <cfRule type="containsText" dxfId="12400" priority="1917" operator="containsText" text="FERIADO">
      <formula>NOT(ISERROR(SEARCH("FERIADO",A21)))</formula>
    </cfRule>
  </conditionalFormatting>
  <conditionalFormatting sqref="A21">
    <cfRule type="containsText" dxfId="12399" priority="1915" operator="containsText" text="FÉRIAS">
      <formula>NOT(ISERROR(SEARCH("FÉRIAS",A21)))</formula>
    </cfRule>
  </conditionalFormatting>
  <conditionalFormatting sqref="A21">
    <cfRule type="expression" dxfId="12398" priority="1911">
      <formula>A20="FERIADO"</formula>
    </cfRule>
    <cfRule type="expression" dxfId="12397" priority="1912">
      <formula>A20="NTRAB"</formula>
    </cfRule>
    <cfRule type="expression" dxfId="12396" priority="1913">
      <formula>A20="FÉRIAS"</formula>
    </cfRule>
    <cfRule type="expression" dxfId="12395" priority="1914">
      <formula>A20="ATESTADO"</formula>
    </cfRule>
  </conditionalFormatting>
  <conditionalFormatting sqref="A21">
    <cfRule type="containsText" dxfId="12394" priority="1910" operator="containsText" text="ATESTADO">
      <formula>NOT(ISERROR(SEARCH("ATESTADO",A21)))</formula>
    </cfRule>
  </conditionalFormatting>
  <conditionalFormatting sqref="A21">
    <cfRule type="expression" dxfId="12393" priority="1906">
      <formula>A19="ATESTADO"</formula>
    </cfRule>
    <cfRule type="expression" dxfId="12392" priority="1907">
      <formula>A19="FÉRIAS"</formula>
    </cfRule>
    <cfRule type="expression" dxfId="12391" priority="1908">
      <formula>A19="NTRAB"</formula>
    </cfRule>
    <cfRule type="expression" dxfId="12390" priority="1909">
      <formula>A19="FERIADO"</formula>
    </cfRule>
  </conditionalFormatting>
  <conditionalFormatting sqref="A21">
    <cfRule type="containsText" dxfId="12389" priority="1905" operator="containsText" text="HOJE">
      <formula>NOT(ISERROR(SEARCH("HOJE",A21)))</formula>
    </cfRule>
  </conditionalFormatting>
  <conditionalFormatting sqref="A25">
    <cfRule type="containsText" dxfId="12388" priority="1903" operator="containsText" text="NTRAB">
      <formula>NOT(ISERROR(SEARCH("NTRAB",A25)))</formula>
    </cfRule>
    <cfRule type="containsText" dxfId="12387" priority="1904" operator="containsText" text="FERIADO">
      <formula>NOT(ISERROR(SEARCH("FERIADO",A25)))</formula>
    </cfRule>
  </conditionalFormatting>
  <conditionalFormatting sqref="A25">
    <cfRule type="containsText" dxfId="12386" priority="1902" operator="containsText" text="FÉRIAS">
      <formula>NOT(ISERROR(SEARCH("FÉRIAS",A25)))</formula>
    </cfRule>
  </conditionalFormatting>
  <conditionalFormatting sqref="A25">
    <cfRule type="expression" dxfId="12385" priority="1898">
      <formula>A24="FERIADO"</formula>
    </cfRule>
    <cfRule type="expression" dxfId="12384" priority="1899">
      <formula>A24="NTRAB"</formula>
    </cfRule>
    <cfRule type="expression" dxfId="12383" priority="1900">
      <formula>A24="FÉRIAS"</formula>
    </cfRule>
    <cfRule type="expression" dxfId="12382" priority="1901">
      <formula>A24="ATESTADO"</formula>
    </cfRule>
  </conditionalFormatting>
  <conditionalFormatting sqref="A25">
    <cfRule type="containsText" dxfId="12381" priority="1897" operator="containsText" text="ATESTADO">
      <formula>NOT(ISERROR(SEARCH("ATESTADO",A25)))</formula>
    </cfRule>
  </conditionalFormatting>
  <conditionalFormatting sqref="A25">
    <cfRule type="expression" dxfId="12380" priority="1893">
      <formula>A23="ATESTADO"</formula>
    </cfRule>
    <cfRule type="expression" dxfId="12379" priority="1894">
      <formula>A23="FÉRIAS"</formula>
    </cfRule>
    <cfRule type="expression" dxfId="12378" priority="1895">
      <formula>A23="NTRAB"</formula>
    </cfRule>
    <cfRule type="expression" dxfId="12377" priority="1896">
      <formula>A23="FERIADO"</formula>
    </cfRule>
  </conditionalFormatting>
  <conditionalFormatting sqref="A25">
    <cfRule type="containsText" dxfId="12376" priority="1892" operator="containsText" text="HOJE">
      <formula>NOT(ISERROR(SEARCH("HOJE",A25)))</formula>
    </cfRule>
  </conditionalFormatting>
  <conditionalFormatting sqref="A29">
    <cfRule type="containsText" dxfId="12375" priority="1890" operator="containsText" text="NTRAB">
      <formula>NOT(ISERROR(SEARCH("NTRAB",A29)))</formula>
    </cfRule>
    <cfRule type="containsText" dxfId="12374" priority="1891" operator="containsText" text="FERIADO">
      <formula>NOT(ISERROR(SEARCH("FERIADO",A29)))</formula>
    </cfRule>
  </conditionalFormatting>
  <conditionalFormatting sqref="A29">
    <cfRule type="containsText" dxfId="12373" priority="1889" operator="containsText" text="FÉRIAS">
      <formula>NOT(ISERROR(SEARCH("FÉRIAS",A29)))</formula>
    </cfRule>
  </conditionalFormatting>
  <conditionalFormatting sqref="A29">
    <cfRule type="expression" dxfId="12372" priority="1885">
      <formula>A28="FERIADO"</formula>
    </cfRule>
    <cfRule type="expression" dxfId="12371" priority="1886">
      <formula>A28="NTRAB"</formula>
    </cfRule>
    <cfRule type="expression" dxfId="12370" priority="1887">
      <formula>A28="FÉRIAS"</formula>
    </cfRule>
    <cfRule type="expression" dxfId="12369" priority="1888">
      <formula>A28="ATESTADO"</formula>
    </cfRule>
  </conditionalFormatting>
  <conditionalFormatting sqref="A29">
    <cfRule type="containsText" dxfId="12368" priority="1884" operator="containsText" text="ATESTADO">
      <formula>NOT(ISERROR(SEARCH("ATESTADO",A29)))</formula>
    </cfRule>
  </conditionalFormatting>
  <conditionalFormatting sqref="A29">
    <cfRule type="expression" dxfId="12367" priority="1880">
      <formula>A27="ATESTADO"</formula>
    </cfRule>
    <cfRule type="expression" dxfId="12366" priority="1881">
      <formula>A27="FÉRIAS"</formula>
    </cfRule>
    <cfRule type="expression" dxfId="12365" priority="1882">
      <formula>A27="NTRAB"</formula>
    </cfRule>
    <cfRule type="expression" dxfId="12364" priority="1883">
      <formula>A27="FERIADO"</formula>
    </cfRule>
  </conditionalFormatting>
  <conditionalFormatting sqref="A29">
    <cfRule type="containsText" dxfId="12363" priority="1879" operator="containsText" text="HOJE">
      <formula>NOT(ISERROR(SEARCH("HOJE",A29)))</formula>
    </cfRule>
  </conditionalFormatting>
  <conditionalFormatting sqref="A33">
    <cfRule type="containsText" dxfId="12362" priority="1877" operator="containsText" text="NTRAB">
      <formula>NOT(ISERROR(SEARCH("NTRAB",A33)))</formula>
    </cfRule>
    <cfRule type="containsText" dxfId="12361" priority="1878" operator="containsText" text="FERIADO">
      <formula>NOT(ISERROR(SEARCH("FERIADO",A33)))</formula>
    </cfRule>
  </conditionalFormatting>
  <conditionalFormatting sqref="A33">
    <cfRule type="containsText" dxfId="12360" priority="1876" operator="containsText" text="FÉRIAS">
      <formula>NOT(ISERROR(SEARCH("FÉRIAS",A33)))</formula>
    </cfRule>
  </conditionalFormatting>
  <conditionalFormatting sqref="A33">
    <cfRule type="expression" dxfId="12359" priority="1872">
      <formula>A32="FERIADO"</formula>
    </cfRule>
    <cfRule type="expression" dxfId="12358" priority="1873">
      <formula>A32="NTRAB"</formula>
    </cfRule>
    <cfRule type="expression" dxfId="12357" priority="1874">
      <formula>A32="FÉRIAS"</formula>
    </cfRule>
    <cfRule type="expression" dxfId="12356" priority="1875">
      <formula>A32="ATESTADO"</formula>
    </cfRule>
  </conditionalFormatting>
  <conditionalFormatting sqref="A33">
    <cfRule type="containsText" dxfId="12355" priority="1871" operator="containsText" text="ATESTADO">
      <formula>NOT(ISERROR(SEARCH("ATESTADO",A33)))</formula>
    </cfRule>
  </conditionalFormatting>
  <conditionalFormatting sqref="A33">
    <cfRule type="expression" dxfId="12354" priority="1867">
      <formula>A31="ATESTADO"</formula>
    </cfRule>
    <cfRule type="expression" dxfId="12353" priority="1868">
      <formula>A31="FÉRIAS"</formula>
    </cfRule>
    <cfRule type="expression" dxfId="12352" priority="1869">
      <formula>A31="NTRAB"</formula>
    </cfRule>
    <cfRule type="expression" dxfId="12351" priority="1870">
      <formula>A31="FERIADO"</formula>
    </cfRule>
  </conditionalFormatting>
  <conditionalFormatting sqref="A33">
    <cfRule type="containsText" dxfId="12350" priority="1866" operator="containsText" text="HOJE">
      <formula>NOT(ISERROR(SEARCH("HOJE",A33)))</formula>
    </cfRule>
  </conditionalFormatting>
  <conditionalFormatting sqref="A37">
    <cfRule type="containsText" dxfId="12349" priority="1864" operator="containsText" text="NTRAB">
      <formula>NOT(ISERROR(SEARCH("NTRAB",A37)))</formula>
    </cfRule>
    <cfRule type="containsText" dxfId="12348" priority="1865" operator="containsText" text="FERIADO">
      <formula>NOT(ISERROR(SEARCH("FERIADO",A37)))</formula>
    </cfRule>
  </conditionalFormatting>
  <conditionalFormatting sqref="A37">
    <cfRule type="containsText" dxfId="12347" priority="1863" operator="containsText" text="FÉRIAS">
      <formula>NOT(ISERROR(SEARCH("FÉRIAS",A37)))</formula>
    </cfRule>
  </conditionalFormatting>
  <conditionalFormatting sqref="A37">
    <cfRule type="expression" dxfId="12346" priority="1859">
      <formula>A36="FERIADO"</formula>
    </cfRule>
    <cfRule type="expression" dxfId="12345" priority="1860">
      <formula>A36="NTRAB"</formula>
    </cfRule>
    <cfRule type="expression" dxfId="12344" priority="1861">
      <formula>A36="FÉRIAS"</formula>
    </cfRule>
    <cfRule type="expression" dxfId="12343" priority="1862">
      <formula>A36="ATESTADO"</formula>
    </cfRule>
  </conditionalFormatting>
  <conditionalFormatting sqref="A37">
    <cfRule type="containsText" dxfId="12342" priority="1858" operator="containsText" text="ATESTADO">
      <formula>NOT(ISERROR(SEARCH("ATESTADO",A37)))</formula>
    </cfRule>
  </conditionalFormatting>
  <conditionalFormatting sqref="A37">
    <cfRule type="expression" dxfId="12341" priority="1854">
      <formula>A35="ATESTADO"</formula>
    </cfRule>
    <cfRule type="expression" dxfId="12340" priority="1855">
      <formula>A35="FÉRIAS"</formula>
    </cfRule>
    <cfRule type="expression" dxfId="12339" priority="1856">
      <formula>A35="NTRAB"</formula>
    </cfRule>
    <cfRule type="expression" dxfId="12338" priority="1857">
      <formula>A35="FERIADO"</formula>
    </cfRule>
  </conditionalFormatting>
  <conditionalFormatting sqref="A37">
    <cfRule type="containsText" dxfId="12337" priority="1853" operator="containsText" text="HOJE">
      <formula>NOT(ISERROR(SEARCH("HOJE",A37)))</formula>
    </cfRule>
  </conditionalFormatting>
  <conditionalFormatting sqref="A41">
    <cfRule type="containsText" dxfId="12336" priority="1851" operator="containsText" text="NTRAB">
      <formula>NOT(ISERROR(SEARCH("NTRAB",A41)))</formula>
    </cfRule>
    <cfRule type="containsText" dxfId="12335" priority="1852" operator="containsText" text="FERIADO">
      <formula>NOT(ISERROR(SEARCH("FERIADO",A41)))</formula>
    </cfRule>
  </conditionalFormatting>
  <conditionalFormatting sqref="A41">
    <cfRule type="containsText" dxfId="12334" priority="1850" operator="containsText" text="FÉRIAS">
      <formula>NOT(ISERROR(SEARCH("FÉRIAS",A41)))</formula>
    </cfRule>
  </conditionalFormatting>
  <conditionalFormatting sqref="A41">
    <cfRule type="expression" dxfId="12333" priority="1846">
      <formula>A40="FERIADO"</formula>
    </cfRule>
    <cfRule type="expression" dxfId="12332" priority="1847">
      <formula>A40="NTRAB"</formula>
    </cfRule>
    <cfRule type="expression" dxfId="12331" priority="1848">
      <formula>A40="FÉRIAS"</formula>
    </cfRule>
    <cfRule type="expression" dxfId="12330" priority="1849">
      <formula>A40="ATESTADO"</formula>
    </cfRule>
  </conditionalFormatting>
  <conditionalFormatting sqref="A41">
    <cfRule type="containsText" dxfId="12329" priority="1845" operator="containsText" text="ATESTADO">
      <formula>NOT(ISERROR(SEARCH("ATESTADO",A41)))</formula>
    </cfRule>
  </conditionalFormatting>
  <conditionalFormatting sqref="A41">
    <cfRule type="expression" dxfId="12328" priority="1841">
      <formula>A39="ATESTADO"</formula>
    </cfRule>
    <cfRule type="expression" dxfId="12327" priority="1842">
      <formula>A39="FÉRIAS"</formula>
    </cfRule>
    <cfRule type="expression" dxfId="12326" priority="1843">
      <formula>A39="NTRAB"</formula>
    </cfRule>
    <cfRule type="expression" dxfId="12325" priority="1844">
      <formula>A39="FERIADO"</formula>
    </cfRule>
  </conditionalFormatting>
  <conditionalFormatting sqref="A41">
    <cfRule type="containsText" dxfId="12324" priority="1840" operator="containsText" text="HOJE">
      <formula>NOT(ISERROR(SEARCH("HOJE",A41)))</formula>
    </cfRule>
  </conditionalFormatting>
  <conditionalFormatting sqref="F6">
    <cfRule type="containsText" dxfId="12323" priority="1838" operator="containsText" text="NTRAB">
      <formula>NOT(ISERROR(SEARCH("NTRAB",F6)))</formula>
    </cfRule>
    <cfRule type="containsText" dxfId="12322" priority="1839" operator="containsText" text="FERIADO">
      <formula>NOT(ISERROR(SEARCH("FERIADO",F6)))</formula>
    </cfRule>
  </conditionalFormatting>
  <conditionalFormatting sqref="F6">
    <cfRule type="containsText" dxfId="12321" priority="1837" operator="containsText" text="FÉRIAS">
      <formula>NOT(ISERROR(SEARCH("FÉRIAS",F6)))</formula>
    </cfRule>
  </conditionalFormatting>
  <conditionalFormatting sqref="F3">
    <cfRule type="containsText" dxfId="12320" priority="1835" operator="containsText" text="NTRAB">
      <formula>NOT(ISERROR(SEARCH("NTRAB",F3)))</formula>
    </cfRule>
    <cfRule type="containsText" dxfId="12319" priority="1836" operator="containsText" text="FERIADO">
      <formula>NOT(ISERROR(SEARCH("FERIADO",F3)))</formula>
    </cfRule>
  </conditionalFormatting>
  <conditionalFormatting sqref="F3">
    <cfRule type="containsText" dxfId="12318" priority="1834" operator="containsText" text="FÉRIAS">
      <formula>NOT(ISERROR(SEARCH("FÉRIAS",F3)))</formula>
    </cfRule>
  </conditionalFormatting>
  <conditionalFormatting sqref="F3 F6">
    <cfRule type="containsText" dxfId="12317" priority="1833" operator="containsText" text="ATESTADO">
      <formula>NOT(ISERROR(SEARCH("ATESTADO",F3)))</formula>
    </cfRule>
  </conditionalFormatting>
  <conditionalFormatting sqref="F3 F6">
    <cfRule type="containsText" dxfId="12316" priority="1832" operator="containsText" text="HOJE">
      <formula>NOT(ISERROR(SEARCH("HOJE",F3)))</formula>
    </cfRule>
  </conditionalFormatting>
  <conditionalFormatting sqref="F10">
    <cfRule type="containsText" dxfId="12315" priority="1830" operator="containsText" text="NTRAB">
      <formula>NOT(ISERROR(SEARCH("NTRAB",F10)))</formula>
    </cfRule>
    <cfRule type="containsText" dxfId="12314" priority="1831" operator="containsText" text="FERIADO">
      <formula>NOT(ISERROR(SEARCH("FERIADO",F10)))</formula>
    </cfRule>
  </conditionalFormatting>
  <conditionalFormatting sqref="F10">
    <cfRule type="containsText" dxfId="12313" priority="1829" operator="containsText" text="FÉRIAS">
      <formula>NOT(ISERROR(SEARCH("FÉRIAS",F10)))</formula>
    </cfRule>
  </conditionalFormatting>
  <conditionalFormatting sqref="F7">
    <cfRule type="containsText" dxfId="12312" priority="1827" operator="containsText" text="NTRAB">
      <formula>NOT(ISERROR(SEARCH("NTRAB",F7)))</formula>
    </cfRule>
    <cfRule type="containsText" dxfId="12311" priority="1828" operator="containsText" text="FERIADO">
      <formula>NOT(ISERROR(SEARCH("FERIADO",F7)))</formula>
    </cfRule>
  </conditionalFormatting>
  <conditionalFormatting sqref="F7">
    <cfRule type="containsText" dxfId="12310" priority="1826" operator="containsText" text="FÉRIAS">
      <formula>NOT(ISERROR(SEARCH("FÉRIAS",F7)))</formula>
    </cfRule>
  </conditionalFormatting>
  <conditionalFormatting sqref="F7 F10">
    <cfRule type="containsText" dxfId="12309" priority="1825" operator="containsText" text="ATESTADO">
      <formula>NOT(ISERROR(SEARCH("ATESTADO",F7)))</formula>
    </cfRule>
  </conditionalFormatting>
  <conditionalFormatting sqref="F8">
    <cfRule type="containsText" dxfId="12308" priority="1823" operator="containsText" text="NTRAB">
      <formula>NOT(ISERROR(SEARCH("NTRAB",F8)))</formula>
    </cfRule>
    <cfRule type="containsText" dxfId="12307" priority="1824" operator="containsText" text="FERIADO">
      <formula>NOT(ISERROR(SEARCH("FERIADO",F8)))</formula>
    </cfRule>
  </conditionalFormatting>
  <conditionalFormatting sqref="F8">
    <cfRule type="containsText" dxfId="12306" priority="1822" operator="containsText" text="FÉRIAS">
      <formula>NOT(ISERROR(SEARCH("FÉRIAS",F8)))</formula>
    </cfRule>
  </conditionalFormatting>
  <conditionalFormatting sqref="F8">
    <cfRule type="expression" dxfId="12305" priority="1818">
      <formula>F7="FERIADO"</formula>
    </cfRule>
    <cfRule type="expression" dxfId="12304" priority="1819">
      <formula>F7="NTRAB"</formula>
    </cfRule>
    <cfRule type="expression" dxfId="12303" priority="1820">
      <formula>F7="FÉRIAS"</formula>
    </cfRule>
    <cfRule type="expression" dxfId="12302" priority="1821">
      <formula>F7="ATESTADO"</formula>
    </cfRule>
  </conditionalFormatting>
  <conditionalFormatting sqref="F8">
    <cfRule type="containsText" dxfId="12301" priority="1817" operator="containsText" text="ATESTADO">
      <formula>NOT(ISERROR(SEARCH("ATESTADO",F8)))</formula>
    </cfRule>
  </conditionalFormatting>
  <conditionalFormatting sqref="F9">
    <cfRule type="containsText" dxfId="12300" priority="1815" operator="containsText" text="NTRAB">
      <formula>NOT(ISERROR(SEARCH("NTRAB",F9)))</formula>
    </cfRule>
    <cfRule type="containsText" dxfId="12299" priority="1816" operator="containsText" text="FERIADO">
      <formula>NOT(ISERROR(SEARCH("FERIADO",F9)))</formula>
    </cfRule>
  </conditionalFormatting>
  <conditionalFormatting sqref="F9">
    <cfRule type="containsText" dxfId="12298" priority="1814" operator="containsText" text="FÉRIAS">
      <formula>NOT(ISERROR(SEARCH("FÉRIAS",F9)))</formula>
    </cfRule>
  </conditionalFormatting>
  <conditionalFormatting sqref="F9">
    <cfRule type="expression" dxfId="12297" priority="1810">
      <formula>F8="FERIADO"</formula>
    </cfRule>
    <cfRule type="expression" dxfId="12296" priority="1811">
      <formula>F8="NTRAB"</formula>
    </cfRule>
    <cfRule type="expression" dxfId="12295" priority="1812">
      <formula>F8="FÉRIAS"</formula>
    </cfRule>
    <cfRule type="expression" dxfId="12294" priority="1813">
      <formula>F8="ATESTADO"</formula>
    </cfRule>
  </conditionalFormatting>
  <conditionalFormatting sqref="F9">
    <cfRule type="containsText" dxfId="12293" priority="1809" operator="containsText" text="ATESTADO">
      <formula>NOT(ISERROR(SEARCH("ATESTADO",F9)))</formula>
    </cfRule>
  </conditionalFormatting>
  <conditionalFormatting sqref="F9">
    <cfRule type="expression" dxfId="12292" priority="1805">
      <formula>F7="ATESTADO"</formula>
    </cfRule>
    <cfRule type="expression" dxfId="12291" priority="1806">
      <formula>F7="FÉRIAS"</formula>
    </cfRule>
    <cfRule type="expression" dxfId="12290" priority="1807">
      <formula>F7="NTRAB"</formula>
    </cfRule>
    <cfRule type="expression" dxfId="12289" priority="1808">
      <formula>F7="FERIADO"</formula>
    </cfRule>
  </conditionalFormatting>
  <conditionalFormatting sqref="F7:F10">
    <cfRule type="containsText" dxfId="12288" priority="1804" operator="containsText" text="HOJE">
      <formula>NOT(ISERROR(SEARCH("HOJE",F7)))</formula>
    </cfRule>
  </conditionalFormatting>
  <conditionalFormatting sqref="F14">
    <cfRule type="containsText" dxfId="12287" priority="1802" operator="containsText" text="NTRAB">
      <formula>NOT(ISERROR(SEARCH("NTRAB",F14)))</formula>
    </cfRule>
    <cfRule type="containsText" dxfId="12286" priority="1803" operator="containsText" text="FERIADO">
      <formula>NOT(ISERROR(SEARCH("FERIADO",F14)))</formula>
    </cfRule>
  </conditionalFormatting>
  <conditionalFormatting sqref="F14">
    <cfRule type="containsText" dxfId="12285" priority="1801" operator="containsText" text="FÉRIAS">
      <formula>NOT(ISERROR(SEARCH("FÉRIAS",F14)))</formula>
    </cfRule>
  </conditionalFormatting>
  <conditionalFormatting sqref="F11">
    <cfRule type="containsText" dxfId="12284" priority="1799" operator="containsText" text="NTRAB">
      <formula>NOT(ISERROR(SEARCH("NTRAB",F11)))</formula>
    </cfRule>
    <cfRule type="containsText" dxfId="12283" priority="1800" operator="containsText" text="FERIADO">
      <formula>NOT(ISERROR(SEARCH("FERIADO",F11)))</formula>
    </cfRule>
  </conditionalFormatting>
  <conditionalFormatting sqref="F11">
    <cfRule type="containsText" dxfId="12282" priority="1798" operator="containsText" text="FÉRIAS">
      <formula>NOT(ISERROR(SEARCH("FÉRIAS",F11)))</formula>
    </cfRule>
  </conditionalFormatting>
  <conditionalFormatting sqref="F11 F14">
    <cfRule type="containsText" dxfId="12281" priority="1797" operator="containsText" text="ATESTADO">
      <formula>NOT(ISERROR(SEARCH("ATESTADO",F11)))</formula>
    </cfRule>
  </conditionalFormatting>
  <conditionalFormatting sqref="F12">
    <cfRule type="containsText" dxfId="12280" priority="1795" operator="containsText" text="NTRAB">
      <formula>NOT(ISERROR(SEARCH("NTRAB",F12)))</formula>
    </cfRule>
    <cfRule type="containsText" dxfId="12279" priority="1796" operator="containsText" text="FERIADO">
      <formula>NOT(ISERROR(SEARCH("FERIADO",F12)))</formula>
    </cfRule>
  </conditionalFormatting>
  <conditionalFormatting sqref="F12">
    <cfRule type="containsText" dxfId="12278" priority="1794" operator="containsText" text="FÉRIAS">
      <formula>NOT(ISERROR(SEARCH("FÉRIAS",F12)))</formula>
    </cfRule>
  </conditionalFormatting>
  <conditionalFormatting sqref="F12">
    <cfRule type="expression" dxfId="12277" priority="1790">
      <formula>F11="FERIADO"</formula>
    </cfRule>
    <cfRule type="expression" dxfId="12276" priority="1791">
      <formula>F11="NTRAB"</formula>
    </cfRule>
    <cfRule type="expression" dxfId="12275" priority="1792">
      <formula>F11="FÉRIAS"</formula>
    </cfRule>
    <cfRule type="expression" dxfId="12274" priority="1793">
      <formula>F11="ATESTADO"</formula>
    </cfRule>
  </conditionalFormatting>
  <conditionalFormatting sqref="F12">
    <cfRule type="containsText" dxfId="12273" priority="1789" operator="containsText" text="ATESTADO">
      <formula>NOT(ISERROR(SEARCH("ATESTADO",F12)))</formula>
    </cfRule>
  </conditionalFormatting>
  <conditionalFormatting sqref="F11:F12 F14">
    <cfRule type="containsText" dxfId="12272" priority="1788" operator="containsText" text="HOJE">
      <formula>NOT(ISERROR(SEARCH("HOJE",F11)))</formula>
    </cfRule>
  </conditionalFormatting>
  <conditionalFormatting sqref="F18">
    <cfRule type="containsText" dxfId="12271" priority="1786" operator="containsText" text="NTRAB">
      <formula>NOT(ISERROR(SEARCH("NTRAB",F18)))</formula>
    </cfRule>
    <cfRule type="containsText" dxfId="12270" priority="1787" operator="containsText" text="FERIADO">
      <formula>NOT(ISERROR(SEARCH("FERIADO",F18)))</formula>
    </cfRule>
  </conditionalFormatting>
  <conditionalFormatting sqref="F18">
    <cfRule type="containsText" dxfId="12269" priority="1785" operator="containsText" text="FÉRIAS">
      <formula>NOT(ISERROR(SEARCH("FÉRIAS",F18)))</formula>
    </cfRule>
  </conditionalFormatting>
  <conditionalFormatting sqref="F15">
    <cfRule type="containsText" dxfId="12268" priority="1783" operator="containsText" text="NTRAB">
      <formula>NOT(ISERROR(SEARCH("NTRAB",F15)))</formula>
    </cfRule>
    <cfRule type="containsText" dxfId="12267" priority="1784" operator="containsText" text="FERIADO">
      <formula>NOT(ISERROR(SEARCH("FERIADO",F15)))</formula>
    </cfRule>
  </conditionalFormatting>
  <conditionalFormatting sqref="F15">
    <cfRule type="containsText" dxfId="12266" priority="1782" operator="containsText" text="FÉRIAS">
      <formula>NOT(ISERROR(SEARCH("FÉRIAS",F15)))</formula>
    </cfRule>
  </conditionalFormatting>
  <conditionalFormatting sqref="F15 F18">
    <cfRule type="containsText" dxfId="12265" priority="1781" operator="containsText" text="ATESTADO">
      <formula>NOT(ISERROR(SEARCH("ATESTADO",F15)))</formula>
    </cfRule>
  </conditionalFormatting>
  <conditionalFormatting sqref="F16">
    <cfRule type="containsText" dxfId="12264" priority="1779" operator="containsText" text="NTRAB">
      <formula>NOT(ISERROR(SEARCH("NTRAB",F16)))</formula>
    </cfRule>
    <cfRule type="containsText" dxfId="12263" priority="1780" operator="containsText" text="FERIADO">
      <formula>NOT(ISERROR(SEARCH("FERIADO",F16)))</formula>
    </cfRule>
  </conditionalFormatting>
  <conditionalFormatting sqref="F16">
    <cfRule type="containsText" dxfId="12262" priority="1778" operator="containsText" text="FÉRIAS">
      <formula>NOT(ISERROR(SEARCH("FÉRIAS",F16)))</formula>
    </cfRule>
  </conditionalFormatting>
  <conditionalFormatting sqref="F16">
    <cfRule type="expression" dxfId="12261" priority="1774">
      <formula>F15="FERIADO"</formula>
    </cfRule>
    <cfRule type="expression" dxfId="12260" priority="1775">
      <formula>F15="NTRAB"</formula>
    </cfRule>
    <cfRule type="expression" dxfId="12259" priority="1776">
      <formula>F15="FÉRIAS"</formula>
    </cfRule>
    <cfRule type="expression" dxfId="12258" priority="1777">
      <formula>F15="ATESTADO"</formula>
    </cfRule>
  </conditionalFormatting>
  <conditionalFormatting sqref="F16">
    <cfRule type="containsText" dxfId="12257" priority="1773" operator="containsText" text="ATESTADO">
      <formula>NOT(ISERROR(SEARCH("ATESTADO",F16)))</formula>
    </cfRule>
  </conditionalFormatting>
  <conditionalFormatting sqref="F15:F16 F18">
    <cfRule type="containsText" dxfId="12256" priority="1772" operator="containsText" text="HOJE">
      <formula>NOT(ISERROR(SEARCH("HOJE",F15)))</formula>
    </cfRule>
  </conditionalFormatting>
  <conditionalFormatting sqref="F22">
    <cfRule type="containsText" dxfId="12255" priority="1770" operator="containsText" text="NTRAB">
      <formula>NOT(ISERROR(SEARCH("NTRAB",F22)))</formula>
    </cfRule>
    <cfRule type="containsText" dxfId="12254" priority="1771" operator="containsText" text="FERIADO">
      <formula>NOT(ISERROR(SEARCH("FERIADO",F22)))</formula>
    </cfRule>
  </conditionalFormatting>
  <conditionalFormatting sqref="F22">
    <cfRule type="containsText" dxfId="12253" priority="1769" operator="containsText" text="FÉRIAS">
      <formula>NOT(ISERROR(SEARCH("FÉRIAS",F22)))</formula>
    </cfRule>
  </conditionalFormatting>
  <conditionalFormatting sqref="F19">
    <cfRule type="containsText" dxfId="12252" priority="1767" operator="containsText" text="NTRAB">
      <formula>NOT(ISERROR(SEARCH("NTRAB",F19)))</formula>
    </cfRule>
    <cfRule type="containsText" dxfId="12251" priority="1768" operator="containsText" text="FERIADO">
      <formula>NOT(ISERROR(SEARCH("FERIADO",F19)))</formula>
    </cfRule>
  </conditionalFormatting>
  <conditionalFormatting sqref="F19">
    <cfRule type="containsText" dxfId="12250" priority="1766" operator="containsText" text="FÉRIAS">
      <formula>NOT(ISERROR(SEARCH("FÉRIAS",F19)))</formula>
    </cfRule>
  </conditionalFormatting>
  <conditionalFormatting sqref="F19 F22">
    <cfRule type="containsText" dxfId="12249" priority="1765" operator="containsText" text="ATESTADO">
      <formula>NOT(ISERROR(SEARCH("ATESTADO",F19)))</formula>
    </cfRule>
  </conditionalFormatting>
  <conditionalFormatting sqref="F20">
    <cfRule type="containsText" dxfId="12248" priority="1763" operator="containsText" text="NTRAB">
      <formula>NOT(ISERROR(SEARCH("NTRAB",F20)))</formula>
    </cfRule>
    <cfRule type="containsText" dxfId="12247" priority="1764" operator="containsText" text="FERIADO">
      <formula>NOT(ISERROR(SEARCH("FERIADO",F20)))</formula>
    </cfRule>
  </conditionalFormatting>
  <conditionalFormatting sqref="F20">
    <cfRule type="containsText" dxfId="12246" priority="1762" operator="containsText" text="FÉRIAS">
      <formula>NOT(ISERROR(SEARCH("FÉRIAS",F20)))</formula>
    </cfRule>
  </conditionalFormatting>
  <conditionalFormatting sqref="F20">
    <cfRule type="expression" dxfId="12245" priority="1758">
      <formula>F19="FERIADO"</formula>
    </cfRule>
    <cfRule type="expression" dxfId="12244" priority="1759">
      <formula>F19="NTRAB"</formula>
    </cfRule>
    <cfRule type="expression" dxfId="12243" priority="1760">
      <formula>F19="FÉRIAS"</formula>
    </cfRule>
    <cfRule type="expression" dxfId="12242" priority="1761">
      <formula>F19="ATESTADO"</formula>
    </cfRule>
  </conditionalFormatting>
  <conditionalFormatting sqref="F20">
    <cfRule type="containsText" dxfId="12241" priority="1757" operator="containsText" text="ATESTADO">
      <formula>NOT(ISERROR(SEARCH("ATESTADO",F20)))</formula>
    </cfRule>
  </conditionalFormatting>
  <conditionalFormatting sqref="F19:F20 F22">
    <cfRule type="containsText" dxfId="12240" priority="1756" operator="containsText" text="HOJE">
      <formula>NOT(ISERROR(SEARCH("HOJE",F19)))</formula>
    </cfRule>
  </conditionalFormatting>
  <conditionalFormatting sqref="F26">
    <cfRule type="containsText" dxfId="12239" priority="1754" operator="containsText" text="NTRAB">
      <formula>NOT(ISERROR(SEARCH("NTRAB",F26)))</formula>
    </cfRule>
    <cfRule type="containsText" dxfId="12238" priority="1755" operator="containsText" text="FERIADO">
      <formula>NOT(ISERROR(SEARCH("FERIADO",F26)))</formula>
    </cfRule>
  </conditionalFormatting>
  <conditionalFormatting sqref="F26">
    <cfRule type="containsText" dxfId="12237" priority="1753" operator="containsText" text="FÉRIAS">
      <formula>NOT(ISERROR(SEARCH("FÉRIAS",F26)))</formula>
    </cfRule>
  </conditionalFormatting>
  <conditionalFormatting sqref="F23">
    <cfRule type="containsText" dxfId="12236" priority="1751" operator="containsText" text="NTRAB">
      <formula>NOT(ISERROR(SEARCH("NTRAB",F23)))</formula>
    </cfRule>
    <cfRule type="containsText" dxfId="12235" priority="1752" operator="containsText" text="FERIADO">
      <formula>NOT(ISERROR(SEARCH("FERIADO",F23)))</formula>
    </cfRule>
  </conditionalFormatting>
  <conditionalFormatting sqref="F23">
    <cfRule type="containsText" dxfId="12234" priority="1750" operator="containsText" text="FÉRIAS">
      <formula>NOT(ISERROR(SEARCH("FÉRIAS",F23)))</formula>
    </cfRule>
  </conditionalFormatting>
  <conditionalFormatting sqref="F23 F26">
    <cfRule type="containsText" dxfId="12233" priority="1749" operator="containsText" text="ATESTADO">
      <formula>NOT(ISERROR(SEARCH("ATESTADO",F23)))</formula>
    </cfRule>
  </conditionalFormatting>
  <conditionalFormatting sqref="F24">
    <cfRule type="containsText" dxfId="12232" priority="1747" operator="containsText" text="NTRAB">
      <formula>NOT(ISERROR(SEARCH("NTRAB",F24)))</formula>
    </cfRule>
    <cfRule type="containsText" dxfId="12231" priority="1748" operator="containsText" text="FERIADO">
      <formula>NOT(ISERROR(SEARCH("FERIADO",F24)))</formula>
    </cfRule>
  </conditionalFormatting>
  <conditionalFormatting sqref="F24">
    <cfRule type="containsText" dxfId="12230" priority="1746" operator="containsText" text="FÉRIAS">
      <formula>NOT(ISERROR(SEARCH("FÉRIAS",F24)))</formula>
    </cfRule>
  </conditionalFormatting>
  <conditionalFormatting sqref="F24">
    <cfRule type="expression" dxfId="12229" priority="1742">
      <formula>F23="FERIADO"</formula>
    </cfRule>
    <cfRule type="expression" dxfId="12228" priority="1743">
      <formula>F23="NTRAB"</formula>
    </cfRule>
    <cfRule type="expression" dxfId="12227" priority="1744">
      <formula>F23="FÉRIAS"</formula>
    </cfRule>
    <cfRule type="expression" dxfId="12226" priority="1745">
      <formula>F23="ATESTADO"</formula>
    </cfRule>
  </conditionalFormatting>
  <conditionalFormatting sqref="F24">
    <cfRule type="containsText" dxfId="12225" priority="1741" operator="containsText" text="ATESTADO">
      <formula>NOT(ISERROR(SEARCH("ATESTADO",F24)))</formula>
    </cfRule>
  </conditionalFormatting>
  <conditionalFormatting sqref="F23:F24 F26">
    <cfRule type="containsText" dxfId="12224" priority="1740" operator="containsText" text="HOJE">
      <formula>NOT(ISERROR(SEARCH("HOJE",F23)))</formula>
    </cfRule>
  </conditionalFormatting>
  <conditionalFormatting sqref="F30">
    <cfRule type="containsText" dxfId="12223" priority="1738" operator="containsText" text="NTRAB">
      <formula>NOT(ISERROR(SEARCH("NTRAB",F30)))</formula>
    </cfRule>
    <cfRule type="containsText" dxfId="12222" priority="1739" operator="containsText" text="FERIADO">
      <formula>NOT(ISERROR(SEARCH("FERIADO",F30)))</formula>
    </cfRule>
  </conditionalFormatting>
  <conditionalFormatting sqref="F30">
    <cfRule type="containsText" dxfId="12221" priority="1737" operator="containsText" text="FÉRIAS">
      <formula>NOT(ISERROR(SEARCH("FÉRIAS",F30)))</formula>
    </cfRule>
  </conditionalFormatting>
  <conditionalFormatting sqref="F27">
    <cfRule type="containsText" dxfId="12220" priority="1735" operator="containsText" text="NTRAB">
      <formula>NOT(ISERROR(SEARCH("NTRAB",F27)))</formula>
    </cfRule>
    <cfRule type="containsText" dxfId="12219" priority="1736" operator="containsText" text="FERIADO">
      <formula>NOT(ISERROR(SEARCH("FERIADO",F27)))</formula>
    </cfRule>
  </conditionalFormatting>
  <conditionalFormatting sqref="F27">
    <cfRule type="containsText" dxfId="12218" priority="1734" operator="containsText" text="FÉRIAS">
      <formula>NOT(ISERROR(SEARCH("FÉRIAS",F27)))</formula>
    </cfRule>
  </conditionalFormatting>
  <conditionalFormatting sqref="F27 F30">
    <cfRule type="containsText" dxfId="12217" priority="1733" operator="containsText" text="ATESTADO">
      <formula>NOT(ISERROR(SEARCH("ATESTADO",F27)))</formula>
    </cfRule>
  </conditionalFormatting>
  <conditionalFormatting sqref="F28">
    <cfRule type="containsText" dxfId="12216" priority="1731" operator="containsText" text="NTRAB">
      <formula>NOT(ISERROR(SEARCH("NTRAB",F28)))</formula>
    </cfRule>
    <cfRule type="containsText" dxfId="12215" priority="1732" operator="containsText" text="FERIADO">
      <formula>NOT(ISERROR(SEARCH("FERIADO",F28)))</formula>
    </cfRule>
  </conditionalFormatting>
  <conditionalFormatting sqref="F28">
    <cfRule type="containsText" dxfId="12214" priority="1730" operator="containsText" text="FÉRIAS">
      <formula>NOT(ISERROR(SEARCH("FÉRIAS",F28)))</formula>
    </cfRule>
  </conditionalFormatting>
  <conditionalFormatting sqref="F28">
    <cfRule type="expression" dxfId="12213" priority="1726">
      <formula>F27="FERIADO"</formula>
    </cfRule>
    <cfRule type="expression" dxfId="12212" priority="1727">
      <formula>F27="NTRAB"</formula>
    </cfRule>
    <cfRule type="expression" dxfId="12211" priority="1728">
      <formula>F27="FÉRIAS"</formula>
    </cfRule>
    <cfRule type="expression" dxfId="12210" priority="1729">
      <formula>F27="ATESTADO"</formula>
    </cfRule>
  </conditionalFormatting>
  <conditionalFormatting sqref="F28">
    <cfRule type="containsText" dxfId="12209" priority="1725" operator="containsText" text="ATESTADO">
      <formula>NOT(ISERROR(SEARCH("ATESTADO",F28)))</formula>
    </cfRule>
  </conditionalFormatting>
  <conditionalFormatting sqref="F27:F28 F30">
    <cfRule type="containsText" dxfId="12208" priority="1724" operator="containsText" text="HOJE">
      <formula>NOT(ISERROR(SEARCH("HOJE",F27)))</formula>
    </cfRule>
  </conditionalFormatting>
  <conditionalFormatting sqref="F34">
    <cfRule type="containsText" dxfId="12207" priority="1722" operator="containsText" text="NTRAB">
      <formula>NOT(ISERROR(SEARCH("NTRAB",F34)))</formula>
    </cfRule>
    <cfRule type="containsText" dxfId="12206" priority="1723" operator="containsText" text="FERIADO">
      <formula>NOT(ISERROR(SEARCH("FERIADO",F34)))</formula>
    </cfRule>
  </conditionalFormatting>
  <conditionalFormatting sqref="F34">
    <cfRule type="containsText" dxfId="12205" priority="1721" operator="containsText" text="FÉRIAS">
      <formula>NOT(ISERROR(SEARCH("FÉRIAS",F34)))</formula>
    </cfRule>
  </conditionalFormatting>
  <conditionalFormatting sqref="F31">
    <cfRule type="containsText" dxfId="12204" priority="1719" operator="containsText" text="NTRAB">
      <formula>NOT(ISERROR(SEARCH("NTRAB",F31)))</formula>
    </cfRule>
    <cfRule type="containsText" dxfId="12203" priority="1720" operator="containsText" text="FERIADO">
      <formula>NOT(ISERROR(SEARCH("FERIADO",F31)))</formula>
    </cfRule>
  </conditionalFormatting>
  <conditionalFormatting sqref="F31">
    <cfRule type="containsText" dxfId="12202" priority="1718" operator="containsText" text="FÉRIAS">
      <formula>NOT(ISERROR(SEARCH("FÉRIAS",F31)))</formula>
    </cfRule>
  </conditionalFormatting>
  <conditionalFormatting sqref="F31 F34">
    <cfRule type="containsText" dxfId="12201" priority="1717" operator="containsText" text="ATESTADO">
      <formula>NOT(ISERROR(SEARCH("ATESTADO",F31)))</formula>
    </cfRule>
  </conditionalFormatting>
  <conditionalFormatting sqref="F32">
    <cfRule type="containsText" dxfId="12200" priority="1715" operator="containsText" text="NTRAB">
      <formula>NOT(ISERROR(SEARCH("NTRAB",F32)))</formula>
    </cfRule>
    <cfRule type="containsText" dxfId="12199" priority="1716" operator="containsText" text="FERIADO">
      <formula>NOT(ISERROR(SEARCH("FERIADO",F32)))</formula>
    </cfRule>
  </conditionalFormatting>
  <conditionalFormatting sqref="F32">
    <cfRule type="containsText" dxfId="12198" priority="1714" operator="containsText" text="FÉRIAS">
      <formula>NOT(ISERROR(SEARCH("FÉRIAS",F32)))</formula>
    </cfRule>
  </conditionalFormatting>
  <conditionalFormatting sqref="F32">
    <cfRule type="expression" dxfId="12197" priority="1710">
      <formula>F31="FERIADO"</formula>
    </cfRule>
    <cfRule type="expression" dxfId="12196" priority="1711">
      <formula>F31="NTRAB"</formula>
    </cfRule>
    <cfRule type="expression" dxfId="12195" priority="1712">
      <formula>F31="FÉRIAS"</formula>
    </cfRule>
    <cfRule type="expression" dxfId="12194" priority="1713">
      <formula>F31="ATESTADO"</formula>
    </cfRule>
  </conditionalFormatting>
  <conditionalFormatting sqref="F32">
    <cfRule type="containsText" dxfId="12193" priority="1709" operator="containsText" text="ATESTADO">
      <formula>NOT(ISERROR(SEARCH("ATESTADO",F32)))</formula>
    </cfRule>
  </conditionalFormatting>
  <conditionalFormatting sqref="F31:F32 F34">
    <cfRule type="containsText" dxfId="12192" priority="1708" operator="containsText" text="HOJE">
      <formula>NOT(ISERROR(SEARCH("HOJE",F31)))</formula>
    </cfRule>
  </conditionalFormatting>
  <conditionalFormatting sqref="F38">
    <cfRule type="containsText" dxfId="12191" priority="1706" operator="containsText" text="NTRAB">
      <formula>NOT(ISERROR(SEARCH("NTRAB",F38)))</formula>
    </cfRule>
    <cfRule type="containsText" dxfId="12190" priority="1707" operator="containsText" text="FERIADO">
      <formula>NOT(ISERROR(SEARCH("FERIADO",F38)))</formula>
    </cfRule>
  </conditionalFormatting>
  <conditionalFormatting sqref="F38">
    <cfRule type="containsText" dxfId="12189" priority="1705" operator="containsText" text="FÉRIAS">
      <formula>NOT(ISERROR(SEARCH("FÉRIAS",F38)))</formula>
    </cfRule>
  </conditionalFormatting>
  <conditionalFormatting sqref="F35">
    <cfRule type="containsText" dxfId="12188" priority="1703" operator="containsText" text="NTRAB">
      <formula>NOT(ISERROR(SEARCH("NTRAB",F35)))</formula>
    </cfRule>
    <cfRule type="containsText" dxfId="12187" priority="1704" operator="containsText" text="FERIADO">
      <formula>NOT(ISERROR(SEARCH("FERIADO",F35)))</formula>
    </cfRule>
  </conditionalFormatting>
  <conditionalFormatting sqref="F35">
    <cfRule type="containsText" dxfId="12186" priority="1702" operator="containsText" text="FÉRIAS">
      <formula>NOT(ISERROR(SEARCH("FÉRIAS",F35)))</formula>
    </cfRule>
  </conditionalFormatting>
  <conditionalFormatting sqref="F35 F38">
    <cfRule type="containsText" dxfId="12185" priority="1701" operator="containsText" text="ATESTADO">
      <formula>NOT(ISERROR(SEARCH("ATESTADO",F35)))</formula>
    </cfRule>
  </conditionalFormatting>
  <conditionalFormatting sqref="F36">
    <cfRule type="containsText" dxfId="12184" priority="1699" operator="containsText" text="NTRAB">
      <formula>NOT(ISERROR(SEARCH("NTRAB",F36)))</formula>
    </cfRule>
    <cfRule type="containsText" dxfId="12183" priority="1700" operator="containsText" text="FERIADO">
      <formula>NOT(ISERROR(SEARCH("FERIADO",F36)))</formula>
    </cfRule>
  </conditionalFormatting>
  <conditionalFormatting sqref="F36">
    <cfRule type="containsText" dxfId="12182" priority="1698" operator="containsText" text="FÉRIAS">
      <formula>NOT(ISERROR(SEARCH("FÉRIAS",F36)))</formula>
    </cfRule>
  </conditionalFormatting>
  <conditionalFormatting sqref="F36">
    <cfRule type="expression" dxfId="12181" priority="1694">
      <formula>F35="FERIADO"</formula>
    </cfRule>
    <cfRule type="expression" dxfId="12180" priority="1695">
      <formula>F35="NTRAB"</formula>
    </cfRule>
    <cfRule type="expression" dxfId="12179" priority="1696">
      <formula>F35="FÉRIAS"</formula>
    </cfRule>
    <cfRule type="expression" dxfId="12178" priority="1697">
      <formula>F35="ATESTADO"</formula>
    </cfRule>
  </conditionalFormatting>
  <conditionalFormatting sqref="F36">
    <cfRule type="containsText" dxfId="12177" priority="1693" operator="containsText" text="ATESTADO">
      <formula>NOT(ISERROR(SEARCH("ATESTADO",F36)))</formula>
    </cfRule>
  </conditionalFormatting>
  <conditionalFormatting sqref="F35:F36 F38">
    <cfRule type="containsText" dxfId="12176" priority="1692" operator="containsText" text="HOJE">
      <formula>NOT(ISERROR(SEARCH("HOJE",F35)))</formula>
    </cfRule>
  </conditionalFormatting>
  <conditionalFormatting sqref="F42">
    <cfRule type="containsText" dxfId="12175" priority="1690" operator="containsText" text="NTRAB">
      <formula>NOT(ISERROR(SEARCH("NTRAB",F42)))</formula>
    </cfRule>
    <cfRule type="containsText" dxfId="12174" priority="1691" operator="containsText" text="FERIADO">
      <formula>NOT(ISERROR(SEARCH("FERIADO",F42)))</formula>
    </cfRule>
  </conditionalFormatting>
  <conditionalFormatting sqref="F42">
    <cfRule type="containsText" dxfId="12173" priority="1689" operator="containsText" text="FÉRIAS">
      <formula>NOT(ISERROR(SEARCH("FÉRIAS",F42)))</formula>
    </cfRule>
  </conditionalFormatting>
  <conditionalFormatting sqref="F39">
    <cfRule type="containsText" dxfId="12172" priority="1687" operator="containsText" text="NTRAB">
      <formula>NOT(ISERROR(SEARCH("NTRAB",F39)))</formula>
    </cfRule>
    <cfRule type="containsText" dxfId="12171" priority="1688" operator="containsText" text="FERIADO">
      <formula>NOT(ISERROR(SEARCH("FERIADO",F39)))</formula>
    </cfRule>
  </conditionalFormatting>
  <conditionalFormatting sqref="F39">
    <cfRule type="containsText" dxfId="12170" priority="1686" operator="containsText" text="FÉRIAS">
      <formula>NOT(ISERROR(SEARCH("FÉRIAS",F39)))</formula>
    </cfRule>
  </conditionalFormatting>
  <conditionalFormatting sqref="F39 F42">
    <cfRule type="containsText" dxfId="12169" priority="1685" operator="containsText" text="ATESTADO">
      <formula>NOT(ISERROR(SEARCH("ATESTADO",F39)))</formula>
    </cfRule>
  </conditionalFormatting>
  <conditionalFormatting sqref="F40">
    <cfRule type="containsText" dxfId="12168" priority="1683" operator="containsText" text="NTRAB">
      <formula>NOT(ISERROR(SEARCH("NTRAB",F40)))</formula>
    </cfRule>
    <cfRule type="containsText" dxfId="12167" priority="1684" operator="containsText" text="FERIADO">
      <formula>NOT(ISERROR(SEARCH("FERIADO",F40)))</formula>
    </cfRule>
  </conditionalFormatting>
  <conditionalFormatting sqref="F40">
    <cfRule type="containsText" dxfId="12166" priority="1682" operator="containsText" text="FÉRIAS">
      <formula>NOT(ISERROR(SEARCH("FÉRIAS",F40)))</formula>
    </cfRule>
  </conditionalFormatting>
  <conditionalFormatting sqref="F40">
    <cfRule type="expression" dxfId="12165" priority="1678">
      <formula>F39="FERIADO"</formula>
    </cfRule>
    <cfRule type="expression" dxfId="12164" priority="1679">
      <formula>F39="NTRAB"</formula>
    </cfRule>
    <cfRule type="expression" dxfId="12163" priority="1680">
      <formula>F39="FÉRIAS"</formula>
    </cfRule>
    <cfRule type="expression" dxfId="12162" priority="1681">
      <formula>F39="ATESTADO"</formula>
    </cfRule>
  </conditionalFormatting>
  <conditionalFormatting sqref="F40">
    <cfRule type="containsText" dxfId="12161" priority="1677" operator="containsText" text="ATESTADO">
      <formula>NOT(ISERROR(SEARCH("ATESTADO",F40)))</formula>
    </cfRule>
  </conditionalFormatting>
  <conditionalFormatting sqref="F39:F40 F42">
    <cfRule type="containsText" dxfId="12160" priority="1676" operator="containsText" text="HOJE">
      <formula>NOT(ISERROR(SEARCH("HOJE",F39)))</formula>
    </cfRule>
  </conditionalFormatting>
  <conditionalFormatting sqref="F13">
    <cfRule type="containsText" dxfId="12159" priority="1674" operator="containsText" text="NTRAB">
      <formula>NOT(ISERROR(SEARCH("NTRAB",F13)))</formula>
    </cfRule>
    <cfRule type="containsText" dxfId="12158" priority="1675" operator="containsText" text="FERIADO">
      <formula>NOT(ISERROR(SEARCH("FERIADO",F13)))</formula>
    </cfRule>
  </conditionalFormatting>
  <conditionalFormatting sqref="F13">
    <cfRule type="containsText" dxfId="12157" priority="1673" operator="containsText" text="FÉRIAS">
      <formula>NOT(ISERROR(SEARCH("FÉRIAS",F13)))</formula>
    </cfRule>
  </conditionalFormatting>
  <conditionalFormatting sqref="F13">
    <cfRule type="expression" dxfId="12156" priority="1669">
      <formula>F12="FERIADO"</formula>
    </cfRule>
    <cfRule type="expression" dxfId="12155" priority="1670">
      <formula>F12="NTRAB"</formula>
    </cfRule>
    <cfRule type="expression" dxfId="12154" priority="1671">
      <formula>F12="FÉRIAS"</formula>
    </cfRule>
    <cfRule type="expression" dxfId="12153" priority="1672">
      <formula>F12="ATESTADO"</formula>
    </cfRule>
  </conditionalFormatting>
  <conditionalFormatting sqref="F13">
    <cfRule type="containsText" dxfId="12152" priority="1668" operator="containsText" text="ATESTADO">
      <formula>NOT(ISERROR(SEARCH("ATESTADO",F13)))</formula>
    </cfRule>
  </conditionalFormatting>
  <conditionalFormatting sqref="F13">
    <cfRule type="expression" dxfId="12151" priority="1664">
      <formula>F11="ATESTADO"</formula>
    </cfRule>
    <cfRule type="expression" dxfId="12150" priority="1665">
      <formula>F11="FÉRIAS"</formula>
    </cfRule>
    <cfRule type="expression" dxfId="12149" priority="1666">
      <formula>F11="NTRAB"</formula>
    </cfRule>
    <cfRule type="expression" dxfId="12148" priority="1667">
      <formula>F11="FERIADO"</formula>
    </cfRule>
  </conditionalFormatting>
  <conditionalFormatting sqref="F13">
    <cfRule type="containsText" dxfId="12147" priority="1663" operator="containsText" text="HOJE">
      <formula>NOT(ISERROR(SEARCH("HOJE",F13)))</formula>
    </cfRule>
  </conditionalFormatting>
  <conditionalFormatting sqref="F17">
    <cfRule type="containsText" dxfId="12146" priority="1661" operator="containsText" text="NTRAB">
      <formula>NOT(ISERROR(SEARCH("NTRAB",F17)))</formula>
    </cfRule>
    <cfRule type="containsText" dxfId="12145" priority="1662" operator="containsText" text="FERIADO">
      <formula>NOT(ISERROR(SEARCH("FERIADO",F17)))</formula>
    </cfRule>
  </conditionalFormatting>
  <conditionalFormatting sqref="F17">
    <cfRule type="containsText" dxfId="12144" priority="1660" operator="containsText" text="FÉRIAS">
      <formula>NOT(ISERROR(SEARCH("FÉRIAS",F17)))</formula>
    </cfRule>
  </conditionalFormatting>
  <conditionalFormatting sqref="F17">
    <cfRule type="expression" dxfId="12143" priority="1656">
      <formula>F16="FERIADO"</formula>
    </cfRule>
    <cfRule type="expression" dxfId="12142" priority="1657">
      <formula>F16="NTRAB"</formula>
    </cfRule>
    <cfRule type="expression" dxfId="12141" priority="1658">
      <formula>F16="FÉRIAS"</formula>
    </cfRule>
    <cfRule type="expression" dxfId="12140" priority="1659">
      <formula>F16="ATESTADO"</formula>
    </cfRule>
  </conditionalFormatting>
  <conditionalFormatting sqref="F17">
    <cfRule type="containsText" dxfId="12139" priority="1655" operator="containsText" text="ATESTADO">
      <formula>NOT(ISERROR(SEARCH("ATESTADO",F17)))</formula>
    </cfRule>
  </conditionalFormatting>
  <conditionalFormatting sqref="F17">
    <cfRule type="expression" dxfId="12138" priority="1651">
      <formula>F15="ATESTADO"</formula>
    </cfRule>
    <cfRule type="expression" dxfId="12137" priority="1652">
      <formula>F15="FÉRIAS"</formula>
    </cfRule>
    <cfRule type="expression" dxfId="12136" priority="1653">
      <formula>F15="NTRAB"</formula>
    </cfRule>
    <cfRule type="expression" dxfId="12135" priority="1654">
      <formula>F15="FERIADO"</formula>
    </cfRule>
  </conditionalFormatting>
  <conditionalFormatting sqref="F17">
    <cfRule type="containsText" dxfId="12134" priority="1650" operator="containsText" text="HOJE">
      <formula>NOT(ISERROR(SEARCH("HOJE",F17)))</formula>
    </cfRule>
  </conditionalFormatting>
  <conditionalFormatting sqref="F21">
    <cfRule type="containsText" dxfId="12133" priority="1648" operator="containsText" text="NTRAB">
      <formula>NOT(ISERROR(SEARCH("NTRAB",F21)))</formula>
    </cfRule>
    <cfRule type="containsText" dxfId="12132" priority="1649" operator="containsText" text="FERIADO">
      <formula>NOT(ISERROR(SEARCH("FERIADO",F21)))</formula>
    </cfRule>
  </conditionalFormatting>
  <conditionalFormatting sqref="F21">
    <cfRule type="containsText" dxfId="12131" priority="1647" operator="containsText" text="FÉRIAS">
      <formula>NOT(ISERROR(SEARCH("FÉRIAS",F21)))</formula>
    </cfRule>
  </conditionalFormatting>
  <conditionalFormatting sqref="F21">
    <cfRule type="expression" dxfId="12130" priority="1643">
      <formula>F20="FERIADO"</formula>
    </cfRule>
    <cfRule type="expression" dxfId="12129" priority="1644">
      <formula>F20="NTRAB"</formula>
    </cfRule>
    <cfRule type="expression" dxfId="12128" priority="1645">
      <formula>F20="FÉRIAS"</formula>
    </cfRule>
    <cfRule type="expression" dxfId="12127" priority="1646">
      <formula>F20="ATESTADO"</formula>
    </cfRule>
  </conditionalFormatting>
  <conditionalFormatting sqref="F21">
    <cfRule type="containsText" dxfId="12126" priority="1642" operator="containsText" text="ATESTADO">
      <formula>NOT(ISERROR(SEARCH("ATESTADO",F21)))</formula>
    </cfRule>
  </conditionalFormatting>
  <conditionalFormatting sqref="F21">
    <cfRule type="expression" dxfId="12125" priority="1638">
      <formula>F19="ATESTADO"</formula>
    </cfRule>
    <cfRule type="expression" dxfId="12124" priority="1639">
      <formula>F19="FÉRIAS"</formula>
    </cfRule>
    <cfRule type="expression" dxfId="12123" priority="1640">
      <formula>F19="NTRAB"</formula>
    </cfRule>
    <cfRule type="expression" dxfId="12122" priority="1641">
      <formula>F19="FERIADO"</formula>
    </cfRule>
  </conditionalFormatting>
  <conditionalFormatting sqref="F21">
    <cfRule type="containsText" dxfId="12121" priority="1637" operator="containsText" text="HOJE">
      <formula>NOT(ISERROR(SEARCH("HOJE",F21)))</formula>
    </cfRule>
  </conditionalFormatting>
  <conditionalFormatting sqref="F25">
    <cfRule type="containsText" dxfId="12120" priority="1635" operator="containsText" text="NTRAB">
      <formula>NOT(ISERROR(SEARCH("NTRAB",F25)))</formula>
    </cfRule>
    <cfRule type="containsText" dxfId="12119" priority="1636" operator="containsText" text="FERIADO">
      <formula>NOT(ISERROR(SEARCH("FERIADO",F25)))</formula>
    </cfRule>
  </conditionalFormatting>
  <conditionalFormatting sqref="F25">
    <cfRule type="containsText" dxfId="12118" priority="1634" operator="containsText" text="FÉRIAS">
      <formula>NOT(ISERROR(SEARCH("FÉRIAS",F25)))</formula>
    </cfRule>
  </conditionalFormatting>
  <conditionalFormatting sqref="F25">
    <cfRule type="expression" dxfId="12117" priority="1630">
      <formula>F24="FERIADO"</formula>
    </cfRule>
    <cfRule type="expression" dxfId="12116" priority="1631">
      <formula>F24="NTRAB"</formula>
    </cfRule>
    <cfRule type="expression" dxfId="12115" priority="1632">
      <formula>F24="FÉRIAS"</formula>
    </cfRule>
    <cfRule type="expression" dxfId="12114" priority="1633">
      <formula>F24="ATESTADO"</formula>
    </cfRule>
  </conditionalFormatting>
  <conditionalFormatting sqref="F25">
    <cfRule type="containsText" dxfId="12113" priority="1629" operator="containsText" text="ATESTADO">
      <formula>NOT(ISERROR(SEARCH("ATESTADO",F25)))</formula>
    </cfRule>
  </conditionalFormatting>
  <conditionalFormatting sqref="F25">
    <cfRule type="expression" dxfId="12112" priority="1625">
      <formula>F23="ATESTADO"</formula>
    </cfRule>
    <cfRule type="expression" dxfId="12111" priority="1626">
      <formula>F23="FÉRIAS"</formula>
    </cfRule>
    <cfRule type="expression" dxfId="12110" priority="1627">
      <formula>F23="NTRAB"</formula>
    </cfRule>
    <cfRule type="expression" dxfId="12109" priority="1628">
      <formula>F23="FERIADO"</formula>
    </cfRule>
  </conditionalFormatting>
  <conditionalFormatting sqref="F25">
    <cfRule type="containsText" dxfId="12108" priority="1624" operator="containsText" text="HOJE">
      <formula>NOT(ISERROR(SEARCH("HOJE",F25)))</formula>
    </cfRule>
  </conditionalFormatting>
  <conditionalFormatting sqref="F29">
    <cfRule type="containsText" dxfId="12107" priority="1622" operator="containsText" text="NTRAB">
      <formula>NOT(ISERROR(SEARCH("NTRAB",F29)))</formula>
    </cfRule>
    <cfRule type="containsText" dxfId="12106" priority="1623" operator="containsText" text="FERIADO">
      <formula>NOT(ISERROR(SEARCH("FERIADO",F29)))</formula>
    </cfRule>
  </conditionalFormatting>
  <conditionalFormatting sqref="F29">
    <cfRule type="containsText" dxfId="12105" priority="1621" operator="containsText" text="FÉRIAS">
      <formula>NOT(ISERROR(SEARCH("FÉRIAS",F29)))</formula>
    </cfRule>
  </conditionalFormatting>
  <conditionalFormatting sqref="F29">
    <cfRule type="expression" dxfId="12104" priority="1617">
      <formula>F28="FERIADO"</formula>
    </cfRule>
    <cfRule type="expression" dxfId="12103" priority="1618">
      <formula>F28="NTRAB"</formula>
    </cfRule>
    <cfRule type="expression" dxfId="12102" priority="1619">
      <formula>F28="FÉRIAS"</formula>
    </cfRule>
    <cfRule type="expression" dxfId="12101" priority="1620">
      <formula>F28="ATESTADO"</formula>
    </cfRule>
  </conditionalFormatting>
  <conditionalFormatting sqref="F29">
    <cfRule type="containsText" dxfId="12100" priority="1616" operator="containsText" text="ATESTADO">
      <formula>NOT(ISERROR(SEARCH("ATESTADO",F29)))</formula>
    </cfRule>
  </conditionalFormatting>
  <conditionalFormatting sqref="F29">
    <cfRule type="expression" dxfId="12099" priority="1612">
      <formula>F27="ATESTADO"</formula>
    </cfRule>
    <cfRule type="expression" dxfId="12098" priority="1613">
      <formula>F27="FÉRIAS"</formula>
    </cfRule>
    <cfRule type="expression" dxfId="12097" priority="1614">
      <formula>F27="NTRAB"</formula>
    </cfRule>
    <cfRule type="expression" dxfId="12096" priority="1615">
      <formula>F27="FERIADO"</formula>
    </cfRule>
  </conditionalFormatting>
  <conditionalFormatting sqref="F29">
    <cfRule type="containsText" dxfId="12095" priority="1611" operator="containsText" text="HOJE">
      <formula>NOT(ISERROR(SEARCH("HOJE",F29)))</formula>
    </cfRule>
  </conditionalFormatting>
  <conditionalFormatting sqref="F33">
    <cfRule type="containsText" dxfId="12094" priority="1609" operator="containsText" text="NTRAB">
      <formula>NOT(ISERROR(SEARCH("NTRAB",F33)))</formula>
    </cfRule>
    <cfRule type="containsText" dxfId="12093" priority="1610" operator="containsText" text="FERIADO">
      <formula>NOT(ISERROR(SEARCH("FERIADO",F33)))</formula>
    </cfRule>
  </conditionalFormatting>
  <conditionalFormatting sqref="F33">
    <cfRule type="containsText" dxfId="12092" priority="1608" operator="containsText" text="FÉRIAS">
      <formula>NOT(ISERROR(SEARCH("FÉRIAS",F33)))</formula>
    </cfRule>
  </conditionalFormatting>
  <conditionalFormatting sqref="F33">
    <cfRule type="expression" dxfId="12091" priority="1604">
      <formula>F32="FERIADO"</formula>
    </cfRule>
    <cfRule type="expression" dxfId="12090" priority="1605">
      <formula>F32="NTRAB"</formula>
    </cfRule>
    <cfRule type="expression" dxfId="12089" priority="1606">
      <formula>F32="FÉRIAS"</formula>
    </cfRule>
    <cfRule type="expression" dxfId="12088" priority="1607">
      <formula>F32="ATESTADO"</formula>
    </cfRule>
  </conditionalFormatting>
  <conditionalFormatting sqref="F33">
    <cfRule type="containsText" dxfId="12087" priority="1603" operator="containsText" text="ATESTADO">
      <formula>NOT(ISERROR(SEARCH("ATESTADO",F33)))</formula>
    </cfRule>
  </conditionalFormatting>
  <conditionalFormatting sqref="F33">
    <cfRule type="expression" dxfId="12086" priority="1599">
      <formula>F31="ATESTADO"</formula>
    </cfRule>
    <cfRule type="expression" dxfId="12085" priority="1600">
      <formula>F31="FÉRIAS"</formula>
    </cfRule>
    <cfRule type="expression" dxfId="12084" priority="1601">
      <formula>F31="NTRAB"</formula>
    </cfRule>
    <cfRule type="expression" dxfId="12083" priority="1602">
      <formula>F31="FERIADO"</formula>
    </cfRule>
  </conditionalFormatting>
  <conditionalFormatting sqref="F33">
    <cfRule type="containsText" dxfId="12082" priority="1598" operator="containsText" text="HOJE">
      <formula>NOT(ISERROR(SEARCH("HOJE",F33)))</formula>
    </cfRule>
  </conditionalFormatting>
  <conditionalFormatting sqref="F37">
    <cfRule type="containsText" dxfId="12081" priority="1596" operator="containsText" text="NTRAB">
      <formula>NOT(ISERROR(SEARCH("NTRAB",F37)))</formula>
    </cfRule>
    <cfRule type="containsText" dxfId="12080" priority="1597" operator="containsText" text="FERIADO">
      <formula>NOT(ISERROR(SEARCH("FERIADO",F37)))</formula>
    </cfRule>
  </conditionalFormatting>
  <conditionalFormatting sqref="F37">
    <cfRule type="containsText" dxfId="12079" priority="1595" operator="containsText" text="FÉRIAS">
      <formula>NOT(ISERROR(SEARCH("FÉRIAS",F37)))</formula>
    </cfRule>
  </conditionalFormatting>
  <conditionalFormatting sqref="F37">
    <cfRule type="expression" dxfId="12078" priority="1591">
      <formula>F36="FERIADO"</formula>
    </cfRule>
    <cfRule type="expression" dxfId="12077" priority="1592">
      <formula>F36="NTRAB"</formula>
    </cfRule>
    <cfRule type="expression" dxfId="12076" priority="1593">
      <formula>F36="FÉRIAS"</formula>
    </cfRule>
    <cfRule type="expression" dxfId="12075" priority="1594">
      <formula>F36="ATESTADO"</formula>
    </cfRule>
  </conditionalFormatting>
  <conditionalFormatting sqref="F37">
    <cfRule type="containsText" dxfId="12074" priority="1590" operator="containsText" text="ATESTADO">
      <formula>NOT(ISERROR(SEARCH("ATESTADO",F37)))</formula>
    </cfRule>
  </conditionalFormatting>
  <conditionalFormatting sqref="F37">
    <cfRule type="expression" dxfId="12073" priority="1586">
      <formula>F35="ATESTADO"</formula>
    </cfRule>
    <cfRule type="expression" dxfId="12072" priority="1587">
      <formula>F35="FÉRIAS"</formula>
    </cfRule>
    <cfRule type="expression" dxfId="12071" priority="1588">
      <formula>F35="NTRAB"</formula>
    </cfRule>
    <cfRule type="expression" dxfId="12070" priority="1589">
      <formula>F35="FERIADO"</formula>
    </cfRule>
  </conditionalFormatting>
  <conditionalFormatting sqref="F37">
    <cfRule type="containsText" dxfId="12069" priority="1585" operator="containsText" text="HOJE">
      <formula>NOT(ISERROR(SEARCH("HOJE",F37)))</formula>
    </cfRule>
  </conditionalFormatting>
  <conditionalFormatting sqref="F41">
    <cfRule type="containsText" dxfId="12068" priority="1583" operator="containsText" text="NTRAB">
      <formula>NOT(ISERROR(SEARCH("NTRAB",F41)))</formula>
    </cfRule>
    <cfRule type="containsText" dxfId="12067" priority="1584" operator="containsText" text="FERIADO">
      <formula>NOT(ISERROR(SEARCH("FERIADO",F41)))</formula>
    </cfRule>
  </conditionalFormatting>
  <conditionalFormatting sqref="F41">
    <cfRule type="containsText" dxfId="12066" priority="1582" operator="containsText" text="FÉRIAS">
      <formula>NOT(ISERROR(SEARCH("FÉRIAS",F41)))</formula>
    </cfRule>
  </conditionalFormatting>
  <conditionalFormatting sqref="F41">
    <cfRule type="expression" dxfId="12065" priority="1578">
      <formula>F40="FERIADO"</formula>
    </cfRule>
    <cfRule type="expression" dxfId="12064" priority="1579">
      <formula>F40="NTRAB"</formula>
    </cfRule>
    <cfRule type="expression" dxfId="12063" priority="1580">
      <formula>F40="FÉRIAS"</formula>
    </cfRule>
    <cfRule type="expression" dxfId="12062" priority="1581">
      <formula>F40="ATESTADO"</formula>
    </cfRule>
  </conditionalFormatting>
  <conditionalFormatting sqref="F41">
    <cfRule type="containsText" dxfId="12061" priority="1577" operator="containsText" text="ATESTADO">
      <formula>NOT(ISERROR(SEARCH("ATESTADO",F41)))</formula>
    </cfRule>
  </conditionalFormatting>
  <conditionalFormatting sqref="F41">
    <cfRule type="expression" dxfId="12060" priority="1573">
      <formula>F39="ATESTADO"</formula>
    </cfRule>
    <cfRule type="expression" dxfId="12059" priority="1574">
      <formula>F39="FÉRIAS"</formula>
    </cfRule>
    <cfRule type="expression" dxfId="12058" priority="1575">
      <formula>F39="NTRAB"</formula>
    </cfRule>
    <cfRule type="expression" dxfId="12057" priority="1576">
      <formula>F39="FERIADO"</formula>
    </cfRule>
  </conditionalFormatting>
  <conditionalFormatting sqref="F41">
    <cfRule type="containsText" dxfId="12056" priority="1572" operator="containsText" text="HOJE">
      <formula>NOT(ISERROR(SEARCH("HOJE",F41)))</formula>
    </cfRule>
  </conditionalFormatting>
  <conditionalFormatting sqref="F5">
    <cfRule type="containsText" dxfId="12055" priority="1570" operator="containsText" text="NTRAB">
      <formula>NOT(ISERROR(SEARCH("NTRAB",F5)))</formula>
    </cfRule>
    <cfRule type="containsText" dxfId="12054" priority="1571" operator="containsText" text="FERIADO">
      <formula>NOT(ISERROR(SEARCH("FERIADO",F5)))</formula>
    </cfRule>
  </conditionalFormatting>
  <conditionalFormatting sqref="F5">
    <cfRule type="containsText" dxfId="12053" priority="1569" operator="containsText" text="FÉRIAS">
      <formula>NOT(ISERROR(SEARCH("FÉRIAS",F5)))</formula>
    </cfRule>
  </conditionalFormatting>
  <conditionalFormatting sqref="F5">
    <cfRule type="expression" dxfId="12052" priority="1565">
      <formula>F4="FERIADO"</formula>
    </cfRule>
    <cfRule type="expression" dxfId="12051" priority="1566">
      <formula>F4="NTRAB"</formula>
    </cfRule>
    <cfRule type="expression" dxfId="12050" priority="1567">
      <formula>F4="FÉRIAS"</formula>
    </cfRule>
    <cfRule type="expression" dxfId="12049" priority="1568">
      <formula>F4="ATESTADO"</formula>
    </cfRule>
  </conditionalFormatting>
  <conditionalFormatting sqref="F5">
    <cfRule type="containsText" dxfId="12048" priority="1564" operator="containsText" text="ATESTADO">
      <formula>NOT(ISERROR(SEARCH("ATESTADO",F5)))</formula>
    </cfRule>
  </conditionalFormatting>
  <conditionalFormatting sqref="F5">
    <cfRule type="expression" dxfId="12047" priority="1560">
      <formula>F3="ATESTADO"</formula>
    </cfRule>
    <cfRule type="expression" dxfId="12046" priority="1561">
      <formula>F3="FÉRIAS"</formula>
    </cfRule>
    <cfRule type="expression" dxfId="12045" priority="1562">
      <formula>F3="NTRAB"</formula>
    </cfRule>
    <cfRule type="expression" dxfId="12044" priority="1563">
      <formula>F3="FERIADO"</formula>
    </cfRule>
  </conditionalFormatting>
  <conditionalFormatting sqref="F5">
    <cfRule type="containsText" dxfId="12043" priority="1559" operator="containsText" text="HOJE">
      <formula>NOT(ISERROR(SEARCH("HOJE",F5)))</formula>
    </cfRule>
  </conditionalFormatting>
  <conditionalFormatting sqref="F4">
    <cfRule type="containsText" dxfId="12042" priority="1557" operator="containsText" text="NTRAB">
      <formula>NOT(ISERROR(SEARCH("NTRAB",F4)))</formula>
    </cfRule>
    <cfRule type="containsText" dxfId="12041" priority="1558" operator="containsText" text="FERIADO">
      <formula>NOT(ISERROR(SEARCH("FERIADO",F4)))</formula>
    </cfRule>
  </conditionalFormatting>
  <conditionalFormatting sqref="F4">
    <cfRule type="containsText" dxfId="12040" priority="1556" operator="containsText" text="FÉRIAS">
      <formula>NOT(ISERROR(SEARCH("FÉRIAS",F4)))</formula>
    </cfRule>
  </conditionalFormatting>
  <conditionalFormatting sqref="F4">
    <cfRule type="expression" dxfId="12039" priority="1552">
      <formula>F3="FERIADO"</formula>
    </cfRule>
    <cfRule type="expression" dxfId="12038" priority="1553">
      <formula>F3="NTRAB"</formula>
    </cfRule>
    <cfRule type="expression" dxfId="12037" priority="1554">
      <formula>F3="FÉRIAS"</formula>
    </cfRule>
    <cfRule type="expression" dxfId="12036" priority="1555">
      <formula>F3="ATESTADO"</formula>
    </cfRule>
  </conditionalFormatting>
  <conditionalFormatting sqref="F4">
    <cfRule type="containsText" dxfId="12035" priority="1551" operator="containsText" text="ATESTADO">
      <formula>NOT(ISERROR(SEARCH("ATESTADO",F4)))</formula>
    </cfRule>
  </conditionalFormatting>
  <conditionalFormatting sqref="F4">
    <cfRule type="containsText" dxfId="12034" priority="1550" operator="containsText" text="HOJE">
      <formula>NOT(ISERROR(SEARCH("HOJE",F4)))</formula>
    </cfRule>
  </conditionalFormatting>
  <conditionalFormatting sqref="K6">
    <cfRule type="containsText" dxfId="12033" priority="1548" operator="containsText" text="NTRAB">
      <formula>NOT(ISERROR(SEARCH("NTRAB",K6)))</formula>
    </cfRule>
    <cfRule type="containsText" dxfId="12032" priority="1549" operator="containsText" text="FERIADO">
      <formula>NOT(ISERROR(SEARCH("FERIADO",K6)))</formula>
    </cfRule>
  </conditionalFormatting>
  <conditionalFormatting sqref="K6">
    <cfRule type="containsText" dxfId="12031" priority="1547" operator="containsText" text="FÉRIAS">
      <formula>NOT(ISERROR(SEARCH("FÉRIAS",K6)))</formula>
    </cfRule>
  </conditionalFormatting>
  <conditionalFormatting sqref="K3">
    <cfRule type="containsText" dxfId="12030" priority="1545" operator="containsText" text="NTRAB">
      <formula>NOT(ISERROR(SEARCH("NTRAB",K3)))</formula>
    </cfRule>
    <cfRule type="containsText" dxfId="12029" priority="1546" operator="containsText" text="FERIADO">
      <formula>NOT(ISERROR(SEARCH("FERIADO",K3)))</formula>
    </cfRule>
  </conditionalFormatting>
  <conditionalFormatting sqref="K3">
    <cfRule type="containsText" dxfId="12028" priority="1544" operator="containsText" text="FÉRIAS">
      <formula>NOT(ISERROR(SEARCH("FÉRIAS",K3)))</formula>
    </cfRule>
  </conditionalFormatting>
  <conditionalFormatting sqref="K3 K6">
    <cfRule type="containsText" dxfId="12027" priority="1543" operator="containsText" text="ATESTADO">
      <formula>NOT(ISERROR(SEARCH("ATESTADO",K3)))</formula>
    </cfRule>
  </conditionalFormatting>
  <conditionalFormatting sqref="K3 K6">
    <cfRule type="containsText" dxfId="12026" priority="1542" operator="containsText" text="HOJE">
      <formula>NOT(ISERROR(SEARCH("HOJE",K3)))</formula>
    </cfRule>
  </conditionalFormatting>
  <conditionalFormatting sqref="K10">
    <cfRule type="containsText" dxfId="12025" priority="1540" operator="containsText" text="NTRAB">
      <formula>NOT(ISERROR(SEARCH("NTRAB",K10)))</formula>
    </cfRule>
    <cfRule type="containsText" dxfId="12024" priority="1541" operator="containsText" text="FERIADO">
      <formula>NOT(ISERROR(SEARCH("FERIADO",K10)))</formula>
    </cfRule>
  </conditionalFormatting>
  <conditionalFormatting sqref="K10">
    <cfRule type="containsText" dxfId="12023" priority="1539" operator="containsText" text="FÉRIAS">
      <formula>NOT(ISERROR(SEARCH("FÉRIAS",K10)))</formula>
    </cfRule>
  </conditionalFormatting>
  <conditionalFormatting sqref="K7">
    <cfRule type="containsText" dxfId="12022" priority="1537" operator="containsText" text="NTRAB">
      <formula>NOT(ISERROR(SEARCH("NTRAB",K7)))</formula>
    </cfRule>
    <cfRule type="containsText" dxfId="12021" priority="1538" operator="containsText" text="FERIADO">
      <formula>NOT(ISERROR(SEARCH("FERIADO",K7)))</formula>
    </cfRule>
  </conditionalFormatting>
  <conditionalFormatting sqref="K7">
    <cfRule type="containsText" dxfId="12020" priority="1536" operator="containsText" text="FÉRIAS">
      <formula>NOT(ISERROR(SEARCH("FÉRIAS",K7)))</formula>
    </cfRule>
  </conditionalFormatting>
  <conditionalFormatting sqref="K7 K10">
    <cfRule type="containsText" dxfId="12019" priority="1535" operator="containsText" text="ATESTADO">
      <formula>NOT(ISERROR(SEARCH("ATESTADO",K7)))</formula>
    </cfRule>
  </conditionalFormatting>
  <conditionalFormatting sqref="K8">
    <cfRule type="containsText" dxfId="12018" priority="1533" operator="containsText" text="NTRAB">
      <formula>NOT(ISERROR(SEARCH("NTRAB",K8)))</formula>
    </cfRule>
    <cfRule type="containsText" dxfId="12017" priority="1534" operator="containsText" text="FERIADO">
      <formula>NOT(ISERROR(SEARCH("FERIADO",K8)))</formula>
    </cfRule>
  </conditionalFormatting>
  <conditionalFormatting sqref="K8">
    <cfRule type="containsText" dxfId="12016" priority="1532" operator="containsText" text="FÉRIAS">
      <formula>NOT(ISERROR(SEARCH("FÉRIAS",K8)))</formula>
    </cfRule>
  </conditionalFormatting>
  <conditionalFormatting sqref="K8">
    <cfRule type="expression" dxfId="12015" priority="1528">
      <formula>K7="FERIADO"</formula>
    </cfRule>
    <cfRule type="expression" dxfId="12014" priority="1529">
      <formula>K7="NTRAB"</formula>
    </cfRule>
    <cfRule type="expression" dxfId="12013" priority="1530">
      <formula>K7="FÉRIAS"</formula>
    </cfRule>
    <cfRule type="expression" dxfId="12012" priority="1531">
      <formula>K7="ATESTADO"</formula>
    </cfRule>
  </conditionalFormatting>
  <conditionalFormatting sqref="K8">
    <cfRule type="containsText" dxfId="12011" priority="1527" operator="containsText" text="ATESTADO">
      <formula>NOT(ISERROR(SEARCH("ATESTADO",K8)))</formula>
    </cfRule>
  </conditionalFormatting>
  <conditionalFormatting sqref="K9">
    <cfRule type="containsText" dxfId="12010" priority="1525" operator="containsText" text="NTRAB">
      <formula>NOT(ISERROR(SEARCH("NTRAB",K9)))</formula>
    </cfRule>
    <cfRule type="containsText" dxfId="12009" priority="1526" operator="containsText" text="FERIADO">
      <formula>NOT(ISERROR(SEARCH("FERIADO",K9)))</formula>
    </cfRule>
  </conditionalFormatting>
  <conditionalFormatting sqref="K9">
    <cfRule type="containsText" dxfId="12008" priority="1524" operator="containsText" text="FÉRIAS">
      <formula>NOT(ISERROR(SEARCH("FÉRIAS",K9)))</formula>
    </cfRule>
  </conditionalFormatting>
  <conditionalFormatting sqref="K9">
    <cfRule type="expression" dxfId="12007" priority="1520">
      <formula>K8="FERIADO"</formula>
    </cfRule>
    <cfRule type="expression" dxfId="12006" priority="1521">
      <formula>K8="NTRAB"</formula>
    </cfRule>
    <cfRule type="expression" dxfId="12005" priority="1522">
      <formula>K8="FÉRIAS"</formula>
    </cfRule>
    <cfRule type="expression" dxfId="12004" priority="1523">
      <formula>K8="ATESTADO"</formula>
    </cfRule>
  </conditionalFormatting>
  <conditionalFormatting sqref="K9">
    <cfRule type="containsText" dxfId="12003" priority="1519" operator="containsText" text="ATESTADO">
      <formula>NOT(ISERROR(SEARCH("ATESTADO",K9)))</formula>
    </cfRule>
  </conditionalFormatting>
  <conditionalFormatting sqref="K9">
    <cfRule type="expression" dxfId="12002" priority="1515">
      <formula>K7="ATESTADO"</formula>
    </cfRule>
    <cfRule type="expression" dxfId="12001" priority="1516">
      <formula>K7="FÉRIAS"</formula>
    </cfRule>
    <cfRule type="expression" dxfId="12000" priority="1517">
      <formula>K7="NTRAB"</formula>
    </cfRule>
    <cfRule type="expression" dxfId="11999" priority="1518">
      <formula>K7="FERIADO"</formula>
    </cfRule>
  </conditionalFormatting>
  <conditionalFormatting sqref="K7:K10">
    <cfRule type="containsText" dxfId="11998" priority="1514" operator="containsText" text="HOJE">
      <formula>NOT(ISERROR(SEARCH("HOJE",K7)))</formula>
    </cfRule>
  </conditionalFormatting>
  <conditionalFormatting sqref="K14">
    <cfRule type="containsText" dxfId="11997" priority="1512" operator="containsText" text="NTRAB">
      <formula>NOT(ISERROR(SEARCH("NTRAB",K14)))</formula>
    </cfRule>
    <cfRule type="containsText" dxfId="11996" priority="1513" operator="containsText" text="FERIADO">
      <formula>NOT(ISERROR(SEARCH("FERIADO",K14)))</formula>
    </cfRule>
  </conditionalFormatting>
  <conditionalFormatting sqref="K14">
    <cfRule type="containsText" dxfId="11995" priority="1511" operator="containsText" text="FÉRIAS">
      <formula>NOT(ISERROR(SEARCH("FÉRIAS",K14)))</formula>
    </cfRule>
  </conditionalFormatting>
  <conditionalFormatting sqref="K11">
    <cfRule type="containsText" dxfId="11994" priority="1509" operator="containsText" text="NTRAB">
      <formula>NOT(ISERROR(SEARCH("NTRAB",K11)))</formula>
    </cfRule>
    <cfRule type="containsText" dxfId="11993" priority="1510" operator="containsText" text="FERIADO">
      <formula>NOT(ISERROR(SEARCH("FERIADO",K11)))</formula>
    </cfRule>
  </conditionalFormatting>
  <conditionalFormatting sqref="K11">
    <cfRule type="containsText" dxfId="11992" priority="1508" operator="containsText" text="FÉRIAS">
      <formula>NOT(ISERROR(SEARCH("FÉRIAS",K11)))</formula>
    </cfRule>
  </conditionalFormatting>
  <conditionalFormatting sqref="K11 K14">
    <cfRule type="containsText" dxfId="11991" priority="1507" operator="containsText" text="ATESTADO">
      <formula>NOT(ISERROR(SEARCH("ATESTADO",K11)))</formula>
    </cfRule>
  </conditionalFormatting>
  <conditionalFormatting sqref="K12">
    <cfRule type="containsText" dxfId="11990" priority="1505" operator="containsText" text="NTRAB">
      <formula>NOT(ISERROR(SEARCH("NTRAB",K12)))</formula>
    </cfRule>
    <cfRule type="containsText" dxfId="11989" priority="1506" operator="containsText" text="FERIADO">
      <formula>NOT(ISERROR(SEARCH("FERIADO",K12)))</formula>
    </cfRule>
  </conditionalFormatting>
  <conditionalFormatting sqref="K12">
    <cfRule type="containsText" dxfId="11988" priority="1504" operator="containsText" text="FÉRIAS">
      <formula>NOT(ISERROR(SEARCH("FÉRIAS",K12)))</formula>
    </cfRule>
  </conditionalFormatting>
  <conditionalFormatting sqref="K12">
    <cfRule type="expression" dxfId="11987" priority="1500">
      <formula>K11="FERIADO"</formula>
    </cfRule>
    <cfRule type="expression" dxfId="11986" priority="1501">
      <formula>K11="NTRAB"</formula>
    </cfRule>
    <cfRule type="expression" dxfId="11985" priority="1502">
      <formula>K11="FÉRIAS"</formula>
    </cfRule>
    <cfRule type="expression" dxfId="11984" priority="1503">
      <formula>K11="ATESTADO"</formula>
    </cfRule>
  </conditionalFormatting>
  <conditionalFormatting sqref="K12">
    <cfRule type="containsText" dxfId="11983" priority="1499" operator="containsText" text="ATESTADO">
      <formula>NOT(ISERROR(SEARCH("ATESTADO",K12)))</formula>
    </cfRule>
  </conditionalFormatting>
  <conditionalFormatting sqref="K11:K12 K14">
    <cfRule type="containsText" dxfId="11982" priority="1498" operator="containsText" text="HOJE">
      <formula>NOT(ISERROR(SEARCH("HOJE",K11)))</formula>
    </cfRule>
  </conditionalFormatting>
  <conditionalFormatting sqref="K18">
    <cfRule type="containsText" dxfId="11981" priority="1496" operator="containsText" text="NTRAB">
      <formula>NOT(ISERROR(SEARCH("NTRAB",K18)))</formula>
    </cfRule>
    <cfRule type="containsText" dxfId="11980" priority="1497" operator="containsText" text="FERIADO">
      <formula>NOT(ISERROR(SEARCH("FERIADO",K18)))</formula>
    </cfRule>
  </conditionalFormatting>
  <conditionalFormatting sqref="K18">
    <cfRule type="containsText" dxfId="11979" priority="1495" operator="containsText" text="FÉRIAS">
      <formula>NOT(ISERROR(SEARCH("FÉRIAS",K18)))</formula>
    </cfRule>
  </conditionalFormatting>
  <conditionalFormatting sqref="K15">
    <cfRule type="containsText" dxfId="11978" priority="1493" operator="containsText" text="NTRAB">
      <formula>NOT(ISERROR(SEARCH("NTRAB",K15)))</formula>
    </cfRule>
    <cfRule type="containsText" dxfId="11977" priority="1494" operator="containsText" text="FERIADO">
      <formula>NOT(ISERROR(SEARCH("FERIADO",K15)))</formula>
    </cfRule>
  </conditionalFormatting>
  <conditionalFormatting sqref="K15">
    <cfRule type="containsText" dxfId="11976" priority="1492" operator="containsText" text="FÉRIAS">
      <formula>NOT(ISERROR(SEARCH("FÉRIAS",K15)))</formula>
    </cfRule>
  </conditionalFormatting>
  <conditionalFormatting sqref="K15 K18">
    <cfRule type="containsText" dxfId="11975" priority="1491" operator="containsText" text="ATESTADO">
      <formula>NOT(ISERROR(SEARCH("ATESTADO",K15)))</formula>
    </cfRule>
  </conditionalFormatting>
  <conditionalFormatting sqref="K16">
    <cfRule type="containsText" dxfId="11974" priority="1489" operator="containsText" text="NTRAB">
      <formula>NOT(ISERROR(SEARCH("NTRAB",K16)))</formula>
    </cfRule>
    <cfRule type="containsText" dxfId="11973" priority="1490" operator="containsText" text="FERIADO">
      <formula>NOT(ISERROR(SEARCH("FERIADO",K16)))</formula>
    </cfRule>
  </conditionalFormatting>
  <conditionalFormatting sqref="K16">
    <cfRule type="containsText" dxfId="11972" priority="1488" operator="containsText" text="FÉRIAS">
      <formula>NOT(ISERROR(SEARCH("FÉRIAS",K16)))</formula>
    </cfRule>
  </conditionalFormatting>
  <conditionalFormatting sqref="K16">
    <cfRule type="expression" dxfId="11971" priority="1484">
      <formula>K15="FERIADO"</formula>
    </cfRule>
    <cfRule type="expression" dxfId="11970" priority="1485">
      <formula>K15="NTRAB"</formula>
    </cfRule>
    <cfRule type="expression" dxfId="11969" priority="1486">
      <formula>K15="FÉRIAS"</formula>
    </cfRule>
    <cfRule type="expression" dxfId="11968" priority="1487">
      <formula>K15="ATESTADO"</formula>
    </cfRule>
  </conditionalFormatting>
  <conditionalFormatting sqref="K16">
    <cfRule type="containsText" dxfId="11967" priority="1483" operator="containsText" text="ATESTADO">
      <formula>NOT(ISERROR(SEARCH("ATESTADO",K16)))</formula>
    </cfRule>
  </conditionalFormatting>
  <conditionalFormatting sqref="K15:K16 K18">
    <cfRule type="containsText" dxfId="11966" priority="1482" operator="containsText" text="HOJE">
      <formula>NOT(ISERROR(SEARCH("HOJE",K15)))</formula>
    </cfRule>
  </conditionalFormatting>
  <conditionalFormatting sqref="K22">
    <cfRule type="containsText" dxfId="11965" priority="1480" operator="containsText" text="NTRAB">
      <formula>NOT(ISERROR(SEARCH("NTRAB",K22)))</formula>
    </cfRule>
    <cfRule type="containsText" dxfId="11964" priority="1481" operator="containsText" text="FERIADO">
      <formula>NOT(ISERROR(SEARCH("FERIADO",K22)))</formula>
    </cfRule>
  </conditionalFormatting>
  <conditionalFormatting sqref="K22">
    <cfRule type="containsText" dxfId="11963" priority="1479" operator="containsText" text="FÉRIAS">
      <formula>NOT(ISERROR(SEARCH("FÉRIAS",K22)))</formula>
    </cfRule>
  </conditionalFormatting>
  <conditionalFormatting sqref="K19">
    <cfRule type="containsText" dxfId="11962" priority="1477" operator="containsText" text="NTRAB">
      <formula>NOT(ISERROR(SEARCH("NTRAB",K19)))</formula>
    </cfRule>
    <cfRule type="containsText" dxfId="11961" priority="1478" operator="containsText" text="FERIADO">
      <formula>NOT(ISERROR(SEARCH("FERIADO",K19)))</formula>
    </cfRule>
  </conditionalFormatting>
  <conditionalFormatting sqref="K19">
    <cfRule type="containsText" dxfId="11960" priority="1476" operator="containsText" text="FÉRIAS">
      <formula>NOT(ISERROR(SEARCH("FÉRIAS",K19)))</formula>
    </cfRule>
  </conditionalFormatting>
  <conditionalFormatting sqref="K19 K22">
    <cfRule type="containsText" dxfId="11959" priority="1475" operator="containsText" text="ATESTADO">
      <formula>NOT(ISERROR(SEARCH("ATESTADO",K19)))</formula>
    </cfRule>
  </conditionalFormatting>
  <conditionalFormatting sqref="K20">
    <cfRule type="containsText" dxfId="11958" priority="1473" operator="containsText" text="NTRAB">
      <formula>NOT(ISERROR(SEARCH("NTRAB",K20)))</formula>
    </cfRule>
    <cfRule type="containsText" dxfId="11957" priority="1474" operator="containsText" text="FERIADO">
      <formula>NOT(ISERROR(SEARCH("FERIADO",K20)))</formula>
    </cfRule>
  </conditionalFormatting>
  <conditionalFormatting sqref="K20">
    <cfRule type="containsText" dxfId="11956" priority="1472" operator="containsText" text="FÉRIAS">
      <formula>NOT(ISERROR(SEARCH("FÉRIAS",K20)))</formula>
    </cfRule>
  </conditionalFormatting>
  <conditionalFormatting sqref="K20">
    <cfRule type="expression" dxfId="11955" priority="1468">
      <formula>K19="FERIADO"</formula>
    </cfRule>
    <cfRule type="expression" dxfId="11954" priority="1469">
      <formula>K19="NTRAB"</formula>
    </cfRule>
    <cfRule type="expression" dxfId="11953" priority="1470">
      <formula>K19="FÉRIAS"</formula>
    </cfRule>
    <cfRule type="expression" dxfId="11952" priority="1471">
      <formula>K19="ATESTADO"</formula>
    </cfRule>
  </conditionalFormatting>
  <conditionalFormatting sqref="K20">
    <cfRule type="containsText" dxfId="11951" priority="1467" operator="containsText" text="ATESTADO">
      <formula>NOT(ISERROR(SEARCH("ATESTADO",K20)))</formula>
    </cfRule>
  </conditionalFormatting>
  <conditionalFormatting sqref="K19:K20 K22">
    <cfRule type="containsText" dxfId="11950" priority="1466" operator="containsText" text="HOJE">
      <formula>NOT(ISERROR(SEARCH("HOJE",K19)))</formula>
    </cfRule>
  </conditionalFormatting>
  <conditionalFormatting sqref="K26">
    <cfRule type="containsText" dxfId="11949" priority="1464" operator="containsText" text="NTRAB">
      <formula>NOT(ISERROR(SEARCH("NTRAB",K26)))</formula>
    </cfRule>
    <cfRule type="containsText" dxfId="11948" priority="1465" operator="containsText" text="FERIADO">
      <formula>NOT(ISERROR(SEARCH("FERIADO",K26)))</formula>
    </cfRule>
  </conditionalFormatting>
  <conditionalFormatting sqref="K26">
    <cfRule type="containsText" dxfId="11947" priority="1463" operator="containsText" text="FÉRIAS">
      <formula>NOT(ISERROR(SEARCH("FÉRIAS",K26)))</formula>
    </cfRule>
  </conditionalFormatting>
  <conditionalFormatting sqref="K23">
    <cfRule type="containsText" dxfId="11946" priority="1461" operator="containsText" text="NTRAB">
      <formula>NOT(ISERROR(SEARCH("NTRAB",K23)))</formula>
    </cfRule>
    <cfRule type="containsText" dxfId="11945" priority="1462" operator="containsText" text="FERIADO">
      <formula>NOT(ISERROR(SEARCH("FERIADO",K23)))</formula>
    </cfRule>
  </conditionalFormatting>
  <conditionalFormatting sqref="K23">
    <cfRule type="containsText" dxfId="11944" priority="1460" operator="containsText" text="FÉRIAS">
      <formula>NOT(ISERROR(SEARCH("FÉRIAS",K23)))</formula>
    </cfRule>
  </conditionalFormatting>
  <conditionalFormatting sqref="K23 K26">
    <cfRule type="containsText" dxfId="11943" priority="1459" operator="containsText" text="ATESTADO">
      <formula>NOT(ISERROR(SEARCH("ATESTADO",K23)))</formula>
    </cfRule>
  </conditionalFormatting>
  <conditionalFormatting sqref="K24">
    <cfRule type="containsText" dxfId="11942" priority="1457" operator="containsText" text="NTRAB">
      <formula>NOT(ISERROR(SEARCH("NTRAB",K24)))</formula>
    </cfRule>
    <cfRule type="containsText" dxfId="11941" priority="1458" operator="containsText" text="FERIADO">
      <formula>NOT(ISERROR(SEARCH("FERIADO",K24)))</formula>
    </cfRule>
  </conditionalFormatting>
  <conditionalFormatting sqref="K24">
    <cfRule type="containsText" dxfId="11940" priority="1456" operator="containsText" text="FÉRIAS">
      <formula>NOT(ISERROR(SEARCH("FÉRIAS",K24)))</formula>
    </cfRule>
  </conditionalFormatting>
  <conditionalFormatting sqref="K24">
    <cfRule type="expression" dxfId="11939" priority="1452">
      <formula>K23="FERIADO"</formula>
    </cfRule>
    <cfRule type="expression" dxfId="11938" priority="1453">
      <formula>K23="NTRAB"</formula>
    </cfRule>
    <cfRule type="expression" dxfId="11937" priority="1454">
      <formula>K23="FÉRIAS"</formula>
    </cfRule>
    <cfRule type="expression" dxfId="11936" priority="1455">
      <formula>K23="ATESTADO"</formula>
    </cfRule>
  </conditionalFormatting>
  <conditionalFormatting sqref="K24">
    <cfRule type="containsText" dxfId="11935" priority="1451" operator="containsText" text="ATESTADO">
      <formula>NOT(ISERROR(SEARCH("ATESTADO",K24)))</formula>
    </cfRule>
  </conditionalFormatting>
  <conditionalFormatting sqref="K23:K24 K26">
    <cfRule type="containsText" dxfId="11934" priority="1450" operator="containsText" text="HOJE">
      <formula>NOT(ISERROR(SEARCH("HOJE",K23)))</formula>
    </cfRule>
  </conditionalFormatting>
  <conditionalFormatting sqref="K30">
    <cfRule type="containsText" dxfId="11933" priority="1448" operator="containsText" text="NTRAB">
      <formula>NOT(ISERROR(SEARCH("NTRAB",K30)))</formula>
    </cfRule>
    <cfRule type="containsText" dxfId="11932" priority="1449" operator="containsText" text="FERIADO">
      <formula>NOT(ISERROR(SEARCH("FERIADO",K30)))</formula>
    </cfRule>
  </conditionalFormatting>
  <conditionalFormatting sqref="K30">
    <cfRule type="containsText" dxfId="11931" priority="1447" operator="containsText" text="FÉRIAS">
      <formula>NOT(ISERROR(SEARCH("FÉRIAS",K30)))</formula>
    </cfRule>
  </conditionalFormatting>
  <conditionalFormatting sqref="K27">
    <cfRule type="containsText" dxfId="11930" priority="1445" operator="containsText" text="NTRAB">
      <formula>NOT(ISERROR(SEARCH("NTRAB",K27)))</formula>
    </cfRule>
    <cfRule type="containsText" dxfId="11929" priority="1446" operator="containsText" text="FERIADO">
      <formula>NOT(ISERROR(SEARCH("FERIADO",K27)))</formula>
    </cfRule>
  </conditionalFormatting>
  <conditionalFormatting sqref="K27">
    <cfRule type="containsText" dxfId="11928" priority="1444" operator="containsText" text="FÉRIAS">
      <formula>NOT(ISERROR(SEARCH("FÉRIAS",K27)))</formula>
    </cfRule>
  </conditionalFormatting>
  <conditionalFormatting sqref="K27 K30">
    <cfRule type="containsText" dxfId="11927" priority="1443" operator="containsText" text="ATESTADO">
      <formula>NOT(ISERROR(SEARCH("ATESTADO",K27)))</formula>
    </cfRule>
  </conditionalFormatting>
  <conditionalFormatting sqref="K28">
    <cfRule type="containsText" dxfId="11926" priority="1441" operator="containsText" text="NTRAB">
      <formula>NOT(ISERROR(SEARCH("NTRAB",K28)))</formula>
    </cfRule>
    <cfRule type="containsText" dxfId="11925" priority="1442" operator="containsText" text="FERIADO">
      <formula>NOT(ISERROR(SEARCH("FERIADO",K28)))</formula>
    </cfRule>
  </conditionalFormatting>
  <conditionalFormatting sqref="K28">
    <cfRule type="containsText" dxfId="11924" priority="1440" operator="containsText" text="FÉRIAS">
      <formula>NOT(ISERROR(SEARCH("FÉRIAS",K28)))</formula>
    </cfRule>
  </conditionalFormatting>
  <conditionalFormatting sqref="K28">
    <cfRule type="expression" dxfId="11923" priority="1436">
      <formula>K27="FERIADO"</formula>
    </cfRule>
    <cfRule type="expression" dxfId="11922" priority="1437">
      <formula>K27="NTRAB"</formula>
    </cfRule>
    <cfRule type="expression" dxfId="11921" priority="1438">
      <formula>K27="FÉRIAS"</formula>
    </cfRule>
    <cfRule type="expression" dxfId="11920" priority="1439">
      <formula>K27="ATESTADO"</formula>
    </cfRule>
  </conditionalFormatting>
  <conditionalFormatting sqref="K28">
    <cfRule type="containsText" dxfId="11919" priority="1435" operator="containsText" text="ATESTADO">
      <formula>NOT(ISERROR(SEARCH("ATESTADO",K28)))</formula>
    </cfRule>
  </conditionalFormatting>
  <conditionalFormatting sqref="K27:K28 K30">
    <cfRule type="containsText" dxfId="11918" priority="1434" operator="containsText" text="HOJE">
      <formula>NOT(ISERROR(SEARCH("HOJE",K27)))</formula>
    </cfRule>
  </conditionalFormatting>
  <conditionalFormatting sqref="K31">
    <cfRule type="containsText" dxfId="11917" priority="1432" operator="containsText" text="NTRAB">
      <formula>NOT(ISERROR(SEARCH("NTRAB",K31)))</formula>
    </cfRule>
    <cfRule type="containsText" dxfId="11916" priority="1433" operator="containsText" text="FERIADO">
      <formula>NOT(ISERROR(SEARCH("FERIADO",K31)))</formula>
    </cfRule>
  </conditionalFormatting>
  <conditionalFormatting sqref="K31">
    <cfRule type="containsText" dxfId="11915" priority="1431" operator="containsText" text="FÉRIAS">
      <formula>NOT(ISERROR(SEARCH("FÉRIAS",K31)))</formula>
    </cfRule>
  </conditionalFormatting>
  <conditionalFormatting sqref="K31">
    <cfRule type="containsText" dxfId="11914" priority="1430" operator="containsText" text="ATESTADO">
      <formula>NOT(ISERROR(SEARCH("ATESTADO",K31)))</formula>
    </cfRule>
  </conditionalFormatting>
  <conditionalFormatting sqref="K32">
    <cfRule type="containsText" dxfId="11913" priority="1428" operator="containsText" text="NTRAB">
      <formula>NOT(ISERROR(SEARCH("NTRAB",K32)))</formula>
    </cfRule>
    <cfRule type="containsText" dxfId="11912" priority="1429" operator="containsText" text="FERIADO">
      <formula>NOT(ISERROR(SEARCH("FERIADO",K32)))</formula>
    </cfRule>
  </conditionalFormatting>
  <conditionalFormatting sqref="K32">
    <cfRule type="containsText" dxfId="11911" priority="1427" operator="containsText" text="FÉRIAS">
      <formula>NOT(ISERROR(SEARCH("FÉRIAS",K32)))</formula>
    </cfRule>
  </conditionalFormatting>
  <conditionalFormatting sqref="K32">
    <cfRule type="expression" dxfId="11910" priority="1423">
      <formula>K31="FERIADO"</formula>
    </cfRule>
    <cfRule type="expression" dxfId="11909" priority="1424">
      <formula>K31="NTRAB"</formula>
    </cfRule>
    <cfRule type="expression" dxfId="11908" priority="1425">
      <formula>K31="FÉRIAS"</formula>
    </cfRule>
    <cfRule type="expression" dxfId="11907" priority="1426">
      <formula>K31="ATESTADO"</formula>
    </cfRule>
  </conditionalFormatting>
  <conditionalFormatting sqref="K32">
    <cfRule type="containsText" dxfId="11906" priority="1422" operator="containsText" text="ATESTADO">
      <formula>NOT(ISERROR(SEARCH("ATESTADO",K32)))</formula>
    </cfRule>
  </conditionalFormatting>
  <conditionalFormatting sqref="K31:K32">
    <cfRule type="containsText" dxfId="11905" priority="1421" operator="containsText" text="HOJE">
      <formula>NOT(ISERROR(SEARCH("HOJE",K31)))</formula>
    </cfRule>
  </conditionalFormatting>
  <conditionalFormatting sqref="K13">
    <cfRule type="containsText" dxfId="11904" priority="1419" operator="containsText" text="NTRAB">
      <formula>NOT(ISERROR(SEARCH("NTRAB",K13)))</formula>
    </cfRule>
    <cfRule type="containsText" dxfId="11903" priority="1420" operator="containsText" text="FERIADO">
      <formula>NOT(ISERROR(SEARCH("FERIADO",K13)))</formula>
    </cfRule>
  </conditionalFormatting>
  <conditionalFormatting sqref="K13">
    <cfRule type="containsText" dxfId="11902" priority="1418" operator="containsText" text="FÉRIAS">
      <formula>NOT(ISERROR(SEARCH("FÉRIAS",K13)))</formula>
    </cfRule>
  </conditionalFormatting>
  <conditionalFormatting sqref="K13">
    <cfRule type="expression" dxfId="11901" priority="1414">
      <formula>K12="FERIADO"</formula>
    </cfRule>
    <cfRule type="expression" dxfId="11900" priority="1415">
      <formula>K12="NTRAB"</formula>
    </cfRule>
    <cfRule type="expression" dxfId="11899" priority="1416">
      <formula>K12="FÉRIAS"</formula>
    </cfRule>
    <cfRule type="expression" dxfId="11898" priority="1417">
      <formula>K12="ATESTADO"</formula>
    </cfRule>
  </conditionalFormatting>
  <conditionalFormatting sqref="K13">
    <cfRule type="containsText" dxfId="11897" priority="1413" operator="containsText" text="ATESTADO">
      <formula>NOT(ISERROR(SEARCH("ATESTADO",K13)))</formula>
    </cfRule>
  </conditionalFormatting>
  <conditionalFormatting sqref="K13">
    <cfRule type="expression" dxfId="11896" priority="1409">
      <formula>K11="ATESTADO"</formula>
    </cfRule>
    <cfRule type="expression" dxfId="11895" priority="1410">
      <formula>K11="FÉRIAS"</formula>
    </cfRule>
    <cfRule type="expression" dxfId="11894" priority="1411">
      <formula>K11="NTRAB"</formula>
    </cfRule>
    <cfRule type="expression" dxfId="11893" priority="1412">
      <formula>K11="FERIADO"</formula>
    </cfRule>
  </conditionalFormatting>
  <conditionalFormatting sqref="K13">
    <cfRule type="containsText" dxfId="11892" priority="1408" operator="containsText" text="HOJE">
      <formula>NOT(ISERROR(SEARCH("HOJE",K13)))</formula>
    </cfRule>
  </conditionalFormatting>
  <conditionalFormatting sqref="K17">
    <cfRule type="containsText" dxfId="11891" priority="1406" operator="containsText" text="NTRAB">
      <formula>NOT(ISERROR(SEARCH("NTRAB",K17)))</formula>
    </cfRule>
    <cfRule type="containsText" dxfId="11890" priority="1407" operator="containsText" text="FERIADO">
      <formula>NOT(ISERROR(SEARCH("FERIADO",K17)))</formula>
    </cfRule>
  </conditionalFormatting>
  <conditionalFormatting sqref="K17">
    <cfRule type="containsText" dxfId="11889" priority="1405" operator="containsText" text="FÉRIAS">
      <formula>NOT(ISERROR(SEARCH("FÉRIAS",K17)))</formula>
    </cfRule>
  </conditionalFormatting>
  <conditionalFormatting sqref="K17">
    <cfRule type="expression" dxfId="11888" priority="1401">
      <formula>K16="FERIADO"</formula>
    </cfRule>
    <cfRule type="expression" dxfId="11887" priority="1402">
      <formula>K16="NTRAB"</formula>
    </cfRule>
    <cfRule type="expression" dxfId="11886" priority="1403">
      <formula>K16="FÉRIAS"</formula>
    </cfRule>
    <cfRule type="expression" dxfId="11885" priority="1404">
      <formula>K16="ATESTADO"</formula>
    </cfRule>
  </conditionalFormatting>
  <conditionalFormatting sqref="K17">
    <cfRule type="containsText" dxfId="11884" priority="1400" operator="containsText" text="ATESTADO">
      <formula>NOT(ISERROR(SEARCH("ATESTADO",K17)))</formula>
    </cfRule>
  </conditionalFormatting>
  <conditionalFormatting sqref="K17">
    <cfRule type="expression" dxfId="11883" priority="1396">
      <formula>K15="ATESTADO"</formula>
    </cfRule>
    <cfRule type="expression" dxfId="11882" priority="1397">
      <formula>K15="FÉRIAS"</formula>
    </cfRule>
    <cfRule type="expression" dxfId="11881" priority="1398">
      <formula>K15="NTRAB"</formula>
    </cfRule>
    <cfRule type="expression" dxfId="11880" priority="1399">
      <formula>K15="FERIADO"</formula>
    </cfRule>
  </conditionalFormatting>
  <conditionalFormatting sqref="K17">
    <cfRule type="containsText" dxfId="11879" priority="1395" operator="containsText" text="HOJE">
      <formula>NOT(ISERROR(SEARCH("HOJE",K17)))</formula>
    </cfRule>
  </conditionalFormatting>
  <conditionalFormatting sqref="K21">
    <cfRule type="containsText" dxfId="11878" priority="1393" operator="containsText" text="NTRAB">
      <formula>NOT(ISERROR(SEARCH("NTRAB",K21)))</formula>
    </cfRule>
    <cfRule type="containsText" dxfId="11877" priority="1394" operator="containsText" text="FERIADO">
      <formula>NOT(ISERROR(SEARCH("FERIADO",K21)))</formula>
    </cfRule>
  </conditionalFormatting>
  <conditionalFormatting sqref="K21">
    <cfRule type="containsText" dxfId="11876" priority="1392" operator="containsText" text="FÉRIAS">
      <formula>NOT(ISERROR(SEARCH("FÉRIAS",K21)))</formula>
    </cfRule>
  </conditionalFormatting>
  <conditionalFormatting sqref="K21">
    <cfRule type="expression" dxfId="11875" priority="1388">
      <formula>K20="FERIADO"</formula>
    </cfRule>
    <cfRule type="expression" dxfId="11874" priority="1389">
      <formula>K20="NTRAB"</formula>
    </cfRule>
    <cfRule type="expression" dxfId="11873" priority="1390">
      <formula>K20="FÉRIAS"</formula>
    </cfRule>
    <cfRule type="expression" dxfId="11872" priority="1391">
      <formula>K20="ATESTADO"</formula>
    </cfRule>
  </conditionalFormatting>
  <conditionalFormatting sqref="K21">
    <cfRule type="containsText" dxfId="11871" priority="1387" operator="containsText" text="ATESTADO">
      <formula>NOT(ISERROR(SEARCH("ATESTADO",K21)))</formula>
    </cfRule>
  </conditionalFormatting>
  <conditionalFormatting sqref="K21">
    <cfRule type="expression" dxfId="11870" priority="1383">
      <formula>K19="ATESTADO"</formula>
    </cfRule>
    <cfRule type="expression" dxfId="11869" priority="1384">
      <formula>K19="FÉRIAS"</formula>
    </cfRule>
    <cfRule type="expression" dxfId="11868" priority="1385">
      <formula>K19="NTRAB"</formula>
    </cfRule>
    <cfRule type="expression" dxfId="11867" priority="1386">
      <formula>K19="FERIADO"</formula>
    </cfRule>
  </conditionalFormatting>
  <conditionalFormatting sqref="K21">
    <cfRule type="containsText" dxfId="11866" priority="1382" operator="containsText" text="HOJE">
      <formula>NOT(ISERROR(SEARCH("HOJE",K21)))</formula>
    </cfRule>
  </conditionalFormatting>
  <conditionalFormatting sqref="K25">
    <cfRule type="containsText" dxfId="11865" priority="1380" operator="containsText" text="NTRAB">
      <formula>NOT(ISERROR(SEARCH("NTRAB",K25)))</formula>
    </cfRule>
    <cfRule type="containsText" dxfId="11864" priority="1381" operator="containsText" text="FERIADO">
      <formula>NOT(ISERROR(SEARCH("FERIADO",K25)))</formula>
    </cfRule>
  </conditionalFormatting>
  <conditionalFormatting sqref="K25">
    <cfRule type="containsText" dxfId="11863" priority="1379" operator="containsText" text="FÉRIAS">
      <formula>NOT(ISERROR(SEARCH("FÉRIAS",K25)))</formula>
    </cfRule>
  </conditionalFormatting>
  <conditionalFormatting sqref="K25">
    <cfRule type="expression" dxfId="11862" priority="1375">
      <formula>K24="FERIADO"</formula>
    </cfRule>
    <cfRule type="expression" dxfId="11861" priority="1376">
      <formula>K24="NTRAB"</formula>
    </cfRule>
    <cfRule type="expression" dxfId="11860" priority="1377">
      <formula>K24="FÉRIAS"</formula>
    </cfRule>
    <cfRule type="expression" dxfId="11859" priority="1378">
      <formula>K24="ATESTADO"</formula>
    </cfRule>
  </conditionalFormatting>
  <conditionalFormatting sqref="K25">
    <cfRule type="containsText" dxfId="11858" priority="1374" operator="containsText" text="ATESTADO">
      <formula>NOT(ISERROR(SEARCH("ATESTADO",K25)))</formula>
    </cfRule>
  </conditionalFormatting>
  <conditionalFormatting sqref="K25">
    <cfRule type="expression" dxfId="11857" priority="1370">
      <formula>K23="ATESTADO"</formula>
    </cfRule>
    <cfRule type="expression" dxfId="11856" priority="1371">
      <formula>K23="FÉRIAS"</formula>
    </cfRule>
    <cfRule type="expression" dxfId="11855" priority="1372">
      <formula>K23="NTRAB"</formula>
    </cfRule>
    <cfRule type="expression" dxfId="11854" priority="1373">
      <formula>K23="FERIADO"</formula>
    </cfRule>
  </conditionalFormatting>
  <conditionalFormatting sqref="K25">
    <cfRule type="containsText" dxfId="11853" priority="1369" operator="containsText" text="HOJE">
      <formula>NOT(ISERROR(SEARCH("HOJE",K25)))</formula>
    </cfRule>
  </conditionalFormatting>
  <conditionalFormatting sqref="K29">
    <cfRule type="containsText" dxfId="11852" priority="1367" operator="containsText" text="NTRAB">
      <formula>NOT(ISERROR(SEARCH("NTRAB",K29)))</formula>
    </cfRule>
    <cfRule type="containsText" dxfId="11851" priority="1368" operator="containsText" text="FERIADO">
      <formula>NOT(ISERROR(SEARCH("FERIADO",K29)))</formula>
    </cfRule>
  </conditionalFormatting>
  <conditionalFormatting sqref="K29">
    <cfRule type="containsText" dxfId="11850" priority="1366" operator="containsText" text="FÉRIAS">
      <formula>NOT(ISERROR(SEARCH("FÉRIAS",K29)))</formula>
    </cfRule>
  </conditionalFormatting>
  <conditionalFormatting sqref="K29">
    <cfRule type="expression" dxfId="11849" priority="1362">
      <formula>K28="FERIADO"</formula>
    </cfRule>
    <cfRule type="expression" dxfId="11848" priority="1363">
      <formula>K28="NTRAB"</formula>
    </cfRule>
    <cfRule type="expression" dxfId="11847" priority="1364">
      <formula>K28="FÉRIAS"</formula>
    </cfRule>
    <cfRule type="expression" dxfId="11846" priority="1365">
      <formula>K28="ATESTADO"</formula>
    </cfRule>
  </conditionalFormatting>
  <conditionalFormatting sqref="K29">
    <cfRule type="containsText" dxfId="11845" priority="1361" operator="containsText" text="ATESTADO">
      <formula>NOT(ISERROR(SEARCH("ATESTADO",K29)))</formula>
    </cfRule>
  </conditionalFormatting>
  <conditionalFormatting sqref="K29">
    <cfRule type="expression" dxfId="11844" priority="1357">
      <formula>K27="ATESTADO"</formula>
    </cfRule>
    <cfRule type="expression" dxfId="11843" priority="1358">
      <formula>K27="FÉRIAS"</formula>
    </cfRule>
    <cfRule type="expression" dxfId="11842" priority="1359">
      <formula>K27="NTRAB"</formula>
    </cfRule>
    <cfRule type="expression" dxfId="11841" priority="1360">
      <formula>K27="FERIADO"</formula>
    </cfRule>
  </conditionalFormatting>
  <conditionalFormatting sqref="K29">
    <cfRule type="containsText" dxfId="11840" priority="1356" operator="containsText" text="HOJE">
      <formula>NOT(ISERROR(SEARCH("HOJE",K29)))</formula>
    </cfRule>
  </conditionalFormatting>
  <conditionalFormatting sqref="K33">
    <cfRule type="containsText" dxfId="11839" priority="1354" operator="containsText" text="NTRAB">
      <formula>NOT(ISERROR(SEARCH("NTRAB",K33)))</formula>
    </cfRule>
    <cfRule type="containsText" dxfId="11838" priority="1355" operator="containsText" text="FERIADO">
      <formula>NOT(ISERROR(SEARCH("FERIADO",K33)))</formula>
    </cfRule>
  </conditionalFormatting>
  <conditionalFormatting sqref="K33">
    <cfRule type="containsText" dxfId="11837" priority="1353" operator="containsText" text="FÉRIAS">
      <formula>NOT(ISERROR(SEARCH("FÉRIAS",K33)))</formula>
    </cfRule>
  </conditionalFormatting>
  <conditionalFormatting sqref="K33">
    <cfRule type="expression" dxfId="11836" priority="1349">
      <formula>K32="FERIADO"</formula>
    </cfRule>
    <cfRule type="expression" dxfId="11835" priority="1350">
      <formula>K32="NTRAB"</formula>
    </cfRule>
    <cfRule type="expression" dxfId="11834" priority="1351">
      <formula>K32="FÉRIAS"</formula>
    </cfRule>
    <cfRule type="expression" dxfId="11833" priority="1352">
      <formula>K32="ATESTADO"</formula>
    </cfRule>
  </conditionalFormatting>
  <conditionalFormatting sqref="K33">
    <cfRule type="containsText" dxfId="11832" priority="1348" operator="containsText" text="ATESTADO">
      <formula>NOT(ISERROR(SEARCH("ATESTADO",K33)))</formula>
    </cfRule>
  </conditionalFormatting>
  <conditionalFormatting sqref="K33">
    <cfRule type="expression" dxfId="11831" priority="1344">
      <formula>K31="ATESTADO"</formula>
    </cfRule>
    <cfRule type="expression" dxfId="11830" priority="1345">
      <formula>K31="FÉRIAS"</formula>
    </cfRule>
    <cfRule type="expression" dxfId="11829" priority="1346">
      <formula>K31="NTRAB"</formula>
    </cfRule>
    <cfRule type="expression" dxfId="11828" priority="1347">
      <formula>K31="FERIADO"</formula>
    </cfRule>
  </conditionalFormatting>
  <conditionalFormatting sqref="K33">
    <cfRule type="containsText" dxfId="11827" priority="1343" operator="containsText" text="HOJE">
      <formula>NOT(ISERROR(SEARCH("HOJE",K33)))</formula>
    </cfRule>
  </conditionalFormatting>
  <conditionalFormatting sqref="K5">
    <cfRule type="containsText" dxfId="11826" priority="1341" operator="containsText" text="NTRAB">
      <formula>NOT(ISERROR(SEARCH("NTRAB",K5)))</formula>
    </cfRule>
    <cfRule type="containsText" dxfId="11825" priority="1342" operator="containsText" text="FERIADO">
      <formula>NOT(ISERROR(SEARCH("FERIADO",K5)))</formula>
    </cfRule>
  </conditionalFormatting>
  <conditionalFormatting sqref="K5">
    <cfRule type="containsText" dxfId="11824" priority="1340" operator="containsText" text="FÉRIAS">
      <formula>NOT(ISERROR(SEARCH("FÉRIAS",K5)))</formula>
    </cfRule>
  </conditionalFormatting>
  <conditionalFormatting sqref="K5">
    <cfRule type="expression" dxfId="11823" priority="1336">
      <formula>K4="FERIADO"</formula>
    </cfRule>
    <cfRule type="expression" dxfId="11822" priority="1337">
      <formula>K4="NTRAB"</formula>
    </cfRule>
    <cfRule type="expression" dxfId="11821" priority="1338">
      <formula>K4="FÉRIAS"</formula>
    </cfRule>
    <cfRule type="expression" dxfId="11820" priority="1339">
      <formula>K4="ATESTADO"</formula>
    </cfRule>
  </conditionalFormatting>
  <conditionalFormatting sqref="K5">
    <cfRule type="containsText" dxfId="11819" priority="1335" operator="containsText" text="ATESTADO">
      <formula>NOT(ISERROR(SEARCH("ATESTADO",K5)))</formula>
    </cfRule>
  </conditionalFormatting>
  <conditionalFormatting sqref="K5">
    <cfRule type="expression" dxfId="11818" priority="1331">
      <formula>K3="ATESTADO"</formula>
    </cfRule>
    <cfRule type="expression" dxfId="11817" priority="1332">
      <formula>K3="FÉRIAS"</formula>
    </cfRule>
    <cfRule type="expression" dxfId="11816" priority="1333">
      <formula>K3="NTRAB"</formula>
    </cfRule>
    <cfRule type="expression" dxfId="11815" priority="1334">
      <formula>K3="FERIADO"</formula>
    </cfRule>
  </conditionalFormatting>
  <conditionalFormatting sqref="K5">
    <cfRule type="containsText" dxfId="11814" priority="1330" operator="containsText" text="HOJE">
      <formula>NOT(ISERROR(SEARCH("HOJE",K5)))</formula>
    </cfRule>
  </conditionalFormatting>
  <conditionalFormatting sqref="K4">
    <cfRule type="containsText" dxfId="11813" priority="1328" operator="containsText" text="NTRAB">
      <formula>NOT(ISERROR(SEARCH("NTRAB",K4)))</formula>
    </cfRule>
    <cfRule type="containsText" dxfId="11812" priority="1329" operator="containsText" text="FERIADO">
      <formula>NOT(ISERROR(SEARCH("FERIADO",K4)))</formula>
    </cfRule>
  </conditionalFormatting>
  <conditionalFormatting sqref="K4">
    <cfRule type="containsText" dxfId="11811" priority="1327" operator="containsText" text="FÉRIAS">
      <formula>NOT(ISERROR(SEARCH("FÉRIAS",K4)))</formula>
    </cfRule>
  </conditionalFormatting>
  <conditionalFormatting sqref="K4">
    <cfRule type="expression" dxfId="11810" priority="1323">
      <formula>K3="FERIADO"</formula>
    </cfRule>
    <cfRule type="expression" dxfId="11809" priority="1324">
      <formula>K3="NTRAB"</formula>
    </cfRule>
    <cfRule type="expression" dxfId="11808" priority="1325">
      <formula>K3="FÉRIAS"</formula>
    </cfRule>
    <cfRule type="expression" dxfId="11807" priority="1326">
      <formula>K3="ATESTADO"</formula>
    </cfRule>
  </conditionalFormatting>
  <conditionalFormatting sqref="K4">
    <cfRule type="containsText" dxfId="11806" priority="1322" operator="containsText" text="ATESTADO">
      <formula>NOT(ISERROR(SEARCH("ATESTADO",K4)))</formula>
    </cfRule>
  </conditionalFormatting>
  <conditionalFormatting sqref="K4">
    <cfRule type="containsText" dxfId="11805" priority="1321" operator="containsText" text="HOJE">
      <formula>NOT(ISERROR(SEARCH("HOJE",K4)))</formula>
    </cfRule>
  </conditionalFormatting>
  <conditionalFormatting sqref="K34">
    <cfRule type="expression" dxfId="11804" priority="1320">
      <formula>$C$53&gt;=$K$32</formula>
    </cfRule>
  </conditionalFormatting>
  <conditionalFormatting sqref="B44">
    <cfRule type="cellIs" dxfId="11803" priority="1239" operator="equal">
      <formula>$B$51</formula>
    </cfRule>
  </conditionalFormatting>
  <conditionalFormatting sqref="I44">
    <cfRule type="expression" dxfId="11802" priority="1238">
      <formula>$H$44=""</formula>
    </cfRule>
  </conditionalFormatting>
  <conditionalFormatting sqref="I45">
    <cfRule type="expression" dxfId="11801" priority="1237">
      <formula>$H$45=""</formula>
    </cfRule>
  </conditionalFormatting>
  <conditionalFormatting sqref="I46">
    <cfRule type="expression" dxfId="11800" priority="1236">
      <formula>$H$46=""</formula>
    </cfRule>
  </conditionalFormatting>
  <conditionalFormatting sqref="I47">
    <cfRule type="expression" dxfId="11799" priority="1235">
      <formula>$H$47=""</formula>
    </cfRule>
  </conditionalFormatting>
  <conditionalFormatting sqref="K40">
    <cfRule type="containsText" dxfId="11798" priority="1233" operator="containsText" text="NTRAB">
      <formula>NOT(ISERROR(SEARCH("NTRAB",K40)))</formula>
    </cfRule>
    <cfRule type="containsText" dxfId="11797" priority="1234" operator="containsText" text="FERIADO">
      <formula>NOT(ISERROR(SEARCH("FERIADO",K40)))</formula>
    </cfRule>
  </conditionalFormatting>
  <conditionalFormatting sqref="K40">
    <cfRule type="containsText" dxfId="11796" priority="1232" operator="containsText" text="FÉRIAS">
      <formula>NOT(ISERROR(SEARCH("FÉRIAS",K40)))</formula>
    </cfRule>
  </conditionalFormatting>
  <conditionalFormatting sqref="K36 K38">
    <cfRule type="containsText" dxfId="11795" priority="1230" operator="containsText" text="NTRAB">
      <formula>NOT(ISERROR(SEARCH("NTRAB",K36)))</formula>
    </cfRule>
    <cfRule type="containsText" dxfId="11794" priority="1231" operator="containsText" text="FERIADO">
      <formula>NOT(ISERROR(SEARCH("FERIADO",K36)))</formula>
    </cfRule>
  </conditionalFormatting>
  <conditionalFormatting sqref="K36 K38">
    <cfRule type="containsText" dxfId="11793" priority="1229" operator="containsText" text="FÉRIAS">
      <formula>NOT(ISERROR(SEARCH("FÉRIAS",K36)))</formula>
    </cfRule>
  </conditionalFormatting>
  <conditionalFormatting sqref="K37">
    <cfRule type="containsText" dxfId="11792" priority="1227" operator="containsText" text="NTRAB">
      <formula>NOT(ISERROR(SEARCH("NTRAB",K37)))</formula>
    </cfRule>
    <cfRule type="containsText" dxfId="11791" priority="1228" operator="containsText" text="FERIADO">
      <formula>NOT(ISERROR(SEARCH("FERIADO",K37)))</formula>
    </cfRule>
  </conditionalFormatting>
  <conditionalFormatting sqref="K37">
    <cfRule type="containsText" dxfId="11790" priority="1226" operator="containsText" text="FÉRIAS">
      <formula>NOT(ISERROR(SEARCH("FÉRIAS",K37)))</formula>
    </cfRule>
  </conditionalFormatting>
  <conditionalFormatting sqref="K41">
    <cfRule type="containsText" dxfId="11789" priority="1224" operator="containsText" text="NTRAB">
      <formula>NOT(ISERROR(SEARCH("NTRAB",K41)))</formula>
    </cfRule>
    <cfRule type="containsText" dxfId="11788" priority="1225" operator="containsText" text="FERIADO">
      <formula>NOT(ISERROR(SEARCH("FERIADO",K41)))</formula>
    </cfRule>
  </conditionalFormatting>
  <conditionalFormatting sqref="K41">
    <cfRule type="containsText" dxfId="11787" priority="1223" operator="containsText" text="FÉRIAS">
      <formula>NOT(ISERROR(SEARCH("FÉRIAS",K41)))</formula>
    </cfRule>
  </conditionalFormatting>
  <conditionalFormatting sqref="K40:K41">
    <cfRule type="expression" dxfId="11786" priority="1165">
      <formula>$K$41=""</formula>
    </cfRule>
    <cfRule type="expression" dxfId="11785" priority="1219">
      <formula>$K$39="NTRAB"</formula>
    </cfRule>
    <cfRule type="expression" dxfId="11784" priority="1220">
      <formula>$K$39="ATESTADO"</formula>
    </cfRule>
    <cfRule type="expression" dxfId="11783" priority="1221">
      <formula>$K$39="FÉRIAS"</formula>
    </cfRule>
    <cfRule type="expression" dxfId="11782" priority="1222">
      <formula>$K$39="FERIADO"</formula>
    </cfRule>
  </conditionalFormatting>
  <conditionalFormatting sqref="K42">
    <cfRule type="expression" dxfId="11781" priority="1215">
      <formula>$C$53&gt;=$K$40</formula>
    </cfRule>
    <cfRule type="expression" dxfId="11780" priority="1216">
      <formula>$K$41=""</formula>
    </cfRule>
    <cfRule type="containsText" dxfId="11779" priority="1217" operator="containsText" text="NTRAB">
      <formula>NOT(ISERROR(SEARCH("NTRAB",K42)))</formula>
    </cfRule>
    <cfRule type="containsText" dxfId="11778" priority="1218" operator="containsText" text="FERIADO">
      <formula>NOT(ISERROR(SEARCH("FERIADO",K42)))</formula>
    </cfRule>
  </conditionalFormatting>
  <conditionalFormatting sqref="K42">
    <cfRule type="containsText" dxfId="11777" priority="1214" operator="containsText" text="FÉRIAS">
      <formula>NOT(ISERROR(SEARCH("FÉRIAS",K42)))</formula>
    </cfRule>
  </conditionalFormatting>
  <conditionalFormatting sqref="K36:K38">
    <cfRule type="expression" dxfId="11776" priority="1213">
      <formula>$K$37=""</formula>
    </cfRule>
  </conditionalFormatting>
  <conditionalFormatting sqref="K35">
    <cfRule type="expression" dxfId="11775" priority="1210">
      <formula>$K$37=""</formula>
    </cfRule>
    <cfRule type="containsText" dxfId="11774" priority="1211" operator="containsText" text="NTRAB">
      <formula>NOT(ISERROR(SEARCH("NTRAB",K35)))</formula>
    </cfRule>
    <cfRule type="containsText" dxfId="11773" priority="1212" operator="containsText" text="FERIADO">
      <formula>NOT(ISERROR(SEARCH("FERIADO",K35)))</formula>
    </cfRule>
  </conditionalFormatting>
  <conditionalFormatting sqref="K35">
    <cfRule type="containsText" dxfId="11772" priority="1209" operator="containsText" text="FÉRIAS">
      <formula>NOT(ISERROR(SEARCH("FÉRIAS",K35)))</formula>
    </cfRule>
  </conditionalFormatting>
  <conditionalFormatting sqref="K39">
    <cfRule type="expression" dxfId="11771" priority="1206">
      <formula>$K$41=""</formula>
    </cfRule>
    <cfRule type="containsText" dxfId="11770" priority="1207" operator="containsText" text="NTRAB">
      <formula>NOT(ISERROR(SEARCH("NTRAB",K39)))</formula>
    </cfRule>
    <cfRule type="containsText" dxfId="11769" priority="1208" operator="containsText" text="FERIADO">
      <formula>NOT(ISERROR(SEARCH("FERIADO",K39)))</formula>
    </cfRule>
  </conditionalFormatting>
  <conditionalFormatting sqref="K39">
    <cfRule type="containsText" dxfId="11768" priority="1205" operator="containsText" text="FÉRIAS">
      <formula>NOT(ISERROR(SEARCH("FÉRIAS",K39)))</formula>
    </cfRule>
  </conditionalFormatting>
  <conditionalFormatting sqref="K36:K37">
    <cfRule type="expression" dxfId="11767" priority="1201">
      <formula>$K$35="NTRAB"</formula>
    </cfRule>
    <cfRule type="expression" dxfId="11766" priority="1202">
      <formula>$K$35="ATESTADO"</formula>
    </cfRule>
    <cfRule type="expression" dxfId="11765" priority="1203">
      <formula>$K$35="FÉRIAS"</formula>
    </cfRule>
    <cfRule type="expression" dxfId="11764" priority="1204">
      <formula>$K$35="FERIADO"</formula>
    </cfRule>
  </conditionalFormatting>
  <conditionalFormatting sqref="K35:K42">
    <cfRule type="containsText" dxfId="11763" priority="1200" operator="containsText" text="ATESTADO">
      <formula>NOT(ISERROR(SEARCH("ATESTADO",K35)))</formula>
    </cfRule>
  </conditionalFormatting>
  <conditionalFormatting sqref="K35">
    <cfRule type="containsText" dxfId="11762" priority="1198" operator="containsText" text="NTRAB">
      <formula>NOT(ISERROR(SEARCH("NTRAB",K35)))</formula>
    </cfRule>
    <cfRule type="containsText" dxfId="11761" priority="1199" operator="containsText" text="FERIADO">
      <formula>NOT(ISERROR(SEARCH("FERIADO",K35)))</formula>
    </cfRule>
  </conditionalFormatting>
  <conditionalFormatting sqref="K35">
    <cfRule type="containsText" dxfId="11760" priority="1197" operator="containsText" text="FÉRIAS">
      <formula>NOT(ISERROR(SEARCH("FÉRIAS",K35)))</formula>
    </cfRule>
  </conditionalFormatting>
  <conditionalFormatting sqref="K35">
    <cfRule type="containsText" dxfId="11759" priority="1195" operator="containsText" text="NTRAB">
      <formula>NOT(ISERROR(SEARCH("NTRAB",K35)))</formula>
    </cfRule>
    <cfRule type="containsText" dxfId="11758" priority="1196" operator="containsText" text="FERIADO">
      <formula>NOT(ISERROR(SEARCH("FERIADO",K35)))</formula>
    </cfRule>
  </conditionalFormatting>
  <conditionalFormatting sqref="K35">
    <cfRule type="containsText" dxfId="11757" priority="1194" operator="containsText" text="FÉRIAS">
      <formula>NOT(ISERROR(SEARCH("FÉRIAS",K35)))</formula>
    </cfRule>
  </conditionalFormatting>
  <conditionalFormatting sqref="K39">
    <cfRule type="containsText" dxfId="11756" priority="1192" operator="containsText" text="NTRAB">
      <formula>NOT(ISERROR(SEARCH("NTRAB",K39)))</formula>
    </cfRule>
    <cfRule type="containsText" dxfId="11755" priority="1193" operator="containsText" text="FERIADO">
      <formula>NOT(ISERROR(SEARCH("FERIADO",K39)))</formula>
    </cfRule>
  </conditionalFormatting>
  <conditionalFormatting sqref="K39">
    <cfRule type="containsText" dxfId="11754" priority="1191" operator="containsText" text="FÉRIAS">
      <formula>NOT(ISERROR(SEARCH("FÉRIAS",K39)))</formula>
    </cfRule>
  </conditionalFormatting>
  <conditionalFormatting sqref="K39">
    <cfRule type="containsText" dxfId="11753" priority="1189" operator="containsText" text="NTRAB">
      <formula>NOT(ISERROR(SEARCH("NTRAB",K39)))</formula>
    </cfRule>
    <cfRule type="containsText" dxfId="11752" priority="1190" operator="containsText" text="FERIADO">
      <formula>NOT(ISERROR(SEARCH("FERIADO",K39)))</formula>
    </cfRule>
  </conditionalFormatting>
  <conditionalFormatting sqref="K39">
    <cfRule type="containsText" dxfId="11751" priority="1188" operator="containsText" text="FÉRIAS">
      <formula>NOT(ISERROR(SEARCH("FÉRIAS",K39)))</formula>
    </cfRule>
  </conditionalFormatting>
  <conditionalFormatting sqref="K39">
    <cfRule type="containsText" dxfId="11750" priority="1186" operator="containsText" text="NTRAB">
      <formula>NOT(ISERROR(SEARCH("NTRAB",K39)))</formula>
    </cfRule>
    <cfRule type="containsText" dxfId="11749" priority="1187" operator="containsText" text="FERIADO">
      <formula>NOT(ISERROR(SEARCH("FERIADO",K39)))</formula>
    </cfRule>
  </conditionalFormatting>
  <conditionalFormatting sqref="K39">
    <cfRule type="containsText" dxfId="11748" priority="1185" operator="containsText" text="FÉRIAS">
      <formula>NOT(ISERROR(SEARCH("FÉRIAS",K39)))</formula>
    </cfRule>
  </conditionalFormatting>
  <conditionalFormatting sqref="K35:K42">
    <cfRule type="containsText" dxfId="11747" priority="1184" operator="containsText" text="HOJE">
      <formula>NOT(ISERROR(SEARCH("HOJE",K35)))</formula>
    </cfRule>
  </conditionalFormatting>
  <conditionalFormatting sqref="K44 K46">
    <cfRule type="containsText" dxfId="11746" priority="1182" operator="containsText" text="NTRAB">
      <formula>NOT(ISERROR(SEARCH("NTRAB",K44)))</formula>
    </cfRule>
    <cfRule type="containsText" dxfId="11745" priority="1183" operator="containsText" text="FERIADO">
      <formula>NOT(ISERROR(SEARCH("FERIADO",K44)))</formula>
    </cfRule>
  </conditionalFormatting>
  <conditionalFormatting sqref="K44 K46">
    <cfRule type="containsText" dxfId="11744" priority="1181" operator="containsText" text="FÉRIAS">
      <formula>NOT(ISERROR(SEARCH("FÉRIAS",K44)))</formula>
    </cfRule>
  </conditionalFormatting>
  <conditionalFormatting sqref="K45">
    <cfRule type="containsText" dxfId="11743" priority="1179" operator="containsText" text="NTRAB">
      <formula>NOT(ISERROR(SEARCH("NTRAB",K45)))</formula>
    </cfRule>
    <cfRule type="containsText" dxfId="11742" priority="1180" operator="containsText" text="FERIADO">
      <formula>NOT(ISERROR(SEARCH("FERIADO",K45)))</formula>
    </cfRule>
  </conditionalFormatting>
  <conditionalFormatting sqref="K45">
    <cfRule type="containsText" dxfId="11741" priority="1178" operator="containsText" text="FÉRIAS">
      <formula>NOT(ISERROR(SEARCH("FÉRIAS",K45)))</formula>
    </cfRule>
  </conditionalFormatting>
  <conditionalFormatting sqref="K44:K46">
    <cfRule type="expression" dxfId="11740" priority="1177">
      <formula>$C$53&lt;$K$44</formula>
    </cfRule>
  </conditionalFormatting>
  <conditionalFormatting sqref="K46">
    <cfRule type="expression" dxfId="11739" priority="1176">
      <formula>$C$53&gt;=$K$44</formula>
    </cfRule>
  </conditionalFormatting>
  <conditionalFormatting sqref="K44:K45">
    <cfRule type="expression" dxfId="11738" priority="1172">
      <formula>$K$43="ATESTADO"</formula>
    </cfRule>
    <cfRule type="expression" dxfId="11737" priority="1173">
      <formula>$K$43="NTRAB"</formula>
    </cfRule>
    <cfRule type="expression" dxfId="11736" priority="1174">
      <formula>$K$43="FÉRIAS"</formula>
    </cfRule>
    <cfRule type="expression" dxfId="11735" priority="1175">
      <formula>$K$43="FERIADO"</formula>
    </cfRule>
  </conditionalFormatting>
  <conditionalFormatting sqref="K43">
    <cfRule type="containsText" dxfId="11734" priority="1169" operator="containsText" text="ATESTADO">
      <formula>NOT(ISERROR(SEARCH("ATESTADO",K43)))</formula>
    </cfRule>
    <cfRule type="containsText" dxfId="11733" priority="1170" operator="containsText" text="NTRAB">
      <formula>NOT(ISERROR(SEARCH("NTRAB",K43)))</formula>
    </cfRule>
    <cfRule type="containsText" dxfId="11732" priority="1171" operator="containsText" text="FERIADO">
      <formula>NOT(ISERROR(SEARCH("FERIADO",K43)))</formula>
    </cfRule>
  </conditionalFormatting>
  <conditionalFormatting sqref="K43">
    <cfRule type="containsText" dxfId="11731" priority="1168" operator="containsText" text="FÉRIAS">
      <formula>NOT(ISERROR(SEARCH("FÉRIAS",K43)))</formula>
    </cfRule>
  </conditionalFormatting>
  <conditionalFormatting sqref="K43">
    <cfRule type="expression" dxfId="11730" priority="1167">
      <formula>$C$53&lt;$K$44</formula>
    </cfRule>
  </conditionalFormatting>
  <conditionalFormatting sqref="K43:K46">
    <cfRule type="containsText" dxfId="11729" priority="1166" operator="containsText" text="HOJE">
      <formula>NOT(ISERROR(SEARCH("HOJE",K43)))</formula>
    </cfRule>
  </conditionalFormatting>
  <conditionalFormatting sqref="K47:M47">
    <cfRule type="expression" dxfId="11728" priority="1164">
      <formula>$N$47="NÃO"</formula>
    </cfRule>
  </conditionalFormatting>
  <conditionalFormatting sqref="K38">
    <cfRule type="expression" dxfId="11727" priority="1163">
      <formula>$C$53&gt;=$K$36</formula>
    </cfRule>
  </conditionalFormatting>
  <conditionalFormatting sqref="D4">
    <cfRule type="beginsWith" dxfId="11726" priority="1161" operator="beginsWith" text="FER">
      <formula>LEFT(D4,LEN("FER"))="FER"</formula>
    </cfRule>
    <cfRule type="beginsWith" dxfId="11725" priority="1162" operator="beginsWith" text="FRS">
      <formula>LEFT(D4,LEN("FRS"))="FRS"</formula>
    </cfRule>
  </conditionalFormatting>
  <conditionalFormatting sqref="D4">
    <cfRule type="beginsWith" dxfId="11724" priority="1160" operator="beginsWith" text="NT">
      <formula>LEFT(D4,LEN("NT"))="NT"</formula>
    </cfRule>
  </conditionalFormatting>
  <conditionalFormatting sqref="D4">
    <cfRule type="beginsWith" dxfId="11723" priority="1157" operator="beginsWith" text="ANT">
      <formula>LEFT(D4,LEN("ANT"))="ANT"</formula>
    </cfRule>
    <cfRule type="beginsWith" dxfId="11722" priority="1158" operator="beginsWith" text="FAL">
      <formula>LEFT(D4,LEN("FAL"))="FAL"</formula>
    </cfRule>
    <cfRule type="beginsWith" dxfId="11721" priority="1159" operator="beginsWith" text="OK">
      <formula>LEFT(D4,LEN("OK"))="OK"</formula>
    </cfRule>
  </conditionalFormatting>
  <conditionalFormatting sqref="D4">
    <cfRule type="beginsWith" dxfId="11720" priority="1156" operator="beginsWith" text="ATR">
      <formula>LEFT(D4,LEN("ATR"))="ATR"</formula>
    </cfRule>
  </conditionalFormatting>
  <conditionalFormatting sqref="D4">
    <cfRule type="beginsWith" dxfId="11719" priority="1155" operator="beginsWith" text="ATD">
      <formula>LEFT(D4,LEN("ATD"))="ATD"</formula>
    </cfRule>
  </conditionalFormatting>
  <conditionalFormatting sqref="D4">
    <cfRule type="beginsWith" dxfId="11718" priority="1154" operator="beginsWith" text="DP">
      <formula>LEFT(D4,LEN("DP"))="DP"</formula>
    </cfRule>
  </conditionalFormatting>
  <conditionalFormatting sqref="D3">
    <cfRule type="beginsWith" dxfId="11717" priority="1152" operator="beginsWith" text="FER">
      <formula>LEFT(D3,LEN("FER"))="FER"</formula>
    </cfRule>
    <cfRule type="beginsWith" dxfId="11716" priority="1153" operator="beginsWith" text="FRS">
      <formula>LEFT(D3,LEN("FRS"))="FRS"</formula>
    </cfRule>
  </conditionalFormatting>
  <conditionalFormatting sqref="D3">
    <cfRule type="beginsWith" dxfId="11715" priority="1151" operator="beginsWith" text="NT">
      <formula>LEFT(D3,LEN("NT"))="NT"</formula>
    </cfRule>
  </conditionalFormatting>
  <conditionalFormatting sqref="D3">
    <cfRule type="beginsWith" dxfId="11714" priority="1148" operator="beginsWith" text="ANT">
      <formula>LEFT(D3,LEN("ANT"))="ANT"</formula>
    </cfRule>
    <cfRule type="beginsWith" dxfId="11713" priority="1149" operator="beginsWith" text="FAL">
      <formula>LEFT(D3,LEN("FAL"))="FAL"</formula>
    </cfRule>
    <cfRule type="beginsWith" dxfId="11712" priority="1150" operator="beginsWith" text="OK">
      <formula>LEFT(D3,LEN("OK"))="OK"</formula>
    </cfRule>
  </conditionalFormatting>
  <conditionalFormatting sqref="D3">
    <cfRule type="beginsWith" dxfId="11711" priority="1147" operator="beginsWith" text="ATR">
      <formula>LEFT(D3,LEN("ATR"))="ATR"</formula>
    </cfRule>
  </conditionalFormatting>
  <conditionalFormatting sqref="D3">
    <cfRule type="beginsWith" dxfId="11710" priority="1146" operator="beginsWith" text="ATD">
      <formula>LEFT(D3,LEN("ATD"))="ATD"</formula>
    </cfRule>
  </conditionalFormatting>
  <conditionalFormatting sqref="D3">
    <cfRule type="beginsWith" dxfId="11709" priority="1145" operator="beginsWith" text="DP">
      <formula>LEFT(D3,LEN("DP"))="DP"</formula>
    </cfRule>
  </conditionalFormatting>
  <conditionalFormatting sqref="D6">
    <cfRule type="beginsWith" dxfId="11708" priority="1143" operator="beginsWith" text="FER">
      <formula>LEFT(D6,LEN("FER"))="FER"</formula>
    </cfRule>
    <cfRule type="beginsWith" dxfId="11707" priority="1144" operator="beginsWith" text="FRS">
      <formula>LEFT(D6,LEN("FRS"))="FRS"</formula>
    </cfRule>
  </conditionalFormatting>
  <conditionalFormatting sqref="D6">
    <cfRule type="beginsWith" dxfId="11706" priority="1142" operator="beginsWith" text="NT">
      <formula>LEFT(D6,LEN("NT"))="NT"</formula>
    </cfRule>
  </conditionalFormatting>
  <conditionalFormatting sqref="D6">
    <cfRule type="beginsWith" dxfId="11705" priority="1139" operator="beginsWith" text="ANT">
      <formula>LEFT(D6,LEN("ANT"))="ANT"</formula>
    </cfRule>
    <cfRule type="beginsWith" dxfId="11704" priority="1140" operator="beginsWith" text="FAL">
      <formula>LEFT(D6,LEN("FAL"))="FAL"</formula>
    </cfRule>
    <cfRule type="beginsWith" dxfId="11703" priority="1141" operator="beginsWith" text="OK">
      <formula>LEFT(D6,LEN("OK"))="OK"</formula>
    </cfRule>
  </conditionalFormatting>
  <conditionalFormatting sqref="D6">
    <cfRule type="beginsWith" dxfId="11702" priority="1138" operator="beginsWith" text="ATR">
      <formula>LEFT(D6,LEN("ATR"))="ATR"</formula>
    </cfRule>
  </conditionalFormatting>
  <conditionalFormatting sqref="D6">
    <cfRule type="beginsWith" dxfId="11701" priority="1137" operator="beginsWith" text="ATD">
      <formula>LEFT(D6,LEN("ATD"))="ATD"</formula>
    </cfRule>
  </conditionalFormatting>
  <conditionalFormatting sqref="D6">
    <cfRule type="beginsWith" dxfId="11700" priority="1136" stopIfTrue="1" operator="beginsWith" text="DP">
      <formula>LEFT(D6,LEN("DP"))="DP"</formula>
    </cfRule>
  </conditionalFormatting>
  <conditionalFormatting sqref="D5">
    <cfRule type="beginsWith" dxfId="11699" priority="1134" operator="beginsWith" text="FER">
      <formula>LEFT(D5,LEN("FER"))="FER"</formula>
    </cfRule>
    <cfRule type="beginsWith" dxfId="11698" priority="1135" operator="beginsWith" text="FRS">
      <formula>LEFT(D5,LEN("FRS"))="FRS"</formula>
    </cfRule>
  </conditionalFormatting>
  <conditionalFormatting sqref="D5">
    <cfRule type="beginsWith" dxfId="11697" priority="1133" operator="beginsWith" text="NT">
      <formula>LEFT(D5,LEN("NT"))="NT"</formula>
    </cfRule>
  </conditionalFormatting>
  <conditionalFormatting sqref="D5">
    <cfRule type="beginsWith" dxfId="11696" priority="1130" operator="beginsWith" text="ANT">
      <formula>LEFT(D5,LEN("ANT"))="ANT"</formula>
    </cfRule>
    <cfRule type="beginsWith" dxfId="11695" priority="1131" operator="beginsWith" text="FAL">
      <formula>LEFT(D5,LEN("FAL"))="FAL"</formula>
    </cfRule>
    <cfRule type="beginsWith" dxfId="11694" priority="1132" operator="beginsWith" text="OK">
      <formula>LEFT(D5,LEN("OK"))="OK"</formula>
    </cfRule>
  </conditionalFormatting>
  <conditionalFormatting sqref="D5">
    <cfRule type="beginsWith" dxfId="11693" priority="1129" operator="beginsWith" text="ATR">
      <formula>LEFT(D5,LEN("ATR"))="ATR"</formula>
    </cfRule>
  </conditionalFormatting>
  <conditionalFormatting sqref="D5">
    <cfRule type="beginsWith" dxfId="11692" priority="1128" operator="beginsWith" text="ATD">
      <formula>LEFT(D5,LEN("ATD"))="ATD"</formula>
    </cfRule>
  </conditionalFormatting>
  <conditionalFormatting sqref="D5">
    <cfRule type="beginsWith" dxfId="11691" priority="1127" operator="beginsWith" text="DP">
      <formula>LEFT(D5,LEN("DP"))="DP"</formula>
    </cfRule>
  </conditionalFormatting>
  <conditionalFormatting sqref="D8">
    <cfRule type="beginsWith" dxfId="11690" priority="1125" operator="beginsWith" text="FER">
      <formula>LEFT(D8,LEN("FER"))="FER"</formula>
    </cfRule>
    <cfRule type="beginsWith" dxfId="11689" priority="1126" operator="beginsWith" text="FRS">
      <formula>LEFT(D8,LEN("FRS"))="FRS"</formula>
    </cfRule>
  </conditionalFormatting>
  <conditionalFormatting sqref="D8">
    <cfRule type="beginsWith" dxfId="11688" priority="1124" operator="beginsWith" text="NT">
      <formula>LEFT(D8,LEN("NT"))="NT"</formula>
    </cfRule>
  </conditionalFormatting>
  <conditionalFormatting sqref="D8">
    <cfRule type="beginsWith" dxfId="11687" priority="1121" operator="beginsWith" text="ANT">
      <formula>LEFT(D8,LEN("ANT"))="ANT"</formula>
    </cfRule>
    <cfRule type="beginsWith" dxfId="11686" priority="1122" operator="beginsWith" text="FAL">
      <formula>LEFT(D8,LEN("FAL"))="FAL"</formula>
    </cfRule>
    <cfRule type="beginsWith" dxfId="11685" priority="1123" operator="beginsWith" text="OK">
      <formula>LEFT(D8,LEN("OK"))="OK"</formula>
    </cfRule>
  </conditionalFormatting>
  <conditionalFormatting sqref="D8">
    <cfRule type="beginsWith" dxfId="11684" priority="1120" operator="beginsWith" text="ATR">
      <formula>LEFT(D8,LEN("ATR"))="ATR"</formula>
    </cfRule>
  </conditionalFormatting>
  <conditionalFormatting sqref="D8">
    <cfRule type="beginsWith" dxfId="11683" priority="1119" operator="beginsWith" text="ATD">
      <formula>LEFT(D8,LEN("ATD"))="ATD"</formula>
    </cfRule>
  </conditionalFormatting>
  <conditionalFormatting sqref="D8">
    <cfRule type="beginsWith" dxfId="11682" priority="1118" operator="beginsWith" text="DP">
      <formula>LEFT(D8,LEN("DP"))="DP"</formula>
    </cfRule>
  </conditionalFormatting>
  <conditionalFormatting sqref="D7">
    <cfRule type="beginsWith" dxfId="11681" priority="1116" operator="beginsWith" text="FER">
      <formula>LEFT(D7,LEN("FER"))="FER"</formula>
    </cfRule>
    <cfRule type="beginsWith" dxfId="11680" priority="1117" operator="beginsWith" text="FRS">
      <formula>LEFT(D7,LEN("FRS"))="FRS"</formula>
    </cfRule>
  </conditionalFormatting>
  <conditionalFormatting sqref="D7">
    <cfRule type="beginsWith" dxfId="11679" priority="1115" operator="beginsWith" text="NT">
      <formula>LEFT(D7,LEN("NT"))="NT"</formula>
    </cfRule>
  </conditionalFormatting>
  <conditionalFormatting sqref="D7">
    <cfRule type="beginsWith" dxfId="11678" priority="1112" operator="beginsWith" text="ANT">
      <formula>LEFT(D7,LEN("ANT"))="ANT"</formula>
    </cfRule>
    <cfRule type="beginsWith" dxfId="11677" priority="1113" operator="beginsWith" text="FAL">
      <formula>LEFT(D7,LEN("FAL"))="FAL"</formula>
    </cfRule>
    <cfRule type="beginsWith" dxfId="11676" priority="1114" operator="beginsWith" text="OK">
      <formula>LEFT(D7,LEN("OK"))="OK"</formula>
    </cfRule>
  </conditionalFormatting>
  <conditionalFormatting sqref="D7">
    <cfRule type="beginsWith" dxfId="11675" priority="1111" operator="beginsWith" text="ATR">
      <formula>LEFT(D7,LEN("ATR"))="ATR"</formula>
    </cfRule>
  </conditionalFormatting>
  <conditionalFormatting sqref="D7">
    <cfRule type="beginsWith" dxfId="11674" priority="1110" operator="beginsWith" text="ATD">
      <formula>LEFT(D7,LEN("ATD"))="ATD"</formula>
    </cfRule>
  </conditionalFormatting>
  <conditionalFormatting sqref="D7">
    <cfRule type="beginsWith" dxfId="11673" priority="1109" operator="beginsWith" text="DP">
      <formula>LEFT(D7,LEN("DP"))="DP"</formula>
    </cfRule>
  </conditionalFormatting>
  <conditionalFormatting sqref="D10">
    <cfRule type="beginsWith" dxfId="11672" priority="1107" operator="beginsWith" text="FER">
      <formula>LEFT(D10,LEN("FER"))="FER"</formula>
    </cfRule>
    <cfRule type="beginsWith" dxfId="11671" priority="1108" operator="beginsWith" text="FRS">
      <formula>LEFT(D10,LEN("FRS"))="FRS"</formula>
    </cfRule>
  </conditionalFormatting>
  <conditionalFormatting sqref="D10">
    <cfRule type="beginsWith" dxfId="11670" priority="1106" operator="beginsWith" text="NT">
      <formula>LEFT(D10,LEN("NT"))="NT"</formula>
    </cfRule>
  </conditionalFormatting>
  <conditionalFormatting sqref="D10">
    <cfRule type="beginsWith" dxfId="11669" priority="1103" operator="beginsWith" text="ANT">
      <formula>LEFT(D10,LEN("ANT"))="ANT"</formula>
    </cfRule>
    <cfRule type="beginsWith" dxfId="11668" priority="1104" operator="beginsWith" text="FAL">
      <formula>LEFT(D10,LEN("FAL"))="FAL"</formula>
    </cfRule>
    <cfRule type="beginsWith" dxfId="11667" priority="1105" operator="beginsWith" text="OK">
      <formula>LEFT(D10,LEN("OK"))="OK"</formula>
    </cfRule>
  </conditionalFormatting>
  <conditionalFormatting sqref="D10">
    <cfRule type="beginsWith" dxfId="11666" priority="1102" operator="beginsWith" text="ATR">
      <formula>LEFT(D10,LEN("ATR"))="ATR"</formula>
    </cfRule>
  </conditionalFormatting>
  <conditionalFormatting sqref="D10">
    <cfRule type="beginsWith" dxfId="11665" priority="1101" operator="beginsWith" text="ATD">
      <formula>LEFT(D10,LEN("ATD"))="ATD"</formula>
    </cfRule>
  </conditionalFormatting>
  <conditionalFormatting sqref="D10">
    <cfRule type="beginsWith" dxfId="11664" priority="1100" stopIfTrue="1" operator="beginsWith" text="DP">
      <formula>LEFT(D10,LEN("DP"))="DP"</formula>
    </cfRule>
  </conditionalFormatting>
  <conditionalFormatting sqref="D9">
    <cfRule type="beginsWith" dxfId="11663" priority="1098" operator="beginsWith" text="FER">
      <formula>LEFT(D9,LEN("FER"))="FER"</formula>
    </cfRule>
    <cfRule type="beginsWith" dxfId="11662" priority="1099" operator="beginsWith" text="FRS">
      <formula>LEFT(D9,LEN("FRS"))="FRS"</formula>
    </cfRule>
  </conditionalFormatting>
  <conditionalFormatting sqref="D9">
    <cfRule type="beginsWith" dxfId="11661" priority="1097" operator="beginsWith" text="NT">
      <formula>LEFT(D9,LEN("NT"))="NT"</formula>
    </cfRule>
  </conditionalFormatting>
  <conditionalFormatting sqref="D9">
    <cfRule type="beginsWith" dxfId="11660" priority="1094" operator="beginsWith" text="ANT">
      <formula>LEFT(D9,LEN("ANT"))="ANT"</formula>
    </cfRule>
    <cfRule type="beginsWith" dxfId="11659" priority="1095" operator="beginsWith" text="FAL">
      <formula>LEFT(D9,LEN("FAL"))="FAL"</formula>
    </cfRule>
    <cfRule type="beginsWith" dxfId="11658" priority="1096" operator="beginsWith" text="OK">
      <formula>LEFT(D9,LEN("OK"))="OK"</formula>
    </cfRule>
  </conditionalFormatting>
  <conditionalFormatting sqref="D9">
    <cfRule type="beginsWith" dxfId="11657" priority="1093" operator="beginsWith" text="ATR">
      <formula>LEFT(D9,LEN("ATR"))="ATR"</formula>
    </cfRule>
  </conditionalFormatting>
  <conditionalFormatting sqref="D9">
    <cfRule type="beginsWith" dxfId="11656" priority="1092" operator="beginsWith" text="ATD">
      <formula>LEFT(D9,LEN("ATD"))="ATD"</formula>
    </cfRule>
  </conditionalFormatting>
  <conditionalFormatting sqref="D9">
    <cfRule type="beginsWith" dxfId="11655" priority="1091" operator="beginsWith" text="DP">
      <formula>LEFT(D9,LEN("DP"))="DP"</formula>
    </cfRule>
  </conditionalFormatting>
  <conditionalFormatting sqref="B13:D14">
    <cfRule type="expression" dxfId="11654" priority="1087">
      <formula>A11="FERIADO"</formula>
    </cfRule>
    <cfRule type="expression" dxfId="11653" priority="1088">
      <formula>A11="FÉRIAS"</formula>
    </cfRule>
    <cfRule type="expression" dxfId="11652" priority="1089">
      <formula>A11="ATESTADO"</formula>
    </cfRule>
    <cfRule type="expression" dxfId="11651" priority="1090">
      <formula>A11="NTRAB"</formula>
    </cfRule>
  </conditionalFormatting>
  <conditionalFormatting sqref="D11">
    <cfRule type="beginsWith" dxfId="11650" priority="1084" operator="beginsWith" text="DP">
      <formula>LEFT(D11,LEN("DP"))="DP"</formula>
    </cfRule>
    <cfRule type="beginsWith" dxfId="11649" priority="1085" operator="beginsWith" text="FER">
      <formula>LEFT(D11,LEN("FER"))="FER"</formula>
    </cfRule>
    <cfRule type="beginsWith" dxfId="11648" priority="1086" operator="beginsWith" text="FRS">
      <formula>LEFT(D11,LEN("FRS"))="FRS"</formula>
    </cfRule>
  </conditionalFormatting>
  <conditionalFormatting sqref="D11">
    <cfRule type="beginsWith" dxfId="11647" priority="1083" operator="beginsWith" text="NT">
      <formula>LEFT(D11,LEN("NT"))="NT"</formula>
    </cfRule>
  </conditionalFormatting>
  <conditionalFormatting sqref="D11">
    <cfRule type="beginsWith" dxfId="11646" priority="1080" operator="beginsWith" text="ANT">
      <formula>LEFT(D11,LEN("ANT"))="ANT"</formula>
    </cfRule>
    <cfRule type="beginsWith" dxfId="11645" priority="1081" operator="beginsWith" text="FAL">
      <formula>LEFT(D11,LEN("FAL"))="FAL"</formula>
    </cfRule>
    <cfRule type="beginsWith" dxfId="11644" priority="1082" operator="beginsWith" text="OK">
      <formula>LEFT(D11,LEN("OK"))="OK"</formula>
    </cfRule>
  </conditionalFormatting>
  <conditionalFormatting sqref="D11">
    <cfRule type="beginsWith" dxfId="11643" priority="1079" operator="beginsWith" text="ATR">
      <formula>LEFT(D11,LEN("ATR"))="ATR"</formula>
    </cfRule>
  </conditionalFormatting>
  <conditionalFormatting sqref="D11">
    <cfRule type="beginsWith" dxfId="11642" priority="1078" operator="beginsWith" text="ATD">
      <formula>LEFT(D11,LEN("ATD"))="ATD"</formula>
    </cfRule>
  </conditionalFormatting>
  <conditionalFormatting sqref="D12">
    <cfRule type="beginsWith" dxfId="11641" priority="1076" operator="beginsWith" text="FER">
      <formula>LEFT(D12,LEN("FER"))="FER"</formula>
    </cfRule>
    <cfRule type="beginsWith" dxfId="11640" priority="1077" operator="beginsWith" text="FRS">
      <formula>LEFT(D12,LEN("FRS"))="FRS"</formula>
    </cfRule>
  </conditionalFormatting>
  <conditionalFormatting sqref="D12">
    <cfRule type="beginsWith" dxfId="11639" priority="1075" operator="beginsWith" text="NT">
      <formula>LEFT(D12,LEN("NT"))="NT"</formula>
    </cfRule>
  </conditionalFormatting>
  <conditionalFormatting sqref="D12">
    <cfRule type="beginsWith" dxfId="11638" priority="1072" operator="beginsWith" text="ANT">
      <formula>LEFT(D12,LEN("ANT"))="ANT"</formula>
    </cfRule>
    <cfRule type="beginsWith" dxfId="11637" priority="1073" operator="beginsWith" text="FAL">
      <formula>LEFT(D12,LEN("FAL"))="FAL"</formula>
    </cfRule>
    <cfRule type="beginsWith" dxfId="11636" priority="1074" operator="beginsWith" text="OK">
      <formula>LEFT(D12,LEN("OK"))="OK"</formula>
    </cfRule>
  </conditionalFormatting>
  <conditionalFormatting sqref="D12">
    <cfRule type="beginsWith" dxfId="11635" priority="1071" operator="beginsWith" text="ATR">
      <formula>LEFT(D12,LEN("ATR"))="ATR"</formula>
    </cfRule>
  </conditionalFormatting>
  <conditionalFormatting sqref="D12">
    <cfRule type="beginsWith" dxfId="11634" priority="1070" operator="beginsWith" text="ATD">
      <formula>LEFT(D12,LEN("ATD"))="ATD"</formula>
    </cfRule>
  </conditionalFormatting>
  <conditionalFormatting sqref="D12">
    <cfRule type="beginsWith" dxfId="11633" priority="1069" stopIfTrue="1" operator="beginsWith" text="DP">
      <formula>LEFT(D12,LEN("DP"))="DP"</formula>
    </cfRule>
  </conditionalFormatting>
  <conditionalFormatting sqref="B15:D18">
    <cfRule type="expression" dxfId="11632" priority="1065">
      <formula>A15="FÉRIAS"</formula>
    </cfRule>
    <cfRule type="expression" dxfId="11631" priority="1066">
      <formula>A15="FERIADO"</formula>
    </cfRule>
    <cfRule type="expression" dxfId="11630" priority="1067">
      <formula>A15="ATESTADO"</formula>
    </cfRule>
    <cfRule type="expression" dxfId="11629" priority="1068">
      <formula>A15="NTRAB"</formula>
    </cfRule>
  </conditionalFormatting>
  <conditionalFormatting sqref="D20">
    <cfRule type="beginsWith" dxfId="11628" priority="1063" operator="beginsWith" text="FER">
      <formula>LEFT(D20,LEN("FER"))="FER"</formula>
    </cfRule>
    <cfRule type="beginsWith" dxfId="11627" priority="1064" operator="beginsWith" text="FRS">
      <formula>LEFT(D20,LEN("FRS"))="FRS"</formula>
    </cfRule>
  </conditionalFormatting>
  <conditionalFormatting sqref="D20">
    <cfRule type="beginsWith" dxfId="11626" priority="1062" operator="beginsWith" text="NT">
      <formula>LEFT(D20,LEN("NT"))="NT"</formula>
    </cfRule>
  </conditionalFormatting>
  <conditionalFormatting sqref="D20">
    <cfRule type="beginsWith" dxfId="11625" priority="1059" operator="beginsWith" text="ANT">
      <formula>LEFT(D20,LEN("ANT"))="ANT"</formula>
    </cfRule>
    <cfRule type="beginsWith" dxfId="11624" priority="1060" operator="beginsWith" text="FAL">
      <formula>LEFT(D20,LEN("FAL"))="FAL"</formula>
    </cfRule>
    <cfRule type="beginsWith" dxfId="11623" priority="1061" operator="beginsWith" text="OK">
      <formula>LEFT(D20,LEN("OK"))="OK"</formula>
    </cfRule>
  </conditionalFormatting>
  <conditionalFormatting sqref="D20">
    <cfRule type="beginsWith" dxfId="11622" priority="1058" operator="beginsWith" text="ATR">
      <formula>LEFT(D20,LEN("ATR"))="ATR"</formula>
    </cfRule>
  </conditionalFormatting>
  <conditionalFormatting sqref="D20">
    <cfRule type="beginsWith" dxfId="11621" priority="1057" operator="beginsWith" text="ATD">
      <formula>LEFT(D20,LEN("ATD"))="ATD"</formula>
    </cfRule>
  </conditionalFormatting>
  <conditionalFormatting sqref="D20">
    <cfRule type="beginsWith" dxfId="11620" priority="1056" operator="beginsWith" text="DP">
      <formula>LEFT(D20,LEN("DP"))="DP"</formula>
    </cfRule>
  </conditionalFormatting>
  <conditionalFormatting sqref="D19">
    <cfRule type="beginsWith" dxfId="11619" priority="1054" operator="beginsWith" text="FER">
      <formula>LEFT(D19,LEN("FER"))="FER"</formula>
    </cfRule>
    <cfRule type="beginsWith" dxfId="11618" priority="1055" operator="beginsWith" text="FRS">
      <formula>LEFT(D19,LEN("FRS"))="FRS"</formula>
    </cfRule>
  </conditionalFormatting>
  <conditionalFormatting sqref="D19">
    <cfRule type="beginsWith" dxfId="11617" priority="1053" operator="beginsWith" text="NT">
      <formula>LEFT(D19,LEN("NT"))="NT"</formula>
    </cfRule>
  </conditionalFormatting>
  <conditionalFormatting sqref="D19">
    <cfRule type="beginsWith" dxfId="11616" priority="1050" operator="beginsWith" text="ANT">
      <formula>LEFT(D19,LEN("ANT"))="ANT"</formula>
    </cfRule>
    <cfRule type="beginsWith" dxfId="11615" priority="1051" operator="beginsWith" text="FAL">
      <formula>LEFT(D19,LEN("FAL"))="FAL"</formula>
    </cfRule>
    <cfRule type="beginsWith" dxfId="11614" priority="1052" operator="beginsWith" text="OK">
      <formula>LEFT(D19,LEN("OK"))="OK"</formula>
    </cfRule>
  </conditionalFormatting>
  <conditionalFormatting sqref="D19">
    <cfRule type="beginsWith" dxfId="11613" priority="1049" operator="beginsWith" text="ATR">
      <formula>LEFT(D19,LEN("ATR"))="ATR"</formula>
    </cfRule>
  </conditionalFormatting>
  <conditionalFormatting sqref="D19">
    <cfRule type="beginsWith" dxfId="11612" priority="1048" operator="beginsWith" text="ATD">
      <formula>LEFT(D19,LEN("ATD"))="ATD"</formula>
    </cfRule>
  </conditionalFormatting>
  <conditionalFormatting sqref="D19">
    <cfRule type="beginsWith" dxfId="11611" priority="1047" operator="beginsWith" text="DP">
      <formula>LEFT(D19,LEN("DP"))="DP"</formula>
    </cfRule>
  </conditionalFormatting>
  <conditionalFormatting sqref="D22">
    <cfRule type="beginsWith" dxfId="11610" priority="1045" operator="beginsWith" text="FER">
      <formula>LEFT(D22,LEN("FER"))="FER"</formula>
    </cfRule>
    <cfRule type="beginsWith" dxfId="11609" priority="1046" operator="beginsWith" text="FRS">
      <formula>LEFT(D22,LEN("FRS"))="FRS"</formula>
    </cfRule>
  </conditionalFormatting>
  <conditionalFormatting sqref="D22">
    <cfRule type="beginsWith" dxfId="11608" priority="1044" operator="beginsWith" text="NT">
      <formula>LEFT(D22,LEN("NT"))="NT"</formula>
    </cfRule>
  </conditionalFormatting>
  <conditionalFormatting sqref="D22">
    <cfRule type="beginsWith" dxfId="11607" priority="1041" operator="beginsWith" text="ANT">
      <formula>LEFT(D22,LEN("ANT"))="ANT"</formula>
    </cfRule>
    <cfRule type="beginsWith" dxfId="11606" priority="1042" operator="beginsWith" text="FAL">
      <formula>LEFT(D22,LEN("FAL"))="FAL"</formula>
    </cfRule>
    <cfRule type="beginsWith" dxfId="11605" priority="1043" operator="beginsWith" text="OK">
      <formula>LEFT(D22,LEN("OK"))="OK"</formula>
    </cfRule>
  </conditionalFormatting>
  <conditionalFormatting sqref="D22">
    <cfRule type="beginsWith" dxfId="11604" priority="1040" operator="beginsWith" text="ATR">
      <formula>LEFT(D22,LEN("ATR"))="ATR"</formula>
    </cfRule>
  </conditionalFormatting>
  <conditionalFormatting sqref="D22">
    <cfRule type="beginsWith" dxfId="11603" priority="1039" operator="beginsWith" text="ATD">
      <formula>LEFT(D22,LEN("ATD"))="ATD"</formula>
    </cfRule>
  </conditionalFormatting>
  <conditionalFormatting sqref="D22">
    <cfRule type="beginsWith" dxfId="11602" priority="1038" stopIfTrue="1" operator="beginsWith" text="DP">
      <formula>LEFT(D22,LEN("DP"))="DP"</formula>
    </cfRule>
  </conditionalFormatting>
  <conditionalFormatting sqref="D21">
    <cfRule type="beginsWith" dxfId="11601" priority="1036" operator="beginsWith" text="FER">
      <formula>LEFT(D21,LEN("FER"))="FER"</formula>
    </cfRule>
    <cfRule type="beginsWith" dxfId="11600" priority="1037" operator="beginsWith" text="FRS">
      <formula>LEFT(D21,LEN("FRS"))="FRS"</formula>
    </cfRule>
  </conditionalFormatting>
  <conditionalFormatting sqref="D21">
    <cfRule type="beginsWith" dxfId="11599" priority="1035" operator="beginsWith" text="NT">
      <formula>LEFT(D21,LEN("NT"))="NT"</formula>
    </cfRule>
  </conditionalFormatting>
  <conditionalFormatting sqref="D21">
    <cfRule type="beginsWith" dxfId="11598" priority="1032" operator="beginsWith" text="ANT">
      <formula>LEFT(D21,LEN("ANT"))="ANT"</formula>
    </cfRule>
    <cfRule type="beginsWith" dxfId="11597" priority="1033" operator="beginsWith" text="FAL">
      <formula>LEFT(D21,LEN("FAL"))="FAL"</formula>
    </cfRule>
    <cfRule type="beginsWith" dxfId="11596" priority="1034" operator="beginsWith" text="OK">
      <formula>LEFT(D21,LEN("OK"))="OK"</formula>
    </cfRule>
  </conditionalFormatting>
  <conditionalFormatting sqref="D21">
    <cfRule type="beginsWith" dxfId="11595" priority="1031" operator="beginsWith" text="ATR">
      <formula>LEFT(D21,LEN("ATR"))="ATR"</formula>
    </cfRule>
  </conditionalFormatting>
  <conditionalFormatting sqref="D21">
    <cfRule type="beginsWith" dxfId="11594" priority="1030" operator="beginsWith" text="ATD">
      <formula>LEFT(D21,LEN("ATD"))="ATD"</formula>
    </cfRule>
  </conditionalFormatting>
  <conditionalFormatting sqref="D21">
    <cfRule type="beginsWith" dxfId="11593" priority="1029" operator="beginsWith" text="DP">
      <formula>LEFT(D21,LEN("DP"))="DP"</formula>
    </cfRule>
  </conditionalFormatting>
  <conditionalFormatting sqref="D24">
    <cfRule type="beginsWith" dxfId="11592" priority="1027" operator="beginsWith" text="FER">
      <formula>LEFT(D24,LEN("FER"))="FER"</formula>
    </cfRule>
    <cfRule type="beginsWith" dxfId="11591" priority="1028" operator="beginsWith" text="FRS">
      <formula>LEFT(D24,LEN("FRS"))="FRS"</formula>
    </cfRule>
  </conditionalFormatting>
  <conditionalFormatting sqref="D24">
    <cfRule type="beginsWith" dxfId="11590" priority="1026" operator="beginsWith" text="NT">
      <formula>LEFT(D24,LEN("NT"))="NT"</formula>
    </cfRule>
  </conditionalFormatting>
  <conditionalFormatting sqref="D24">
    <cfRule type="beginsWith" dxfId="11589" priority="1023" operator="beginsWith" text="ANT">
      <formula>LEFT(D24,LEN("ANT"))="ANT"</formula>
    </cfRule>
    <cfRule type="beginsWith" dxfId="11588" priority="1024" operator="beginsWith" text="FAL">
      <formula>LEFT(D24,LEN("FAL"))="FAL"</formula>
    </cfRule>
    <cfRule type="beginsWith" dxfId="11587" priority="1025" operator="beginsWith" text="OK">
      <formula>LEFT(D24,LEN("OK"))="OK"</formula>
    </cfRule>
  </conditionalFormatting>
  <conditionalFormatting sqref="D24">
    <cfRule type="beginsWith" dxfId="11586" priority="1022" operator="beginsWith" text="ATR">
      <formula>LEFT(D24,LEN("ATR"))="ATR"</formula>
    </cfRule>
  </conditionalFormatting>
  <conditionalFormatting sqref="D24">
    <cfRule type="beginsWith" dxfId="11585" priority="1021" operator="beginsWith" text="ATD">
      <formula>LEFT(D24,LEN("ATD"))="ATD"</formula>
    </cfRule>
  </conditionalFormatting>
  <conditionalFormatting sqref="D24">
    <cfRule type="beginsWith" dxfId="11584" priority="1020" operator="beginsWith" text="DP">
      <formula>LEFT(D24,LEN("DP"))="DP"</formula>
    </cfRule>
  </conditionalFormatting>
  <conditionalFormatting sqref="D23">
    <cfRule type="beginsWith" dxfId="11583" priority="1018" operator="beginsWith" text="FER">
      <formula>LEFT(D23,LEN("FER"))="FER"</formula>
    </cfRule>
    <cfRule type="beginsWith" dxfId="11582" priority="1019" operator="beginsWith" text="FRS">
      <formula>LEFT(D23,LEN("FRS"))="FRS"</formula>
    </cfRule>
  </conditionalFormatting>
  <conditionalFormatting sqref="D23">
    <cfRule type="beginsWith" dxfId="11581" priority="1017" operator="beginsWith" text="NT">
      <formula>LEFT(D23,LEN("NT"))="NT"</formula>
    </cfRule>
  </conditionalFormatting>
  <conditionalFormatting sqref="D23">
    <cfRule type="beginsWith" dxfId="11580" priority="1014" operator="beginsWith" text="ANT">
      <formula>LEFT(D23,LEN("ANT"))="ANT"</formula>
    </cfRule>
    <cfRule type="beginsWith" dxfId="11579" priority="1015" operator="beginsWith" text="FAL">
      <formula>LEFT(D23,LEN("FAL"))="FAL"</formula>
    </cfRule>
    <cfRule type="beginsWith" dxfId="11578" priority="1016" operator="beginsWith" text="OK">
      <formula>LEFT(D23,LEN("OK"))="OK"</formula>
    </cfRule>
  </conditionalFormatting>
  <conditionalFormatting sqref="D23">
    <cfRule type="beginsWith" dxfId="11577" priority="1013" operator="beginsWith" text="ATR">
      <formula>LEFT(D23,LEN("ATR"))="ATR"</formula>
    </cfRule>
  </conditionalFormatting>
  <conditionalFormatting sqref="D23">
    <cfRule type="beginsWith" dxfId="11576" priority="1012" operator="beginsWith" text="ATD">
      <formula>LEFT(D23,LEN("ATD"))="ATD"</formula>
    </cfRule>
  </conditionalFormatting>
  <conditionalFormatting sqref="D23">
    <cfRule type="beginsWith" dxfId="11575" priority="1011" operator="beginsWith" text="DP">
      <formula>LEFT(D23,LEN("DP"))="DP"</formula>
    </cfRule>
  </conditionalFormatting>
  <conditionalFormatting sqref="D26">
    <cfRule type="beginsWith" dxfId="11574" priority="1009" operator="beginsWith" text="FER">
      <formula>LEFT(D26,LEN("FER"))="FER"</formula>
    </cfRule>
    <cfRule type="beginsWith" dxfId="11573" priority="1010" operator="beginsWith" text="FRS">
      <formula>LEFT(D26,LEN("FRS"))="FRS"</formula>
    </cfRule>
  </conditionalFormatting>
  <conditionalFormatting sqref="D26">
    <cfRule type="beginsWith" dxfId="11572" priority="1008" operator="beginsWith" text="NT">
      <formula>LEFT(D26,LEN("NT"))="NT"</formula>
    </cfRule>
  </conditionalFormatting>
  <conditionalFormatting sqref="D26">
    <cfRule type="beginsWith" dxfId="11571" priority="1005" operator="beginsWith" text="ANT">
      <formula>LEFT(D26,LEN("ANT"))="ANT"</formula>
    </cfRule>
    <cfRule type="beginsWith" dxfId="11570" priority="1006" operator="beginsWith" text="FAL">
      <formula>LEFT(D26,LEN("FAL"))="FAL"</formula>
    </cfRule>
    <cfRule type="beginsWith" dxfId="11569" priority="1007" operator="beginsWith" text="OK">
      <formula>LEFT(D26,LEN("OK"))="OK"</formula>
    </cfRule>
  </conditionalFormatting>
  <conditionalFormatting sqref="D26">
    <cfRule type="beginsWith" dxfId="11568" priority="1004" operator="beginsWith" text="ATR">
      <formula>LEFT(D26,LEN("ATR"))="ATR"</formula>
    </cfRule>
  </conditionalFormatting>
  <conditionalFormatting sqref="D26">
    <cfRule type="beginsWith" dxfId="11567" priority="1003" operator="beginsWith" text="ATD">
      <formula>LEFT(D26,LEN("ATD"))="ATD"</formula>
    </cfRule>
  </conditionalFormatting>
  <conditionalFormatting sqref="D26">
    <cfRule type="beginsWith" dxfId="11566" priority="1002" stopIfTrue="1" operator="beginsWith" text="DP">
      <formula>LEFT(D26,LEN("DP"))="DP"</formula>
    </cfRule>
  </conditionalFormatting>
  <conditionalFormatting sqref="D25">
    <cfRule type="beginsWith" dxfId="11565" priority="1000" operator="beginsWith" text="FER">
      <formula>LEFT(D25,LEN("FER"))="FER"</formula>
    </cfRule>
    <cfRule type="beginsWith" dxfId="11564" priority="1001" operator="beginsWith" text="FRS">
      <formula>LEFT(D25,LEN("FRS"))="FRS"</formula>
    </cfRule>
  </conditionalFormatting>
  <conditionalFormatting sqref="D25">
    <cfRule type="beginsWith" dxfId="11563" priority="999" operator="beginsWith" text="NT">
      <formula>LEFT(D25,LEN("NT"))="NT"</formula>
    </cfRule>
  </conditionalFormatting>
  <conditionalFormatting sqref="D25">
    <cfRule type="beginsWith" dxfId="11562" priority="996" operator="beginsWith" text="ANT">
      <formula>LEFT(D25,LEN("ANT"))="ANT"</formula>
    </cfRule>
    <cfRule type="beginsWith" dxfId="11561" priority="997" operator="beginsWith" text="FAL">
      <formula>LEFT(D25,LEN("FAL"))="FAL"</formula>
    </cfRule>
    <cfRule type="beginsWith" dxfId="11560" priority="998" operator="beginsWith" text="OK">
      <formula>LEFT(D25,LEN("OK"))="OK"</formula>
    </cfRule>
  </conditionalFormatting>
  <conditionalFormatting sqref="D25">
    <cfRule type="beginsWith" dxfId="11559" priority="995" operator="beginsWith" text="ATR">
      <formula>LEFT(D25,LEN("ATR"))="ATR"</formula>
    </cfRule>
  </conditionalFormatting>
  <conditionalFormatting sqref="D25">
    <cfRule type="beginsWith" dxfId="11558" priority="994" operator="beginsWith" text="ATD">
      <formula>LEFT(D25,LEN("ATD"))="ATD"</formula>
    </cfRule>
  </conditionalFormatting>
  <conditionalFormatting sqref="D25">
    <cfRule type="beginsWith" dxfId="11557" priority="993" operator="beginsWith" text="DP">
      <formula>LEFT(D25,LEN("DP"))="DP"</formula>
    </cfRule>
  </conditionalFormatting>
  <conditionalFormatting sqref="D28">
    <cfRule type="beginsWith" dxfId="11556" priority="991" operator="beginsWith" text="FER">
      <formula>LEFT(D28,LEN("FER"))="FER"</formula>
    </cfRule>
    <cfRule type="beginsWith" dxfId="11555" priority="992" operator="beginsWith" text="FRS">
      <formula>LEFT(D28,LEN("FRS"))="FRS"</formula>
    </cfRule>
  </conditionalFormatting>
  <conditionalFormatting sqref="D28">
    <cfRule type="beginsWith" dxfId="11554" priority="990" operator="beginsWith" text="NT">
      <formula>LEFT(D28,LEN("NT"))="NT"</formula>
    </cfRule>
  </conditionalFormatting>
  <conditionalFormatting sqref="D28">
    <cfRule type="beginsWith" dxfId="11553" priority="987" operator="beginsWith" text="ANT">
      <formula>LEFT(D28,LEN("ANT"))="ANT"</formula>
    </cfRule>
    <cfRule type="beginsWith" dxfId="11552" priority="988" operator="beginsWith" text="FAL">
      <formula>LEFT(D28,LEN("FAL"))="FAL"</formula>
    </cfRule>
    <cfRule type="beginsWith" dxfId="11551" priority="989" operator="beginsWith" text="OK">
      <formula>LEFT(D28,LEN("OK"))="OK"</formula>
    </cfRule>
  </conditionalFormatting>
  <conditionalFormatting sqref="D28">
    <cfRule type="beginsWith" dxfId="11550" priority="986" operator="beginsWith" text="ATR">
      <formula>LEFT(D28,LEN("ATR"))="ATR"</formula>
    </cfRule>
  </conditionalFormatting>
  <conditionalFormatting sqref="D28">
    <cfRule type="beginsWith" dxfId="11549" priority="985" operator="beginsWith" text="ATD">
      <formula>LEFT(D28,LEN("ATD"))="ATD"</formula>
    </cfRule>
  </conditionalFormatting>
  <conditionalFormatting sqref="D28">
    <cfRule type="beginsWith" dxfId="11548" priority="984" operator="beginsWith" text="DP">
      <formula>LEFT(D28,LEN("DP"))="DP"</formula>
    </cfRule>
  </conditionalFormatting>
  <conditionalFormatting sqref="D27">
    <cfRule type="beginsWith" dxfId="11547" priority="982" operator="beginsWith" text="FER">
      <formula>LEFT(D27,LEN("FER"))="FER"</formula>
    </cfRule>
    <cfRule type="beginsWith" dxfId="11546" priority="983" operator="beginsWith" text="FRS">
      <formula>LEFT(D27,LEN("FRS"))="FRS"</formula>
    </cfRule>
  </conditionalFormatting>
  <conditionalFormatting sqref="D27">
    <cfRule type="beginsWith" dxfId="11545" priority="981" operator="beginsWith" text="NT">
      <formula>LEFT(D27,LEN("NT"))="NT"</formula>
    </cfRule>
  </conditionalFormatting>
  <conditionalFormatting sqref="D27">
    <cfRule type="beginsWith" dxfId="11544" priority="978" operator="beginsWith" text="ANT">
      <formula>LEFT(D27,LEN("ANT"))="ANT"</formula>
    </cfRule>
    <cfRule type="beginsWith" dxfId="11543" priority="979" operator="beginsWith" text="FAL">
      <formula>LEFT(D27,LEN("FAL"))="FAL"</formula>
    </cfRule>
    <cfRule type="beginsWith" dxfId="11542" priority="980" operator="beginsWith" text="OK">
      <formula>LEFT(D27,LEN("OK"))="OK"</formula>
    </cfRule>
  </conditionalFormatting>
  <conditionalFormatting sqref="D27">
    <cfRule type="beginsWith" dxfId="11541" priority="977" operator="beginsWith" text="ATR">
      <formula>LEFT(D27,LEN("ATR"))="ATR"</formula>
    </cfRule>
  </conditionalFormatting>
  <conditionalFormatting sqref="D27">
    <cfRule type="beginsWith" dxfId="11540" priority="976" operator="beginsWith" text="ATD">
      <formula>LEFT(D27,LEN("ATD"))="ATD"</formula>
    </cfRule>
  </conditionalFormatting>
  <conditionalFormatting sqref="D27">
    <cfRule type="beginsWith" dxfId="11539" priority="975" operator="beginsWith" text="DP">
      <formula>LEFT(D27,LEN("DP"))="DP"</formula>
    </cfRule>
  </conditionalFormatting>
  <conditionalFormatting sqref="D30">
    <cfRule type="beginsWith" dxfId="11538" priority="973" operator="beginsWith" text="FER">
      <formula>LEFT(D30,LEN("FER"))="FER"</formula>
    </cfRule>
    <cfRule type="beginsWith" dxfId="11537" priority="974" operator="beginsWith" text="FRS">
      <formula>LEFT(D30,LEN("FRS"))="FRS"</formula>
    </cfRule>
  </conditionalFormatting>
  <conditionalFormatting sqref="D30">
    <cfRule type="beginsWith" dxfId="11536" priority="972" operator="beginsWith" text="NT">
      <formula>LEFT(D30,LEN("NT"))="NT"</formula>
    </cfRule>
  </conditionalFormatting>
  <conditionalFormatting sqref="D30">
    <cfRule type="beginsWith" dxfId="11535" priority="969" operator="beginsWith" text="ANT">
      <formula>LEFT(D30,LEN("ANT"))="ANT"</formula>
    </cfRule>
    <cfRule type="beginsWith" dxfId="11534" priority="970" operator="beginsWith" text="FAL">
      <formula>LEFT(D30,LEN("FAL"))="FAL"</formula>
    </cfRule>
    <cfRule type="beginsWith" dxfId="11533" priority="971" operator="beginsWith" text="OK">
      <formula>LEFT(D30,LEN("OK"))="OK"</formula>
    </cfRule>
  </conditionalFormatting>
  <conditionalFormatting sqref="D30">
    <cfRule type="beginsWith" dxfId="11532" priority="968" operator="beginsWith" text="ATR">
      <formula>LEFT(D30,LEN("ATR"))="ATR"</formula>
    </cfRule>
  </conditionalFormatting>
  <conditionalFormatting sqref="D30">
    <cfRule type="beginsWith" dxfId="11531" priority="967" operator="beginsWith" text="ATD">
      <formula>LEFT(D30,LEN("ATD"))="ATD"</formula>
    </cfRule>
  </conditionalFormatting>
  <conditionalFormatting sqref="D30">
    <cfRule type="beginsWith" dxfId="11530" priority="966" stopIfTrue="1" operator="beginsWith" text="DP">
      <formula>LEFT(D30,LEN("DP"))="DP"</formula>
    </cfRule>
  </conditionalFormatting>
  <conditionalFormatting sqref="D29">
    <cfRule type="beginsWith" dxfId="11529" priority="964" operator="beginsWith" text="FER">
      <formula>LEFT(D29,LEN("FER"))="FER"</formula>
    </cfRule>
    <cfRule type="beginsWith" dxfId="11528" priority="965" operator="beginsWith" text="FRS">
      <formula>LEFT(D29,LEN("FRS"))="FRS"</formula>
    </cfRule>
  </conditionalFormatting>
  <conditionalFormatting sqref="D29">
    <cfRule type="beginsWith" dxfId="11527" priority="963" operator="beginsWith" text="NT">
      <formula>LEFT(D29,LEN("NT"))="NT"</formula>
    </cfRule>
  </conditionalFormatting>
  <conditionalFormatting sqref="D29">
    <cfRule type="beginsWith" dxfId="11526" priority="960" operator="beginsWith" text="ANT">
      <formula>LEFT(D29,LEN("ANT"))="ANT"</formula>
    </cfRule>
    <cfRule type="beginsWith" dxfId="11525" priority="961" operator="beginsWith" text="FAL">
      <formula>LEFT(D29,LEN("FAL"))="FAL"</formula>
    </cfRule>
    <cfRule type="beginsWith" dxfId="11524" priority="962" operator="beginsWith" text="OK">
      <formula>LEFT(D29,LEN("OK"))="OK"</formula>
    </cfRule>
  </conditionalFormatting>
  <conditionalFormatting sqref="D29">
    <cfRule type="beginsWith" dxfId="11523" priority="959" operator="beginsWith" text="ATR">
      <formula>LEFT(D29,LEN("ATR"))="ATR"</formula>
    </cfRule>
  </conditionalFormatting>
  <conditionalFormatting sqref="D29">
    <cfRule type="beginsWith" dxfId="11522" priority="958" operator="beginsWith" text="ATD">
      <formula>LEFT(D29,LEN("ATD"))="ATD"</formula>
    </cfRule>
  </conditionalFormatting>
  <conditionalFormatting sqref="D29">
    <cfRule type="beginsWith" dxfId="11521" priority="957" operator="beginsWith" text="DP">
      <formula>LEFT(D29,LEN("DP"))="DP"</formula>
    </cfRule>
  </conditionalFormatting>
  <conditionalFormatting sqref="D32">
    <cfRule type="beginsWith" dxfId="11520" priority="955" operator="beginsWith" text="FER">
      <formula>LEFT(D32,LEN("FER"))="FER"</formula>
    </cfRule>
    <cfRule type="beginsWith" dxfId="11519" priority="956" operator="beginsWith" text="FRS">
      <formula>LEFT(D32,LEN("FRS"))="FRS"</formula>
    </cfRule>
  </conditionalFormatting>
  <conditionalFormatting sqref="D32">
    <cfRule type="beginsWith" dxfId="11518" priority="954" operator="beginsWith" text="NT">
      <formula>LEFT(D32,LEN("NT"))="NT"</formula>
    </cfRule>
  </conditionalFormatting>
  <conditionalFormatting sqref="D32">
    <cfRule type="beginsWith" dxfId="11517" priority="951" operator="beginsWith" text="ANT">
      <formula>LEFT(D32,LEN("ANT"))="ANT"</formula>
    </cfRule>
    <cfRule type="beginsWith" dxfId="11516" priority="952" operator="beginsWith" text="FAL">
      <formula>LEFT(D32,LEN("FAL"))="FAL"</formula>
    </cfRule>
    <cfRule type="beginsWith" dxfId="11515" priority="953" operator="beginsWith" text="OK">
      <formula>LEFT(D32,LEN("OK"))="OK"</formula>
    </cfRule>
  </conditionalFormatting>
  <conditionalFormatting sqref="D32">
    <cfRule type="beginsWith" dxfId="11514" priority="950" operator="beginsWith" text="ATR">
      <formula>LEFT(D32,LEN("ATR"))="ATR"</formula>
    </cfRule>
  </conditionalFormatting>
  <conditionalFormatting sqref="D32">
    <cfRule type="beginsWith" dxfId="11513" priority="949" operator="beginsWith" text="ATD">
      <formula>LEFT(D32,LEN("ATD"))="ATD"</formula>
    </cfRule>
  </conditionalFormatting>
  <conditionalFormatting sqref="D32">
    <cfRule type="beginsWith" dxfId="11512" priority="948" operator="beginsWith" text="DP">
      <formula>LEFT(D32,LEN("DP"))="DP"</formula>
    </cfRule>
  </conditionalFormatting>
  <conditionalFormatting sqref="D31">
    <cfRule type="beginsWith" dxfId="11511" priority="946" operator="beginsWith" text="FER">
      <formula>LEFT(D31,LEN("FER"))="FER"</formula>
    </cfRule>
    <cfRule type="beginsWith" dxfId="11510" priority="947" operator="beginsWith" text="FRS">
      <formula>LEFT(D31,LEN("FRS"))="FRS"</formula>
    </cfRule>
  </conditionalFormatting>
  <conditionalFormatting sqref="D31">
    <cfRule type="beginsWith" dxfId="11509" priority="945" operator="beginsWith" text="NT">
      <formula>LEFT(D31,LEN("NT"))="NT"</formula>
    </cfRule>
  </conditionalFormatting>
  <conditionalFormatting sqref="D31">
    <cfRule type="beginsWith" dxfId="11508" priority="942" operator="beginsWith" text="ANT">
      <formula>LEFT(D31,LEN("ANT"))="ANT"</formula>
    </cfRule>
    <cfRule type="beginsWith" dxfId="11507" priority="943" operator="beginsWith" text="FAL">
      <formula>LEFT(D31,LEN("FAL"))="FAL"</formula>
    </cfRule>
    <cfRule type="beginsWith" dxfId="11506" priority="944" operator="beginsWith" text="OK">
      <formula>LEFT(D31,LEN("OK"))="OK"</formula>
    </cfRule>
  </conditionalFormatting>
  <conditionalFormatting sqref="D31">
    <cfRule type="beginsWith" dxfId="11505" priority="941" operator="beginsWith" text="ATR">
      <formula>LEFT(D31,LEN("ATR"))="ATR"</formula>
    </cfRule>
  </conditionalFormatting>
  <conditionalFormatting sqref="D31">
    <cfRule type="beginsWith" dxfId="11504" priority="940" operator="beginsWith" text="ATD">
      <formula>LEFT(D31,LEN("ATD"))="ATD"</formula>
    </cfRule>
  </conditionalFormatting>
  <conditionalFormatting sqref="D31">
    <cfRule type="beginsWith" dxfId="11503" priority="939" operator="beginsWith" text="DP">
      <formula>LEFT(D31,LEN("DP"))="DP"</formula>
    </cfRule>
  </conditionalFormatting>
  <conditionalFormatting sqref="D34">
    <cfRule type="beginsWith" dxfId="11502" priority="937" operator="beginsWith" text="FER">
      <formula>LEFT(D34,LEN("FER"))="FER"</formula>
    </cfRule>
    <cfRule type="beginsWith" dxfId="11501" priority="938" operator="beginsWith" text="FRS">
      <formula>LEFT(D34,LEN("FRS"))="FRS"</formula>
    </cfRule>
  </conditionalFormatting>
  <conditionalFormatting sqref="D34">
    <cfRule type="beginsWith" dxfId="11500" priority="936" operator="beginsWith" text="NT">
      <formula>LEFT(D34,LEN("NT"))="NT"</formula>
    </cfRule>
  </conditionalFormatting>
  <conditionalFormatting sqref="D34">
    <cfRule type="beginsWith" dxfId="11499" priority="933" operator="beginsWith" text="ANT">
      <formula>LEFT(D34,LEN("ANT"))="ANT"</formula>
    </cfRule>
    <cfRule type="beginsWith" dxfId="11498" priority="934" operator="beginsWith" text="FAL">
      <formula>LEFT(D34,LEN("FAL"))="FAL"</formula>
    </cfRule>
    <cfRule type="beginsWith" dxfId="11497" priority="935" operator="beginsWith" text="OK">
      <formula>LEFT(D34,LEN("OK"))="OK"</formula>
    </cfRule>
  </conditionalFormatting>
  <conditionalFormatting sqref="D34">
    <cfRule type="beginsWith" dxfId="11496" priority="932" operator="beginsWith" text="ATR">
      <formula>LEFT(D34,LEN("ATR"))="ATR"</formula>
    </cfRule>
  </conditionalFormatting>
  <conditionalFormatting sqref="D34">
    <cfRule type="beginsWith" dxfId="11495" priority="931" operator="beginsWith" text="ATD">
      <formula>LEFT(D34,LEN("ATD"))="ATD"</formula>
    </cfRule>
  </conditionalFormatting>
  <conditionalFormatting sqref="D34">
    <cfRule type="beginsWith" dxfId="11494" priority="930" stopIfTrue="1" operator="beginsWith" text="DP">
      <formula>LEFT(D34,LEN("DP"))="DP"</formula>
    </cfRule>
  </conditionalFormatting>
  <conditionalFormatting sqref="D33">
    <cfRule type="beginsWith" dxfId="11493" priority="928" operator="beginsWith" text="FER">
      <formula>LEFT(D33,LEN("FER"))="FER"</formula>
    </cfRule>
    <cfRule type="beginsWith" dxfId="11492" priority="929" operator="beginsWith" text="FRS">
      <formula>LEFT(D33,LEN("FRS"))="FRS"</formula>
    </cfRule>
  </conditionalFormatting>
  <conditionalFormatting sqref="D33">
    <cfRule type="beginsWith" dxfId="11491" priority="927" operator="beginsWith" text="NT">
      <formula>LEFT(D33,LEN("NT"))="NT"</formula>
    </cfRule>
  </conditionalFormatting>
  <conditionalFormatting sqref="D33">
    <cfRule type="beginsWith" dxfId="11490" priority="924" operator="beginsWith" text="ANT">
      <formula>LEFT(D33,LEN("ANT"))="ANT"</formula>
    </cfRule>
    <cfRule type="beginsWith" dxfId="11489" priority="925" operator="beginsWith" text="FAL">
      <formula>LEFT(D33,LEN("FAL"))="FAL"</formula>
    </cfRule>
    <cfRule type="beginsWith" dxfId="11488" priority="926" operator="beginsWith" text="OK">
      <formula>LEFT(D33,LEN("OK"))="OK"</formula>
    </cfRule>
  </conditionalFormatting>
  <conditionalFormatting sqref="D33">
    <cfRule type="beginsWith" dxfId="11487" priority="923" operator="beginsWith" text="ATR">
      <formula>LEFT(D33,LEN("ATR"))="ATR"</formula>
    </cfRule>
  </conditionalFormatting>
  <conditionalFormatting sqref="D33">
    <cfRule type="beginsWith" dxfId="11486" priority="922" operator="beginsWith" text="ATD">
      <formula>LEFT(D33,LEN("ATD"))="ATD"</formula>
    </cfRule>
  </conditionalFormatting>
  <conditionalFormatting sqref="D33">
    <cfRule type="beginsWith" dxfId="11485" priority="921" operator="beginsWith" text="DP">
      <formula>LEFT(D33,LEN("DP"))="DP"</formula>
    </cfRule>
  </conditionalFormatting>
  <conditionalFormatting sqref="D36">
    <cfRule type="beginsWith" dxfId="11484" priority="919" operator="beginsWith" text="FER">
      <formula>LEFT(D36,LEN("FER"))="FER"</formula>
    </cfRule>
    <cfRule type="beginsWith" dxfId="11483" priority="920" operator="beginsWith" text="FRS">
      <formula>LEFT(D36,LEN("FRS"))="FRS"</formula>
    </cfRule>
  </conditionalFormatting>
  <conditionalFormatting sqref="D36">
    <cfRule type="beginsWith" dxfId="11482" priority="918" operator="beginsWith" text="NT">
      <formula>LEFT(D36,LEN("NT"))="NT"</formula>
    </cfRule>
  </conditionalFormatting>
  <conditionalFormatting sqref="D36">
    <cfRule type="beginsWith" dxfId="11481" priority="915" operator="beginsWith" text="ANT">
      <formula>LEFT(D36,LEN("ANT"))="ANT"</formula>
    </cfRule>
    <cfRule type="beginsWith" dxfId="11480" priority="916" operator="beginsWith" text="FAL">
      <formula>LEFT(D36,LEN("FAL"))="FAL"</formula>
    </cfRule>
    <cfRule type="beginsWith" dxfId="11479" priority="917" operator="beginsWith" text="OK">
      <formula>LEFT(D36,LEN("OK"))="OK"</formula>
    </cfRule>
  </conditionalFormatting>
  <conditionalFormatting sqref="D36">
    <cfRule type="beginsWith" dxfId="11478" priority="914" operator="beginsWith" text="ATR">
      <formula>LEFT(D36,LEN("ATR"))="ATR"</formula>
    </cfRule>
  </conditionalFormatting>
  <conditionalFormatting sqref="D36">
    <cfRule type="beginsWith" dxfId="11477" priority="913" operator="beginsWith" text="ATD">
      <formula>LEFT(D36,LEN("ATD"))="ATD"</formula>
    </cfRule>
  </conditionalFormatting>
  <conditionalFormatting sqref="D36">
    <cfRule type="beginsWith" dxfId="11476" priority="912" operator="beginsWith" text="DP">
      <formula>LEFT(D36,LEN("DP"))="DP"</formula>
    </cfRule>
  </conditionalFormatting>
  <conditionalFormatting sqref="D35">
    <cfRule type="beginsWith" dxfId="11475" priority="910" operator="beginsWith" text="FER">
      <formula>LEFT(D35,LEN("FER"))="FER"</formula>
    </cfRule>
    <cfRule type="beginsWith" dxfId="11474" priority="911" operator="beginsWith" text="FRS">
      <formula>LEFT(D35,LEN("FRS"))="FRS"</formula>
    </cfRule>
  </conditionalFormatting>
  <conditionalFormatting sqref="D35">
    <cfRule type="beginsWith" dxfId="11473" priority="909" operator="beginsWith" text="NT">
      <formula>LEFT(D35,LEN("NT"))="NT"</formula>
    </cfRule>
  </conditionalFormatting>
  <conditionalFormatting sqref="D35">
    <cfRule type="beginsWith" dxfId="11472" priority="906" operator="beginsWith" text="ANT">
      <formula>LEFT(D35,LEN("ANT"))="ANT"</formula>
    </cfRule>
    <cfRule type="beginsWith" dxfId="11471" priority="907" operator="beginsWith" text="FAL">
      <formula>LEFT(D35,LEN("FAL"))="FAL"</formula>
    </cfRule>
    <cfRule type="beginsWith" dxfId="11470" priority="908" operator="beginsWith" text="OK">
      <formula>LEFT(D35,LEN("OK"))="OK"</formula>
    </cfRule>
  </conditionalFormatting>
  <conditionalFormatting sqref="D35">
    <cfRule type="beginsWith" dxfId="11469" priority="905" operator="beginsWith" text="ATR">
      <formula>LEFT(D35,LEN("ATR"))="ATR"</formula>
    </cfRule>
  </conditionalFormatting>
  <conditionalFormatting sqref="D35">
    <cfRule type="beginsWith" dxfId="11468" priority="904" operator="beginsWith" text="ATD">
      <formula>LEFT(D35,LEN("ATD"))="ATD"</formula>
    </cfRule>
  </conditionalFormatting>
  <conditionalFormatting sqref="D35">
    <cfRule type="beginsWith" dxfId="11467" priority="903" operator="beginsWith" text="DP">
      <formula>LEFT(D35,LEN("DP"))="DP"</formula>
    </cfRule>
  </conditionalFormatting>
  <conditionalFormatting sqref="D38">
    <cfRule type="beginsWith" dxfId="11466" priority="901" operator="beginsWith" text="FER">
      <formula>LEFT(D38,LEN("FER"))="FER"</formula>
    </cfRule>
    <cfRule type="beginsWith" dxfId="11465" priority="902" operator="beginsWith" text="FRS">
      <formula>LEFT(D38,LEN("FRS"))="FRS"</formula>
    </cfRule>
  </conditionalFormatting>
  <conditionalFormatting sqref="D38">
    <cfRule type="beginsWith" dxfId="11464" priority="900" operator="beginsWith" text="NT">
      <formula>LEFT(D38,LEN("NT"))="NT"</formula>
    </cfRule>
  </conditionalFormatting>
  <conditionalFormatting sqref="D38">
    <cfRule type="beginsWith" dxfId="11463" priority="897" operator="beginsWith" text="ANT">
      <formula>LEFT(D38,LEN("ANT"))="ANT"</formula>
    </cfRule>
    <cfRule type="beginsWith" dxfId="11462" priority="898" operator="beginsWith" text="FAL">
      <formula>LEFT(D38,LEN("FAL"))="FAL"</formula>
    </cfRule>
    <cfRule type="beginsWith" dxfId="11461" priority="899" operator="beginsWith" text="OK">
      <formula>LEFT(D38,LEN("OK"))="OK"</formula>
    </cfRule>
  </conditionalFormatting>
  <conditionalFormatting sqref="D38">
    <cfRule type="beginsWith" dxfId="11460" priority="896" operator="beginsWith" text="ATR">
      <formula>LEFT(D38,LEN("ATR"))="ATR"</formula>
    </cfRule>
  </conditionalFormatting>
  <conditionalFormatting sqref="D38">
    <cfRule type="beginsWith" dxfId="11459" priority="895" operator="beginsWith" text="ATD">
      <formula>LEFT(D38,LEN("ATD"))="ATD"</formula>
    </cfRule>
  </conditionalFormatting>
  <conditionalFormatting sqref="D38">
    <cfRule type="beginsWith" dxfId="11458" priority="894" stopIfTrue="1" operator="beginsWith" text="DP">
      <formula>LEFT(D38,LEN("DP"))="DP"</formula>
    </cfRule>
  </conditionalFormatting>
  <conditionalFormatting sqref="D37">
    <cfRule type="beginsWith" dxfId="11457" priority="892" operator="beginsWith" text="FER">
      <formula>LEFT(D37,LEN("FER"))="FER"</formula>
    </cfRule>
    <cfRule type="beginsWith" dxfId="11456" priority="893" operator="beginsWith" text="FRS">
      <formula>LEFT(D37,LEN("FRS"))="FRS"</formula>
    </cfRule>
  </conditionalFormatting>
  <conditionalFormatting sqref="D37">
    <cfRule type="beginsWith" dxfId="11455" priority="891" operator="beginsWith" text="NT">
      <formula>LEFT(D37,LEN("NT"))="NT"</formula>
    </cfRule>
  </conditionalFormatting>
  <conditionalFormatting sqref="D37">
    <cfRule type="beginsWith" dxfId="11454" priority="888" operator="beginsWith" text="ANT">
      <formula>LEFT(D37,LEN("ANT"))="ANT"</formula>
    </cfRule>
    <cfRule type="beginsWith" dxfId="11453" priority="889" operator="beginsWith" text="FAL">
      <formula>LEFT(D37,LEN("FAL"))="FAL"</formula>
    </cfRule>
    <cfRule type="beginsWith" dxfId="11452" priority="890" operator="beginsWith" text="OK">
      <formula>LEFT(D37,LEN("OK"))="OK"</formula>
    </cfRule>
  </conditionalFormatting>
  <conditionalFormatting sqref="D37">
    <cfRule type="beginsWith" dxfId="11451" priority="887" operator="beginsWith" text="ATR">
      <formula>LEFT(D37,LEN("ATR"))="ATR"</formula>
    </cfRule>
  </conditionalFormatting>
  <conditionalFormatting sqref="D37">
    <cfRule type="beginsWith" dxfId="11450" priority="886" operator="beginsWith" text="ATD">
      <formula>LEFT(D37,LEN("ATD"))="ATD"</formula>
    </cfRule>
  </conditionalFormatting>
  <conditionalFormatting sqref="D37">
    <cfRule type="beginsWith" dxfId="11449" priority="885" operator="beginsWith" text="DP">
      <formula>LEFT(D37,LEN("DP"))="DP"</formula>
    </cfRule>
  </conditionalFormatting>
  <conditionalFormatting sqref="B41:D42">
    <cfRule type="expression" dxfId="11448" priority="881">
      <formula>A39="FERIADO"</formula>
    </cfRule>
    <cfRule type="expression" dxfId="11447" priority="882">
      <formula>A39="FÉRIAS"</formula>
    </cfRule>
    <cfRule type="expression" dxfId="11446" priority="883">
      <formula>A39="ATESTADO"</formula>
    </cfRule>
    <cfRule type="expression" dxfId="11445" priority="884">
      <formula>A39="NTRAB"</formula>
    </cfRule>
  </conditionalFormatting>
  <conditionalFormatting sqref="D39">
    <cfRule type="beginsWith" dxfId="11444" priority="878" operator="beginsWith" text="DP">
      <formula>LEFT(D39,LEN("DP"))="DP"</formula>
    </cfRule>
    <cfRule type="beginsWith" dxfId="11443" priority="879" operator="beginsWith" text="FER">
      <formula>LEFT(D39,LEN("FER"))="FER"</formula>
    </cfRule>
    <cfRule type="beginsWith" dxfId="11442" priority="880" operator="beginsWith" text="FRS">
      <formula>LEFT(D39,LEN("FRS"))="FRS"</formula>
    </cfRule>
  </conditionalFormatting>
  <conditionalFormatting sqref="D39">
    <cfRule type="beginsWith" dxfId="11441" priority="877" operator="beginsWith" text="NT">
      <formula>LEFT(D39,LEN("NT"))="NT"</formula>
    </cfRule>
  </conditionalFormatting>
  <conditionalFormatting sqref="D39">
    <cfRule type="beginsWith" dxfId="11440" priority="874" operator="beginsWith" text="ANT">
      <formula>LEFT(D39,LEN("ANT"))="ANT"</formula>
    </cfRule>
    <cfRule type="beginsWith" dxfId="11439" priority="875" operator="beginsWith" text="FAL">
      <formula>LEFT(D39,LEN("FAL"))="FAL"</formula>
    </cfRule>
    <cfRule type="beginsWith" dxfId="11438" priority="876" operator="beginsWith" text="OK">
      <formula>LEFT(D39,LEN("OK"))="OK"</formula>
    </cfRule>
  </conditionalFormatting>
  <conditionalFormatting sqref="D39">
    <cfRule type="beginsWith" dxfId="11437" priority="873" operator="beginsWith" text="ATR">
      <formula>LEFT(D39,LEN("ATR"))="ATR"</formula>
    </cfRule>
  </conditionalFormatting>
  <conditionalFormatting sqref="D39">
    <cfRule type="beginsWith" dxfId="11436" priority="872" operator="beginsWith" text="ATD">
      <formula>LEFT(D39,LEN("ATD"))="ATD"</formula>
    </cfRule>
  </conditionalFormatting>
  <conditionalFormatting sqref="D40">
    <cfRule type="beginsWith" dxfId="11435" priority="870" operator="beginsWith" text="FER">
      <formula>LEFT(D40,LEN("FER"))="FER"</formula>
    </cfRule>
    <cfRule type="beginsWith" dxfId="11434" priority="871" operator="beginsWith" text="FRS">
      <formula>LEFT(D40,LEN("FRS"))="FRS"</formula>
    </cfRule>
  </conditionalFormatting>
  <conditionalFormatting sqref="D40">
    <cfRule type="beginsWith" dxfId="11433" priority="869" operator="beginsWith" text="NT">
      <formula>LEFT(D40,LEN("NT"))="NT"</formula>
    </cfRule>
  </conditionalFormatting>
  <conditionalFormatting sqref="D40">
    <cfRule type="beginsWith" dxfId="11432" priority="866" operator="beginsWith" text="ANT">
      <formula>LEFT(D40,LEN("ANT"))="ANT"</formula>
    </cfRule>
    <cfRule type="beginsWith" dxfId="11431" priority="867" operator="beginsWith" text="FAL">
      <formula>LEFT(D40,LEN("FAL"))="FAL"</formula>
    </cfRule>
    <cfRule type="beginsWith" dxfId="11430" priority="868" operator="beginsWith" text="OK">
      <formula>LEFT(D40,LEN("OK"))="OK"</formula>
    </cfRule>
  </conditionalFormatting>
  <conditionalFormatting sqref="D40">
    <cfRule type="beginsWith" dxfId="11429" priority="865" operator="beginsWith" text="ATR">
      <formula>LEFT(D40,LEN("ATR"))="ATR"</formula>
    </cfRule>
  </conditionalFormatting>
  <conditionalFormatting sqref="D40">
    <cfRule type="beginsWith" dxfId="11428" priority="864" operator="beginsWith" text="ATD">
      <formula>LEFT(D40,LEN("ATD"))="ATD"</formula>
    </cfRule>
  </conditionalFormatting>
  <conditionalFormatting sqref="D40">
    <cfRule type="beginsWith" dxfId="11427" priority="863" stopIfTrue="1" operator="beginsWith" text="DP">
      <formula>LEFT(D40,LEN("DP"))="DP"</formula>
    </cfRule>
  </conditionalFormatting>
  <conditionalFormatting sqref="G3:I6">
    <cfRule type="expression" dxfId="11426" priority="859">
      <formula>F3="FÉRIAS"</formula>
    </cfRule>
    <cfRule type="expression" dxfId="11425" priority="860">
      <formula>F3="FERIADO"</formula>
    </cfRule>
    <cfRule type="expression" dxfId="11424" priority="861">
      <formula>F3="ATESTADO"</formula>
    </cfRule>
    <cfRule type="expression" dxfId="11423" priority="862">
      <formula>F3="NTRAB"</formula>
    </cfRule>
  </conditionalFormatting>
  <conditionalFormatting sqref="I8">
    <cfRule type="beginsWith" dxfId="11422" priority="857" operator="beginsWith" text="FER">
      <formula>LEFT(I8,LEN("FER"))="FER"</formula>
    </cfRule>
    <cfRule type="beginsWith" dxfId="11421" priority="858" operator="beginsWith" text="FRS">
      <formula>LEFT(I8,LEN("FRS"))="FRS"</formula>
    </cfRule>
  </conditionalFormatting>
  <conditionalFormatting sqref="I8">
    <cfRule type="beginsWith" dxfId="11420" priority="856" operator="beginsWith" text="NT">
      <formula>LEFT(I8,LEN("NT"))="NT"</formula>
    </cfRule>
  </conditionalFormatting>
  <conditionalFormatting sqref="I8">
    <cfRule type="beginsWith" dxfId="11419" priority="853" operator="beginsWith" text="ANT">
      <formula>LEFT(I8,LEN("ANT"))="ANT"</formula>
    </cfRule>
    <cfRule type="beginsWith" dxfId="11418" priority="854" operator="beginsWith" text="FAL">
      <formula>LEFT(I8,LEN("FAL"))="FAL"</formula>
    </cfRule>
    <cfRule type="beginsWith" dxfId="11417" priority="855" operator="beginsWith" text="OK">
      <formula>LEFT(I8,LEN("OK"))="OK"</formula>
    </cfRule>
  </conditionalFormatting>
  <conditionalFormatting sqref="I8">
    <cfRule type="beginsWith" dxfId="11416" priority="852" operator="beginsWith" text="ATR">
      <formula>LEFT(I8,LEN("ATR"))="ATR"</formula>
    </cfRule>
  </conditionalFormatting>
  <conditionalFormatting sqref="I8">
    <cfRule type="beginsWith" dxfId="11415" priority="851" operator="beginsWith" text="ATD">
      <formula>LEFT(I8,LEN("ATD"))="ATD"</formula>
    </cfRule>
  </conditionalFormatting>
  <conditionalFormatting sqref="I8">
    <cfRule type="beginsWith" dxfId="11414" priority="850" operator="beginsWith" text="DP">
      <formula>LEFT(I8,LEN("DP"))="DP"</formula>
    </cfRule>
  </conditionalFormatting>
  <conditionalFormatting sqref="I7">
    <cfRule type="beginsWith" dxfId="11413" priority="848" operator="beginsWith" text="FER">
      <formula>LEFT(I7,LEN("FER"))="FER"</formula>
    </cfRule>
    <cfRule type="beginsWith" dxfId="11412" priority="849" operator="beginsWith" text="FRS">
      <formula>LEFT(I7,LEN("FRS"))="FRS"</formula>
    </cfRule>
  </conditionalFormatting>
  <conditionalFormatting sqref="I7">
    <cfRule type="beginsWith" dxfId="11411" priority="847" operator="beginsWith" text="NT">
      <formula>LEFT(I7,LEN("NT"))="NT"</formula>
    </cfRule>
  </conditionalFormatting>
  <conditionalFormatting sqref="I7">
    <cfRule type="beginsWith" dxfId="11410" priority="844" operator="beginsWith" text="ANT">
      <formula>LEFT(I7,LEN("ANT"))="ANT"</formula>
    </cfRule>
    <cfRule type="beginsWith" dxfId="11409" priority="845" operator="beginsWith" text="FAL">
      <formula>LEFT(I7,LEN("FAL"))="FAL"</formula>
    </cfRule>
    <cfRule type="beginsWith" dxfId="11408" priority="846" operator="beginsWith" text="OK">
      <formula>LEFT(I7,LEN("OK"))="OK"</formula>
    </cfRule>
  </conditionalFormatting>
  <conditionalFormatting sqref="I7">
    <cfRule type="beginsWith" dxfId="11407" priority="843" operator="beginsWith" text="ATR">
      <formula>LEFT(I7,LEN("ATR"))="ATR"</formula>
    </cfRule>
  </conditionalFormatting>
  <conditionalFormatting sqref="I7">
    <cfRule type="beginsWith" dxfId="11406" priority="842" operator="beginsWith" text="ATD">
      <formula>LEFT(I7,LEN("ATD"))="ATD"</formula>
    </cfRule>
  </conditionalFormatting>
  <conditionalFormatting sqref="I7">
    <cfRule type="beginsWith" dxfId="11405" priority="841" operator="beginsWith" text="DP">
      <formula>LEFT(I7,LEN("DP"))="DP"</formula>
    </cfRule>
  </conditionalFormatting>
  <conditionalFormatting sqref="I10">
    <cfRule type="beginsWith" dxfId="11404" priority="839" operator="beginsWith" text="FER">
      <formula>LEFT(I10,LEN("FER"))="FER"</formula>
    </cfRule>
    <cfRule type="beginsWith" dxfId="11403" priority="840" operator="beginsWith" text="FRS">
      <formula>LEFT(I10,LEN("FRS"))="FRS"</formula>
    </cfRule>
  </conditionalFormatting>
  <conditionalFormatting sqref="I10">
    <cfRule type="beginsWith" dxfId="11402" priority="838" operator="beginsWith" text="NT">
      <formula>LEFT(I10,LEN("NT"))="NT"</formula>
    </cfRule>
  </conditionalFormatting>
  <conditionalFormatting sqref="I10">
    <cfRule type="beginsWith" dxfId="11401" priority="835" operator="beginsWith" text="ANT">
      <formula>LEFT(I10,LEN("ANT"))="ANT"</formula>
    </cfRule>
    <cfRule type="beginsWith" dxfId="11400" priority="836" operator="beginsWith" text="FAL">
      <formula>LEFT(I10,LEN("FAL"))="FAL"</formula>
    </cfRule>
    <cfRule type="beginsWith" dxfId="11399" priority="837" operator="beginsWith" text="OK">
      <formula>LEFT(I10,LEN("OK"))="OK"</formula>
    </cfRule>
  </conditionalFormatting>
  <conditionalFormatting sqref="I10">
    <cfRule type="beginsWith" dxfId="11398" priority="834" operator="beginsWith" text="ATR">
      <formula>LEFT(I10,LEN("ATR"))="ATR"</formula>
    </cfRule>
  </conditionalFormatting>
  <conditionalFormatting sqref="I10">
    <cfRule type="beginsWith" dxfId="11397" priority="833" operator="beginsWith" text="ATD">
      <formula>LEFT(I10,LEN("ATD"))="ATD"</formula>
    </cfRule>
  </conditionalFormatting>
  <conditionalFormatting sqref="I10">
    <cfRule type="beginsWith" dxfId="11396" priority="832" stopIfTrue="1" operator="beginsWith" text="DP">
      <formula>LEFT(I10,LEN("DP"))="DP"</formula>
    </cfRule>
  </conditionalFormatting>
  <conditionalFormatting sqref="I9">
    <cfRule type="beginsWith" dxfId="11395" priority="830" operator="beginsWith" text="FER">
      <formula>LEFT(I9,LEN("FER"))="FER"</formula>
    </cfRule>
    <cfRule type="beginsWith" dxfId="11394" priority="831" operator="beginsWith" text="FRS">
      <formula>LEFT(I9,LEN("FRS"))="FRS"</formula>
    </cfRule>
  </conditionalFormatting>
  <conditionalFormatting sqref="I9">
    <cfRule type="beginsWith" dxfId="11393" priority="829" operator="beginsWith" text="NT">
      <formula>LEFT(I9,LEN("NT"))="NT"</formula>
    </cfRule>
  </conditionalFormatting>
  <conditionalFormatting sqref="I9">
    <cfRule type="beginsWith" dxfId="11392" priority="826" operator="beginsWith" text="ANT">
      <formula>LEFT(I9,LEN("ANT"))="ANT"</formula>
    </cfRule>
    <cfRule type="beginsWith" dxfId="11391" priority="827" operator="beginsWith" text="FAL">
      <formula>LEFT(I9,LEN("FAL"))="FAL"</formula>
    </cfRule>
    <cfRule type="beginsWith" dxfId="11390" priority="828" operator="beginsWith" text="OK">
      <formula>LEFT(I9,LEN("OK"))="OK"</formula>
    </cfRule>
  </conditionalFormatting>
  <conditionalFormatting sqref="I9">
    <cfRule type="beginsWith" dxfId="11389" priority="825" operator="beginsWith" text="ATR">
      <formula>LEFT(I9,LEN("ATR"))="ATR"</formula>
    </cfRule>
  </conditionalFormatting>
  <conditionalFormatting sqref="I9">
    <cfRule type="beginsWith" dxfId="11388" priority="824" operator="beginsWith" text="ATD">
      <formula>LEFT(I9,LEN("ATD"))="ATD"</formula>
    </cfRule>
  </conditionalFormatting>
  <conditionalFormatting sqref="I9">
    <cfRule type="beginsWith" dxfId="11387" priority="823" operator="beginsWith" text="DP">
      <formula>LEFT(I9,LEN("DP"))="DP"</formula>
    </cfRule>
  </conditionalFormatting>
  <conditionalFormatting sqref="I12">
    <cfRule type="beginsWith" dxfId="11386" priority="821" operator="beginsWith" text="FER">
      <formula>LEFT(I12,LEN("FER"))="FER"</formula>
    </cfRule>
    <cfRule type="beginsWith" dxfId="11385" priority="822" operator="beginsWith" text="FRS">
      <formula>LEFT(I12,LEN("FRS"))="FRS"</formula>
    </cfRule>
  </conditionalFormatting>
  <conditionalFormatting sqref="I12">
    <cfRule type="beginsWith" dxfId="11384" priority="820" operator="beginsWith" text="NT">
      <formula>LEFT(I12,LEN("NT"))="NT"</formula>
    </cfRule>
  </conditionalFormatting>
  <conditionalFormatting sqref="I12">
    <cfRule type="beginsWith" dxfId="11383" priority="817" operator="beginsWith" text="ANT">
      <formula>LEFT(I12,LEN("ANT"))="ANT"</formula>
    </cfRule>
    <cfRule type="beginsWith" dxfId="11382" priority="818" operator="beginsWith" text="FAL">
      <formula>LEFT(I12,LEN("FAL"))="FAL"</formula>
    </cfRule>
    <cfRule type="beginsWith" dxfId="11381" priority="819" operator="beginsWith" text="OK">
      <formula>LEFT(I12,LEN("OK"))="OK"</formula>
    </cfRule>
  </conditionalFormatting>
  <conditionalFormatting sqref="I12">
    <cfRule type="beginsWith" dxfId="11380" priority="816" operator="beginsWith" text="ATR">
      <formula>LEFT(I12,LEN("ATR"))="ATR"</formula>
    </cfRule>
  </conditionalFormatting>
  <conditionalFormatting sqref="I12">
    <cfRule type="beginsWith" dxfId="11379" priority="815" operator="beginsWith" text="ATD">
      <formula>LEFT(I12,LEN("ATD"))="ATD"</formula>
    </cfRule>
  </conditionalFormatting>
  <conditionalFormatting sqref="I12">
    <cfRule type="beginsWith" dxfId="11378" priority="814" operator="beginsWith" text="DP">
      <formula>LEFT(I12,LEN("DP"))="DP"</formula>
    </cfRule>
  </conditionalFormatting>
  <conditionalFormatting sqref="I11">
    <cfRule type="beginsWith" dxfId="11377" priority="812" operator="beginsWith" text="FER">
      <formula>LEFT(I11,LEN("FER"))="FER"</formula>
    </cfRule>
    <cfRule type="beginsWith" dxfId="11376" priority="813" operator="beginsWith" text="FRS">
      <formula>LEFT(I11,LEN("FRS"))="FRS"</formula>
    </cfRule>
  </conditionalFormatting>
  <conditionalFormatting sqref="I11">
    <cfRule type="beginsWith" dxfId="11375" priority="811" operator="beginsWith" text="NT">
      <formula>LEFT(I11,LEN("NT"))="NT"</formula>
    </cfRule>
  </conditionalFormatting>
  <conditionalFormatting sqref="I11">
    <cfRule type="beginsWith" dxfId="11374" priority="808" operator="beginsWith" text="ANT">
      <formula>LEFT(I11,LEN("ANT"))="ANT"</formula>
    </cfRule>
    <cfRule type="beginsWith" dxfId="11373" priority="809" operator="beginsWith" text="FAL">
      <formula>LEFT(I11,LEN("FAL"))="FAL"</formula>
    </cfRule>
    <cfRule type="beginsWith" dxfId="11372" priority="810" operator="beginsWith" text="OK">
      <formula>LEFT(I11,LEN("OK"))="OK"</formula>
    </cfRule>
  </conditionalFormatting>
  <conditionalFormatting sqref="I11">
    <cfRule type="beginsWith" dxfId="11371" priority="807" operator="beginsWith" text="ATR">
      <formula>LEFT(I11,LEN("ATR"))="ATR"</formula>
    </cfRule>
  </conditionalFormatting>
  <conditionalFormatting sqref="I11">
    <cfRule type="beginsWith" dxfId="11370" priority="806" operator="beginsWith" text="ATD">
      <formula>LEFT(I11,LEN("ATD"))="ATD"</formula>
    </cfRule>
  </conditionalFormatting>
  <conditionalFormatting sqref="I11">
    <cfRule type="beginsWith" dxfId="11369" priority="805" operator="beginsWith" text="DP">
      <formula>LEFT(I11,LEN("DP"))="DP"</formula>
    </cfRule>
  </conditionalFormatting>
  <conditionalFormatting sqref="I14">
    <cfRule type="beginsWith" dxfId="11368" priority="803" operator="beginsWith" text="FER">
      <formula>LEFT(I14,LEN("FER"))="FER"</formula>
    </cfRule>
    <cfRule type="beginsWith" dxfId="11367" priority="804" operator="beginsWith" text="FRS">
      <formula>LEFT(I14,LEN("FRS"))="FRS"</formula>
    </cfRule>
  </conditionalFormatting>
  <conditionalFormatting sqref="I14">
    <cfRule type="beginsWith" dxfId="11366" priority="802" operator="beginsWith" text="NT">
      <formula>LEFT(I14,LEN("NT"))="NT"</formula>
    </cfRule>
  </conditionalFormatting>
  <conditionalFormatting sqref="I14">
    <cfRule type="beginsWith" dxfId="11365" priority="799" operator="beginsWith" text="ANT">
      <formula>LEFT(I14,LEN("ANT"))="ANT"</formula>
    </cfRule>
    <cfRule type="beginsWith" dxfId="11364" priority="800" operator="beginsWith" text="FAL">
      <formula>LEFT(I14,LEN("FAL"))="FAL"</formula>
    </cfRule>
    <cfRule type="beginsWith" dxfId="11363" priority="801" operator="beginsWith" text="OK">
      <formula>LEFT(I14,LEN("OK"))="OK"</formula>
    </cfRule>
  </conditionalFormatting>
  <conditionalFormatting sqref="I14">
    <cfRule type="beginsWith" dxfId="11362" priority="798" operator="beginsWith" text="ATR">
      <formula>LEFT(I14,LEN("ATR"))="ATR"</formula>
    </cfRule>
  </conditionalFormatting>
  <conditionalFormatting sqref="I14">
    <cfRule type="beginsWith" dxfId="11361" priority="797" operator="beginsWith" text="ATD">
      <formula>LEFT(I14,LEN("ATD"))="ATD"</formula>
    </cfRule>
  </conditionalFormatting>
  <conditionalFormatting sqref="I14">
    <cfRule type="beginsWith" dxfId="11360" priority="796" stopIfTrue="1" operator="beginsWith" text="DP">
      <formula>LEFT(I14,LEN("DP"))="DP"</formula>
    </cfRule>
  </conditionalFormatting>
  <conditionalFormatting sqref="I13">
    <cfRule type="beginsWith" dxfId="11359" priority="794" operator="beginsWith" text="FER">
      <formula>LEFT(I13,LEN("FER"))="FER"</formula>
    </cfRule>
    <cfRule type="beginsWith" dxfId="11358" priority="795" operator="beginsWith" text="FRS">
      <formula>LEFT(I13,LEN("FRS"))="FRS"</formula>
    </cfRule>
  </conditionalFormatting>
  <conditionalFormatting sqref="I13">
    <cfRule type="beginsWith" dxfId="11357" priority="793" operator="beginsWith" text="NT">
      <formula>LEFT(I13,LEN("NT"))="NT"</formula>
    </cfRule>
  </conditionalFormatting>
  <conditionalFormatting sqref="I13">
    <cfRule type="beginsWith" dxfId="11356" priority="790" operator="beginsWith" text="ANT">
      <formula>LEFT(I13,LEN("ANT"))="ANT"</formula>
    </cfRule>
    <cfRule type="beginsWith" dxfId="11355" priority="791" operator="beginsWith" text="FAL">
      <formula>LEFT(I13,LEN("FAL"))="FAL"</formula>
    </cfRule>
    <cfRule type="beginsWith" dxfId="11354" priority="792" operator="beginsWith" text="OK">
      <formula>LEFT(I13,LEN("OK"))="OK"</formula>
    </cfRule>
  </conditionalFormatting>
  <conditionalFormatting sqref="I13">
    <cfRule type="beginsWith" dxfId="11353" priority="789" operator="beginsWith" text="ATR">
      <formula>LEFT(I13,LEN("ATR"))="ATR"</formula>
    </cfRule>
  </conditionalFormatting>
  <conditionalFormatting sqref="I13">
    <cfRule type="beginsWith" dxfId="11352" priority="788" operator="beginsWith" text="ATD">
      <formula>LEFT(I13,LEN("ATD"))="ATD"</formula>
    </cfRule>
  </conditionalFormatting>
  <conditionalFormatting sqref="I13">
    <cfRule type="beginsWith" dxfId="11351" priority="787" operator="beginsWith" text="DP">
      <formula>LEFT(I13,LEN("DP"))="DP"</formula>
    </cfRule>
  </conditionalFormatting>
  <conditionalFormatting sqref="I16">
    <cfRule type="beginsWith" dxfId="11350" priority="785" operator="beginsWith" text="FER">
      <formula>LEFT(I16,LEN("FER"))="FER"</formula>
    </cfRule>
    <cfRule type="beginsWith" dxfId="11349" priority="786" operator="beginsWith" text="FRS">
      <formula>LEFT(I16,LEN("FRS"))="FRS"</formula>
    </cfRule>
  </conditionalFormatting>
  <conditionalFormatting sqref="I16">
    <cfRule type="beginsWith" dxfId="11348" priority="784" operator="beginsWith" text="NT">
      <formula>LEFT(I16,LEN("NT"))="NT"</formula>
    </cfRule>
  </conditionalFormatting>
  <conditionalFormatting sqref="I16">
    <cfRule type="beginsWith" dxfId="11347" priority="781" operator="beginsWith" text="ANT">
      <formula>LEFT(I16,LEN("ANT"))="ANT"</formula>
    </cfRule>
    <cfRule type="beginsWith" dxfId="11346" priority="782" operator="beginsWith" text="FAL">
      <formula>LEFT(I16,LEN("FAL"))="FAL"</formula>
    </cfRule>
    <cfRule type="beginsWith" dxfId="11345" priority="783" operator="beginsWith" text="OK">
      <formula>LEFT(I16,LEN("OK"))="OK"</formula>
    </cfRule>
  </conditionalFormatting>
  <conditionalFormatting sqref="I16">
    <cfRule type="beginsWith" dxfId="11344" priority="780" operator="beginsWith" text="ATR">
      <formula>LEFT(I16,LEN("ATR"))="ATR"</formula>
    </cfRule>
  </conditionalFormatting>
  <conditionalFormatting sqref="I16">
    <cfRule type="beginsWith" dxfId="11343" priority="779" operator="beginsWith" text="ATD">
      <formula>LEFT(I16,LEN("ATD"))="ATD"</formula>
    </cfRule>
  </conditionalFormatting>
  <conditionalFormatting sqref="I16">
    <cfRule type="beginsWith" dxfId="11342" priority="778" operator="beginsWith" text="DP">
      <formula>LEFT(I16,LEN("DP"))="DP"</formula>
    </cfRule>
  </conditionalFormatting>
  <conditionalFormatting sqref="I15">
    <cfRule type="beginsWith" dxfId="11341" priority="776" operator="beginsWith" text="FER">
      <formula>LEFT(I15,LEN("FER"))="FER"</formula>
    </cfRule>
    <cfRule type="beginsWith" dxfId="11340" priority="777" operator="beginsWith" text="FRS">
      <formula>LEFT(I15,LEN("FRS"))="FRS"</formula>
    </cfRule>
  </conditionalFormatting>
  <conditionalFormatting sqref="I15">
    <cfRule type="beginsWith" dxfId="11339" priority="775" operator="beginsWith" text="NT">
      <formula>LEFT(I15,LEN("NT"))="NT"</formula>
    </cfRule>
  </conditionalFormatting>
  <conditionalFormatting sqref="I15">
    <cfRule type="beginsWith" dxfId="11338" priority="772" operator="beginsWith" text="ANT">
      <formula>LEFT(I15,LEN("ANT"))="ANT"</formula>
    </cfRule>
    <cfRule type="beginsWith" dxfId="11337" priority="773" operator="beginsWith" text="FAL">
      <formula>LEFT(I15,LEN("FAL"))="FAL"</formula>
    </cfRule>
    <cfRule type="beginsWith" dxfId="11336" priority="774" operator="beginsWith" text="OK">
      <formula>LEFT(I15,LEN("OK"))="OK"</formula>
    </cfRule>
  </conditionalFormatting>
  <conditionalFormatting sqref="I15">
    <cfRule type="beginsWith" dxfId="11335" priority="771" operator="beginsWith" text="ATR">
      <formula>LEFT(I15,LEN("ATR"))="ATR"</formula>
    </cfRule>
  </conditionalFormatting>
  <conditionalFormatting sqref="I15">
    <cfRule type="beginsWith" dxfId="11334" priority="770" operator="beginsWith" text="ATD">
      <formula>LEFT(I15,LEN("ATD"))="ATD"</formula>
    </cfRule>
  </conditionalFormatting>
  <conditionalFormatting sqref="I15">
    <cfRule type="beginsWith" dxfId="11333" priority="769" operator="beginsWith" text="DP">
      <formula>LEFT(I15,LEN("DP"))="DP"</formula>
    </cfRule>
  </conditionalFormatting>
  <conditionalFormatting sqref="I18">
    <cfRule type="beginsWith" dxfId="11332" priority="767" operator="beginsWith" text="FER">
      <formula>LEFT(I18,LEN("FER"))="FER"</formula>
    </cfRule>
    <cfRule type="beginsWith" dxfId="11331" priority="768" operator="beginsWith" text="FRS">
      <formula>LEFT(I18,LEN("FRS"))="FRS"</formula>
    </cfRule>
  </conditionalFormatting>
  <conditionalFormatting sqref="I18">
    <cfRule type="beginsWith" dxfId="11330" priority="766" operator="beginsWith" text="NT">
      <formula>LEFT(I18,LEN("NT"))="NT"</formula>
    </cfRule>
  </conditionalFormatting>
  <conditionalFormatting sqref="I18">
    <cfRule type="beginsWith" dxfId="11329" priority="763" operator="beginsWith" text="ANT">
      <formula>LEFT(I18,LEN("ANT"))="ANT"</formula>
    </cfRule>
    <cfRule type="beginsWith" dxfId="11328" priority="764" operator="beginsWith" text="FAL">
      <formula>LEFT(I18,LEN("FAL"))="FAL"</formula>
    </cfRule>
    <cfRule type="beginsWith" dxfId="11327" priority="765" operator="beginsWith" text="OK">
      <formula>LEFT(I18,LEN("OK"))="OK"</formula>
    </cfRule>
  </conditionalFormatting>
  <conditionalFormatting sqref="I18">
    <cfRule type="beginsWith" dxfId="11326" priority="762" operator="beginsWith" text="ATR">
      <formula>LEFT(I18,LEN("ATR"))="ATR"</formula>
    </cfRule>
  </conditionalFormatting>
  <conditionalFormatting sqref="I18">
    <cfRule type="beginsWith" dxfId="11325" priority="761" operator="beginsWith" text="ATD">
      <formula>LEFT(I18,LEN("ATD"))="ATD"</formula>
    </cfRule>
  </conditionalFormatting>
  <conditionalFormatting sqref="I18">
    <cfRule type="beginsWith" dxfId="11324" priority="760" stopIfTrue="1" operator="beginsWith" text="DP">
      <formula>LEFT(I18,LEN("DP"))="DP"</formula>
    </cfRule>
  </conditionalFormatting>
  <conditionalFormatting sqref="I17">
    <cfRule type="beginsWith" dxfId="11323" priority="758" operator="beginsWith" text="FER">
      <formula>LEFT(I17,LEN("FER"))="FER"</formula>
    </cfRule>
    <cfRule type="beginsWith" dxfId="11322" priority="759" operator="beginsWith" text="FRS">
      <formula>LEFT(I17,LEN("FRS"))="FRS"</formula>
    </cfRule>
  </conditionalFormatting>
  <conditionalFormatting sqref="I17">
    <cfRule type="beginsWith" dxfId="11321" priority="757" operator="beginsWith" text="NT">
      <formula>LEFT(I17,LEN("NT"))="NT"</formula>
    </cfRule>
  </conditionalFormatting>
  <conditionalFormatting sqref="I17">
    <cfRule type="beginsWith" dxfId="11320" priority="754" operator="beginsWith" text="ANT">
      <formula>LEFT(I17,LEN("ANT"))="ANT"</formula>
    </cfRule>
    <cfRule type="beginsWith" dxfId="11319" priority="755" operator="beginsWith" text="FAL">
      <formula>LEFT(I17,LEN("FAL"))="FAL"</formula>
    </cfRule>
    <cfRule type="beginsWith" dxfId="11318" priority="756" operator="beginsWith" text="OK">
      <formula>LEFT(I17,LEN("OK"))="OK"</formula>
    </cfRule>
  </conditionalFormatting>
  <conditionalFormatting sqref="I17">
    <cfRule type="beginsWith" dxfId="11317" priority="753" operator="beginsWith" text="ATR">
      <formula>LEFT(I17,LEN("ATR"))="ATR"</formula>
    </cfRule>
  </conditionalFormatting>
  <conditionalFormatting sqref="I17">
    <cfRule type="beginsWith" dxfId="11316" priority="752" operator="beginsWith" text="ATD">
      <formula>LEFT(I17,LEN("ATD"))="ATD"</formula>
    </cfRule>
  </conditionalFormatting>
  <conditionalFormatting sqref="I17">
    <cfRule type="beginsWith" dxfId="11315" priority="751" operator="beginsWith" text="DP">
      <formula>LEFT(I17,LEN("DP"))="DP"</formula>
    </cfRule>
  </conditionalFormatting>
  <conditionalFormatting sqref="I20">
    <cfRule type="beginsWith" dxfId="11314" priority="749" operator="beginsWith" text="FER">
      <formula>LEFT(I20,LEN("FER"))="FER"</formula>
    </cfRule>
    <cfRule type="beginsWith" dxfId="11313" priority="750" operator="beginsWith" text="FRS">
      <formula>LEFT(I20,LEN("FRS"))="FRS"</formula>
    </cfRule>
  </conditionalFormatting>
  <conditionalFormatting sqref="I20">
    <cfRule type="beginsWith" dxfId="11312" priority="748" operator="beginsWith" text="NT">
      <formula>LEFT(I20,LEN("NT"))="NT"</formula>
    </cfRule>
  </conditionalFormatting>
  <conditionalFormatting sqref="I20">
    <cfRule type="beginsWith" dxfId="11311" priority="745" operator="beginsWith" text="ANT">
      <formula>LEFT(I20,LEN("ANT"))="ANT"</formula>
    </cfRule>
    <cfRule type="beginsWith" dxfId="11310" priority="746" operator="beginsWith" text="FAL">
      <formula>LEFT(I20,LEN("FAL"))="FAL"</formula>
    </cfRule>
    <cfRule type="beginsWith" dxfId="11309" priority="747" operator="beginsWith" text="OK">
      <formula>LEFT(I20,LEN("OK"))="OK"</formula>
    </cfRule>
  </conditionalFormatting>
  <conditionalFormatting sqref="I20">
    <cfRule type="beginsWith" dxfId="11308" priority="744" operator="beginsWith" text="ATR">
      <formula>LEFT(I20,LEN("ATR"))="ATR"</formula>
    </cfRule>
  </conditionalFormatting>
  <conditionalFormatting sqref="I20">
    <cfRule type="beginsWith" dxfId="11307" priority="743" operator="beginsWith" text="ATD">
      <formula>LEFT(I20,LEN("ATD"))="ATD"</formula>
    </cfRule>
  </conditionalFormatting>
  <conditionalFormatting sqref="I20">
    <cfRule type="beginsWith" dxfId="11306" priority="742" operator="beginsWith" text="DP">
      <formula>LEFT(I20,LEN("DP"))="DP"</formula>
    </cfRule>
  </conditionalFormatting>
  <conditionalFormatting sqref="I19">
    <cfRule type="beginsWith" dxfId="11305" priority="740" operator="beginsWith" text="FER">
      <formula>LEFT(I19,LEN("FER"))="FER"</formula>
    </cfRule>
    <cfRule type="beginsWith" dxfId="11304" priority="741" operator="beginsWith" text="FRS">
      <formula>LEFT(I19,LEN("FRS"))="FRS"</formula>
    </cfRule>
  </conditionalFormatting>
  <conditionalFormatting sqref="I19">
    <cfRule type="beginsWith" dxfId="11303" priority="739" operator="beginsWith" text="NT">
      <formula>LEFT(I19,LEN("NT"))="NT"</formula>
    </cfRule>
  </conditionalFormatting>
  <conditionalFormatting sqref="I19">
    <cfRule type="beginsWith" dxfId="11302" priority="736" operator="beginsWith" text="ANT">
      <formula>LEFT(I19,LEN("ANT"))="ANT"</formula>
    </cfRule>
    <cfRule type="beginsWith" dxfId="11301" priority="737" operator="beginsWith" text="FAL">
      <formula>LEFT(I19,LEN("FAL"))="FAL"</formula>
    </cfRule>
    <cfRule type="beginsWith" dxfId="11300" priority="738" operator="beginsWith" text="OK">
      <formula>LEFT(I19,LEN("OK"))="OK"</formula>
    </cfRule>
  </conditionalFormatting>
  <conditionalFormatting sqref="I19">
    <cfRule type="beginsWith" dxfId="11299" priority="735" operator="beginsWith" text="ATR">
      <formula>LEFT(I19,LEN("ATR"))="ATR"</formula>
    </cfRule>
  </conditionalFormatting>
  <conditionalFormatting sqref="I19">
    <cfRule type="beginsWith" dxfId="11298" priority="734" operator="beginsWith" text="ATD">
      <formula>LEFT(I19,LEN("ATD"))="ATD"</formula>
    </cfRule>
  </conditionalFormatting>
  <conditionalFormatting sqref="I19">
    <cfRule type="beginsWith" dxfId="11297" priority="733" operator="beginsWith" text="DP">
      <formula>LEFT(I19,LEN("DP"))="DP"</formula>
    </cfRule>
  </conditionalFormatting>
  <conditionalFormatting sqref="I22">
    <cfRule type="beginsWith" dxfId="11296" priority="731" operator="beginsWith" text="FER">
      <formula>LEFT(I22,LEN("FER"))="FER"</formula>
    </cfRule>
    <cfRule type="beginsWith" dxfId="11295" priority="732" operator="beginsWith" text="FRS">
      <formula>LEFT(I22,LEN("FRS"))="FRS"</formula>
    </cfRule>
  </conditionalFormatting>
  <conditionalFormatting sqref="I22">
    <cfRule type="beginsWith" dxfId="11294" priority="730" operator="beginsWith" text="NT">
      <formula>LEFT(I22,LEN("NT"))="NT"</formula>
    </cfRule>
  </conditionalFormatting>
  <conditionalFormatting sqref="I22">
    <cfRule type="beginsWith" dxfId="11293" priority="727" operator="beginsWith" text="ANT">
      <formula>LEFT(I22,LEN("ANT"))="ANT"</formula>
    </cfRule>
    <cfRule type="beginsWith" dxfId="11292" priority="728" operator="beginsWith" text="FAL">
      <formula>LEFT(I22,LEN("FAL"))="FAL"</formula>
    </cfRule>
    <cfRule type="beginsWith" dxfId="11291" priority="729" operator="beginsWith" text="OK">
      <formula>LEFT(I22,LEN("OK"))="OK"</formula>
    </cfRule>
  </conditionalFormatting>
  <conditionalFormatting sqref="I22">
    <cfRule type="beginsWith" dxfId="11290" priority="726" operator="beginsWith" text="ATR">
      <formula>LEFT(I22,LEN("ATR"))="ATR"</formula>
    </cfRule>
  </conditionalFormatting>
  <conditionalFormatting sqref="I22">
    <cfRule type="beginsWith" dxfId="11289" priority="725" operator="beginsWith" text="ATD">
      <formula>LEFT(I22,LEN("ATD"))="ATD"</formula>
    </cfRule>
  </conditionalFormatting>
  <conditionalFormatting sqref="I22">
    <cfRule type="beginsWith" dxfId="11288" priority="724" stopIfTrue="1" operator="beginsWith" text="DP">
      <formula>LEFT(I22,LEN("DP"))="DP"</formula>
    </cfRule>
  </conditionalFormatting>
  <conditionalFormatting sqref="I21">
    <cfRule type="beginsWith" dxfId="11287" priority="722" operator="beginsWith" text="FER">
      <formula>LEFT(I21,LEN("FER"))="FER"</formula>
    </cfRule>
    <cfRule type="beginsWith" dxfId="11286" priority="723" operator="beginsWith" text="FRS">
      <formula>LEFT(I21,LEN("FRS"))="FRS"</formula>
    </cfRule>
  </conditionalFormatting>
  <conditionalFormatting sqref="I21">
    <cfRule type="beginsWith" dxfId="11285" priority="721" operator="beginsWith" text="NT">
      <formula>LEFT(I21,LEN("NT"))="NT"</formula>
    </cfRule>
  </conditionalFormatting>
  <conditionalFormatting sqref="I21">
    <cfRule type="beginsWith" dxfId="11284" priority="718" operator="beginsWith" text="ANT">
      <formula>LEFT(I21,LEN("ANT"))="ANT"</formula>
    </cfRule>
    <cfRule type="beginsWith" dxfId="11283" priority="719" operator="beginsWith" text="FAL">
      <formula>LEFT(I21,LEN("FAL"))="FAL"</formula>
    </cfRule>
    <cfRule type="beginsWith" dxfId="11282" priority="720" operator="beginsWith" text="OK">
      <formula>LEFT(I21,LEN("OK"))="OK"</formula>
    </cfRule>
  </conditionalFormatting>
  <conditionalFormatting sqref="I21">
    <cfRule type="beginsWith" dxfId="11281" priority="717" operator="beginsWith" text="ATR">
      <formula>LEFT(I21,LEN("ATR"))="ATR"</formula>
    </cfRule>
  </conditionalFormatting>
  <conditionalFormatting sqref="I21">
    <cfRule type="beginsWith" dxfId="11280" priority="716" operator="beginsWith" text="ATD">
      <formula>LEFT(I21,LEN("ATD"))="ATD"</formula>
    </cfRule>
  </conditionalFormatting>
  <conditionalFormatting sqref="I21">
    <cfRule type="beginsWith" dxfId="11279" priority="715" operator="beginsWith" text="DP">
      <formula>LEFT(I21,LEN("DP"))="DP"</formula>
    </cfRule>
  </conditionalFormatting>
  <conditionalFormatting sqref="I24">
    <cfRule type="beginsWith" dxfId="11278" priority="713" operator="beginsWith" text="FER">
      <formula>LEFT(I24,LEN("FER"))="FER"</formula>
    </cfRule>
    <cfRule type="beginsWith" dxfId="11277" priority="714" operator="beginsWith" text="FRS">
      <formula>LEFT(I24,LEN("FRS"))="FRS"</formula>
    </cfRule>
  </conditionalFormatting>
  <conditionalFormatting sqref="I24">
    <cfRule type="beginsWith" dxfId="11276" priority="712" operator="beginsWith" text="NT">
      <formula>LEFT(I24,LEN("NT"))="NT"</formula>
    </cfRule>
  </conditionalFormatting>
  <conditionalFormatting sqref="I24">
    <cfRule type="beginsWith" dxfId="11275" priority="709" operator="beginsWith" text="ANT">
      <formula>LEFT(I24,LEN("ANT"))="ANT"</formula>
    </cfRule>
    <cfRule type="beginsWith" dxfId="11274" priority="710" operator="beginsWith" text="FAL">
      <formula>LEFT(I24,LEN("FAL"))="FAL"</formula>
    </cfRule>
    <cfRule type="beginsWith" dxfId="11273" priority="711" operator="beginsWith" text="OK">
      <formula>LEFT(I24,LEN("OK"))="OK"</formula>
    </cfRule>
  </conditionalFormatting>
  <conditionalFormatting sqref="I24">
    <cfRule type="beginsWith" dxfId="11272" priority="708" operator="beginsWith" text="ATR">
      <formula>LEFT(I24,LEN("ATR"))="ATR"</formula>
    </cfRule>
  </conditionalFormatting>
  <conditionalFormatting sqref="I24">
    <cfRule type="beginsWith" dxfId="11271" priority="707" operator="beginsWith" text="ATD">
      <formula>LEFT(I24,LEN("ATD"))="ATD"</formula>
    </cfRule>
  </conditionalFormatting>
  <conditionalFormatting sqref="I24">
    <cfRule type="beginsWith" dxfId="11270" priority="706" operator="beginsWith" text="DP">
      <formula>LEFT(I24,LEN("DP"))="DP"</formula>
    </cfRule>
  </conditionalFormatting>
  <conditionalFormatting sqref="I23">
    <cfRule type="beginsWith" dxfId="11269" priority="704" operator="beginsWith" text="FER">
      <formula>LEFT(I23,LEN("FER"))="FER"</formula>
    </cfRule>
    <cfRule type="beginsWith" dxfId="11268" priority="705" operator="beginsWith" text="FRS">
      <formula>LEFT(I23,LEN("FRS"))="FRS"</formula>
    </cfRule>
  </conditionalFormatting>
  <conditionalFormatting sqref="I23">
    <cfRule type="beginsWith" dxfId="11267" priority="703" operator="beginsWith" text="NT">
      <formula>LEFT(I23,LEN("NT"))="NT"</formula>
    </cfRule>
  </conditionalFormatting>
  <conditionalFormatting sqref="I23">
    <cfRule type="beginsWith" dxfId="11266" priority="700" operator="beginsWith" text="ANT">
      <formula>LEFT(I23,LEN("ANT"))="ANT"</formula>
    </cfRule>
    <cfRule type="beginsWith" dxfId="11265" priority="701" operator="beginsWith" text="FAL">
      <formula>LEFT(I23,LEN("FAL"))="FAL"</formula>
    </cfRule>
    <cfRule type="beginsWith" dxfId="11264" priority="702" operator="beginsWith" text="OK">
      <formula>LEFT(I23,LEN("OK"))="OK"</formula>
    </cfRule>
  </conditionalFormatting>
  <conditionalFormatting sqref="I23">
    <cfRule type="beginsWith" dxfId="11263" priority="699" operator="beginsWith" text="ATR">
      <formula>LEFT(I23,LEN("ATR"))="ATR"</formula>
    </cfRule>
  </conditionalFormatting>
  <conditionalFormatting sqref="I23">
    <cfRule type="beginsWith" dxfId="11262" priority="698" operator="beginsWith" text="ATD">
      <formula>LEFT(I23,LEN("ATD"))="ATD"</formula>
    </cfRule>
  </conditionalFormatting>
  <conditionalFormatting sqref="I23">
    <cfRule type="beginsWith" dxfId="11261" priority="697" operator="beginsWith" text="DP">
      <formula>LEFT(I23,LEN("DP"))="DP"</formula>
    </cfRule>
  </conditionalFormatting>
  <conditionalFormatting sqref="I26">
    <cfRule type="beginsWith" dxfId="11260" priority="695" operator="beginsWith" text="FER">
      <formula>LEFT(I26,LEN("FER"))="FER"</formula>
    </cfRule>
    <cfRule type="beginsWith" dxfId="11259" priority="696" operator="beginsWith" text="FRS">
      <formula>LEFT(I26,LEN("FRS"))="FRS"</formula>
    </cfRule>
  </conditionalFormatting>
  <conditionalFormatting sqref="I26">
    <cfRule type="beginsWith" dxfId="11258" priority="694" operator="beginsWith" text="NT">
      <formula>LEFT(I26,LEN("NT"))="NT"</formula>
    </cfRule>
  </conditionalFormatting>
  <conditionalFormatting sqref="I26">
    <cfRule type="beginsWith" dxfId="11257" priority="691" operator="beginsWith" text="ANT">
      <formula>LEFT(I26,LEN("ANT"))="ANT"</formula>
    </cfRule>
    <cfRule type="beginsWith" dxfId="11256" priority="692" operator="beginsWith" text="FAL">
      <formula>LEFT(I26,LEN("FAL"))="FAL"</formula>
    </cfRule>
    <cfRule type="beginsWith" dxfId="11255" priority="693" operator="beginsWith" text="OK">
      <formula>LEFT(I26,LEN("OK"))="OK"</formula>
    </cfRule>
  </conditionalFormatting>
  <conditionalFormatting sqref="I26">
    <cfRule type="beginsWith" dxfId="11254" priority="690" operator="beginsWith" text="ATR">
      <formula>LEFT(I26,LEN("ATR"))="ATR"</formula>
    </cfRule>
  </conditionalFormatting>
  <conditionalFormatting sqref="I26">
    <cfRule type="beginsWith" dxfId="11253" priority="689" operator="beginsWith" text="ATD">
      <formula>LEFT(I26,LEN("ATD"))="ATD"</formula>
    </cfRule>
  </conditionalFormatting>
  <conditionalFormatting sqref="I26">
    <cfRule type="beginsWith" dxfId="11252" priority="688" stopIfTrue="1" operator="beginsWith" text="DP">
      <formula>LEFT(I26,LEN("DP"))="DP"</formula>
    </cfRule>
  </conditionalFormatting>
  <conditionalFormatting sqref="I25">
    <cfRule type="beginsWith" dxfId="11251" priority="686" operator="beginsWith" text="FER">
      <formula>LEFT(I25,LEN("FER"))="FER"</formula>
    </cfRule>
    <cfRule type="beginsWith" dxfId="11250" priority="687" operator="beginsWith" text="FRS">
      <formula>LEFT(I25,LEN("FRS"))="FRS"</formula>
    </cfRule>
  </conditionalFormatting>
  <conditionalFormatting sqref="I25">
    <cfRule type="beginsWith" dxfId="11249" priority="685" operator="beginsWith" text="NT">
      <formula>LEFT(I25,LEN("NT"))="NT"</formula>
    </cfRule>
  </conditionalFormatting>
  <conditionalFormatting sqref="I25">
    <cfRule type="beginsWith" dxfId="11248" priority="682" operator="beginsWith" text="ANT">
      <formula>LEFT(I25,LEN("ANT"))="ANT"</formula>
    </cfRule>
    <cfRule type="beginsWith" dxfId="11247" priority="683" operator="beginsWith" text="FAL">
      <formula>LEFT(I25,LEN("FAL"))="FAL"</formula>
    </cfRule>
    <cfRule type="beginsWith" dxfId="11246" priority="684" operator="beginsWith" text="OK">
      <formula>LEFT(I25,LEN("OK"))="OK"</formula>
    </cfRule>
  </conditionalFormatting>
  <conditionalFormatting sqref="I25">
    <cfRule type="beginsWith" dxfId="11245" priority="681" operator="beginsWith" text="ATR">
      <formula>LEFT(I25,LEN("ATR"))="ATR"</formula>
    </cfRule>
  </conditionalFormatting>
  <conditionalFormatting sqref="I25">
    <cfRule type="beginsWith" dxfId="11244" priority="680" operator="beginsWith" text="ATD">
      <formula>LEFT(I25,LEN("ATD"))="ATD"</formula>
    </cfRule>
  </conditionalFormatting>
  <conditionalFormatting sqref="I25">
    <cfRule type="beginsWith" dxfId="11243" priority="679" operator="beginsWith" text="DP">
      <formula>LEFT(I25,LEN("DP"))="DP"</formula>
    </cfRule>
  </conditionalFormatting>
  <conditionalFormatting sqref="G29:I30">
    <cfRule type="expression" dxfId="11242" priority="675">
      <formula>F27="FERIADO"</formula>
    </cfRule>
    <cfRule type="expression" dxfId="11241" priority="676">
      <formula>F27="FÉRIAS"</formula>
    </cfRule>
    <cfRule type="expression" dxfId="11240" priority="677">
      <formula>F27="ATESTADO"</formula>
    </cfRule>
    <cfRule type="expression" dxfId="11239" priority="678">
      <formula>F27="NTRAB"</formula>
    </cfRule>
  </conditionalFormatting>
  <conditionalFormatting sqref="I27">
    <cfRule type="beginsWith" dxfId="11238" priority="672" operator="beginsWith" text="DP">
      <formula>LEFT(I27,LEN("DP"))="DP"</formula>
    </cfRule>
    <cfRule type="beginsWith" dxfId="11237" priority="673" operator="beginsWith" text="FER">
      <formula>LEFT(I27,LEN("FER"))="FER"</formula>
    </cfRule>
    <cfRule type="beginsWith" dxfId="11236" priority="674" operator="beginsWith" text="FRS">
      <formula>LEFT(I27,LEN("FRS"))="FRS"</formula>
    </cfRule>
  </conditionalFormatting>
  <conditionalFormatting sqref="I27">
    <cfRule type="beginsWith" dxfId="11235" priority="671" operator="beginsWith" text="NT">
      <formula>LEFT(I27,LEN("NT"))="NT"</formula>
    </cfRule>
  </conditionalFormatting>
  <conditionalFormatting sqref="I27">
    <cfRule type="beginsWith" dxfId="11234" priority="668" operator="beginsWith" text="ANT">
      <formula>LEFT(I27,LEN("ANT"))="ANT"</formula>
    </cfRule>
    <cfRule type="beginsWith" dxfId="11233" priority="669" operator="beginsWith" text="FAL">
      <formula>LEFT(I27,LEN("FAL"))="FAL"</formula>
    </cfRule>
    <cfRule type="beginsWith" dxfId="11232" priority="670" operator="beginsWith" text="OK">
      <formula>LEFT(I27,LEN("OK"))="OK"</formula>
    </cfRule>
  </conditionalFormatting>
  <conditionalFormatting sqref="I27">
    <cfRule type="beginsWith" dxfId="11231" priority="667" operator="beginsWith" text="ATR">
      <formula>LEFT(I27,LEN("ATR"))="ATR"</formula>
    </cfRule>
  </conditionalFormatting>
  <conditionalFormatting sqref="I27">
    <cfRule type="beginsWith" dxfId="11230" priority="666" operator="beginsWith" text="ATD">
      <formula>LEFT(I27,LEN("ATD"))="ATD"</formula>
    </cfRule>
  </conditionalFormatting>
  <conditionalFormatting sqref="I28">
    <cfRule type="beginsWith" dxfId="11229" priority="664" operator="beginsWith" text="FER">
      <formula>LEFT(I28,LEN("FER"))="FER"</formula>
    </cfRule>
    <cfRule type="beginsWith" dxfId="11228" priority="665" operator="beginsWith" text="FRS">
      <formula>LEFT(I28,LEN("FRS"))="FRS"</formula>
    </cfRule>
  </conditionalFormatting>
  <conditionalFormatting sqref="I28">
    <cfRule type="beginsWith" dxfId="11227" priority="663" operator="beginsWith" text="NT">
      <formula>LEFT(I28,LEN("NT"))="NT"</formula>
    </cfRule>
  </conditionalFormatting>
  <conditionalFormatting sqref="I28">
    <cfRule type="beginsWith" dxfId="11226" priority="660" operator="beginsWith" text="ANT">
      <formula>LEFT(I28,LEN("ANT"))="ANT"</formula>
    </cfRule>
    <cfRule type="beginsWith" dxfId="11225" priority="661" operator="beginsWith" text="FAL">
      <formula>LEFT(I28,LEN("FAL"))="FAL"</formula>
    </cfRule>
    <cfRule type="beginsWith" dxfId="11224" priority="662" operator="beginsWith" text="OK">
      <formula>LEFT(I28,LEN("OK"))="OK"</formula>
    </cfRule>
  </conditionalFormatting>
  <conditionalFormatting sqref="I28">
    <cfRule type="beginsWith" dxfId="11223" priority="659" operator="beginsWith" text="ATR">
      <formula>LEFT(I28,LEN("ATR"))="ATR"</formula>
    </cfRule>
  </conditionalFormatting>
  <conditionalFormatting sqref="I28">
    <cfRule type="beginsWith" dxfId="11222" priority="658" operator="beginsWith" text="ATD">
      <formula>LEFT(I28,LEN("ATD"))="ATD"</formula>
    </cfRule>
  </conditionalFormatting>
  <conditionalFormatting sqref="I28">
    <cfRule type="beginsWith" dxfId="11221" priority="657" stopIfTrue="1" operator="beginsWith" text="DP">
      <formula>LEFT(I28,LEN("DP"))="DP"</formula>
    </cfRule>
  </conditionalFormatting>
  <conditionalFormatting sqref="G31:I34">
    <cfRule type="expression" dxfId="11220" priority="653">
      <formula>F31="FÉRIAS"</formula>
    </cfRule>
    <cfRule type="expression" dxfId="11219" priority="654">
      <formula>F31="FERIADO"</formula>
    </cfRule>
    <cfRule type="expression" dxfId="11218" priority="655">
      <formula>F31="ATESTADO"</formula>
    </cfRule>
    <cfRule type="expression" dxfId="11217" priority="656">
      <formula>F31="NTRAB"</formula>
    </cfRule>
  </conditionalFormatting>
  <conditionalFormatting sqref="I36">
    <cfRule type="beginsWith" dxfId="11216" priority="651" operator="beginsWith" text="FER">
      <formula>LEFT(I36,LEN("FER"))="FER"</formula>
    </cfRule>
    <cfRule type="beginsWith" dxfId="11215" priority="652" operator="beginsWith" text="FRS">
      <formula>LEFT(I36,LEN("FRS"))="FRS"</formula>
    </cfRule>
  </conditionalFormatting>
  <conditionalFormatting sqref="I36">
    <cfRule type="beginsWith" dxfId="11214" priority="650" operator="beginsWith" text="NT">
      <formula>LEFT(I36,LEN("NT"))="NT"</formula>
    </cfRule>
  </conditionalFormatting>
  <conditionalFormatting sqref="I36">
    <cfRule type="beginsWith" dxfId="11213" priority="647" operator="beginsWith" text="ANT">
      <formula>LEFT(I36,LEN("ANT"))="ANT"</formula>
    </cfRule>
    <cfRule type="beginsWith" dxfId="11212" priority="648" operator="beginsWith" text="FAL">
      <formula>LEFT(I36,LEN("FAL"))="FAL"</formula>
    </cfRule>
    <cfRule type="beginsWith" dxfId="11211" priority="649" operator="beginsWith" text="OK">
      <formula>LEFT(I36,LEN("OK"))="OK"</formula>
    </cfRule>
  </conditionalFormatting>
  <conditionalFormatting sqref="I36">
    <cfRule type="beginsWith" dxfId="11210" priority="646" operator="beginsWith" text="ATR">
      <formula>LEFT(I36,LEN("ATR"))="ATR"</formula>
    </cfRule>
  </conditionalFormatting>
  <conditionalFormatting sqref="I36">
    <cfRule type="beginsWith" dxfId="11209" priority="645" operator="beginsWith" text="ATD">
      <formula>LEFT(I36,LEN("ATD"))="ATD"</formula>
    </cfRule>
  </conditionalFormatting>
  <conditionalFormatting sqref="I36">
    <cfRule type="beginsWith" dxfId="11208" priority="644" operator="beginsWith" text="DP">
      <formula>LEFT(I36,LEN("DP"))="DP"</formula>
    </cfRule>
  </conditionalFormatting>
  <conditionalFormatting sqref="I35">
    <cfRule type="beginsWith" dxfId="11207" priority="642" operator="beginsWith" text="FER">
      <formula>LEFT(I35,LEN("FER"))="FER"</formula>
    </cfRule>
    <cfRule type="beginsWith" dxfId="11206" priority="643" operator="beginsWith" text="FRS">
      <formula>LEFT(I35,LEN("FRS"))="FRS"</formula>
    </cfRule>
  </conditionalFormatting>
  <conditionalFormatting sqref="I35">
    <cfRule type="beginsWith" dxfId="11205" priority="641" operator="beginsWith" text="NT">
      <formula>LEFT(I35,LEN("NT"))="NT"</formula>
    </cfRule>
  </conditionalFormatting>
  <conditionalFormatting sqref="I35">
    <cfRule type="beginsWith" dxfId="11204" priority="638" operator="beginsWith" text="ANT">
      <formula>LEFT(I35,LEN("ANT"))="ANT"</formula>
    </cfRule>
    <cfRule type="beginsWith" dxfId="11203" priority="639" operator="beginsWith" text="FAL">
      <formula>LEFT(I35,LEN("FAL"))="FAL"</formula>
    </cfRule>
    <cfRule type="beginsWith" dxfId="11202" priority="640" operator="beginsWith" text="OK">
      <formula>LEFT(I35,LEN("OK"))="OK"</formula>
    </cfRule>
  </conditionalFormatting>
  <conditionalFormatting sqref="I35">
    <cfRule type="beginsWith" dxfId="11201" priority="637" operator="beginsWith" text="ATR">
      <formula>LEFT(I35,LEN("ATR"))="ATR"</formula>
    </cfRule>
  </conditionalFormatting>
  <conditionalFormatting sqref="I35">
    <cfRule type="beginsWith" dxfId="11200" priority="636" operator="beginsWith" text="ATD">
      <formula>LEFT(I35,LEN("ATD"))="ATD"</formula>
    </cfRule>
  </conditionalFormatting>
  <conditionalFormatting sqref="I35">
    <cfRule type="beginsWith" dxfId="11199" priority="635" operator="beginsWith" text="DP">
      <formula>LEFT(I35,LEN("DP"))="DP"</formula>
    </cfRule>
  </conditionalFormatting>
  <conditionalFormatting sqref="I38">
    <cfRule type="beginsWith" dxfId="11198" priority="633" operator="beginsWith" text="FER">
      <formula>LEFT(I38,LEN("FER"))="FER"</formula>
    </cfRule>
    <cfRule type="beginsWith" dxfId="11197" priority="634" operator="beginsWith" text="FRS">
      <formula>LEFT(I38,LEN("FRS"))="FRS"</formula>
    </cfRule>
  </conditionalFormatting>
  <conditionalFormatting sqref="I38">
    <cfRule type="beginsWith" dxfId="11196" priority="632" operator="beginsWith" text="NT">
      <formula>LEFT(I38,LEN("NT"))="NT"</formula>
    </cfRule>
  </conditionalFormatting>
  <conditionalFormatting sqref="I38">
    <cfRule type="beginsWith" dxfId="11195" priority="629" operator="beginsWith" text="ANT">
      <formula>LEFT(I38,LEN("ANT"))="ANT"</formula>
    </cfRule>
    <cfRule type="beginsWith" dxfId="11194" priority="630" operator="beginsWith" text="FAL">
      <formula>LEFT(I38,LEN("FAL"))="FAL"</formula>
    </cfRule>
    <cfRule type="beginsWith" dxfId="11193" priority="631" operator="beginsWith" text="OK">
      <formula>LEFT(I38,LEN("OK"))="OK"</formula>
    </cfRule>
  </conditionalFormatting>
  <conditionalFormatting sqref="I38">
    <cfRule type="beginsWith" dxfId="11192" priority="628" operator="beginsWith" text="ATR">
      <formula>LEFT(I38,LEN("ATR"))="ATR"</formula>
    </cfRule>
  </conditionalFormatting>
  <conditionalFormatting sqref="I38">
    <cfRule type="beginsWith" dxfId="11191" priority="627" operator="beginsWith" text="ATD">
      <formula>LEFT(I38,LEN("ATD"))="ATD"</formula>
    </cfRule>
  </conditionalFormatting>
  <conditionalFormatting sqref="I38">
    <cfRule type="beginsWith" dxfId="11190" priority="626" stopIfTrue="1" operator="beginsWith" text="DP">
      <formula>LEFT(I38,LEN("DP"))="DP"</formula>
    </cfRule>
  </conditionalFormatting>
  <conditionalFormatting sqref="I37">
    <cfRule type="beginsWith" dxfId="11189" priority="624" operator="beginsWith" text="FER">
      <formula>LEFT(I37,LEN("FER"))="FER"</formula>
    </cfRule>
    <cfRule type="beginsWith" dxfId="11188" priority="625" operator="beginsWith" text="FRS">
      <formula>LEFT(I37,LEN("FRS"))="FRS"</formula>
    </cfRule>
  </conditionalFormatting>
  <conditionalFormatting sqref="I37">
    <cfRule type="beginsWith" dxfId="11187" priority="623" operator="beginsWith" text="NT">
      <formula>LEFT(I37,LEN("NT"))="NT"</formula>
    </cfRule>
  </conditionalFormatting>
  <conditionalFormatting sqref="I37">
    <cfRule type="beginsWith" dxfId="11186" priority="620" operator="beginsWith" text="ANT">
      <formula>LEFT(I37,LEN("ANT"))="ANT"</formula>
    </cfRule>
    <cfRule type="beginsWith" dxfId="11185" priority="621" operator="beginsWith" text="FAL">
      <formula>LEFT(I37,LEN("FAL"))="FAL"</formula>
    </cfRule>
    <cfRule type="beginsWith" dxfId="11184" priority="622" operator="beginsWith" text="OK">
      <formula>LEFT(I37,LEN("OK"))="OK"</formula>
    </cfRule>
  </conditionalFormatting>
  <conditionalFormatting sqref="I37">
    <cfRule type="beginsWith" dxfId="11183" priority="619" operator="beginsWith" text="ATR">
      <formula>LEFT(I37,LEN("ATR"))="ATR"</formula>
    </cfRule>
  </conditionalFormatting>
  <conditionalFormatting sqref="I37">
    <cfRule type="beginsWith" dxfId="11182" priority="618" operator="beginsWith" text="ATD">
      <formula>LEFT(I37,LEN("ATD"))="ATD"</formula>
    </cfRule>
  </conditionalFormatting>
  <conditionalFormatting sqref="I37">
    <cfRule type="beginsWith" dxfId="11181" priority="617" operator="beginsWith" text="DP">
      <formula>LEFT(I37,LEN("DP"))="DP"</formula>
    </cfRule>
  </conditionalFormatting>
  <conditionalFormatting sqref="I40">
    <cfRule type="beginsWith" dxfId="11180" priority="615" operator="beginsWith" text="FER">
      <formula>LEFT(I40,LEN("FER"))="FER"</formula>
    </cfRule>
    <cfRule type="beginsWith" dxfId="11179" priority="616" operator="beginsWith" text="FRS">
      <formula>LEFT(I40,LEN("FRS"))="FRS"</formula>
    </cfRule>
  </conditionalFormatting>
  <conditionalFormatting sqref="I40">
    <cfRule type="beginsWith" dxfId="11178" priority="614" operator="beginsWith" text="NT">
      <formula>LEFT(I40,LEN("NT"))="NT"</formula>
    </cfRule>
  </conditionalFormatting>
  <conditionalFormatting sqref="I40">
    <cfRule type="beginsWith" dxfId="11177" priority="611" operator="beginsWith" text="ANT">
      <formula>LEFT(I40,LEN("ANT"))="ANT"</formula>
    </cfRule>
    <cfRule type="beginsWith" dxfId="11176" priority="612" operator="beginsWith" text="FAL">
      <formula>LEFT(I40,LEN("FAL"))="FAL"</formula>
    </cfRule>
    <cfRule type="beginsWith" dxfId="11175" priority="613" operator="beginsWith" text="OK">
      <formula>LEFT(I40,LEN("OK"))="OK"</formula>
    </cfRule>
  </conditionalFormatting>
  <conditionalFormatting sqref="I40">
    <cfRule type="beginsWith" dxfId="11174" priority="610" operator="beginsWith" text="ATR">
      <formula>LEFT(I40,LEN("ATR"))="ATR"</formula>
    </cfRule>
  </conditionalFormatting>
  <conditionalFormatting sqref="I40">
    <cfRule type="beginsWith" dxfId="11173" priority="609" operator="beginsWith" text="ATD">
      <formula>LEFT(I40,LEN("ATD"))="ATD"</formula>
    </cfRule>
  </conditionalFormatting>
  <conditionalFormatting sqref="I40">
    <cfRule type="beginsWith" dxfId="11172" priority="608" operator="beginsWith" text="DP">
      <formula>LEFT(I40,LEN("DP"))="DP"</formula>
    </cfRule>
  </conditionalFormatting>
  <conditionalFormatting sqref="I39">
    <cfRule type="beginsWith" dxfId="11171" priority="606" operator="beginsWith" text="FER">
      <formula>LEFT(I39,LEN("FER"))="FER"</formula>
    </cfRule>
    <cfRule type="beginsWith" dxfId="11170" priority="607" operator="beginsWith" text="FRS">
      <formula>LEFT(I39,LEN("FRS"))="FRS"</formula>
    </cfRule>
  </conditionalFormatting>
  <conditionalFormatting sqref="I39">
    <cfRule type="beginsWith" dxfId="11169" priority="605" operator="beginsWith" text="NT">
      <formula>LEFT(I39,LEN("NT"))="NT"</formula>
    </cfRule>
  </conditionalFormatting>
  <conditionalFormatting sqref="I39">
    <cfRule type="beginsWith" dxfId="11168" priority="602" operator="beginsWith" text="ANT">
      <formula>LEFT(I39,LEN("ANT"))="ANT"</formula>
    </cfRule>
    <cfRule type="beginsWith" dxfId="11167" priority="603" operator="beginsWith" text="FAL">
      <formula>LEFT(I39,LEN("FAL"))="FAL"</formula>
    </cfRule>
    <cfRule type="beginsWith" dxfId="11166" priority="604" operator="beginsWith" text="OK">
      <formula>LEFT(I39,LEN("OK"))="OK"</formula>
    </cfRule>
  </conditionalFormatting>
  <conditionalFormatting sqref="I39">
    <cfRule type="beginsWith" dxfId="11165" priority="601" operator="beginsWith" text="ATR">
      <formula>LEFT(I39,LEN("ATR"))="ATR"</formula>
    </cfRule>
  </conditionalFormatting>
  <conditionalFormatting sqref="I39">
    <cfRule type="beginsWith" dxfId="11164" priority="600" operator="beginsWith" text="ATD">
      <formula>LEFT(I39,LEN("ATD"))="ATD"</formula>
    </cfRule>
  </conditionalFormatting>
  <conditionalFormatting sqref="I39">
    <cfRule type="beginsWith" dxfId="11163" priority="599" operator="beginsWith" text="DP">
      <formula>LEFT(I39,LEN("DP"))="DP"</formula>
    </cfRule>
  </conditionalFormatting>
  <conditionalFormatting sqref="I42">
    <cfRule type="beginsWith" dxfId="11162" priority="597" operator="beginsWith" text="FER">
      <formula>LEFT(I42,LEN("FER"))="FER"</formula>
    </cfRule>
    <cfRule type="beginsWith" dxfId="11161" priority="598" operator="beginsWith" text="FRS">
      <formula>LEFT(I42,LEN("FRS"))="FRS"</formula>
    </cfRule>
  </conditionalFormatting>
  <conditionalFormatting sqref="I42">
    <cfRule type="beginsWith" dxfId="11160" priority="596" operator="beginsWith" text="NT">
      <formula>LEFT(I42,LEN("NT"))="NT"</formula>
    </cfRule>
  </conditionalFormatting>
  <conditionalFormatting sqref="I42">
    <cfRule type="beginsWith" dxfId="11159" priority="593" operator="beginsWith" text="ANT">
      <formula>LEFT(I42,LEN("ANT"))="ANT"</formula>
    </cfRule>
    <cfRule type="beginsWith" dxfId="11158" priority="594" operator="beginsWith" text="FAL">
      <formula>LEFT(I42,LEN("FAL"))="FAL"</formula>
    </cfRule>
    <cfRule type="beginsWith" dxfId="11157" priority="595" operator="beginsWith" text="OK">
      <formula>LEFT(I42,LEN("OK"))="OK"</formula>
    </cfRule>
  </conditionalFormatting>
  <conditionalFormatting sqref="I42">
    <cfRule type="beginsWith" dxfId="11156" priority="592" operator="beginsWith" text="ATR">
      <formula>LEFT(I42,LEN("ATR"))="ATR"</formula>
    </cfRule>
  </conditionalFormatting>
  <conditionalFormatting sqref="I42">
    <cfRule type="beginsWith" dxfId="11155" priority="591" operator="beginsWith" text="ATD">
      <formula>LEFT(I42,LEN("ATD"))="ATD"</formula>
    </cfRule>
  </conditionalFormatting>
  <conditionalFormatting sqref="I42">
    <cfRule type="beginsWith" dxfId="11154" priority="590" stopIfTrue="1" operator="beginsWith" text="DP">
      <formula>LEFT(I42,LEN("DP"))="DP"</formula>
    </cfRule>
  </conditionalFormatting>
  <conditionalFormatting sqref="I41">
    <cfRule type="beginsWith" dxfId="11153" priority="588" operator="beginsWith" text="FER">
      <formula>LEFT(I41,LEN("FER"))="FER"</formula>
    </cfRule>
    <cfRule type="beginsWith" dxfId="11152" priority="589" operator="beginsWith" text="FRS">
      <formula>LEFT(I41,LEN("FRS"))="FRS"</formula>
    </cfRule>
  </conditionalFormatting>
  <conditionalFormatting sqref="I41">
    <cfRule type="beginsWith" dxfId="11151" priority="587" operator="beginsWith" text="NT">
      <formula>LEFT(I41,LEN("NT"))="NT"</formula>
    </cfRule>
  </conditionalFormatting>
  <conditionalFormatting sqref="I41">
    <cfRule type="beginsWith" dxfId="11150" priority="584" operator="beginsWith" text="ANT">
      <formula>LEFT(I41,LEN("ANT"))="ANT"</formula>
    </cfRule>
    <cfRule type="beginsWith" dxfId="11149" priority="585" operator="beginsWith" text="FAL">
      <formula>LEFT(I41,LEN("FAL"))="FAL"</formula>
    </cfRule>
    <cfRule type="beginsWith" dxfId="11148" priority="586" operator="beginsWith" text="OK">
      <formula>LEFT(I41,LEN("OK"))="OK"</formula>
    </cfRule>
  </conditionalFormatting>
  <conditionalFormatting sqref="I41">
    <cfRule type="beginsWith" dxfId="11147" priority="583" operator="beginsWith" text="ATR">
      <formula>LEFT(I41,LEN("ATR"))="ATR"</formula>
    </cfRule>
  </conditionalFormatting>
  <conditionalFormatting sqref="I41">
    <cfRule type="beginsWith" dxfId="11146" priority="582" operator="beginsWith" text="ATD">
      <formula>LEFT(I41,LEN("ATD"))="ATD"</formula>
    </cfRule>
  </conditionalFormatting>
  <conditionalFormatting sqref="I41">
    <cfRule type="beginsWith" dxfId="11145" priority="581" operator="beginsWith" text="DP">
      <formula>LEFT(I41,LEN("DP"))="DP"</formula>
    </cfRule>
  </conditionalFormatting>
  <conditionalFormatting sqref="N4">
    <cfRule type="beginsWith" dxfId="11144" priority="579" operator="beginsWith" text="FER">
      <formula>LEFT(N4,LEN("FER"))="FER"</formula>
    </cfRule>
    <cfRule type="beginsWith" dxfId="11143" priority="580" operator="beginsWith" text="FRS">
      <formula>LEFT(N4,LEN("FRS"))="FRS"</formula>
    </cfRule>
  </conditionalFormatting>
  <conditionalFormatting sqref="N4">
    <cfRule type="beginsWith" dxfId="11142" priority="578" operator="beginsWith" text="NT">
      <formula>LEFT(N4,LEN("NT"))="NT"</formula>
    </cfRule>
  </conditionalFormatting>
  <conditionalFormatting sqref="N4">
    <cfRule type="beginsWith" dxfId="11141" priority="575" operator="beginsWith" text="ANT">
      <formula>LEFT(N4,LEN("ANT"))="ANT"</formula>
    </cfRule>
    <cfRule type="beginsWith" dxfId="11140" priority="576" operator="beginsWith" text="FAL">
      <formula>LEFT(N4,LEN("FAL"))="FAL"</formula>
    </cfRule>
    <cfRule type="beginsWith" dxfId="11139" priority="577" operator="beginsWith" text="OK">
      <formula>LEFT(N4,LEN("OK"))="OK"</formula>
    </cfRule>
  </conditionalFormatting>
  <conditionalFormatting sqref="N4">
    <cfRule type="beginsWith" dxfId="11138" priority="574" operator="beginsWith" text="ATR">
      <formula>LEFT(N4,LEN("ATR"))="ATR"</formula>
    </cfRule>
  </conditionalFormatting>
  <conditionalFormatting sqref="N4">
    <cfRule type="beginsWith" dxfId="11137" priority="573" operator="beginsWith" text="ATD">
      <formula>LEFT(N4,LEN("ATD"))="ATD"</formula>
    </cfRule>
  </conditionalFormatting>
  <conditionalFormatting sqref="N4">
    <cfRule type="beginsWith" dxfId="11136" priority="572" operator="beginsWith" text="DP">
      <formula>LEFT(N4,LEN("DP"))="DP"</formula>
    </cfRule>
  </conditionalFormatting>
  <conditionalFormatting sqref="N3">
    <cfRule type="beginsWith" dxfId="11135" priority="570" operator="beginsWith" text="FER">
      <formula>LEFT(N3,LEN("FER"))="FER"</formula>
    </cfRule>
    <cfRule type="beginsWith" dxfId="11134" priority="571" operator="beginsWith" text="FRS">
      <formula>LEFT(N3,LEN("FRS"))="FRS"</formula>
    </cfRule>
  </conditionalFormatting>
  <conditionalFormatting sqref="N3">
    <cfRule type="beginsWith" dxfId="11133" priority="569" operator="beginsWith" text="NT">
      <formula>LEFT(N3,LEN("NT"))="NT"</formula>
    </cfRule>
  </conditionalFormatting>
  <conditionalFormatting sqref="N3">
    <cfRule type="beginsWith" dxfId="11132" priority="566" operator="beginsWith" text="ANT">
      <formula>LEFT(N3,LEN("ANT"))="ANT"</formula>
    </cfRule>
    <cfRule type="beginsWith" dxfId="11131" priority="567" operator="beginsWith" text="FAL">
      <formula>LEFT(N3,LEN("FAL"))="FAL"</formula>
    </cfRule>
    <cfRule type="beginsWith" dxfId="11130" priority="568" operator="beginsWith" text="OK">
      <formula>LEFT(N3,LEN("OK"))="OK"</formula>
    </cfRule>
  </conditionalFormatting>
  <conditionalFormatting sqref="N3">
    <cfRule type="beginsWith" dxfId="11129" priority="565" operator="beginsWith" text="ATR">
      <formula>LEFT(N3,LEN("ATR"))="ATR"</formula>
    </cfRule>
  </conditionalFormatting>
  <conditionalFormatting sqref="N3">
    <cfRule type="beginsWith" dxfId="11128" priority="564" operator="beginsWith" text="ATD">
      <formula>LEFT(N3,LEN("ATD"))="ATD"</formula>
    </cfRule>
  </conditionalFormatting>
  <conditionalFormatting sqref="N3">
    <cfRule type="beginsWith" dxfId="11127" priority="563" operator="beginsWith" text="DP">
      <formula>LEFT(N3,LEN("DP"))="DP"</formula>
    </cfRule>
  </conditionalFormatting>
  <conditionalFormatting sqref="N6">
    <cfRule type="beginsWith" dxfId="11126" priority="561" operator="beginsWith" text="FER">
      <formula>LEFT(N6,LEN("FER"))="FER"</formula>
    </cfRule>
    <cfRule type="beginsWith" dxfId="11125" priority="562" operator="beginsWith" text="FRS">
      <formula>LEFT(N6,LEN("FRS"))="FRS"</formula>
    </cfRule>
  </conditionalFormatting>
  <conditionalFormatting sqref="N6">
    <cfRule type="beginsWith" dxfId="11124" priority="560" operator="beginsWith" text="NT">
      <formula>LEFT(N6,LEN("NT"))="NT"</formula>
    </cfRule>
  </conditionalFormatting>
  <conditionalFormatting sqref="N6">
    <cfRule type="beginsWith" dxfId="11123" priority="557" operator="beginsWith" text="ANT">
      <formula>LEFT(N6,LEN("ANT"))="ANT"</formula>
    </cfRule>
    <cfRule type="beginsWith" dxfId="11122" priority="558" operator="beginsWith" text="FAL">
      <formula>LEFT(N6,LEN("FAL"))="FAL"</formula>
    </cfRule>
    <cfRule type="beginsWith" dxfId="11121" priority="559" operator="beginsWith" text="OK">
      <formula>LEFT(N6,LEN("OK"))="OK"</formula>
    </cfRule>
  </conditionalFormatting>
  <conditionalFormatting sqref="N6">
    <cfRule type="beginsWith" dxfId="11120" priority="556" operator="beginsWith" text="ATR">
      <formula>LEFT(N6,LEN("ATR"))="ATR"</formula>
    </cfRule>
  </conditionalFormatting>
  <conditionalFormatting sqref="N6">
    <cfRule type="beginsWith" dxfId="11119" priority="555" operator="beginsWith" text="ATD">
      <formula>LEFT(N6,LEN("ATD"))="ATD"</formula>
    </cfRule>
  </conditionalFormatting>
  <conditionalFormatting sqref="N6">
    <cfRule type="beginsWith" dxfId="11118" priority="554" stopIfTrue="1" operator="beginsWith" text="DP">
      <formula>LEFT(N6,LEN("DP"))="DP"</formula>
    </cfRule>
  </conditionalFormatting>
  <conditionalFormatting sqref="N5">
    <cfRule type="beginsWith" dxfId="11117" priority="552" operator="beginsWith" text="FER">
      <formula>LEFT(N5,LEN("FER"))="FER"</formula>
    </cfRule>
    <cfRule type="beginsWith" dxfId="11116" priority="553" operator="beginsWith" text="FRS">
      <formula>LEFT(N5,LEN("FRS"))="FRS"</formula>
    </cfRule>
  </conditionalFormatting>
  <conditionalFormatting sqref="N5">
    <cfRule type="beginsWith" dxfId="11115" priority="551" operator="beginsWith" text="NT">
      <formula>LEFT(N5,LEN("NT"))="NT"</formula>
    </cfRule>
  </conditionalFormatting>
  <conditionalFormatting sqref="N5">
    <cfRule type="beginsWith" dxfId="11114" priority="548" operator="beginsWith" text="ANT">
      <formula>LEFT(N5,LEN("ANT"))="ANT"</formula>
    </cfRule>
    <cfRule type="beginsWith" dxfId="11113" priority="549" operator="beginsWith" text="FAL">
      <formula>LEFT(N5,LEN("FAL"))="FAL"</formula>
    </cfRule>
    <cfRule type="beginsWith" dxfId="11112" priority="550" operator="beginsWith" text="OK">
      <formula>LEFT(N5,LEN("OK"))="OK"</formula>
    </cfRule>
  </conditionalFormatting>
  <conditionalFormatting sqref="N5">
    <cfRule type="beginsWith" dxfId="11111" priority="547" operator="beginsWith" text="ATR">
      <formula>LEFT(N5,LEN("ATR"))="ATR"</formula>
    </cfRule>
  </conditionalFormatting>
  <conditionalFormatting sqref="N5">
    <cfRule type="beginsWith" dxfId="11110" priority="546" operator="beginsWith" text="ATD">
      <formula>LEFT(N5,LEN("ATD"))="ATD"</formula>
    </cfRule>
  </conditionalFormatting>
  <conditionalFormatting sqref="N5">
    <cfRule type="beginsWith" dxfId="11109" priority="545" operator="beginsWith" text="DP">
      <formula>LEFT(N5,LEN("DP"))="DP"</formula>
    </cfRule>
  </conditionalFormatting>
  <conditionalFormatting sqref="N8">
    <cfRule type="beginsWith" dxfId="11108" priority="543" operator="beginsWith" text="FER">
      <formula>LEFT(N8,LEN("FER"))="FER"</formula>
    </cfRule>
    <cfRule type="beginsWith" dxfId="11107" priority="544" operator="beginsWith" text="FRS">
      <formula>LEFT(N8,LEN("FRS"))="FRS"</formula>
    </cfRule>
  </conditionalFormatting>
  <conditionalFormatting sqref="N8">
    <cfRule type="beginsWith" dxfId="11106" priority="542" operator="beginsWith" text="NT">
      <formula>LEFT(N8,LEN("NT"))="NT"</formula>
    </cfRule>
  </conditionalFormatting>
  <conditionalFormatting sqref="N8">
    <cfRule type="beginsWith" dxfId="11105" priority="539" operator="beginsWith" text="ANT">
      <formula>LEFT(N8,LEN("ANT"))="ANT"</formula>
    </cfRule>
    <cfRule type="beginsWith" dxfId="11104" priority="540" operator="beginsWith" text="FAL">
      <formula>LEFT(N8,LEN("FAL"))="FAL"</formula>
    </cfRule>
    <cfRule type="beginsWith" dxfId="11103" priority="541" operator="beginsWith" text="OK">
      <formula>LEFT(N8,LEN("OK"))="OK"</formula>
    </cfRule>
  </conditionalFormatting>
  <conditionalFormatting sqref="N8">
    <cfRule type="beginsWith" dxfId="11102" priority="538" operator="beginsWith" text="ATR">
      <formula>LEFT(N8,LEN("ATR"))="ATR"</formula>
    </cfRule>
  </conditionalFormatting>
  <conditionalFormatting sqref="N8">
    <cfRule type="beginsWith" dxfId="11101" priority="537" operator="beginsWith" text="ATD">
      <formula>LEFT(N8,LEN("ATD"))="ATD"</formula>
    </cfRule>
  </conditionalFormatting>
  <conditionalFormatting sqref="N8">
    <cfRule type="beginsWith" dxfId="11100" priority="536" operator="beginsWith" text="DP">
      <formula>LEFT(N8,LEN("DP"))="DP"</formula>
    </cfRule>
  </conditionalFormatting>
  <conditionalFormatting sqref="N7">
    <cfRule type="beginsWith" dxfId="11099" priority="534" operator="beginsWith" text="FER">
      <formula>LEFT(N7,LEN("FER"))="FER"</formula>
    </cfRule>
    <cfRule type="beginsWith" dxfId="11098" priority="535" operator="beginsWith" text="FRS">
      <formula>LEFT(N7,LEN("FRS"))="FRS"</formula>
    </cfRule>
  </conditionalFormatting>
  <conditionalFormatting sqref="N7">
    <cfRule type="beginsWith" dxfId="11097" priority="533" operator="beginsWith" text="NT">
      <formula>LEFT(N7,LEN("NT"))="NT"</formula>
    </cfRule>
  </conditionalFormatting>
  <conditionalFormatting sqref="N7">
    <cfRule type="beginsWith" dxfId="11096" priority="530" operator="beginsWith" text="ANT">
      <formula>LEFT(N7,LEN("ANT"))="ANT"</formula>
    </cfRule>
    <cfRule type="beginsWith" dxfId="11095" priority="531" operator="beginsWith" text="FAL">
      <formula>LEFT(N7,LEN("FAL"))="FAL"</formula>
    </cfRule>
    <cfRule type="beginsWith" dxfId="11094" priority="532" operator="beginsWith" text="OK">
      <formula>LEFT(N7,LEN("OK"))="OK"</formula>
    </cfRule>
  </conditionalFormatting>
  <conditionalFormatting sqref="N7">
    <cfRule type="beginsWith" dxfId="11093" priority="529" operator="beginsWith" text="ATR">
      <formula>LEFT(N7,LEN("ATR"))="ATR"</formula>
    </cfRule>
  </conditionalFormatting>
  <conditionalFormatting sqref="N7">
    <cfRule type="beginsWith" dxfId="11092" priority="528" operator="beginsWith" text="ATD">
      <formula>LEFT(N7,LEN("ATD"))="ATD"</formula>
    </cfRule>
  </conditionalFormatting>
  <conditionalFormatting sqref="N7">
    <cfRule type="beginsWith" dxfId="11091" priority="527" operator="beginsWith" text="DP">
      <formula>LEFT(N7,LEN("DP"))="DP"</formula>
    </cfRule>
  </conditionalFormatting>
  <conditionalFormatting sqref="N10">
    <cfRule type="beginsWith" dxfId="11090" priority="525" operator="beginsWith" text="FER">
      <formula>LEFT(N10,LEN("FER"))="FER"</formula>
    </cfRule>
    <cfRule type="beginsWith" dxfId="11089" priority="526" operator="beginsWith" text="FRS">
      <formula>LEFT(N10,LEN("FRS"))="FRS"</formula>
    </cfRule>
  </conditionalFormatting>
  <conditionalFormatting sqref="N10">
    <cfRule type="beginsWith" dxfId="11088" priority="524" operator="beginsWith" text="NT">
      <formula>LEFT(N10,LEN("NT"))="NT"</formula>
    </cfRule>
  </conditionalFormatting>
  <conditionalFormatting sqref="N10">
    <cfRule type="beginsWith" dxfId="11087" priority="521" operator="beginsWith" text="ANT">
      <formula>LEFT(N10,LEN("ANT"))="ANT"</formula>
    </cfRule>
    <cfRule type="beginsWith" dxfId="11086" priority="522" operator="beginsWith" text="FAL">
      <formula>LEFT(N10,LEN("FAL"))="FAL"</formula>
    </cfRule>
    <cfRule type="beginsWith" dxfId="11085" priority="523" operator="beginsWith" text="OK">
      <formula>LEFT(N10,LEN("OK"))="OK"</formula>
    </cfRule>
  </conditionalFormatting>
  <conditionalFormatting sqref="N10">
    <cfRule type="beginsWith" dxfId="11084" priority="520" operator="beginsWith" text="ATR">
      <formula>LEFT(N10,LEN("ATR"))="ATR"</formula>
    </cfRule>
  </conditionalFormatting>
  <conditionalFormatting sqref="N10">
    <cfRule type="beginsWith" dxfId="11083" priority="519" operator="beginsWith" text="ATD">
      <formula>LEFT(N10,LEN("ATD"))="ATD"</formula>
    </cfRule>
  </conditionalFormatting>
  <conditionalFormatting sqref="N10">
    <cfRule type="beginsWith" dxfId="11082" priority="518" stopIfTrue="1" operator="beginsWith" text="DP">
      <formula>LEFT(N10,LEN("DP"))="DP"</formula>
    </cfRule>
  </conditionalFormatting>
  <conditionalFormatting sqref="N9">
    <cfRule type="beginsWith" dxfId="11081" priority="516" operator="beginsWith" text="FER">
      <formula>LEFT(N9,LEN("FER"))="FER"</formula>
    </cfRule>
    <cfRule type="beginsWith" dxfId="11080" priority="517" operator="beginsWith" text="FRS">
      <formula>LEFT(N9,LEN("FRS"))="FRS"</formula>
    </cfRule>
  </conditionalFormatting>
  <conditionalFormatting sqref="N9">
    <cfRule type="beginsWith" dxfId="11079" priority="515" operator="beginsWith" text="NT">
      <formula>LEFT(N9,LEN("NT"))="NT"</formula>
    </cfRule>
  </conditionalFormatting>
  <conditionalFormatting sqref="N9">
    <cfRule type="beginsWith" dxfId="11078" priority="512" operator="beginsWith" text="ANT">
      <formula>LEFT(N9,LEN("ANT"))="ANT"</formula>
    </cfRule>
    <cfRule type="beginsWith" dxfId="11077" priority="513" operator="beginsWith" text="FAL">
      <formula>LEFT(N9,LEN("FAL"))="FAL"</formula>
    </cfRule>
    <cfRule type="beginsWith" dxfId="11076" priority="514" operator="beginsWith" text="OK">
      <formula>LEFT(N9,LEN("OK"))="OK"</formula>
    </cfRule>
  </conditionalFormatting>
  <conditionalFormatting sqref="N9">
    <cfRule type="beginsWith" dxfId="11075" priority="511" operator="beginsWith" text="ATR">
      <formula>LEFT(N9,LEN("ATR"))="ATR"</formula>
    </cfRule>
  </conditionalFormatting>
  <conditionalFormatting sqref="N9">
    <cfRule type="beginsWith" dxfId="11074" priority="510" operator="beginsWith" text="ATD">
      <formula>LEFT(N9,LEN("ATD"))="ATD"</formula>
    </cfRule>
  </conditionalFormatting>
  <conditionalFormatting sqref="N9">
    <cfRule type="beginsWith" dxfId="11073" priority="509" operator="beginsWith" text="DP">
      <formula>LEFT(N9,LEN("DP"))="DP"</formula>
    </cfRule>
  </conditionalFormatting>
  <conditionalFormatting sqref="N12">
    <cfRule type="beginsWith" dxfId="11072" priority="507" operator="beginsWith" text="FER">
      <formula>LEFT(N12,LEN("FER"))="FER"</formula>
    </cfRule>
    <cfRule type="beginsWith" dxfId="11071" priority="508" operator="beginsWith" text="FRS">
      <formula>LEFT(N12,LEN("FRS"))="FRS"</formula>
    </cfRule>
  </conditionalFormatting>
  <conditionalFormatting sqref="N12">
    <cfRule type="beginsWith" dxfId="11070" priority="506" operator="beginsWith" text="NT">
      <formula>LEFT(N12,LEN("NT"))="NT"</formula>
    </cfRule>
  </conditionalFormatting>
  <conditionalFormatting sqref="N12">
    <cfRule type="beginsWith" dxfId="11069" priority="503" operator="beginsWith" text="ANT">
      <formula>LEFT(N12,LEN("ANT"))="ANT"</formula>
    </cfRule>
    <cfRule type="beginsWith" dxfId="11068" priority="504" operator="beginsWith" text="FAL">
      <formula>LEFT(N12,LEN("FAL"))="FAL"</formula>
    </cfRule>
    <cfRule type="beginsWith" dxfId="11067" priority="505" operator="beginsWith" text="OK">
      <formula>LEFT(N12,LEN("OK"))="OK"</formula>
    </cfRule>
  </conditionalFormatting>
  <conditionalFormatting sqref="N12">
    <cfRule type="beginsWith" dxfId="11066" priority="502" operator="beginsWith" text="ATR">
      <formula>LEFT(N12,LEN("ATR"))="ATR"</formula>
    </cfRule>
  </conditionalFormatting>
  <conditionalFormatting sqref="N12">
    <cfRule type="beginsWith" dxfId="11065" priority="501" operator="beginsWith" text="ATD">
      <formula>LEFT(N12,LEN("ATD"))="ATD"</formula>
    </cfRule>
  </conditionalFormatting>
  <conditionalFormatting sqref="N12">
    <cfRule type="beginsWith" dxfId="11064" priority="500" operator="beginsWith" text="DP">
      <formula>LEFT(N12,LEN("DP"))="DP"</formula>
    </cfRule>
  </conditionalFormatting>
  <conditionalFormatting sqref="N11">
    <cfRule type="beginsWith" dxfId="11063" priority="498" operator="beginsWith" text="FER">
      <formula>LEFT(N11,LEN("FER"))="FER"</formula>
    </cfRule>
    <cfRule type="beginsWith" dxfId="11062" priority="499" operator="beginsWith" text="FRS">
      <formula>LEFT(N11,LEN("FRS"))="FRS"</formula>
    </cfRule>
  </conditionalFormatting>
  <conditionalFormatting sqref="N11">
    <cfRule type="beginsWith" dxfId="11061" priority="497" operator="beginsWith" text="NT">
      <formula>LEFT(N11,LEN("NT"))="NT"</formula>
    </cfRule>
  </conditionalFormatting>
  <conditionalFormatting sqref="N11">
    <cfRule type="beginsWith" dxfId="11060" priority="494" operator="beginsWith" text="ANT">
      <formula>LEFT(N11,LEN("ANT"))="ANT"</formula>
    </cfRule>
    <cfRule type="beginsWith" dxfId="11059" priority="495" operator="beginsWith" text="FAL">
      <formula>LEFT(N11,LEN("FAL"))="FAL"</formula>
    </cfRule>
    <cfRule type="beginsWith" dxfId="11058" priority="496" operator="beginsWith" text="OK">
      <formula>LEFT(N11,LEN("OK"))="OK"</formula>
    </cfRule>
  </conditionalFormatting>
  <conditionalFormatting sqref="N11">
    <cfRule type="beginsWith" dxfId="11057" priority="493" operator="beginsWith" text="ATR">
      <formula>LEFT(N11,LEN("ATR"))="ATR"</formula>
    </cfRule>
  </conditionalFormatting>
  <conditionalFormatting sqref="N11">
    <cfRule type="beginsWith" dxfId="11056" priority="492" operator="beginsWith" text="ATD">
      <formula>LEFT(N11,LEN("ATD"))="ATD"</formula>
    </cfRule>
  </conditionalFormatting>
  <conditionalFormatting sqref="N11">
    <cfRule type="beginsWith" dxfId="11055" priority="491" operator="beginsWith" text="DP">
      <formula>LEFT(N11,LEN("DP"))="DP"</formula>
    </cfRule>
  </conditionalFormatting>
  <conditionalFormatting sqref="N14">
    <cfRule type="beginsWith" dxfId="11054" priority="489" operator="beginsWith" text="FER">
      <formula>LEFT(N14,LEN("FER"))="FER"</formula>
    </cfRule>
    <cfRule type="beginsWith" dxfId="11053" priority="490" operator="beginsWith" text="FRS">
      <formula>LEFT(N14,LEN("FRS"))="FRS"</formula>
    </cfRule>
  </conditionalFormatting>
  <conditionalFormatting sqref="N14">
    <cfRule type="beginsWith" dxfId="11052" priority="488" operator="beginsWith" text="NT">
      <formula>LEFT(N14,LEN("NT"))="NT"</formula>
    </cfRule>
  </conditionalFormatting>
  <conditionalFormatting sqref="N14">
    <cfRule type="beginsWith" dxfId="11051" priority="485" operator="beginsWith" text="ANT">
      <formula>LEFT(N14,LEN("ANT"))="ANT"</formula>
    </cfRule>
    <cfRule type="beginsWith" dxfId="11050" priority="486" operator="beginsWith" text="FAL">
      <formula>LEFT(N14,LEN("FAL"))="FAL"</formula>
    </cfRule>
    <cfRule type="beginsWith" dxfId="11049" priority="487" operator="beginsWith" text="OK">
      <formula>LEFT(N14,LEN("OK"))="OK"</formula>
    </cfRule>
  </conditionalFormatting>
  <conditionalFormatting sqref="N14">
    <cfRule type="beginsWith" dxfId="11048" priority="484" operator="beginsWith" text="ATR">
      <formula>LEFT(N14,LEN("ATR"))="ATR"</formula>
    </cfRule>
  </conditionalFormatting>
  <conditionalFormatting sqref="N14">
    <cfRule type="beginsWith" dxfId="11047" priority="483" operator="beginsWith" text="ATD">
      <formula>LEFT(N14,LEN("ATD"))="ATD"</formula>
    </cfRule>
  </conditionalFormatting>
  <conditionalFormatting sqref="N14">
    <cfRule type="beginsWith" dxfId="11046" priority="482" stopIfTrue="1" operator="beginsWith" text="DP">
      <formula>LEFT(N14,LEN("DP"))="DP"</formula>
    </cfRule>
  </conditionalFormatting>
  <conditionalFormatting sqref="N13">
    <cfRule type="beginsWith" dxfId="11045" priority="480" operator="beginsWith" text="FER">
      <formula>LEFT(N13,LEN("FER"))="FER"</formula>
    </cfRule>
    <cfRule type="beginsWith" dxfId="11044" priority="481" operator="beginsWith" text="FRS">
      <formula>LEFT(N13,LEN("FRS"))="FRS"</formula>
    </cfRule>
  </conditionalFormatting>
  <conditionalFormatting sqref="N13">
    <cfRule type="beginsWith" dxfId="11043" priority="479" operator="beginsWith" text="NT">
      <formula>LEFT(N13,LEN("NT"))="NT"</formula>
    </cfRule>
  </conditionalFormatting>
  <conditionalFormatting sqref="N13">
    <cfRule type="beginsWith" dxfId="11042" priority="476" operator="beginsWith" text="ANT">
      <formula>LEFT(N13,LEN("ANT"))="ANT"</formula>
    </cfRule>
    <cfRule type="beginsWith" dxfId="11041" priority="477" operator="beginsWith" text="FAL">
      <formula>LEFT(N13,LEN("FAL"))="FAL"</formula>
    </cfRule>
    <cfRule type="beginsWith" dxfId="11040" priority="478" operator="beginsWith" text="OK">
      <formula>LEFT(N13,LEN("OK"))="OK"</formula>
    </cfRule>
  </conditionalFormatting>
  <conditionalFormatting sqref="N13">
    <cfRule type="beginsWith" dxfId="11039" priority="475" operator="beginsWith" text="ATR">
      <formula>LEFT(N13,LEN("ATR"))="ATR"</formula>
    </cfRule>
  </conditionalFormatting>
  <conditionalFormatting sqref="N13">
    <cfRule type="beginsWith" dxfId="11038" priority="474" operator="beginsWith" text="ATD">
      <formula>LEFT(N13,LEN("ATD"))="ATD"</formula>
    </cfRule>
  </conditionalFormatting>
  <conditionalFormatting sqref="N13">
    <cfRule type="beginsWith" dxfId="11037" priority="473" operator="beginsWith" text="DP">
      <formula>LEFT(N13,LEN("DP"))="DP"</formula>
    </cfRule>
  </conditionalFormatting>
  <conditionalFormatting sqref="L17:N18">
    <cfRule type="expression" dxfId="11036" priority="469">
      <formula>K15="FERIADO"</formula>
    </cfRule>
    <cfRule type="expression" dxfId="11035" priority="470">
      <formula>K15="FÉRIAS"</formula>
    </cfRule>
    <cfRule type="expression" dxfId="11034" priority="471">
      <formula>K15="ATESTADO"</formula>
    </cfRule>
    <cfRule type="expression" dxfId="11033" priority="472">
      <formula>K15="NTRAB"</formula>
    </cfRule>
  </conditionalFormatting>
  <conditionalFormatting sqref="N15">
    <cfRule type="beginsWith" dxfId="11032" priority="466" operator="beginsWith" text="DP">
      <formula>LEFT(N15,LEN("DP"))="DP"</formula>
    </cfRule>
    <cfRule type="beginsWith" dxfId="11031" priority="467" operator="beginsWith" text="FER">
      <formula>LEFT(N15,LEN("FER"))="FER"</formula>
    </cfRule>
    <cfRule type="beginsWith" dxfId="11030" priority="468" operator="beginsWith" text="FRS">
      <formula>LEFT(N15,LEN("FRS"))="FRS"</formula>
    </cfRule>
  </conditionalFormatting>
  <conditionalFormatting sqref="N15">
    <cfRule type="beginsWith" dxfId="11029" priority="465" operator="beginsWith" text="NT">
      <formula>LEFT(N15,LEN("NT"))="NT"</formula>
    </cfRule>
  </conditionalFormatting>
  <conditionalFormatting sqref="N15">
    <cfRule type="beginsWith" dxfId="11028" priority="462" operator="beginsWith" text="ANT">
      <formula>LEFT(N15,LEN("ANT"))="ANT"</formula>
    </cfRule>
    <cfRule type="beginsWith" dxfId="11027" priority="463" operator="beginsWith" text="FAL">
      <formula>LEFT(N15,LEN("FAL"))="FAL"</formula>
    </cfRule>
    <cfRule type="beginsWith" dxfId="11026" priority="464" operator="beginsWith" text="OK">
      <formula>LEFT(N15,LEN("OK"))="OK"</formula>
    </cfRule>
  </conditionalFormatting>
  <conditionalFormatting sqref="N15">
    <cfRule type="beginsWith" dxfId="11025" priority="461" operator="beginsWith" text="ATR">
      <formula>LEFT(N15,LEN("ATR"))="ATR"</formula>
    </cfRule>
  </conditionalFormatting>
  <conditionalFormatting sqref="N15">
    <cfRule type="beginsWith" dxfId="11024" priority="460" operator="beginsWith" text="ATD">
      <formula>LEFT(N15,LEN("ATD"))="ATD"</formula>
    </cfRule>
  </conditionalFormatting>
  <conditionalFormatting sqref="N16">
    <cfRule type="beginsWith" dxfId="11023" priority="458" operator="beginsWith" text="FER">
      <formula>LEFT(N16,LEN("FER"))="FER"</formula>
    </cfRule>
    <cfRule type="beginsWith" dxfId="11022" priority="459" operator="beginsWith" text="FRS">
      <formula>LEFT(N16,LEN("FRS"))="FRS"</formula>
    </cfRule>
  </conditionalFormatting>
  <conditionalFormatting sqref="N16">
    <cfRule type="beginsWith" dxfId="11021" priority="457" operator="beginsWith" text="NT">
      <formula>LEFT(N16,LEN("NT"))="NT"</formula>
    </cfRule>
  </conditionalFormatting>
  <conditionalFormatting sqref="N16">
    <cfRule type="beginsWith" dxfId="11020" priority="454" operator="beginsWith" text="ANT">
      <formula>LEFT(N16,LEN("ANT"))="ANT"</formula>
    </cfRule>
    <cfRule type="beginsWith" dxfId="11019" priority="455" operator="beginsWith" text="FAL">
      <formula>LEFT(N16,LEN("FAL"))="FAL"</formula>
    </cfRule>
    <cfRule type="beginsWith" dxfId="11018" priority="456" operator="beginsWith" text="OK">
      <formula>LEFT(N16,LEN("OK"))="OK"</formula>
    </cfRule>
  </conditionalFormatting>
  <conditionalFormatting sqref="N16">
    <cfRule type="beginsWith" dxfId="11017" priority="453" operator="beginsWith" text="ATR">
      <formula>LEFT(N16,LEN("ATR"))="ATR"</formula>
    </cfRule>
  </conditionalFormatting>
  <conditionalFormatting sqref="N16">
    <cfRule type="beginsWith" dxfId="11016" priority="452" operator="beginsWith" text="ATD">
      <formula>LEFT(N16,LEN("ATD"))="ATD"</formula>
    </cfRule>
  </conditionalFormatting>
  <conditionalFormatting sqref="N16">
    <cfRule type="beginsWith" dxfId="11015" priority="451" stopIfTrue="1" operator="beginsWith" text="DP">
      <formula>LEFT(N16,LEN("DP"))="DP"</formula>
    </cfRule>
  </conditionalFormatting>
  <conditionalFormatting sqref="L19:N22">
    <cfRule type="expression" dxfId="11014" priority="447">
      <formula>K19="FÉRIAS"</formula>
    </cfRule>
    <cfRule type="expression" dxfId="11013" priority="448">
      <formula>K19="FERIADO"</formula>
    </cfRule>
    <cfRule type="expression" dxfId="11012" priority="449">
      <formula>K19="ATESTADO"</formula>
    </cfRule>
    <cfRule type="expression" dxfId="11011" priority="450">
      <formula>K19="NTRAB"</formula>
    </cfRule>
  </conditionalFormatting>
  <conditionalFormatting sqref="N24">
    <cfRule type="beginsWith" dxfId="11010" priority="445" operator="beginsWith" text="FER">
      <formula>LEFT(N24,LEN("FER"))="FER"</formula>
    </cfRule>
    <cfRule type="beginsWith" dxfId="11009" priority="446" operator="beginsWith" text="FRS">
      <formula>LEFT(N24,LEN("FRS"))="FRS"</formula>
    </cfRule>
  </conditionalFormatting>
  <conditionalFormatting sqref="N24">
    <cfRule type="beginsWith" dxfId="11008" priority="444" operator="beginsWith" text="NT">
      <formula>LEFT(N24,LEN("NT"))="NT"</formula>
    </cfRule>
  </conditionalFormatting>
  <conditionalFormatting sqref="N24">
    <cfRule type="beginsWith" dxfId="11007" priority="441" operator="beginsWith" text="ANT">
      <formula>LEFT(N24,LEN("ANT"))="ANT"</formula>
    </cfRule>
    <cfRule type="beginsWith" dxfId="11006" priority="442" operator="beginsWith" text="FAL">
      <formula>LEFT(N24,LEN("FAL"))="FAL"</formula>
    </cfRule>
    <cfRule type="beginsWith" dxfId="11005" priority="443" operator="beginsWith" text="OK">
      <formula>LEFT(N24,LEN("OK"))="OK"</formula>
    </cfRule>
  </conditionalFormatting>
  <conditionalFormatting sqref="N24">
    <cfRule type="beginsWith" dxfId="11004" priority="440" operator="beginsWith" text="ATR">
      <formula>LEFT(N24,LEN("ATR"))="ATR"</formula>
    </cfRule>
  </conditionalFormatting>
  <conditionalFormatting sqref="N24">
    <cfRule type="beginsWith" dxfId="11003" priority="439" operator="beginsWith" text="ATD">
      <formula>LEFT(N24,LEN("ATD"))="ATD"</formula>
    </cfRule>
  </conditionalFormatting>
  <conditionalFormatting sqref="N24">
    <cfRule type="beginsWith" dxfId="11002" priority="438" operator="beginsWith" text="DP">
      <formula>LEFT(N24,LEN("DP"))="DP"</formula>
    </cfRule>
  </conditionalFormatting>
  <conditionalFormatting sqref="N23">
    <cfRule type="beginsWith" dxfId="11001" priority="436" operator="beginsWith" text="FER">
      <formula>LEFT(N23,LEN("FER"))="FER"</formula>
    </cfRule>
    <cfRule type="beginsWith" dxfId="11000" priority="437" operator="beginsWith" text="FRS">
      <formula>LEFT(N23,LEN("FRS"))="FRS"</formula>
    </cfRule>
  </conditionalFormatting>
  <conditionalFormatting sqref="N23">
    <cfRule type="beginsWith" dxfId="10999" priority="435" operator="beginsWith" text="NT">
      <formula>LEFT(N23,LEN("NT"))="NT"</formula>
    </cfRule>
  </conditionalFormatting>
  <conditionalFormatting sqref="N23">
    <cfRule type="beginsWith" dxfId="10998" priority="432" operator="beginsWith" text="ANT">
      <formula>LEFT(N23,LEN("ANT"))="ANT"</formula>
    </cfRule>
    <cfRule type="beginsWith" dxfId="10997" priority="433" operator="beginsWith" text="FAL">
      <formula>LEFT(N23,LEN("FAL"))="FAL"</formula>
    </cfRule>
    <cfRule type="beginsWith" dxfId="10996" priority="434" operator="beginsWith" text="OK">
      <formula>LEFT(N23,LEN("OK"))="OK"</formula>
    </cfRule>
  </conditionalFormatting>
  <conditionalFormatting sqref="N23">
    <cfRule type="beginsWith" dxfId="10995" priority="431" operator="beginsWith" text="ATR">
      <formula>LEFT(N23,LEN("ATR"))="ATR"</formula>
    </cfRule>
  </conditionalFormatting>
  <conditionalFormatting sqref="N23">
    <cfRule type="beginsWith" dxfId="10994" priority="430" operator="beginsWith" text="ATD">
      <formula>LEFT(N23,LEN("ATD"))="ATD"</formula>
    </cfRule>
  </conditionalFormatting>
  <conditionalFormatting sqref="N23">
    <cfRule type="beginsWith" dxfId="10993" priority="429" operator="beginsWith" text="DP">
      <formula>LEFT(N23,LEN("DP"))="DP"</formula>
    </cfRule>
  </conditionalFormatting>
  <conditionalFormatting sqref="N26">
    <cfRule type="beginsWith" dxfId="10992" priority="427" operator="beginsWith" text="FER">
      <formula>LEFT(N26,LEN("FER"))="FER"</formula>
    </cfRule>
    <cfRule type="beginsWith" dxfId="10991" priority="428" operator="beginsWith" text="FRS">
      <formula>LEFT(N26,LEN("FRS"))="FRS"</formula>
    </cfRule>
  </conditionalFormatting>
  <conditionalFormatting sqref="N26">
    <cfRule type="beginsWith" dxfId="10990" priority="426" operator="beginsWith" text="NT">
      <formula>LEFT(N26,LEN("NT"))="NT"</formula>
    </cfRule>
  </conditionalFormatting>
  <conditionalFormatting sqref="N26">
    <cfRule type="beginsWith" dxfId="10989" priority="423" operator="beginsWith" text="ANT">
      <formula>LEFT(N26,LEN("ANT"))="ANT"</formula>
    </cfRule>
    <cfRule type="beginsWith" dxfId="10988" priority="424" operator="beginsWith" text="FAL">
      <formula>LEFT(N26,LEN("FAL"))="FAL"</formula>
    </cfRule>
    <cfRule type="beginsWith" dxfId="10987" priority="425" operator="beginsWith" text="OK">
      <formula>LEFT(N26,LEN("OK"))="OK"</formula>
    </cfRule>
  </conditionalFormatting>
  <conditionalFormatting sqref="N26">
    <cfRule type="beginsWith" dxfId="10986" priority="422" operator="beginsWith" text="ATR">
      <formula>LEFT(N26,LEN("ATR"))="ATR"</formula>
    </cfRule>
  </conditionalFormatting>
  <conditionalFormatting sqref="N26">
    <cfRule type="beginsWith" dxfId="10985" priority="421" operator="beginsWith" text="ATD">
      <formula>LEFT(N26,LEN("ATD"))="ATD"</formula>
    </cfRule>
  </conditionalFormatting>
  <conditionalFormatting sqref="N26">
    <cfRule type="beginsWith" dxfId="10984" priority="420" stopIfTrue="1" operator="beginsWith" text="DP">
      <formula>LEFT(N26,LEN("DP"))="DP"</formula>
    </cfRule>
  </conditionalFormatting>
  <conditionalFormatting sqref="N25">
    <cfRule type="beginsWith" dxfId="10983" priority="418" operator="beginsWith" text="FER">
      <formula>LEFT(N25,LEN("FER"))="FER"</formula>
    </cfRule>
    <cfRule type="beginsWith" dxfId="10982" priority="419" operator="beginsWith" text="FRS">
      <formula>LEFT(N25,LEN("FRS"))="FRS"</formula>
    </cfRule>
  </conditionalFormatting>
  <conditionalFormatting sqref="N25">
    <cfRule type="beginsWith" dxfId="10981" priority="417" operator="beginsWith" text="NT">
      <formula>LEFT(N25,LEN("NT"))="NT"</formula>
    </cfRule>
  </conditionalFormatting>
  <conditionalFormatting sqref="N25">
    <cfRule type="beginsWith" dxfId="10980" priority="414" operator="beginsWith" text="ANT">
      <formula>LEFT(N25,LEN("ANT"))="ANT"</formula>
    </cfRule>
    <cfRule type="beginsWith" dxfId="10979" priority="415" operator="beginsWith" text="FAL">
      <formula>LEFT(N25,LEN("FAL"))="FAL"</formula>
    </cfRule>
    <cfRule type="beginsWith" dxfId="10978" priority="416" operator="beginsWith" text="OK">
      <formula>LEFT(N25,LEN("OK"))="OK"</formula>
    </cfRule>
  </conditionalFormatting>
  <conditionalFormatting sqref="N25">
    <cfRule type="beginsWith" dxfId="10977" priority="413" operator="beginsWith" text="ATR">
      <formula>LEFT(N25,LEN("ATR"))="ATR"</formula>
    </cfRule>
  </conditionalFormatting>
  <conditionalFormatting sqref="N25">
    <cfRule type="beginsWith" dxfId="10976" priority="412" operator="beginsWith" text="ATD">
      <formula>LEFT(N25,LEN("ATD"))="ATD"</formula>
    </cfRule>
  </conditionalFormatting>
  <conditionalFormatting sqref="N25">
    <cfRule type="beginsWith" dxfId="10975" priority="411" operator="beginsWith" text="DP">
      <formula>LEFT(N25,LEN("DP"))="DP"</formula>
    </cfRule>
  </conditionalFormatting>
  <conditionalFormatting sqref="N28">
    <cfRule type="beginsWith" dxfId="10974" priority="409" operator="beginsWith" text="FER">
      <formula>LEFT(N28,LEN("FER"))="FER"</formula>
    </cfRule>
    <cfRule type="beginsWith" dxfId="10973" priority="410" operator="beginsWith" text="FRS">
      <formula>LEFT(N28,LEN("FRS"))="FRS"</formula>
    </cfRule>
  </conditionalFormatting>
  <conditionalFormatting sqref="N28">
    <cfRule type="beginsWith" dxfId="10972" priority="408" operator="beginsWith" text="NT">
      <formula>LEFT(N28,LEN("NT"))="NT"</formula>
    </cfRule>
  </conditionalFormatting>
  <conditionalFormatting sqref="N28">
    <cfRule type="beginsWith" dxfId="10971" priority="405" operator="beginsWith" text="ANT">
      <formula>LEFT(N28,LEN("ANT"))="ANT"</formula>
    </cfRule>
    <cfRule type="beginsWith" dxfId="10970" priority="406" operator="beginsWith" text="FAL">
      <formula>LEFT(N28,LEN("FAL"))="FAL"</formula>
    </cfRule>
    <cfRule type="beginsWith" dxfId="10969" priority="407" operator="beginsWith" text="OK">
      <formula>LEFT(N28,LEN("OK"))="OK"</formula>
    </cfRule>
  </conditionalFormatting>
  <conditionalFormatting sqref="N28">
    <cfRule type="beginsWith" dxfId="10968" priority="404" operator="beginsWith" text="ATR">
      <formula>LEFT(N28,LEN("ATR"))="ATR"</formula>
    </cfRule>
  </conditionalFormatting>
  <conditionalFormatting sqref="N28">
    <cfRule type="beginsWith" dxfId="10967" priority="403" operator="beginsWith" text="ATD">
      <formula>LEFT(N28,LEN("ATD"))="ATD"</formula>
    </cfRule>
  </conditionalFormatting>
  <conditionalFormatting sqref="N28">
    <cfRule type="beginsWith" dxfId="10966" priority="402" operator="beginsWith" text="DP">
      <formula>LEFT(N28,LEN("DP"))="DP"</formula>
    </cfRule>
  </conditionalFormatting>
  <conditionalFormatting sqref="N27">
    <cfRule type="beginsWith" dxfId="10965" priority="400" operator="beginsWith" text="FER">
      <formula>LEFT(N27,LEN("FER"))="FER"</formula>
    </cfRule>
    <cfRule type="beginsWith" dxfId="10964" priority="401" operator="beginsWith" text="FRS">
      <formula>LEFT(N27,LEN("FRS"))="FRS"</formula>
    </cfRule>
  </conditionalFormatting>
  <conditionalFormatting sqref="N27">
    <cfRule type="beginsWith" dxfId="10963" priority="399" operator="beginsWith" text="NT">
      <formula>LEFT(N27,LEN("NT"))="NT"</formula>
    </cfRule>
  </conditionalFormatting>
  <conditionalFormatting sqref="N27">
    <cfRule type="beginsWith" dxfId="10962" priority="396" operator="beginsWith" text="ANT">
      <formula>LEFT(N27,LEN("ANT"))="ANT"</formula>
    </cfRule>
    <cfRule type="beginsWith" dxfId="10961" priority="397" operator="beginsWith" text="FAL">
      <formula>LEFT(N27,LEN("FAL"))="FAL"</formula>
    </cfRule>
    <cfRule type="beginsWith" dxfId="10960" priority="398" operator="beginsWith" text="OK">
      <formula>LEFT(N27,LEN("OK"))="OK"</formula>
    </cfRule>
  </conditionalFormatting>
  <conditionalFormatting sqref="N27">
    <cfRule type="beginsWith" dxfId="10959" priority="395" operator="beginsWith" text="ATR">
      <formula>LEFT(N27,LEN("ATR"))="ATR"</formula>
    </cfRule>
  </conditionalFormatting>
  <conditionalFormatting sqref="N27">
    <cfRule type="beginsWith" dxfId="10958" priority="394" operator="beginsWith" text="ATD">
      <formula>LEFT(N27,LEN("ATD"))="ATD"</formula>
    </cfRule>
  </conditionalFormatting>
  <conditionalFormatting sqref="N27">
    <cfRule type="beginsWith" dxfId="10957" priority="393" operator="beginsWith" text="DP">
      <formula>LEFT(N27,LEN("DP"))="DP"</formula>
    </cfRule>
  </conditionalFormatting>
  <conditionalFormatting sqref="N30">
    <cfRule type="beginsWith" dxfId="10956" priority="391" operator="beginsWith" text="FER">
      <formula>LEFT(N30,LEN("FER"))="FER"</formula>
    </cfRule>
    <cfRule type="beginsWith" dxfId="10955" priority="392" operator="beginsWith" text="FRS">
      <formula>LEFT(N30,LEN("FRS"))="FRS"</formula>
    </cfRule>
  </conditionalFormatting>
  <conditionalFormatting sqref="N30">
    <cfRule type="beginsWith" dxfId="10954" priority="390" operator="beginsWith" text="NT">
      <formula>LEFT(N30,LEN("NT"))="NT"</formula>
    </cfRule>
  </conditionalFormatting>
  <conditionalFormatting sqref="N30">
    <cfRule type="beginsWith" dxfId="10953" priority="387" operator="beginsWith" text="ANT">
      <formula>LEFT(N30,LEN("ANT"))="ANT"</formula>
    </cfRule>
    <cfRule type="beginsWith" dxfId="10952" priority="388" operator="beginsWith" text="FAL">
      <formula>LEFT(N30,LEN("FAL"))="FAL"</formula>
    </cfRule>
    <cfRule type="beginsWith" dxfId="10951" priority="389" operator="beginsWith" text="OK">
      <formula>LEFT(N30,LEN("OK"))="OK"</formula>
    </cfRule>
  </conditionalFormatting>
  <conditionalFormatting sqref="N30">
    <cfRule type="beginsWith" dxfId="10950" priority="386" operator="beginsWith" text="ATR">
      <formula>LEFT(N30,LEN("ATR"))="ATR"</formula>
    </cfRule>
  </conditionalFormatting>
  <conditionalFormatting sqref="N30">
    <cfRule type="beginsWith" dxfId="10949" priority="385" operator="beginsWith" text="ATD">
      <formula>LEFT(N30,LEN("ATD"))="ATD"</formula>
    </cfRule>
  </conditionalFormatting>
  <conditionalFormatting sqref="N30">
    <cfRule type="beginsWith" dxfId="10948" priority="384" stopIfTrue="1" operator="beginsWith" text="DP">
      <formula>LEFT(N30,LEN("DP"))="DP"</formula>
    </cfRule>
  </conditionalFormatting>
  <conditionalFormatting sqref="N29">
    <cfRule type="beginsWith" dxfId="10947" priority="382" operator="beginsWith" text="FER">
      <formula>LEFT(N29,LEN("FER"))="FER"</formula>
    </cfRule>
    <cfRule type="beginsWith" dxfId="10946" priority="383" operator="beginsWith" text="FRS">
      <formula>LEFT(N29,LEN("FRS"))="FRS"</formula>
    </cfRule>
  </conditionalFormatting>
  <conditionalFormatting sqref="N29">
    <cfRule type="beginsWith" dxfId="10945" priority="381" operator="beginsWith" text="NT">
      <formula>LEFT(N29,LEN("NT"))="NT"</formula>
    </cfRule>
  </conditionalFormatting>
  <conditionalFormatting sqref="N29">
    <cfRule type="beginsWith" dxfId="10944" priority="378" operator="beginsWith" text="ANT">
      <formula>LEFT(N29,LEN("ANT"))="ANT"</formula>
    </cfRule>
    <cfRule type="beginsWith" dxfId="10943" priority="379" operator="beginsWith" text="FAL">
      <formula>LEFT(N29,LEN("FAL"))="FAL"</formula>
    </cfRule>
    <cfRule type="beginsWith" dxfId="10942" priority="380" operator="beginsWith" text="OK">
      <formula>LEFT(N29,LEN("OK"))="OK"</formula>
    </cfRule>
  </conditionalFormatting>
  <conditionalFormatting sqref="N29">
    <cfRule type="beginsWith" dxfId="10941" priority="377" operator="beginsWith" text="ATR">
      <formula>LEFT(N29,LEN("ATR"))="ATR"</formula>
    </cfRule>
  </conditionalFormatting>
  <conditionalFormatting sqref="N29">
    <cfRule type="beginsWith" dxfId="10940" priority="376" operator="beginsWith" text="ATD">
      <formula>LEFT(N29,LEN("ATD"))="ATD"</formula>
    </cfRule>
  </conditionalFormatting>
  <conditionalFormatting sqref="N29">
    <cfRule type="beginsWith" dxfId="10939" priority="375" operator="beginsWith" text="DP">
      <formula>LEFT(N29,LEN("DP"))="DP"</formula>
    </cfRule>
  </conditionalFormatting>
  <conditionalFormatting sqref="N32">
    <cfRule type="beginsWith" dxfId="10938" priority="373" operator="beginsWith" text="FER">
      <formula>LEFT(N32,LEN("FER"))="FER"</formula>
    </cfRule>
    <cfRule type="beginsWith" dxfId="10937" priority="374" operator="beginsWith" text="FRS">
      <formula>LEFT(N32,LEN("FRS"))="FRS"</formula>
    </cfRule>
  </conditionalFormatting>
  <conditionalFormatting sqref="N32">
    <cfRule type="beginsWith" dxfId="10936" priority="372" operator="beginsWith" text="NT">
      <formula>LEFT(N32,LEN("NT"))="NT"</formula>
    </cfRule>
  </conditionalFormatting>
  <conditionalFormatting sqref="N32">
    <cfRule type="beginsWith" dxfId="10935" priority="369" operator="beginsWith" text="ANT">
      <formula>LEFT(N32,LEN("ANT"))="ANT"</formula>
    </cfRule>
    <cfRule type="beginsWith" dxfId="10934" priority="370" operator="beginsWith" text="FAL">
      <formula>LEFT(N32,LEN("FAL"))="FAL"</formula>
    </cfRule>
    <cfRule type="beginsWith" dxfId="10933" priority="371" operator="beginsWith" text="OK">
      <formula>LEFT(N32,LEN("OK"))="OK"</formula>
    </cfRule>
  </conditionalFormatting>
  <conditionalFormatting sqref="N32">
    <cfRule type="beginsWith" dxfId="10932" priority="368" operator="beginsWith" text="ATR">
      <formula>LEFT(N32,LEN("ATR"))="ATR"</formula>
    </cfRule>
  </conditionalFormatting>
  <conditionalFormatting sqref="N32">
    <cfRule type="beginsWith" dxfId="10931" priority="367" operator="beginsWith" text="ATD">
      <formula>LEFT(N32,LEN("ATD"))="ATD"</formula>
    </cfRule>
  </conditionalFormatting>
  <conditionalFormatting sqref="N32">
    <cfRule type="beginsWith" dxfId="10930" priority="366" operator="beginsWith" text="DP">
      <formula>LEFT(N32,LEN("DP"))="DP"</formula>
    </cfRule>
  </conditionalFormatting>
  <conditionalFormatting sqref="N31">
    <cfRule type="beginsWith" dxfId="10929" priority="364" operator="beginsWith" text="FER">
      <formula>LEFT(N31,LEN("FER"))="FER"</formula>
    </cfRule>
    <cfRule type="beginsWith" dxfId="10928" priority="365" operator="beginsWith" text="FRS">
      <formula>LEFT(N31,LEN("FRS"))="FRS"</formula>
    </cfRule>
  </conditionalFormatting>
  <conditionalFormatting sqref="N31">
    <cfRule type="beginsWith" dxfId="10927" priority="363" operator="beginsWith" text="NT">
      <formula>LEFT(N31,LEN("NT"))="NT"</formula>
    </cfRule>
  </conditionalFormatting>
  <conditionalFormatting sqref="N31">
    <cfRule type="beginsWith" dxfId="10926" priority="360" operator="beginsWith" text="ANT">
      <formula>LEFT(N31,LEN("ANT"))="ANT"</formula>
    </cfRule>
    <cfRule type="beginsWith" dxfId="10925" priority="361" operator="beginsWith" text="FAL">
      <formula>LEFT(N31,LEN("FAL"))="FAL"</formula>
    </cfRule>
    <cfRule type="beginsWith" dxfId="10924" priority="362" operator="beginsWith" text="OK">
      <formula>LEFT(N31,LEN("OK"))="OK"</formula>
    </cfRule>
  </conditionalFormatting>
  <conditionalFormatting sqref="N31">
    <cfRule type="beginsWith" dxfId="10923" priority="359" operator="beginsWith" text="ATR">
      <formula>LEFT(N31,LEN("ATR"))="ATR"</formula>
    </cfRule>
  </conditionalFormatting>
  <conditionalFormatting sqref="N31">
    <cfRule type="beginsWith" dxfId="10922" priority="358" operator="beginsWith" text="ATD">
      <formula>LEFT(N31,LEN("ATD"))="ATD"</formula>
    </cfRule>
  </conditionalFormatting>
  <conditionalFormatting sqref="N31">
    <cfRule type="beginsWith" dxfId="10921" priority="357" operator="beginsWith" text="DP">
      <formula>LEFT(N31,LEN("DP"))="DP"</formula>
    </cfRule>
  </conditionalFormatting>
  <conditionalFormatting sqref="N34">
    <cfRule type="beginsWith" dxfId="10920" priority="355" operator="beginsWith" text="FER">
      <formula>LEFT(N34,LEN("FER"))="FER"</formula>
    </cfRule>
    <cfRule type="beginsWith" dxfId="10919" priority="356" operator="beginsWith" text="FRS">
      <formula>LEFT(N34,LEN("FRS"))="FRS"</formula>
    </cfRule>
  </conditionalFormatting>
  <conditionalFormatting sqref="N34">
    <cfRule type="beginsWith" dxfId="10918" priority="354" operator="beginsWith" text="NT">
      <formula>LEFT(N34,LEN("NT"))="NT"</formula>
    </cfRule>
  </conditionalFormatting>
  <conditionalFormatting sqref="N34">
    <cfRule type="beginsWith" dxfId="10917" priority="351" operator="beginsWith" text="ANT">
      <formula>LEFT(N34,LEN("ANT"))="ANT"</formula>
    </cfRule>
    <cfRule type="beginsWith" dxfId="10916" priority="352" operator="beginsWith" text="FAL">
      <formula>LEFT(N34,LEN("FAL"))="FAL"</formula>
    </cfRule>
    <cfRule type="beginsWith" dxfId="10915" priority="353" operator="beginsWith" text="OK">
      <formula>LEFT(N34,LEN("OK"))="OK"</formula>
    </cfRule>
  </conditionalFormatting>
  <conditionalFormatting sqref="N34">
    <cfRule type="beginsWith" dxfId="10914" priority="350" operator="beginsWith" text="ATR">
      <formula>LEFT(N34,LEN("ATR"))="ATR"</formula>
    </cfRule>
  </conditionalFormatting>
  <conditionalFormatting sqref="N34">
    <cfRule type="beginsWith" dxfId="10913" priority="349" operator="beginsWith" text="ATD">
      <formula>LEFT(N34,LEN("ATD"))="ATD"</formula>
    </cfRule>
  </conditionalFormatting>
  <conditionalFormatting sqref="N34">
    <cfRule type="beginsWith" dxfId="10912" priority="348" stopIfTrue="1" operator="beginsWith" text="DP">
      <formula>LEFT(N34,LEN("DP"))="DP"</formula>
    </cfRule>
  </conditionalFormatting>
  <conditionalFormatting sqref="N33">
    <cfRule type="beginsWith" dxfId="10911" priority="346" operator="beginsWith" text="FER">
      <formula>LEFT(N33,LEN("FER"))="FER"</formula>
    </cfRule>
    <cfRule type="beginsWith" dxfId="10910" priority="347" operator="beginsWith" text="FRS">
      <formula>LEFT(N33,LEN("FRS"))="FRS"</formula>
    </cfRule>
  </conditionalFormatting>
  <conditionalFormatting sqref="N33">
    <cfRule type="beginsWith" dxfId="10909" priority="345" operator="beginsWith" text="NT">
      <formula>LEFT(N33,LEN("NT"))="NT"</formula>
    </cfRule>
  </conditionalFormatting>
  <conditionalFormatting sqref="N33">
    <cfRule type="beginsWith" dxfId="10908" priority="342" operator="beginsWith" text="ANT">
      <formula>LEFT(N33,LEN("ANT"))="ANT"</formula>
    </cfRule>
    <cfRule type="beginsWith" dxfId="10907" priority="343" operator="beginsWith" text="FAL">
      <formula>LEFT(N33,LEN("FAL"))="FAL"</formula>
    </cfRule>
    <cfRule type="beginsWith" dxfId="10906" priority="344" operator="beginsWith" text="OK">
      <formula>LEFT(N33,LEN("OK"))="OK"</formula>
    </cfRule>
  </conditionalFormatting>
  <conditionalFormatting sqref="N33">
    <cfRule type="beginsWith" dxfId="10905" priority="341" operator="beginsWith" text="ATR">
      <formula>LEFT(N33,LEN("ATR"))="ATR"</formula>
    </cfRule>
  </conditionalFormatting>
  <conditionalFormatting sqref="N33">
    <cfRule type="beginsWith" dxfId="10904" priority="340" operator="beginsWith" text="ATD">
      <formula>LEFT(N33,LEN("ATD"))="ATD"</formula>
    </cfRule>
  </conditionalFormatting>
  <conditionalFormatting sqref="N33">
    <cfRule type="beginsWith" dxfId="10903" priority="339" operator="beginsWith" text="DP">
      <formula>LEFT(N33,LEN("DP"))="DP"</formula>
    </cfRule>
  </conditionalFormatting>
  <conditionalFormatting sqref="N36">
    <cfRule type="beginsWith" dxfId="10902" priority="337" operator="beginsWith" text="FER">
      <formula>LEFT(N36,LEN("FER"))="FER"</formula>
    </cfRule>
    <cfRule type="beginsWith" dxfId="10901" priority="338" operator="beginsWith" text="FRS">
      <formula>LEFT(N36,LEN("FRS"))="FRS"</formula>
    </cfRule>
  </conditionalFormatting>
  <conditionalFormatting sqref="N36">
    <cfRule type="beginsWith" dxfId="10900" priority="336" operator="beginsWith" text="NT">
      <formula>LEFT(N36,LEN("NT"))="NT"</formula>
    </cfRule>
  </conditionalFormatting>
  <conditionalFormatting sqref="N36">
    <cfRule type="beginsWith" dxfId="10899" priority="333" operator="beginsWith" text="ANT">
      <formula>LEFT(N36,LEN("ANT"))="ANT"</formula>
    </cfRule>
    <cfRule type="beginsWith" dxfId="10898" priority="334" operator="beginsWith" text="FAL">
      <formula>LEFT(N36,LEN("FAL"))="FAL"</formula>
    </cfRule>
    <cfRule type="beginsWith" dxfId="10897" priority="335" operator="beginsWith" text="OK">
      <formula>LEFT(N36,LEN("OK"))="OK"</formula>
    </cfRule>
  </conditionalFormatting>
  <conditionalFormatting sqref="N36">
    <cfRule type="beginsWith" dxfId="10896" priority="332" operator="beginsWith" text="ATR">
      <formula>LEFT(N36,LEN("ATR"))="ATR"</formula>
    </cfRule>
  </conditionalFormatting>
  <conditionalFormatting sqref="N36">
    <cfRule type="beginsWith" dxfId="10895" priority="331" operator="beginsWith" text="ATD">
      <formula>LEFT(N36,LEN("ATD"))="ATD"</formula>
    </cfRule>
  </conditionalFormatting>
  <conditionalFormatting sqref="N36">
    <cfRule type="beginsWith" dxfId="10894" priority="330" operator="beginsWith" text="DP">
      <formula>LEFT(N36,LEN("DP"))="DP"</formula>
    </cfRule>
  </conditionalFormatting>
  <conditionalFormatting sqref="N35">
    <cfRule type="beginsWith" dxfId="10893" priority="328" operator="beginsWith" text="FER">
      <formula>LEFT(N35,LEN("FER"))="FER"</formula>
    </cfRule>
    <cfRule type="beginsWith" dxfId="10892" priority="329" operator="beginsWith" text="FRS">
      <formula>LEFT(N35,LEN("FRS"))="FRS"</formula>
    </cfRule>
  </conditionalFormatting>
  <conditionalFormatting sqref="N35">
    <cfRule type="beginsWith" dxfId="10891" priority="327" operator="beginsWith" text="NT">
      <formula>LEFT(N35,LEN("NT"))="NT"</formula>
    </cfRule>
  </conditionalFormatting>
  <conditionalFormatting sqref="N35">
    <cfRule type="beginsWith" dxfId="10890" priority="324" operator="beginsWith" text="ANT">
      <formula>LEFT(N35,LEN("ANT"))="ANT"</formula>
    </cfRule>
    <cfRule type="beginsWith" dxfId="10889" priority="325" operator="beginsWith" text="FAL">
      <formula>LEFT(N35,LEN("FAL"))="FAL"</formula>
    </cfRule>
    <cfRule type="beginsWith" dxfId="10888" priority="326" operator="beginsWith" text="OK">
      <formula>LEFT(N35,LEN("OK"))="OK"</formula>
    </cfRule>
  </conditionalFormatting>
  <conditionalFormatting sqref="N35">
    <cfRule type="beginsWith" dxfId="10887" priority="323" operator="beginsWith" text="ATR">
      <formula>LEFT(N35,LEN("ATR"))="ATR"</formula>
    </cfRule>
  </conditionalFormatting>
  <conditionalFormatting sqref="N35">
    <cfRule type="beginsWith" dxfId="10886" priority="322" operator="beginsWith" text="ATD">
      <formula>LEFT(N35,LEN("ATD"))="ATD"</formula>
    </cfRule>
  </conditionalFormatting>
  <conditionalFormatting sqref="N35">
    <cfRule type="beginsWith" dxfId="10885" priority="321" operator="beginsWith" text="DP">
      <formula>LEFT(N35,LEN("DP"))="DP"</formula>
    </cfRule>
  </conditionalFormatting>
  <conditionalFormatting sqref="N38">
    <cfRule type="beginsWith" dxfId="10884" priority="319" operator="beginsWith" text="FER">
      <formula>LEFT(N38,LEN("FER"))="FER"</formula>
    </cfRule>
    <cfRule type="beginsWith" dxfId="10883" priority="320" operator="beginsWith" text="FRS">
      <formula>LEFT(N38,LEN("FRS"))="FRS"</formula>
    </cfRule>
  </conditionalFormatting>
  <conditionalFormatting sqref="N38">
    <cfRule type="beginsWith" dxfId="10882" priority="318" operator="beginsWith" text="NT">
      <formula>LEFT(N38,LEN("NT"))="NT"</formula>
    </cfRule>
  </conditionalFormatting>
  <conditionalFormatting sqref="N38">
    <cfRule type="beginsWith" dxfId="10881" priority="315" operator="beginsWith" text="ANT">
      <formula>LEFT(N38,LEN("ANT"))="ANT"</formula>
    </cfRule>
    <cfRule type="beginsWith" dxfId="10880" priority="316" operator="beginsWith" text="FAL">
      <formula>LEFT(N38,LEN("FAL"))="FAL"</formula>
    </cfRule>
    <cfRule type="beginsWith" dxfId="10879" priority="317" operator="beginsWith" text="OK">
      <formula>LEFT(N38,LEN("OK"))="OK"</formula>
    </cfRule>
  </conditionalFormatting>
  <conditionalFormatting sqref="N38">
    <cfRule type="beginsWith" dxfId="10878" priority="314" operator="beginsWith" text="ATR">
      <formula>LEFT(N38,LEN("ATR"))="ATR"</formula>
    </cfRule>
  </conditionalFormatting>
  <conditionalFormatting sqref="N38">
    <cfRule type="beginsWith" dxfId="10877" priority="313" operator="beginsWith" text="ATD">
      <formula>LEFT(N38,LEN("ATD"))="ATD"</formula>
    </cfRule>
  </conditionalFormatting>
  <conditionalFormatting sqref="N38">
    <cfRule type="beginsWith" dxfId="10876" priority="312" stopIfTrue="1" operator="beginsWith" text="DP">
      <formula>LEFT(N38,LEN("DP"))="DP"</formula>
    </cfRule>
  </conditionalFormatting>
  <conditionalFormatting sqref="N37">
    <cfRule type="beginsWith" dxfId="10875" priority="310" operator="beginsWith" text="FER">
      <formula>LEFT(N37,LEN("FER"))="FER"</formula>
    </cfRule>
    <cfRule type="beginsWith" dxfId="10874" priority="311" operator="beginsWith" text="FRS">
      <formula>LEFT(N37,LEN("FRS"))="FRS"</formula>
    </cfRule>
  </conditionalFormatting>
  <conditionalFormatting sqref="N37">
    <cfRule type="beginsWith" dxfId="10873" priority="309" operator="beginsWith" text="NT">
      <formula>LEFT(N37,LEN("NT"))="NT"</formula>
    </cfRule>
  </conditionalFormatting>
  <conditionalFormatting sqref="N37">
    <cfRule type="beginsWith" dxfId="10872" priority="306" operator="beginsWith" text="ANT">
      <formula>LEFT(N37,LEN("ANT"))="ANT"</formula>
    </cfRule>
    <cfRule type="beginsWith" dxfId="10871" priority="307" operator="beginsWith" text="FAL">
      <formula>LEFT(N37,LEN("FAL"))="FAL"</formula>
    </cfRule>
    <cfRule type="beginsWith" dxfId="10870" priority="308" operator="beginsWith" text="OK">
      <formula>LEFT(N37,LEN("OK"))="OK"</formula>
    </cfRule>
  </conditionalFormatting>
  <conditionalFormatting sqref="N37">
    <cfRule type="beginsWith" dxfId="10869" priority="305" operator="beginsWith" text="ATR">
      <formula>LEFT(N37,LEN("ATR"))="ATR"</formula>
    </cfRule>
  </conditionalFormatting>
  <conditionalFormatting sqref="N37">
    <cfRule type="beginsWith" dxfId="10868" priority="304" operator="beginsWith" text="ATD">
      <formula>LEFT(N37,LEN("ATD"))="ATD"</formula>
    </cfRule>
  </conditionalFormatting>
  <conditionalFormatting sqref="N37">
    <cfRule type="beginsWith" dxfId="10867" priority="303" operator="beginsWith" text="DP">
      <formula>LEFT(N37,LEN("DP"))="DP"</formula>
    </cfRule>
  </conditionalFormatting>
  <conditionalFormatting sqref="N40">
    <cfRule type="beginsWith" dxfId="10866" priority="301" operator="beginsWith" text="FER">
      <formula>LEFT(N40,LEN("FER"))="FER"</formula>
    </cfRule>
    <cfRule type="beginsWith" dxfId="10865" priority="302" operator="beginsWith" text="FRS">
      <formula>LEFT(N40,LEN("FRS"))="FRS"</formula>
    </cfRule>
  </conditionalFormatting>
  <conditionalFormatting sqref="N40">
    <cfRule type="beginsWith" dxfId="10864" priority="300" operator="beginsWith" text="NT">
      <formula>LEFT(N40,LEN("NT"))="NT"</formula>
    </cfRule>
  </conditionalFormatting>
  <conditionalFormatting sqref="N40">
    <cfRule type="beginsWith" dxfId="10863" priority="297" operator="beginsWith" text="ANT">
      <formula>LEFT(N40,LEN("ANT"))="ANT"</formula>
    </cfRule>
    <cfRule type="beginsWith" dxfId="10862" priority="298" operator="beginsWith" text="FAL">
      <formula>LEFT(N40,LEN("FAL"))="FAL"</formula>
    </cfRule>
    <cfRule type="beginsWith" dxfId="10861" priority="299" operator="beginsWith" text="OK">
      <formula>LEFT(N40,LEN("OK"))="OK"</formula>
    </cfRule>
  </conditionalFormatting>
  <conditionalFormatting sqref="N40">
    <cfRule type="beginsWith" dxfId="10860" priority="296" operator="beginsWith" text="ATR">
      <formula>LEFT(N40,LEN("ATR"))="ATR"</formula>
    </cfRule>
  </conditionalFormatting>
  <conditionalFormatting sqref="N40">
    <cfRule type="beginsWith" dxfId="10859" priority="295" operator="beginsWith" text="ATD">
      <formula>LEFT(N40,LEN("ATD"))="ATD"</formula>
    </cfRule>
  </conditionalFormatting>
  <conditionalFormatting sqref="N40">
    <cfRule type="beginsWith" dxfId="10858" priority="294" operator="beginsWith" text="DP">
      <formula>LEFT(N40,LEN("DP"))="DP"</formula>
    </cfRule>
  </conditionalFormatting>
  <conditionalFormatting sqref="N39">
    <cfRule type="beginsWith" dxfId="10857" priority="292" operator="beginsWith" text="FER">
      <formula>LEFT(N39,LEN("FER"))="FER"</formula>
    </cfRule>
    <cfRule type="beginsWith" dxfId="10856" priority="293" operator="beginsWith" text="FRS">
      <formula>LEFT(N39,LEN("FRS"))="FRS"</formula>
    </cfRule>
  </conditionalFormatting>
  <conditionalFormatting sqref="N39">
    <cfRule type="beginsWith" dxfId="10855" priority="291" operator="beginsWith" text="NT">
      <formula>LEFT(N39,LEN("NT"))="NT"</formula>
    </cfRule>
  </conditionalFormatting>
  <conditionalFormatting sqref="N39">
    <cfRule type="beginsWith" dxfId="10854" priority="288" operator="beginsWith" text="ANT">
      <formula>LEFT(N39,LEN("ANT"))="ANT"</formula>
    </cfRule>
    <cfRule type="beginsWith" dxfId="10853" priority="289" operator="beginsWith" text="FAL">
      <formula>LEFT(N39,LEN("FAL"))="FAL"</formula>
    </cfRule>
    <cfRule type="beginsWith" dxfId="10852" priority="290" operator="beginsWith" text="OK">
      <formula>LEFT(N39,LEN("OK"))="OK"</formula>
    </cfRule>
  </conditionalFormatting>
  <conditionalFormatting sqref="N39">
    <cfRule type="beginsWith" dxfId="10851" priority="287" operator="beginsWith" text="ATR">
      <formula>LEFT(N39,LEN("ATR"))="ATR"</formula>
    </cfRule>
  </conditionalFormatting>
  <conditionalFormatting sqref="N39">
    <cfRule type="beginsWith" dxfId="10850" priority="286" operator="beginsWith" text="ATD">
      <formula>LEFT(N39,LEN("ATD"))="ATD"</formula>
    </cfRule>
  </conditionalFormatting>
  <conditionalFormatting sqref="N39">
    <cfRule type="beginsWith" dxfId="10849" priority="285" operator="beginsWith" text="DP">
      <formula>LEFT(N39,LEN("DP"))="DP"</formula>
    </cfRule>
  </conditionalFormatting>
  <conditionalFormatting sqref="N42">
    <cfRule type="beginsWith" dxfId="10848" priority="283" operator="beginsWith" text="FER">
      <formula>LEFT(N42,LEN("FER"))="FER"</formula>
    </cfRule>
    <cfRule type="beginsWith" dxfId="10847" priority="284" operator="beginsWith" text="FRS">
      <formula>LEFT(N42,LEN("FRS"))="FRS"</formula>
    </cfRule>
  </conditionalFormatting>
  <conditionalFormatting sqref="N42">
    <cfRule type="beginsWith" dxfId="10846" priority="282" operator="beginsWith" text="NT">
      <formula>LEFT(N42,LEN("NT"))="NT"</formula>
    </cfRule>
  </conditionalFormatting>
  <conditionalFormatting sqref="N42">
    <cfRule type="beginsWith" dxfId="10845" priority="279" operator="beginsWith" text="ANT">
      <formula>LEFT(N42,LEN("ANT"))="ANT"</formula>
    </cfRule>
    <cfRule type="beginsWith" dxfId="10844" priority="280" operator="beginsWith" text="FAL">
      <formula>LEFT(N42,LEN("FAL"))="FAL"</formula>
    </cfRule>
    <cfRule type="beginsWith" dxfId="10843" priority="281" operator="beginsWith" text="OK">
      <formula>LEFT(N42,LEN("OK"))="OK"</formula>
    </cfRule>
  </conditionalFormatting>
  <conditionalFormatting sqref="N42">
    <cfRule type="beginsWith" dxfId="10842" priority="278" operator="beginsWith" text="ATR">
      <formula>LEFT(N42,LEN("ATR"))="ATR"</formula>
    </cfRule>
  </conditionalFormatting>
  <conditionalFormatting sqref="N42">
    <cfRule type="beginsWith" dxfId="10841" priority="277" operator="beginsWith" text="ATD">
      <formula>LEFT(N42,LEN("ATD"))="ATD"</formula>
    </cfRule>
  </conditionalFormatting>
  <conditionalFormatting sqref="N42">
    <cfRule type="beginsWith" dxfId="10840" priority="276" stopIfTrue="1" operator="beginsWith" text="DP">
      <formula>LEFT(N42,LEN("DP"))="DP"</formula>
    </cfRule>
  </conditionalFormatting>
  <conditionalFormatting sqref="N41">
    <cfRule type="beginsWith" dxfId="10839" priority="274" operator="beginsWith" text="FER">
      <formula>LEFT(N41,LEN("FER"))="FER"</formula>
    </cfRule>
    <cfRule type="beginsWith" dxfId="10838" priority="275" operator="beginsWith" text="FRS">
      <formula>LEFT(N41,LEN("FRS"))="FRS"</formula>
    </cfRule>
  </conditionalFormatting>
  <conditionalFormatting sqref="N41">
    <cfRule type="beginsWith" dxfId="10837" priority="273" operator="beginsWith" text="NT">
      <formula>LEFT(N41,LEN("NT"))="NT"</formula>
    </cfRule>
  </conditionalFormatting>
  <conditionalFormatting sqref="N41">
    <cfRule type="beginsWith" dxfId="10836" priority="270" operator="beginsWith" text="ANT">
      <formula>LEFT(N41,LEN("ANT"))="ANT"</formula>
    </cfRule>
    <cfRule type="beginsWith" dxfId="10835" priority="271" operator="beginsWith" text="FAL">
      <formula>LEFT(N41,LEN("FAL"))="FAL"</formula>
    </cfRule>
    <cfRule type="beginsWith" dxfId="10834" priority="272" operator="beginsWith" text="OK">
      <formula>LEFT(N41,LEN("OK"))="OK"</formula>
    </cfRule>
  </conditionalFormatting>
  <conditionalFormatting sqref="N41">
    <cfRule type="beginsWith" dxfId="10833" priority="269" operator="beginsWith" text="ATR">
      <formula>LEFT(N41,LEN("ATR"))="ATR"</formula>
    </cfRule>
  </conditionalFormatting>
  <conditionalFormatting sqref="N41">
    <cfRule type="beginsWith" dxfId="10832" priority="268" operator="beginsWith" text="ATD">
      <formula>LEFT(N41,LEN("ATD"))="ATD"</formula>
    </cfRule>
  </conditionalFormatting>
  <conditionalFormatting sqref="N41">
    <cfRule type="beginsWith" dxfId="10831" priority="267" operator="beginsWith" text="DP">
      <formula>LEFT(N41,LEN("DP"))="DP"</formula>
    </cfRule>
  </conditionalFormatting>
  <conditionalFormatting sqref="L45:N46">
    <cfRule type="expression" dxfId="10830" priority="263">
      <formula>K43="FERIADO"</formula>
    </cfRule>
    <cfRule type="expression" dxfId="10829" priority="264">
      <formula>K43="FÉRIAS"</formula>
    </cfRule>
    <cfRule type="expression" dxfId="10828" priority="265">
      <formula>K43="ATESTADO"</formula>
    </cfRule>
    <cfRule type="expression" dxfId="10827" priority="266">
      <formula>K43="NTRAB"</formula>
    </cfRule>
  </conditionalFormatting>
  <conditionalFormatting sqref="N43">
    <cfRule type="beginsWith" dxfId="10826" priority="260" operator="beginsWith" text="DP">
      <formula>LEFT(N43,LEN("DP"))="DP"</formula>
    </cfRule>
    <cfRule type="beginsWith" dxfId="10825" priority="261" operator="beginsWith" text="FER">
      <formula>LEFT(N43,LEN("FER"))="FER"</formula>
    </cfRule>
    <cfRule type="beginsWith" dxfId="10824" priority="262" operator="beginsWith" text="FRS">
      <formula>LEFT(N43,LEN("FRS"))="FRS"</formula>
    </cfRule>
  </conditionalFormatting>
  <conditionalFormatting sqref="N43">
    <cfRule type="beginsWith" dxfId="10823" priority="259" operator="beginsWith" text="NT">
      <formula>LEFT(N43,LEN("NT"))="NT"</formula>
    </cfRule>
  </conditionalFormatting>
  <conditionalFormatting sqref="N43">
    <cfRule type="beginsWith" dxfId="10822" priority="256" operator="beginsWith" text="ANT">
      <formula>LEFT(N43,LEN("ANT"))="ANT"</formula>
    </cfRule>
    <cfRule type="beginsWith" dxfId="10821" priority="257" operator="beginsWith" text="FAL">
      <formula>LEFT(N43,LEN("FAL"))="FAL"</formula>
    </cfRule>
    <cfRule type="beginsWith" dxfId="10820" priority="258" operator="beginsWith" text="OK">
      <formula>LEFT(N43,LEN("OK"))="OK"</formula>
    </cfRule>
  </conditionalFormatting>
  <conditionalFormatting sqref="N43">
    <cfRule type="beginsWith" dxfId="10819" priority="255" operator="beginsWith" text="ATR">
      <formula>LEFT(N43,LEN("ATR"))="ATR"</formula>
    </cfRule>
  </conditionalFormatting>
  <conditionalFormatting sqref="N43">
    <cfRule type="beginsWith" dxfId="10818" priority="254" operator="beginsWith" text="ATD">
      <formula>LEFT(N43,LEN("ATD"))="ATD"</formula>
    </cfRule>
  </conditionalFormatting>
  <conditionalFormatting sqref="N44">
    <cfRule type="beginsWith" dxfId="10817" priority="252" operator="beginsWith" text="FER">
      <formula>LEFT(N44,LEN("FER"))="FER"</formula>
    </cfRule>
    <cfRule type="beginsWith" dxfId="10816" priority="253" operator="beginsWith" text="FRS">
      <formula>LEFT(N44,LEN("FRS"))="FRS"</formula>
    </cfRule>
  </conditionalFormatting>
  <conditionalFormatting sqref="N44">
    <cfRule type="beginsWith" dxfId="10815" priority="251" operator="beginsWith" text="NT">
      <formula>LEFT(N44,LEN("NT"))="NT"</formula>
    </cfRule>
  </conditionalFormatting>
  <conditionalFormatting sqref="N44">
    <cfRule type="beginsWith" dxfId="10814" priority="248" operator="beginsWith" text="ANT">
      <formula>LEFT(N44,LEN("ANT"))="ANT"</formula>
    </cfRule>
    <cfRule type="beginsWith" dxfId="10813" priority="249" operator="beginsWith" text="FAL">
      <formula>LEFT(N44,LEN("FAL"))="FAL"</formula>
    </cfRule>
    <cfRule type="beginsWith" dxfId="10812" priority="250" operator="beginsWith" text="OK">
      <formula>LEFT(N44,LEN("OK"))="OK"</formula>
    </cfRule>
  </conditionalFormatting>
  <conditionalFormatting sqref="N44">
    <cfRule type="beginsWith" dxfId="10811" priority="247" operator="beginsWith" text="ATR">
      <formula>LEFT(N44,LEN("ATR"))="ATR"</formula>
    </cfRule>
  </conditionalFormatting>
  <conditionalFormatting sqref="N44">
    <cfRule type="beginsWith" dxfId="10810" priority="246" operator="beginsWith" text="ATD">
      <formula>LEFT(N44,LEN("ATD"))="ATD"</formula>
    </cfRule>
  </conditionalFormatting>
  <conditionalFormatting sqref="N44">
    <cfRule type="beginsWith" dxfId="10809" priority="245" stopIfTrue="1" operator="beginsWith" text="DP">
      <formula>LEFT(N44,LEN("DP"))="DP"</formula>
    </cfRule>
  </conditionalFormatting>
  <conditionalFormatting sqref="E2">
    <cfRule type="cellIs" dxfId="10808" priority="244" operator="equal">
      <formula>"ER"</formula>
    </cfRule>
  </conditionalFormatting>
  <conditionalFormatting sqref="E3">
    <cfRule type="cellIs" dxfId="10807" priority="242" operator="equal">
      <formula>0</formula>
    </cfRule>
    <cfRule type="expression" dxfId="10806" priority="243">
      <formula>E3&lt;0</formula>
    </cfRule>
  </conditionalFormatting>
  <conditionalFormatting sqref="E4:E6">
    <cfRule type="expression" dxfId="10805" priority="240">
      <formula>E4&lt;0</formula>
    </cfRule>
    <cfRule type="cellIs" dxfId="10804" priority="241" operator="equal">
      <formula>0</formula>
    </cfRule>
  </conditionalFormatting>
  <conditionalFormatting sqref="E7">
    <cfRule type="cellIs" dxfId="10803" priority="238" operator="equal">
      <formula>0</formula>
    </cfRule>
    <cfRule type="expression" dxfId="10802" priority="239">
      <formula>E7&lt;0</formula>
    </cfRule>
  </conditionalFormatting>
  <conditionalFormatting sqref="E8:E10">
    <cfRule type="expression" dxfId="10801" priority="236">
      <formula>E8&lt;0</formula>
    </cfRule>
    <cfRule type="cellIs" dxfId="10800" priority="237" operator="equal">
      <formula>0</formula>
    </cfRule>
  </conditionalFormatting>
  <conditionalFormatting sqref="E11">
    <cfRule type="cellIs" dxfId="10799" priority="234" operator="equal">
      <formula>0</formula>
    </cfRule>
    <cfRule type="expression" dxfId="10798" priority="235">
      <formula>E11&lt;0</formula>
    </cfRule>
  </conditionalFormatting>
  <conditionalFormatting sqref="E12:E14">
    <cfRule type="expression" dxfId="10797" priority="232">
      <formula>E12&lt;0</formula>
    </cfRule>
    <cfRule type="cellIs" dxfId="10796" priority="233" operator="equal">
      <formula>0</formula>
    </cfRule>
  </conditionalFormatting>
  <conditionalFormatting sqref="E15">
    <cfRule type="cellIs" dxfId="10795" priority="230" operator="equal">
      <formula>0</formula>
    </cfRule>
    <cfRule type="expression" dxfId="10794" priority="231">
      <formula>E15&lt;0</formula>
    </cfRule>
  </conditionalFormatting>
  <conditionalFormatting sqref="E16:E18">
    <cfRule type="expression" dxfId="10793" priority="228">
      <formula>E16&lt;0</formula>
    </cfRule>
    <cfRule type="cellIs" dxfId="10792" priority="229" operator="equal">
      <formula>0</formula>
    </cfRule>
  </conditionalFormatting>
  <conditionalFormatting sqref="E19">
    <cfRule type="cellIs" dxfId="10791" priority="226" operator="equal">
      <formula>0</formula>
    </cfRule>
    <cfRule type="expression" dxfId="10790" priority="227">
      <formula>E19&lt;0</formula>
    </cfRule>
  </conditionalFormatting>
  <conditionalFormatting sqref="E20:E22">
    <cfRule type="expression" dxfId="10789" priority="224">
      <formula>E20&lt;0</formula>
    </cfRule>
    <cfRule type="cellIs" dxfId="10788" priority="225" operator="equal">
      <formula>0</formula>
    </cfRule>
  </conditionalFormatting>
  <conditionalFormatting sqref="E23">
    <cfRule type="cellIs" dxfId="10787" priority="222" operator="equal">
      <formula>0</formula>
    </cfRule>
    <cfRule type="expression" dxfId="10786" priority="223">
      <formula>E23&lt;0</formula>
    </cfRule>
  </conditionalFormatting>
  <conditionalFormatting sqref="E24:E26">
    <cfRule type="expression" dxfId="10785" priority="220">
      <formula>E24&lt;0</formula>
    </cfRule>
    <cfRule type="cellIs" dxfId="10784" priority="221" operator="equal">
      <formula>0</formula>
    </cfRule>
  </conditionalFormatting>
  <conditionalFormatting sqref="E27">
    <cfRule type="cellIs" dxfId="10783" priority="218" operator="equal">
      <formula>0</formula>
    </cfRule>
    <cfRule type="expression" dxfId="10782" priority="219">
      <formula>E27&lt;0</formula>
    </cfRule>
  </conditionalFormatting>
  <conditionalFormatting sqref="E28:E30">
    <cfRule type="expression" dxfId="10781" priority="216">
      <formula>E28&lt;0</formula>
    </cfRule>
    <cfRule type="cellIs" dxfId="10780" priority="217" operator="equal">
      <formula>0</formula>
    </cfRule>
  </conditionalFormatting>
  <conditionalFormatting sqref="E31">
    <cfRule type="cellIs" dxfId="10779" priority="214" operator="equal">
      <formula>0</formula>
    </cfRule>
    <cfRule type="expression" dxfId="10778" priority="215">
      <formula>E31&lt;0</formula>
    </cfRule>
  </conditionalFormatting>
  <conditionalFormatting sqref="E32:E34">
    <cfRule type="expression" dxfId="10777" priority="212">
      <formula>E32&lt;0</formula>
    </cfRule>
    <cfRule type="cellIs" dxfId="10776" priority="213" operator="equal">
      <formula>0</formula>
    </cfRule>
  </conditionalFormatting>
  <conditionalFormatting sqref="E35">
    <cfRule type="cellIs" dxfId="10775" priority="210" operator="equal">
      <formula>0</formula>
    </cfRule>
    <cfRule type="expression" dxfId="10774" priority="211">
      <formula>E35&lt;0</formula>
    </cfRule>
  </conditionalFormatting>
  <conditionalFormatting sqref="E36:E38">
    <cfRule type="expression" dxfId="10773" priority="208">
      <formula>E36&lt;0</formula>
    </cfRule>
    <cfRule type="cellIs" dxfId="10772" priority="209" operator="equal">
      <formula>0</formula>
    </cfRule>
  </conditionalFormatting>
  <conditionalFormatting sqref="E39">
    <cfRule type="cellIs" dxfId="10771" priority="206" operator="equal">
      <formula>0</formula>
    </cfRule>
    <cfRule type="expression" dxfId="10770" priority="207">
      <formula>E39&lt;0</formula>
    </cfRule>
  </conditionalFormatting>
  <conditionalFormatting sqref="E40:E42">
    <cfRule type="expression" dxfId="10769" priority="204">
      <formula>E40&lt;0</formula>
    </cfRule>
    <cfRule type="cellIs" dxfId="10768" priority="205" operator="equal">
      <formula>0</formula>
    </cfRule>
  </conditionalFormatting>
  <conditionalFormatting sqref="J2">
    <cfRule type="cellIs" dxfId="10767" priority="203" operator="equal">
      <formula>"ER"</formula>
    </cfRule>
  </conditionalFormatting>
  <conditionalFormatting sqref="J3">
    <cfRule type="cellIs" dxfId="10766" priority="201" operator="equal">
      <formula>0</formula>
    </cfRule>
    <cfRule type="expression" dxfId="10765" priority="202">
      <formula>J3&lt;0</formula>
    </cfRule>
  </conditionalFormatting>
  <conditionalFormatting sqref="J4:J6">
    <cfRule type="expression" dxfId="10764" priority="199">
      <formula>J4&lt;0</formula>
    </cfRule>
    <cfRule type="cellIs" dxfId="10763" priority="200" operator="equal">
      <formula>0</formula>
    </cfRule>
  </conditionalFormatting>
  <conditionalFormatting sqref="J7">
    <cfRule type="cellIs" dxfId="10762" priority="197" operator="equal">
      <formula>0</formula>
    </cfRule>
    <cfRule type="expression" dxfId="10761" priority="198">
      <formula>J7&lt;0</formula>
    </cfRule>
  </conditionalFormatting>
  <conditionalFormatting sqref="J8:J10">
    <cfRule type="expression" dxfId="10760" priority="195">
      <formula>J8&lt;0</formula>
    </cfRule>
    <cfRule type="cellIs" dxfId="10759" priority="196" operator="equal">
      <formula>0</formula>
    </cfRule>
  </conditionalFormatting>
  <conditionalFormatting sqref="J11">
    <cfRule type="cellIs" dxfId="10758" priority="193" operator="equal">
      <formula>0</formula>
    </cfRule>
    <cfRule type="expression" dxfId="10757" priority="194">
      <formula>J11&lt;0</formula>
    </cfRule>
  </conditionalFormatting>
  <conditionalFormatting sqref="J12:J14">
    <cfRule type="expression" dxfId="10756" priority="191">
      <formula>J12&lt;0</formula>
    </cfRule>
    <cfRule type="cellIs" dxfId="10755" priority="192" operator="equal">
      <formula>0</formula>
    </cfRule>
  </conditionalFormatting>
  <conditionalFormatting sqref="J15">
    <cfRule type="cellIs" dxfId="10754" priority="189" operator="equal">
      <formula>0</formula>
    </cfRule>
    <cfRule type="expression" dxfId="10753" priority="190">
      <formula>J15&lt;0</formula>
    </cfRule>
  </conditionalFormatting>
  <conditionalFormatting sqref="J16:J18">
    <cfRule type="expression" dxfId="10752" priority="187">
      <formula>J16&lt;0</formula>
    </cfRule>
    <cfRule type="cellIs" dxfId="10751" priority="188" operator="equal">
      <formula>0</formula>
    </cfRule>
  </conditionalFormatting>
  <conditionalFormatting sqref="J19">
    <cfRule type="cellIs" dxfId="10750" priority="185" operator="equal">
      <formula>0</formula>
    </cfRule>
    <cfRule type="expression" dxfId="10749" priority="186">
      <formula>J19&lt;0</formula>
    </cfRule>
  </conditionalFormatting>
  <conditionalFormatting sqref="J20:J22">
    <cfRule type="expression" dxfId="10748" priority="183">
      <formula>J20&lt;0</formula>
    </cfRule>
    <cfRule type="cellIs" dxfId="10747" priority="184" operator="equal">
      <formula>0</formula>
    </cfRule>
  </conditionalFormatting>
  <conditionalFormatting sqref="J23">
    <cfRule type="cellIs" dxfId="10746" priority="181" operator="equal">
      <formula>0</formula>
    </cfRule>
    <cfRule type="expression" dxfId="10745" priority="182">
      <formula>J23&lt;0</formula>
    </cfRule>
  </conditionalFormatting>
  <conditionalFormatting sqref="J24:J26">
    <cfRule type="expression" dxfId="10744" priority="179">
      <formula>J24&lt;0</formula>
    </cfRule>
    <cfRule type="cellIs" dxfId="10743" priority="180" operator="equal">
      <formula>0</formula>
    </cfRule>
  </conditionalFormatting>
  <conditionalFormatting sqref="J27">
    <cfRule type="cellIs" dxfId="10742" priority="177" operator="equal">
      <formula>0</formula>
    </cfRule>
    <cfRule type="expression" dxfId="10741" priority="178">
      <formula>J27&lt;0</formula>
    </cfRule>
  </conditionalFormatting>
  <conditionalFormatting sqref="J28:J30">
    <cfRule type="expression" dxfId="10740" priority="175">
      <formula>J28&lt;0</formula>
    </cfRule>
    <cfRule type="cellIs" dxfId="10739" priority="176" operator="equal">
      <formula>0</formula>
    </cfRule>
  </conditionalFormatting>
  <conditionalFormatting sqref="J31">
    <cfRule type="cellIs" dxfId="10738" priority="173" operator="equal">
      <formula>0</formula>
    </cfRule>
    <cfRule type="expression" dxfId="10737" priority="174">
      <formula>J31&lt;0</formula>
    </cfRule>
  </conditionalFormatting>
  <conditionalFormatting sqref="J32:J34">
    <cfRule type="expression" dxfId="10736" priority="171">
      <formula>J32&lt;0</formula>
    </cfRule>
    <cfRule type="cellIs" dxfId="10735" priority="172" operator="equal">
      <formula>0</formula>
    </cfRule>
  </conditionalFormatting>
  <conditionalFormatting sqref="J35">
    <cfRule type="cellIs" dxfId="10734" priority="169" operator="equal">
      <formula>0</formula>
    </cfRule>
    <cfRule type="expression" dxfId="10733" priority="170">
      <formula>J35&lt;0</formula>
    </cfRule>
  </conditionalFormatting>
  <conditionalFormatting sqref="J36:J38">
    <cfRule type="expression" dxfId="10732" priority="167">
      <formula>J36&lt;0</formula>
    </cfRule>
    <cfRule type="cellIs" dxfId="10731" priority="168" operator="equal">
      <formula>0</formula>
    </cfRule>
  </conditionalFormatting>
  <conditionalFormatting sqref="J39">
    <cfRule type="cellIs" dxfId="10730" priority="165" operator="equal">
      <formula>0</formula>
    </cfRule>
    <cfRule type="expression" dxfId="10729" priority="166">
      <formula>J39&lt;0</formula>
    </cfRule>
  </conditionalFormatting>
  <conditionalFormatting sqref="J40:J42">
    <cfRule type="expression" dxfId="10728" priority="163">
      <formula>J40&lt;0</formula>
    </cfRule>
    <cfRule type="cellIs" dxfId="10727" priority="164" operator="equal">
      <formula>0</formula>
    </cfRule>
  </conditionalFormatting>
  <conditionalFormatting sqref="O3">
    <cfRule type="cellIs" dxfId="10726" priority="161" operator="equal">
      <formula>0</formula>
    </cfRule>
    <cfRule type="expression" dxfId="10725" priority="162">
      <formula>O3&lt;0</formula>
    </cfRule>
  </conditionalFormatting>
  <conditionalFormatting sqref="O4:O6">
    <cfRule type="expression" dxfId="10724" priority="159">
      <formula>O4&lt;0</formula>
    </cfRule>
    <cfRule type="cellIs" dxfId="10723" priority="160" operator="equal">
      <formula>0</formula>
    </cfRule>
  </conditionalFormatting>
  <conditionalFormatting sqref="O7">
    <cfRule type="cellIs" dxfId="10722" priority="157" operator="equal">
      <formula>0</formula>
    </cfRule>
    <cfRule type="expression" dxfId="10721" priority="158">
      <formula>O7&lt;0</formula>
    </cfRule>
  </conditionalFormatting>
  <conditionalFormatting sqref="O8:O10">
    <cfRule type="expression" dxfId="10720" priority="155">
      <formula>O8&lt;0</formula>
    </cfRule>
    <cfRule type="cellIs" dxfId="10719" priority="156" operator="equal">
      <formula>0</formula>
    </cfRule>
  </conditionalFormatting>
  <conditionalFormatting sqref="O11">
    <cfRule type="cellIs" dxfId="10718" priority="153" operator="equal">
      <formula>0</formula>
    </cfRule>
    <cfRule type="expression" dxfId="10717" priority="154">
      <formula>O11&lt;0</formula>
    </cfRule>
  </conditionalFormatting>
  <conditionalFormatting sqref="O12:O14">
    <cfRule type="expression" dxfId="10716" priority="151">
      <formula>O12&lt;0</formula>
    </cfRule>
    <cfRule type="cellIs" dxfId="10715" priority="152" operator="equal">
      <formula>0</formula>
    </cfRule>
  </conditionalFormatting>
  <conditionalFormatting sqref="O15">
    <cfRule type="cellIs" dxfId="10714" priority="149" operator="equal">
      <formula>0</formula>
    </cfRule>
    <cfRule type="expression" dxfId="10713" priority="150">
      <formula>O15&lt;0</formula>
    </cfRule>
  </conditionalFormatting>
  <conditionalFormatting sqref="O16:O18">
    <cfRule type="expression" dxfId="10712" priority="147">
      <formula>O16&lt;0</formula>
    </cfRule>
    <cfRule type="cellIs" dxfId="10711" priority="148" operator="equal">
      <formula>0</formula>
    </cfRule>
  </conditionalFormatting>
  <conditionalFormatting sqref="O19">
    <cfRule type="cellIs" dxfId="10710" priority="145" operator="equal">
      <formula>0</formula>
    </cfRule>
    <cfRule type="expression" dxfId="10709" priority="146">
      <formula>O19&lt;0</formula>
    </cfRule>
  </conditionalFormatting>
  <conditionalFormatting sqref="O20:O22">
    <cfRule type="expression" dxfId="10708" priority="143">
      <formula>O20&lt;0</formula>
    </cfRule>
    <cfRule type="cellIs" dxfId="10707" priority="144" operator="equal">
      <formula>0</formula>
    </cfRule>
  </conditionalFormatting>
  <conditionalFormatting sqref="O23">
    <cfRule type="cellIs" dxfId="10706" priority="141" operator="equal">
      <formula>0</formula>
    </cfRule>
    <cfRule type="expression" dxfId="10705" priority="142">
      <formula>O23&lt;0</formula>
    </cfRule>
  </conditionalFormatting>
  <conditionalFormatting sqref="O24:O26">
    <cfRule type="expression" dxfId="10704" priority="139">
      <formula>O24&lt;0</formula>
    </cfRule>
    <cfRule type="cellIs" dxfId="10703" priority="140" operator="equal">
      <formula>0</formula>
    </cfRule>
  </conditionalFormatting>
  <conditionalFormatting sqref="O27">
    <cfRule type="cellIs" dxfId="10702" priority="137" operator="equal">
      <formula>0</formula>
    </cfRule>
    <cfRule type="expression" dxfId="10701" priority="138">
      <formula>O27&lt;0</formula>
    </cfRule>
  </conditionalFormatting>
  <conditionalFormatting sqref="O28:O30">
    <cfRule type="expression" dxfId="10700" priority="135">
      <formula>O28&lt;0</formula>
    </cfRule>
    <cfRule type="cellIs" dxfId="10699" priority="136" operator="equal">
      <formula>0</formula>
    </cfRule>
  </conditionalFormatting>
  <conditionalFormatting sqref="O31">
    <cfRule type="cellIs" dxfId="10698" priority="133" operator="equal">
      <formula>0</formula>
    </cfRule>
    <cfRule type="expression" dxfId="10697" priority="134">
      <formula>O31&lt;0</formula>
    </cfRule>
  </conditionalFormatting>
  <conditionalFormatting sqref="O32:O34">
    <cfRule type="expression" dxfId="10696" priority="131">
      <formula>O32&lt;0</formula>
    </cfRule>
    <cfRule type="cellIs" dxfId="10695" priority="132" operator="equal">
      <formula>0</formula>
    </cfRule>
  </conditionalFormatting>
  <conditionalFormatting sqref="O35">
    <cfRule type="cellIs" dxfId="10694" priority="129" operator="equal">
      <formula>0</formula>
    </cfRule>
    <cfRule type="expression" dxfId="10693" priority="130">
      <formula>O35&lt;0</formula>
    </cfRule>
  </conditionalFormatting>
  <conditionalFormatting sqref="O36:O38">
    <cfRule type="expression" dxfId="10692" priority="127">
      <formula>O36&lt;0</formula>
    </cfRule>
    <cfRule type="cellIs" dxfId="10691" priority="128" operator="equal">
      <formula>0</formula>
    </cfRule>
  </conditionalFormatting>
  <conditionalFormatting sqref="O39">
    <cfRule type="cellIs" dxfId="10690" priority="125" operator="equal">
      <formula>0</formula>
    </cfRule>
    <cfRule type="expression" dxfId="10689" priority="126">
      <formula>O39&lt;0</formula>
    </cfRule>
  </conditionalFormatting>
  <conditionalFormatting sqref="O40:O42">
    <cfRule type="expression" dxfId="10688" priority="123">
      <formula>O40&lt;0</formula>
    </cfRule>
    <cfRule type="cellIs" dxfId="10687" priority="124" operator="equal">
      <formula>0</formula>
    </cfRule>
  </conditionalFormatting>
  <conditionalFormatting sqref="O43">
    <cfRule type="cellIs" dxfId="10686" priority="121" operator="equal">
      <formula>0</formula>
    </cfRule>
    <cfRule type="expression" dxfId="10685" priority="122">
      <formula>O43&lt;0</formula>
    </cfRule>
  </conditionalFormatting>
  <conditionalFormatting sqref="O44:O46">
    <cfRule type="expression" dxfId="10684" priority="119">
      <formula>O44&lt;0</formula>
    </cfRule>
    <cfRule type="cellIs" dxfId="10683" priority="120" operator="equal">
      <formula>0</formula>
    </cfRule>
  </conditionalFormatting>
  <conditionalFormatting sqref="O2:O46">
    <cfRule type="cellIs" dxfId="10682" priority="118" operator="equal">
      <formula>"ER"</formula>
    </cfRule>
  </conditionalFormatting>
  <conditionalFormatting sqref="O3">
    <cfRule type="cellIs" dxfId="10681" priority="116" operator="equal">
      <formula>0</formula>
    </cfRule>
    <cfRule type="expression" dxfId="10680" priority="117">
      <formula>O3&lt;0</formula>
    </cfRule>
  </conditionalFormatting>
  <conditionalFormatting sqref="O4:O5">
    <cfRule type="expression" dxfId="10679" priority="114">
      <formula>O4&lt;0</formula>
    </cfRule>
    <cfRule type="cellIs" dxfId="10678" priority="115" operator="equal">
      <formula>0</formula>
    </cfRule>
  </conditionalFormatting>
  <conditionalFormatting sqref="O19">
    <cfRule type="cellIs" dxfId="10677" priority="112" operator="equal">
      <formula>0</formula>
    </cfRule>
    <cfRule type="expression" dxfId="10676" priority="113">
      <formula>O19&lt;0</formula>
    </cfRule>
  </conditionalFormatting>
  <conditionalFormatting sqref="O20:O22">
    <cfRule type="expression" dxfId="10675" priority="110">
      <formula>O20&lt;0</formula>
    </cfRule>
    <cfRule type="cellIs" dxfId="10674" priority="111" operator="equal">
      <formula>0</formula>
    </cfRule>
  </conditionalFormatting>
  <conditionalFormatting sqref="O23">
    <cfRule type="cellIs" dxfId="10673" priority="108" operator="equal">
      <formula>0</formula>
    </cfRule>
    <cfRule type="expression" dxfId="10672" priority="109">
      <formula>O23&lt;0</formula>
    </cfRule>
  </conditionalFormatting>
  <conditionalFormatting sqref="O24:O26">
    <cfRule type="expression" dxfId="10671" priority="106">
      <formula>O24&lt;0</formula>
    </cfRule>
    <cfRule type="cellIs" dxfId="10670" priority="107" operator="equal">
      <formula>0</formula>
    </cfRule>
  </conditionalFormatting>
  <conditionalFormatting sqref="O27">
    <cfRule type="cellIs" dxfId="10669" priority="104" operator="equal">
      <formula>0</formula>
    </cfRule>
    <cfRule type="expression" dxfId="10668" priority="105">
      <formula>O27&lt;0</formula>
    </cfRule>
  </conditionalFormatting>
  <conditionalFormatting sqref="O28:O30">
    <cfRule type="expression" dxfId="10667" priority="102">
      <formula>O28&lt;0</formula>
    </cfRule>
    <cfRule type="cellIs" dxfId="10666" priority="103" operator="equal">
      <formula>0</formula>
    </cfRule>
  </conditionalFormatting>
  <conditionalFormatting sqref="O31">
    <cfRule type="cellIs" dxfId="10665" priority="100" operator="equal">
      <formula>0</formula>
    </cfRule>
    <cfRule type="expression" dxfId="10664" priority="101">
      <formula>O31&lt;0</formula>
    </cfRule>
  </conditionalFormatting>
  <conditionalFormatting sqref="O32:O34">
    <cfRule type="expression" dxfId="10663" priority="98">
      <formula>O32&lt;0</formula>
    </cfRule>
    <cfRule type="cellIs" dxfId="10662" priority="99" operator="equal">
      <formula>0</formula>
    </cfRule>
  </conditionalFormatting>
  <conditionalFormatting sqref="O35">
    <cfRule type="cellIs" dxfId="10661" priority="96" operator="equal">
      <formula>0</formula>
    </cfRule>
    <cfRule type="expression" dxfId="10660" priority="97">
      <formula>O35&lt;0</formula>
    </cfRule>
  </conditionalFormatting>
  <conditionalFormatting sqref="O36:O38">
    <cfRule type="expression" dxfId="10659" priority="94">
      <formula>O36&lt;0</formula>
    </cfRule>
    <cfRule type="cellIs" dxfId="10658" priority="95" operator="equal">
      <formula>0</formula>
    </cfRule>
  </conditionalFormatting>
  <conditionalFormatting sqref="O39">
    <cfRule type="cellIs" dxfId="10657" priority="92" operator="equal">
      <formula>0</formula>
    </cfRule>
    <cfRule type="expression" dxfId="10656" priority="93">
      <formula>O39&lt;0</formula>
    </cfRule>
  </conditionalFormatting>
  <conditionalFormatting sqref="O40:O42">
    <cfRule type="expression" dxfId="10655" priority="90">
      <formula>O40&lt;0</formula>
    </cfRule>
    <cfRule type="cellIs" dxfId="10654" priority="91" operator="equal">
      <formula>0</formula>
    </cfRule>
  </conditionalFormatting>
  <conditionalFormatting sqref="O6">
    <cfRule type="expression" dxfId="10653" priority="88">
      <formula>O6&lt;0</formula>
    </cfRule>
    <cfRule type="cellIs" dxfId="10652" priority="89" operator="equal">
      <formula>0</formula>
    </cfRule>
  </conditionalFormatting>
  <conditionalFormatting sqref="O11">
    <cfRule type="cellIs" dxfId="10651" priority="86" operator="equal">
      <formula>0</formula>
    </cfRule>
    <cfRule type="expression" dxfId="10650" priority="87">
      <formula>O11&lt;0</formula>
    </cfRule>
  </conditionalFormatting>
  <conditionalFormatting sqref="O12:O13">
    <cfRule type="expression" dxfId="10649" priority="84">
      <formula>O12&lt;0</formula>
    </cfRule>
    <cfRule type="cellIs" dxfId="10648" priority="85" operator="equal">
      <formula>0</formula>
    </cfRule>
  </conditionalFormatting>
  <conditionalFormatting sqref="O14">
    <cfRule type="expression" dxfId="10647" priority="82">
      <formula>O14&lt;0</formula>
    </cfRule>
    <cfRule type="cellIs" dxfId="10646" priority="83" operator="equal">
      <formula>0</formula>
    </cfRule>
  </conditionalFormatting>
  <conditionalFormatting sqref="O15">
    <cfRule type="cellIs" dxfId="10645" priority="80" operator="equal">
      <formula>0</formula>
    </cfRule>
    <cfRule type="expression" dxfId="10644" priority="81">
      <formula>O15&lt;0</formula>
    </cfRule>
  </conditionalFormatting>
  <conditionalFormatting sqref="O16:O17">
    <cfRule type="expression" dxfId="10643" priority="78">
      <formula>O16&lt;0</formula>
    </cfRule>
    <cfRule type="cellIs" dxfId="10642" priority="79" operator="equal">
      <formula>0</formula>
    </cfRule>
  </conditionalFormatting>
  <conditionalFormatting sqref="O18">
    <cfRule type="expression" dxfId="10641" priority="76">
      <formula>O18&lt;0</formula>
    </cfRule>
    <cfRule type="cellIs" dxfId="10640" priority="77" operator="equal">
      <formula>0</formula>
    </cfRule>
  </conditionalFormatting>
  <conditionalFormatting sqref="O7">
    <cfRule type="cellIs" dxfId="10639" priority="74" operator="equal">
      <formula>0</formula>
    </cfRule>
    <cfRule type="expression" dxfId="10638" priority="75">
      <formula>O7&lt;0</formula>
    </cfRule>
  </conditionalFormatting>
  <conditionalFormatting sqref="O8:O9">
    <cfRule type="expression" dxfId="10637" priority="72">
      <formula>O8&lt;0</formula>
    </cfRule>
    <cfRule type="cellIs" dxfId="10636" priority="73" operator="equal">
      <formula>0</formula>
    </cfRule>
  </conditionalFormatting>
  <conditionalFormatting sqref="O10">
    <cfRule type="expression" dxfId="10635" priority="70">
      <formula>O10&lt;0</formula>
    </cfRule>
    <cfRule type="cellIs" dxfId="10634" priority="71" operator="equal">
      <formula>0</formula>
    </cfRule>
  </conditionalFormatting>
  <conditionalFormatting sqref="O7">
    <cfRule type="cellIs" dxfId="10633" priority="68" operator="equal">
      <formula>0</formula>
    </cfRule>
    <cfRule type="expression" dxfId="10632" priority="69">
      <formula>O7&lt;0</formula>
    </cfRule>
  </conditionalFormatting>
  <conditionalFormatting sqref="O8:O9">
    <cfRule type="expression" dxfId="10631" priority="66">
      <formula>O8&lt;0</formula>
    </cfRule>
    <cfRule type="cellIs" dxfId="10630" priority="67" operator="equal">
      <formula>0</formula>
    </cfRule>
  </conditionalFormatting>
  <conditionalFormatting sqref="O10">
    <cfRule type="expression" dxfId="10629" priority="64">
      <formula>O10&lt;0</formula>
    </cfRule>
    <cfRule type="cellIs" dxfId="10628" priority="65" operator="equal">
      <formula>0</formula>
    </cfRule>
  </conditionalFormatting>
  <conditionalFormatting sqref="O11">
    <cfRule type="cellIs" dxfId="10627" priority="62" operator="equal">
      <formula>0</formula>
    </cfRule>
    <cfRule type="expression" dxfId="10626" priority="63">
      <formula>O11&lt;0</formula>
    </cfRule>
  </conditionalFormatting>
  <conditionalFormatting sqref="O12:O13">
    <cfRule type="expression" dxfId="10625" priority="60">
      <formula>O12&lt;0</formula>
    </cfRule>
    <cfRule type="cellIs" dxfId="10624" priority="61" operator="equal">
      <formula>0</formula>
    </cfRule>
  </conditionalFormatting>
  <conditionalFormatting sqref="O14">
    <cfRule type="expression" dxfId="10623" priority="58">
      <formula>O14&lt;0</formula>
    </cfRule>
    <cfRule type="cellIs" dxfId="10622" priority="59" operator="equal">
      <formula>0</formula>
    </cfRule>
  </conditionalFormatting>
  <conditionalFormatting sqref="O15">
    <cfRule type="cellIs" dxfId="10621" priority="56" operator="equal">
      <formula>0</formula>
    </cfRule>
    <cfRule type="expression" dxfId="10620" priority="57">
      <formula>O15&lt;0</formula>
    </cfRule>
  </conditionalFormatting>
  <conditionalFormatting sqref="O16:O17">
    <cfRule type="expression" dxfId="10619" priority="54">
      <formula>O16&lt;0</formula>
    </cfRule>
    <cfRule type="cellIs" dxfId="10618" priority="55" operator="equal">
      <formula>0</formula>
    </cfRule>
  </conditionalFormatting>
  <conditionalFormatting sqref="O18">
    <cfRule type="expression" dxfId="10617" priority="52">
      <formula>O18&lt;0</formula>
    </cfRule>
    <cfRule type="cellIs" dxfId="10616" priority="53" operator="equal">
      <formula>0</formula>
    </cfRule>
  </conditionalFormatting>
  <conditionalFormatting sqref="O19">
    <cfRule type="cellIs" dxfId="10615" priority="50" operator="equal">
      <formula>0</formula>
    </cfRule>
    <cfRule type="expression" dxfId="10614" priority="51">
      <formula>O19&lt;0</formula>
    </cfRule>
  </conditionalFormatting>
  <conditionalFormatting sqref="O20:O21">
    <cfRule type="expression" dxfId="10613" priority="48">
      <formula>O20&lt;0</formula>
    </cfRule>
    <cfRule type="cellIs" dxfId="10612" priority="49" operator="equal">
      <formula>0</formula>
    </cfRule>
  </conditionalFormatting>
  <conditionalFormatting sqref="O22">
    <cfRule type="expression" dxfId="10611" priority="46">
      <formula>O22&lt;0</formula>
    </cfRule>
    <cfRule type="cellIs" dxfId="10610" priority="47" operator="equal">
      <formula>0</formula>
    </cfRule>
  </conditionalFormatting>
  <conditionalFormatting sqref="O23">
    <cfRule type="cellIs" dxfId="10609" priority="44" operator="equal">
      <formula>0</formula>
    </cfRule>
    <cfRule type="expression" dxfId="10608" priority="45">
      <formula>O23&lt;0</formula>
    </cfRule>
  </conditionalFormatting>
  <conditionalFormatting sqref="O24:O25">
    <cfRule type="expression" dxfId="10607" priority="42">
      <formula>O24&lt;0</formula>
    </cfRule>
    <cfRule type="cellIs" dxfId="10606" priority="43" operator="equal">
      <formula>0</formula>
    </cfRule>
  </conditionalFormatting>
  <conditionalFormatting sqref="O26">
    <cfRule type="expression" dxfId="10605" priority="40">
      <formula>O26&lt;0</formula>
    </cfRule>
    <cfRule type="cellIs" dxfId="10604" priority="41" operator="equal">
      <formula>0</formula>
    </cfRule>
  </conditionalFormatting>
  <conditionalFormatting sqref="O27">
    <cfRule type="cellIs" dxfId="10603" priority="38" operator="equal">
      <formula>0</formula>
    </cfRule>
    <cfRule type="expression" dxfId="10602" priority="39">
      <formula>O27&lt;0</formula>
    </cfRule>
  </conditionalFormatting>
  <conditionalFormatting sqref="O28:O29">
    <cfRule type="expression" dxfId="10601" priority="36">
      <formula>O28&lt;0</formula>
    </cfRule>
    <cfRule type="cellIs" dxfId="10600" priority="37" operator="equal">
      <formula>0</formula>
    </cfRule>
  </conditionalFormatting>
  <conditionalFormatting sqref="O30">
    <cfRule type="expression" dxfId="10599" priority="34">
      <formula>O30&lt;0</formula>
    </cfRule>
    <cfRule type="cellIs" dxfId="10598" priority="35" operator="equal">
      <formula>0</formula>
    </cfRule>
  </conditionalFormatting>
  <conditionalFormatting sqref="O31">
    <cfRule type="cellIs" dxfId="10597" priority="32" operator="equal">
      <formula>0</formula>
    </cfRule>
    <cfRule type="expression" dxfId="10596" priority="33">
      <formula>O31&lt;0</formula>
    </cfRule>
  </conditionalFormatting>
  <conditionalFormatting sqref="O32:O33">
    <cfRule type="expression" dxfId="10595" priority="30">
      <formula>O32&lt;0</formula>
    </cfRule>
    <cfRule type="cellIs" dxfId="10594" priority="31" operator="equal">
      <formula>0</formula>
    </cfRule>
  </conditionalFormatting>
  <conditionalFormatting sqref="O34">
    <cfRule type="expression" dxfId="10593" priority="28">
      <formula>O34&lt;0</formula>
    </cfRule>
    <cfRule type="cellIs" dxfId="10592" priority="29" operator="equal">
      <formula>0</formula>
    </cfRule>
  </conditionalFormatting>
  <conditionalFormatting sqref="O35">
    <cfRule type="cellIs" dxfId="10591" priority="26" operator="equal">
      <formula>0</formula>
    </cfRule>
    <cfRule type="expression" dxfId="10590" priority="27">
      <formula>O35&lt;0</formula>
    </cfRule>
  </conditionalFormatting>
  <conditionalFormatting sqref="O36:O37">
    <cfRule type="expression" dxfId="10589" priority="24">
      <formula>O36&lt;0</formula>
    </cfRule>
    <cfRule type="cellIs" dxfId="10588" priority="25" operator="equal">
      <formula>0</formula>
    </cfRule>
  </conditionalFormatting>
  <conditionalFormatting sqref="O38">
    <cfRule type="expression" dxfId="10587" priority="22">
      <formula>O38&lt;0</formula>
    </cfRule>
    <cfRule type="cellIs" dxfId="10586" priority="23" operator="equal">
      <formula>0</formula>
    </cfRule>
  </conditionalFormatting>
  <conditionalFormatting sqref="O39">
    <cfRule type="cellIs" dxfId="10585" priority="20" operator="equal">
      <formula>0</formula>
    </cfRule>
    <cfRule type="expression" dxfId="10584" priority="21">
      <formula>O39&lt;0</formula>
    </cfRule>
  </conditionalFormatting>
  <conditionalFormatting sqref="O40:O41">
    <cfRule type="expression" dxfId="10583" priority="18">
      <formula>O40&lt;0</formula>
    </cfRule>
    <cfRule type="cellIs" dxfId="10582" priority="19" operator="equal">
      <formula>0</formula>
    </cfRule>
  </conditionalFormatting>
  <conditionalFormatting sqref="O42">
    <cfRule type="expression" dxfId="10581" priority="16">
      <formula>O42&lt;0</formula>
    </cfRule>
    <cfRule type="cellIs" dxfId="10580" priority="17" operator="equal">
      <formula>0</formula>
    </cfRule>
  </conditionalFormatting>
  <conditionalFormatting sqref="O43">
    <cfRule type="cellIs" dxfId="10579" priority="14" operator="equal">
      <formula>0</formula>
    </cfRule>
    <cfRule type="expression" dxfId="10578" priority="15">
      <formula>O43&lt;0</formula>
    </cfRule>
  </conditionalFormatting>
  <conditionalFormatting sqref="O44:O46">
    <cfRule type="expression" dxfId="10577" priority="12">
      <formula>O44&lt;0</formula>
    </cfRule>
    <cfRule type="cellIs" dxfId="10576" priority="13" operator="equal">
      <formula>0</formula>
    </cfRule>
  </conditionalFormatting>
  <conditionalFormatting sqref="O43">
    <cfRule type="cellIs" dxfId="10575" priority="10" operator="equal">
      <formula>0</formula>
    </cfRule>
    <cfRule type="expression" dxfId="10574" priority="11">
      <formula>O43&lt;0</formula>
    </cfRule>
  </conditionalFormatting>
  <conditionalFormatting sqref="O44:O46">
    <cfRule type="expression" dxfId="10573" priority="8">
      <formula>O44&lt;0</formula>
    </cfRule>
    <cfRule type="cellIs" dxfId="10572" priority="9" operator="equal">
      <formula>0</formula>
    </cfRule>
  </conditionalFormatting>
  <conditionalFormatting sqref="O43">
    <cfRule type="cellIs" dxfId="10571" priority="6" operator="equal">
      <formula>0</formula>
    </cfRule>
    <cfRule type="expression" dxfId="10570" priority="7">
      <formula>O43&lt;0</formula>
    </cfRule>
  </conditionalFormatting>
  <conditionalFormatting sqref="O44:O45">
    <cfRule type="expression" dxfId="10569" priority="4">
      <formula>O44&lt;0</formula>
    </cfRule>
    <cfRule type="cellIs" dxfId="10568" priority="5" operator="equal">
      <formula>0</formula>
    </cfRule>
  </conditionalFormatting>
  <conditionalFormatting sqref="O46">
    <cfRule type="expression" dxfId="10567" priority="2">
      <formula>O46&lt;0</formula>
    </cfRule>
    <cfRule type="cellIs" dxfId="10566" priority="3" operator="equal">
      <formula>0</formula>
    </cfRule>
  </conditionalFormatting>
  <conditionalFormatting sqref="Y2:Y7">
    <cfRule type="beginsWith" dxfId="10565" priority="1" operator="beginsWith" text="DP">
      <formula>LEFT(Y2,LEN("DP"))="DP"</formula>
    </cfRule>
  </conditionalFormatting>
  <dataValidations count="2">
    <dataValidation type="list" allowBlank="1" showInputMessage="1" showErrorMessage="1" sqref="N47" xr:uid="{1D1A2EE5-8F1F-43DB-BFBF-F2150AB06FDA}">
      <formula1>$W$48:$W$49</formula1>
    </dataValidation>
    <dataValidation type="list" allowBlank="1" showInputMessage="1" showErrorMessage="1" sqref="K3 A39 F19 F31 F7 F15 F23 F3 F11 F27 A35 A19 A31 K27 A7 A15 A23 A3 A11 A27 K11 F39 F35 K19 K31 K7 K15 K23 K39 K35 K43" xr:uid="{25995147-7400-486B-99B9-E6E924576014}">
      <formula1>$K$101:$K$105</formula1>
    </dataValidation>
  </dataValidations>
  <pageMargins left="0.43307086614173229" right="3.937007874015748E-2" top="0.35433070866141736" bottom="0.35433070866141736" header="0.31496062992125984" footer="0.31496062992125984"/>
  <pageSetup paperSize="9" orientation="portrait" horizontalDpi="0" verticalDpi="0"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ilha34">
    <tabColor rgb="FFFFFF00"/>
  </sheetPr>
  <dimension ref="A1:BN651"/>
  <sheetViews>
    <sheetView showGridLines="0" showRuler="0" showWhiteSpace="0" zoomScale="115" zoomScaleNormal="115" workbookViewId="0">
      <pane ySplit="1" topLeftCell="A2" activePane="bottomLeft" state="frozen"/>
      <selection pane="bottomLeft" sqref="A1:I1"/>
    </sheetView>
  </sheetViews>
  <sheetFormatPr defaultRowHeight="15" x14ac:dyDescent="0.25"/>
  <cols>
    <col min="1" max="1" width="10.85546875" style="1" customWidth="1"/>
    <col min="2" max="2" width="8" style="1" bestFit="1" customWidth="1"/>
    <col min="3" max="3" width="6.140625" style="6" bestFit="1" customWidth="1"/>
    <col min="4" max="4" width="4.7109375" style="6" customWidth="1"/>
    <col min="5" max="5" width="2.5703125" style="1" customWidth="1"/>
    <col min="6" max="6" width="10.85546875" style="1" customWidth="1"/>
    <col min="7" max="7" width="8" style="1" bestFit="1" customWidth="1"/>
    <col min="8" max="8" width="6.140625" style="1" bestFit="1" customWidth="1"/>
    <col min="9" max="9" width="4.7109375" style="1" bestFit="1" customWidth="1"/>
    <col min="10" max="10" width="2.5703125" style="1" customWidth="1"/>
    <col min="11" max="11" width="10.85546875" style="1" customWidth="1"/>
    <col min="12" max="12" width="8" style="1" bestFit="1" customWidth="1"/>
    <col min="13" max="13" width="6.140625" style="1" bestFit="1" customWidth="1"/>
    <col min="14" max="14" width="4.7109375" style="1" customWidth="1"/>
    <col min="15" max="15" width="2.5703125" style="1" customWidth="1"/>
    <col min="16" max="16" width="10.7109375" style="1" bestFit="1" customWidth="1"/>
    <col min="17" max="17" width="5.5703125" style="1" bestFit="1" customWidth="1"/>
    <col min="18" max="18" width="1" style="1" customWidth="1"/>
    <col min="19" max="19" width="10.7109375" style="1" bestFit="1" customWidth="1"/>
    <col min="20" max="20" width="3" style="1" bestFit="1" customWidth="1"/>
    <col min="21" max="21" width="3.42578125" style="1" customWidth="1"/>
    <col min="22" max="22" width="32.28515625" style="1" customWidth="1"/>
    <col min="23" max="23" width="8" style="1" bestFit="1" customWidth="1"/>
    <col min="24" max="24" width="6.140625" style="1" bestFit="1" customWidth="1"/>
    <col min="25" max="25" width="9.140625" style="9"/>
    <col min="26" max="27" width="9.140625" style="1"/>
    <col min="28" max="28" width="13.42578125" style="1" customWidth="1"/>
    <col min="29" max="29" width="16.140625" style="1" customWidth="1"/>
    <col min="30" max="30" width="12.7109375" style="1" bestFit="1" customWidth="1"/>
    <col min="31" max="16384" width="9.140625" style="1"/>
  </cols>
  <sheetData>
    <row r="1" spans="1:66" ht="30.75" customHeight="1" x14ac:dyDescent="0.25">
      <c r="A1" s="280" t="str">
        <f>IF(DADOS!H26=0, "", DADOS!H26)</f>
        <v/>
      </c>
      <c r="B1" s="280"/>
      <c r="C1" s="280"/>
      <c r="D1" s="280"/>
      <c r="E1" s="280"/>
      <c r="F1" s="280"/>
      <c r="G1" s="280"/>
      <c r="H1" s="280"/>
      <c r="I1" s="280"/>
      <c r="J1" s="15" t="s">
        <v>121</v>
      </c>
      <c r="K1" s="281" t="str">
        <f>CONFIG!G5</f>
        <v>MARÇO</v>
      </c>
      <c r="L1" s="281"/>
      <c r="M1" s="281">
        <f>CONFIG!G7</f>
        <v>2026</v>
      </c>
      <c r="N1" s="281"/>
      <c r="O1" s="10"/>
      <c r="P1" s="283"/>
      <c r="Q1" s="283"/>
      <c r="R1" s="22"/>
      <c r="S1" s="283"/>
      <c r="T1" s="283"/>
      <c r="V1" s="54"/>
      <c r="W1" s="296" t="s">
        <v>9</v>
      </c>
      <c r="X1" s="296"/>
      <c r="Z1" s="54"/>
      <c r="AA1" s="54"/>
      <c r="AB1" s="54"/>
      <c r="AC1" s="54"/>
      <c r="AD1" s="54"/>
      <c r="AE1" s="54"/>
      <c r="AF1" s="54"/>
      <c r="AG1" s="54"/>
      <c r="AH1" s="54"/>
      <c r="AI1" s="54"/>
      <c r="AJ1" s="54"/>
    </row>
    <row r="2" spans="1:66" s="6" customFormat="1" x14ac:dyDescent="0.25">
      <c r="A2" s="2" t="s">
        <v>1</v>
      </c>
      <c r="B2" s="2" t="s">
        <v>0</v>
      </c>
      <c r="C2" s="2" t="s">
        <v>4</v>
      </c>
      <c r="D2" s="2" t="s">
        <v>5</v>
      </c>
      <c r="E2" s="188"/>
      <c r="F2" s="3" t="s">
        <v>1</v>
      </c>
      <c r="G2" s="3" t="s">
        <v>0</v>
      </c>
      <c r="H2" s="3" t="s">
        <v>4</v>
      </c>
      <c r="I2" s="3" t="s">
        <v>5</v>
      </c>
      <c r="J2" s="187"/>
      <c r="K2" s="3" t="s">
        <v>1</v>
      </c>
      <c r="L2" s="2" t="s">
        <v>0</v>
      </c>
      <c r="M2" s="3" t="s">
        <v>4</v>
      </c>
      <c r="N2" s="3" t="s">
        <v>5</v>
      </c>
      <c r="O2" s="4"/>
      <c r="P2" s="294" t="s">
        <v>57</v>
      </c>
      <c r="Q2" s="294"/>
      <c r="R2" s="294"/>
      <c r="S2" s="294"/>
      <c r="T2" s="21" t="s">
        <v>32</v>
      </c>
      <c r="U2" s="1"/>
      <c r="V2" s="54"/>
      <c r="W2" s="55" t="s">
        <v>6</v>
      </c>
      <c r="X2" s="55" t="s">
        <v>4</v>
      </c>
      <c r="Y2" s="9" t="s">
        <v>122</v>
      </c>
      <c r="Z2" s="54"/>
      <c r="AA2" s="54"/>
      <c r="AB2" s="54"/>
      <c r="AC2" s="54"/>
      <c r="AD2" s="54"/>
      <c r="AE2" s="54"/>
      <c r="AF2" s="54"/>
      <c r="AG2" s="56"/>
      <c r="AH2" s="54"/>
      <c r="AI2" s="54"/>
      <c r="AJ2" s="54"/>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row>
    <row r="3" spans="1:66" ht="15" customHeight="1" x14ac:dyDescent="0.25">
      <c r="A3" s="11" t="s">
        <v>17</v>
      </c>
      <c r="B3" s="46"/>
      <c r="C3" s="7"/>
      <c r="D3" s="49" t="str">
        <f>_xlfn.LET(_xlpm.a,A3,_xlpm.c,C3,_xlpm.x,$X$3,_xlpm.y,$Y$3,_xlpm.limInf,$B$51,_xlpm.limSup,$C$51,_xlpm.linhaAnt,A4,IF(_xlpm.a="FÉRIAS","FRS",IF(_xlpm.a="FERIADO","FER",IF(_xlpm.a="NTRAB","NTB",IF(AND(_xlpm.a="ATESTADO",_xlpm.c=""),"ATD",IF(_xlpm.c&lt;&gt;"",IF(_xlpm.c&lt;=_xlpm.x,IF(_xlpm.c&gt;_xlpm.y,"DP","OK"),"ATR"),IF(_xlpm.linhaAnt&lt;_xlpm.limInf,"FAL","")))))))</f>
        <v>FER</v>
      </c>
      <c r="E3" s="192" t="str">
        <f>IFERROR(IF(C3="","",IF(A5="SÁBADO",IF(ABS((INT($Y$8/100)*60+MOD($Y$8,100))-(INT(C3/100)*60+MOD(C3,100)))&lt;=5,0,(INT($Y$8/100)*60+MOD($Y$8,100))-(INT(C3/100)*60+MOD(C3,100))),IF(ABS((INT($Y$3/100)*60+MOD($Y$3,100))-(INT(C3/100)*60+MOD(C3,100)))&lt;=5,0,(INT($Y$3/100)*60+MOD($Y$3,100))-(INT(C3/100)*60+MOD(C3,100))))),"")</f>
        <v/>
      </c>
      <c r="F3" s="11"/>
      <c r="G3" s="256" t="s">
        <v>10</v>
      </c>
      <c r="H3" s="257"/>
      <c r="I3" s="257"/>
      <c r="J3" s="176" t="str">
        <f>IFERROR(IF(H3="","",IF(F5="SÁBADO",IF(ABS((INT($Y$8/100)*60+MOD($Y$8,100))-(INT(H3/100)*60+MOD(H3,100)))&lt;=5,0,(INT($Y$8/100)*60+MOD($Y$8,100))-(INT(H3/100)*60+MOD(H3,100))),IF(ABS((INT($Y$3/100)*60+MOD($Y$3,100))-(INT(H3/100)*60+MOD(H3,100)))&lt;=5,0,(INT($Y$3/100)*60+MOD($Y$3,100))-(INT(H3/100)*60+MOD(H3,100))))),"")</f>
        <v/>
      </c>
      <c r="K3" s="11"/>
      <c r="L3" s="46"/>
      <c r="M3" s="7"/>
      <c r="N3" s="49" t="str">
        <f ca="1">_xlfn.LET(_xlpm.a,K3,_xlpm.c,M3,_xlpm.x,$X$3,_xlpm.y,$Y$3,_xlpm.limInf,$B$51,_xlpm.limSup,$C$51,_xlpm.linhaAnt,K4,IF(_xlpm.a="FÉRIAS","FRS",IF(_xlpm.a="FERIADO","FER",IF(_xlpm.a="NTRAB","NTB",IF(AND(_xlpm.a="ATESTADO",_xlpm.c=""),"ATD",IF(_xlpm.c&lt;&gt;"",IF(_xlpm.c&lt;=_xlpm.x,IF(_xlpm.c&gt;_xlpm.y,"DP","OK"),"ATR"),IF(_xlpm.linhaAnt&lt;_xlpm.limInf,"FAL","")))))))</f>
        <v/>
      </c>
      <c r="O3" s="192" t="str">
        <f>IF($N$47&lt;&gt;"SIM","",IFERROR(IF(TRIM(M3&amp;"")="","",_xlfn.LET(_xlpm.v,VALUE(TRIM(M3&amp;"")),_xlpm.alvo,IF(K5="SÁBADO",(INT($Y$8/100)*60+MOD($Y$8,100)),(INT($Y$3/100)*60+MOD($Y$3,100))),_xlpm.real,(INT(_xlpm.v/100)*60+MOD(_xlpm.v,100)),_xlpm.dif,_xlpm.alvo-_xlpm.real,IF(ABS(_xlpm.dif)&lt;=5,0,_xlpm.dif))),"ER"))</f>
        <v/>
      </c>
      <c r="P3" s="236"/>
      <c r="Q3" s="235"/>
      <c r="R3" s="190"/>
      <c r="S3" s="239" t="str">
        <f>IF(R3="","",TEXT(R3,"00""/""00""/""0000"))</f>
        <v/>
      </c>
      <c r="T3" s="233" t="str">
        <f>IF(R3="","",LEFT(S3&amp;"00",2))</f>
        <v/>
      </c>
      <c r="V3" s="54"/>
      <c r="W3" s="55" t="s">
        <v>7</v>
      </c>
      <c r="X3" s="57">
        <f>DADOS!K26+5</f>
        <v>5</v>
      </c>
      <c r="Y3" s="35">
        <f>X3-5</f>
        <v>0</v>
      </c>
      <c r="Z3" s="54"/>
      <c r="AA3" s="54"/>
      <c r="AB3" s="54"/>
      <c r="AC3" s="54"/>
      <c r="AD3" s="54"/>
      <c r="AE3" s="54"/>
      <c r="AF3" s="54"/>
      <c r="AG3" s="54"/>
      <c r="AH3" s="54"/>
      <c r="AI3" s="54"/>
      <c r="AJ3" s="54"/>
    </row>
    <row r="4" spans="1:66" x14ac:dyDescent="0.25">
      <c r="A4" s="41">
        <f ca="1">IF(AND($B$51=1,$A$52&lt;&gt;"01/01/2021"),"HOJE",1)</f>
        <v>1</v>
      </c>
      <c r="B4" s="46"/>
      <c r="C4" s="7"/>
      <c r="D4" s="49" t="str">
        <f>_xlfn.LET(_xlpm.a,A3,_xlpm.c,C4,_xlpm.x,$X$4,_xlpm.limInf,$B$51,_xlpm.limSup,$C$51,_xlpm.linhaAnt,A4,IF(_xlpm.a="FÉRIAS","FRS",IF(_xlpm.a="FERIADO","FER",IF(_xlpm.a="NTRAB","NTB",IF(AND(_xlpm.a="ATESTADO",_xlpm.c=""),"ATD",IF(_xlpm.c&lt;&gt;"",IF(_xlpm.c&gt;=_xlpm.x,"OK","ANT"),IF(_xlpm.linhaAnt&lt;_xlpm.limInf,"FAL","")))))))</f>
        <v>FER</v>
      </c>
      <c r="E4" s="192" t="str">
        <f>IFERROR(IF(C4="","",IF(ABS((INT($X$4/100)*60+MOD($X$4,100))-(INT(C4/100)*60+MOD(C4,100)))&lt;=5,0,(INT($X$4/100)*60+MOD($X$4,100))-(INT(C4/100)*60+MOD(C4,100))))*-1,"")</f>
        <v/>
      </c>
      <c r="F4" s="41">
        <f ca="1">IF($B$51=11,"HOJE",11)</f>
        <v>11</v>
      </c>
      <c r="G4" s="256"/>
      <c r="H4" s="257"/>
      <c r="I4" s="257"/>
      <c r="J4" s="176" t="str">
        <f>IFERROR(IF(H4="","",IF(ABS((INT($X$4/100)*60+MOD($X$4,100))-(INT(H4/100)*60+MOD(H4,100)))&lt;=5,0,(INT($X$4/100)*60+MOD($X$4,100))-(INT(H4/100)*60+MOD(H4,100))))*-1,"")</f>
        <v/>
      </c>
      <c r="K4" s="41">
        <f ca="1">IF($B$51=21,"HOJE",21)</f>
        <v>21</v>
      </c>
      <c r="L4" s="46"/>
      <c r="M4" s="7"/>
      <c r="N4" s="49" t="str">
        <f ca="1">_xlfn.LET(_xlpm.a,K3,_xlpm.c,M4,_xlpm.x,$X$4,_xlpm.limInf,$B$51,_xlpm.limSup,$C$51,_xlpm.linhaAnt,K4,IF(_xlpm.a="FÉRIAS","FRS",IF(_xlpm.a="FERIADO","FER",IF(_xlpm.a="NTRAB","NTB",IF(AND(_xlpm.a="ATESTADO",_xlpm.c=""),"ATD",IF(_xlpm.c&lt;&gt;"",IF(_xlpm.c&gt;=_xlpm.x,"OK","ANT"),IF(_xlpm.linhaAnt&lt;_xlpm.limInf,"FAL","")))))))</f>
        <v/>
      </c>
      <c r="O4" s="192" t="str">
        <f>IF($N$47&lt;&gt;"SIM","",IFERROR(IF(TRIM(M4&amp;"")="","",_xlfn.LET(_xlpm.v,VALUE(TRIM(M4&amp;"")),_xlpm.alvo,(INT($X$4/100)*60+MOD($X$4,100)),_xlpm.real,(INT(_xlpm.v/100)*60+MOD(_xlpm.v,100)),_xlpm.dif,_xlpm.alvo-_xlpm.real,IF(ABS(_xlpm.dif)&lt;=5,0,_xlpm.dif))*-1),"ER"))</f>
        <v/>
      </c>
      <c r="P4" s="231"/>
      <c r="Q4" s="235"/>
      <c r="R4" s="190"/>
      <c r="S4" s="239" t="str">
        <f t="shared" ref="S4:S53" si="0">IF(R4="","",TEXT(R4,"00""/""00""/""0000"))</f>
        <v/>
      </c>
      <c r="T4" s="233" t="str">
        <f t="shared" ref="T4:T53" si="1">IF(R4="","",LEFT(S4&amp;"00",2))</f>
        <v/>
      </c>
      <c r="U4" s="5"/>
      <c r="V4" s="52"/>
      <c r="W4" s="55" t="s">
        <v>2</v>
      </c>
      <c r="X4" s="57">
        <f>DADOS!L26</f>
        <v>0</v>
      </c>
      <c r="Y4" s="35">
        <f>X4</f>
        <v>0</v>
      </c>
      <c r="Z4" s="54"/>
      <c r="AA4" s="54"/>
      <c r="AB4" s="54"/>
      <c r="AC4" s="54"/>
      <c r="AD4" s="54"/>
      <c r="AE4" s="54"/>
      <c r="AF4" s="54"/>
      <c r="AG4" s="54"/>
      <c r="AH4" s="54"/>
      <c r="AI4" s="54"/>
      <c r="AJ4" s="54"/>
    </row>
    <row r="5" spans="1:66" x14ac:dyDescent="0.25">
      <c r="A5" s="41" t="str">
        <f>CONFIG!G3</f>
        <v>DOMINGO</v>
      </c>
      <c r="B5" s="46"/>
      <c r="C5" s="7"/>
      <c r="D5" s="49" t="str">
        <f>_xlfn.LET(_xlpm.a,A3,_xlpm.c,C5,_xlpm.x,$X$5,_xlpm.y,$Y$5,_xlpm.limInf,$B$51,_xlpm.limSup,$C$51,_xlpm.linhaAnt,A4,IF(_xlpm.a="FÉRIAS","FRS",IF(_xlpm.a="FERIADO","FER",IF(_xlpm.a="NTRAB","NTB",IF(AND(_xlpm.a="ATESTADO",_xlpm.c=""),"ATD",IF(_xlpm.c&lt;&gt;"",IF(_xlpm.c&lt;=_xlpm.x,IF(_xlpm.c&gt;_xlpm.y,"DP","OK"),"ATR"),IF(_xlpm.linhaAnt&lt;_xlpm.limInf,"FAL","")))))))</f>
        <v>FER</v>
      </c>
      <c r="E5" s="192" t="str">
        <f>IFERROR(IF(C5="","",IF(ABS((INT($Y$5/100)*60+MOD($Y$5,100))-(INT(C5/100)*60+MOD(C5,100)))&lt;=5,0,(INT($Y$5/100)*60+MOD($Y$5,100))-(INT(C5/100)*60+MOD(C5,100)))),"")</f>
        <v/>
      </c>
      <c r="F5" s="41" t="str">
        <f>IF(A41="SÁBADO","DOMINGO",IF(A41="DOMINGO","SEGUNDA",IF(A41="SEGUNDA","TERÇA",IF(A41="SEGUNDA","TERÇA",IF(A41="TERÇA","QUARTA",IF(A41="QUARTA","QUINTA",IF(A41="QUINTA","SEXTA",IF(A41="SEXTA","SÁBADO","ERRO"))))))))</f>
        <v>QUARTA</v>
      </c>
      <c r="G5" s="256"/>
      <c r="H5" s="257"/>
      <c r="I5" s="257"/>
      <c r="J5" s="176" t="str">
        <f>IFERROR(IF(H5="","",IF(ABS((INT($Y$5/100)*60+MOD($Y$5,100))-(INT(H5/100)*60+MOD(H5,100)))&lt;=5,0,(INT($Y$5/100)*60+MOD($Y$5,100))-(INT(H5/100)*60+MOD(H5,100)))),"")</f>
        <v/>
      </c>
      <c r="K5" s="41" t="str">
        <f>IF(F41="SÁBADO","DOMINGO",IF(F41="DOMINGO","SEGUNDA",IF(F41="SEGUNDA","TERÇA",IF(F41="SEGUNDA","TERÇA",IF(F41="TERÇA","QUARTA",IF(F41="QUARTA","QUINTA",IF(F41="QUINTA","SEXTA",IF(F41="SEXTA","SÁBADO","ERRO"))))))))</f>
        <v>SÁBADO</v>
      </c>
      <c r="L5" s="46"/>
      <c r="M5" s="7"/>
      <c r="N5" s="49" t="str">
        <f ca="1">_xlfn.LET(_xlpm.a,K3,_xlpm.c,M5,_xlpm.x,$X$5,_xlpm.y,$Y$5,_xlpm.limInf,$B$51,_xlpm.limSup,$C$51,_xlpm.linhaAnt,K4,IF(_xlpm.a="FÉRIAS","FRS",IF(_xlpm.a="FERIADO","FER",IF(_xlpm.a="NTRAB","NTB",IF(AND(_xlpm.a="ATESTADO",_xlpm.c=""),"ATD",IF(_xlpm.c&lt;&gt;"",IF(_xlpm.c&lt;=_xlpm.x,IF(_xlpm.c&gt;_xlpm.y,"DP","OK"),"ATR"),IF(_xlpm.linhaAnt&lt;_xlpm.limInf,"FAL","")))))))</f>
        <v/>
      </c>
      <c r="O5" s="192" t="str">
        <f>IF($N$47&lt;&gt;"SIM","",IFERROR(IF(TRIM(M5&amp;"")="","",_xlfn.LET(_xlpm.v,VALUE(TRIM(M5&amp;"")),_xlpm.alvo,(INT($Y$5/100)*60+MOD($Y$5,100)),_xlpm.real,(INT(_xlpm.v/100)*60+MOD(_xlpm.v,100)),_xlpm.dif,_xlpm.alvo-_xlpm.real,IF(ABS(_xlpm.dif)&lt;=5,0,_xlpm.dif))),"ER"))</f>
        <v/>
      </c>
      <c r="P5" s="236"/>
      <c r="Q5" s="235"/>
      <c r="R5" s="190"/>
      <c r="S5" s="239" t="str">
        <f t="shared" si="0"/>
        <v/>
      </c>
      <c r="T5" s="233" t="str">
        <f t="shared" si="1"/>
        <v/>
      </c>
      <c r="U5" s="5"/>
      <c r="V5" s="52"/>
      <c r="W5" s="55" t="s">
        <v>8</v>
      </c>
      <c r="X5" s="57">
        <f>DADOS!M26+5</f>
        <v>5</v>
      </c>
      <c r="Y5" s="35">
        <f>X5-5</f>
        <v>0</v>
      </c>
      <c r="Z5" s="54"/>
      <c r="AA5" s="54"/>
      <c r="AB5" s="54"/>
      <c r="AC5" s="54"/>
      <c r="AD5" s="54"/>
      <c r="AE5" s="54"/>
      <c r="AF5" s="54"/>
      <c r="AG5" s="54"/>
      <c r="AH5" s="54"/>
      <c r="AI5" s="54"/>
      <c r="AJ5" s="54"/>
    </row>
    <row r="6" spans="1:66" x14ac:dyDescent="0.25">
      <c r="A6" s="38"/>
      <c r="B6" s="46"/>
      <c r="C6" s="7"/>
      <c r="D6" s="49" t="str">
        <f>_xlfn.LET(_xlpm.a,A3,_xlpm.c,C6,_xlpm.x,$X$6,_xlpm.limInf,$B$51,_xlpm.limSup,$C$51,_xlpm.linhaAnt,A4,IF(_xlpm.a="FÉRIAS","FRS",IF(_xlpm.a="FERIADO","FER",IF(_xlpm.a="NTRAB","NTB",IF(AND(_xlpm.a="ATESTADO",_xlpm.c=""),"ATD",IF(_xlpm.c&lt;&gt;"",IF(_xlpm.c&gt;=_xlpm.x,"OK","ANT"),IF(_xlpm.linhaAnt&lt;_xlpm.limInf,"FAL","")))))))</f>
        <v>FER</v>
      </c>
      <c r="E6" s="192" t="str">
        <f>IFERROR(IF(C6="","",IF(ABS((INT($X$6/100)*60+MOD($X$6,100))-(INT(C6/100)*60+MOD(C6,100)))&lt;=5,0,(INT($X$6/100)*60+MOD($X$6,100))-(INT(C6/100)*60+MOD(C6,100))))*-1,"")</f>
        <v/>
      </c>
      <c r="F6" s="38"/>
      <c r="G6" s="256"/>
      <c r="H6" s="257"/>
      <c r="I6" s="257"/>
      <c r="J6" s="176" t="str">
        <f>IFERROR(IF(H6="","",IF(ABS((INT($X$6/100)*60+MOD($X$6,100))-(INT(H6/100)*60+MOD(H6,100)))&lt;=5,0,(INT($X$6/100)*60+MOD($X$6,100))-(INT(H6/100)*60+MOD(H6,100))))*-1,"")</f>
        <v/>
      </c>
      <c r="K6" s="38"/>
      <c r="L6" s="46"/>
      <c r="M6" s="7"/>
      <c r="N6" s="49" t="str">
        <f ca="1">_xlfn.LET(_xlpm.a,K3,_xlpm.c,M6,_xlpm.x,$X$6,_xlpm.limInf,$B$51,_xlpm.limSup,$C$51,_xlpm.linhaAnt,K4,IF(_xlpm.a="FÉRIAS","FRS",IF(_xlpm.a="FERIADO","FER",IF(_xlpm.a="NTRAB","NTB",IF(AND(_xlpm.a="ATESTADO",_xlpm.c=""),"ATD",IF(_xlpm.c&lt;&gt;"",IF(_xlpm.c&gt;=_xlpm.x,"OK","ANT"),IF(_xlpm.linhaAnt&lt;_xlpm.limInf,"FAL","")))))))</f>
        <v/>
      </c>
      <c r="O6" s="192" t="str">
        <f>IF($N$47&lt;&gt;"SIM","",IFERROR(IF(TRIM(M6&amp;"")="","",_xlfn.LET(_xlpm.v,VALUE(TRIM(M6&amp;"")),_xlpm.alvo,(INT($X$6/100)*60+MOD($X$6,100)),_xlpm.real,(INT(_xlpm.v/100)*60+MOD(_xlpm.v,100)),_xlpm.dif,_xlpm.alvo-_xlpm.real,IF(ABS(_xlpm.dif)&lt;=5,0,_xlpm.dif))*-1),"ER"))</f>
        <v/>
      </c>
      <c r="P6" s="236"/>
      <c r="Q6" s="235"/>
      <c r="R6" s="190"/>
      <c r="S6" s="239" t="str">
        <f t="shared" si="0"/>
        <v/>
      </c>
      <c r="T6" s="233" t="str">
        <f t="shared" si="1"/>
        <v/>
      </c>
      <c r="U6" s="5"/>
      <c r="V6" s="52"/>
      <c r="W6" s="55" t="s">
        <v>3</v>
      </c>
      <c r="X6" s="57">
        <f>DADOS!N26</f>
        <v>0</v>
      </c>
      <c r="Y6" s="35">
        <f>X6</f>
        <v>0</v>
      </c>
      <c r="Z6" s="54"/>
      <c r="AA6" s="54"/>
      <c r="AB6" s="54"/>
      <c r="AC6" s="54"/>
      <c r="AD6" s="54"/>
      <c r="AE6" s="54"/>
      <c r="AF6" s="54"/>
      <c r="AG6" s="54"/>
      <c r="AH6" s="54"/>
      <c r="AI6" s="54"/>
      <c r="AJ6" s="54"/>
    </row>
    <row r="7" spans="1:66" ht="15" customHeight="1" x14ac:dyDescent="0.25">
      <c r="A7" s="12"/>
      <c r="B7" s="47"/>
      <c r="C7" s="48"/>
      <c r="D7" s="50" t="str">
        <f ca="1">_xlfn.LET(_xlpm.a,A7,_xlpm.c,C7,_xlpm.x,$X$3,_xlpm.y,$Y$3,_xlpm.limInf,$B$51,_xlpm.limSup,$C$51,_xlpm.linhaAnt,A8,IF(_xlpm.a="FÉRIAS","FRS",IF(_xlpm.a="FERIADO","FER",IF(_xlpm.a="NTRAB","NTB",IF(AND(_xlpm.a="ATESTADO",_xlpm.c=""),"ATD",IF(_xlpm.c&lt;&gt;"",IF(_xlpm.c&lt;=_xlpm.x,IF(_xlpm.c&gt;_xlpm.y,"DP","OK"),"ATR"),IF(_xlpm.linhaAnt&lt;_xlpm.limInf,"FAL","")))))))</f>
        <v>FAL</v>
      </c>
      <c r="E7" s="192" t="str">
        <f>IFERROR(IF(C7="","",IF(A9="SÁBADO",IF(ABS((INT($Y$8/100)*60+MOD($Y$8,100))-(INT(C7/100)*60+MOD(C7,100)))&lt;=5,0,(INT($Y$8/100)*60+MOD($Y$8,100))-(INT(C7/100)*60+MOD(C7,100))),IF(ABS((INT($Y$3/100)*60+MOD($Y$3,100))-(INT(C7/100)*60+MOD(C7,100)))&lt;=5,0,(INT($Y$3/100)*60+MOD($Y$3,100))-(INT(C7/100)*60+MOD(C7,100))))),"")</f>
        <v/>
      </c>
      <c r="F7" s="12"/>
      <c r="G7" s="47"/>
      <c r="H7" s="48"/>
      <c r="I7" s="50" t="str">
        <f ca="1">_xlfn.LET(_xlpm.a,F7,_xlpm.c,H7,_xlpm.x,$X$3,_xlpm.y,$Y$3,_xlpm.limInf,$B$51,_xlpm.limSup,$C$51,_xlpm.linhaAnt,F8,IF(_xlpm.a="FÉRIAS","FRS",IF(_xlpm.a="FERIADO","FER",IF(_xlpm.a="NTRAB","NTB",IF(AND(_xlpm.a="ATESTADO",_xlpm.c=""),"ATD",IF(_xlpm.c&lt;&gt;"",IF(_xlpm.c&lt;=_xlpm.x,IF(_xlpm.c&gt;_xlpm.y,"DP","OK"),"ATR"),IF(_xlpm.linhaAnt&lt;_xlpm.limInf,"FAL","")))))))</f>
        <v/>
      </c>
      <c r="J7" s="176" t="str">
        <f>IFERROR(IF(H7="","",IF(F9="SÁBADO",IF(ABS((INT($Y$8/100)*60+MOD($Y$8,100))-(INT(H7/100)*60+MOD(H7,100)))&lt;=5,0,(INT($Y$8/100)*60+MOD($Y$8,100))-(INT(H7/100)*60+MOD(H7,100))),IF(ABS((INT($Y$3/100)*60+MOD($Y$3,100))-(INT(H7/100)*60+MOD(H7,100)))&lt;=5,0,(INT($Y$3/100)*60+MOD($Y$3,100))-(INT(H7/100)*60+MOD(H7,100))))),"")</f>
        <v/>
      </c>
      <c r="K7" s="12"/>
      <c r="L7" s="47"/>
      <c r="M7" s="48"/>
      <c r="N7" s="50" t="str">
        <f ca="1">_xlfn.LET(_xlpm.a,K7,_xlpm.c,M7,_xlpm.x,$X$3,_xlpm.y,$Y$3,_xlpm.limInf,$B$51,_xlpm.limSup,$C$51,_xlpm.linhaAnt,K8,IF(_xlpm.a="FÉRIAS","FRS",IF(_xlpm.a="FERIADO","FER",IF(_xlpm.a="NTRAB","NTB",IF(AND(_xlpm.a="ATESTADO",_xlpm.c=""),"ATD",IF(_xlpm.c&lt;&gt;"",IF(_xlpm.c&lt;=_xlpm.x,IF(_xlpm.c&gt;_xlpm.y,"DP","OK"),"ATR"),IF(_xlpm.linhaAnt&lt;_xlpm.limInf,"FAL","")))))))</f>
        <v/>
      </c>
      <c r="O7" s="192" t="str">
        <f>IF($N$47&lt;&gt;"SIM","",IFERROR(IF(TRIM(M7&amp;"")="","",_xlfn.LET(_xlpm.v,VALUE(TRIM(M7&amp;"")),_xlpm.alvo,IF(K9="SÁBADO",(INT($Y$8/100)*60+MOD($Y$8,100)),(INT($Y$3/100)*60+MOD($Y$3,100))),_xlpm.real,(INT(_xlpm.v/100)*60+MOD(_xlpm.v,100)),_xlpm.dif,_xlpm.alvo-_xlpm.real,IF(ABS(_xlpm.dif)&lt;=5,0,_xlpm.dif))),"ER"))</f>
        <v/>
      </c>
      <c r="P7" s="236"/>
      <c r="Q7" s="235"/>
      <c r="R7" s="190"/>
      <c r="S7" s="239" t="str">
        <f t="shared" si="0"/>
        <v/>
      </c>
      <c r="T7" s="233" t="str">
        <f t="shared" si="1"/>
        <v/>
      </c>
      <c r="U7" s="5"/>
      <c r="V7" s="54"/>
      <c r="W7" s="295" t="s">
        <v>16</v>
      </c>
      <c r="X7" s="295"/>
      <c r="Y7" s="14"/>
      <c r="Z7" s="54"/>
      <c r="AA7" s="54"/>
      <c r="AB7" s="54"/>
      <c r="AC7" s="54"/>
      <c r="AD7" s="54"/>
      <c r="AE7" s="54"/>
      <c r="AF7" s="54"/>
      <c r="AG7" s="54"/>
      <c r="AH7" s="54"/>
      <c r="AI7" s="54"/>
      <c r="AJ7" s="54"/>
    </row>
    <row r="8" spans="1:66" x14ac:dyDescent="0.25">
      <c r="A8" s="42">
        <f ca="1">IF($B$51=2,"HOJE",2)</f>
        <v>2</v>
      </c>
      <c r="B8" s="47"/>
      <c r="C8" s="48"/>
      <c r="D8" s="50" t="str">
        <f ca="1">_xlfn.LET(_xlpm.a,A7,_xlpm.c,C8,_xlpm.x,$X$4,_xlpm.limInf,$B$51,_xlpm.limSup,$C$51,_xlpm.linhaAnt,A8,IF(_xlpm.a="FÉRIAS","FRS",IF(_xlpm.a="FERIADO","FER",IF(_xlpm.a="NTRAB","NTB",IF(AND(_xlpm.a="ATESTADO",_xlpm.c=""),"ATD",IF(_xlpm.c&lt;&gt;"",IF(_xlpm.c&gt;=_xlpm.x,"OK","ANT"),IF(_xlpm.linhaAnt&lt;_xlpm.limInf,"FAL","")))))))</f>
        <v>FAL</v>
      </c>
      <c r="E8" s="192" t="str">
        <f>IFERROR(IF(C8="","",IF(ABS((INT($X$4/100)*60+MOD($X$4,100))-(INT(C8/100)*60+MOD(C8,100)))&lt;=5,0,(INT($X$4/100)*60+MOD($X$4,100))-(INT(C8/100)*60+MOD(C8,100))))*-1,"")</f>
        <v/>
      </c>
      <c r="F8" s="42">
        <f ca="1">IF($B$51=12,"HOJE",12)</f>
        <v>12</v>
      </c>
      <c r="G8" s="47"/>
      <c r="H8" s="48"/>
      <c r="I8" s="50" t="str">
        <f ca="1">_xlfn.LET(_xlpm.a,F7,_xlpm.c,H8,_xlpm.x,$X$4,_xlpm.limInf,$B$51,_xlpm.limSup,$C$51,_xlpm.linhaAnt,F8,IF(_xlpm.a="FÉRIAS","FRS",IF(_xlpm.a="FERIADO","FER",IF(_xlpm.a="NTRAB","NTB",IF(AND(_xlpm.a="ATESTADO",_xlpm.c=""),"ATD",IF(_xlpm.c&lt;&gt;"",IF(_xlpm.c&gt;=_xlpm.x,"OK","ANT"),IF(_xlpm.linhaAnt&lt;_xlpm.limInf,"FAL","")))))))</f>
        <v/>
      </c>
      <c r="J8" s="176" t="str">
        <f>IFERROR(IF(H8="","",IF(ABS((INT($X$4/100)*60+MOD($X$4,100))-(INT(H8/100)*60+MOD(H8,100)))&lt;=5,0,(INT($X$4/100)*60+MOD($X$4,100))-(INT(H8/100)*60+MOD(H8,100))))*-1,"")</f>
        <v/>
      </c>
      <c r="K8" s="42">
        <f ca="1">IF($B$51=22,"HOJE",22)</f>
        <v>22</v>
      </c>
      <c r="L8" s="47"/>
      <c r="M8" s="48"/>
      <c r="N8" s="50" t="str">
        <f ca="1">_xlfn.LET(_xlpm.a,K7,_xlpm.c,M8,_xlpm.x,$X$4,_xlpm.limInf,$B$51,_xlpm.limSup,$C$51,_xlpm.linhaAnt,K8,IF(_xlpm.a="FÉRIAS","FRS",IF(_xlpm.a="FERIADO","FER",IF(_xlpm.a="NTRAB","NTB",IF(AND(_xlpm.a="ATESTADO",_xlpm.c=""),"ATD",IF(_xlpm.c&lt;&gt;"",IF(_xlpm.c&gt;=_xlpm.x,"OK","ANT"),IF(_xlpm.linhaAnt&lt;_xlpm.limInf,"FAL","")))))))</f>
        <v/>
      </c>
      <c r="O8" s="192" t="str">
        <f>IF($N$47&lt;&gt;"SIM","",IFERROR(IF(TRIM(M8&amp;"")="","",_xlfn.LET(_xlpm.v,VALUE(TRIM(M8&amp;"")),_xlpm.alvo,(INT($X$4/100)*60+MOD($X$4,100)),_xlpm.real,(INT(_xlpm.v/100)*60+MOD(_xlpm.v,100)),_xlpm.dif,_xlpm.alvo-_xlpm.real,IF(ABS(_xlpm.dif)&lt;=5,0,_xlpm.dif))*-1),"ER"))</f>
        <v/>
      </c>
      <c r="P8" s="236"/>
      <c r="Q8" s="235"/>
      <c r="R8" s="190"/>
      <c r="S8" s="239" t="str">
        <f>IF(R8="","",TEXT(R8,"00""/""00""/""0000"))</f>
        <v/>
      </c>
      <c r="T8" s="233" t="str">
        <f t="shared" si="1"/>
        <v/>
      </c>
      <c r="U8" s="5"/>
      <c r="V8" s="54"/>
      <c r="W8" s="55" t="s">
        <v>7</v>
      </c>
      <c r="X8" s="35">
        <f>DADOS!M32+5</f>
        <v>805</v>
      </c>
      <c r="Y8" s="35">
        <f>X8-5</f>
        <v>800</v>
      </c>
      <c r="Z8" s="54"/>
      <c r="AA8" s="54"/>
      <c r="AB8" s="54"/>
      <c r="AC8" s="54"/>
      <c r="AD8" s="54"/>
      <c r="AE8" s="54"/>
      <c r="AF8" s="54"/>
      <c r="AG8" s="54"/>
      <c r="AH8" s="54"/>
      <c r="AI8" s="54"/>
      <c r="AJ8" s="54"/>
    </row>
    <row r="9" spans="1:66" x14ac:dyDescent="0.25">
      <c r="A9" s="42" t="str">
        <f>IF(A5="SÁBADO","DOMINGO",IF(A5="DOMINGO","SEGUNDA",IF(A5="SEGUNDA","TERÇA",IF(A5="SEGUNDA","TERÇA",IF(A5="TERÇA","QUARTA",IF(A5="QUARTA","QUINTA",IF(A5="QUINTA","SEXTA",IF(A5="SEXTA","SÁBADO","ERRO"))))))))</f>
        <v>SEGUNDA</v>
      </c>
      <c r="B9" s="47"/>
      <c r="C9" s="48"/>
      <c r="D9" s="50" t="str">
        <f ca="1">_xlfn.LET(_xlpm.a,A7,_xlpm.c,C9,_xlpm.x,$X$5,_xlpm.y,$Y$5,_xlpm.limInf,$B$51,_xlpm.limSup,$C$51,_xlpm.linhaAnt,A8,IF(_xlpm.a="FÉRIAS","FRS",IF(_xlpm.a="FERIADO","FER",IF(_xlpm.a="NTRAB","NTB",IF(AND(_xlpm.a="ATESTADO",_xlpm.c=""),"ATD",IF(_xlpm.c&lt;&gt;"",IF(_xlpm.c&lt;=_xlpm.x,IF(_xlpm.c&gt;_xlpm.y,"DP","OK"),"ATR"),IF(_xlpm.linhaAnt&lt;_xlpm.limInf,"FAL","")))))))</f>
        <v>FAL</v>
      </c>
      <c r="E9" s="192" t="str">
        <f>IFERROR(IF(C9="","",IF(ABS((INT($Y$5/100)*60+MOD($Y$5,100))-(INT(C9/100)*60+MOD(C9,100)))&lt;=5,0,(INT($Y$5/100)*60+MOD($Y$5,100))-(INT(C9/100)*60+MOD(C9,100)))),"")</f>
        <v/>
      </c>
      <c r="F9" s="42" t="str">
        <f>IF(F5="SÁBADO","DOMINGO",IF(F5="DOMINGO","SEGUNDA",IF(F5="SEGUNDA","TERÇA",IF(F5="SEGUNDA","TERÇA",IF(F5="TERÇA","QUARTA",IF(F5="QUARTA","QUINTA",IF(F5="QUINTA","SEXTA",IF(F5="SEXTA","SÁBADO","ERRO"))))))))</f>
        <v>QUINTA</v>
      </c>
      <c r="G9" s="47"/>
      <c r="H9" s="48"/>
      <c r="I9" s="50" t="str">
        <f ca="1">_xlfn.LET(_xlpm.a,F7,_xlpm.c,H9,_xlpm.x,$X$5,_xlpm.y,$Y$5,_xlpm.limInf,$B$51,_xlpm.limSup,$C$51,_xlpm.linhaAnt,F8,IF(_xlpm.a="FÉRIAS","FRS",IF(_xlpm.a="FERIADO","FER",IF(_xlpm.a="NTRAB","NTB",IF(AND(_xlpm.a="ATESTADO",_xlpm.c=""),"ATD",IF(_xlpm.c&lt;&gt;"",IF(_xlpm.c&lt;=_xlpm.x,IF(_xlpm.c&gt;_xlpm.y,"DP","OK"),"ATR"),IF(_xlpm.linhaAnt&lt;_xlpm.limInf,"FAL","")))))))</f>
        <v/>
      </c>
      <c r="J9" s="176" t="str">
        <f>IFERROR(IF(H9="","",IF(ABS((INT($Y$5/100)*60+MOD($Y$5,100))-(INT(H9/100)*60+MOD(H9,100)))&lt;=5,0,(INT($Y$5/100)*60+MOD($Y$5,100))-(INT(H9/100)*60+MOD(H9,100)))),"")</f>
        <v/>
      </c>
      <c r="K9" s="42" t="str">
        <f>IF(K5="SÁBADO","DOMINGO",IF(K5="DOMINGO","SEGUNDA",IF(K5="SEGUNDA","TERÇA",IF(K5="SEGUNDA","TERÇA",IF(K5="TERÇA","QUARTA",IF(K5="QUARTA","QUINTA",IF(K5="QUINTA","SEXTA",IF(K5="SEXTA","SÁBADO","ERRO"))))))))</f>
        <v>DOMINGO</v>
      </c>
      <c r="L9" s="47"/>
      <c r="M9" s="48"/>
      <c r="N9" s="50" t="str">
        <f ca="1">_xlfn.LET(_xlpm.a,K7,_xlpm.c,M9,_xlpm.x,$X$5,_xlpm.y,$Y$5,_xlpm.limInf,$B$51,_xlpm.limSup,$C$51,_xlpm.linhaAnt,K8,IF(_xlpm.a="FÉRIAS","FRS",IF(_xlpm.a="FERIADO","FER",IF(_xlpm.a="NTRAB","NTB",IF(AND(_xlpm.a="ATESTADO",_xlpm.c=""),"ATD",IF(_xlpm.c&lt;&gt;"",IF(_xlpm.c&lt;=_xlpm.x,IF(_xlpm.c&gt;_xlpm.y,"DP","OK"),"ATR"),IF(_xlpm.linhaAnt&lt;_xlpm.limInf,"FAL","")))))))</f>
        <v/>
      </c>
      <c r="O9" s="192" t="str">
        <f>IF($N$47&lt;&gt;"SIM","",IFERROR(IF(TRIM(M9&amp;"")="","",_xlfn.LET(_xlpm.v,VALUE(TRIM(M9&amp;"")),_xlpm.alvo,(INT($Y$5/100)*60+MOD($Y$5,100)),_xlpm.real,(INT(_xlpm.v/100)*60+MOD(_xlpm.v,100)),_xlpm.dif,_xlpm.alvo-_xlpm.real,IF(ABS(_xlpm.dif)&lt;=5,0,_xlpm.dif))),"ER"))</f>
        <v/>
      </c>
      <c r="P9" s="236"/>
      <c r="Q9" s="235"/>
      <c r="R9" s="190"/>
      <c r="S9" s="239" t="str">
        <f t="shared" si="0"/>
        <v/>
      </c>
      <c r="T9" s="233" t="str">
        <f t="shared" si="1"/>
        <v/>
      </c>
      <c r="U9" s="5"/>
      <c r="V9" s="54"/>
      <c r="W9" s="55" t="s">
        <v>2</v>
      </c>
      <c r="X9" s="35">
        <f>DADOS!N32</f>
        <v>1200</v>
      </c>
      <c r="Y9" s="35">
        <f>X9</f>
        <v>1200</v>
      </c>
      <c r="Z9" s="54"/>
      <c r="AA9" s="54"/>
      <c r="AB9" s="54"/>
      <c r="AC9" s="54"/>
      <c r="AD9" s="54"/>
      <c r="AE9" s="54"/>
      <c r="AF9" s="54"/>
      <c r="AG9" s="54"/>
      <c r="AH9" s="54"/>
      <c r="AI9" s="54"/>
      <c r="AJ9" s="54"/>
    </row>
    <row r="10" spans="1:66" x14ac:dyDescent="0.25">
      <c r="A10" s="82"/>
      <c r="B10" s="47"/>
      <c r="C10" s="48"/>
      <c r="D10" s="50" t="str">
        <f ca="1">_xlfn.LET(_xlpm.a,A7,_xlpm.c,C10,_xlpm.x,$X$6,_xlpm.limInf,$B$51,_xlpm.limSup,$C$51,_xlpm.linhaAnt,A8,IF(_xlpm.a="FÉRIAS","FRS",IF(_xlpm.a="FERIADO","FER",IF(_xlpm.a="NTRAB","NTB",IF(AND(_xlpm.a="ATESTADO",_xlpm.c=""),"ATD",IF(_xlpm.c&lt;&gt;"",IF(_xlpm.c&gt;=_xlpm.x,"OK","ANT"),IF(_xlpm.linhaAnt&lt;_xlpm.limInf,"FAL","")))))))</f>
        <v>FAL</v>
      </c>
      <c r="E10" s="192" t="str">
        <f>IFERROR(IF(C10="","",IF(ABS((INT($X$6/100)*60+MOD($X$6,100))-(INT(C10/100)*60+MOD(C10,100)))&lt;=5,0,(INT($X$6/100)*60+MOD($X$6,100))-(INT(C10/100)*60+MOD(C10,100))))*-1,"")</f>
        <v/>
      </c>
      <c r="F10" s="82"/>
      <c r="G10" s="47"/>
      <c r="H10" s="48"/>
      <c r="I10" s="50" t="str">
        <f ca="1">_xlfn.LET(_xlpm.a,F7,_xlpm.c,H10,_xlpm.x,$X$6,_xlpm.limInf,$B$51,_xlpm.limSup,$C$51,_xlpm.linhaAnt,F8,IF(_xlpm.a="FÉRIAS","FRS",IF(_xlpm.a="FERIADO","FER",IF(_xlpm.a="NTRAB","NTB",IF(AND(_xlpm.a="ATESTADO",_xlpm.c=""),"ATD",IF(_xlpm.c&lt;&gt;"",IF(_xlpm.c&gt;=_xlpm.x,"OK","ANT"),IF(_xlpm.linhaAnt&lt;_xlpm.limInf,"FAL","")))))))</f>
        <v/>
      </c>
      <c r="J10" s="176" t="str">
        <f>IFERROR(IF(H10="","",IF(ABS((INT($X$6/100)*60+MOD($X$6,100))-(INT(H10/100)*60+MOD(H10,100)))&lt;=5,0,(INT($X$6/100)*60+MOD($X$6,100))-(INT(H10/100)*60+MOD(H10,100))))*-1,"")</f>
        <v/>
      </c>
      <c r="K10" s="82"/>
      <c r="L10" s="47"/>
      <c r="M10" s="48"/>
      <c r="N10" s="50" t="str">
        <f ca="1">_xlfn.LET(_xlpm.a,K7,_xlpm.c,M10,_xlpm.x,$X$6,_xlpm.limInf,$B$51,_xlpm.limSup,$C$51,_xlpm.linhaAnt,K8,IF(_xlpm.a="FÉRIAS","FRS",IF(_xlpm.a="FERIADO","FER",IF(_xlpm.a="NTRAB","NTB",IF(AND(_xlpm.a="ATESTADO",_xlpm.c=""),"ATD",IF(_xlpm.c&lt;&gt;"",IF(_xlpm.c&gt;=_xlpm.x,"OK","ANT"),IF(_xlpm.linhaAnt&lt;_xlpm.limInf,"FAL","")))))))</f>
        <v/>
      </c>
      <c r="O10" s="192" t="str">
        <f>IF($N$47&lt;&gt;"SIM","",IFERROR(IF(TRIM(M10&amp;"")="","",_xlfn.LET(_xlpm.v,VALUE(TRIM(M10&amp;"")),_xlpm.alvo,(INT($X$6/100)*60+MOD($X$6,100)),_xlpm.real,(INT(_xlpm.v/100)*60+MOD(_xlpm.v,100)),_xlpm.dif,_xlpm.alvo-_xlpm.real,IF(ABS(_xlpm.dif)&lt;=5,0,_xlpm.dif))*-1),"ER"))</f>
        <v/>
      </c>
      <c r="P10" s="236"/>
      <c r="Q10" s="235"/>
      <c r="R10" s="190"/>
      <c r="S10" s="239" t="str">
        <f t="shared" si="0"/>
        <v/>
      </c>
      <c r="T10" s="233" t="str">
        <f t="shared" si="1"/>
        <v/>
      </c>
      <c r="U10" s="5"/>
      <c r="V10" s="52"/>
      <c r="W10" s="282" t="s">
        <v>49</v>
      </c>
      <c r="X10" s="282"/>
      <c r="Z10" s="54"/>
      <c r="AA10" s="54"/>
      <c r="AB10" s="54"/>
      <c r="AC10" s="54"/>
      <c r="AD10" s="54"/>
      <c r="AE10" s="54"/>
      <c r="AF10" s="54"/>
      <c r="AG10" s="54"/>
      <c r="AH10" s="54"/>
      <c r="AI10" s="54"/>
      <c r="AJ10" s="54"/>
    </row>
    <row r="11" spans="1:66" ht="15" customHeight="1" x14ac:dyDescent="0.25">
      <c r="A11" s="11"/>
      <c r="B11" s="46"/>
      <c r="C11" s="7"/>
      <c r="D11" s="49" t="str">
        <f ca="1">_xlfn.LET(_xlpm.a,A11,_xlpm.c,C11,_xlpm.x,$X$8,_xlpm.y,$Y$8,_xlpm.limInf,$B$51,_xlpm.limSup,$C$51,_xlpm.linhaAnt,A12,IF(_xlpm.a="FÉRIAS","FRS",IF(_xlpm.a="NTRAB","NT",IF(AND(_xlpm.a="ATESTADO",_xlpm.c=""),"ATD",IF(_xlpm.a="FERIADO","FER",IF(_xlpm.c&lt;&gt;"",IF(_xlpm.c&lt;=_xlpm.x,IF(_xlpm.c&gt;_xlpm.y,"DP","OK"),"ATR"),IF(_xlpm.linhaAnt&lt;_xlpm.limInf,"FAL","")))))))</f>
        <v>FAL</v>
      </c>
      <c r="E11" s="192" t="str">
        <f>IFERROR(IF(C11="","",IF(A13="SÁBADO",IF(ABS((INT($Y$8/100)*60+MOD($Y$8,100))-(INT(C11/100)*60+MOD(C11,100)))&lt;=5,0,(INT($Y$8/100)*60+MOD($Y$8,100))-(INT(C11/100)*60+MOD(C11,100))),IF(ABS((INT($Y$3/100)*60+MOD($Y$3,100))-(INT(C11/100)*60+MOD(C11,100)))&lt;=5,0,(INT($Y$3/100)*60+MOD($Y$3,100))-(INT(C11/100)*60+MOD(C11,100))))),"")</f>
        <v/>
      </c>
      <c r="F11" s="11"/>
      <c r="G11" s="46"/>
      <c r="H11" s="7"/>
      <c r="I11" s="49" t="str">
        <f ca="1">_xlfn.LET(_xlpm.a,F11,_xlpm.c,H11,_xlpm.x,$X$3,_xlpm.y,$Y$3,_xlpm.limInf,$B$51,_xlpm.limSup,$C$51,_xlpm.linhaAnt,F12,IF(_xlpm.a="FÉRIAS","FRS",IF(_xlpm.a="FERIADO","FER",IF(_xlpm.a="NTRAB","NTB",IF(AND(_xlpm.a="ATESTADO",_xlpm.c=""),"ATD",IF(_xlpm.c&lt;&gt;"",IF(_xlpm.c&lt;=_xlpm.x,IF(_xlpm.c&gt;_xlpm.y,"DP","OK"),"ATR"),IF(_xlpm.linhaAnt&lt;_xlpm.limInf,"FAL","")))))))</f>
        <v/>
      </c>
      <c r="J11" s="176" t="str">
        <f>IFERROR(IF(H11="","",IF(F13="SÁBADO",IF(ABS((INT($Y$8/100)*60+MOD($Y$8,100))-(INT(H11/100)*60+MOD(H11,100)))&lt;=5,0,(INT($Y$8/100)*60+MOD($Y$8,100))-(INT(H11/100)*60+MOD(H11,100))),IF(ABS((INT($Y$3/100)*60+MOD($Y$3,100))-(INT(H11/100)*60+MOD(H11,100)))&lt;=5,0,(INT($Y$3/100)*60+MOD($Y$3,100))-(INT(H11/100)*60+MOD(H11,100))))),"")</f>
        <v/>
      </c>
      <c r="K11" s="11"/>
      <c r="L11" s="46"/>
      <c r="M11" s="7"/>
      <c r="N11" s="49" t="str">
        <f ca="1">_xlfn.LET(_xlpm.a,K11,_xlpm.c,M11,_xlpm.x,$X$3,_xlpm.y,$Y$3,_xlpm.limInf,$B$51,_xlpm.limSup,$C$51,_xlpm.linhaAnt,K12,IF(_xlpm.a="FÉRIAS","FRS",IF(_xlpm.a="FERIADO","FER",IF(_xlpm.a="NTRAB","NTB",IF(AND(_xlpm.a="ATESTADO",_xlpm.c=""),"ATD",IF(_xlpm.c&lt;&gt;"",IF(_xlpm.c&lt;=_xlpm.x,IF(_xlpm.c&gt;_xlpm.y,"DP","OK"),"ATR"),IF(_xlpm.linhaAnt&lt;_xlpm.limInf,"FAL","")))))))</f>
        <v/>
      </c>
      <c r="O11" s="192" t="str">
        <f>IF($N$47&lt;&gt;"SIM","",IFERROR(IF(TRIM(M11&amp;"")="","",_xlfn.LET(_xlpm.v,VALUE(TRIM(M11&amp;"")),_xlpm.alvo,IF(K13="SÁBADO",(INT($Y$8/100)*60+MOD($Y$8,100)),(INT($Y$3/100)*60+MOD($Y$3,100))),_xlpm.real,(INT(_xlpm.v/100)*60+MOD(_xlpm.v,100)),_xlpm.dif,_xlpm.alvo-_xlpm.real,IF(ABS(_xlpm.dif)&lt;=5,0,_xlpm.dif))),"ER"))</f>
        <v/>
      </c>
      <c r="P11" s="236"/>
      <c r="Q11" s="235"/>
      <c r="R11" s="190"/>
      <c r="S11" s="239" t="str">
        <f t="shared" si="0"/>
        <v/>
      </c>
      <c r="T11" s="233" t="str">
        <f t="shared" si="1"/>
        <v/>
      </c>
      <c r="U11" s="5"/>
      <c r="V11" s="52"/>
      <c r="W11" s="9" t="s">
        <v>6</v>
      </c>
      <c r="X11" s="9" t="s">
        <v>4</v>
      </c>
      <c r="Z11" s="54"/>
      <c r="AA11" s="54"/>
      <c r="AB11" s="54"/>
      <c r="AC11" s="54"/>
      <c r="AD11" s="54"/>
      <c r="AE11" s="54"/>
      <c r="AF11" s="54"/>
      <c r="AG11" s="54"/>
      <c r="AH11" s="54"/>
      <c r="AI11" s="54"/>
      <c r="AJ11" s="54"/>
    </row>
    <row r="12" spans="1:66" x14ac:dyDescent="0.25">
      <c r="A12" s="41">
        <f ca="1">IF($B$51=3,"HOJE",3)</f>
        <v>3</v>
      </c>
      <c r="B12" s="46"/>
      <c r="C12" s="7"/>
      <c r="D12" s="49" t="str">
        <f ca="1">_xlfn.LET(_xlpm.a,A11,_xlpm.c,C12,_xlpm.x,$X$9,_xlpm.limInf,$B$51,_xlpm.limSup,$C$51,_xlpm.linhaAnt,A12,IF(_xlpm.a="FÉRIAS","FRS",IF(_xlpm.a="NTRAB","NT",IF(AND(_xlpm.a="ATESTADO",_xlpm.c=""),"ATD",IF(_xlpm.a="FERIADO","FER",IF(_xlpm.c&lt;&gt;"",IF(_xlpm.c&gt;=_xlpm.x,"OK","ANT"),IF(_xlpm.linhaAnt&lt;_xlpm.limInf,"FAL","")))))))</f>
        <v>FAL</v>
      </c>
      <c r="E12" s="192" t="str">
        <f>IFERROR(IF(C12="","",IF(ABS((INT($X$4/100)*60+MOD($X$4,100))-(INT(C12/100)*60+MOD(C12,100)))&lt;=5,0,(INT($X$4/100)*60+MOD($X$4,100))-(INT(C12/100)*60+MOD(C12,100))))*-1,"")</f>
        <v/>
      </c>
      <c r="F12" s="41">
        <f ca="1">IF($B$51=13,"HOJE",13)</f>
        <v>13</v>
      </c>
      <c r="G12" s="46"/>
      <c r="H12" s="7"/>
      <c r="I12" s="49" t="str">
        <f ca="1">_xlfn.LET(_xlpm.a,F11,_xlpm.c,H12,_xlpm.x,$X$4,_xlpm.limInf,$B$51,_xlpm.limSup,$C$51,_xlpm.linhaAnt,F12,IF(_xlpm.a="FÉRIAS","FRS",IF(_xlpm.a="FERIADO","FER",IF(_xlpm.a="NTRAB","NTB",IF(AND(_xlpm.a="ATESTADO",_xlpm.c=""),"ATD",IF(_xlpm.c&lt;&gt;"",IF(_xlpm.c&gt;=_xlpm.x,"OK","ANT"),IF(_xlpm.linhaAnt&lt;_xlpm.limInf,"FAL","")))))))</f>
        <v/>
      </c>
      <c r="J12" s="176" t="str">
        <f>IFERROR(IF(H12="","",IF(ABS((INT($X$4/100)*60+MOD($X$4,100))-(INT(H12/100)*60+MOD(H12,100)))&lt;=5,0,(INT($X$4/100)*60+MOD($X$4,100))-(INT(H12/100)*60+MOD(H12,100))))*-1,"")</f>
        <v/>
      </c>
      <c r="K12" s="41">
        <f ca="1">IF($B$51=23,"HOJE",23)</f>
        <v>23</v>
      </c>
      <c r="L12" s="46"/>
      <c r="M12" s="7"/>
      <c r="N12" s="49" t="str">
        <f ca="1">_xlfn.LET(_xlpm.a,K11,_xlpm.c,M12,_xlpm.x,$X$4,_xlpm.limInf,$B$51,_xlpm.limSup,$C$51,_xlpm.linhaAnt,K12,IF(_xlpm.a="FÉRIAS","FRS",IF(_xlpm.a="FERIADO","FER",IF(_xlpm.a="NTRAB","NTB",IF(AND(_xlpm.a="ATESTADO",_xlpm.c=""),"ATD",IF(_xlpm.c&lt;&gt;"",IF(_xlpm.c&gt;=_xlpm.x,"OK","ANT"),IF(_xlpm.linhaAnt&lt;_xlpm.limInf,"FAL","")))))))</f>
        <v/>
      </c>
      <c r="O12" s="192" t="str">
        <f>IF($N$47&lt;&gt;"SIM","",IFERROR(IF(TRIM(M12&amp;"")="","",_xlfn.LET(_xlpm.v,VALUE(TRIM(M12&amp;"")),_xlpm.alvo,(INT($X$4/100)*60+MOD($X$4,100)),_xlpm.real,(INT(_xlpm.v/100)*60+MOD(_xlpm.v,100)),_xlpm.dif,_xlpm.alvo-_xlpm.real,IF(ABS(_xlpm.dif)&lt;=5,0,_xlpm.dif))*-1),"ER"))</f>
        <v/>
      </c>
      <c r="P12" s="231"/>
      <c r="Q12" s="235"/>
      <c r="R12" s="190"/>
      <c r="S12" s="239" t="str">
        <f t="shared" si="0"/>
        <v/>
      </c>
      <c r="T12" s="233" t="str">
        <f t="shared" si="1"/>
        <v/>
      </c>
      <c r="U12" s="5"/>
      <c r="V12" s="52"/>
      <c r="W12" s="9" t="s">
        <v>7</v>
      </c>
      <c r="X12" s="59">
        <f>SUM(X3-5)</f>
        <v>0</v>
      </c>
      <c r="Y12" s="14"/>
      <c r="Z12" s="54"/>
      <c r="AA12" s="54"/>
      <c r="AB12" s="54"/>
      <c r="AC12" s="54"/>
      <c r="AD12" s="54"/>
      <c r="AE12" s="54"/>
      <c r="AF12" s="54"/>
      <c r="AG12" s="54"/>
      <c r="AH12" s="54"/>
      <c r="AI12" s="54"/>
      <c r="AJ12" s="54"/>
    </row>
    <row r="13" spans="1:66" x14ac:dyDescent="0.25">
      <c r="A13" s="41" t="str">
        <f>IF(A9="SÁBADO","DOMINGO",IF(A9="DOMINGO","SEGUNDA",IF(A9="SEGUNDA","TERÇA",IF(A9="SEGUNDA","TERÇA",IF(A9="TERÇA","QUARTA",IF(A9="QUARTA","QUINTA",IF(A9="QUINTA","SEXTA",IF(A9="SEXTA","SÁBADO","ERRO"))))))))</f>
        <v>TERÇA</v>
      </c>
      <c r="B13" s="258" t="s">
        <v>16</v>
      </c>
      <c r="C13" s="259"/>
      <c r="D13" s="259"/>
      <c r="E13" s="192" t="str">
        <f>IFERROR(IF(C13="","",IF(ABS((INT($Y$5/100)*60+MOD($Y$5,100))-(INT(C13/100)*60+MOD(C13,100)))&lt;=5,0,(INT($Y$5/100)*60+MOD($Y$5,100))-(INT(C13/100)*60+MOD(C13,100)))),"")</f>
        <v/>
      </c>
      <c r="F13" s="41" t="str">
        <f>IF(F9="SÁBADO","DOMINGO",IF(F9="DOMINGO","SEGUNDA",IF(F9="SEGUNDA","TERÇA",IF(F9="SEGUNDA","TERÇA",IF(F9="TERÇA","QUARTA",IF(F9="QUARTA","QUINTA",IF(F9="QUINTA","SEXTA",IF(F9="SEXTA","SÁBADO","ERRO"))))))))</f>
        <v>SEXTA</v>
      </c>
      <c r="G13" s="46"/>
      <c r="H13" s="7"/>
      <c r="I13" s="49" t="str">
        <f ca="1">_xlfn.LET(_xlpm.a,F11,_xlpm.c,H13,_xlpm.x,$X$5,_xlpm.y,$Y$5,_xlpm.limInf,$B$51,_xlpm.limSup,$C$51,_xlpm.linhaAnt,F12,IF(_xlpm.a="FÉRIAS","FRS",IF(_xlpm.a="FERIADO","FER",IF(_xlpm.a="NTRAB","NTB",IF(AND(_xlpm.a="ATESTADO",_xlpm.c=""),"ATD",IF(_xlpm.c&lt;&gt;"",IF(_xlpm.c&lt;=_xlpm.x,IF(_xlpm.c&gt;_xlpm.y,"DP","OK"),"ATR"),IF(_xlpm.linhaAnt&lt;_xlpm.limInf,"FAL","")))))))</f>
        <v/>
      </c>
      <c r="J13" s="176" t="str">
        <f>IFERROR(IF(H13="","",IF(ABS((INT($Y$5/100)*60+MOD($Y$5,100))-(INT(H13/100)*60+MOD(H13,100)))&lt;=5,0,(INT($Y$5/100)*60+MOD($Y$5,100))-(INT(H13/100)*60+MOD(H13,100)))),"")</f>
        <v/>
      </c>
      <c r="K13" s="41" t="str">
        <f>IF(K9="SÁBADO","DOMINGO",IF(K9="DOMINGO","SEGUNDA",IF(K9="SEGUNDA","TERÇA",IF(K9="SEGUNDA","TERÇA",IF(K9="TERÇA","QUARTA",IF(K9="QUARTA","QUINTA",IF(K9="QUINTA","SEXTA",IF(K9="SEXTA","SÁBADO","ERRO"))))))))</f>
        <v>SEGUNDA</v>
      </c>
      <c r="L13" s="46"/>
      <c r="M13" s="7"/>
      <c r="N13" s="49" t="str">
        <f ca="1">_xlfn.LET(_xlpm.a,K11,_xlpm.c,M13,_xlpm.x,$X$5,_xlpm.y,$Y$5,_xlpm.limInf,$B$51,_xlpm.limSup,$C$51,_xlpm.linhaAnt,K12,IF(_xlpm.a="FÉRIAS","FRS",IF(_xlpm.a="FERIADO","FER",IF(_xlpm.a="NTRAB","NTB",IF(AND(_xlpm.a="ATESTADO",_xlpm.c=""),"ATD",IF(_xlpm.c&lt;&gt;"",IF(_xlpm.c&lt;=_xlpm.x,IF(_xlpm.c&gt;_xlpm.y,"DP","OK"),"ATR"),IF(_xlpm.linhaAnt&lt;_xlpm.limInf,"FAL","")))))))</f>
        <v/>
      </c>
      <c r="O13" s="192" t="str">
        <f>IF($N$47&lt;&gt;"SIM","",IFERROR(IF(TRIM(M13&amp;"")="","",_xlfn.LET(_xlpm.v,VALUE(TRIM(M13&amp;"")),_xlpm.alvo,(INT($Y$5/100)*60+MOD($Y$5,100)),_xlpm.real,(INT(_xlpm.v/100)*60+MOD(_xlpm.v,100)),_xlpm.dif,_xlpm.alvo-_xlpm.real,IF(ABS(_xlpm.dif)&lt;=5,0,_xlpm.dif))),"ER"))</f>
        <v/>
      </c>
      <c r="P13" s="231"/>
      <c r="Q13" s="235"/>
      <c r="R13" s="190"/>
      <c r="S13" s="239" t="str">
        <f t="shared" si="0"/>
        <v/>
      </c>
      <c r="T13" s="233" t="str">
        <f t="shared" si="1"/>
        <v/>
      </c>
      <c r="U13" s="5"/>
      <c r="V13" s="52"/>
      <c r="W13" s="9" t="s">
        <v>2</v>
      </c>
      <c r="X13" s="59">
        <f>X4</f>
        <v>0</v>
      </c>
      <c r="Y13" s="14"/>
      <c r="Z13" s="54"/>
      <c r="AA13" s="54"/>
      <c r="AB13" s="54"/>
      <c r="AC13" s="54"/>
      <c r="AD13" s="54"/>
      <c r="AE13" s="54"/>
      <c r="AF13" s="54"/>
      <c r="AG13" s="54"/>
      <c r="AH13" s="54"/>
      <c r="AI13" s="54"/>
      <c r="AJ13" s="54"/>
    </row>
    <row r="14" spans="1:66" x14ac:dyDescent="0.25">
      <c r="A14" s="38"/>
      <c r="B14" s="258"/>
      <c r="C14" s="259"/>
      <c r="D14" s="259"/>
      <c r="E14" s="192" t="str">
        <f>IFERROR(IF(C14="","",IF(ABS((INT($X$6/100)*60+MOD($X$6,100))-(INT(C14/100)*60+MOD(C14,100)))&lt;=5,0,(INT($X$6/100)*60+MOD($X$6,100))-(INT(C14/100)*60+MOD(C14,100))))*-1,"")</f>
        <v/>
      </c>
      <c r="F14" s="38"/>
      <c r="G14" s="46"/>
      <c r="H14" s="7"/>
      <c r="I14" s="49" t="str">
        <f ca="1">_xlfn.LET(_xlpm.a,F11,_xlpm.c,H14,_xlpm.x,$X$6,_xlpm.limInf,$B$51,_xlpm.limSup,$C$51,_xlpm.linhaAnt,F12,IF(_xlpm.a="FÉRIAS","FRS",IF(_xlpm.a="FERIADO","FER",IF(_xlpm.a="NTRAB","NTB",IF(AND(_xlpm.a="ATESTADO",_xlpm.c=""),"ATD",IF(_xlpm.c&lt;&gt;"",IF(_xlpm.c&gt;=_xlpm.x,"OK","ANT"),IF(_xlpm.linhaAnt&lt;_xlpm.limInf,"FAL","")))))))</f>
        <v/>
      </c>
      <c r="J14" s="176" t="str">
        <f>IFERROR(IF(H14="","",IF(ABS((INT($X$6/100)*60+MOD($X$6,100))-(INT(H14/100)*60+MOD(H14,100)))&lt;=5,0,(INT($X$6/100)*60+MOD($X$6,100))-(INT(H14/100)*60+MOD(H14,100))))*-1,"")</f>
        <v/>
      </c>
      <c r="K14" s="38"/>
      <c r="L14" s="46"/>
      <c r="M14" s="7"/>
      <c r="N14" s="49" t="str">
        <f ca="1">_xlfn.LET(_xlpm.a,K11,_xlpm.c,M14,_xlpm.x,$X$6,_xlpm.limInf,$B$51,_xlpm.limSup,$C$51,_xlpm.linhaAnt,K12,IF(_xlpm.a="FÉRIAS","FRS",IF(_xlpm.a="FERIADO","FER",IF(_xlpm.a="NTRAB","NTB",IF(AND(_xlpm.a="ATESTADO",_xlpm.c=""),"ATD",IF(_xlpm.c&lt;&gt;"",IF(_xlpm.c&gt;=_xlpm.x,"OK","ANT"),IF(_xlpm.linhaAnt&lt;_xlpm.limInf,"FAL","")))))))</f>
        <v/>
      </c>
      <c r="O14" s="192" t="str">
        <f>IF($N$47&lt;&gt;"SIM","",IFERROR(IF(TRIM(M14&amp;"")="","",_xlfn.LET(_xlpm.v,VALUE(TRIM(M14&amp;"")),_xlpm.alvo,(INT($X$6/100)*60+MOD($X$6,100)),_xlpm.real,(INT(_xlpm.v/100)*60+MOD(_xlpm.v,100)),_xlpm.dif,_xlpm.alvo-_xlpm.real,IF(ABS(_xlpm.dif)&lt;=5,0,_xlpm.dif))*-1),"ER"))</f>
        <v/>
      </c>
      <c r="P14" s="236"/>
      <c r="Q14" s="235"/>
      <c r="R14" s="190"/>
      <c r="S14" s="239" t="str">
        <f t="shared" si="0"/>
        <v/>
      </c>
      <c r="T14" s="233" t="str">
        <f t="shared" si="1"/>
        <v/>
      </c>
      <c r="U14" s="5"/>
      <c r="V14" s="54"/>
      <c r="W14" s="9" t="s">
        <v>8</v>
      </c>
      <c r="X14" s="59">
        <f>SUM(X5-5)</f>
        <v>0</v>
      </c>
      <c r="Z14" s="54"/>
      <c r="AA14" s="54"/>
      <c r="AB14" s="54"/>
      <c r="AC14" s="54"/>
      <c r="AD14" s="54"/>
      <c r="AE14" s="54"/>
      <c r="AF14" s="54"/>
      <c r="AG14" s="54"/>
      <c r="AH14" s="54"/>
      <c r="AI14" s="54"/>
      <c r="AJ14" s="54"/>
    </row>
    <row r="15" spans="1:66" ht="15" customHeight="1" x14ac:dyDescent="0.25">
      <c r="A15" s="12"/>
      <c r="B15" s="272" t="s">
        <v>10</v>
      </c>
      <c r="C15" s="273"/>
      <c r="D15" s="273"/>
      <c r="E15" s="192" t="str">
        <f>IFERROR(IF(C15="","",IF(A17="SÁBADO",IF(ABS((INT($Y$8/100)*60+MOD($Y$8,100))-(INT(C15/100)*60+MOD(C15,100)))&lt;=5,0,(INT($Y$8/100)*60+MOD($Y$8,100))-(INT(C15/100)*60+MOD(C15,100))),IF(ABS((INT($Y$3/100)*60+MOD($Y$3,100))-(INT(C15/100)*60+MOD(C15,100)))&lt;=5,0,(INT($Y$3/100)*60+MOD($Y$3,100))-(INT(C15/100)*60+MOD(C15,100))))),"")</f>
        <v/>
      </c>
      <c r="F15" s="12"/>
      <c r="G15" s="47"/>
      <c r="H15" s="48"/>
      <c r="I15" s="50" t="str">
        <f ca="1">_xlfn.LET(_xlpm.a,F15,_xlpm.c,H15,_xlpm.x,$X$3,_xlpm.y,$Y$3,_xlpm.limInf,$B$51,_xlpm.limSup,$C$51,_xlpm.linhaAnt,F16,IF(_xlpm.a="FÉRIAS","FRS",IF(_xlpm.a="FERIADO","FER",IF(_xlpm.a="NTRAB","NTB",IF(AND(_xlpm.a="ATESTADO",_xlpm.c=""),"ATD",IF(_xlpm.c&lt;&gt;"",IF(_xlpm.c&lt;=_xlpm.x,IF(_xlpm.c&gt;_xlpm.y,"DP","OK"),"ATR"),IF(_xlpm.linhaAnt&lt;_xlpm.limInf,"FAL","")))))))</f>
        <v/>
      </c>
      <c r="J15" s="176" t="str">
        <f>IFERROR(IF(H15="","",IF(F17="SÁBADO",IF(ABS((INT($Y$8/100)*60+MOD($Y$8,100))-(INT(H15/100)*60+MOD(H15,100)))&lt;=5,0,(INT($Y$8/100)*60+MOD($Y$8,100))-(INT(H15/100)*60+MOD(H15,100))),IF(ABS((INT($Y$3/100)*60+MOD($Y$3,100))-(INT(H15/100)*60+MOD(H15,100)))&lt;=5,0,(INT($Y$3/100)*60+MOD($Y$3,100))-(INT(H15/100)*60+MOD(H15,100))))),"")</f>
        <v/>
      </c>
      <c r="K15" s="12"/>
      <c r="L15" s="46"/>
      <c r="M15" s="7"/>
      <c r="N15" s="49" t="str">
        <f ca="1">_xlfn.LET(_xlpm.a,K15,_xlpm.c,M15,_xlpm.x,$X$8,_xlpm.y,$Y$8,_xlpm.limInf,$B$51,_xlpm.limSup,$C$51,_xlpm.linhaAnt,K16,IF(_xlpm.a="FÉRIAS","FRS",IF(_xlpm.a="NTRAB","NT",IF(AND(_xlpm.a="ATESTADO",_xlpm.c=""),"ATD",IF(_xlpm.a="FERIADO","FER",IF(_xlpm.c&lt;&gt;"",IF(_xlpm.c&lt;=_xlpm.x,IF(_xlpm.c&gt;_xlpm.y,"DP","OK"),"ATR"),IF(_xlpm.linhaAnt&lt;_xlpm.limInf,"FAL","")))))))</f>
        <v/>
      </c>
      <c r="O15" s="192" t="str">
        <f>IF($N$47&lt;&gt;"SIM","",IFERROR(IF(TRIM(M15&amp;"")="","",_xlfn.LET(_xlpm.v,VALUE(TRIM(M15&amp;"")),_xlpm.alvo,IF(K17="SÁBADO",(INT($Y$8/100)*60+MOD($Y$8,100)),(INT($Y$3/100)*60+MOD($Y$3,100))),_xlpm.real,(INT(_xlpm.v/100)*60+MOD(_xlpm.v,100)),_xlpm.dif,_xlpm.alvo-_xlpm.real,IF(ABS(_xlpm.dif)&lt;=5,0,_xlpm.dif))),"ER"))</f>
        <v/>
      </c>
      <c r="P15" s="231"/>
      <c r="Q15" s="235"/>
      <c r="R15" s="190"/>
      <c r="S15" s="239" t="str">
        <f t="shared" si="0"/>
        <v/>
      </c>
      <c r="T15" s="233" t="str">
        <f t="shared" si="1"/>
        <v/>
      </c>
      <c r="U15" s="5"/>
      <c r="V15" s="54"/>
      <c r="W15" s="9" t="s">
        <v>3</v>
      </c>
      <c r="X15" s="59">
        <f>X6</f>
        <v>0</v>
      </c>
      <c r="Z15" s="54"/>
      <c r="AA15" s="54"/>
      <c r="AB15" s="54"/>
      <c r="AC15" s="54"/>
      <c r="AD15" s="54"/>
      <c r="AE15" s="54"/>
      <c r="AF15" s="54"/>
      <c r="AG15" s="54"/>
      <c r="AH15" s="54"/>
      <c r="AI15" s="54"/>
      <c r="AJ15" s="54"/>
    </row>
    <row r="16" spans="1:66" x14ac:dyDescent="0.25">
      <c r="A16" s="42">
        <f ca="1">IF($B$51=4,"HOJE",4)</f>
        <v>4</v>
      </c>
      <c r="B16" s="272"/>
      <c r="C16" s="273"/>
      <c r="D16" s="273"/>
      <c r="E16" s="192" t="str">
        <f>IFERROR(IF(C16="","",IF(ABS((INT($X$4/100)*60+MOD($X$4,100))-(INT(C16/100)*60+MOD(C16,100)))&lt;=5,0,(INT($X$4/100)*60+MOD($X$4,100))-(INT(C16/100)*60+MOD(C16,100))))*-1,"")</f>
        <v/>
      </c>
      <c r="F16" s="42">
        <f ca="1">IF($B$51=14,"HOJE",14)</f>
        <v>14</v>
      </c>
      <c r="G16" s="47"/>
      <c r="H16" s="48"/>
      <c r="I16" s="50" t="str">
        <f ca="1">_xlfn.LET(_xlpm.a,F15,_xlpm.c,H16,_xlpm.x,$X$4,_xlpm.limInf,$B$51,_xlpm.limSup,$C$51,_xlpm.linhaAnt,F16,IF(_xlpm.a="FÉRIAS","FRS",IF(_xlpm.a="FERIADO","FER",IF(_xlpm.a="NTRAB","NTB",IF(AND(_xlpm.a="ATESTADO",_xlpm.c=""),"ATD",IF(_xlpm.c&lt;&gt;"",IF(_xlpm.c&gt;=_xlpm.x,"OK","ANT"),IF(_xlpm.linhaAnt&lt;_xlpm.limInf,"FAL","")))))))</f>
        <v/>
      </c>
      <c r="J16" s="176" t="str">
        <f>IFERROR(IF(H16="","",IF(ABS((INT($X$4/100)*60+MOD($X$4,100))-(INT(H16/100)*60+MOD(H16,100)))&lt;=5,0,(INT($X$4/100)*60+MOD($X$4,100))-(INT(H16/100)*60+MOD(H16,100))))*-1,"")</f>
        <v/>
      </c>
      <c r="K16" s="42">
        <f ca="1">IF($B$51=24,"HOJE",24)</f>
        <v>24</v>
      </c>
      <c r="L16" s="46"/>
      <c r="M16" s="7"/>
      <c r="N16" s="49" t="str">
        <f ca="1">_xlfn.LET(_xlpm.a,K15,_xlpm.c,M16,_xlpm.x,$X$9,_xlpm.limInf,$B$51,_xlpm.limSup,$C$51,_xlpm.linhaAnt,K16,IF(_xlpm.a="FÉRIAS","FRS",IF(_xlpm.a="NTRAB","NT",IF(AND(_xlpm.a="ATESTADO",_xlpm.c=""),"ATD",IF(_xlpm.a="FERIADO","FER",IF(_xlpm.c&lt;&gt;"",IF(_xlpm.c&gt;=_xlpm.x,"OK","ANT"),IF(_xlpm.linhaAnt&lt;_xlpm.limInf,"FAL","")))))))</f>
        <v/>
      </c>
      <c r="O16" s="192" t="str">
        <f>IF($N$47&lt;&gt;"SIM","",IFERROR(IF(TRIM(M16&amp;"")="","",_xlfn.LET(_xlpm.v,VALUE(TRIM(M16&amp;"")),_xlpm.alvo,(INT($X$4/100)*60+MOD($X$4,100)),_xlpm.real,(INT(_xlpm.v/100)*60+MOD(_xlpm.v,100)),_xlpm.dif,_xlpm.alvo-_xlpm.real,IF(ABS(_xlpm.dif)&lt;=5,0,_xlpm.dif))*-1),"ER"))</f>
        <v/>
      </c>
      <c r="P16" s="231"/>
      <c r="Q16" s="235"/>
      <c r="R16" s="190"/>
      <c r="S16" s="239" t="str">
        <f t="shared" si="0"/>
        <v/>
      </c>
      <c r="T16" s="233" t="str">
        <f t="shared" si="1"/>
        <v/>
      </c>
      <c r="U16" s="5"/>
      <c r="V16" s="54"/>
      <c r="W16" s="52"/>
      <c r="X16" s="54"/>
      <c r="Z16" s="54"/>
      <c r="AA16" s="54"/>
      <c r="AB16" s="54"/>
      <c r="AC16" s="54"/>
      <c r="AD16" s="54"/>
      <c r="AE16" s="54"/>
      <c r="AF16" s="54"/>
      <c r="AG16" s="54"/>
      <c r="AH16" s="54"/>
      <c r="AI16" s="54"/>
      <c r="AJ16" s="54"/>
    </row>
    <row r="17" spans="1:36" x14ac:dyDescent="0.25">
      <c r="A17" s="42" t="str">
        <f>IF(A13="SÁBADO","DOMINGO",IF(A13="DOMINGO","SEGUNDA",IF(A13="SEGUNDA","TERÇA",IF(A13="SEGUNDA","TERÇA",IF(A13="TERÇA","QUARTA",IF(A13="QUARTA","QUINTA",IF(A13="QUINTA","SEXTA",IF(A13="SEXTA","SÁBADO","ERRO"))))))))</f>
        <v>QUARTA</v>
      </c>
      <c r="B17" s="272"/>
      <c r="C17" s="273"/>
      <c r="D17" s="273"/>
      <c r="E17" s="192" t="str">
        <f>IFERROR(IF(C17="","",IF(ABS((INT($Y$5/100)*60+MOD($Y$5,100))-(INT(C17/100)*60+MOD(C17,100)))&lt;=5,0,(INT($Y$5/100)*60+MOD($Y$5,100))-(INT(C17/100)*60+MOD(C17,100)))),"")</f>
        <v/>
      </c>
      <c r="F17" s="42" t="str">
        <f>IF(F13="SÁBADO","DOMINGO",IF(F13="DOMINGO","SEGUNDA",IF(F13="SEGUNDA","TERÇA",IF(F13="SEGUNDA","TERÇA",IF(F13="TERÇA","QUARTA",IF(F13="QUARTA","QUINTA",IF(F13="QUINTA","SEXTA",IF(F13="SEXTA","SÁBADO","ERRO"))))))))</f>
        <v>SÁBADO</v>
      </c>
      <c r="G17" s="47"/>
      <c r="H17" s="48"/>
      <c r="I17" s="50" t="str">
        <f ca="1">_xlfn.LET(_xlpm.a,F15,_xlpm.c,H17,_xlpm.x,$X$5,_xlpm.y,$Y$5,_xlpm.limInf,$B$51,_xlpm.limSup,$C$51,_xlpm.linhaAnt,F16,IF(_xlpm.a="FÉRIAS","FRS",IF(_xlpm.a="FERIADO","FER",IF(_xlpm.a="NTRAB","NTB",IF(AND(_xlpm.a="ATESTADO",_xlpm.c=""),"ATD",IF(_xlpm.c&lt;&gt;"",IF(_xlpm.c&lt;=_xlpm.x,IF(_xlpm.c&gt;_xlpm.y,"DP","OK"),"ATR"),IF(_xlpm.linhaAnt&lt;_xlpm.limInf,"FAL","")))))))</f>
        <v/>
      </c>
      <c r="J17" s="176" t="str">
        <f>IFERROR(IF(H17="","",IF(ABS((INT($Y$5/100)*60+MOD($Y$5,100))-(INT(H17/100)*60+MOD(H17,100)))&lt;=5,0,(INT($Y$5/100)*60+MOD($Y$5,100))-(INT(H17/100)*60+MOD(H17,100)))),"")</f>
        <v/>
      </c>
      <c r="K17" s="42" t="str">
        <f>IF(K13="SÁBADO","DOMINGO",IF(K13="DOMINGO","SEGUNDA",IF(K13="SEGUNDA","TERÇA",IF(K13="SEGUNDA","TERÇA",IF(K13="TERÇA","QUARTA",IF(K13="QUARTA","QUINTA",IF(K13="QUINTA","SEXTA",IF(K13="SEXTA","SÁBADO","ERRO"))))))))</f>
        <v>TERÇA</v>
      </c>
      <c r="L17" s="258" t="s">
        <v>16</v>
      </c>
      <c r="M17" s="259"/>
      <c r="N17" s="259"/>
      <c r="O17" s="192" t="str">
        <f>IF($N$47&lt;&gt;"SIM","",IFERROR(IF(TRIM(M17&amp;"")="","",_xlfn.LET(_xlpm.v,VALUE(TRIM(M17&amp;"")),_xlpm.alvo,(INT($Y$5/100)*60+MOD($Y$5,100)),_xlpm.real,(INT(_xlpm.v/100)*60+MOD(_xlpm.v,100)),_xlpm.dif,_xlpm.alvo-_xlpm.real,IF(ABS(_xlpm.dif)&lt;=5,0,_xlpm.dif))),"ER"))</f>
        <v/>
      </c>
      <c r="P17" s="236"/>
      <c r="Q17" s="235"/>
      <c r="R17" s="190"/>
      <c r="S17" s="239" t="str">
        <f t="shared" si="0"/>
        <v/>
      </c>
      <c r="T17" s="233" t="str">
        <f t="shared" si="1"/>
        <v/>
      </c>
      <c r="U17" s="5"/>
      <c r="V17" s="54"/>
      <c r="W17" s="52"/>
      <c r="X17" s="54"/>
      <c r="Z17" s="54"/>
      <c r="AA17" s="54"/>
      <c r="AB17" s="54"/>
      <c r="AC17" s="54"/>
      <c r="AD17" s="54"/>
      <c r="AE17" s="54"/>
      <c r="AF17" s="54"/>
      <c r="AG17" s="54"/>
      <c r="AH17" s="54"/>
      <c r="AI17" s="54"/>
      <c r="AJ17" s="54"/>
    </row>
    <row r="18" spans="1:36" x14ac:dyDescent="0.25">
      <c r="A18" s="82"/>
      <c r="B18" s="272"/>
      <c r="C18" s="273"/>
      <c r="D18" s="273"/>
      <c r="E18" s="192" t="str">
        <f>IFERROR(IF(C18="","",IF(ABS((INT($X$6/100)*60+MOD($X$6,100))-(INT(C18/100)*60+MOD(C18,100)))&lt;=5,0,(INT($X$6/100)*60+MOD($X$6,100))-(INT(C18/100)*60+MOD(C18,100))))*-1,"")</f>
        <v/>
      </c>
      <c r="F18" s="82"/>
      <c r="G18" s="47"/>
      <c r="H18" s="48"/>
      <c r="I18" s="50" t="str">
        <f ca="1">_xlfn.LET(_xlpm.a,F15,_xlpm.c,H18,_xlpm.x,$X$6,_xlpm.limInf,$B$51,_xlpm.limSup,$C$51,_xlpm.linhaAnt,F16,IF(_xlpm.a="FÉRIAS","FRS",IF(_xlpm.a="FERIADO","FER",IF(_xlpm.a="NTRAB","NTB",IF(AND(_xlpm.a="ATESTADO",_xlpm.c=""),"ATD",IF(_xlpm.c&lt;&gt;"",IF(_xlpm.c&gt;=_xlpm.x,"OK","ANT"),IF(_xlpm.linhaAnt&lt;_xlpm.limInf,"FAL","")))))))</f>
        <v/>
      </c>
      <c r="J18" s="176" t="str">
        <f>IFERROR(IF(H18="","",IF(ABS((INT($X$6/100)*60+MOD($X$6,100))-(INT(H18/100)*60+MOD(H18,100)))&lt;=5,0,(INT($X$6/100)*60+MOD($X$6,100))-(INT(H18/100)*60+MOD(H18,100))))*-1,"")</f>
        <v/>
      </c>
      <c r="K18" s="82"/>
      <c r="L18" s="258"/>
      <c r="M18" s="259"/>
      <c r="N18" s="259"/>
      <c r="O18" s="192" t="str">
        <f>IF($N$47&lt;&gt;"SIM","",IFERROR(IF(TRIM(M18&amp;"")="","",_xlfn.LET(_xlpm.v,VALUE(TRIM(M18&amp;"")),_xlpm.alvo,(INT($X$6/100)*60+MOD($X$6,100)),_xlpm.real,(INT(_xlpm.v/100)*60+MOD(_xlpm.v,100)),_xlpm.dif,_xlpm.alvo-_xlpm.real,IF(ABS(_xlpm.dif)&lt;=5,0,_xlpm.dif))*-1),"ER"))</f>
        <v/>
      </c>
      <c r="P18" s="236"/>
      <c r="Q18" s="235"/>
      <c r="R18" s="190"/>
      <c r="S18" s="239" t="str">
        <f t="shared" si="0"/>
        <v/>
      </c>
      <c r="T18" s="233" t="str">
        <f t="shared" si="1"/>
        <v/>
      </c>
      <c r="U18" s="5"/>
      <c r="V18" s="52"/>
      <c r="W18" s="52"/>
      <c r="X18" s="54"/>
      <c r="Z18" s="54"/>
      <c r="AA18" s="54"/>
      <c r="AB18" s="54"/>
      <c r="AC18" s="54"/>
      <c r="AD18" s="54"/>
      <c r="AE18" s="54"/>
      <c r="AF18" s="54"/>
      <c r="AG18" s="54"/>
      <c r="AH18" s="54"/>
      <c r="AI18" s="54"/>
      <c r="AJ18" s="54"/>
    </row>
    <row r="19" spans="1:36" ht="15" customHeight="1" x14ac:dyDescent="0.25">
      <c r="A19" s="11"/>
      <c r="B19" s="46"/>
      <c r="C19" s="7"/>
      <c r="D19" s="49" t="str">
        <f ca="1">_xlfn.LET(_xlpm.a,A19,_xlpm.c,C19,_xlpm.x,$X$3,_xlpm.y,$Y$3,_xlpm.limInf,$B$51,_xlpm.limSup,$C$51,_xlpm.linhaAnt,A20,IF(_xlpm.a="FÉRIAS","FRS",IF(_xlpm.a="FERIADO","FER",IF(_xlpm.a="NTRAB","NTB",IF(AND(_xlpm.a="ATESTADO",_xlpm.c=""),"ATD",IF(_xlpm.c&lt;&gt;"",IF(_xlpm.c&lt;=_xlpm.x,IF(_xlpm.c&gt;_xlpm.y,"DP","OK"),"ATR"),IF(_xlpm.linhaAnt&lt;_xlpm.limInf,"FAL","")))))))</f>
        <v>FAL</v>
      </c>
      <c r="E19" s="192" t="str">
        <f>IFERROR(IF(C19="","",IF(A21="SÁBADO",IF(ABS((INT($Y$8/100)*60+MOD($Y$8,100))-(INT(C19/100)*60+MOD(C19,100)))&lt;=5,0,(INT($Y$8/100)*60+MOD($Y$8,100))-(INT(C19/100)*60+MOD(C19,100))),IF(ABS((INT($Y$3/100)*60+MOD($Y$3,100))-(INT(C19/100)*60+MOD(C19,100)))&lt;=5,0,(INT($Y$3/100)*60+MOD($Y$3,100))-(INT(C19/100)*60+MOD(C19,100))))),"")</f>
        <v/>
      </c>
      <c r="F19" s="11"/>
      <c r="G19" s="46"/>
      <c r="H19" s="7"/>
      <c r="I19" s="49" t="str">
        <f ca="1">_xlfn.LET(_xlpm.a,F19,_xlpm.c,H19,_xlpm.x,$X$3,_xlpm.y,$Y$3,_xlpm.limInf,$B$51,_xlpm.limSup,$C$51,_xlpm.linhaAnt,F20,IF(_xlpm.a="FÉRIAS","FRS",IF(_xlpm.a="FERIADO","FER",IF(_xlpm.a="NTRAB","NTB",IF(AND(_xlpm.a="ATESTADO",_xlpm.c=""),"ATD",IF(_xlpm.c&lt;&gt;"",IF(_xlpm.c&lt;=_xlpm.x,IF(_xlpm.c&gt;_xlpm.y,"DP","OK"),"ATR"),IF(_xlpm.linhaAnt&lt;_xlpm.limInf,"FAL","")))))))</f>
        <v/>
      </c>
      <c r="J19" s="176" t="str">
        <f>IFERROR(IF(H19="","",IF(F21="SÁBADO",IF(ABS((INT($Y$8/100)*60+MOD($Y$8,100))-(INT(H19/100)*60+MOD(H19,100)))&lt;=5,0,(INT($Y$8/100)*60+MOD($Y$8,100))-(INT(H19/100)*60+MOD(H19,100))),IF(ABS((INT($Y$3/100)*60+MOD($Y$3,100))-(INT(H19/100)*60+MOD(H19,100)))&lt;=5,0,(INT($Y$3/100)*60+MOD($Y$3,100))-(INT(H19/100)*60+MOD(H19,100))))),"")</f>
        <v/>
      </c>
      <c r="K19" s="11"/>
      <c r="L19" s="256" t="s">
        <v>10</v>
      </c>
      <c r="M19" s="257"/>
      <c r="N19" s="257"/>
      <c r="O19" s="192" t="str">
        <f>IF($N$47&lt;&gt;"SIM","",IFERROR(IF(TRIM(M19&amp;"")="","",_xlfn.LET(_xlpm.v,VALUE(TRIM(M19&amp;"")),_xlpm.alvo,IF(K21="SÁBADO",(INT($Y$8/100)*60+MOD($Y$8,100)),(INT($Y$3/100)*60+MOD($Y$3,100))),_xlpm.real,(INT(_xlpm.v/100)*60+MOD(_xlpm.v,100)),_xlpm.dif,_xlpm.alvo-_xlpm.real,IF(ABS(_xlpm.dif)&lt;=5,0,_xlpm.dif))),"ER"))</f>
        <v/>
      </c>
      <c r="P19" s="236"/>
      <c r="Q19" s="235"/>
      <c r="R19" s="190"/>
      <c r="S19" s="239" t="str">
        <f t="shared" si="0"/>
        <v/>
      </c>
      <c r="T19" s="233" t="str">
        <f t="shared" si="1"/>
        <v/>
      </c>
      <c r="U19" s="5"/>
      <c r="V19" s="52"/>
      <c r="W19" s="52"/>
      <c r="X19" s="54"/>
      <c r="Z19" s="54"/>
      <c r="AA19" s="54"/>
      <c r="AB19" s="54"/>
      <c r="AC19" s="54"/>
      <c r="AD19" s="54"/>
      <c r="AE19" s="54"/>
      <c r="AF19" s="54"/>
      <c r="AG19" s="54"/>
      <c r="AH19" s="54"/>
      <c r="AI19" s="54"/>
      <c r="AJ19" s="54"/>
    </row>
    <row r="20" spans="1:36" x14ac:dyDescent="0.25">
      <c r="A20" s="41">
        <f ca="1">IF($B$51=5,"HOJE",5)</f>
        <v>5</v>
      </c>
      <c r="B20" s="46"/>
      <c r="C20" s="7"/>
      <c r="D20" s="49" t="str">
        <f ca="1">_xlfn.LET(_xlpm.a,A19,_xlpm.c,C20,_xlpm.x,$X$4,_xlpm.limInf,$B$51,_xlpm.limSup,$C$51,_xlpm.linhaAnt,A20,IF(_xlpm.a="FÉRIAS","FRS",IF(_xlpm.a="FERIADO","FER",IF(_xlpm.a="NTRAB","NTB",IF(AND(_xlpm.a="ATESTADO",_xlpm.c=""),"ATD",IF(_xlpm.c&lt;&gt;"",IF(_xlpm.c&gt;=_xlpm.x,"OK","ANT"),IF(_xlpm.linhaAnt&lt;_xlpm.limInf,"FAL","")))))))</f>
        <v>FAL</v>
      </c>
      <c r="E20" s="192" t="str">
        <f>IFERROR(IF(C20="","",IF(ABS((INT($X$4/100)*60+MOD($X$4,100))-(INT(C20/100)*60+MOD(C20,100)))&lt;=5,0,(INT($X$4/100)*60+MOD($X$4,100))-(INT(C20/100)*60+MOD(C20,100))))*-1,"")</f>
        <v/>
      </c>
      <c r="F20" s="41">
        <f ca="1">IF($B$51=15,"HOJE",15)</f>
        <v>15</v>
      </c>
      <c r="G20" s="46"/>
      <c r="H20" s="7"/>
      <c r="I20" s="49" t="str">
        <f ca="1">_xlfn.LET(_xlpm.a,F19,_xlpm.c,H20,_xlpm.x,$X$4,_xlpm.limInf,$B$51,_xlpm.limSup,$C$51,_xlpm.linhaAnt,F20,IF(_xlpm.a="FÉRIAS","FRS",IF(_xlpm.a="FERIADO","FER",IF(_xlpm.a="NTRAB","NTB",IF(AND(_xlpm.a="ATESTADO",_xlpm.c=""),"ATD",IF(_xlpm.c&lt;&gt;"",IF(_xlpm.c&gt;=_xlpm.x,"OK","ANT"),IF(_xlpm.linhaAnt&lt;_xlpm.limInf,"FAL","")))))))</f>
        <v/>
      </c>
      <c r="J20" s="176" t="str">
        <f>IFERROR(IF(H20="","",IF(ABS((INT($X$4/100)*60+MOD($X$4,100))-(INT(H20/100)*60+MOD(H20,100)))&lt;=5,0,(INT($X$4/100)*60+MOD($X$4,100))-(INT(H20/100)*60+MOD(H20,100))))*-1,"")</f>
        <v/>
      </c>
      <c r="K20" s="41">
        <f ca="1">IF($B$51=25,"HOJE",25)</f>
        <v>25</v>
      </c>
      <c r="L20" s="256"/>
      <c r="M20" s="257"/>
      <c r="N20" s="257"/>
      <c r="O20" s="192" t="str">
        <f>IF($N$47&lt;&gt;"SIM","",IFERROR(IF(TRIM(M20&amp;"")="","",_xlfn.LET(_xlpm.v,VALUE(TRIM(M20&amp;"")),_xlpm.alvo,(INT($X$4/100)*60+MOD($X$4,100)),_xlpm.real,(INT(_xlpm.v/100)*60+MOD(_xlpm.v,100)),_xlpm.dif,_xlpm.alvo-_xlpm.real,IF(ABS(_xlpm.dif)&lt;=5,0,_xlpm.dif))*-1),"ER"))</f>
        <v/>
      </c>
      <c r="P20" s="231"/>
      <c r="Q20" s="235"/>
      <c r="R20" s="190"/>
      <c r="S20" s="239" t="str">
        <f t="shared" si="0"/>
        <v/>
      </c>
      <c r="T20" s="233" t="str">
        <f t="shared" si="1"/>
        <v/>
      </c>
      <c r="U20" s="5"/>
      <c r="V20" s="52"/>
      <c r="W20" s="52"/>
      <c r="X20" s="54"/>
      <c r="Z20" s="54"/>
      <c r="AA20" s="54"/>
      <c r="AB20" s="54"/>
      <c r="AC20" s="54"/>
      <c r="AD20" s="54"/>
      <c r="AE20" s="54"/>
      <c r="AF20" s="54"/>
      <c r="AG20" s="54"/>
      <c r="AH20" s="54"/>
      <c r="AI20" s="54"/>
      <c r="AJ20" s="54"/>
    </row>
    <row r="21" spans="1:36" x14ac:dyDescent="0.25">
      <c r="A21" s="41" t="str">
        <f>IF(A17="SÁBADO","DOMINGO",IF(A17="DOMINGO","SEGUNDA",IF(A17="SEGUNDA","TERÇA",IF(A17="SEGUNDA","TERÇA",IF(A17="TERÇA","QUARTA",IF(A17="QUARTA","QUINTA",IF(A17="QUINTA","SEXTA",IF(A17="SEXTA","SÁBADO","ERRO"))))))))</f>
        <v>QUINTA</v>
      </c>
      <c r="B21" s="46"/>
      <c r="C21" s="7"/>
      <c r="D21" s="49" t="str">
        <f ca="1">_xlfn.LET(_xlpm.a,A19,_xlpm.c,C21,_xlpm.x,$X$5,_xlpm.y,$Y$5,_xlpm.limInf,$B$51,_xlpm.limSup,$C$51,_xlpm.linhaAnt,A20,IF(_xlpm.a="FÉRIAS","FRS",IF(_xlpm.a="FERIADO","FER",IF(_xlpm.a="NTRAB","NTB",IF(AND(_xlpm.a="ATESTADO",_xlpm.c=""),"ATD",IF(_xlpm.c&lt;&gt;"",IF(_xlpm.c&lt;=_xlpm.x,IF(_xlpm.c&gt;_xlpm.y,"DP","OK"),"ATR"),IF(_xlpm.linhaAnt&lt;_xlpm.limInf,"FAL","")))))))</f>
        <v>FAL</v>
      </c>
      <c r="E21" s="192" t="str">
        <f>IFERROR(IF(C21="","",IF(ABS((INT($Y$5/100)*60+MOD($Y$5,100))-(INT(C21/100)*60+MOD(C21,100)))&lt;=5,0,(INT($Y$5/100)*60+MOD($Y$5,100))-(INT(C21/100)*60+MOD(C21,100)))),"")</f>
        <v/>
      </c>
      <c r="F21" s="41" t="str">
        <f>IF(F17="SÁBADO","DOMINGO",IF(F17="DOMINGO","SEGUNDA",IF(F17="SEGUNDA","TERÇA",IF(F17="SEGUNDA","TERÇA",IF(F17="TERÇA","QUARTA",IF(F17="QUARTA","QUINTA",IF(F17="QUINTA","SEXTA",IF(F17="SEXTA","SÁBADO","ERRO"))))))))</f>
        <v>DOMINGO</v>
      </c>
      <c r="G21" s="46"/>
      <c r="H21" s="7"/>
      <c r="I21" s="49" t="str">
        <f ca="1">_xlfn.LET(_xlpm.a,F19,_xlpm.c,H21,_xlpm.x,$X$5,_xlpm.y,$Y$5,_xlpm.limInf,$B$51,_xlpm.limSup,$C$51,_xlpm.linhaAnt,F20,IF(_xlpm.a="FÉRIAS","FRS",IF(_xlpm.a="FERIADO","FER",IF(_xlpm.a="NTRAB","NTB",IF(AND(_xlpm.a="ATESTADO",_xlpm.c=""),"ATD",IF(_xlpm.c&lt;&gt;"",IF(_xlpm.c&lt;=_xlpm.x,IF(_xlpm.c&gt;_xlpm.y,"DP","OK"),"ATR"),IF(_xlpm.linhaAnt&lt;_xlpm.limInf,"FAL","")))))))</f>
        <v/>
      </c>
      <c r="J21" s="176" t="str">
        <f>IFERROR(IF(H21="","",IF(ABS((INT($Y$5/100)*60+MOD($Y$5,100))-(INT(H21/100)*60+MOD(H21,100)))&lt;=5,0,(INT($Y$5/100)*60+MOD($Y$5,100))-(INT(H21/100)*60+MOD(H21,100)))),"")</f>
        <v/>
      </c>
      <c r="K21" s="41" t="str">
        <f>IF(K17="SÁBADO","DOMINGO",IF(K17="DOMINGO","SEGUNDA",IF(K17="SEGUNDA","TERÇA",IF(K17="SEGUNDA","TERÇA",IF(K17="TERÇA","QUARTA",IF(K17="QUARTA","QUINTA",IF(K17="QUINTA","SEXTA",IF(K17="SEXTA","SÁBADO","ERRO"))))))))</f>
        <v>QUARTA</v>
      </c>
      <c r="L21" s="256"/>
      <c r="M21" s="257"/>
      <c r="N21" s="257"/>
      <c r="O21" s="192" t="str">
        <f>IF($N$47&lt;&gt;"SIM","",IFERROR(IF(TRIM(M21&amp;"")="","",_xlfn.LET(_xlpm.v,VALUE(TRIM(M21&amp;"")),_xlpm.alvo,(INT($Y$5/100)*60+MOD($Y$5,100)),_xlpm.real,(INT(_xlpm.v/100)*60+MOD(_xlpm.v,100)),_xlpm.dif,_xlpm.alvo-_xlpm.real,IF(ABS(_xlpm.dif)&lt;=5,0,_xlpm.dif))),"ER"))</f>
        <v/>
      </c>
      <c r="P21" s="231"/>
      <c r="Q21" s="235"/>
      <c r="R21" s="190"/>
      <c r="S21" s="239" t="str">
        <f t="shared" si="0"/>
        <v/>
      </c>
      <c r="T21" s="233" t="str">
        <f t="shared" si="1"/>
        <v/>
      </c>
      <c r="U21" s="5"/>
      <c r="V21" s="52"/>
      <c r="W21" s="52"/>
      <c r="X21" s="54"/>
      <c r="Z21" s="54"/>
      <c r="AA21" s="54"/>
      <c r="AB21" s="54"/>
      <c r="AC21" s="54"/>
      <c r="AD21" s="54"/>
      <c r="AE21" s="54"/>
      <c r="AF21" s="54"/>
      <c r="AG21" s="54"/>
      <c r="AH21" s="54"/>
      <c r="AI21" s="54"/>
      <c r="AJ21" s="54"/>
    </row>
    <row r="22" spans="1:36" x14ac:dyDescent="0.25">
      <c r="A22" s="38"/>
      <c r="B22" s="46"/>
      <c r="C22" s="7"/>
      <c r="D22" s="49" t="str">
        <f ca="1">_xlfn.LET(_xlpm.a,A19,_xlpm.c,C22,_xlpm.x,$X$6,_xlpm.limInf,$B$51,_xlpm.limSup,$C$51,_xlpm.linhaAnt,A20,IF(_xlpm.a="FÉRIAS","FRS",IF(_xlpm.a="FERIADO","FER",IF(_xlpm.a="NTRAB","NTB",IF(AND(_xlpm.a="ATESTADO",_xlpm.c=""),"ATD",IF(_xlpm.c&lt;&gt;"",IF(_xlpm.c&gt;=_xlpm.x,"OK","ANT"),IF(_xlpm.linhaAnt&lt;_xlpm.limInf,"FAL","")))))))</f>
        <v>FAL</v>
      </c>
      <c r="E22" s="192" t="str">
        <f>IFERROR(IF(C22="","",IF(ABS((INT($X$6/100)*60+MOD($X$6,100))-(INT(C22/100)*60+MOD(C22,100)))&lt;=5,0,(INT($X$6/100)*60+MOD($X$6,100))-(INT(C22/100)*60+MOD(C22,100))))*-1,"")</f>
        <v/>
      </c>
      <c r="F22" s="38"/>
      <c r="G22" s="46"/>
      <c r="H22" s="7"/>
      <c r="I22" s="49" t="str">
        <f ca="1">_xlfn.LET(_xlpm.a,F19,_xlpm.c,H22,_xlpm.x,$X$6,_xlpm.limInf,$B$51,_xlpm.limSup,$C$51,_xlpm.linhaAnt,F20,IF(_xlpm.a="FÉRIAS","FRS",IF(_xlpm.a="FERIADO","FER",IF(_xlpm.a="NTRAB","NTB",IF(AND(_xlpm.a="ATESTADO",_xlpm.c=""),"ATD",IF(_xlpm.c&lt;&gt;"",IF(_xlpm.c&gt;=_xlpm.x,"OK","ANT"),IF(_xlpm.linhaAnt&lt;_xlpm.limInf,"FAL","")))))))</f>
        <v/>
      </c>
      <c r="J22" s="176" t="str">
        <f>IFERROR(IF(H22="","",IF(ABS((INT($X$6/100)*60+MOD($X$6,100))-(INT(H22/100)*60+MOD(H22,100)))&lt;=5,0,(INT($X$6/100)*60+MOD($X$6,100))-(INT(H22/100)*60+MOD(H22,100))))*-1,"")</f>
        <v/>
      </c>
      <c r="K22" s="38"/>
      <c r="L22" s="256"/>
      <c r="M22" s="257"/>
      <c r="N22" s="257"/>
      <c r="O22" s="192" t="str">
        <f>IF($N$47&lt;&gt;"SIM","",IFERROR(IF(TRIM(M22&amp;"")="","",_xlfn.LET(_xlpm.v,VALUE(TRIM(M22&amp;"")),_xlpm.alvo,(INT($X$6/100)*60+MOD($X$6,100)),_xlpm.real,(INT(_xlpm.v/100)*60+MOD(_xlpm.v,100)),_xlpm.dif,_xlpm.alvo-_xlpm.real,IF(ABS(_xlpm.dif)&lt;=5,0,_xlpm.dif))*-1),"ER"))</f>
        <v/>
      </c>
      <c r="P22" s="231"/>
      <c r="Q22" s="235"/>
      <c r="R22" s="190"/>
      <c r="S22" s="239" t="str">
        <f t="shared" si="0"/>
        <v/>
      </c>
      <c r="T22" s="233" t="str">
        <f t="shared" si="1"/>
        <v/>
      </c>
      <c r="U22" s="5"/>
      <c r="V22" s="52"/>
      <c r="W22" s="52"/>
      <c r="X22" s="54"/>
      <c r="Z22" s="54"/>
      <c r="AA22" s="54"/>
      <c r="AB22" s="54"/>
      <c r="AC22" s="54"/>
      <c r="AD22" s="54"/>
      <c r="AE22" s="54"/>
      <c r="AF22" s="54"/>
      <c r="AG22" s="54"/>
      <c r="AH22" s="54"/>
      <c r="AI22" s="54"/>
      <c r="AJ22" s="54"/>
    </row>
    <row r="23" spans="1:36" ht="15" customHeight="1" x14ac:dyDescent="0.25">
      <c r="A23" s="12"/>
      <c r="B23" s="47"/>
      <c r="C23" s="48"/>
      <c r="D23" s="50" t="str">
        <f ca="1">_xlfn.LET(_xlpm.a,A23,_xlpm.c,C23,_xlpm.x,$X$3,_xlpm.y,$Y$3,_xlpm.limInf,$B$51,_xlpm.limSup,$C$51,_xlpm.linhaAnt,A24,IF(_xlpm.a="FÉRIAS","FRS",IF(_xlpm.a="FERIADO","FER",IF(_xlpm.a="NTRAB","NTB",IF(AND(_xlpm.a="ATESTADO",_xlpm.c=""),"ATD",IF(_xlpm.c&lt;&gt;"",IF(_xlpm.c&lt;=_xlpm.x,IF(_xlpm.c&gt;_xlpm.y,"DP","OK"),"ATR"),IF(_xlpm.linhaAnt&lt;_xlpm.limInf,"FAL","")))))))</f>
        <v>FAL</v>
      </c>
      <c r="E23" s="192" t="str">
        <f>IFERROR(IF(C23="","",IF(A25="SÁBADO",IF(ABS((INT($Y$8/100)*60+MOD($Y$8,100))-(INT(C23/100)*60+MOD(C23,100)))&lt;=5,0,(INT($Y$8/100)*60+MOD($Y$8,100))-(INT(C23/100)*60+MOD(C23,100))),IF(ABS((INT($Y$3/100)*60+MOD($Y$3,100))-(INT(C23/100)*60+MOD(C23,100)))&lt;=5,0,(INT($Y$3/100)*60+MOD($Y$3,100))-(INT(C23/100)*60+MOD(C23,100))))),"")</f>
        <v/>
      </c>
      <c r="F23" s="12"/>
      <c r="G23" s="47"/>
      <c r="H23" s="48"/>
      <c r="I23" s="50" t="str">
        <f ca="1">_xlfn.LET(_xlpm.a,F23,_xlpm.c,H23,_xlpm.x,$X$3,_xlpm.y,$Y$3,_xlpm.limInf,$B$51,_xlpm.limSup,$C$51,_xlpm.linhaAnt,F24,IF(_xlpm.a="FÉRIAS","FRS",IF(_xlpm.a="FERIADO","FER",IF(_xlpm.a="NTRAB","NTB",IF(AND(_xlpm.a="ATESTADO",_xlpm.c=""),"ATD",IF(_xlpm.c&lt;&gt;"",IF(_xlpm.c&lt;=_xlpm.x,IF(_xlpm.c&gt;_xlpm.y,"DP","OK"),"ATR"),IF(_xlpm.linhaAnt&lt;_xlpm.limInf,"FAL","")))))))</f>
        <v/>
      </c>
      <c r="J23" s="176" t="str">
        <f>IFERROR(IF(H23="","",IF(F25="SÁBADO",IF(ABS((INT($Y$8/100)*60+MOD($Y$8,100))-(INT(H23/100)*60+MOD(H23,100)))&lt;=5,0,(INT($Y$8/100)*60+MOD($Y$8,100))-(INT(H23/100)*60+MOD(H23,100))),IF(ABS((INT($Y$3/100)*60+MOD($Y$3,100))-(INT(H23/100)*60+MOD(H23,100)))&lt;=5,0,(INT($Y$3/100)*60+MOD($Y$3,100))-(INT(H23/100)*60+MOD(H23,100))))),"")</f>
        <v/>
      </c>
      <c r="K23" s="12"/>
      <c r="L23" s="47"/>
      <c r="M23" s="48"/>
      <c r="N23" s="50" t="str">
        <f ca="1">_xlfn.LET(_xlpm.a,K23,_xlpm.c,M23,_xlpm.x,$X$3,_xlpm.y,$Y$3,_xlpm.limInf,$B$51,_xlpm.limSup,$C$51,_xlpm.linhaAnt,K24,IF(_xlpm.a="FÉRIAS","FRS",IF(_xlpm.a="FERIADO","FER",IF(_xlpm.a="NTRAB","NTB",IF(AND(_xlpm.a="ATESTADO",_xlpm.c=""),"ATD",IF(_xlpm.c&lt;&gt;"",IF(_xlpm.c&lt;=_xlpm.x,IF(_xlpm.c&gt;_xlpm.y,"DP","OK"),"ATR"),IF(_xlpm.linhaAnt&lt;_xlpm.limInf,"FAL","")))))))</f>
        <v/>
      </c>
      <c r="O23" s="192" t="str">
        <f>IF($N$47&lt;&gt;"SIM","",IFERROR(IF(TRIM(M23&amp;"")="","",_xlfn.LET(_xlpm.v,VALUE(TRIM(M23&amp;"")),_xlpm.alvo,IF(K25="SÁBADO",(INT($Y$8/100)*60+MOD($Y$8,100)),(INT($Y$3/100)*60+MOD($Y$3,100))),_xlpm.real,(INT(_xlpm.v/100)*60+MOD(_xlpm.v,100)),_xlpm.dif,_xlpm.alvo-_xlpm.real,IF(ABS(_xlpm.dif)&lt;=5,0,_xlpm.dif))),"ER"))</f>
        <v/>
      </c>
      <c r="P23" s="231"/>
      <c r="Q23" s="235"/>
      <c r="R23" s="190"/>
      <c r="S23" s="239" t="str">
        <f t="shared" si="0"/>
        <v/>
      </c>
      <c r="T23" s="233" t="str">
        <f t="shared" si="1"/>
        <v/>
      </c>
      <c r="U23" s="5"/>
      <c r="V23" s="52"/>
      <c r="W23" s="52"/>
      <c r="X23" s="54"/>
      <c r="Z23" s="54"/>
      <c r="AA23" s="54"/>
      <c r="AB23" s="54"/>
      <c r="AC23" s="54"/>
      <c r="AD23" s="54"/>
      <c r="AE23" s="54"/>
      <c r="AF23" s="54"/>
      <c r="AG23" s="54"/>
      <c r="AH23" s="54"/>
      <c r="AI23" s="54"/>
      <c r="AJ23" s="54"/>
    </row>
    <row r="24" spans="1:36" x14ac:dyDescent="0.25">
      <c r="A24" s="42">
        <f ca="1">IF($B$51=6,"HOJE",6)</f>
        <v>6</v>
      </c>
      <c r="B24" s="47"/>
      <c r="C24" s="48"/>
      <c r="D24" s="50" t="str">
        <f ca="1">_xlfn.LET(_xlpm.a,A23,_xlpm.c,C24,_xlpm.x,$X$4,_xlpm.limInf,$B$51,_xlpm.limSup,$C$51,_xlpm.linhaAnt,A24,IF(_xlpm.a="FÉRIAS","FRS",IF(_xlpm.a="FERIADO","FER",IF(_xlpm.a="NTRAB","NTB",IF(AND(_xlpm.a="ATESTADO",_xlpm.c=""),"ATD",IF(_xlpm.c&lt;&gt;"",IF(_xlpm.c&gt;=_xlpm.x,"OK","ANT"),IF(_xlpm.linhaAnt&lt;_xlpm.limInf,"FAL","")))))))</f>
        <v>FAL</v>
      </c>
      <c r="E24" s="192" t="str">
        <f>IFERROR(IF(C24="","",IF(ABS((INT($X$4/100)*60+MOD($X$4,100))-(INT(C24/100)*60+MOD(C24,100)))&lt;=5,0,(INT($X$4/100)*60+MOD($X$4,100))-(INT(C24/100)*60+MOD(C24,100))))*-1,"")</f>
        <v/>
      </c>
      <c r="F24" s="42">
        <f ca="1">IF($B$51=16,"HOJE",16)</f>
        <v>16</v>
      </c>
      <c r="G24" s="47"/>
      <c r="H24" s="48"/>
      <c r="I24" s="50" t="str">
        <f ca="1">_xlfn.LET(_xlpm.a,F23,_xlpm.c,H24,_xlpm.x,$X$4,_xlpm.limInf,$B$51,_xlpm.limSup,$C$51,_xlpm.linhaAnt,F24,IF(_xlpm.a="FÉRIAS","FRS",IF(_xlpm.a="FERIADO","FER",IF(_xlpm.a="NTRAB","NTB",IF(AND(_xlpm.a="ATESTADO",_xlpm.c=""),"ATD",IF(_xlpm.c&lt;&gt;"",IF(_xlpm.c&gt;=_xlpm.x,"OK","ANT"),IF(_xlpm.linhaAnt&lt;_xlpm.limInf,"FAL","")))))))</f>
        <v/>
      </c>
      <c r="J24" s="176" t="str">
        <f>IFERROR(IF(H24="","",IF(ABS((INT($X$4/100)*60+MOD($X$4,100))-(INT(H24/100)*60+MOD(H24,100)))&lt;=5,0,(INT($X$4/100)*60+MOD($X$4,100))-(INT(H24/100)*60+MOD(H24,100))))*-1,"")</f>
        <v/>
      </c>
      <c r="K24" s="42">
        <f ca="1">IF($B$51=26,"HOJE",26)</f>
        <v>26</v>
      </c>
      <c r="L24" s="47"/>
      <c r="M24" s="48"/>
      <c r="N24" s="50" t="str">
        <f ca="1">_xlfn.LET(_xlpm.a,K23,_xlpm.c,M24,_xlpm.x,$X$4,_xlpm.limInf,$B$51,_xlpm.limSup,$C$51,_xlpm.linhaAnt,K24,IF(_xlpm.a="FÉRIAS","FRS",IF(_xlpm.a="FERIADO","FER",IF(_xlpm.a="NTRAB","NTB",IF(AND(_xlpm.a="ATESTADO",_xlpm.c=""),"ATD",IF(_xlpm.c&lt;&gt;"",IF(_xlpm.c&gt;=_xlpm.x,"OK","ANT"),IF(_xlpm.linhaAnt&lt;_xlpm.limInf,"FAL","")))))))</f>
        <v/>
      </c>
      <c r="O24" s="192" t="str">
        <f>IF($N$47&lt;&gt;"SIM","",IFERROR(IF(TRIM(M24&amp;"")="","",_xlfn.LET(_xlpm.v,VALUE(TRIM(M24&amp;"")),_xlpm.alvo,(INT($X$4/100)*60+MOD($X$4,100)),_xlpm.real,(INT(_xlpm.v/100)*60+MOD(_xlpm.v,100)),_xlpm.dif,_xlpm.alvo-_xlpm.real,IF(ABS(_xlpm.dif)&lt;=5,0,_xlpm.dif))*-1),"ER"))</f>
        <v/>
      </c>
      <c r="P24" s="231"/>
      <c r="Q24" s="235"/>
      <c r="R24" s="190"/>
      <c r="S24" s="239" t="str">
        <f t="shared" si="0"/>
        <v/>
      </c>
      <c r="T24" s="233" t="str">
        <f t="shared" si="1"/>
        <v/>
      </c>
      <c r="U24" s="5"/>
      <c r="V24" s="52"/>
      <c r="W24" s="52"/>
      <c r="X24" s="54"/>
      <c r="Z24" s="54"/>
      <c r="AA24" s="54"/>
      <c r="AB24" s="54"/>
      <c r="AC24" s="54"/>
      <c r="AD24" s="54"/>
      <c r="AE24" s="54"/>
      <c r="AF24" s="54"/>
      <c r="AG24" s="54"/>
      <c r="AH24" s="54"/>
      <c r="AI24" s="54"/>
      <c r="AJ24" s="54"/>
    </row>
    <row r="25" spans="1:36" x14ac:dyDescent="0.25">
      <c r="A25" s="42" t="str">
        <f>IF(A21="SÁBADO","DOMINGO",IF(A21="DOMINGO","SEGUNDA",IF(A21="SEGUNDA","TERÇA",IF(A21="SEGUNDA","TERÇA",IF(A21="TERÇA","QUARTA",IF(A21="QUARTA","QUINTA",IF(A21="QUINTA","SEXTA",IF(A21="SEXTA","SÁBADO","ERRO"))))))))</f>
        <v>SEXTA</v>
      </c>
      <c r="B25" s="47"/>
      <c r="C25" s="48"/>
      <c r="D25" s="50" t="str">
        <f ca="1">_xlfn.LET(_xlpm.a,A23,_xlpm.c,C25,_xlpm.x,$X$5,_xlpm.y,$Y$5,_xlpm.limInf,$B$51,_xlpm.limSup,$C$51,_xlpm.linhaAnt,A24,IF(_xlpm.a="FÉRIAS","FRS",IF(_xlpm.a="FERIADO","FER",IF(_xlpm.a="NTRAB","NTB",IF(AND(_xlpm.a="ATESTADO",_xlpm.c=""),"ATD",IF(_xlpm.c&lt;&gt;"",IF(_xlpm.c&lt;=_xlpm.x,IF(_xlpm.c&gt;_xlpm.y,"DP","OK"),"ATR"),IF(_xlpm.linhaAnt&lt;_xlpm.limInf,"FAL","")))))))</f>
        <v>FAL</v>
      </c>
      <c r="E25" s="192" t="str">
        <f>IFERROR(IF(C25="","",IF(ABS((INT($Y$5/100)*60+MOD($Y$5,100))-(INT(C25/100)*60+MOD(C25,100)))&lt;=5,0,(INT($Y$5/100)*60+MOD($Y$5,100))-(INT(C25/100)*60+MOD(C25,100)))),"")</f>
        <v/>
      </c>
      <c r="F25" s="42" t="str">
        <f>IF(F21="SÁBADO","DOMINGO",IF(F21="DOMINGO","SEGUNDA",IF(F21="SEGUNDA","TERÇA",IF(F21="SEGUNDA","TERÇA",IF(F21="TERÇA","QUARTA",IF(F21="QUARTA","QUINTA",IF(F21="QUINTA","SEXTA",IF(F21="SEXTA","SÁBADO","ERRO"))))))))</f>
        <v>SEGUNDA</v>
      </c>
      <c r="G25" s="47"/>
      <c r="H25" s="48"/>
      <c r="I25" s="50" t="str">
        <f ca="1">_xlfn.LET(_xlpm.a,F23,_xlpm.c,H25,_xlpm.x,$X$5,_xlpm.y,$Y$5,_xlpm.limInf,$B$51,_xlpm.limSup,$C$51,_xlpm.linhaAnt,F24,IF(_xlpm.a="FÉRIAS","FRS",IF(_xlpm.a="FERIADO","FER",IF(_xlpm.a="NTRAB","NTB",IF(AND(_xlpm.a="ATESTADO",_xlpm.c=""),"ATD",IF(_xlpm.c&lt;&gt;"",IF(_xlpm.c&lt;=_xlpm.x,IF(_xlpm.c&gt;_xlpm.y,"DP","OK"),"ATR"),IF(_xlpm.linhaAnt&lt;_xlpm.limInf,"FAL","")))))))</f>
        <v/>
      </c>
      <c r="J25" s="176" t="str">
        <f>IFERROR(IF(H25="","",IF(ABS((INT($Y$5/100)*60+MOD($Y$5,100))-(INT(H25/100)*60+MOD(H25,100)))&lt;=5,0,(INT($Y$5/100)*60+MOD($Y$5,100))-(INT(H25/100)*60+MOD(H25,100)))),"")</f>
        <v/>
      </c>
      <c r="K25" s="42" t="str">
        <f>IF(K21="SÁBADO","DOMINGO",IF(K21="DOMINGO","SEGUNDA",IF(K21="SEGUNDA","TERÇA",IF(K21="SEGUNDA","TERÇA",IF(K21="TERÇA","QUARTA",IF(K21="QUARTA","QUINTA",IF(K21="QUINTA","SEXTA",IF(K21="SEXTA","SÁBADO","ERRO"))))))))</f>
        <v>QUINTA</v>
      </c>
      <c r="L25" s="47"/>
      <c r="M25" s="48"/>
      <c r="N25" s="50" t="str">
        <f ca="1">_xlfn.LET(_xlpm.a,K23,_xlpm.c,M25,_xlpm.x,$X$5,_xlpm.y,$Y$5,_xlpm.limInf,$B$51,_xlpm.limSup,$C$51,_xlpm.linhaAnt,K24,IF(_xlpm.a="FÉRIAS","FRS",IF(_xlpm.a="FERIADO","FER",IF(_xlpm.a="NTRAB","NTB",IF(AND(_xlpm.a="ATESTADO",_xlpm.c=""),"ATD",IF(_xlpm.c&lt;&gt;"",IF(_xlpm.c&lt;=_xlpm.x,IF(_xlpm.c&gt;_xlpm.y,"DP","OK"),"ATR"),IF(_xlpm.linhaAnt&lt;_xlpm.limInf,"FAL","")))))))</f>
        <v/>
      </c>
      <c r="O25" s="192" t="str">
        <f>IF($N$47&lt;&gt;"SIM","",IFERROR(IF(TRIM(M25&amp;"")="","",_xlfn.LET(_xlpm.v,VALUE(TRIM(M25&amp;"")),_xlpm.alvo,(INT($Y$5/100)*60+MOD($Y$5,100)),_xlpm.real,(INT(_xlpm.v/100)*60+MOD(_xlpm.v,100)),_xlpm.dif,_xlpm.alvo-_xlpm.real,IF(ABS(_xlpm.dif)&lt;=5,0,_xlpm.dif))),"ER"))</f>
        <v/>
      </c>
      <c r="P25" s="231"/>
      <c r="Q25" s="235"/>
      <c r="R25" s="190"/>
      <c r="S25" s="239" t="str">
        <f t="shared" si="0"/>
        <v/>
      </c>
      <c r="T25" s="233" t="str">
        <f t="shared" si="1"/>
        <v/>
      </c>
      <c r="U25" s="5"/>
      <c r="V25" s="5"/>
      <c r="W25" s="5"/>
    </row>
    <row r="26" spans="1:36" x14ac:dyDescent="0.25">
      <c r="A26" s="82"/>
      <c r="B26" s="47"/>
      <c r="C26" s="48"/>
      <c r="D26" s="50" t="str">
        <f ca="1">_xlfn.LET(_xlpm.a,A23,_xlpm.c,C26,_xlpm.x,$X$6,_xlpm.limInf,$B$51,_xlpm.limSup,$C$51,_xlpm.linhaAnt,A24,IF(_xlpm.a="FÉRIAS","FRS",IF(_xlpm.a="FERIADO","FER",IF(_xlpm.a="NTRAB","NTB",IF(AND(_xlpm.a="ATESTADO",_xlpm.c=""),"ATD",IF(_xlpm.c&lt;&gt;"",IF(_xlpm.c&gt;=_xlpm.x,"OK","ANT"),IF(_xlpm.linhaAnt&lt;_xlpm.limInf,"FAL","")))))))</f>
        <v>FAL</v>
      </c>
      <c r="E26" s="192" t="str">
        <f>IFERROR(IF(C26="","",IF(ABS((INT($X$6/100)*60+MOD($X$6,100))-(INT(C26/100)*60+MOD(C26,100)))&lt;=5,0,(INT($X$6/100)*60+MOD($X$6,100))-(INT(C26/100)*60+MOD(C26,100))))*-1,"")</f>
        <v/>
      </c>
      <c r="F26" s="82"/>
      <c r="G26" s="47"/>
      <c r="H26" s="48"/>
      <c r="I26" s="50" t="str">
        <f ca="1">_xlfn.LET(_xlpm.a,F23,_xlpm.c,H26,_xlpm.x,$X$6,_xlpm.limInf,$B$51,_xlpm.limSup,$C$51,_xlpm.linhaAnt,F24,IF(_xlpm.a="FÉRIAS","FRS",IF(_xlpm.a="FERIADO","FER",IF(_xlpm.a="NTRAB","NTB",IF(AND(_xlpm.a="ATESTADO",_xlpm.c=""),"ATD",IF(_xlpm.c&lt;&gt;"",IF(_xlpm.c&gt;=_xlpm.x,"OK","ANT"),IF(_xlpm.linhaAnt&lt;_xlpm.limInf,"FAL","")))))))</f>
        <v/>
      </c>
      <c r="J26" s="176" t="str">
        <f>IFERROR(IF(H26="","",IF(ABS((INT($X$6/100)*60+MOD($X$6,100))-(INT(H26/100)*60+MOD(H26,100)))&lt;=5,0,(INT($X$6/100)*60+MOD($X$6,100))-(INT(H26/100)*60+MOD(H26,100))))*-1,"")</f>
        <v/>
      </c>
      <c r="K26" s="82"/>
      <c r="L26" s="47"/>
      <c r="M26" s="48"/>
      <c r="N26" s="50" t="str">
        <f ca="1">_xlfn.LET(_xlpm.a,K23,_xlpm.c,M26,_xlpm.x,$X$6,_xlpm.limInf,$B$51,_xlpm.limSup,$C$51,_xlpm.linhaAnt,K24,IF(_xlpm.a="FÉRIAS","FRS",IF(_xlpm.a="FERIADO","FER",IF(_xlpm.a="NTRAB","NTB",IF(AND(_xlpm.a="ATESTADO",_xlpm.c=""),"ATD",IF(_xlpm.c&lt;&gt;"",IF(_xlpm.c&gt;=_xlpm.x,"OK","ANT"),IF(_xlpm.linhaAnt&lt;_xlpm.limInf,"FAL","")))))))</f>
        <v/>
      </c>
      <c r="O26" s="192" t="str">
        <f>IF($N$47&lt;&gt;"SIM","",IFERROR(IF(TRIM(M26&amp;"")="","",_xlfn.LET(_xlpm.v,VALUE(TRIM(M26&amp;"")),_xlpm.alvo,(INT($X$6/100)*60+MOD($X$6,100)),_xlpm.real,(INT(_xlpm.v/100)*60+MOD(_xlpm.v,100)),_xlpm.dif,_xlpm.alvo-_xlpm.real,IF(ABS(_xlpm.dif)&lt;=5,0,_xlpm.dif))*-1),"ER"))</f>
        <v/>
      </c>
      <c r="P26" s="231"/>
      <c r="Q26" s="235"/>
      <c r="R26" s="190"/>
      <c r="S26" s="239" t="str">
        <f t="shared" si="0"/>
        <v/>
      </c>
      <c r="T26" s="233" t="str">
        <f t="shared" si="1"/>
        <v/>
      </c>
      <c r="U26" s="5"/>
      <c r="V26" s="5"/>
      <c r="W26" s="5"/>
    </row>
    <row r="27" spans="1:36" ht="15" customHeight="1" x14ac:dyDescent="0.25">
      <c r="A27" s="11"/>
      <c r="B27" s="46"/>
      <c r="C27" s="7"/>
      <c r="D27" s="49" t="str">
        <f ca="1">_xlfn.LET(_xlpm.a,A27,_xlpm.c,C27,_xlpm.x,$X$3,_xlpm.y,$Y$3,_xlpm.limInf,$B$51,_xlpm.limSup,$C$51,_xlpm.linhaAnt,A28,IF(_xlpm.a="FÉRIAS","FRS",IF(_xlpm.a="FERIADO","FER",IF(_xlpm.a="NTRAB","NTB",IF(AND(_xlpm.a="ATESTADO",_xlpm.c=""),"ATD",IF(_xlpm.c&lt;&gt;"",IF(_xlpm.c&lt;=_xlpm.x,IF(_xlpm.c&gt;_xlpm.y,"DP","OK"),"ATR"),IF(_xlpm.linhaAnt&lt;_xlpm.limInf,"FAL","")))))))</f>
        <v>FAL</v>
      </c>
      <c r="E27" s="192" t="str">
        <f>IFERROR(IF(C27="","",IF(A29="SÁBADO",IF(ABS((INT($Y$8/100)*60+MOD($Y$8,100))-(INT(C27/100)*60+MOD(C27,100)))&lt;=5,0,(INT($Y$8/100)*60+MOD($Y$8,100))-(INT(C27/100)*60+MOD(C27,100))),IF(ABS((INT($Y$3/100)*60+MOD($Y$3,100))-(INT(C27/100)*60+MOD(C27,100)))&lt;=5,0,(INT($Y$3/100)*60+MOD($Y$3,100))-(INT(C27/100)*60+MOD(C27,100))))),"")</f>
        <v/>
      </c>
      <c r="F27" s="11"/>
      <c r="G27" s="46"/>
      <c r="H27" s="7"/>
      <c r="I27" s="49" t="str">
        <f ca="1">_xlfn.LET(_xlpm.a,F27,_xlpm.c,H27,_xlpm.x,$X$8,_xlpm.y,$Y$8,_xlpm.limInf,$B$51,_xlpm.limSup,$C$51,_xlpm.linhaAnt,F28,IF(_xlpm.a="FÉRIAS","FRS",IF(_xlpm.a="NTRAB","NT",IF(AND(_xlpm.a="ATESTADO",_xlpm.c=""),"ATD",IF(_xlpm.a="FERIADO","FER",IF(_xlpm.c&lt;&gt;"",IF(_xlpm.c&lt;=_xlpm.x,IF(_xlpm.c&gt;_xlpm.y,"DP","OK"),"ATR"),IF(_xlpm.linhaAnt&lt;_xlpm.limInf,"FAL","")))))))</f>
        <v/>
      </c>
      <c r="J27" s="176" t="str">
        <f>IFERROR(IF(H27="","",IF(F29="SÁBADO",IF(ABS((INT($Y$8/100)*60+MOD($Y$8,100))-(INT(H27/100)*60+MOD(H27,100)))&lt;=5,0,(INT($Y$8/100)*60+MOD($Y$8,100))-(INT(H27/100)*60+MOD(H27,100))),IF(ABS((INT($Y$3/100)*60+MOD($Y$3,100))-(INT(H27/100)*60+MOD(H27,100)))&lt;=5,0,(INT($Y$3/100)*60+MOD($Y$3,100))-(INT(H27/100)*60+MOD(H27,100))))),"")</f>
        <v/>
      </c>
      <c r="K27" s="11"/>
      <c r="L27" s="46"/>
      <c r="M27" s="7"/>
      <c r="N27" s="49" t="str">
        <f ca="1">_xlfn.LET(_xlpm.a,K27,_xlpm.c,M27,_xlpm.x,$X$3,_xlpm.y,$Y$3,_xlpm.limInf,$B$51,_xlpm.limSup,$C$51,_xlpm.linhaAnt,K28,IF(_xlpm.a="FÉRIAS","FRS",IF(_xlpm.a="FERIADO","FER",IF(_xlpm.a="NTRAB","NTB",IF(AND(_xlpm.a="ATESTADO",_xlpm.c=""),"ATD",IF(_xlpm.c&lt;&gt;"",IF(_xlpm.c&lt;=_xlpm.x,IF(_xlpm.c&gt;_xlpm.y,"DP","OK"),"ATR"),IF(_xlpm.linhaAnt&lt;_xlpm.limInf,"FAL","")))))))</f>
        <v/>
      </c>
      <c r="O27" s="192" t="str">
        <f>IF($N$47&lt;&gt;"SIM","",IFERROR(IF(TRIM(M27&amp;"")="","",_xlfn.LET(_xlpm.v,VALUE(TRIM(M27&amp;"")),_xlpm.alvo,IF(K29="SÁBADO",(INT($Y$8/100)*60+MOD($Y$8,100)),(INT($Y$3/100)*60+MOD($Y$3,100))),_xlpm.real,(INT(_xlpm.v/100)*60+MOD(_xlpm.v,100)),_xlpm.dif,_xlpm.alvo-_xlpm.real,IF(ABS(_xlpm.dif)&lt;=5,0,_xlpm.dif))),"ER"))</f>
        <v/>
      </c>
      <c r="P27" s="236"/>
      <c r="Q27" s="235"/>
      <c r="R27" s="190"/>
      <c r="S27" s="239" t="str">
        <f t="shared" si="0"/>
        <v/>
      </c>
      <c r="T27" s="233" t="str">
        <f t="shared" si="1"/>
        <v/>
      </c>
      <c r="U27" s="5"/>
      <c r="V27" s="5"/>
      <c r="W27" s="5"/>
    </row>
    <row r="28" spans="1:36" x14ac:dyDescent="0.25">
      <c r="A28" s="41">
        <f ca="1">IF($B$51=7,"HOJE",7)</f>
        <v>7</v>
      </c>
      <c r="B28" s="46"/>
      <c r="C28" s="7"/>
      <c r="D28" s="49" t="str">
        <f ca="1">_xlfn.LET(_xlpm.a,A27,_xlpm.c,C28,_xlpm.x,$X$4,_xlpm.limInf,$B$51,_xlpm.limSup,$C$51,_xlpm.linhaAnt,A28,IF(_xlpm.a="FÉRIAS","FRS",IF(_xlpm.a="FERIADO","FER",IF(_xlpm.a="NTRAB","NTB",IF(AND(_xlpm.a="ATESTADO",_xlpm.c=""),"ATD",IF(_xlpm.c&lt;&gt;"",IF(_xlpm.c&gt;=_xlpm.x,"OK","ANT"),IF(_xlpm.linhaAnt&lt;_xlpm.limInf,"FAL","")))))))</f>
        <v>FAL</v>
      </c>
      <c r="E28" s="192" t="str">
        <f>IFERROR(IF(C28="","",IF(ABS((INT($X$4/100)*60+MOD($X$4,100))-(INT(C28/100)*60+MOD(C28,100)))&lt;=5,0,(INT($X$4/100)*60+MOD($X$4,100))-(INT(C28/100)*60+MOD(C28,100))))*-1,"")</f>
        <v/>
      </c>
      <c r="F28" s="41">
        <f ca="1">IF($B$51=17,"HOJE",17)</f>
        <v>17</v>
      </c>
      <c r="G28" s="46"/>
      <c r="H28" s="7"/>
      <c r="I28" s="49" t="str">
        <f ca="1">_xlfn.LET(_xlpm.a,F27,_xlpm.c,H28,_xlpm.x,$X$9,_xlpm.limInf,$B$51,_xlpm.limSup,$C$51,_xlpm.linhaAnt,F28,IF(_xlpm.a="FÉRIAS","FRS",IF(_xlpm.a="NTRAB","NT",IF(AND(_xlpm.a="ATESTADO",_xlpm.c=""),"ATD",IF(_xlpm.a="FERIADO","FER",IF(_xlpm.c&lt;&gt;"",IF(_xlpm.c&gt;=_xlpm.x,"OK","ANT"),IF(_xlpm.linhaAnt&lt;_xlpm.limInf,"FAL","")))))))</f>
        <v/>
      </c>
      <c r="J28" s="176" t="str">
        <f>IFERROR(IF(H28="","",IF(ABS((INT($X$4/100)*60+MOD($X$4,100))-(INT(H28/100)*60+MOD(H28,100)))&lt;=5,0,(INT($X$4/100)*60+MOD($X$4,100))-(INT(H28/100)*60+MOD(H28,100))))*-1,"")</f>
        <v/>
      </c>
      <c r="K28" s="41">
        <f ca="1">IF($B$51=27,"HOJE",27)</f>
        <v>27</v>
      </c>
      <c r="L28" s="46"/>
      <c r="M28" s="7"/>
      <c r="N28" s="49" t="str">
        <f ca="1">_xlfn.LET(_xlpm.a,K27,_xlpm.c,M28,_xlpm.x,$X$4,_xlpm.limInf,$B$51,_xlpm.limSup,$C$51,_xlpm.linhaAnt,K28,IF(_xlpm.a="FÉRIAS","FRS",IF(_xlpm.a="FERIADO","FER",IF(_xlpm.a="NTRAB","NTB",IF(AND(_xlpm.a="ATESTADO",_xlpm.c=""),"ATD",IF(_xlpm.c&lt;&gt;"",IF(_xlpm.c&gt;=_xlpm.x,"OK","ANT"),IF(_xlpm.linhaAnt&lt;_xlpm.limInf,"FAL","")))))))</f>
        <v/>
      </c>
      <c r="O28" s="192" t="str">
        <f>IF($N$47&lt;&gt;"SIM","",IFERROR(IF(TRIM(M28&amp;"")="","",_xlfn.LET(_xlpm.v,VALUE(TRIM(M28&amp;"")),_xlpm.alvo,(INT($X$4/100)*60+MOD($X$4,100)),_xlpm.real,(INT(_xlpm.v/100)*60+MOD(_xlpm.v,100)),_xlpm.dif,_xlpm.alvo-_xlpm.real,IF(ABS(_xlpm.dif)&lt;=5,0,_xlpm.dif))*-1),"ER"))</f>
        <v/>
      </c>
      <c r="P28" s="236"/>
      <c r="Q28" s="235"/>
      <c r="R28" s="190"/>
      <c r="S28" s="239" t="str">
        <f t="shared" si="0"/>
        <v/>
      </c>
      <c r="T28" s="233" t="str">
        <f t="shared" si="1"/>
        <v/>
      </c>
      <c r="U28" s="5"/>
      <c r="V28" s="5"/>
      <c r="W28" s="5"/>
    </row>
    <row r="29" spans="1:36" x14ac:dyDescent="0.25">
      <c r="A29" s="41" t="str">
        <f>IF(A25="SÁBADO","DOMINGO",IF(A25="DOMINGO","SEGUNDA",IF(A25="SEGUNDA","TERÇA",IF(A25="SEGUNDA","TERÇA",IF(A25="TERÇA","QUARTA",IF(A25="QUARTA","QUINTA",IF(A25="QUINTA","SEXTA",IF(A25="SEXTA","SÁBADO","ERRO"))))))))</f>
        <v>SÁBADO</v>
      </c>
      <c r="B29" s="46"/>
      <c r="C29" s="7"/>
      <c r="D29" s="49" t="str">
        <f ca="1">_xlfn.LET(_xlpm.a,A27,_xlpm.c,C29,_xlpm.x,$X$5,_xlpm.y,$Y$5,_xlpm.limInf,$B$51,_xlpm.limSup,$C$51,_xlpm.linhaAnt,A28,IF(_xlpm.a="FÉRIAS","FRS",IF(_xlpm.a="FERIADO","FER",IF(_xlpm.a="NTRAB","NTB",IF(AND(_xlpm.a="ATESTADO",_xlpm.c=""),"ATD",IF(_xlpm.c&lt;&gt;"",IF(_xlpm.c&lt;=_xlpm.x,IF(_xlpm.c&gt;_xlpm.y,"DP","OK"),"ATR"),IF(_xlpm.linhaAnt&lt;_xlpm.limInf,"FAL","")))))))</f>
        <v>FAL</v>
      </c>
      <c r="E29" s="192" t="str">
        <f>IFERROR(IF(C29="","",IF(ABS((INT($Y$5/100)*60+MOD($Y$5,100))-(INT(C29/100)*60+MOD(C29,100)))&lt;=5,0,(INT($Y$5/100)*60+MOD($Y$5,100))-(INT(C29/100)*60+MOD(C29,100)))),"")</f>
        <v/>
      </c>
      <c r="F29" s="41" t="str">
        <f>IF(F25="SÁBADO","DOMINGO",IF(F25="DOMINGO","SEGUNDA",IF(F25="SEGUNDA","TERÇA",IF(F25="SEGUNDA","TERÇA",IF(F25="TERÇA","QUARTA",IF(F25="QUARTA","QUINTA",IF(F25="QUINTA","SEXTA",IF(F25="SEXTA","SÁBADO","ERRO"))))))))</f>
        <v>TERÇA</v>
      </c>
      <c r="G29" s="258" t="s">
        <v>16</v>
      </c>
      <c r="H29" s="259"/>
      <c r="I29" s="259"/>
      <c r="J29" s="176" t="str">
        <f>IFERROR(IF(H29="","",IF(ABS((INT($Y$5/100)*60+MOD($Y$5,100))-(INT(H29/100)*60+MOD(H29,100)))&lt;=5,0,(INT($Y$5/100)*60+MOD($Y$5,100))-(INT(H29/100)*60+MOD(H29,100)))),"")</f>
        <v/>
      </c>
      <c r="K29" s="41" t="str">
        <f>IF(K25="SÁBADO","DOMINGO",IF(K25="DOMINGO","SEGUNDA",IF(K25="SEGUNDA","TERÇA",IF(K25="SEGUNDA","TERÇA",IF(K25="TERÇA","QUARTA",IF(K25="QUARTA","QUINTA",IF(K25="QUINTA","SEXTA",IF(K25="SEXTA","SÁBADO","ERRO"))))))))</f>
        <v>SEXTA</v>
      </c>
      <c r="L29" s="46"/>
      <c r="M29" s="7"/>
      <c r="N29" s="49" t="str">
        <f ca="1">_xlfn.LET(_xlpm.a,K27,_xlpm.c,M29,_xlpm.x,$X$5,_xlpm.y,$Y$5,_xlpm.limInf,$B$51,_xlpm.limSup,$C$51,_xlpm.linhaAnt,K28,IF(_xlpm.a="FÉRIAS","FRS",IF(_xlpm.a="FERIADO","FER",IF(_xlpm.a="NTRAB","NTB",IF(AND(_xlpm.a="ATESTADO",_xlpm.c=""),"ATD",IF(_xlpm.c&lt;&gt;"",IF(_xlpm.c&lt;=_xlpm.x,IF(_xlpm.c&gt;_xlpm.y,"DP","OK"),"ATR"),IF(_xlpm.linhaAnt&lt;_xlpm.limInf,"FAL","")))))))</f>
        <v/>
      </c>
      <c r="O29" s="192" t="str">
        <f>IF($N$47&lt;&gt;"SIM","",IFERROR(IF(TRIM(M29&amp;"")="","",_xlfn.LET(_xlpm.v,VALUE(TRIM(M29&amp;"")),_xlpm.alvo,(INT($Y$5/100)*60+MOD($Y$5,100)),_xlpm.real,(INT(_xlpm.v/100)*60+MOD(_xlpm.v,100)),_xlpm.dif,_xlpm.alvo-_xlpm.real,IF(ABS(_xlpm.dif)&lt;=5,0,_xlpm.dif))),"ER"))</f>
        <v/>
      </c>
      <c r="P29" s="236"/>
      <c r="Q29" s="235"/>
      <c r="R29" s="190"/>
      <c r="S29" s="239" t="str">
        <f t="shared" si="0"/>
        <v/>
      </c>
      <c r="T29" s="233" t="str">
        <f t="shared" si="1"/>
        <v/>
      </c>
      <c r="U29" s="5"/>
      <c r="V29" s="5"/>
      <c r="W29" s="5"/>
    </row>
    <row r="30" spans="1:36" x14ac:dyDescent="0.25">
      <c r="A30" s="38"/>
      <c r="B30" s="46"/>
      <c r="C30" s="7"/>
      <c r="D30" s="49" t="str">
        <f ca="1">_xlfn.LET(_xlpm.a,A27,_xlpm.c,C30,_xlpm.x,$X$6,_xlpm.limInf,$B$51,_xlpm.limSup,$C$51,_xlpm.linhaAnt,A28,IF(_xlpm.a="FÉRIAS","FRS",IF(_xlpm.a="FERIADO","FER",IF(_xlpm.a="NTRAB","NTB",IF(AND(_xlpm.a="ATESTADO",_xlpm.c=""),"ATD",IF(_xlpm.c&lt;&gt;"",IF(_xlpm.c&gt;=_xlpm.x,"OK","ANT"),IF(_xlpm.linhaAnt&lt;_xlpm.limInf,"FAL","")))))))</f>
        <v>FAL</v>
      </c>
      <c r="E30" s="192" t="str">
        <f>IFERROR(IF(C30="","",IF(ABS((INT($X$6/100)*60+MOD($X$6,100))-(INT(C30/100)*60+MOD(C30,100)))&lt;=5,0,(INT($X$6/100)*60+MOD($X$6,100))-(INT(C30/100)*60+MOD(C30,100))))*-1,"")</f>
        <v/>
      </c>
      <c r="F30" s="38"/>
      <c r="G30" s="258"/>
      <c r="H30" s="259"/>
      <c r="I30" s="259"/>
      <c r="J30" s="176" t="str">
        <f>IFERROR(IF(H30="","",IF(ABS((INT($X$6/100)*60+MOD($X$6,100))-(INT(H30/100)*60+MOD(H30,100)))&lt;=5,0,(INT($X$6/100)*60+MOD($X$6,100))-(INT(H30/100)*60+MOD(H30,100))))*-1,"")</f>
        <v/>
      </c>
      <c r="K30" s="38"/>
      <c r="L30" s="46"/>
      <c r="M30" s="7"/>
      <c r="N30" s="49" t="str">
        <f ca="1">_xlfn.LET(_xlpm.a,K27,_xlpm.c,M30,_xlpm.x,$X$6,_xlpm.limInf,$B$51,_xlpm.limSup,$C$51,_xlpm.linhaAnt,K28,IF(_xlpm.a="FÉRIAS","FRS",IF(_xlpm.a="FERIADO","FER",IF(_xlpm.a="NTRAB","NTB",IF(AND(_xlpm.a="ATESTADO",_xlpm.c=""),"ATD",IF(_xlpm.c&lt;&gt;"",IF(_xlpm.c&gt;=_xlpm.x,"OK","ANT"),IF(_xlpm.linhaAnt&lt;_xlpm.limInf,"FAL","")))))))</f>
        <v/>
      </c>
      <c r="O30" s="192" t="str">
        <f>IF($N$47&lt;&gt;"SIM","",IFERROR(IF(TRIM(M30&amp;"")="","",_xlfn.LET(_xlpm.v,VALUE(TRIM(M30&amp;"")),_xlpm.alvo,(INT($X$6/100)*60+MOD($X$6,100)),_xlpm.real,(INT(_xlpm.v/100)*60+MOD(_xlpm.v,100)),_xlpm.dif,_xlpm.alvo-_xlpm.real,IF(ABS(_xlpm.dif)&lt;=5,0,_xlpm.dif))*-1),"ER"))</f>
        <v/>
      </c>
      <c r="P30" s="236"/>
      <c r="Q30" s="235"/>
      <c r="R30" s="190"/>
      <c r="S30" s="239" t="str">
        <f t="shared" si="0"/>
        <v/>
      </c>
      <c r="T30" s="233" t="str">
        <f t="shared" si="1"/>
        <v/>
      </c>
      <c r="U30" s="5"/>
      <c r="V30" s="5"/>
      <c r="W30" s="5"/>
    </row>
    <row r="31" spans="1:36" ht="15" customHeight="1" x14ac:dyDescent="0.25">
      <c r="A31" s="12"/>
      <c r="B31" s="47"/>
      <c r="C31" s="48"/>
      <c r="D31" s="50" t="str">
        <f ca="1">_xlfn.LET(_xlpm.a,A31,_xlpm.c,C31,_xlpm.x,$X$3,_xlpm.y,$Y$3,_xlpm.limInf,$B$51,_xlpm.limSup,$C$51,_xlpm.linhaAnt,A32,IF(_xlpm.a="FÉRIAS","FRS",IF(_xlpm.a="FERIADO","FER",IF(_xlpm.a="NTRAB","NTB",IF(AND(_xlpm.a="ATESTADO",_xlpm.c=""),"ATD",IF(_xlpm.c&lt;&gt;"",IF(_xlpm.c&lt;=_xlpm.x,IF(_xlpm.c&gt;_xlpm.y,"DP","OK"),"ATR"),IF(_xlpm.linhaAnt&lt;_xlpm.limInf,"FAL","")))))))</f>
        <v>FAL</v>
      </c>
      <c r="E31" s="192" t="str">
        <f>IFERROR(IF(C31="","",IF(A33="SÁBADO",IF(ABS((INT($Y$8/100)*60+MOD($Y$8,100))-(INT(C31/100)*60+MOD(C31,100)))&lt;=5,0,(INT($Y$8/100)*60+MOD($Y$8,100))-(INT(C31/100)*60+MOD(C31,100))),IF(ABS((INT($Y$3/100)*60+MOD($Y$3,100))-(INT(C31/100)*60+MOD(C31,100)))&lt;=5,0,(INT($Y$3/100)*60+MOD($Y$3,100))-(INT(C31/100)*60+MOD(C31,100))))),"")</f>
        <v/>
      </c>
      <c r="F31" s="12"/>
      <c r="G31" s="272" t="s">
        <v>10</v>
      </c>
      <c r="H31" s="273"/>
      <c r="I31" s="273"/>
      <c r="J31" s="176" t="str">
        <f>IFERROR(IF(H31="","",IF(F33="SÁBADO",IF(ABS((INT($Y$8/100)*60+MOD($Y$8,100))-(INT(H31/100)*60+MOD(H31,100)))&lt;=5,0,(INT($Y$8/100)*60+MOD($Y$8,100))-(INT(H31/100)*60+MOD(H31,100))),IF(ABS((INT($Y$3/100)*60+MOD($Y$3,100))-(INT(H31/100)*60+MOD(H31,100)))&lt;=5,0,(INT($Y$3/100)*60+MOD($Y$3,100))-(INT(H31/100)*60+MOD(H31,100))))),"")</f>
        <v/>
      </c>
      <c r="K31" s="12"/>
      <c r="L31" s="47"/>
      <c r="M31" s="48"/>
      <c r="N31" s="50" t="str">
        <f ca="1">_xlfn.LET(_xlpm.a,K31,_xlpm.c,M31,_xlpm.x,$X$3,_xlpm.y,$Y$3,_xlpm.limInf,$B$51,_xlpm.limSup,$C$51,_xlpm.linhaAnt,K32,IF(_xlpm.a="FÉRIAS","FRS",IF(_xlpm.a="FERIADO","FER",IF(_xlpm.a="NTRAB","NTB",IF(AND(_xlpm.a="ATESTADO",_xlpm.c=""),"ATD",IF(_xlpm.c&lt;&gt;"",IF(_xlpm.c&lt;=_xlpm.x,IF(_xlpm.c&gt;_xlpm.y,"DP","OK"),"ATR"),IF(_xlpm.linhaAnt&lt;_xlpm.limInf,"FAL","")))))))</f>
        <v/>
      </c>
      <c r="O31" s="192" t="str">
        <f>IF($N$47&lt;&gt;"SIM","",IFERROR(IF(TRIM(M31&amp;"")="","",_xlfn.LET(_xlpm.v,VALUE(TRIM(M31&amp;"")),_xlpm.alvo,IF(K33="SÁBADO",(INT($Y$8/100)*60+MOD($Y$8,100)),(INT($Y$3/100)*60+MOD($Y$3,100))),_xlpm.real,(INT(_xlpm.v/100)*60+MOD(_xlpm.v,100)),_xlpm.dif,_xlpm.alvo-_xlpm.real,IF(ABS(_xlpm.dif)&lt;=5,0,_xlpm.dif))),"ER"))</f>
        <v/>
      </c>
      <c r="P31" s="236"/>
      <c r="Q31" s="235"/>
      <c r="R31" s="190"/>
      <c r="S31" s="239" t="str">
        <f t="shared" si="0"/>
        <v/>
      </c>
      <c r="T31" s="233" t="str">
        <f t="shared" si="1"/>
        <v/>
      </c>
      <c r="U31" s="5"/>
      <c r="V31" s="5"/>
      <c r="W31" s="5"/>
    </row>
    <row r="32" spans="1:36" x14ac:dyDescent="0.25">
      <c r="A32" s="42">
        <f ca="1">IF($B$51=8,"HOJE",8)</f>
        <v>8</v>
      </c>
      <c r="B32" s="47"/>
      <c r="C32" s="48"/>
      <c r="D32" s="50" t="str">
        <f ca="1">_xlfn.LET(_xlpm.a,A31,_xlpm.c,C32,_xlpm.x,$X$4,_xlpm.limInf,$B$51,_xlpm.limSup,$C$51,_xlpm.linhaAnt,A32,IF(_xlpm.a="FÉRIAS","FRS",IF(_xlpm.a="FERIADO","FER",IF(_xlpm.a="NTRAB","NTB",IF(AND(_xlpm.a="ATESTADO",_xlpm.c=""),"ATD",IF(_xlpm.c&lt;&gt;"",IF(_xlpm.c&gt;=_xlpm.x,"OK","ANT"),IF(_xlpm.linhaAnt&lt;_xlpm.limInf,"FAL","")))))))</f>
        <v>FAL</v>
      </c>
      <c r="E32" s="192" t="str">
        <f>IFERROR(IF(C32="","",IF(ABS((INT($X$4/100)*60+MOD($X$4,100))-(INT(C32/100)*60+MOD(C32,100)))&lt;=5,0,(INT($X$4/100)*60+MOD($X$4,100))-(INT(C32/100)*60+MOD(C32,100))))*-1,"")</f>
        <v/>
      </c>
      <c r="F32" s="42">
        <f ca="1">IF($B$51=18,"HOJE",18)</f>
        <v>18</v>
      </c>
      <c r="G32" s="272"/>
      <c r="H32" s="273"/>
      <c r="I32" s="273"/>
      <c r="J32" s="176" t="str">
        <f>IFERROR(IF(H32="","",IF(ABS((INT($X$4/100)*60+MOD($X$4,100))-(INT(H32/100)*60+MOD(H32,100)))&lt;=5,0,(INT($X$4/100)*60+MOD($X$4,100))-(INT(H32/100)*60+MOD(H32,100))))*-1,"")</f>
        <v/>
      </c>
      <c r="K32" s="42">
        <f ca="1">IF($B$51=28,"HOJE",28)</f>
        <v>28</v>
      </c>
      <c r="L32" s="47"/>
      <c r="M32" s="48"/>
      <c r="N32" s="50" t="str">
        <f ca="1">_xlfn.LET(_xlpm.a,K31,_xlpm.c,M32,_xlpm.x,$X$4,_xlpm.limInf,$B$51,_xlpm.limSup,$C$51,_xlpm.linhaAnt,K32,IF(_xlpm.a="FÉRIAS","FRS",IF(_xlpm.a="FERIADO","FER",IF(_xlpm.a="NTRAB","NTB",IF(AND(_xlpm.a="ATESTADO",_xlpm.c=""),"ATD",IF(_xlpm.c&lt;&gt;"",IF(_xlpm.c&gt;=_xlpm.x,"OK","ANT"),IF(_xlpm.linhaAnt&lt;_xlpm.limInf,"FAL","")))))))</f>
        <v/>
      </c>
      <c r="O32" s="192" t="str">
        <f>IF($N$47&lt;&gt;"SIM","",IFERROR(IF(TRIM(M32&amp;"")="","",_xlfn.LET(_xlpm.v,VALUE(TRIM(M32&amp;"")),_xlpm.alvo,(INT($X$4/100)*60+MOD($X$4,100)),_xlpm.real,(INT(_xlpm.v/100)*60+MOD(_xlpm.v,100)),_xlpm.dif,_xlpm.alvo-_xlpm.real,IF(ABS(_xlpm.dif)&lt;=5,0,_xlpm.dif))*-1),"ER"))</f>
        <v/>
      </c>
      <c r="P32" s="236"/>
      <c r="Q32" s="235"/>
      <c r="R32" s="190"/>
      <c r="S32" s="239" t="str">
        <f t="shared" si="0"/>
        <v/>
      </c>
      <c r="T32" s="233" t="str">
        <f t="shared" si="1"/>
        <v/>
      </c>
      <c r="U32" s="5"/>
      <c r="V32" s="5"/>
      <c r="W32" s="5"/>
    </row>
    <row r="33" spans="1:23" x14ac:dyDescent="0.25">
      <c r="A33" s="42" t="str">
        <f>IF(A29="SÁBADO","DOMINGO",IF(A29="DOMINGO","SEGUNDA",IF(A29="SEGUNDA","TERÇA",IF(A29="SEGUNDA","TERÇA",IF(A29="TERÇA","QUARTA",IF(A29="QUARTA","QUINTA",IF(A29="QUINTA","SEXTA",IF(A29="SEXTA","SÁBADO","ERRO"))))))))</f>
        <v>DOMINGO</v>
      </c>
      <c r="B33" s="47"/>
      <c r="C33" s="48"/>
      <c r="D33" s="50" t="str">
        <f ca="1">_xlfn.LET(_xlpm.a,A31,_xlpm.c,C33,_xlpm.x,$X$5,_xlpm.y,$Y$5,_xlpm.limInf,$B$51,_xlpm.limSup,$C$51,_xlpm.linhaAnt,A32,IF(_xlpm.a="FÉRIAS","FRS",IF(_xlpm.a="FERIADO","FER",IF(_xlpm.a="NTRAB","NTB",IF(AND(_xlpm.a="ATESTADO",_xlpm.c=""),"ATD",IF(_xlpm.c&lt;&gt;"",IF(_xlpm.c&lt;=_xlpm.x,IF(_xlpm.c&gt;_xlpm.y,"DP","OK"),"ATR"),IF(_xlpm.linhaAnt&lt;_xlpm.limInf,"FAL","")))))))</f>
        <v>FAL</v>
      </c>
      <c r="E33" s="192" t="str">
        <f>IFERROR(IF(C33="","",IF(ABS((INT($Y$5/100)*60+MOD($Y$5,100))-(INT(C33/100)*60+MOD(C33,100)))&lt;=5,0,(INT($Y$5/100)*60+MOD($Y$5,100))-(INT(C33/100)*60+MOD(C33,100)))),"")</f>
        <v/>
      </c>
      <c r="F33" s="42" t="str">
        <f>IF(F29="SÁBADO","DOMINGO",IF(F29="DOMINGO","SEGUNDA",IF(F29="SEGUNDA","TERÇA",IF(F29="SEGUNDA","TERÇA",IF(F29="TERÇA","QUARTA",IF(F29="QUARTA","QUINTA",IF(F29="QUINTA","SEXTA",IF(F29="SEXTA","SÁBADO","ERRO"))))))))</f>
        <v>QUARTA</v>
      </c>
      <c r="G33" s="272"/>
      <c r="H33" s="273"/>
      <c r="I33" s="273"/>
      <c r="J33" s="176" t="str">
        <f>IFERROR(IF(H33="","",IF(ABS((INT($Y$5/100)*60+MOD($Y$5,100))-(INT(H33/100)*60+MOD(H33,100)))&lt;=5,0,(INT($Y$5/100)*60+MOD($Y$5,100))-(INT(H33/100)*60+MOD(H33,100)))),"")</f>
        <v/>
      </c>
      <c r="K33" s="42" t="str">
        <f>IF(K29="SÁBADO","DOMINGO",IF(K29="DOMINGO","SEGUNDA",IF(K29="SEGUNDA","TERÇA",IF(K29="SEGUNDA","TERÇA",IF(K29="TERÇA","QUARTA",IF(K29="QUARTA","QUINTA",IF(K29="QUINTA","SEXTA",IF(K29="SEXTA","SÁBADO","ERRO"))))))))</f>
        <v>SÁBADO</v>
      </c>
      <c r="L33" s="47"/>
      <c r="M33" s="48"/>
      <c r="N33" s="50" t="str">
        <f ca="1">_xlfn.LET(_xlpm.a,K31,_xlpm.c,M33,_xlpm.x,$X$5,_xlpm.y,$Y$5,_xlpm.limInf,$B$51,_xlpm.limSup,$C$51,_xlpm.linhaAnt,K32,IF(_xlpm.a="FÉRIAS","FRS",IF(_xlpm.a="FERIADO","FER",IF(_xlpm.a="NTRAB","NTB",IF(AND(_xlpm.a="ATESTADO",_xlpm.c=""),"ATD",IF(_xlpm.c&lt;&gt;"",IF(_xlpm.c&lt;=_xlpm.x,IF(_xlpm.c&gt;_xlpm.y,"DP","OK"),"ATR"),IF(_xlpm.linhaAnt&lt;_xlpm.limInf,"FAL","")))))))</f>
        <v/>
      </c>
      <c r="O33" s="192" t="str">
        <f>IF($N$47&lt;&gt;"SIM","",IFERROR(IF(TRIM(M33&amp;"")="","",_xlfn.LET(_xlpm.v,VALUE(TRIM(M33&amp;"")),_xlpm.alvo,(INT($Y$5/100)*60+MOD($Y$5,100)),_xlpm.real,(INT(_xlpm.v/100)*60+MOD(_xlpm.v,100)),_xlpm.dif,_xlpm.alvo-_xlpm.real,IF(ABS(_xlpm.dif)&lt;=5,0,_xlpm.dif))),"ER"))</f>
        <v/>
      </c>
      <c r="P33" s="231"/>
      <c r="Q33" s="235"/>
      <c r="R33" s="190"/>
      <c r="S33" s="239" t="str">
        <f t="shared" si="0"/>
        <v/>
      </c>
      <c r="T33" s="233" t="str">
        <f t="shared" si="1"/>
        <v/>
      </c>
      <c r="U33" s="5"/>
      <c r="V33" s="5"/>
      <c r="W33" s="5"/>
    </row>
    <row r="34" spans="1:23" x14ac:dyDescent="0.25">
      <c r="A34" s="82"/>
      <c r="B34" s="47"/>
      <c r="C34" s="48"/>
      <c r="D34" s="50" t="str">
        <f ca="1">_xlfn.LET(_xlpm.a,A31,_xlpm.c,C34,_xlpm.x,$X$6,_xlpm.limInf,$B$51,_xlpm.limSup,$C$51,_xlpm.linhaAnt,A32,IF(_xlpm.a="FÉRIAS","FRS",IF(_xlpm.a="FERIADO","FER",IF(_xlpm.a="NTRAB","NTB",IF(AND(_xlpm.a="ATESTADO",_xlpm.c=""),"ATD",IF(_xlpm.c&lt;&gt;"",IF(_xlpm.c&gt;=_xlpm.x,"OK","ANT"),IF(_xlpm.linhaAnt&lt;_xlpm.limInf,"FAL","")))))))</f>
        <v>FAL</v>
      </c>
      <c r="E34" s="192" t="str">
        <f>IFERROR(IF(C34="","",IF(ABS((INT($X$6/100)*60+MOD($X$6,100))-(INT(C34/100)*60+MOD(C34,100)))&lt;=5,0,(INT($X$6/100)*60+MOD($X$6,100))-(INT(C34/100)*60+MOD(C34,100))))*-1,"")</f>
        <v/>
      </c>
      <c r="F34" s="82"/>
      <c r="G34" s="272"/>
      <c r="H34" s="273"/>
      <c r="I34" s="273"/>
      <c r="J34" s="176" t="str">
        <f>IFERROR(IF(H34="","",IF(ABS((INT($X$6/100)*60+MOD($X$6,100))-(INT(H34/100)*60+MOD(H34,100)))&lt;=5,0,(INT($X$6/100)*60+MOD($X$6,100))-(INT(H34/100)*60+MOD(H34,100))))*-1,"")</f>
        <v/>
      </c>
      <c r="K34" s="40" t="b">
        <v>1</v>
      </c>
      <c r="L34" s="47"/>
      <c r="M34" s="48"/>
      <c r="N34" s="50" t="str">
        <f ca="1">_xlfn.LET(_xlpm.a,K31,_xlpm.c,M34,_xlpm.x,$X$6,_xlpm.limInf,$B$51,_xlpm.limSup,$C$51,_xlpm.linhaAnt,K32,IF(_xlpm.a="FÉRIAS","FRS",IF(_xlpm.a="FERIADO","FER",IF(_xlpm.a="NTRAB","NTB",IF(AND(_xlpm.a="ATESTADO",_xlpm.c=""),"ATD",IF(_xlpm.c&lt;&gt;"",IF(_xlpm.c&gt;=_xlpm.x,"OK","ANT"),IF(_xlpm.linhaAnt&lt;_xlpm.limInf,"FAL","")))))))</f>
        <v/>
      </c>
      <c r="O34" s="192" t="str">
        <f>IF($N$47&lt;&gt;"SIM","",IFERROR(IF(TRIM(M34&amp;"")="","",_xlfn.LET(_xlpm.v,VALUE(TRIM(M34&amp;"")),_xlpm.alvo,(INT($X$6/100)*60+MOD($X$6,100)),_xlpm.real,(INT(_xlpm.v/100)*60+MOD(_xlpm.v,100)),_xlpm.dif,_xlpm.alvo-_xlpm.real,IF(ABS(_xlpm.dif)&lt;=5,0,_xlpm.dif))*-1),"ER"))</f>
        <v/>
      </c>
      <c r="P34" s="231"/>
      <c r="Q34" s="235"/>
      <c r="R34" s="190"/>
      <c r="S34" s="239" t="str">
        <f t="shared" si="0"/>
        <v/>
      </c>
      <c r="T34" s="233" t="str">
        <f t="shared" si="1"/>
        <v/>
      </c>
      <c r="U34" s="5"/>
      <c r="V34" s="5"/>
      <c r="W34" s="5"/>
    </row>
    <row r="35" spans="1:23" ht="15" customHeight="1" x14ac:dyDescent="0.25">
      <c r="A35" s="11"/>
      <c r="B35" s="46"/>
      <c r="C35" s="7"/>
      <c r="D35" s="49" t="str">
        <f ca="1">_xlfn.LET(_xlpm.a,A35,_xlpm.c,C35,_xlpm.x,$X$3,_xlpm.y,$Y$3,_xlpm.limInf,$B$51,_xlpm.limSup,$C$51,_xlpm.linhaAnt,A36,IF(_xlpm.a="FÉRIAS","FRS",IF(_xlpm.a="FERIADO","FER",IF(_xlpm.a="NTRAB","NTB",IF(AND(_xlpm.a="ATESTADO",_xlpm.c=""),"ATD",IF(_xlpm.c&lt;&gt;"",IF(_xlpm.c&lt;=_xlpm.x,IF(_xlpm.c&gt;_xlpm.y,"DP","OK"),"ATR"),IF(_xlpm.linhaAnt&lt;_xlpm.limInf,"FAL","")))))))</f>
        <v>FAL</v>
      </c>
      <c r="E35" s="192" t="str">
        <f>IFERROR(IF(C35="","",IF(A37="SÁBADO",IF(ABS((INT($Y$8/100)*60+MOD($Y$8,100))-(INT(C35/100)*60+MOD(C35,100)))&lt;=5,0,(INT($Y$8/100)*60+MOD($Y$8,100))-(INT(C35/100)*60+MOD(C35,100))),IF(ABS((INT($Y$3/100)*60+MOD($Y$3,100))-(INT(C35/100)*60+MOD(C35,100)))&lt;=5,0,(INT($Y$3/100)*60+MOD($Y$3,100))-(INT(C35/100)*60+MOD(C35,100))))),"")</f>
        <v/>
      </c>
      <c r="F35" s="11"/>
      <c r="G35" s="46"/>
      <c r="H35" s="7"/>
      <c r="I35" s="49" t="str">
        <f ca="1">_xlfn.LET(_xlpm.a,F35,_xlpm.c,H35,_xlpm.x,$X$3,_xlpm.y,$Y$3,_xlpm.limInf,$B$51,_xlpm.limSup,$C$51,_xlpm.linhaAnt,F36,IF(_xlpm.a="FÉRIAS","FRS",IF(_xlpm.a="FERIADO","FER",IF(_xlpm.a="NTRAB","NTB",IF(AND(_xlpm.a="ATESTADO",_xlpm.c=""),"ATD",IF(_xlpm.c&lt;&gt;"",IF(_xlpm.c&lt;=_xlpm.x,IF(_xlpm.c&gt;_xlpm.y,"DP","OK"),"ATR"),IF(_xlpm.linhaAnt&lt;_xlpm.limInf,"FAL","")))))))</f>
        <v/>
      </c>
      <c r="J35" s="176" t="str">
        <f>IFERROR(IF(H35="","",IF(F37="SÁBADO",IF(ABS((INT($Y$8/100)*60+MOD($Y$8,100))-(INT(H35/100)*60+MOD(H35,100)))&lt;=5,0,(INT($Y$8/100)*60+MOD($Y$8,100))-(INT(H35/100)*60+MOD(H35,100))),IF(ABS((INT($Y$3/100)*60+MOD($Y$3,100))-(INT(H35/100)*60+MOD(H35,100)))&lt;=5,0,(INT($Y$3/100)*60+MOD($Y$3,100))-(INT(H35/100)*60+MOD(H35,100))))),"")</f>
        <v/>
      </c>
      <c r="K35" s="11"/>
      <c r="L35" s="46"/>
      <c r="M35" s="7"/>
      <c r="N35" s="49" t="str">
        <f ca="1">_xlfn.LET(_xlpm.a,K35,_xlpm.c,M35,_xlpm.x,$X$3,_xlpm.y,$Y$3,_xlpm.limInf,$B$51,_xlpm.limSup,$C$51,_xlpm.linhaAnt,K36,IF(_xlpm.a="FÉRIAS","FRS",IF(_xlpm.a="FERIADO","FER",IF(_xlpm.a="NTRAB","NTB",IF(AND(_xlpm.a="ATESTADO",_xlpm.c=""),"ATD",IF(_xlpm.c&lt;&gt;"",IF(_xlpm.c&lt;=_xlpm.x,IF(_xlpm.c&gt;_xlpm.y,"DP","OK"),"ATR"),IF(_xlpm.linhaAnt&lt;_xlpm.limInf,"FAL","")))))))</f>
        <v/>
      </c>
      <c r="O35" s="192" t="str">
        <f>IF($N$47&lt;&gt;"SIM","",IFERROR(IF(TRIM(M35&amp;"")="","",_xlfn.LET(_xlpm.v,VALUE(TRIM(M35&amp;"")),_xlpm.alvo,IF(K37="SÁBADO",(INT($Y$8/100)*60+MOD($Y$8,100)),(INT($Y$3/100)*60+MOD($Y$3,100))),_xlpm.real,(INT(_xlpm.v/100)*60+MOD(_xlpm.v,100)),_xlpm.dif,_xlpm.alvo-_xlpm.real,IF(ABS(_xlpm.dif)&lt;=5,0,_xlpm.dif))),"ER"))</f>
        <v/>
      </c>
      <c r="P35" s="231"/>
      <c r="Q35" s="235"/>
      <c r="R35" s="190"/>
      <c r="S35" s="239" t="str">
        <f t="shared" si="0"/>
        <v/>
      </c>
      <c r="T35" s="233" t="str">
        <f t="shared" si="1"/>
        <v/>
      </c>
      <c r="U35" s="5"/>
      <c r="V35" s="5"/>
      <c r="W35" s="5"/>
    </row>
    <row r="36" spans="1:23" x14ac:dyDescent="0.25">
      <c r="A36" s="41">
        <f ca="1">IF($B$51=9,"HOJE",9)</f>
        <v>9</v>
      </c>
      <c r="B36" s="46"/>
      <c r="C36" s="7"/>
      <c r="D36" s="49" t="str">
        <f ca="1">_xlfn.LET(_xlpm.a,A35,_xlpm.c,C36,_xlpm.x,$X$4,_xlpm.limInf,$B$51,_xlpm.limSup,$C$51,_xlpm.linhaAnt,A36,IF(_xlpm.a="FÉRIAS","FRS",IF(_xlpm.a="FERIADO","FER",IF(_xlpm.a="NTRAB","NTB",IF(AND(_xlpm.a="ATESTADO",_xlpm.c=""),"ATD",IF(_xlpm.c&lt;&gt;"",IF(_xlpm.c&gt;=_xlpm.x,"OK","ANT"),IF(_xlpm.linhaAnt&lt;_xlpm.limInf,"FAL","")))))))</f>
        <v>FAL</v>
      </c>
      <c r="E36" s="192" t="str">
        <f>IFERROR(IF(C36="","",IF(ABS((INT($X$4/100)*60+MOD($X$4,100))-(INT(C36/100)*60+MOD(C36,100)))&lt;=5,0,(INT($X$4/100)*60+MOD($X$4,100))-(INT(C36/100)*60+MOD(C36,100))))*-1,"")</f>
        <v/>
      </c>
      <c r="F36" s="41">
        <f ca="1">IF($B$51=19,"HOJE",19)</f>
        <v>19</v>
      </c>
      <c r="G36" s="46"/>
      <c r="H36" s="7"/>
      <c r="I36" s="49" t="str">
        <f ca="1">_xlfn.LET(_xlpm.a,F35,_xlpm.c,H36,_xlpm.x,$X$4,_xlpm.limInf,$B$51,_xlpm.limSup,$C$51,_xlpm.linhaAnt,F36,IF(_xlpm.a="FÉRIAS","FRS",IF(_xlpm.a="FERIADO","FER",IF(_xlpm.a="NTRAB","NTB",IF(AND(_xlpm.a="ATESTADO",_xlpm.c=""),"ATD",IF(_xlpm.c&lt;&gt;"",IF(_xlpm.c&gt;=_xlpm.x,"OK","ANT"),IF(_xlpm.linhaAnt&lt;_xlpm.limInf,"FAL","")))))))</f>
        <v/>
      </c>
      <c r="J36" s="176" t="str">
        <f>IFERROR(IF(H36="","",IF(ABS((INT($X$4/100)*60+MOD($X$4,100))-(INT(H36/100)*60+MOD(H36,100)))&lt;=5,0,(INT($X$4/100)*60+MOD($X$4,100))-(INT(H36/100)*60+MOD(H36,100))))*-1,"")</f>
        <v/>
      </c>
      <c r="K36" s="37">
        <f ca="1">IF($B$51=29,"HOJE",29)</f>
        <v>29</v>
      </c>
      <c r="L36" s="46"/>
      <c r="M36" s="7"/>
      <c r="N36" s="49" t="str">
        <f ca="1">_xlfn.LET(_xlpm.a,K35,_xlpm.c,M36,_xlpm.x,$X$4,_xlpm.limInf,$B$51,_xlpm.limSup,$C$51,_xlpm.linhaAnt,K36,IF(_xlpm.a="FÉRIAS","FRS",IF(_xlpm.a="FERIADO","FER",IF(_xlpm.a="NTRAB","NTB",IF(AND(_xlpm.a="ATESTADO",_xlpm.c=""),"ATD",IF(_xlpm.c&lt;&gt;"",IF(_xlpm.c&gt;=_xlpm.x,"OK","ANT"),IF(_xlpm.linhaAnt&lt;_xlpm.limInf,"FAL","")))))))</f>
        <v/>
      </c>
      <c r="O36" s="192" t="str">
        <f>IF($N$47&lt;&gt;"SIM","",IFERROR(IF(TRIM(M36&amp;"")="","",_xlfn.LET(_xlpm.v,VALUE(TRIM(M36&amp;"")),_xlpm.alvo,(INT($X$4/100)*60+MOD($X$4,100)),_xlpm.real,(INT(_xlpm.v/100)*60+MOD(_xlpm.v,100)),_xlpm.dif,_xlpm.alvo-_xlpm.real,IF(ABS(_xlpm.dif)&lt;=5,0,_xlpm.dif))*-1),"ER"))</f>
        <v/>
      </c>
      <c r="P36" s="231"/>
      <c r="Q36" s="235"/>
      <c r="R36" s="190"/>
      <c r="S36" s="239" t="str">
        <f t="shared" si="0"/>
        <v/>
      </c>
      <c r="T36" s="233" t="str">
        <f t="shared" si="1"/>
        <v/>
      </c>
      <c r="U36" s="5"/>
      <c r="V36" s="5"/>
      <c r="W36" s="5"/>
    </row>
    <row r="37" spans="1:23" x14ac:dyDescent="0.25">
      <c r="A37" s="41" t="str">
        <f>IF(A33="SÁBADO","DOMINGO",IF(A33="DOMINGO","SEGUNDA",IF(A33="SEGUNDA","TERÇA",IF(A33="SEGUNDA","TERÇA",IF(A33="TERÇA","QUARTA",IF(A33="QUARTA","QUINTA",IF(A33="QUINTA","SEXTA",IF(A33="SEXTA","SÁBADO","ERRO"))))))))</f>
        <v>SEGUNDA</v>
      </c>
      <c r="B37" s="46"/>
      <c r="C37" s="7"/>
      <c r="D37" s="49" t="str">
        <f ca="1">_xlfn.LET(_xlpm.a,A35,_xlpm.c,C37,_xlpm.x,$X$5,_xlpm.y,$Y$5,_xlpm.limInf,$B$51,_xlpm.limSup,$C$51,_xlpm.linhaAnt,A36,IF(_xlpm.a="FÉRIAS","FRS",IF(_xlpm.a="FERIADO","FER",IF(_xlpm.a="NTRAB","NTB",IF(AND(_xlpm.a="ATESTADO",_xlpm.c=""),"ATD",IF(_xlpm.c&lt;&gt;"",IF(_xlpm.c&lt;=_xlpm.x,IF(_xlpm.c&gt;_xlpm.y,"DP","OK"),"ATR"),IF(_xlpm.linhaAnt&lt;_xlpm.limInf,"FAL","")))))))</f>
        <v>FAL</v>
      </c>
      <c r="E37" s="192" t="str">
        <f>IFERROR(IF(C37="","",IF(ABS((INT($Y$5/100)*60+MOD($Y$5,100))-(INT(C37/100)*60+MOD(C37,100)))&lt;=5,0,(INT($Y$5/100)*60+MOD($Y$5,100))-(INT(C37/100)*60+MOD(C37,100)))),"")</f>
        <v/>
      </c>
      <c r="F37" s="41" t="str">
        <f>IF(F33="SÁBADO","DOMINGO",IF(F33="DOMINGO","SEGUNDA",IF(F33="SEGUNDA","TERÇA",IF(F33="SEGUNDA","TERÇA",IF(F33="TERÇA","QUARTA",IF(F33="QUARTA","QUINTA",IF(F33="QUINTA","SEXTA",IF(F33="SEXTA","SÁBADO","ERRO"))))))))</f>
        <v>QUINTA</v>
      </c>
      <c r="G37" s="46"/>
      <c r="H37" s="7"/>
      <c r="I37" s="49" t="str">
        <f ca="1">_xlfn.LET(_xlpm.a,F35,_xlpm.c,H37,_xlpm.x,$X$5,_xlpm.y,$Y$5,_xlpm.limInf,$B$51,_xlpm.limSup,$C$51,_xlpm.linhaAnt,F36,IF(_xlpm.a="FÉRIAS","FRS",IF(_xlpm.a="FERIADO","FER",IF(_xlpm.a="NTRAB","NTB",IF(AND(_xlpm.a="ATESTADO",_xlpm.c=""),"ATD",IF(_xlpm.c&lt;&gt;"",IF(_xlpm.c&lt;=_xlpm.x,IF(_xlpm.c&gt;_xlpm.y,"DP","OK"),"ATR"),IF(_xlpm.linhaAnt&lt;_xlpm.limInf,"FAL","")))))))</f>
        <v/>
      </c>
      <c r="J37" s="176" t="str">
        <f>IFERROR(IF(H37="","",IF(ABS((INT($Y$5/100)*60+MOD($Y$5,100))-(INT(H37/100)*60+MOD(H37,100)))&lt;=5,0,(INT($Y$5/100)*60+MOD($Y$5,100))-(INT(H37/100)*60+MOD(H37,100)))),"")</f>
        <v/>
      </c>
      <c r="K37" s="37" t="str">
        <f ca="1">IF(K36&gt;C53,"",IF(K33="SÁBADO","DOMINGO",IF(K33="DOMINGO","SEGUNDA",IF(K33="SEGUNDA","TERÇA",IF(K33="SEGUNDA","TERÇA",IF(K33="TERÇA","QUARTA",IF(K33="QUARTA","QUINTA",IF(K33="QUINTA","SEXTA",IF(K33="SEXTA","SÁBADO","ERRO")))))))))</f>
        <v>DOMINGO</v>
      </c>
      <c r="L37" s="46"/>
      <c r="M37" s="7"/>
      <c r="N37" s="49" t="str">
        <f ca="1">_xlfn.LET(_xlpm.a,K35,_xlpm.c,M37,_xlpm.x,$X$5,_xlpm.y,$Y$5,_xlpm.limInf,$B$51,_xlpm.limSup,$C$51,_xlpm.linhaAnt,K36,IF(_xlpm.a="FÉRIAS","FRS",IF(_xlpm.a="FERIADO","FER",IF(_xlpm.a="NTRAB","NTB",IF(AND(_xlpm.a="ATESTADO",_xlpm.c=""),"ATD",IF(_xlpm.c&lt;&gt;"",IF(_xlpm.c&lt;=_xlpm.x,IF(_xlpm.c&gt;_xlpm.y,"DP","OK"),"ATR"),IF(_xlpm.linhaAnt&lt;_xlpm.limInf,"FAL","")))))))</f>
        <v/>
      </c>
      <c r="O37" s="192" t="str">
        <f>IF($N$47&lt;&gt;"SIM","",IFERROR(IF(TRIM(M37&amp;"")="","",_xlfn.LET(_xlpm.v,VALUE(TRIM(M37&amp;"")),_xlpm.alvo,(INT($Y$5/100)*60+MOD($Y$5,100)),_xlpm.real,(INT(_xlpm.v/100)*60+MOD(_xlpm.v,100)),_xlpm.dif,_xlpm.alvo-_xlpm.real,IF(ABS(_xlpm.dif)&lt;=5,0,_xlpm.dif))),"ER"))</f>
        <v/>
      </c>
      <c r="P37" s="236"/>
      <c r="Q37" s="235"/>
      <c r="R37" s="190"/>
      <c r="S37" s="239" t="str">
        <f t="shared" si="0"/>
        <v/>
      </c>
      <c r="T37" s="233" t="str">
        <f t="shared" si="1"/>
        <v/>
      </c>
      <c r="U37" s="5"/>
      <c r="V37" s="5"/>
    </row>
    <row r="38" spans="1:23" x14ac:dyDescent="0.25">
      <c r="A38" s="38"/>
      <c r="B38" s="46"/>
      <c r="C38" s="7"/>
      <c r="D38" s="49" t="str">
        <f ca="1">_xlfn.LET(_xlpm.a,A35,_xlpm.c,C38,_xlpm.x,$X$6,_xlpm.limInf,$B$51,_xlpm.limSup,$C$51,_xlpm.linhaAnt,A36,IF(_xlpm.a="FÉRIAS","FRS",IF(_xlpm.a="FERIADO","FER",IF(_xlpm.a="NTRAB","NTB",IF(AND(_xlpm.a="ATESTADO",_xlpm.c=""),"ATD",IF(_xlpm.c&lt;&gt;"",IF(_xlpm.c&gt;=_xlpm.x,"OK","ANT"),IF(_xlpm.linhaAnt&lt;_xlpm.limInf,"FAL","")))))))</f>
        <v>FAL</v>
      </c>
      <c r="E38" s="192" t="str">
        <f>IFERROR(IF(C38="","",IF(ABS((INT($X$6/100)*60+MOD($X$6,100))-(INT(C38/100)*60+MOD(C38,100)))&lt;=5,0,(INT($X$6/100)*60+MOD($X$6,100))-(INT(C38/100)*60+MOD(C38,100))))*-1,"")</f>
        <v/>
      </c>
      <c r="F38" s="38"/>
      <c r="G38" s="46"/>
      <c r="H38" s="7"/>
      <c r="I38" s="49" t="str">
        <f ca="1">_xlfn.LET(_xlpm.a,F35,_xlpm.c,H38,_xlpm.x,$X$6,_xlpm.limInf,$B$51,_xlpm.limSup,$C$51,_xlpm.linhaAnt,F36,IF(_xlpm.a="FÉRIAS","FRS",IF(_xlpm.a="FERIADO","FER",IF(_xlpm.a="NTRAB","NTB",IF(AND(_xlpm.a="ATESTADO",_xlpm.c=""),"ATD",IF(_xlpm.c&lt;&gt;"",IF(_xlpm.c&gt;=_xlpm.x,"OK","ANT"),IF(_xlpm.linhaAnt&lt;_xlpm.limInf,"FAL","")))))))</f>
        <v/>
      </c>
      <c r="J38" s="176" t="str">
        <f>IFERROR(IF(H38="","",IF(ABS((INT($X$6/100)*60+MOD($X$6,100))-(INT(H38/100)*60+MOD(H38,100)))&lt;=5,0,(INT($X$6/100)*60+MOD($X$6,100))-(INT(H38/100)*60+MOD(H38,100))))*-1,"")</f>
        <v/>
      </c>
      <c r="K38" s="38"/>
      <c r="L38" s="46"/>
      <c r="M38" s="7"/>
      <c r="N38" s="49" t="str">
        <f ca="1">_xlfn.LET(_xlpm.a,K35,_xlpm.c,M38,_xlpm.x,$X$6,_xlpm.limInf,$B$51,_xlpm.limSup,$C$51,_xlpm.linhaAnt,K36,IF(_xlpm.a="FÉRIAS","FRS",IF(_xlpm.a="FERIADO","FER",IF(_xlpm.a="NTRAB","NTB",IF(AND(_xlpm.a="ATESTADO",_xlpm.c=""),"ATD",IF(_xlpm.c&lt;&gt;"",IF(_xlpm.c&gt;=_xlpm.x,"OK","ANT"),IF(_xlpm.linhaAnt&lt;_xlpm.limInf,"FAL","")))))))</f>
        <v/>
      </c>
      <c r="O38" s="192" t="str">
        <f>IF($N$47&lt;&gt;"SIM","",IFERROR(IF(TRIM(M38&amp;"")="","",_xlfn.LET(_xlpm.v,VALUE(TRIM(M38&amp;"")),_xlpm.alvo,(INT($X$6/100)*60+MOD($X$6,100)),_xlpm.real,(INT(_xlpm.v/100)*60+MOD(_xlpm.v,100)),_xlpm.dif,_xlpm.alvo-_xlpm.real,IF(ABS(_xlpm.dif)&lt;=5,0,_xlpm.dif))*-1),"ER"))</f>
        <v/>
      </c>
      <c r="P38" s="231"/>
      <c r="Q38" s="235"/>
      <c r="R38" s="190"/>
      <c r="S38" s="239" t="str">
        <f t="shared" si="0"/>
        <v/>
      </c>
      <c r="T38" s="233" t="str">
        <f t="shared" si="1"/>
        <v/>
      </c>
      <c r="U38" s="5"/>
      <c r="V38" s="5"/>
    </row>
    <row r="39" spans="1:23" ht="15" customHeight="1" x14ac:dyDescent="0.25">
      <c r="A39" s="12"/>
      <c r="B39" s="47"/>
      <c r="C39" s="48"/>
      <c r="D39" s="50" t="str">
        <f ca="1">_xlfn.LET(_xlpm.a,A39,_xlpm.c,C39,_xlpm.x,$X$8,_xlpm.y,$Y$8,_xlpm.limInf,$B$51,_xlpm.limSup,$C$51,_xlpm.linhaAnt,A40,IF(_xlpm.a="FÉRIAS","FRS",IF(_xlpm.a="NTRAB","NT",IF(AND(_xlpm.a="ATESTADO",_xlpm.c=""),"ATD",IF(_xlpm.a="FERIADO","FER",IF(_xlpm.c&lt;&gt;"",IF(_xlpm.c&lt;=_xlpm.x,IF(_xlpm.c&gt;_xlpm.y,"DP","OK"),"ATR"),IF(_xlpm.linhaAnt&lt;_xlpm.limInf,"FAL","")))))))</f>
        <v/>
      </c>
      <c r="E39" s="192" t="str">
        <f>IFERROR(IF(C39="","",IF(A41="SÁBADO",IF(ABS((INT($Y$8/100)*60+MOD($Y$8,100))-(INT(C39/100)*60+MOD(C39,100)))&lt;=5,0,(INT($Y$8/100)*60+MOD($Y$8,100))-(INT(C39/100)*60+MOD(C39,100))),IF(ABS((INT($Y$3/100)*60+MOD($Y$3,100))-(INT(C39/100)*60+MOD(C39,100)))&lt;=5,0,(INT($Y$3/100)*60+MOD($Y$3,100))-(INT(C39/100)*60+MOD(C39,100))))),"")</f>
        <v/>
      </c>
      <c r="F39" s="12"/>
      <c r="G39" s="47"/>
      <c r="H39" s="48"/>
      <c r="I39" s="50" t="str">
        <f ca="1">_xlfn.LET(_xlpm.a,F39,_xlpm.c,H39,_xlpm.x,$X$3,_xlpm.y,$Y$3,_xlpm.limInf,$B$51,_xlpm.limSup,$C$51,_xlpm.linhaAnt,F40,IF(_xlpm.a="FÉRIAS","FRS",IF(_xlpm.a="FERIADO","FER",IF(_xlpm.a="NTRAB","NTB",IF(AND(_xlpm.a="ATESTADO",_xlpm.c=""),"ATD",IF(_xlpm.c&lt;&gt;"",IF(_xlpm.c&lt;=_xlpm.x,IF(_xlpm.c&gt;_xlpm.y,"DP","OK"),"ATR"),IF(_xlpm.linhaAnt&lt;_xlpm.limInf,"FAL","")))))))</f>
        <v/>
      </c>
      <c r="J39" s="176" t="str">
        <f>IFERROR(IF(H39="","",IF(F41="SÁBADO",IF(ABS((INT($Y$8/100)*60+MOD($Y$8,100))-(INT(H39/100)*60+MOD(H39,100)))&lt;=5,0,(INT($Y$8/100)*60+MOD($Y$8,100))-(INT(H39/100)*60+MOD(H39,100))),IF(ABS((INT($Y$3/100)*60+MOD($Y$3,100))-(INT(H39/100)*60+MOD(H39,100)))&lt;=5,0,(INT($Y$3/100)*60+MOD($Y$3,100))-(INT(H39/100)*60+MOD(H39,100))))),"")</f>
        <v/>
      </c>
      <c r="K39" s="12"/>
      <c r="L39" s="47"/>
      <c r="M39" s="48"/>
      <c r="N39" s="50" t="str">
        <f ca="1">_xlfn.LET(_xlpm.a,K39,_xlpm.c,M39,_xlpm.x,$X$3,_xlpm.y,$Y$3,_xlpm.limInf,$B$51,_xlpm.limSup,$C$51,_xlpm.linhaAnt,K40,IF(_xlpm.a="FÉRIAS","FRS",IF(_xlpm.a="FERIADO","FER",IF(_xlpm.a="NTRAB","NTB",IF(AND(_xlpm.a="ATESTADO",_xlpm.c=""),"ATD",IF(_xlpm.c&lt;&gt;"",IF(_xlpm.c&lt;=_xlpm.x,IF(_xlpm.c&gt;_xlpm.y,"DP","OK"),"ATR"),IF(_xlpm.linhaAnt&lt;_xlpm.limInf,"FAL","")))))))</f>
        <v/>
      </c>
      <c r="O39" s="192" t="str">
        <f>IF($N$47&lt;&gt;"SIM","",IFERROR(IF(TRIM(M39&amp;"")="","",_xlfn.LET(_xlpm.v,VALUE(TRIM(M39&amp;"")),_xlpm.alvo,IF(K41="SÁBADO",(INT($Y$8/100)*60+MOD($Y$8,100)),(INT($Y$3/100)*60+MOD($Y$3,100))),_xlpm.real,(INT(_xlpm.v/100)*60+MOD(_xlpm.v,100)),_xlpm.dif,_xlpm.alvo-_xlpm.real,IF(ABS(_xlpm.dif)&lt;=5,0,_xlpm.dif))),"ER"))</f>
        <v/>
      </c>
      <c r="P39" s="231"/>
      <c r="Q39" s="235"/>
      <c r="R39" s="190"/>
      <c r="S39" s="239" t="str">
        <f t="shared" si="0"/>
        <v/>
      </c>
      <c r="T39" s="233" t="str">
        <f t="shared" si="1"/>
        <v/>
      </c>
      <c r="U39" s="5"/>
      <c r="V39" s="5"/>
    </row>
    <row r="40" spans="1:23" x14ac:dyDescent="0.25">
      <c r="A40" s="42" t="str">
        <f ca="1">IF($B$51=10,"HOJE",10)</f>
        <v>HOJE</v>
      </c>
      <c r="B40" s="47"/>
      <c r="C40" s="48"/>
      <c r="D40" s="50" t="str">
        <f ca="1">_xlfn.LET(_xlpm.a,A39,_xlpm.c,C40,_xlpm.x,$X$9,_xlpm.limInf,$B$51,_xlpm.limSup,$C$51,_xlpm.linhaAnt,A40,IF(_xlpm.a="FÉRIAS","FRS",IF(_xlpm.a="NTRAB","NT",IF(AND(_xlpm.a="ATESTADO",_xlpm.c=""),"ATD",IF(_xlpm.a="FERIADO","FER",IF(_xlpm.c&lt;&gt;"",IF(_xlpm.c&gt;=_xlpm.x,"OK","ANT"),IF(_xlpm.linhaAnt&lt;_xlpm.limInf,"FAL","")))))))</f>
        <v/>
      </c>
      <c r="E40" s="192" t="str">
        <f>IFERROR(IF(C40="","",IF(ABS((INT($X$4/100)*60+MOD($X$4,100))-(INT(C40/100)*60+MOD(C40,100)))&lt;=5,0,(INT($X$4/100)*60+MOD($X$4,100))-(INT(C40/100)*60+MOD(C40,100))))*-1,"")</f>
        <v/>
      </c>
      <c r="F40" s="42">
        <f ca="1">IF($B$51=20,"HOJE",20)</f>
        <v>20</v>
      </c>
      <c r="G40" s="47"/>
      <c r="H40" s="48"/>
      <c r="I40" s="50" t="str">
        <f ca="1">_xlfn.LET(_xlpm.a,F39,_xlpm.c,H40,_xlpm.x,$X$4,_xlpm.limInf,$B$51,_xlpm.limSup,$C$51,_xlpm.linhaAnt,F40,IF(_xlpm.a="FÉRIAS","FRS",IF(_xlpm.a="FERIADO","FER",IF(_xlpm.a="NTRAB","NTB",IF(AND(_xlpm.a="ATESTADO",_xlpm.c=""),"ATD",IF(_xlpm.c&lt;&gt;"",IF(_xlpm.c&gt;=_xlpm.x,"OK","ANT"),IF(_xlpm.linhaAnt&lt;_xlpm.limInf,"FAL","")))))))</f>
        <v/>
      </c>
      <c r="J40" s="176" t="str">
        <f>IFERROR(IF(H40="","",IF(ABS((INT($X$4/100)*60+MOD($X$4,100))-(INT(H40/100)*60+MOD(H40,100)))&lt;=5,0,(INT($X$4/100)*60+MOD($X$4,100))-(INT(H40/100)*60+MOD(H40,100))))*-1,"")</f>
        <v/>
      </c>
      <c r="K40" s="39">
        <f ca="1">IF($B$51=30,"HOJE",30)</f>
        <v>30</v>
      </c>
      <c r="L40" s="47"/>
      <c r="M40" s="48"/>
      <c r="N40" s="50" t="str">
        <f ca="1">_xlfn.LET(_xlpm.a,K39,_xlpm.c,M40,_xlpm.x,$X$4,_xlpm.limInf,$B$51,_xlpm.limSup,$C$51,_xlpm.linhaAnt,K40,IF(_xlpm.a="FÉRIAS","FRS",IF(_xlpm.a="FERIADO","FER",IF(_xlpm.a="NTRAB","NTB",IF(AND(_xlpm.a="ATESTADO",_xlpm.c=""),"ATD",IF(_xlpm.c&lt;&gt;"",IF(_xlpm.c&gt;=_xlpm.x,"OK","ANT"),IF(_xlpm.linhaAnt&lt;_xlpm.limInf,"FAL","")))))))</f>
        <v/>
      </c>
      <c r="O40" s="192" t="str">
        <f>IF($N$47&lt;&gt;"SIM","",IFERROR(IF(TRIM(M40&amp;"")="","",_xlfn.LET(_xlpm.v,VALUE(TRIM(M40&amp;"")),_xlpm.alvo,(INT($X$4/100)*60+MOD($X$4,100)),_xlpm.real,(INT(_xlpm.v/100)*60+MOD(_xlpm.v,100)),_xlpm.dif,_xlpm.alvo-_xlpm.real,IF(ABS(_xlpm.dif)&lt;=5,0,_xlpm.dif))*-1),"ER"))</f>
        <v/>
      </c>
      <c r="P40" s="236"/>
      <c r="Q40" s="235"/>
      <c r="R40" s="190"/>
      <c r="S40" s="239" t="str">
        <f t="shared" si="0"/>
        <v/>
      </c>
      <c r="T40" s="233" t="str">
        <f t="shared" si="1"/>
        <v/>
      </c>
      <c r="U40" s="5"/>
      <c r="V40" s="5"/>
    </row>
    <row r="41" spans="1:23" x14ac:dyDescent="0.25">
      <c r="A41" s="42" t="str">
        <f>IF(A37="SÁBADO","DOMINGO",IF(A37="DOMINGO","SEGUNDA",IF(A37="SEGUNDA","TERÇA",IF(A37="SEGUNDA","TERÇA",IF(A37="TERÇA","QUARTA",IF(A37="QUARTA","QUINTA",IF(A37="QUINTA","SEXTA",IF(A37="SEXTA","SÁBADO","ERRO"))))))))</f>
        <v>TERÇA</v>
      </c>
      <c r="B41" s="277" t="s">
        <v>16</v>
      </c>
      <c r="C41" s="278"/>
      <c r="D41" s="278"/>
      <c r="E41" s="192" t="str">
        <f>IFERROR(IF(C41="","",IF(ABS((INT($Y$5/100)*60+MOD($Y$5,100))-(INT(C41/100)*60+MOD(C41,100)))&lt;=5,0,(INT($Y$5/100)*60+MOD($Y$5,100))-(INT(C41/100)*60+MOD(C41,100)))),"")</f>
        <v/>
      </c>
      <c r="F41" s="42" t="str">
        <f>IF(F37="SÁBADO","DOMINGO",IF(F37="DOMINGO","SEGUNDA",IF(F37="SEGUNDA","TERÇA",IF(F37="SEGUNDA","TERÇA",IF(F37="TERÇA","QUARTA",IF(F37="QUARTA","QUINTA",IF(F37="QUINTA","SEXTA",IF(F37="SEXTA","SÁBADO","ERRO"))))))))</f>
        <v>SEXTA</v>
      </c>
      <c r="G41" s="47"/>
      <c r="H41" s="48"/>
      <c r="I41" s="50" t="str">
        <f ca="1">_xlfn.LET(_xlpm.a,F39,_xlpm.c,H41,_xlpm.x,$X$5,_xlpm.y,$Y$5,_xlpm.limInf,$B$51,_xlpm.limSup,$C$51,_xlpm.linhaAnt,F40,IF(_xlpm.a="FÉRIAS","FRS",IF(_xlpm.a="FERIADO","FER",IF(_xlpm.a="NTRAB","NTB",IF(AND(_xlpm.a="ATESTADO",_xlpm.c=""),"ATD",IF(_xlpm.c&lt;&gt;"",IF(_xlpm.c&lt;=_xlpm.x,IF(_xlpm.c&gt;_xlpm.y,"DP","OK"),"ATR"),IF(_xlpm.linhaAnt&lt;_xlpm.limInf,"FAL","")))))))</f>
        <v/>
      </c>
      <c r="J41" s="176" t="str">
        <f>IFERROR(IF(H41="","",IF(ABS((INT($Y$5/100)*60+MOD($Y$5,100))-(INT(H41/100)*60+MOD(H41,100)))&lt;=5,0,(INT($Y$5/100)*60+MOD($Y$5,100))-(INT(H41/100)*60+MOD(H41,100)))),"")</f>
        <v/>
      </c>
      <c r="K41" s="42" t="str">
        <f ca="1">IF(K40&gt;C53,"",IF(K37="SÁBADO","DOMINGO",IF(K37="DOMINGO","SEGUNDA",IF(K37="SEGUNDA","TERÇA",IF(K37="SEGUNDA","TERÇA",IF(K37="TERÇA","QUARTA",IF(K37="QUARTA","QUINTA",IF(K37="QUINTA","SEXTA",IF(K37="SEXTA","SÁBADO","ERRO")))))))))</f>
        <v>SEGUNDA</v>
      </c>
      <c r="L41" s="47"/>
      <c r="M41" s="48"/>
      <c r="N41" s="50" t="str">
        <f ca="1">_xlfn.LET(_xlpm.a,K39,_xlpm.c,M41,_xlpm.x,$X$5,_xlpm.y,$Y$5,_xlpm.limInf,$B$51,_xlpm.limSup,$C$51,_xlpm.linhaAnt,K40,IF(_xlpm.a="FÉRIAS","FRS",IF(_xlpm.a="FERIADO","FER",IF(_xlpm.a="NTRAB","NTB",IF(AND(_xlpm.a="ATESTADO",_xlpm.c=""),"ATD",IF(_xlpm.c&lt;&gt;"",IF(_xlpm.c&lt;=_xlpm.x,IF(_xlpm.c&gt;_xlpm.y,"DP","OK"),"ATR"),IF(_xlpm.linhaAnt&lt;_xlpm.limInf,"FAL","")))))))</f>
        <v/>
      </c>
      <c r="O41" s="192" t="str">
        <f>IF($N$47&lt;&gt;"SIM","",IFERROR(IF(TRIM(M41&amp;"")="","",_xlfn.LET(_xlpm.v,VALUE(TRIM(M41&amp;"")),_xlpm.alvo,(INT($Y$5/100)*60+MOD($Y$5,100)),_xlpm.real,(INT(_xlpm.v/100)*60+MOD(_xlpm.v,100)),_xlpm.dif,_xlpm.alvo-_xlpm.real,IF(ABS(_xlpm.dif)&lt;=5,0,_xlpm.dif))),"ER"))</f>
        <v/>
      </c>
      <c r="P41" s="231"/>
      <c r="Q41" s="235"/>
      <c r="R41" s="190"/>
      <c r="S41" s="239" t="str">
        <f t="shared" si="0"/>
        <v/>
      </c>
      <c r="T41" s="233" t="str">
        <f t="shared" si="1"/>
        <v/>
      </c>
      <c r="U41" s="5"/>
      <c r="V41" s="5"/>
      <c r="W41" s="5"/>
    </row>
    <row r="42" spans="1:23" x14ac:dyDescent="0.25">
      <c r="A42" s="82"/>
      <c r="B42" s="277"/>
      <c r="C42" s="278"/>
      <c r="D42" s="278"/>
      <c r="E42" s="192" t="str">
        <f>IFERROR(IF(C42="","",IF(ABS((INT($X$6/100)*60+MOD($X$6,100))-(INT(C42/100)*60+MOD(C42,100)))&lt;=5,0,(INT($X$6/100)*60+MOD($X$6,100))-(INT(C42/100)*60+MOD(C42,100))))*-1,"")</f>
        <v/>
      </c>
      <c r="F42" s="82"/>
      <c r="G42" s="47"/>
      <c r="H42" s="48"/>
      <c r="I42" s="50" t="str">
        <f ca="1">_xlfn.LET(_xlpm.a,F39,_xlpm.c,H42,_xlpm.x,$X$6,_xlpm.limInf,$B$51,_xlpm.limSup,$C$51,_xlpm.linhaAnt,F40,IF(_xlpm.a="FÉRIAS","FRS",IF(_xlpm.a="FERIADO","FER",IF(_xlpm.a="NTRAB","NTB",IF(AND(_xlpm.a="ATESTADO",_xlpm.c=""),"ATD",IF(_xlpm.c&lt;&gt;"",IF(_xlpm.c&gt;=_xlpm.x,"OK","ANT"),IF(_xlpm.linhaAnt&lt;_xlpm.limInf,"FAL","")))))))</f>
        <v/>
      </c>
      <c r="J42" s="176" t="str">
        <f>IFERROR(IF(H42="","",IF(ABS((INT($X$6/100)*60+MOD($X$6,100))-(INT(H42/100)*60+MOD(H42,100)))&lt;=5,0,(INT($X$6/100)*60+MOD($X$6,100))-(INT(H42/100)*60+MOD(H42,100))))*-1,"")</f>
        <v/>
      </c>
      <c r="K42" s="40"/>
      <c r="L42" s="47"/>
      <c r="M42" s="48"/>
      <c r="N42" s="50" t="str">
        <f ca="1">_xlfn.LET(_xlpm.a,K39,_xlpm.c,M42,_xlpm.x,$X$6,_xlpm.limInf,$B$51,_xlpm.limSup,$C$51,_xlpm.linhaAnt,K40,IF(_xlpm.a="FÉRIAS","FRS",IF(_xlpm.a="FERIADO","FER",IF(_xlpm.a="NTRAB","NTB",IF(AND(_xlpm.a="ATESTADO",_xlpm.c=""),"ATD",IF(_xlpm.c&lt;&gt;"",IF(_xlpm.c&gt;=_xlpm.x,"OK","ANT"),IF(_xlpm.linhaAnt&lt;_xlpm.limInf,"FAL","")))))))</f>
        <v/>
      </c>
      <c r="O42" s="192" t="str">
        <f>IF($N$47&lt;&gt;"SIM","",IFERROR(IF(TRIM(M42&amp;"")="","",_xlfn.LET(_xlpm.v,VALUE(TRIM(M42&amp;"")),_xlpm.alvo,(INT($X$6/100)*60+MOD($X$6,100)),_xlpm.real,(INT(_xlpm.v/100)*60+MOD(_xlpm.v,100)),_xlpm.dif,_xlpm.alvo-_xlpm.real,IF(ABS(_xlpm.dif)&lt;=5,0,_xlpm.dif))*-1),"ER"))</f>
        <v/>
      </c>
      <c r="P42" s="236"/>
      <c r="Q42" s="235"/>
      <c r="R42" s="190"/>
      <c r="S42" s="239" t="str">
        <f t="shared" si="0"/>
        <v/>
      </c>
      <c r="T42" s="233" t="str">
        <f t="shared" si="1"/>
        <v/>
      </c>
      <c r="U42" s="5"/>
      <c r="V42" s="5"/>
    </row>
    <row r="43" spans="1:23" ht="15" customHeight="1" x14ac:dyDescent="0.25">
      <c r="A43" s="162" t="s">
        <v>1</v>
      </c>
      <c r="B43" s="274" t="s">
        <v>124</v>
      </c>
      <c r="C43" s="274"/>
      <c r="D43" s="274"/>
      <c r="E43" s="274"/>
      <c r="F43" s="274"/>
      <c r="G43" s="162" t="s">
        <v>126</v>
      </c>
      <c r="H43" s="162" t="s">
        <v>127</v>
      </c>
      <c r="I43" s="26"/>
      <c r="J43" s="193"/>
      <c r="K43" s="11"/>
      <c r="L43" s="46"/>
      <c r="M43" s="7"/>
      <c r="N43" s="49" t="str">
        <f ca="1">_xlfn.LET(_xlpm.a,K43,_xlpm.c,M43,_xlpm.x,$X$8,_xlpm.y,$Y$8,_xlpm.limInf,$B$51,_xlpm.limSup,$C$51,_xlpm.linhaAnt,K44,IF(_xlpm.a="FÉRIAS","FRS",IF(_xlpm.a="NTRAB","NT",IF(AND(_xlpm.a="ATESTADO",_xlpm.c=""),"ATD",IF(_xlpm.a="FERIADO","FER",IF(_xlpm.c&lt;&gt;"",IF(_xlpm.c&lt;=_xlpm.x,IF(_xlpm.c&gt;_xlpm.y,"DP","OK"),"ATR"),IF(_xlpm.linhaAnt&lt;_xlpm.limInf,"FAL","")))))))</f>
        <v/>
      </c>
      <c r="O43" s="192" t="str">
        <f>IF($N$47&lt;&gt;"SIM","",IFERROR(IF(TRIM(M43&amp;"")="","",_xlfn.LET(_xlpm.v,VALUE(TRIM(M43&amp;"")),_xlpm.alvo,IF(K45="SÁBADO",(INT($Y$8/100)*60+MOD($Y$8,100)),(INT($Y$3/100)*60+MOD($Y$3,100))),_xlpm.real,(INT(_xlpm.v/100)*60+MOD(_xlpm.v,100)),_xlpm.dif,_xlpm.alvo-_xlpm.real,IF(ABS(_xlpm.dif)&lt;=5,0,_xlpm.dif))),"ER"))</f>
        <v/>
      </c>
      <c r="P43" s="236"/>
      <c r="Q43" s="235"/>
      <c r="R43" s="190"/>
      <c r="S43" s="239" t="str">
        <f t="shared" si="0"/>
        <v/>
      </c>
      <c r="T43" s="233" t="str">
        <f t="shared" si="1"/>
        <v/>
      </c>
      <c r="U43" s="5"/>
    </row>
    <row r="44" spans="1:23" x14ac:dyDescent="0.25">
      <c r="A44" s="60"/>
      <c r="B44" s="275"/>
      <c r="C44" s="275"/>
      <c r="D44" s="275"/>
      <c r="E44" s="275"/>
      <c r="F44" s="275"/>
      <c r="G44" s="161"/>
      <c r="H44" s="161"/>
      <c r="I44" s="159" t="str">
        <f>IFERROR(IF(H44="","0",SUM(H44-G44)),"")</f>
        <v>0</v>
      </c>
      <c r="J44" s="158">
        <f>SUM(I54*60+J54)</f>
        <v>0</v>
      </c>
      <c r="K44" s="37">
        <f ca="1">IF($B$51=31,"HOJE",31)</f>
        <v>31</v>
      </c>
      <c r="L44" s="46"/>
      <c r="M44" s="7"/>
      <c r="N44" s="49" t="str">
        <f ca="1">_xlfn.LET(_xlpm.a,K43,_xlpm.c,M44,_xlpm.x,$X$9,_xlpm.limInf,$B$51,_xlpm.limSup,$C$51,_xlpm.linhaAnt,K44,IF(_xlpm.a="FÉRIAS","FRS",IF(_xlpm.a="NTRAB","NT",IF(AND(_xlpm.a="ATESTADO",_xlpm.c=""),"ATD",IF(_xlpm.a="FERIADO","FER",IF(_xlpm.c&lt;&gt;"",IF(_xlpm.c&gt;=_xlpm.x,"OK","ANT"),IF(_xlpm.linhaAnt&lt;_xlpm.limInf,"FAL","")))))))</f>
        <v/>
      </c>
      <c r="O44" s="192" t="str">
        <f>IF($N$47&lt;&gt;"SIM","",IFERROR(IF(TRIM(M44&amp;"")="","",_xlfn.LET(_xlpm.v,VALUE(TRIM(M44&amp;"")),_xlpm.alvo,(INT($X$4/100)*60+MOD($X$4,100)),_xlpm.real,(INT(_xlpm.v/100)*60+MOD(_xlpm.v,100)),_xlpm.dif,_xlpm.alvo-_xlpm.real,IF(ABS(_xlpm.dif)&lt;=5,0,_xlpm.dif))*-1),"ER"))</f>
        <v/>
      </c>
      <c r="P44" s="237"/>
      <c r="Q44" s="238"/>
      <c r="R44" s="190"/>
      <c r="S44" s="239" t="str">
        <f t="shared" si="0"/>
        <v/>
      </c>
      <c r="T44" s="233" t="str">
        <f t="shared" si="1"/>
        <v/>
      </c>
      <c r="U44" s="5"/>
      <c r="W44" s="5"/>
    </row>
    <row r="45" spans="1:23" x14ac:dyDescent="0.25">
      <c r="A45" s="60"/>
      <c r="B45" s="276"/>
      <c r="C45" s="276"/>
      <c r="D45" s="276"/>
      <c r="E45" s="276"/>
      <c r="F45" s="276"/>
      <c r="G45" s="161"/>
      <c r="H45" s="161"/>
      <c r="I45" s="159" t="str">
        <f t="shared" ref="I45:I47" si="2">IF(H45="","0",SUM(H45-G45))</f>
        <v>0</v>
      </c>
      <c r="J45" s="158">
        <f t="shared" ref="J45:J47" si="3">SUM(I55*60+J55)</f>
        <v>0</v>
      </c>
      <c r="K45" s="37" t="str">
        <f ca="1">IF(K44&gt;C53,"",IF(K41="SÁBADO","DOMINGO",IF(K41="DOMINGO","SEGUNDA",IF(K41="SEGUNDA","TERÇA",IF(K41="SEGUNDA","TERÇA",IF(K41="TERÇA","QUARTA",IF(K41="QUARTA","QUINTA",IF(K41="QUINTA","SEXTA",IF(K41="SEXTA","SÁBADO","ERRO")))))))))</f>
        <v>TERÇA</v>
      </c>
      <c r="L45" s="258" t="s">
        <v>16</v>
      </c>
      <c r="M45" s="259"/>
      <c r="N45" s="259"/>
      <c r="O45" s="192" t="str">
        <f>IF($N$47&lt;&gt;"SIM","",IFERROR(IF(TRIM(M45&amp;"")="","",_xlfn.LET(_xlpm.v,VALUE(TRIM(M45&amp;"")),_xlpm.alvo,(INT($Y$5/100)*60+MOD($Y$5,100)),_xlpm.real,(INT(_xlpm.v/100)*60+MOD(_xlpm.v,100)),_xlpm.dif,_xlpm.alvo-_xlpm.real,IF(ABS(_xlpm.dif)&lt;=5,0,_xlpm.dif))),"ER"))</f>
        <v/>
      </c>
      <c r="P45" s="231"/>
      <c r="Q45" s="235"/>
      <c r="R45" s="191"/>
      <c r="S45" s="239" t="str">
        <f t="shared" si="0"/>
        <v/>
      </c>
      <c r="T45" s="233" t="str">
        <f t="shared" si="1"/>
        <v/>
      </c>
      <c r="U45" s="5"/>
    </row>
    <row r="46" spans="1:23" x14ac:dyDescent="0.25">
      <c r="A46" s="60"/>
      <c r="B46" s="260"/>
      <c r="C46" s="260"/>
      <c r="D46" s="260"/>
      <c r="E46" s="260"/>
      <c r="F46" s="260"/>
      <c r="G46" s="161"/>
      <c r="H46" s="161"/>
      <c r="I46" s="159" t="str">
        <f t="shared" si="2"/>
        <v>0</v>
      </c>
      <c r="J46" s="158">
        <f t="shared" si="3"/>
        <v>0</v>
      </c>
      <c r="K46" s="38"/>
      <c r="L46" s="258"/>
      <c r="M46" s="259"/>
      <c r="N46" s="259"/>
      <c r="O46" s="192" t="str">
        <f>IF($N$47&lt;&gt;"SIM","",IFERROR(IF(TRIM(M46&amp;"")="","",_xlfn.LET(_xlpm.v,VALUE(TRIM(M46&amp;"")),_xlpm.alvo,(INT($X$6/100)*60+MOD($X$6,100)),_xlpm.real,(INT(_xlpm.v/100)*60+MOD(_xlpm.v,100)),_xlpm.dif,_xlpm.alvo-_xlpm.real,IF(ABS(_xlpm.dif)&lt;=5,0,_xlpm.dif))*-1),"ER"))</f>
        <v/>
      </c>
      <c r="P46" s="236"/>
      <c r="Q46" s="235"/>
      <c r="R46" s="191"/>
      <c r="S46" s="239" t="str">
        <f t="shared" si="0"/>
        <v/>
      </c>
      <c r="T46" s="233" t="str">
        <f t="shared" si="1"/>
        <v/>
      </c>
      <c r="U46" s="5"/>
    </row>
    <row r="47" spans="1:23" x14ac:dyDescent="0.25">
      <c r="A47" s="60"/>
      <c r="B47" s="260"/>
      <c r="C47" s="260"/>
      <c r="D47" s="260"/>
      <c r="E47" s="260"/>
      <c r="F47" s="260"/>
      <c r="G47" s="161"/>
      <c r="H47" s="161"/>
      <c r="I47" s="159" t="str">
        <f t="shared" si="2"/>
        <v>0</v>
      </c>
      <c r="J47" s="158">
        <f t="shared" si="3"/>
        <v>0</v>
      </c>
      <c r="K47" s="261" t="s">
        <v>56</v>
      </c>
      <c r="L47" s="261"/>
      <c r="M47" s="261"/>
      <c r="N47" s="66" t="s">
        <v>51</v>
      </c>
      <c r="O47" s="62"/>
      <c r="P47" s="236"/>
      <c r="Q47" s="235"/>
      <c r="R47" s="191"/>
      <c r="S47" s="239" t="str">
        <f t="shared" si="0"/>
        <v/>
      </c>
      <c r="T47" s="233" t="str">
        <f t="shared" si="1"/>
        <v/>
      </c>
      <c r="U47" s="5"/>
      <c r="V47" s="5"/>
    </row>
    <row r="48" spans="1:23" x14ac:dyDescent="0.25">
      <c r="A48" s="60"/>
      <c r="B48" s="260"/>
      <c r="C48" s="260"/>
      <c r="D48" s="260"/>
      <c r="E48" s="260"/>
      <c r="F48" s="260"/>
      <c r="G48" s="65"/>
      <c r="H48" s="65"/>
      <c r="I48" s="159" t="str">
        <f t="shared" ref="I48:I50" si="4">IF(H48="","0",SUM(H48-G48))</f>
        <v>0</v>
      </c>
      <c r="J48" s="158">
        <f t="shared" ref="J48:J50" si="5">SUM(I58*60+J58)</f>
        <v>0</v>
      </c>
      <c r="K48" s="184" t="s">
        <v>59</v>
      </c>
      <c r="L48" s="262"/>
      <c r="M48" s="263"/>
      <c r="N48" s="177" t="s">
        <v>38</v>
      </c>
      <c r="O48" s="30"/>
      <c r="P48" s="236"/>
      <c r="Q48" s="235"/>
      <c r="R48" s="191"/>
      <c r="S48" s="239" t="str">
        <f t="shared" si="0"/>
        <v/>
      </c>
      <c r="T48" s="233" t="str">
        <f t="shared" si="1"/>
        <v/>
      </c>
      <c r="U48" s="5"/>
      <c r="W48" s="9" t="s">
        <v>50</v>
      </c>
    </row>
    <row r="49" spans="1:23" x14ac:dyDescent="0.25">
      <c r="A49" s="60"/>
      <c r="B49" s="260"/>
      <c r="C49" s="260"/>
      <c r="D49" s="260"/>
      <c r="E49" s="260"/>
      <c r="F49" s="260"/>
      <c r="G49" s="65"/>
      <c r="H49" s="65"/>
      <c r="I49" s="159" t="str">
        <f t="shared" si="4"/>
        <v>0</v>
      </c>
      <c r="J49" s="158">
        <f t="shared" si="5"/>
        <v>0</v>
      </c>
      <c r="K49" s="184" t="s">
        <v>39</v>
      </c>
      <c r="L49" s="264"/>
      <c r="M49" s="264"/>
      <c r="N49" s="185" t="s">
        <v>38</v>
      </c>
      <c r="O49" s="30"/>
      <c r="P49" s="236"/>
      <c r="Q49" s="235"/>
      <c r="R49" s="191"/>
      <c r="S49" s="239" t="str">
        <f t="shared" si="0"/>
        <v/>
      </c>
      <c r="T49" s="233" t="str">
        <f t="shared" si="1"/>
        <v/>
      </c>
      <c r="U49" s="5"/>
      <c r="W49" s="9" t="s">
        <v>51</v>
      </c>
    </row>
    <row r="50" spans="1:23" x14ac:dyDescent="0.25">
      <c r="A50" s="60"/>
      <c r="B50" s="260"/>
      <c r="C50" s="260"/>
      <c r="D50" s="260"/>
      <c r="E50" s="260"/>
      <c r="F50" s="260"/>
      <c r="G50" s="65"/>
      <c r="H50" s="65"/>
      <c r="I50" s="159" t="str">
        <f t="shared" si="4"/>
        <v>0</v>
      </c>
      <c r="J50" s="158">
        <f t="shared" si="5"/>
        <v>0</v>
      </c>
      <c r="K50" s="184" t="s">
        <v>40</v>
      </c>
      <c r="L50" s="265">
        <f>SUM(J44:J50)</f>
        <v>0</v>
      </c>
      <c r="M50" s="265"/>
      <c r="N50" s="177" t="s">
        <v>38</v>
      </c>
      <c r="O50" s="9"/>
      <c r="P50" s="231"/>
      <c r="Q50" s="235"/>
      <c r="R50" s="191"/>
      <c r="S50" s="239" t="str">
        <f t="shared" si="0"/>
        <v/>
      </c>
      <c r="T50" s="233" t="str">
        <f t="shared" si="1"/>
        <v/>
      </c>
      <c r="U50" s="5"/>
      <c r="V50" s="5"/>
    </row>
    <row r="51" spans="1:23" ht="15" customHeight="1" thickBot="1" x14ac:dyDescent="0.3">
      <c r="A51" s="77">
        <f ca="1">TODAY()</f>
        <v>46091</v>
      </c>
      <c r="B51" s="189">
        <f ca="1">IF(OR(A51&gt;CONFIG!E7,A53&gt;B53,C51&lt;C52),"32",B52)</f>
        <v>10</v>
      </c>
      <c r="C51" s="14">
        <f>CONFIG!G7</f>
        <v>2026</v>
      </c>
      <c r="F51" s="165" t="s">
        <v>123</v>
      </c>
      <c r="G51" s="164">
        <f>IFERROR(SUM(I44:I50),"ERRO")</f>
        <v>0</v>
      </c>
      <c r="H51" s="160" t="s">
        <v>125</v>
      </c>
      <c r="I51" s="9"/>
      <c r="J51" s="9"/>
      <c r="K51" s="183" t="s">
        <v>41</v>
      </c>
      <c r="L51" s="266">
        <f>SUM(E3:E42,J3:J42,O3:O46)</f>
        <v>0</v>
      </c>
      <c r="M51" s="266"/>
      <c r="N51" s="178" t="s">
        <v>38</v>
      </c>
      <c r="O51" s="9"/>
      <c r="P51" s="236"/>
      <c r="Q51" s="235"/>
      <c r="R51" s="191"/>
      <c r="S51" s="239" t="str">
        <f t="shared" si="0"/>
        <v/>
      </c>
      <c r="T51" s="233" t="str">
        <f t="shared" si="1"/>
        <v/>
      </c>
    </row>
    <row r="52" spans="1:23" ht="15.75" thickBot="1" x14ac:dyDescent="0.3">
      <c r="A52" s="13">
        <f ca="1">IF(B53&gt;A53,"01/01/2021",A51)</f>
        <v>46091</v>
      </c>
      <c r="B52" s="14">
        <f ca="1">DAY(A52)</f>
        <v>10</v>
      </c>
      <c r="C52" s="14">
        <f ca="1">YEAR(A51)</f>
        <v>2026</v>
      </c>
      <c r="F52" s="166"/>
      <c r="G52" s="36"/>
      <c r="H52" s="167"/>
      <c r="I52" s="17"/>
      <c r="J52" s="17"/>
      <c r="K52" s="179" t="str">
        <f>IF(L52&lt;0,"A PAGAR","SALDO")</f>
        <v>SALDO</v>
      </c>
      <c r="L52" s="267">
        <f>SUM((L48+L50-L49-L51)/60)*-1</f>
        <v>0</v>
      </c>
      <c r="M52" s="267"/>
      <c r="N52" s="180" t="s">
        <v>42</v>
      </c>
      <c r="O52" s="9"/>
      <c r="P52" s="236"/>
      <c r="Q52" s="235"/>
      <c r="R52" s="191"/>
      <c r="S52" s="239" t="str">
        <f t="shared" si="0"/>
        <v/>
      </c>
      <c r="T52" s="233" t="str">
        <f t="shared" si="1"/>
        <v/>
      </c>
    </row>
    <row r="53" spans="1:23" ht="15.75" thickBot="1" x14ac:dyDescent="0.3">
      <c r="A53" s="14" t="str">
        <f ca="1">TEXT(A51,"MM")</f>
        <v>03</v>
      </c>
      <c r="B53" s="14" t="str">
        <f>(CONFIG!D6)</f>
        <v>03</v>
      </c>
      <c r="C53" s="30">
        <f>(CONFIG!B8)</f>
        <v>31</v>
      </c>
      <c r="D53" s="286" t="str">
        <f>TEXT(VALUE(TEXT(X12, "00\:00")), "h:mm") &amp; " - " &amp; TEXT(VALUE(TEXT(X13, "00\:00")), "h:mm") &amp; " / " &amp; TEXT(VALUE(TEXT(X14, "00\:00")), "h:mm") &amp; " - " &amp; TEXT(VALUE(TEXT(X15, "00\:00")), "h:mm")</f>
        <v>0:00 - 0:00 / 0:00 - 0:00</v>
      </c>
      <c r="E53" s="287"/>
      <c r="F53" s="287"/>
      <c r="G53" s="287"/>
      <c r="H53" s="288"/>
      <c r="I53" s="17"/>
      <c r="J53" s="17"/>
      <c r="K53" s="181" t="str">
        <f>IF(L52&lt;0,"TEMPO","TEMPO")</f>
        <v>TEMPO</v>
      </c>
      <c r="L53" s="252" t="str">
        <f>IF(F55&lt;0,TEXT(ABS(F55),"00"),TEXT(F55,"00")) &amp; ":" &amp; IF(H55&lt;0,TEXT(ABS(H55),"00"),TEXT(H55,"00"))</f>
        <v>00:00</v>
      </c>
      <c r="M53" s="252"/>
      <c r="N53" s="182" t="s">
        <v>43</v>
      </c>
      <c r="O53" s="9"/>
      <c r="P53" s="236"/>
      <c r="Q53" s="235"/>
      <c r="R53" s="191"/>
      <c r="S53" s="239" t="str">
        <f t="shared" si="0"/>
        <v/>
      </c>
      <c r="T53" s="233" t="str">
        <f t="shared" si="1"/>
        <v/>
      </c>
    </row>
    <row r="54" spans="1:23" x14ac:dyDescent="0.25">
      <c r="A54" s="17"/>
      <c r="B54" s="17"/>
      <c r="C54" s="19"/>
      <c r="D54" s="19"/>
      <c r="E54" s="17"/>
      <c r="F54" s="17"/>
      <c r="G54" s="17"/>
      <c r="H54" s="17"/>
      <c r="I54" s="14">
        <f t="shared" ref="I54:I61" si="6">HOUR(I44)</f>
        <v>0</v>
      </c>
      <c r="J54" s="14">
        <f t="shared" ref="J54:J61" si="7">MINUTE(I44)</f>
        <v>0</v>
      </c>
      <c r="K54" s="18"/>
      <c r="L54" s="17"/>
      <c r="M54" s="17"/>
      <c r="N54" s="17"/>
      <c r="O54" s="17"/>
      <c r="P54" s="231"/>
      <c r="Q54" s="235"/>
      <c r="R54" s="191"/>
      <c r="S54" s="239" t="str">
        <f>IF(R54="","",TEXT(R54,"00""/""00""/""0000"))</f>
        <v/>
      </c>
      <c r="T54" s="233" t="str">
        <f>IF(R54="","",LEFT(S54&amp;"00",2))</f>
        <v/>
      </c>
      <c r="U54" s="9" t="s">
        <v>52</v>
      </c>
    </row>
    <row r="55" spans="1:23" x14ac:dyDescent="0.25">
      <c r="A55" s="17"/>
      <c r="B55" s="17"/>
      <c r="C55" s="19"/>
      <c r="D55" s="19"/>
      <c r="E55" s="17"/>
      <c r="F55" s="58">
        <f>TRUNC(L52)</f>
        <v>0</v>
      </c>
      <c r="G55" s="23">
        <f>SUM(L52-F55)</f>
        <v>0</v>
      </c>
      <c r="H55" s="58">
        <f>IF(G55*60&lt;10, ROUND(G55*60,0) + 0, ROUND(G55*60,0))</f>
        <v>0</v>
      </c>
      <c r="I55" s="14">
        <f t="shared" si="6"/>
        <v>0</v>
      </c>
      <c r="J55" s="14">
        <f t="shared" si="7"/>
        <v>0</v>
      </c>
      <c r="K55" s="18"/>
      <c r="L55" s="17"/>
      <c r="M55" s="17"/>
      <c r="N55" s="17"/>
      <c r="O55" s="17"/>
      <c r="P55" s="231"/>
      <c r="Q55" s="235"/>
      <c r="R55" s="191"/>
      <c r="S55" s="239" t="str">
        <f t="shared" ref="S55:S106" si="8">IF(R55="","",TEXT(R55,"00""/""00""/""0000"))</f>
        <v/>
      </c>
      <c r="T55" s="233" t="str">
        <f t="shared" ref="T55:T106" si="9">IF(R55="","",LEFT(S55&amp;"00",2))</f>
        <v/>
      </c>
      <c r="U55" s="9" t="s">
        <v>52</v>
      </c>
    </row>
    <row r="56" spans="1:23" x14ac:dyDescent="0.25">
      <c r="A56" s="17"/>
      <c r="B56" s="17"/>
      <c r="C56" s="19"/>
      <c r="D56" s="19"/>
      <c r="E56" s="17"/>
      <c r="F56" s="17"/>
      <c r="G56" s="17"/>
      <c r="H56" s="17"/>
      <c r="I56" s="14">
        <f t="shared" si="6"/>
        <v>0</v>
      </c>
      <c r="J56" s="14">
        <f t="shared" si="7"/>
        <v>0</v>
      </c>
      <c r="K56" s="18"/>
      <c r="L56" s="17"/>
      <c r="M56" s="17"/>
      <c r="N56" s="17"/>
      <c r="O56" s="17"/>
      <c r="P56" s="236"/>
      <c r="Q56" s="235"/>
      <c r="R56" s="191"/>
      <c r="S56" s="239" t="str">
        <f t="shared" si="8"/>
        <v/>
      </c>
      <c r="T56" s="233" t="str">
        <f t="shared" si="9"/>
        <v/>
      </c>
    </row>
    <row r="57" spans="1:23" x14ac:dyDescent="0.25">
      <c r="A57" s="17"/>
      <c r="B57" s="17"/>
      <c r="C57" s="19"/>
      <c r="D57" s="19"/>
      <c r="E57" s="17"/>
      <c r="F57" s="17"/>
      <c r="G57" s="17"/>
      <c r="H57" s="17"/>
      <c r="I57" s="14">
        <f t="shared" si="6"/>
        <v>0</v>
      </c>
      <c r="J57" s="14">
        <f t="shared" si="7"/>
        <v>0</v>
      </c>
      <c r="K57" s="18"/>
      <c r="L57" s="17"/>
      <c r="M57" s="17"/>
      <c r="N57" s="17"/>
      <c r="O57" s="17"/>
      <c r="P57" s="236"/>
      <c r="Q57" s="235"/>
      <c r="R57" s="191"/>
      <c r="S57" s="239" t="str">
        <f t="shared" si="8"/>
        <v/>
      </c>
      <c r="T57" s="233" t="str">
        <f t="shared" si="9"/>
        <v/>
      </c>
    </row>
    <row r="58" spans="1:23" x14ac:dyDescent="0.25">
      <c r="A58" s="17"/>
      <c r="B58" s="17"/>
      <c r="C58" s="19"/>
      <c r="D58" s="19"/>
      <c r="E58" s="17"/>
      <c r="F58" s="17"/>
      <c r="G58" s="17"/>
      <c r="H58" s="17"/>
      <c r="I58" s="14">
        <f t="shared" si="6"/>
        <v>0</v>
      </c>
      <c r="J58" s="14">
        <f t="shared" si="7"/>
        <v>0</v>
      </c>
      <c r="K58" s="18"/>
      <c r="L58" s="17"/>
      <c r="M58" s="17"/>
      <c r="N58" s="17"/>
      <c r="O58" s="17"/>
      <c r="P58" s="236"/>
      <c r="Q58" s="235"/>
      <c r="R58" s="191"/>
      <c r="S58" s="239" t="str">
        <f t="shared" si="8"/>
        <v/>
      </c>
      <c r="T58" s="233" t="str">
        <f t="shared" si="9"/>
        <v/>
      </c>
    </row>
    <row r="59" spans="1:23" x14ac:dyDescent="0.25">
      <c r="A59" s="17"/>
      <c r="B59" s="17"/>
      <c r="C59" s="19"/>
      <c r="D59" s="19"/>
      <c r="E59" s="17"/>
      <c r="F59" s="17"/>
      <c r="G59" s="17"/>
      <c r="H59" s="17"/>
      <c r="I59" s="14">
        <f t="shared" si="6"/>
        <v>0</v>
      </c>
      <c r="J59" s="14">
        <f t="shared" si="7"/>
        <v>0</v>
      </c>
      <c r="K59" s="18"/>
      <c r="L59" s="17"/>
      <c r="M59" s="17"/>
      <c r="N59" s="17"/>
      <c r="O59" s="17"/>
      <c r="P59" s="236"/>
      <c r="Q59" s="235"/>
      <c r="R59" s="191"/>
      <c r="S59" s="239" t="str">
        <f t="shared" si="8"/>
        <v/>
      </c>
      <c r="T59" s="233" t="str">
        <f t="shared" si="9"/>
        <v/>
      </c>
    </row>
    <row r="60" spans="1:23" x14ac:dyDescent="0.25">
      <c r="A60" s="17"/>
      <c r="B60" s="17"/>
      <c r="C60" s="19"/>
      <c r="D60" s="19"/>
      <c r="E60" s="17"/>
      <c r="F60" s="17"/>
      <c r="G60" s="17"/>
      <c r="H60" s="17"/>
      <c r="I60" s="14">
        <f t="shared" si="6"/>
        <v>0</v>
      </c>
      <c r="J60" s="14">
        <f t="shared" si="7"/>
        <v>0</v>
      </c>
      <c r="K60" s="18"/>
      <c r="L60" s="17"/>
      <c r="M60" s="17"/>
      <c r="N60" s="17"/>
      <c r="O60" s="17"/>
      <c r="P60" s="236"/>
      <c r="Q60" s="235"/>
      <c r="R60" s="191"/>
      <c r="S60" s="239" t="str">
        <f t="shared" si="8"/>
        <v/>
      </c>
      <c r="T60" s="233" t="str">
        <f t="shared" si="9"/>
        <v/>
      </c>
    </row>
    <row r="61" spans="1:23" x14ac:dyDescent="0.25">
      <c r="A61" s="17"/>
      <c r="B61" s="17"/>
      <c r="C61" s="19"/>
      <c r="D61" s="19"/>
      <c r="E61" s="17"/>
      <c r="F61" s="17"/>
      <c r="G61" s="17"/>
      <c r="H61" s="17"/>
      <c r="I61" s="14">
        <f t="shared" si="6"/>
        <v>0</v>
      </c>
      <c r="J61" s="14">
        <f t="shared" si="7"/>
        <v>0</v>
      </c>
      <c r="K61" s="18"/>
      <c r="L61" s="17"/>
      <c r="M61" s="17"/>
      <c r="N61" s="17"/>
      <c r="O61" s="17"/>
      <c r="P61" s="236"/>
      <c r="Q61" s="235"/>
      <c r="R61" s="191"/>
      <c r="S61" s="239" t="str">
        <f t="shared" si="8"/>
        <v/>
      </c>
      <c r="T61" s="233" t="str">
        <f t="shared" si="9"/>
        <v/>
      </c>
    </row>
    <row r="62" spans="1:23" x14ac:dyDescent="0.25">
      <c r="A62" s="17"/>
      <c r="B62" s="17"/>
      <c r="C62" s="19"/>
      <c r="D62" s="19"/>
      <c r="E62" s="17"/>
      <c r="F62" s="17"/>
      <c r="G62" s="17"/>
      <c r="H62" s="17"/>
      <c r="I62" s="17"/>
      <c r="J62" s="17"/>
      <c r="K62" s="17"/>
      <c r="L62" s="17"/>
      <c r="M62" s="17"/>
      <c r="N62" s="17"/>
      <c r="O62" s="17"/>
      <c r="P62" s="236"/>
      <c r="Q62" s="235"/>
      <c r="R62" s="191"/>
      <c r="S62" s="239" t="str">
        <f t="shared" si="8"/>
        <v/>
      </c>
      <c r="T62" s="233" t="str">
        <f t="shared" si="9"/>
        <v/>
      </c>
    </row>
    <row r="63" spans="1:23" x14ac:dyDescent="0.25">
      <c r="A63" s="17"/>
      <c r="B63" s="17"/>
      <c r="C63" s="19"/>
      <c r="D63" s="19"/>
      <c r="E63" s="17"/>
      <c r="F63" s="17"/>
      <c r="G63" s="17"/>
      <c r="H63" s="17"/>
      <c r="I63" s="17"/>
      <c r="J63" s="17"/>
      <c r="K63" s="17"/>
      <c r="L63" s="17"/>
      <c r="M63" s="17"/>
      <c r="N63" s="17"/>
      <c r="O63" s="17"/>
      <c r="P63" s="236"/>
      <c r="Q63" s="235"/>
      <c r="R63" s="191"/>
      <c r="S63" s="239" t="str">
        <f t="shared" si="8"/>
        <v/>
      </c>
      <c r="T63" s="233" t="str">
        <f t="shared" si="9"/>
        <v/>
      </c>
    </row>
    <row r="64" spans="1:23" x14ac:dyDescent="0.25">
      <c r="A64" s="17"/>
      <c r="B64" s="17"/>
      <c r="C64" s="19"/>
      <c r="D64" s="19"/>
      <c r="E64" s="17"/>
      <c r="F64" s="17"/>
      <c r="G64" s="17"/>
      <c r="H64" s="17"/>
      <c r="I64" s="17"/>
      <c r="J64" s="17"/>
      <c r="K64" s="17"/>
      <c r="L64" s="17"/>
      <c r="M64" s="17"/>
      <c r="N64" s="17"/>
      <c r="O64" s="17"/>
      <c r="P64" s="236"/>
      <c r="Q64" s="235"/>
      <c r="R64" s="191"/>
      <c r="S64" s="239" t="str">
        <f t="shared" si="8"/>
        <v/>
      </c>
      <c r="T64" s="233" t="str">
        <f t="shared" si="9"/>
        <v/>
      </c>
    </row>
    <row r="65" spans="1:20" x14ac:dyDescent="0.25">
      <c r="A65" s="17"/>
      <c r="B65" s="17"/>
      <c r="C65" s="19"/>
      <c r="D65" s="19"/>
      <c r="E65" s="17"/>
      <c r="F65" s="17"/>
      <c r="G65" s="17"/>
      <c r="H65" s="17"/>
      <c r="I65" s="17"/>
      <c r="J65" s="17"/>
      <c r="K65" s="17"/>
      <c r="P65" s="231"/>
      <c r="Q65" s="235"/>
      <c r="R65" s="191"/>
      <c r="S65" s="239" t="str">
        <f t="shared" si="8"/>
        <v/>
      </c>
      <c r="T65" s="233" t="str">
        <f t="shared" si="9"/>
        <v/>
      </c>
    </row>
    <row r="66" spans="1:20" x14ac:dyDescent="0.25">
      <c r="A66" s="17"/>
      <c r="B66" s="17"/>
      <c r="C66" s="19"/>
      <c r="D66" s="19"/>
      <c r="E66" s="17"/>
      <c r="F66" s="17"/>
      <c r="G66" s="17"/>
      <c r="H66" s="17"/>
      <c r="I66" s="17"/>
      <c r="J66" s="17"/>
      <c r="K66" s="17"/>
      <c r="P66" s="231"/>
      <c r="Q66" s="235"/>
      <c r="R66" s="191"/>
      <c r="S66" s="239" t="str">
        <f t="shared" si="8"/>
        <v/>
      </c>
      <c r="T66" s="233" t="str">
        <f t="shared" si="9"/>
        <v/>
      </c>
    </row>
    <row r="67" spans="1:20" x14ac:dyDescent="0.25">
      <c r="P67" s="231"/>
      <c r="Q67" s="235"/>
      <c r="R67" s="191"/>
      <c r="S67" s="239" t="str">
        <f t="shared" si="8"/>
        <v/>
      </c>
      <c r="T67" s="233" t="str">
        <f t="shared" si="9"/>
        <v/>
      </c>
    </row>
    <row r="68" spans="1:20" x14ac:dyDescent="0.25">
      <c r="P68" s="231"/>
      <c r="Q68" s="235"/>
      <c r="R68" s="191"/>
      <c r="S68" s="239" t="str">
        <f t="shared" si="8"/>
        <v/>
      </c>
      <c r="T68" s="233" t="str">
        <f t="shared" si="9"/>
        <v/>
      </c>
    </row>
    <row r="69" spans="1:20" x14ac:dyDescent="0.25">
      <c r="P69" s="231"/>
      <c r="Q69" s="235"/>
      <c r="R69" s="191"/>
      <c r="S69" s="239" t="str">
        <f t="shared" si="8"/>
        <v/>
      </c>
      <c r="T69" s="233" t="str">
        <f t="shared" si="9"/>
        <v/>
      </c>
    </row>
    <row r="70" spans="1:20" x14ac:dyDescent="0.25">
      <c r="P70" s="231"/>
      <c r="Q70" s="235"/>
      <c r="R70" s="191"/>
      <c r="S70" s="239" t="str">
        <f t="shared" si="8"/>
        <v/>
      </c>
      <c r="T70" s="233" t="str">
        <f t="shared" si="9"/>
        <v/>
      </c>
    </row>
    <row r="71" spans="1:20" x14ac:dyDescent="0.25">
      <c r="P71" s="231"/>
      <c r="Q71" s="235"/>
      <c r="R71" s="191"/>
      <c r="S71" s="239" t="str">
        <f t="shared" si="8"/>
        <v/>
      </c>
      <c r="T71" s="233" t="str">
        <f t="shared" si="9"/>
        <v/>
      </c>
    </row>
    <row r="72" spans="1:20" x14ac:dyDescent="0.25">
      <c r="P72" s="231"/>
      <c r="Q72" s="235"/>
      <c r="R72" s="191"/>
      <c r="S72" s="239" t="str">
        <f t="shared" si="8"/>
        <v/>
      </c>
      <c r="T72" s="233" t="str">
        <f t="shared" si="9"/>
        <v/>
      </c>
    </row>
    <row r="73" spans="1:20" x14ac:dyDescent="0.25">
      <c r="P73" s="231"/>
      <c r="Q73" s="235"/>
      <c r="R73" s="191"/>
      <c r="S73" s="239" t="str">
        <f t="shared" si="8"/>
        <v/>
      </c>
      <c r="T73" s="233" t="str">
        <f t="shared" si="9"/>
        <v/>
      </c>
    </row>
    <row r="74" spans="1:20" x14ac:dyDescent="0.25">
      <c r="P74" s="231"/>
      <c r="Q74" s="235"/>
      <c r="R74" s="191"/>
      <c r="S74" s="239" t="str">
        <f t="shared" si="8"/>
        <v/>
      </c>
      <c r="T74" s="233" t="str">
        <f t="shared" si="9"/>
        <v/>
      </c>
    </row>
    <row r="75" spans="1:20" x14ac:dyDescent="0.25">
      <c r="P75" s="231"/>
      <c r="Q75" s="235"/>
      <c r="R75" s="191"/>
      <c r="S75" s="239" t="str">
        <f t="shared" si="8"/>
        <v/>
      </c>
      <c r="T75" s="233" t="str">
        <f t="shared" si="9"/>
        <v/>
      </c>
    </row>
    <row r="76" spans="1:20" x14ac:dyDescent="0.25">
      <c r="P76" s="231"/>
      <c r="Q76" s="235"/>
      <c r="R76" s="191"/>
      <c r="S76" s="239" t="str">
        <f t="shared" si="8"/>
        <v/>
      </c>
      <c r="T76" s="233" t="str">
        <f t="shared" si="9"/>
        <v/>
      </c>
    </row>
    <row r="77" spans="1:20" x14ac:dyDescent="0.25">
      <c r="P77" s="231"/>
      <c r="Q77" s="235"/>
      <c r="R77" s="191"/>
      <c r="S77" s="239" t="str">
        <f t="shared" si="8"/>
        <v/>
      </c>
      <c r="T77" s="233" t="str">
        <f t="shared" si="9"/>
        <v/>
      </c>
    </row>
    <row r="78" spans="1:20" x14ac:dyDescent="0.25">
      <c r="P78" s="231"/>
      <c r="Q78" s="235"/>
      <c r="R78" s="191"/>
      <c r="S78" s="239" t="str">
        <f t="shared" si="8"/>
        <v/>
      </c>
      <c r="T78" s="233" t="str">
        <f t="shared" si="9"/>
        <v/>
      </c>
    </row>
    <row r="79" spans="1:20" x14ac:dyDescent="0.25">
      <c r="P79" s="231"/>
      <c r="Q79" s="235"/>
      <c r="R79" s="191"/>
      <c r="S79" s="239" t="str">
        <f t="shared" si="8"/>
        <v/>
      </c>
      <c r="T79" s="233" t="str">
        <f t="shared" si="9"/>
        <v/>
      </c>
    </row>
    <row r="80" spans="1:20" x14ac:dyDescent="0.25">
      <c r="P80" s="231"/>
      <c r="Q80" s="235"/>
      <c r="R80" s="191"/>
      <c r="S80" s="239" t="str">
        <f t="shared" si="8"/>
        <v/>
      </c>
      <c r="T80" s="233" t="str">
        <f t="shared" si="9"/>
        <v/>
      </c>
    </row>
    <row r="81" spans="16:20" x14ac:dyDescent="0.25">
      <c r="P81" s="231"/>
      <c r="Q81" s="235"/>
      <c r="R81" s="191"/>
      <c r="S81" s="239" t="str">
        <f t="shared" si="8"/>
        <v/>
      </c>
      <c r="T81" s="233" t="str">
        <f t="shared" si="9"/>
        <v/>
      </c>
    </row>
    <row r="82" spans="16:20" x14ac:dyDescent="0.25">
      <c r="P82" s="231"/>
      <c r="Q82" s="235"/>
      <c r="R82" s="191"/>
      <c r="S82" s="239" t="str">
        <f t="shared" si="8"/>
        <v/>
      </c>
      <c r="T82" s="233" t="str">
        <f t="shared" si="9"/>
        <v/>
      </c>
    </row>
    <row r="83" spans="16:20" x14ac:dyDescent="0.25">
      <c r="P83" s="231"/>
      <c r="Q83" s="235"/>
      <c r="R83" s="191"/>
      <c r="S83" s="239" t="str">
        <f t="shared" si="8"/>
        <v/>
      </c>
      <c r="T83" s="233" t="str">
        <f t="shared" si="9"/>
        <v/>
      </c>
    </row>
    <row r="84" spans="16:20" x14ac:dyDescent="0.25">
      <c r="P84" s="231"/>
      <c r="Q84" s="235"/>
      <c r="R84" s="191"/>
      <c r="S84" s="239" t="str">
        <f t="shared" si="8"/>
        <v/>
      </c>
      <c r="T84" s="233" t="str">
        <f t="shared" si="9"/>
        <v/>
      </c>
    </row>
    <row r="85" spans="16:20" x14ac:dyDescent="0.25">
      <c r="P85" s="231"/>
      <c r="Q85" s="235"/>
      <c r="R85" s="191"/>
      <c r="S85" s="239" t="str">
        <f t="shared" si="8"/>
        <v/>
      </c>
      <c r="T85" s="233" t="str">
        <f t="shared" si="9"/>
        <v/>
      </c>
    </row>
    <row r="86" spans="16:20" x14ac:dyDescent="0.25">
      <c r="P86" s="231"/>
      <c r="Q86" s="238"/>
      <c r="R86" s="191"/>
      <c r="S86" s="239" t="str">
        <f t="shared" si="8"/>
        <v/>
      </c>
      <c r="T86" s="233" t="str">
        <f t="shared" si="9"/>
        <v/>
      </c>
    </row>
    <row r="87" spans="16:20" x14ac:dyDescent="0.25">
      <c r="P87" s="231"/>
      <c r="Q87" s="232"/>
      <c r="R87" s="191"/>
      <c r="S87" s="239" t="str">
        <f t="shared" si="8"/>
        <v/>
      </c>
      <c r="T87" s="233" t="str">
        <f t="shared" si="9"/>
        <v/>
      </c>
    </row>
    <row r="88" spans="16:20" x14ac:dyDescent="0.25">
      <c r="P88" s="231"/>
      <c r="Q88" s="232"/>
      <c r="R88" s="191"/>
      <c r="S88" s="239" t="str">
        <f t="shared" si="8"/>
        <v/>
      </c>
      <c r="T88" s="233" t="str">
        <f t="shared" si="9"/>
        <v/>
      </c>
    </row>
    <row r="89" spans="16:20" x14ac:dyDescent="0.25">
      <c r="P89" s="231"/>
      <c r="Q89" s="232"/>
      <c r="R89" s="191"/>
      <c r="S89" s="239" t="str">
        <f t="shared" si="8"/>
        <v/>
      </c>
      <c r="T89" s="233" t="str">
        <f t="shared" si="9"/>
        <v/>
      </c>
    </row>
    <row r="90" spans="16:20" x14ac:dyDescent="0.25">
      <c r="P90" s="231"/>
      <c r="Q90" s="232"/>
      <c r="R90" s="191"/>
      <c r="S90" s="239" t="str">
        <f t="shared" si="8"/>
        <v/>
      </c>
      <c r="T90" s="233" t="str">
        <f t="shared" si="9"/>
        <v/>
      </c>
    </row>
    <row r="91" spans="16:20" x14ac:dyDescent="0.25">
      <c r="P91" s="231"/>
      <c r="Q91" s="232"/>
      <c r="R91" s="191"/>
      <c r="S91" s="239" t="str">
        <f t="shared" si="8"/>
        <v/>
      </c>
      <c r="T91" s="233" t="str">
        <f t="shared" si="9"/>
        <v/>
      </c>
    </row>
    <row r="92" spans="16:20" x14ac:dyDescent="0.25">
      <c r="P92" s="231"/>
      <c r="Q92" s="232"/>
      <c r="R92" s="191"/>
      <c r="S92" s="239" t="str">
        <f t="shared" si="8"/>
        <v/>
      </c>
      <c r="T92" s="233" t="str">
        <f t="shared" si="9"/>
        <v/>
      </c>
    </row>
    <row r="93" spans="16:20" x14ac:dyDescent="0.25">
      <c r="P93" s="231"/>
      <c r="Q93" s="232"/>
      <c r="R93" s="191"/>
      <c r="S93" s="239" t="str">
        <f t="shared" si="8"/>
        <v/>
      </c>
      <c r="T93" s="233" t="str">
        <f t="shared" si="9"/>
        <v/>
      </c>
    </row>
    <row r="94" spans="16:20" x14ac:dyDescent="0.25">
      <c r="P94" s="231"/>
      <c r="Q94" s="232"/>
      <c r="R94" s="191"/>
      <c r="S94" s="239" t="str">
        <f t="shared" si="8"/>
        <v/>
      </c>
      <c r="T94" s="233" t="str">
        <f t="shared" si="9"/>
        <v/>
      </c>
    </row>
    <row r="95" spans="16:20" x14ac:dyDescent="0.25">
      <c r="P95" s="231"/>
      <c r="Q95" s="232"/>
      <c r="R95" s="191"/>
      <c r="S95" s="239" t="str">
        <f t="shared" si="8"/>
        <v/>
      </c>
      <c r="T95" s="233" t="str">
        <f t="shared" si="9"/>
        <v/>
      </c>
    </row>
    <row r="96" spans="16:20" x14ac:dyDescent="0.25">
      <c r="P96" s="231"/>
      <c r="Q96" s="232"/>
      <c r="R96" s="191"/>
      <c r="S96" s="239" t="str">
        <f t="shared" si="8"/>
        <v/>
      </c>
      <c r="T96" s="233" t="str">
        <f t="shared" si="9"/>
        <v/>
      </c>
    </row>
    <row r="97" spans="6:20" x14ac:dyDescent="0.25">
      <c r="F97" s="5"/>
      <c r="P97" s="231"/>
      <c r="Q97" s="232"/>
      <c r="R97" s="191"/>
      <c r="S97" s="239" t="str">
        <f t="shared" si="8"/>
        <v/>
      </c>
      <c r="T97" s="233" t="str">
        <f t="shared" si="9"/>
        <v/>
      </c>
    </row>
    <row r="98" spans="6:20" x14ac:dyDescent="0.25">
      <c r="P98" s="231"/>
      <c r="Q98" s="232"/>
      <c r="R98" s="191"/>
      <c r="S98" s="239" t="str">
        <f t="shared" si="8"/>
        <v/>
      </c>
      <c r="T98" s="233" t="str">
        <f t="shared" si="9"/>
        <v/>
      </c>
    </row>
    <row r="99" spans="6:20" x14ac:dyDescent="0.25">
      <c r="P99" s="231"/>
      <c r="Q99" s="232"/>
      <c r="R99" s="191"/>
      <c r="S99" s="239" t="str">
        <f t="shared" si="8"/>
        <v/>
      </c>
      <c r="T99" s="233" t="str">
        <f t="shared" si="9"/>
        <v/>
      </c>
    </row>
    <row r="100" spans="6:20" x14ac:dyDescent="0.25">
      <c r="P100" s="231"/>
      <c r="Q100" s="232"/>
      <c r="R100" s="191"/>
      <c r="S100" s="239" t="str">
        <f t="shared" si="8"/>
        <v/>
      </c>
      <c r="T100" s="233" t="str">
        <f t="shared" si="9"/>
        <v/>
      </c>
    </row>
    <row r="101" spans="6:20" ht="15" customHeight="1" x14ac:dyDescent="0.25">
      <c r="K101" s="63"/>
      <c r="P101" s="231"/>
      <c r="Q101" s="232"/>
      <c r="R101" s="191"/>
      <c r="S101" s="239" t="str">
        <f t="shared" si="8"/>
        <v/>
      </c>
      <c r="T101" s="233" t="str">
        <f t="shared" si="9"/>
        <v/>
      </c>
    </row>
    <row r="102" spans="6:20" x14ac:dyDescent="0.25">
      <c r="K102" s="9" t="s">
        <v>53</v>
      </c>
      <c r="P102" s="231"/>
      <c r="Q102" s="232"/>
      <c r="R102" s="191"/>
      <c r="S102" s="239" t="str">
        <f t="shared" si="8"/>
        <v/>
      </c>
      <c r="T102" s="233" t="str">
        <f t="shared" si="9"/>
        <v/>
      </c>
    </row>
    <row r="103" spans="6:20" ht="15" customHeight="1" x14ac:dyDescent="0.25">
      <c r="K103" s="9" t="s">
        <v>33</v>
      </c>
      <c r="P103" s="231"/>
      <c r="Q103" s="232"/>
      <c r="R103" s="191"/>
      <c r="S103" s="239" t="str">
        <f t="shared" si="8"/>
        <v/>
      </c>
      <c r="T103" s="233" t="str">
        <f t="shared" si="9"/>
        <v/>
      </c>
    </row>
    <row r="104" spans="6:20" x14ac:dyDescent="0.25">
      <c r="K104" s="9" t="s">
        <v>17</v>
      </c>
      <c r="P104" s="231"/>
      <c r="Q104" s="232"/>
      <c r="R104" s="191"/>
      <c r="S104" s="239" t="str">
        <f t="shared" si="8"/>
        <v/>
      </c>
      <c r="T104" s="233" t="str">
        <f t="shared" si="9"/>
        <v/>
      </c>
    </row>
    <row r="105" spans="6:20" x14ac:dyDescent="0.25">
      <c r="K105" s="9" t="s">
        <v>34</v>
      </c>
      <c r="P105" s="231"/>
      <c r="Q105" s="232"/>
      <c r="R105" s="191"/>
      <c r="S105" s="239" t="str">
        <f t="shared" si="8"/>
        <v/>
      </c>
      <c r="T105" s="233" t="str">
        <f t="shared" si="9"/>
        <v/>
      </c>
    </row>
    <row r="106" spans="6:20" x14ac:dyDescent="0.25">
      <c r="P106" s="231"/>
      <c r="Q106" s="232"/>
      <c r="R106" s="191"/>
      <c r="S106" s="239" t="str">
        <f t="shared" si="8"/>
        <v/>
      </c>
      <c r="T106" s="233" t="str">
        <f t="shared" si="9"/>
        <v/>
      </c>
    </row>
    <row r="107" spans="6:20" x14ac:dyDescent="0.25">
      <c r="Q107" s="64"/>
    </row>
    <row r="108" spans="6:20" x14ac:dyDescent="0.25">
      <c r="Q108" s="64"/>
    </row>
    <row r="109" spans="6:20" x14ac:dyDescent="0.25">
      <c r="Q109" s="64"/>
    </row>
    <row r="110" spans="6:20" x14ac:dyDescent="0.25">
      <c r="Q110" s="64"/>
    </row>
    <row r="111" spans="6:20" x14ac:dyDescent="0.25">
      <c r="Q111" s="64"/>
    </row>
    <row r="151" ht="26.25" customHeight="1" x14ac:dyDescent="0.25"/>
    <row r="201" ht="26.25" customHeight="1" x14ac:dyDescent="0.25"/>
    <row r="251" ht="26.25" customHeight="1" x14ac:dyDescent="0.25"/>
    <row r="301" ht="27" customHeight="1" x14ac:dyDescent="0.25"/>
    <row r="351" ht="26.25" customHeight="1" x14ac:dyDescent="0.25"/>
    <row r="401" ht="26.25" customHeight="1" x14ac:dyDescent="0.25"/>
    <row r="451" ht="27" customHeight="1" x14ac:dyDescent="0.25"/>
    <row r="501" ht="27" customHeight="1" x14ac:dyDescent="0.25"/>
    <row r="551" ht="27" customHeight="1" x14ac:dyDescent="0.25"/>
    <row r="601" ht="27" customHeight="1" x14ac:dyDescent="0.25"/>
    <row r="651" ht="27" customHeight="1" x14ac:dyDescent="0.25"/>
  </sheetData>
  <sheetProtection algorithmName="SHA-512" hashValue="BQ4JqIElm01fBqXKxKTRrWzkDXe6BvfeudiP++2FfDUCL8Q99yYp0uJRlPaKJT/SUsIlX3D0rY9O58Vv9ERsfw==" saltValue="pZ7SmjDyWZKURESO06vdVA==" spinCount="100000" sheet="1" objects="1" scenarios="1"/>
  <sortState xmlns:xlrd2="http://schemas.microsoft.com/office/spreadsheetml/2017/richdata2" ref="P3:R106">
    <sortCondition ref="P3:P106"/>
  </sortState>
  <mergeCells count="34">
    <mergeCell ref="W10:X10"/>
    <mergeCell ref="W7:X7"/>
    <mergeCell ref="S1:T1"/>
    <mergeCell ref="W1:X1"/>
    <mergeCell ref="M1:N1"/>
    <mergeCell ref="P1:Q1"/>
    <mergeCell ref="P2:S2"/>
    <mergeCell ref="K1:L1"/>
    <mergeCell ref="B43:F43"/>
    <mergeCell ref="B44:F44"/>
    <mergeCell ref="B45:F45"/>
    <mergeCell ref="B46:F46"/>
    <mergeCell ref="A1:I1"/>
    <mergeCell ref="B13:D14"/>
    <mergeCell ref="G3:I6"/>
    <mergeCell ref="G29:I30"/>
    <mergeCell ref="G31:I34"/>
    <mergeCell ref="L17:N18"/>
    <mergeCell ref="L19:N22"/>
    <mergeCell ref="L45:N46"/>
    <mergeCell ref="B15:D18"/>
    <mergeCell ref="B41:D42"/>
    <mergeCell ref="B47:F47"/>
    <mergeCell ref="L53:M53"/>
    <mergeCell ref="B48:F48"/>
    <mergeCell ref="L48:M48"/>
    <mergeCell ref="B49:F49"/>
    <mergeCell ref="L49:M49"/>
    <mergeCell ref="B50:F50"/>
    <mergeCell ref="L50:M50"/>
    <mergeCell ref="L52:M52"/>
    <mergeCell ref="D53:H53"/>
    <mergeCell ref="L51:M51"/>
    <mergeCell ref="K47:M47"/>
  </mergeCells>
  <conditionalFormatting sqref="A1:N1">
    <cfRule type="containsText" dxfId="10564" priority="130553" operator="containsText" text="NTRAB">
      <formula>NOT(ISERROR(SEARCH("NTRAB",A1)))</formula>
    </cfRule>
    <cfRule type="containsText" dxfId="10563" priority="130554" operator="containsText" text="FERIADO">
      <formula>NOT(ISERROR(SEARCH("FERIADO",A1)))</formula>
    </cfRule>
  </conditionalFormatting>
  <conditionalFormatting sqref="A2:D2 F2:I2">
    <cfRule type="containsText" dxfId="10562" priority="88123" operator="containsText" text="NTRAB">
      <formula>NOT(ISERROR(SEARCH("NTRAB",A2)))</formula>
    </cfRule>
    <cfRule type="containsText" dxfId="10561" priority="88124" operator="containsText" text="FERIADO">
      <formula>NOT(ISERROR(SEARCH("FERIADO",A2)))</formula>
    </cfRule>
  </conditionalFormatting>
  <conditionalFormatting sqref="A2:D2 F2:I2">
    <cfRule type="beginsWith" dxfId="10560" priority="88120" operator="beginsWith" text="FER">
      <formula>LEFT(A2,LEN("FER"))="FER"</formula>
    </cfRule>
    <cfRule type="beginsWith" dxfId="10559" priority="88121" operator="beginsWith" text="FRS">
      <formula>LEFT(A2,LEN("FRS"))="FRS"</formula>
    </cfRule>
    <cfRule type="containsText" dxfId="10558" priority="88122" operator="containsText" text="FÉRIAS">
      <formula>NOT(ISERROR(SEARCH("FÉRIAS",A2)))</formula>
    </cfRule>
  </conditionalFormatting>
  <conditionalFormatting sqref="A2:D2 F2:I2">
    <cfRule type="beginsWith" dxfId="10557" priority="88117" operator="beginsWith" text="ANT">
      <formula>LEFT(A2,LEN("ANT"))="ANT"</formula>
    </cfRule>
    <cfRule type="beginsWith" dxfId="10556" priority="88118" operator="beginsWith" text="FAL">
      <formula>LEFT(A2,LEN("FAL"))="FAL"</formula>
    </cfRule>
    <cfRule type="beginsWith" dxfId="10555" priority="88119" operator="beginsWith" text="ok">
      <formula>LEFT(A2,LEN("ok"))="ok"</formula>
    </cfRule>
  </conditionalFormatting>
  <conditionalFormatting sqref="A2:D2 F2:I2">
    <cfRule type="beginsWith" dxfId="10554" priority="88116" operator="beginsWith" text="ATR">
      <formula>LEFT(A2,LEN("ATR"))="ATR"</formula>
    </cfRule>
  </conditionalFormatting>
  <conditionalFormatting sqref="K2:N2">
    <cfRule type="containsText" dxfId="10553" priority="88114" operator="containsText" text="NTRAB">
      <formula>NOT(ISERROR(SEARCH("NTRAB",K2)))</formula>
    </cfRule>
    <cfRule type="containsText" dxfId="10552" priority="88115" operator="containsText" text="FERIADO">
      <formula>NOT(ISERROR(SEARCH("FERIADO",K2)))</formula>
    </cfRule>
  </conditionalFormatting>
  <conditionalFormatting sqref="K2:N2">
    <cfRule type="beginsWith" dxfId="10551" priority="88111" operator="beginsWith" text="FER">
      <formula>LEFT(K2,LEN("FER"))="FER"</formula>
    </cfRule>
    <cfRule type="beginsWith" dxfId="10550" priority="88112" operator="beginsWith" text="FRS">
      <formula>LEFT(K2,LEN("FRS"))="FRS"</formula>
    </cfRule>
    <cfRule type="containsText" dxfId="10549" priority="88113" operator="containsText" text="FÉRIAS">
      <formula>NOT(ISERROR(SEARCH("FÉRIAS",K2)))</formula>
    </cfRule>
  </conditionalFormatting>
  <conditionalFormatting sqref="K2:N2">
    <cfRule type="beginsWith" dxfId="10548" priority="88108" operator="beginsWith" text="ANT">
      <formula>LEFT(K2,LEN("ANT"))="ANT"</formula>
    </cfRule>
    <cfRule type="beginsWith" dxfId="10547" priority="88109" operator="beginsWith" text="FAL">
      <formula>LEFT(K2,LEN("FAL"))="FAL"</formula>
    </cfRule>
    <cfRule type="beginsWith" dxfId="10546" priority="88110" operator="beginsWith" text="ok">
      <formula>LEFT(K2,LEN("ok"))="ok"</formula>
    </cfRule>
  </conditionalFormatting>
  <conditionalFormatting sqref="K2:N2">
    <cfRule type="beginsWith" dxfId="10545" priority="88107" operator="beginsWith" text="ATR">
      <formula>LEFT(K2,LEN("ATR"))="ATR"</formula>
    </cfRule>
  </conditionalFormatting>
  <conditionalFormatting sqref="T2">
    <cfRule type="expression" dxfId="10544" priority="77189">
      <formula>$P$3=""</formula>
    </cfRule>
  </conditionalFormatting>
  <conditionalFormatting sqref="P2:S2">
    <cfRule type="expression" dxfId="10543" priority="77186">
      <formula>$P$3=""</formula>
    </cfRule>
  </conditionalFormatting>
  <conditionalFormatting sqref="P59:P106 R59:R106">
    <cfRule type="expression" dxfId="10542" priority="43540">
      <formula>$U$54=$U$55</formula>
    </cfRule>
  </conditionalFormatting>
  <conditionalFormatting sqref="P54:P58 R54:T54 R55:R58 S55:T106">
    <cfRule type="expression" dxfId="10541" priority="43539">
      <formula>$U$54=$U$55</formula>
    </cfRule>
  </conditionalFormatting>
  <conditionalFormatting sqref="Q59:Q106">
    <cfRule type="expression" dxfId="10540" priority="43538">
      <formula>$U$54=$U$55</formula>
    </cfRule>
  </conditionalFormatting>
  <conditionalFormatting sqref="Q54:Q58">
    <cfRule type="expression" dxfId="10539" priority="43537">
      <formula>$U$54=$U$55</formula>
    </cfRule>
  </conditionalFormatting>
  <conditionalFormatting sqref="R53:T53">
    <cfRule type="expression" dxfId="10538" priority="43536">
      <formula>$X$56=$Y$56</formula>
    </cfRule>
  </conditionalFormatting>
  <conditionalFormatting sqref="P53">
    <cfRule type="expression" dxfId="10537" priority="43535">
      <formula>$X$56=$Y$56</formula>
    </cfRule>
  </conditionalFormatting>
  <conditionalFormatting sqref="Q53">
    <cfRule type="expression" dxfId="10536" priority="43534">
      <formula>$X$56=$Y$56</formula>
    </cfRule>
  </conditionalFormatting>
  <conditionalFormatting sqref="P3:T53">
    <cfRule type="expression" dxfId="10535" priority="43533">
      <formula>$P$3=""</formula>
    </cfRule>
  </conditionalFormatting>
  <conditionalFormatting sqref="I48">
    <cfRule type="expression" dxfId="10534" priority="10385">
      <formula>$H$48=""</formula>
    </cfRule>
  </conditionalFormatting>
  <conditionalFormatting sqref="I49">
    <cfRule type="expression" dxfId="10533" priority="10384">
      <formula>$H$49=""</formula>
    </cfRule>
  </conditionalFormatting>
  <conditionalFormatting sqref="I50">
    <cfRule type="expression" dxfId="10532" priority="10383">
      <formula>$H$50=""</formula>
    </cfRule>
  </conditionalFormatting>
  <conditionalFormatting sqref="G51">
    <cfRule type="cellIs" dxfId="10531" priority="10380" operator="equal">
      <formula>0</formula>
    </cfRule>
  </conditionalFormatting>
  <conditionalFormatting sqref="H51:H52">
    <cfRule type="expression" dxfId="10530" priority="10379">
      <formula>$G$51=$I$51</formula>
    </cfRule>
  </conditionalFormatting>
  <conditionalFormatting sqref="G52">
    <cfRule type="expression" dxfId="10529" priority="10378">
      <formula>$G$52=0</formula>
    </cfRule>
  </conditionalFormatting>
  <conditionalFormatting sqref="F52">
    <cfRule type="expression" dxfId="10528" priority="10377">
      <formula>$G$52=0</formula>
    </cfRule>
  </conditionalFormatting>
  <conditionalFormatting sqref="F51">
    <cfRule type="expression" dxfId="10527" priority="10376">
      <formula>$G$52=0</formula>
    </cfRule>
  </conditionalFormatting>
  <conditionalFormatting sqref="L52:M52">
    <cfRule type="cellIs" dxfId="10526" priority="10057" operator="lessThan">
      <formula>0</formula>
    </cfRule>
    <cfRule type="cellIs" dxfId="10525" priority="10058" operator="greaterThan">
      <formula>0</formula>
    </cfRule>
  </conditionalFormatting>
  <conditionalFormatting sqref="K52">
    <cfRule type="cellIs" dxfId="10524" priority="10054" operator="equal">
      <formula>"A PAGAR"</formula>
    </cfRule>
    <cfRule type="containsText" dxfId="10523" priority="10055" operator="containsText" text="SALDO">
      <formula>NOT(ISERROR(SEARCH("SALDO",K52)))</formula>
    </cfRule>
    <cfRule type="containsText" dxfId="10522" priority="10056" operator="containsText" text="FALTA">
      <formula>NOT(ISERROR(SEARCH("FALTA",K52)))</formula>
    </cfRule>
  </conditionalFormatting>
  <conditionalFormatting sqref="K52:M53 L51:M51">
    <cfRule type="expression" dxfId="10521" priority="10053">
      <formula>$N$47=$O$47</formula>
    </cfRule>
  </conditionalFormatting>
  <conditionalFormatting sqref="K52:M53 L51:M51">
    <cfRule type="expression" dxfId="10520" priority="10052">
      <formula>$N$47=$W$49</formula>
    </cfRule>
  </conditionalFormatting>
  <conditionalFormatting sqref="N52">
    <cfRule type="expression" dxfId="10519" priority="10050">
      <formula>$L$52&lt;0</formula>
    </cfRule>
    <cfRule type="expression" dxfId="10518" priority="10051">
      <formula>$L$52&gt;0</formula>
    </cfRule>
  </conditionalFormatting>
  <conditionalFormatting sqref="N51:N53">
    <cfRule type="expression" dxfId="10517" priority="10049">
      <formula>$N$47=$W$49</formula>
    </cfRule>
  </conditionalFormatting>
  <conditionalFormatting sqref="L53:M53">
    <cfRule type="expression" dxfId="10516" priority="10048">
      <formula>OR(F55&lt;0,H55&lt;0)</formula>
    </cfRule>
  </conditionalFormatting>
  <conditionalFormatting sqref="K53 N53">
    <cfRule type="expression" dxfId="10515" priority="10047">
      <formula>OR(C55&lt;0,E55&lt;0)</formula>
    </cfRule>
  </conditionalFormatting>
  <conditionalFormatting sqref="K53">
    <cfRule type="expression" dxfId="10514" priority="10046">
      <formula>OR(F55&lt;0,H55&lt;0)</formula>
    </cfRule>
  </conditionalFormatting>
  <conditionalFormatting sqref="K53">
    <cfRule type="containsText" dxfId="10513" priority="10044" operator="containsText" text="SALDO">
      <formula>NOT(ISERROR(SEARCH("SALDO",K53)))</formula>
    </cfRule>
    <cfRule type="containsText" dxfId="10512" priority="10045" operator="containsText" text="FALTA">
      <formula>NOT(ISERROR(SEARCH("FALTA",K53)))</formula>
    </cfRule>
  </conditionalFormatting>
  <conditionalFormatting sqref="K52:K53 L53:N53">
    <cfRule type="expression" dxfId="10511" priority="10043">
      <formula>$N$47="NÃO"</formula>
    </cfRule>
  </conditionalFormatting>
  <conditionalFormatting sqref="L49:M49">
    <cfRule type="cellIs" dxfId="10510" priority="10033" operator="equal">
      <formula>0</formula>
    </cfRule>
    <cfRule type="expression" dxfId="10509" priority="10042">
      <formula>$L$49&lt;0</formula>
    </cfRule>
  </conditionalFormatting>
  <conditionalFormatting sqref="K48:M50">
    <cfRule type="expression" dxfId="10508" priority="10041">
      <formula>$N$47=$O$47</formula>
    </cfRule>
  </conditionalFormatting>
  <conditionalFormatting sqref="K48:M50">
    <cfRule type="expression" dxfId="10507" priority="10040">
      <formula>$N$47=$W$49</formula>
    </cfRule>
  </conditionalFormatting>
  <conditionalFormatting sqref="N48:N50">
    <cfRule type="expression" dxfId="10506" priority="10039">
      <formula>$N$47=$W$49</formula>
    </cfRule>
  </conditionalFormatting>
  <conditionalFormatting sqref="K51">
    <cfRule type="expression" dxfId="10505" priority="10038">
      <formula>$N$47=$O$47</formula>
    </cfRule>
  </conditionalFormatting>
  <conditionalFormatting sqref="K51">
    <cfRule type="expression" dxfId="10504" priority="10037">
      <formula>$N$47=$W$49</formula>
    </cfRule>
  </conditionalFormatting>
  <conditionalFormatting sqref="L50:M50">
    <cfRule type="cellIs" dxfId="10503" priority="10036" operator="equal">
      <formula>0</formula>
    </cfRule>
  </conditionalFormatting>
  <conditionalFormatting sqref="L48:M48">
    <cfRule type="cellIs" dxfId="10502" priority="10034" operator="equal">
      <formula>0</formula>
    </cfRule>
    <cfRule type="cellIs" dxfId="10501" priority="10035" operator="lessThan">
      <formula>0</formula>
    </cfRule>
  </conditionalFormatting>
  <conditionalFormatting sqref="L51:M51">
    <cfRule type="expression" dxfId="10500" priority="10031">
      <formula>AND($L$51=0, $N$47="SIM")</formula>
    </cfRule>
    <cfRule type="expression" dxfId="10499" priority="10032">
      <formula>AND($L$51&lt;0, $N$47="SIM")</formula>
    </cfRule>
  </conditionalFormatting>
  <conditionalFormatting sqref="A6">
    <cfRule type="containsText" dxfId="10498" priority="2126" operator="containsText" text="NTRAB">
      <formula>NOT(ISERROR(SEARCH("NTRAB",A6)))</formula>
    </cfRule>
    <cfRule type="containsText" dxfId="10497" priority="2127" operator="containsText" text="FERIADO">
      <formula>NOT(ISERROR(SEARCH("FERIADO",A6)))</formula>
    </cfRule>
  </conditionalFormatting>
  <conditionalFormatting sqref="A6">
    <cfRule type="containsText" dxfId="10496" priority="2125" operator="containsText" text="FÉRIAS">
      <formula>NOT(ISERROR(SEARCH("FÉRIAS",A6)))</formula>
    </cfRule>
  </conditionalFormatting>
  <conditionalFormatting sqref="A3">
    <cfRule type="containsText" dxfId="10495" priority="2123" operator="containsText" text="NTRAB">
      <formula>NOT(ISERROR(SEARCH("NTRAB",A3)))</formula>
    </cfRule>
    <cfRule type="containsText" dxfId="10494" priority="2124" operator="containsText" text="FERIADO">
      <formula>NOT(ISERROR(SEARCH("FERIADO",A3)))</formula>
    </cfRule>
  </conditionalFormatting>
  <conditionalFormatting sqref="A3">
    <cfRule type="containsText" dxfId="10493" priority="2122" operator="containsText" text="FÉRIAS">
      <formula>NOT(ISERROR(SEARCH("FÉRIAS",A3)))</formula>
    </cfRule>
  </conditionalFormatting>
  <conditionalFormatting sqref="A3 A6">
    <cfRule type="containsText" dxfId="10492" priority="2121" operator="containsText" text="ATESTADO">
      <formula>NOT(ISERROR(SEARCH("ATESTADO",A3)))</formula>
    </cfRule>
  </conditionalFormatting>
  <conditionalFormatting sqref="A4">
    <cfRule type="containsText" dxfId="10491" priority="2119" operator="containsText" text="NTRAB">
      <formula>NOT(ISERROR(SEARCH("NTRAB",A4)))</formula>
    </cfRule>
    <cfRule type="containsText" dxfId="10490" priority="2120" operator="containsText" text="FERIADO">
      <formula>NOT(ISERROR(SEARCH("FERIADO",A4)))</formula>
    </cfRule>
  </conditionalFormatting>
  <conditionalFormatting sqref="A4">
    <cfRule type="containsText" dxfId="10489" priority="2118" operator="containsText" text="FÉRIAS">
      <formula>NOT(ISERROR(SEARCH("FÉRIAS",A4)))</formula>
    </cfRule>
  </conditionalFormatting>
  <conditionalFormatting sqref="A4">
    <cfRule type="expression" dxfId="10488" priority="2114">
      <formula>A3="FERIADO"</formula>
    </cfRule>
    <cfRule type="expression" dxfId="10487" priority="2115">
      <formula>A3="NTRAB"</formula>
    </cfRule>
    <cfRule type="expression" dxfId="10486" priority="2116">
      <formula>A3="FÉRIAS"</formula>
    </cfRule>
    <cfRule type="expression" dxfId="10485" priority="2117">
      <formula>A3="ATESTADO"</formula>
    </cfRule>
  </conditionalFormatting>
  <conditionalFormatting sqref="A4">
    <cfRule type="containsText" dxfId="10484" priority="2113" operator="containsText" text="ATESTADO">
      <formula>NOT(ISERROR(SEARCH("ATESTADO",A4)))</formula>
    </cfRule>
  </conditionalFormatting>
  <conditionalFormatting sqref="A5">
    <cfRule type="containsText" dxfId="10483" priority="2111" operator="containsText" text="NTRAB">
      <formula>NOT(ISERROR(SEARCH("NTRAB",A5)))</formula>
    </cfRule>
    <cfRule type="containsText" dxfId="10482" priority="2112" operator="containsText" text="FERIADO">
      <formula>NOT(ISERROR(SEARCH("FERIADO",A5)))</formula>
    </cfRule>
  </conditionalFormatting>
  <conditionalFormatting sqref="A5">
    <cfRule type="containsText" dxfId="10481" priority="2110" operator="containsText" text="FÉRIAS">
      <formula>NOT(ISERROR(SEARCH("FÉRIAS",A5)))</formula>
    </cfRule>
  </conditionalFormatting>
  <conditionalFormatting sqref="A5">
    <cfRule type="expression" dxfId="10480" priority="2106">
      <formula>A4="FERIADO"</formula>
    </cfRule>
    <cfRule type="expression" dxfId="10479" priority="2107">
      <formula>A4="NTRAB"</formula>
    </cfRule>
    <cfRule type="expression" dxfId="10478" priority="2108">
      <formula>A4="FÉRIAS"</formula>
    </cfRule>
    <cfRule type="expression" dxfId="10477" priority="2109">
      <formula>A4="ATESTADO"</formula>
    </cfRule>
  </conditionalFormatting>
  <conditionalFormatting sqref="A5">
    <cfRule type="containsText" dxfId="10476" priority="2105" operator="containsText" text="ATESTADO">
      <formula>NOT(ISERROR(SEARCH("ATESTADO",A5)))</formula>
    </cfRule>
  </conditionalFormatting>
  <conditionalFormatting sqref="A5">
    <cfRule type="expression" dxfId="10475" priority="2101">
      <formula>A3="ATESTADO"</formula>
    </cfRule>
    <cfRule type="expression" dxfId="10474" priority="2102">
      <formula>A3="FÉRIAS"</formula>
    </cfRule>
    <cfRule type="expression" dxfId="10473" priority="2103">
      <formula>A3="NTRAB"</formula>
    </cfRule>
    <cfRule type="expression" dxfId="10472" priority="2104">
      <formula>A3="FERIADO"</formula>
    </cfRule>
  </conditionalFormatting>
  <conditionalFormatting sqref="A3:A6">
    <cfRule type="containsText" dxfId="10471" priority="2100" operator="containsText" text="HOJE">
      <formula>NOT(ISERROR(SEARCH("HOJE",A3)))</formula>
    </cfRule>
  </conditionalFormatting>
  <conditionalFormatting sqref="A10">
    <cfRule type="containsText" dxfId="10470" priority="2098" operator="containsText" text="NTRAB">
      <formula>NOT(ISERROR(SEARCH("NTRAB",A10)))</formula>
    </cfRule>
    <cfRule type="containsText" dxfId="10469" priority="2099" operator="containsText" text="FERIADO">
      <formula>NOT(ISERROR(SEARCH("FERIADO",A10)))</formula>
    </cfRule>
  </conditionalFormatting>
  <conditionalFormatting sqref="A10">
    <cfRule type="containsText" dxfId="10468" priority="2097" operator="containsText" text="FÉRIAS">
      <formula>NOT(ISERROR(SEARCH("FÉRIAS",A10)))</formula>
    </cfRule>
  </conditionalFormatting>
  <conditionalFormatting sqref="A7">
    <cfRule type="containsText" dxfId="10467" priority="2095" operator="containsText" text="NTRAB">
      <formula>NOT(ISERROR(SEARCH("NTRAB",A7)))</formula>
    </cfRule>
    <cfRule type="containsText" dxfId="10466" priority="2096" operator="containsText" text="FERIADO">
      <formula>NOT(ISERROR(SEARCH("FERIADO",A7)))</formula>
    </cfRule>
  </conditionalFormatting>
  <conditionalFormatting sqref="A7">
    <cfRule type="containsText" dxfId="10465" priority="2094" operator="containsText" text="FÉRIAS">
      <formula>NOT(ISERROR(SEARCH("FÉRIAS",A7)))</formula>
    </cfRule>
  </conditionalFormatting>
  <conditionalFormatting sqref="A7 A10">
    <cfRule type="containsText" dxfId="10464" priority="2093" operator="containsText" text="ATESTADO">
      <formula>NOT(ISERROR(SEARCH("ATESTADO",A7)))</formula>
    </cfRule>
  </conditionalFormatting>
  <conditionalFormatting sqref="A8">
    <cfRule type="containsText" dxfId="10463" priority="2091" operator="containsText" text="NTRAB">
      <formula>NOT(ISERROR(SEARCH("NTRAB",A8)))</formula>
    </cfRule>
    <cfRule type="containsText" dxfId="10462" priority="2092" operator="containsText" text="FERIADO">
      <formula>NOT(ISERROR(SEARCH("FERIADO",A8)))</formula>
    </cfRule>
  </conditionalFormatting>
  <conditionalFormatting sqref="A8">
    <cfRule type="containsText" dxfId="10461" priority="2090" operator="containsText" text="FÉRIAS">
      <formula>NOT(ISERROR(SEARCH("FÉRIAS",A8)))</formula>
    </cfRule>
  </conditionalFormatting>
  <conditionalFormatting sqref="A8">
    <cfRule type="expression" dxfId="10460" priority="2086">
      <formula>A7="FERIADO"</formula>
    </cfRule>
    <cfRule type="expression" dxfId="10459" priority="2087">
      <formula>A7="NTRAB"</formula>
    </cfRule>
    <cfRule type="expression" dxfId="10458" priority="2088">
      <formula>A7="FÉRIAS"</formula>
    </cfRule>
    <cfRule type="expression" dxfId="10457" priority="2089">
      <formula>A7="ATESTADO"</formula>
    </cfRule>
  </conditionalFormatting>
  <conditionalFormatting sqref="A8">
    <cfRule type="containsText" dxfId="10456" priority="2085" operator="containsText" text="ATESTADO">
      <formula>NOT(ISERROR(SEARCH("ATESTADO",A8)))</formula>
    </cfRule>
  </conditionalFormatting>
  <conditionalFormatting sqref="A9">
    <cfRule type="containsText" dxfId="10455" priority="2083" operator="containsText" text="NTRAB">
      <formula>NOT(ISERROR(SEARCH("NTRAB",A9)))</formula>
    </cfRule>
    <cfRule type="containsText" dxfId="10454" priority="2084" operator="containsText" text="FERIADO">
      <formula>NOT(ISERROR(SEARCH("FERIADO",A9)))</formula>
    </cfRule>
  </conditionalFormatting>
  <conditionalFormatting sqref="A9">
    <cfRule type="containsText" dxfId="10453" priority="2082" operator="containsText" text="FÉRIAS">
      <formula>NOT(ISERROR(SEARCH("FÉRIAS",A9)))</formula>
    </cfRule>
  </conditionalFormatting>
  <conditionalFormatting sqref="A9">
    <cfRule type="expression" dxfId="10452" priority="2078">
      <formula>A8="FERIADO"</formula>
    </cfRule>
    <cfRule type="expression" dxfId="10451" priority="2079">
      <formula>A8="NTRAB"</formula>
    </cfRule>
    <cfRule type="expression" dxfId="10450" priority="2080">
      <formula>A8="FÉRIAS"</formula>
    </cfRule>
    <cfRule type="expression" dxfId="10449" priority="2081">
      <formula>A8="ATESTADO"</formula>
    </cfRule>
  </conditionalFormatting>
  <conditionalFormatting sqref="A9">
    <cfRule type="containsText" dxfId="10448" priority="2077" operator="containsText" text="ATESTADO">
      <formula>NOT(ISERROR(SEARCH("ATESTADO",A9)))</formula>
    </cfRule>
  </conditionalFormatting>
  <conditionalFormatting sqref="A9">
    <cfRule type="expression" dxfId="10447" priority="2073">
      <formula>A7="ATESTADO"</formula>
    </cfRule>
    <cfRule type="expression" dxfId="10446" priority="2074">
      <formula>A7="FÉRIAS"</formula>
    </cfRule>
    <cfRule type="expression" dxfId="10445" priority="2075">
      <formula>A7="NTRAB"</formula>
    </cfRule>
    <cfRule type="expression" dxfId="10444" priority="2076">
      <formula>A7="FERIADO"</formula>
    </cfRule>
  </conditionalFormatting>
  <conditionalFormatting sqref="A7:A10">
    <cfRule type="containsText" dxfId="10443" priority="2072" operator="containsText" text="HOJE">
      <formula>NOT(ISERROR(SEARCH("HOJE",A7)))</formula>
    </cfRule>
  </conditionalFormatting>
  <conditionalFormatting sqref="A14">
    <cfRule type="containsText" dxfId="10442" priority="2070" operator="containsText" text="NTRAB">
      <formula>NOT(ISERROR(SEARCH("NTRAB",A14)))</formula>
    </cfRule>
    <cfRule type="containsText" dxfId="10441" priority="2071" operator="containsText" text="FERIADO">
      <formula>NOT(ISERROR(SEARCH("FERIADO",A14)))</formula>
    </cfRule>
  </conditionalFormatting>
  <conditionalFormatting sqref="A14">
    <cfRule type="containsText" dxfId="10440" priority="2069" operator="containsText" text="FÉRIAS">
      <formula>NOT(ISERROR(SEARCH("FÉRIAS",A14)))</formula>
    </cfRule>
  </conditionalFormatting>
  <conditionalFormatting sqref="A11">
    <cfRule type="containsText" dxfId="10439" priority="2067" operator="containsText" text="NTRAB">
      <formula>NOT(ISERROR(SEARCH("NTRAB",A11)))</formula>
    </cfRule>
    <cfRule type="containsText" dxfId="10438" priority="2068" operator="containsText" text="FERIADO">
      <formula>NOT(ISERROR(SEARCH("FERIADO",A11)))</formula>
    </cfRule>
  </conditionalFormatting>
  <conditionalFormatting sqref="A11">
    <cfRule type="containsText" dxfId="10437" priority="2066" operator="containsText" text="FÉRIAS">
      <formula>NOT(ISERROR(SEARCH("FÉRIAS",A11)))</formula>
    </cfRule>
  </conditionalFormatting>
  <conditionalFormatting sqref="A11 A14">
    <cfRule type="containsText" dxfId="10436" priority="2065" operator="containsText" text="ATESTADO">
      <formula>NOT(ISERROR(SEARCH("ATESTADO",A11)))</formula>
    </cfRule>
  </conditionalFormatting>
  <conditionalFormatting sqref="A12">
    <cfRule type="containsText" dxfId="10435" priority="2063" operator="containsText" text="NTRAB">
      <formula>NOT(ISERROR(SEARCH("NTRAB",A12)))</formula>
    </cfRule>
    <cfRule type="containsText" dxfId="10434" priority="2064" operator="containsText" text="FERIADO">
      <formula>NOT(ISERROR(SEARCH("FERIADO",A12)))</formula>
    </cfRule>
  </conditionalFormatting>
  <conditionalFormatting sqref="A12">
    <cfRule type="containsText" dxfId="10433" priority="2062" operator="containsText" text="FÉRIAS">
      <formula>NOT(ISERROR(SEARCH("FÉRIAS",A12)))</formula>
    </cfRule>
  </conditionalFormatting>
  <conditionalFormatting sqref="A12">
    <cfRule type="expression" dxfId="10432" priority="2058">
      <formula>A11="FERIADO"</formula>
    </cfRule>
    <cfRule type="expression" dxfId="10431" priority="2059">
      <formula>A11="NTRAB"</formula>
    </cfRule>
    <cfRule type="expression" dxfId="10430" priority="2060">
      <formula>A11="FÉRIAS"</formula>
    </cfRule>
    <cfRule type="expression" dxfId="10429" priority="2061">
      <formula>A11="ATESTADO"</formula>
    </cfRule>
  </conditionalFormatting>
  <conditionalFormatting sqref="A12">
    <cfRule type="containsText" dxfId="10428" priority="2057" operator="containsText" text="ATESTADO">
      <formula>NOT(ISERROR(SEARCH("ATESTADO",A12)))</formula>
    </cfRule>
  </conditionalFormatting>
  <conditionalFormatting sqref="A11:A12 A14">
    <cfRule type="containsText" dxfId="10427" priority="2056" operator="containsText" text="HOJE">
      <formula>NOT(ISERROR(SEARCH("HOJE",A11)))</formula>
    </cfRule>
  </conditionalFormatting>
  <conditionalFormatting sqref="A18">
    <cfRule type="containsText" dxfId="10426" priority="2054" operator="containsText" text="NTRAB">
      <formula>NOT(ISERROR(SEARCH("NTRAB",A18)))</formula>
    </cfRule>
    <cfRule type="containsText" dxfId="10425" priority="2055" operator="containsText" text="FERIADO">
      <formula>NOT(ISERROR(SEARCH("FERIADO",A18)))</formula>
    </cfRule>
  </conditionalFormatting>
  <conditionalFormatting sqref="A18">
    <cfRule type="containsText" dxfId="10424" priority="2053" operator="containsText" text="FÉRIAS">
      <formula>NOT(ISERROR(SEARCH("FÉRIAS",A18)))</formula>
    </cfRule>
  </conditionalFormatting>
  <conditionalFormatting sqref="A15">
    <cfRule type="containsText" dxfId="10423" priority="2051" operator="containsText" text="NTRAB">
      <formula>NOT(ISERROR(SEARCH("NTRAB",A15)))</formula>
    </cfRule>
    <cfRule type="containsText" dxfId="10422" priority="2052" operator="containsText" text="FERIADO">
      <formula>NOT(ISERROR(SEARCH("FERIADO",A15)))</formula>
    </cfRule>
  </conditionalFormatting>
  <conditionalFormatting sqref="A15">
    <cfRule type="containsText" dxfId="10421" priority="2050" operator="containsText" text="FÉRIAS">
      <formula>NOT(ISERROR(SEARCH("FÉRIAS",A15)))</formula>
    </cfRule>
  </conditionalFormatting>
  <conditionalFormatting sqref="A15 A18">
    <cfRule type="containsText" dxfId="10420" priority="2049" operator="containsText" text="ATESTADO">
      <formula>NOT(ISERROR(SEARCH("ATESTADO",A15)))</formula>
    </cfRule>
  </conditionalFormatting>
  <conditionalFormatting sqref="A16">
    <cfRule type="containsText" dxfId="10419" priority="2047" operator="containsText" text="NTRAB">
      <formula>NOT(ISERROR(SEARCH("NTRAB",A16)))</formula>
    </cfRule>
    <cfRule type="containsText" dxfId="10418" priority="2048" operator="containsText" text="FERIADO">
      <formula>NOT(ISERROR(SEARCH("FERIADO",A16)))</formula>
    </cfRule>
  </conditionalFormatting>
  <conditionalFormatting sqref="A16">
    <cfRule type="containsText" dxfId="10417" priority="2046" operator="containsText" text="FÉRIAS">
      <formula>NOT(ISERROR(SEARCH("FÉRIAS",A16)))</formula>
    </cfRule>
  </conditionalFormatting>
  <conditionalFormatting sqref="A16">
    <cfRule type="expression" dxfId="10416" priority="2042">
      <formula>A15="FERIADO"</formula>
    </cfRule>
    <cfRule type="expression" dxfId="10415" priority="2043">
      <formula>A15="NTRAB"</formula>
    </cfRule>
    <cfRule type="expression" dxfId="10414" priority="2044">
      <formula>A15="FÉRIAS"</formula>
    </cfRule>
    <cfRule type="expression" dxfId="10413" priority="2045">
      <formula>A15="ATESTADO"</formula>
    </cfRule>
  </conditionalFormatting>
  <conditionalFormatting sqref="A16">
    <cfRule type="containsText" dxfId="10412" priority="2041" operator="containsText" text="ATESTADO">
      <formula>NOT(ISERROR(SEARCH("ATESTADO",A16)))</formula>
    </cfRule>
  </conditionalFormatting>
  <conditionalFormatting sqref="A15:A16 A18">
    <cfRule type="containsText" dxfId="10411" priority="2040" operator="containsText" text="HOJE">
      <formula>NOT(ISERROR(SEARCH("HOJE",A15)))</formula>
    </cfRule>
  </conditionalFormatting>
  <conditionalFormatting sqref="A22">
    <cfRule type="containsText" dxfId="10410" priority="2038" operator="containsText" text="NTRAB">
      <formula>NOT(ISERROR(SEARCH("NTRAB",A22)))</formula>
    </cfRule>
    <cfRule type="containsText" dxfId="10409" priority="2039" operator="containsText" text="FERIADO">
      <formula>NOT(ISERROR(SEARCH("FERIADO",A22)))</formula>
    </cfRule>
  </conditionalFormatting>
  <conditionalFormatting sqref="A22">
    <cfRule type="containsText" dxfId="10408" priority="2037" operator="containsText" text="FÉRIAS">
      <formula>NOT(ISERROR(SEARCH("FÉRIAS",A22)))</formula>
    </cfRule>
  </conditionalFormatting>
  <conditionalFormatting sqref="A19">
    <cfRule type="containsText" dxfId="10407" priority="2035" operator="containsText" text="NTRAB">
      <formula>NOT(ISERROR(SEARCH("NTRAB",A19)))</formula>
    </cfRule>
    <cfRule type="containsText" dxfId="10406" priority="2036" operator="containsText" text="FERIADO">
      <formula>NOT(ISERROR(SEARCH("FERIADO",A19)))</formula>
    </cfRule>
  </conditionalFormatting>
  <conditionalFormatting sqref="A19">
    <cfRule type="containsText" dxfId="10405" priority="2034" operator="containsText" text="FÉRIAS">
      <formula>NOT(ISERROR(SEARCH("FÉRIAS",A19)))</formula>
    </cfRule>
  </conditionalFormatting>
  <conditionalFormatting sqref="A19 A22">
    <cfRule type="containsText" dxfId="10404" priority="2033" operator="containsText" text="ATESTADO">
      <formula>NOT(ISERROR(SEARCH("ATESTADO",A19)))</formula>
    </cfRule>
  </conditionalFormatting>
  <conditionalFormatting sqref="A20">
    <cfRule type="containsText" dxfId="10403" priority="2031" operator="containsText" text="NTRAB">
      <formula>NOT(ISERROR(SEARCH("NTRAB",A20)))</formula>
    </cfRule>
    <cfRule type="containsText" dxfId="10402" priority="2032" operator="containsText" text="FERIADO">
      <formula>NOT(ISERROR(SEARCH("FERIADO",A20)))</formula>
    </cfRule>
  </conditionalFormatting>
  <conditionalFormatting sqref="A20">
    <cfRule type="containsText" dxfId="10401" priority="2030" operator="containsText" text="FÉRIAS">
      <formula>NOT(ISERROR(SEARCH("FÉRIAS",A20)))</formula>
    </cfRule>
  </conditionalFormatting>
  <conditionalFormatting sqref="A20">
    <cfRule type="expression" dxfId="10400" priority="2026">
      <formula>A19="FERIADO"</formula>
    </cfRule>
    <cfRule type="expression" dxfId="10399" priority="2027">
      <formula>A19="NTRAB"</formula>
    </cfRule>
    <cfRule type="expression" dxfId="10398" priority="2028">
      <formula>A19="FÉRIAS"</formula>
    </cfRule>
    <cfRule type="expression" dxfId="10397" priority="2029">
      <formula>A19="ATESTADO"</formula>
    </cfRule>
  </conditionalFormatting>
  <conditionalFormatting sqref="A20">
    <cfRule type="containsText" dxfId="10396" priority="2025" operator="containsText" text="ATESTADO">
      <formula>NOT(ISERROR(SEARCH("ATESTADO",A20)))</formula>
    </cfRule>
  </conditionalFormatting>
  <conditionalFormatting sqref="A19:A20 A22">
    <cfRule type="containsText" dxfId="10395" priority="2024" operator="containsText" text="HOJE">
      <formula>NOT(ISERROR(SEARCH("HOJE",A19)))</formula>
    </cfRule>
  </conditionalFormatting>
  <conditionalFormatting sqref="A26">
    <cfRule type="containsText" dxfId="10394" priority="2022" operator="containsText" text="NTRAB">
      <formula>NOT(ISERROR(SEARCH("NTRAB",A26)))</formula>
    </cfRule>
    <cfRule type="containsText" dxfId="10393" priority="2023" operator="containsText" text="FERIADO">
      <formula>NOT(ISERROR(SEARCH("FERIADO",A26)))</formula>
    </cfRule>
  </conditionalFormatting>
  <conditionalFormatting sqref="A26">
    <cfRule type="containsText" dxfId="10392" priority="2021" operator="containsText" text="FÉRIAS">
      <formula>NOT(ISERROR(SEARCH("FÉRIAS",A26)))</formula>
    </cfRule>
  </conditionalFormatting>
  <conditionalFormatting sqref="A23">
    <cfRule type="containsText" dxfId="10391" priority="2019" operator="containsText" text="NTRAB">
      <formula>NOT(ISERROR(SEARCH("NTRAB",A23)))</formula>
    </cfRule>
    <cfRule type="containsText" dxfId="10390" priority="2020" operator="containsText" text="FERIADO">
      <formula>NOT(ISERROR(SEARCH("FERIADO",A23)))</formula>
    </cfRule>
  </conditionalFormatting>
  <conditionalFormatting sqref="A23">
    <cfRule type="containsText" dxfId="10389" priority="2018" operator="containsText" text="FÉRIAS">
      <formula>NOT(ISERROR(SEARCH("FÉRIAS",A23)))</formula>
    </cfRule>
  </conditionalFormatting>
  <conditionalFormatting sqref="A23 A26">
    <cfRule type="containsText" dxfId="10388" priority="2017" operator="containsText" text="ATESTADO">
      <formula>NOT(ISERROR(SEARCH("ATESTADO",A23)))</formula>
    </cfRule>
  </conditionalFormatting>
  <conditionalFormatting sqref="A24">
    <cfRule type="containsText" dxfId="10387" priority="2015" operator="containsText" text="NTRAB">
      <formula>NOT(ISERROR(SEARCH("NTRAB",A24)))</formula>
    </cfRule>
    <cfRule type="containsText" dxfId="10386" priority="2016" operator="containsText" text="FERIADO">
      <formula>NOT(ISERROR(SEARCH("FERIADO",A24)))</formula>
    </cfRule>
  </conditionalFormatting>
  <conditionalFormatting sqref="A24">
    <cfRule type="containsText" dxfId="10385" priority="2014" operator="containsText" text="FÉRIAS">
      <formula>NOT(ISERROR(SEARCH("FÉRIAS",A24)))</formula>
    </cfRule>
  </conditionalFormatting>
  <conditionalFormatting sqref="A24">
    <cfRule type="expression" dxfId="10384" priority="2010">
      <formula>A23="FERIADO"</formula>
    </cfRule>
    <cfRule type="expression" dxfId="10383" priority="2011">
      <formula>A23="NTRAB"</formula>
    </cfRule>
    <cfRule type="expression" dxfId="10382" priority="2012">
      <formula>A23="FÉRIAS"</formula>
    </cfRule>
    <cfRule type="expression" dxfId="10381" priority="2013">
      <formula>A23="ATESTADO"</formula>
    </cfRule>
  </conditionalFormatting>
  <conditionalFormatting sqref="A24">
    <cfRule type="containsText" dxfId="10380" priority="2009" operator="containsText" text="ATESTADO">
      <formula>NOT(ISERROR(SEARCH("ATESTADO",A24)))</formula>
    </cfRule>
  </conditionalFormatting>
  <conditionalFormatting sqref="A23:A24 A26">
    <cfRule type="containsText" dxfId="10379" priority="2008" operator="containsText" text="HOJE">
      <formula>NOT(ISERROR(SEARCH("HOJE",A23)))</formula>
    </cfRule>
  </conditionalFormatting>
  <conditionalFormatting sqref="A30">
    <cfRule type="containsText" dxfId="10378" priority="2006" operator="containsText" text="NTRAB">
      <formula>NOT(ISERROR(SEARCH("NTRAB",A30)))</formula>
    </cfRule>
    <cfRule type="containsText" dxfId="10377" priority="2007" operator="containsText" text="FERIADO">
      <formula>NOT(ISERROR(SEARCH("FERIADO",A30)))</formula>
    </cfRule>
  </conditionalFormatting>
  <conditionalFormatting sqref="A30">
    <cfRule type="containsText" dxfId="10376" priority="2005" operator="containsText" text="FÉRIAS">
      <formula>NOT(ISERROR(SEARCH("FÉRIAS",A30)))</formula>
    </cfRule>
  </conditionalFormatting>
  <conditionalFormatting sqref="A27">
    <cfRule type="containsText" dxfId="10375" priority="2003" operator="containsText" text="NTRAB">
      <formula>NOT(ISERROR(SEARCH("NTRAB",A27)))</formula>
    </cfRule>
    <cfRule type="containsText" dxfId="10374" priority="2004" operator="containsText" text="FERIADO">
      <formula>NOT(ISERROR(SEARCH("FERIADO",A27)))</formula>
    </cfRule>
  </conditionalFormatting>
  <conditionalFormatting sqref="A27">
    <cfRule type="containsText" dxfId="10373" priority="2002" operator="containsText" text="FÉRIAS">
      <formula>NOT(ISERROR(SEARCH("FÉRIAS",A27)))</formula>
    </cfRule>
  </conditionalFormatting>
  <conditionalFormatting sqref="A27 A30">
    <cfRule type="containsText" dxfId="10372" priority="2001" operator="containsText" text="ATESTADO">
      <formula>NOT(ISERROR(SEARCH("ATESTADO",A27)))</formula>
    </cfRule>
  </conditionalFormatting>
  <conditionalFormatting sqref="A28">
    <cfRule type="containsText" dxfId="10371" priority="1999" operator="containsText" text="NTRAB">
      <formula>NOT(ISERROR(SEARCH("NTRAB",A28)))</formula>
    </cfRule>
    <cfRule type="containsText" dxfId="10370" priority="2000" operator="containsText" text="FERIADO">
      <formula>NOT(ISERROR(SEARCH("FERIADO",A28)))</formula>
    </cfRule>
  </conditionalFormatting>
  <conditionalFormatting sqref="A28">
    <cfRule type="containsText" dxfId="10369" priority="1998" operator="containsText" text="FÉRIAS">
      <formula>NOT(ISERROR(SEARCH("FÉRIAS",A28)))</formula>
    </cfRule>
  </conditionalFormatting>
  <conditionalFormatting sqref="A28">
    <cfRule type="expression" dxfId="10368" priority="1994">
      <formula>A27="FERIADO"</formula>
    </cfRule>
    <cfRule type="expression" dxfId="10367" priority="1995">
      <formula>A27="NTRAB"</formula>
    </cfRule>
    <cfRule type="expression" dxfId="10366" priority="1996">
      <formula>A27="FÉRIAS"</formula>
    </cfRule>
    <cfRule type="expression" dxfId="10365" priority="1997">
      <formula>A27="ATESTADO"</formula>
    </cfRule>
  </conditionalFormatting>
  <conditionalFormatting sqref="A28">
    <cfRule type="containsText" dxfId="10364" priority="1993" operator="containsText" text="ATESTADO">
      <formula>NOT(ISERROR(SEARCH("ATESTADO",A28)))</formula>
    </cfRule>
  </conditionalFormatting>
  <conditionalFormatting sqref="A27:A28 A30">
    <cfRule type="containsText" dxfId="10363" priority="1992" operator="containsText" text="HOJE">
      <formula>NOT(ISERROR(SEARCH("HOJE",A27)))</formula>
    </cfRule>
  </conditionalFormatting>
  <conditionalFormatting sqref="A34">
    <cfRule type="containsText" dxfId="10362" priority="1990" operator="containsText" text="NTRAB">
      <formula>NOT(ISERROR(SEARCH("NTRAB",A34)))</formula>
    </cfRule>
    <cfRule type="containsText" dxfId="10361" priority="1991" operator="containsText" text="FERIADO">
      <formula>NOT(ISERROR(SEARCH("FERIADO",A34)))</formula>
    </cfRule>
  </conditionalFormatting>
  <conditionalFormatting sqref="A34">
    <cfRule type="containsText" dxfId="10360" priority="1989" operator="containsText" text="FÉRIAS">
      <formula>NOT(ISERROR(SEARCH("FÉRIAS",A34)))</formula>
    </cfRule>
  </conditionalFormatting>
  <conditionalFormatting sqref="A31">
    <cfRule type="containsText" dxfId="10359" priority="1987" operator="containsText" text="NTRAB">
      <formula>NOT(ISERROR(SEARCH("NTRAB",A31)))</formula>
    </cfRule>
    <cfRule type="containsText" dxfId="10358" priority="1988" operator="containsText" text="FERIADO">
      <formula>NOT(ISERROR(SEARCH("FERIADO",A31)))</formula>
    </cfRule>
  </conditionalFormatting>
  <conditionalFormatting sqref="A31">
    <cfRule type="containsText" dxfId="10357" priority="1986" operator="containsText" text="FÉRIAS">
      <formula>NOT(ISERROR(SEARCH("FÉRIAS",A31)))</formula>
    </cfRule>
  </conditionalFormatting>
  <conditionalFormatting sqref="A31 A34">
    <cfRule type="containsText" dxfId="10356" priority="1985" operator="containsText" text="ATESTADO">
      <formula>NOT(ISERROR(SEARCH("ATESTADO",A31)))</formula>
    </cfRule>
  </conditionalFormatting>
  <conditionalFormatting sqref="A32">
    <cfRule type="containsText" dxfId="10355" priority="1983" operator="containsText" text="NTRAB">
      <formula>NOT(ISERROR(SEARCH("NTRAB",A32)))</formula>
    </cfRule>
    <cfRule type="containsText" dxfId="10354" priority="1984" operator="containsText" text="FERIADO">
      <formula>NOT(ISERROR(SEARCH("FERIADO",A32)))</formula>
    </cfRule>
  </conditionalFormatting>
  <conditionalFormatting sqref="A32">
    <cfRule type="containsText" dxfId="10353" priority="1982" operator="containsText" text="FÉRIAS">
      <formula>NOT(ISERROR(SEARCH("FÉRIAS",A32)))</formula>
    </cfRule>
  </conditionalFormatting>
  <conditionalFormatting sqref="A32">
    <cfRule type="expression" dxfId="10352" priority="1978">
      <formula>A31="FERIADO"</formula>
    </cfRule>
    <cfRule type="expression" dxfId="10351" priority="1979">
      <formula>A31="NTRAB"</formula>
    </cfRule>
    <cfRule type="expression" dxfId="10350" priority="1980">
      <formula>A31="FÉRIAS"</formula>
    </cfRule>
    <cfRule type="expression" dxfId="10349" priority="1981">
      <formula>A31="ATESTADO"</formula>
    </cfRule>
  </conditionalFormatting>
  <conditionalFormatting sqref="A32">
    <cfRule type="containsText" dxfId="10348" priority="1977" operator="containsText" text="ATESTADO">
      <formula>NOT(ISERROR(SEARCH("ATESTADO",A32)))</formula>
    </cfRule>
  </conditionalFormatting>
  <conditionalFormatting sqref="A31:A32 A34">
    <cfRule type="containsText" dxfId="10347" priority="1976" operator="containsText" text="HOJE">
      <formula>NOT(ISERROR(SEARCH("HOJE",A31)))</formula>
    </cfRule>
  </conditionalFormatting>
  <conditionalFormatting sqref="A38">
    <cfRule type="containsText" dxfId="10346" priority="1974" operator="containsText" text="NTRAB">
      <formula>NOT(ISERROR(SEARCH("NTRAB",A38)))</formula>
    </cfRule>
    <cfRule type="containsText" dxfId="10345" priority="1975" operator="containsText" text="FERIADO">
      <formula>NOT(ISERROR(SEARCH("FERIADO",A38)))</formula>
    </cfRule>
  </conditionalFormatting>
  <conditionalFormatting sqref="A38">
    <cfRule type="containsText" dxfId="10344" priority="1973" operator="containsText" text="FÉRIAS">
      <formula>NOT(ISERROR(SEARCH("FÉRIAS",A38)))</formula>
    </cfRule>
  </conditionalFormatting>
  <conditionalFormatting sqref="A35">
    <cfRule type="containsText" dxfId="10343" priority="1971" operator="containsText" text="NTRAB">
      <formula>NOT(ISERROR(SEARCH("NTRAB",A35)))</formula>
    </cfRule>
    <cfRule type="containsText" dxfId="10342" priority="1972" operator="containsText" text="FERIADO">
      <formula>NOT(ISERROR(SEARCH("FERIADO",A35)))</formula>
    </cfRule>
  </conditionalFormatting>
  <conditionalFormatting sqref="A35">
    <cfRule type="containsText" dxfId="10341" priority="1970" operator="containsText" text="FÉRIAS">
      <formula>NOT(ISERROR(SEARCH("FÉRIAS",A35)))</formula>
    </cfRule>
  </conditionalFormatting>
  <conditionalFormatting sqref="A35 A38">
    <cfRule type="containsText" dxfId="10340" priority="1969" operator="containsText" text="ATESTADO">
      <formula>NOT(ISERROR(SEARCH("ATESTADO",A35)))</formula>
    </cfRule>
  </conditionalFormatting>
  <conditionalFormatting sqref="A36">
    <cfRule type="containsText" dxfId="10339" priority="1967" operator="containsText" text="NTRAB">
      <formula>NOT(ISERROR(SEARCH("NTRAB",A36)))</formula>
    </cfRule>
    <cfRule type="containsText" dxfId="10338" priority="1968" operator="containsText" text="FERIADO">
      <formula>NOT(ISERROR(SEARCH("FERIADO",A36)))</formula>
    </cfRule>
  </conditionalFormatting>
  <conditionalFormatting sqref="A36">
    <cfRule type="containsText" dxfId="10337" priority="1966" operator="containsText" text="FÉRIAS">
      <formula>NOT(ISERROR(SEARCH("FÉRIAS",A36)))</formula>
    </cfRule>
  </conditionalFormatting>
  <conditionalFormatting sqref="A36">
    <cfRule type="expression" dxfId="10336" priority="1962">
      <formula>A35="FERIADO"</formula>
    </cfRule>
    <cfRule type="expression" dxfId="10335" priority="1963">
      <formula>A35="NTRAB"</formula>
    </cfRule>
    <cfRule type="expression" dxfId="10334" priority="1964">
      <formula>A35="FÉRIAS"</formula>
    </cfRule>
    <cfRule type="expression" dxfId="10333" priority="1965">
      <formula>A35="ATESTADO"</formula>
    </cfRule>
  </conditionalFormatting>
  <conditionalFormatting sqref="A36">
    <cfRule type="containsText" dxfId="10332" priority="1961" operator="containsText" text="ATESTADO">
      <formula>NOT(ISERROR(SEARCH("ATESTADO",A36)))</formula>
    </cfRule>
  </conditionalFormatting>
  <conditionalFormatting sqref="A35:A36 A38">
    <cfRule type="containsText" dxfId="10331" priority="1960" operator="containsText" text="HOJE">
      <formula>NOT(ISERROR(SEARCH("HOJE",A35)))</formula>
    </cfRule>
  </conditionalFormatting>
  <conditionalFormatting sqref="A42">
    <cfRule type="containsText" dxfId="10330" priority="1958" operator="containsText" text="NTRAB">
      <formula>NOT(ISERROR(SEARCH("NTRAB",A42)))</formula>
    </cfRule>
    <cfRule type="containsText" dxfId="10329" priority="1959" operator="containsText" text="FERIADO">
      <formula>NOT(ISERROR(SEARCH("FERIADO",A42)))</formula>
    </cfRule>
  </conditionalFormatting>
  <conditionalFormatting sqref="A42">
    <cfRule type="containsText" dxfId="10328" priority="1957" operator="containsText" text="FÉRIAS">
      <formula>NOT(ISERROR(SEARCH("FÉRIAS",A42)))</formula>
    </cfRule>
  </conditionalFormatting>
  <conditionalFormatting sqref="A39">
    <cfRule type="containsText" dxfId="10327" priority="1955" operator="containsText" text="NTRAB">
      <formula>NOT(ISERROR(SEARCH("NTRAB",A39)))</formula>
    </cfRule>
    <cfRule type="containsText" dxfId="10326" priority="1956" operator="containsText" text="FERIADO">
      <formula>NOT(ISERROR(SEARCH("FERIADO",A39)))</formula>
    </cfRule>
  </conditionalFormatting>
  <conditionalFormatting sqref="A39">
    <cfRule type="containsText" dxfId="10325" priority="1954" operator="containsText" text="FÉRIAS">
      <formula>NOT(ISERROR(SEARCH("FÉRIAS",A39)))</formula>
    </cfRule>
  </conditionalFormatting>
  <conditionalFormatting sqref="A39 A42">
    <cfRule type="containsText" dxfId="10324" priority="1953" operator="containsText" text="ATESTADO">
      <formula>NOT(ISERROR(SEARCH("ATESTADO",A39)))</formula>
    </cfRule>
  </conditionalFormatting>
  <conditionalFormatting sqref="A40">
    <cfRule type="containsText" dxfId="10323" priority="1951" operator="containsText" text="NTRAB">
      <formula>NOT(ISERROR(SEARCH("NTRAB",A40)))</formula>
    </cfRule>
    <cfRule type="containsText" dxfId="10322" priority="1952" operator="containsText" text="FERIADO">
      <formula>NOT(ISERROR(SEARCH("FERIADO",A40)))</formula>
    </cfRule>
  </conditionalFormatting>
  <conditionalFormatting sqref="A40">
    <cfRule type="containsText" dxfId="10321" priority="1950" operator="containsText" text="FÉRIAS">
      <formula>NOT(ISERROR(SEARCH("FÉRIAS",A40)))</formula>
    </cfRule>
  </conditionalFormatting>
  <conditionalFormatting sqref="A40">
    <cfRule type="expression" dxfId="10320" priority="1946">
      <formula>A39="FERIADO"</formula>
    </cfRule>
    <cfRule type="expression" dxfId="10319" priority="1947">
      <formula>A39="NTRAB"</formula>
    </cfRule>
    <cfRule type="expression" dxfId="10318" priority="1948">
      <formula>A39="FÉRIAS"</formula>
    </cfRule>
    <cfRule type="expression" dxfId="10317" priority="1949">
      <formula>A39="ATESTADO"</formula>
    </cfRule>
  </conditionalFormatting>
  <conditionalFormatting sqref="A40">
    <cfRule type="containsText" dxfId="10316" priority="1945" operator="containsText" text="ATESTADO">
      <formula>NOT(ISERROR(SEARCH("ATESTADO",A40)))</formula>
    </cfRule>
  </conditionalFormatting>
  <conditionalFormatting sqref="A39:A40 A42">
    <cfRule type="containsText" dxfId="10315" priority="1944" operator="containsText" text="HOJE">
      <formula>NOT(ISERROR(SEARCH("HOJE",A39)))</formula>
    </cfRule>
  </conditionalFormatting>
  <conditionalFormatting sqref="A13">
    <cfRule type="containsText" dxfId="10314" priority="1942" operator="containsText" text="NTRAB">
      <formula>NOT(ISERROR(SEARCH("NTRAB",A13)))</formula>
    </cfRule>
    <cfRule type="containsText" dxfId="10313" priority="1943" operator="containsText" text="FERIADO">
      <formula>NOT(ISERROR(SEARCH("FERIADO",A13)))</formula>
    </cfRule>
  </conditionalFormatting>
  <conditionalFormatting sqref="A13">
    <cfRule type="containsText" dxfId="10312" priority="1941" operator="containsText" text="FÉRIAS">
      <formula>NOT(ISERROR(SEARCH("FÉRIAS",A13)))</formula>
    </cfRule>
  </conditionalFormatting>
  <conditionalFormatting sqref="A13">
    <cfRule type="expression" dxfId="10311" priority="1937">
      <formula>A12="FERIADO"</formula>
    </cfRule>
    <cfRule type="expression" dxfId="10310" priority="1938">
      <formula>A12="NTRAB"</formula>
    </cfRule>
    <cfRule type="expression" dxfId="10309" priority="1939">
      <formula>A12="FÉRIAS"</formula>
    </cfRule>
    <cfRule type="expression" dxfId="10308" priority="1940">
      <formula>A12="ATESTADO"</formula>
    </cfRule>
  </conditionalFormatting>
  <conditionalFormatting sqref="A13">
    <cfRule type="containsText" dxfId="10307" priority="1936" operator="containsText" text="ATESTADO">
      <formula>NOT(ISERROR(SEARCH("ATESTADO",A13)))</formula>
    </cfRule>
  </conditionalFormatting>
  <conditionalFormatting sqref="A13">
    <cfRule type="expression" dxfId="10306" priority="1932">
      <formula>A11="ATESTADO"</formula>
    </cfRule>
    <cfRule type="expression" dxfId="10305" priority="1933">
      <formula>A11="FÉRIAS"</formula>
    </cfRule>
    <cfRule type="expression" dxfId="10304" priority="1934">
      <formula>A11="NTRAB"</formula>
    </cfRule>
    <cfRule type="expression" dxfId="10303" priority="1935">
      <formula>A11="FERIADO"</formula>
    </cfRule>
  </conditionalFormatting>
  <conditionalFormatting sqref="A13">
    <cfRule type="containsText" dxfId="10302" priority="1931" operator="containsText" text="HOJE">
      <formula>NOT(ISERROR(SEARCH("HOJE",A13)))</formula>
    </cfRule>
  </conditionalFormatting>
  <conditionalFormatting sqref="A17">
    <cfRule type="containsText" dxfId="10301" priority="1929" operator="containsText" text="NTRAB">
      <formula>NOT(ISERROR(SEARCH("NTRAB",A17)))</formula>
    </cfRule>
    <cfRule type="containsText" dxfId="10300" priority="1930" operator="containsText" text="FERIADO">
      <formula>NOT(ISERROR(SEARCH("FERIADO",A17)))</formula>
    </cfRule>
  </conditionalFormatting>
  <conditionalFormatting sqref="A17">
    <cfRule type="containsText" dxfId="10299" priority="1928" operator="containsText" text="FÉRIAS">
      <formula>NOT(ISERROR(SEARCH("FÉRIAS",A17)))</formula>
    </cfRule>
  </conditionalFormatting>
  <conditionalFormatting sqref="A17">
    <cfRule type="expression" dxfId="10298" priority="1924">
      <formula>A16="FERIADO"</formula>
    </cfRule>
    <cfRule type="expression" dxfId="10297" priority="1925">
      <formula>A16="NTRAB"</formula>
    </cfRule>
    <cfRule type="expression" dxfId="10296" priority="1926">
      <formula>A16="FÉRIAS"</formula>
    </cfRule>
    <cfRule type="expression" dxfId="10295" priority="1927">
      <formula>A16="ATESTADO"</formula>
    </cfRule>
  </conditionalFormatting>
  <conditionalFormatting sqref="A17">
    <cfRule type="containsText" dxfId="10294" priority="1923" operator="containsText" text="ATESTADO">
      <formula>NOT(ISERROR(SEARCH("ATESTADO",A17)))</formula>
    </cfRule>
  </conditionalFormatting>
  <conditionalFormatting sqref="A17">
    <cfRule type="expression" dxfId="10293" priority="1919">
      <formula>A15="ATESTADO"</formula>
    </cfRule>
    <cfRule type="expression" dxfId="10292" priority="1920">
      <formula>A15="FÉRIAS"</formula>
    </cfRule>
    <cfRule type="expression" dxfId="10291" priority="1921">
      <formula>A15="NTRAB"</formula>
    </cfRule>
    <cfRule type="expression" dxfId="10290" priority="1922">
      <formula>A15="FERIADO"</formula>
    </cfRule>
  </conditionalFormatting>
  <conditionalFormatting sqref="A17">
    <cfRule type="containsText" dxfId="10289" priority="1918" operator="containsText" text="HOJE">
      <formula>NOT(ISERROR(SEARCH("HOJE",A17)))</formula>
    </cfRule>
  </conditionalFormatting>
  <conditionalFormatting sqref="A21">
    <cfRule type="containsText" dxfId="10288" priority="1916" operator="containsText" text="NTRAB">
      <formula>NOT(ISERROR(SEARCH("NTRAB",A21)))</formula>
    </cfRule>
    <cfRule type="containsText" dxfId="10287" priority="1917" operator="containsText" text="FERIADO">
      <formula>NOT(ISERROR(SEARCH("FERIADO",A21)))</formula>
    </cfRule>
  </conditionalFormatting>
  <conditionalFormatting sqref="A21">
    <cfRule type="containsText" dxfId="10286" priority="1915" operator="containsText" text="FÉRIAS">
      <formula>NOT(ISERROR(SEARCH("FÉRIAS",A21)))</formula>
    </cfRule>
  </conditionalFormatting>
  <conditionalFormatting sqref="A21">
    <cfRule type="expression" dxfId="10285" priority="1911">
      <formula>A20="FERIADO"</formula>
    </cfRule>
    <cfRule type="expression" dxfId="10284" priority="1912">
      <formula>A20="NTRAB"</formula>
    </cfRule>
    <cfRule type="expression" dxfId="10283" priority="1913">
      <formula>A20="FÉRIAS"</formula>
    </cfRule>
    <cfRule type="expression" dxfId="10282" priority="1914">
      <formula>A20="ATESTADO"</formula>
    </cfRule>
  </conditionalFormatting>
  <conditionalFormatting sqref="A21">
    <cfRule type="containsText" dxfId="10281" priority="1910" operator="containsText" text="ATESTADO">
      <formula>NOT(ISERROR(SEARCH("ATESTADO",A21)))</formula>
    </cfRule>
  </conditionalFormatting>
  <conditionalFormatting sqref="A21">
    <cfRule type="expression" dxfId="10280" priority="1906">
      <formula>A19="ATESTADO"</formula>
    </cfRule>
    <cfRule type="expression" dxfId="10279" priority="1907">
      <formula>A19="FÉRIAS"</formula>
    </cfRule>
    <cfRule type="expression" dxfId="10278" priority="1908">
      <formula>A19="NTRAB"</formula>
    </cfRule>
    <cfRule type="expression" dxfId="10277" priority="1909">
      <formula>A19="FERIADO"</formula>
    </cfRule>
  </conditionalFormatting>
  <conditionalFormatting sqref="A21">
    <cfRule type="containsText" dxfId="10276" priority="1905" operator="containsText" text="HOJE">
      <formula>NOT(ISERROR(SEARCH("HOJE",A21)))</formula>
    </cfRule>
  </conditionalFormatting>
  <conditionalFormatting sqref="A25">
    <cfRule type="containsText" dxfId="10275" priority="1903" operator="containsText" text="NTRAB">
      <formula>NOT(ISERROR(SEARCH("NTRAB",A25)))</formula>
    </cfRule>
    <cfRule type="containsText" dxfId="10274" priority="1904" operator="containsText" text="FERIADO">
      <formula>NOT(ISERROR(SEARCH("FERIADO",A25)))</formula>
    </cfRule>
  </conditionalFormatting>
  <conditionalFormatting sqref="A25">
    <cfRule type="containsText" dxfId="10273" priority="1902" operator="containsText" text="FÉRIAS">
      <formula>NOT(ISERROR(SEARCH("FÉRIAS",A25)))</formula>
    </cfRule>
  </conditionalFormatting>
  <conditionalFormatting sqref="A25">
    <cfRule type="expression" dxfId="10272" priority="1898">
      <formula>A24="FERIADO"</formula>
    </cfRule>
    <cfRule type="expression" dxfId="10271" priority="1899">
      <formula>A24="NTRAB"</formula>
    </cfRule>
    <cfRule type="expression" dxfId="10270" priority="1900">
      <formula>A24="FÉRIAS"</formula>
    </cfRule>
    <cfRule type="expression" dxfId="10269" priority="1901">
      <formula>A24="ATESTADO"</formula>
    </cfRule>
  </conditionalFormatting>
  <conditionalFormatting sqref="A25">
    <cfRule type="containsText" dxfId="10268" priority="1897" operator="containsText" text="ATESTADO">
      <formula>NOT(ISERROR(SEARCH("ATESTADO",A25)))</formula>
    </cfRule>
  </conditionalFormatting>
  <conditionalFormatting sqref="A25">
    <cfRule type="expression" dxfId="10267" priority="1893">
      <formula>A23="ATESTADO"</formula>
    </cfRule>
    <cfRule type="expression" dxfId="10266" priority="1894">
      <formula>A23="FÉRIAS"</formula>
    </cfRule>
    <cfRule type="expression" dxfId="10265" priority="1895">
      <formula>A23="NTRAB"</formula>
    </cfRule>
    <cfRule type="expression" dxfId="10264" priority="1896">
      <formula>A23="FERIADO"</formula>
    </cfRule>
  </conditionalFormatting>
  <conditionalFormatting sqref="A25">
    <cfRule type="containsText" dxfId="10263" priority="1892" operator="containsText" text="HOJE">
      <formula>NOT(ISERROR(SEARCH("HOJE",A25)))</formula>
    </cfRule>
  </conditionalFormatting>
  <conditionalFormatting sqref="A29">
    <cfRule type="containsText" dxfId="10262" priority="1890" operator="containsText" text="NTRAB">
      <formula>NOT(ISERROR(SEARCH("NTRAB",A29)))</formula>
    </cfRule>
    <cfRule type="containsText" dxfId="10261" priority="1891" operator="containsText" text="FERIADO">
      <formula>NOT(ISERROR(SEARCH("FERIADO",A29)))</formula>
    </cfRule>
  </conditionalFormatting>
  <conditionalFormatting sqref="A29">
    <cfRule type="containsText" dxfId="10260" priority="1889" operator="containsText" text="FÉRIAS">
      <formula>NOT(ISERROR(SEARCH("FÉRIAS",A29)))</formula>
    </cfRule>
  </conditionalFormatting>
  <conditionalFormatting sqref="A29">
    <cfRule type="expression" dxfId="10259" priority="1885">
      <formula>A28="FERIADO"</formula>
    </cfRule>
    <cfRule type="expression" dxfId="10258" priority="1886">
      <formula>A28="NTRAB"</formula>
    </cfRule>
    <cfRule type="expression" dxfId="10257" priority="1887">
      <formula>A28="FÉRIAS"</formula>
    </cfRule>
    <cfRule type="expression" dxfId="10256" priority="1888">
      <formula>A28="ATESTADO"</formula>
    </cfRule>
  </conditionalFormatting>
  <conditionalFormatting sqref="A29">
    <cfRule type="containsText" dxfId="10255" priority="1884" operator="containsText" text="ATESTADO">
      <formula>NOT(ISERROR(SEARCH("ATESTADO",A29)))</formula>
    </cfRule>
  </conditionalFormatting>
  <conditionalFormatting sqref="A29">
    <cfRule type="expression" dxfId="10254" priority="1880">
      <formula>A27="ATESTADO"</formula>
    </cfRule>
    <cfRule type="expression" dxfId="10253" priority="1881">
      <formula>A27="FÉRIAS"</formula>
    </cfRule>
    <cfRule type="expression" dxfId="10252" priority="1882">
      <formula>A27="NTRAB"</formula>
    </cfRule>
    <cfRule type="expression" dxfId="10251" priority="1883">
      <formula>A27="FERIADO"</formula>
    </cfRule>
  </conditionalFormatting>
  <conditionalFormatting sqref="A29">
    <cfRule type="containsText" dxfId="10250" priority="1879" operator="containsText" text="HOJE">
      <formula>NOT(ISERROR(SEARCH("HOJE",A29)))</formula>
    </cfRule>
  </conditionalFormatting>
  <conditionalFormatting sqref="A33">
    <cfRule type="containsText" dxfId="10249" priority="1877" operator="containsText" text="NTRAB">
      <formula>NOT(ISERROR(SEARCH("NTRAB",A33)))</formula>
    </cfRule>
    <cfRule type="containsText" dxfId="10248" priority="1878" operator="containsText" text="FERIADO">
      <formula>NOT(ISERROR(SEARCH("FERIADO",A33)))</formula>
    </cfRule>
  </conditionalFormatting>
  <conditionalFormatting sqref="A33">
    <cfRule type="containsText" dxfId="10247" priority="1876" operator="containsText" text="FÉRIAS">
      <formula>NOT(ISERROR(SEARCH("FÉRIAS",A33)))</formula>
    </cfRule>
  </conditionalFormatting>
  <conditionalFormatting sqref="A33">
    <cfRule type="expression" dxfId="10246" priority="1872">
      <formula>A32="FERIADO"</formula>
    </cfRule>
    <cfRule type="expression" dxfId="10245" priority="1873">
      <formula>A32="NTRAB"</formula>
    </cfRule>
    <cfRule type="expression" dxfId="10244" priority="1874">
      <formula>A32="FÉRIAS"</formula>
    </cfRule>
    <cfRule type="expression" dxfId="10243" priority="1875">
      <formula>A32="ATESTADO"</formula>
    </cfRule>
  </conditionalFormatting>
  <conditionalFormatting sqref="A33">
    <cfRule type="containsText" dxfId="10242" priority="1871" operator="containsText" text="ATESTADO">
      <formula>NOT(ISERROR(SEARCH("ATESTADO",A33)))</formula>
    </cfRule>
  </conditionalFormatting>
  <conditionalFormatting sqref="A33">
    <cfRule type="expression" dxfId="10241" priority="1867">
      <formula>A31="ATESTADO"</formula>
    </cfRule>
    <cfRule type="expression" dxfId="10240" priority="1868">
      <formula>A31="FÉRIAS"</formula>
    </cfRule>
    <cfRule type="expression" dxfId="10239" priority="1869">
      <formula>A31="NTRAB"</formula>
    </cfRule>
    <cfRule type="expression" dxfId="10238" priority="1870">
      <formula>A31="FERIADO"</formula>
    </cfRule>
  </conditionalFormatting>
  <conditionalFormatting sqref="A33">
    <cfRule type="containsText" dxfId="10237" priority="1866" operator="containsText" text="HOJE">
      <formula>NOT(ISERROR(SEARCH("HOJE",A33)))</formula>
    </cfRule>
  </conditionalFormatting>
  <conditionalFormatting sqref="A37">
    <cfRule type="containsText" dxfId="10236" priority="1864" operator="containsText" text="NTRAB">
      <formula>NOT(ISERROR(SEARCH("NTRAB",A37)))</formula>
    </cfRule>
    <cfRule type="containsText" dxfId="10235" priority="1865" operator="containsText" text="FERIADO">
      <formula>NOT(ISERROR(SEARCH("FERIADO",A37)))</formula>
    </cfRule>
  </conditionalFormatting>
  <conditionalFormatting sqref="A37">
    <cfRule type="containsText" dxfId="10234" priority="1863" operator="containsText" text="FÉRIAS">
      <formula>NOT(ISERROR(SEARCH("FÉRIAS",A37)))</formula>
    </cfRule>
  </conditionalFormatting>
  <conditionalFormatting sqref="A37">
    <cfRule type="expression" dxfId="10233" priority="1859">
      <formula>A36="FERIADO"</formula>
    </cfRule>
    <cfRule type="expression" dxfId="10232" priority="1860">
      <formula>A36="NTRAB"</formula>
    </cfRule>
    <cfRule type="expression" dxfId="10231" priority="1861">
      <formula>A36="FÉRIAS"</formula>
    </cfRule>
    <cfRule type="expression" dxfId="10230" priority="1862">
      <formula>A36="ATESTADO"</formula>
    </cfRule>
  </conditionalFormatting>
  <conditionalFormatting sqref="A37">
    <cfRule type="containsText" dxfId="10229" priority="1858" operator="containsText" text="ATESTADO">
      <formula>NOT(ISERROR(SEARCH("ATESTADO",A37)))</formula>
    </cfRule>
  </conditionalFormatting>
  <conditionalFormatting sqref="A37">
    <cfRule type="expression" dxfId="10228" priority="1854">
      <formula>A35="ATESTADO"</formula>
    </cfRule>
    <cfRule type="expression" dxfId="10227" priority="1855">
      <formula>A35="FÉRIAS"</formula>
    </cfRule>
    <cfRule type="expression" dxfId="10226" priority="1856">
      <formula>A35="NTRAB"</formula>
    </cfRule>
    <cfRule type="expression" dxfId="10225" priority="1857">
      <formula>A35="FERIADO"</formula>
    </cfRule>
  </conditionalFormatting>
  <conditionalFormatting sqref="A37">
    <cfRule type="containsText" dxfId="10224" priority="1853" operator="containsText" text="HOJE">
      <formula>NOT(ISERROR(SEARCH("HOJE",A37)))</formula>
    </cfRule>
  </conditionalFormatting>
  <conditionalFormatting sqref="A41">
    <cfRule type="containsText" dxfId="10223" priority="1851" operator="containsText" text="NTRAB">
      <formula>NOT(ISERROR(SEARCH("NTRAB",A41)))</formula>
    </cfRule>
    <cfRule type="containsText" dxfId="10222" priority="1852" operator="containsText" text="FERIADO">
      <formula>NOT(ISERROR(SEARCH("FERIADO",A41)))</formula>
    </cfRule>
  </conditionalFormatting>
  <conditionalFormatting sqref="A41">
    <cfRule type="containsText" dxfId="10221" priority="1850" operator="containsText" text="FÉRIAS">
      <formula>NOT(ISERROR(SEARCH("FÉRIAS",A41)))</formula>
    </cfRule>
  </conditionalFormatting>
  <conditionalFormatting sqref="A41">
    <cfRule type="expression" dxfId="10220" priority="1846">
      <formula>A40="FERIADO"</formula>
    </cfRule>
    <cfRule type="expression" dxfId="10219" priority="1847">
      <formula>A40="NTRAB"</formula>
    </cfRule>
    <cfRule type="expression" dxfId="10218" priority="1848">
      <formula>A40="FÉRIAS"</formula>
    </cfRule>
    <cfRule type="expression" dxfId="10217" priority="1849">
      <formula>A40="ATESTADO"</formula>
    </cfRule>
  </conditionalFormatting>
  <conditionalFormatting sqref="A41">
    <cfRule type="containsText" dxfId="10216" priority="1845" operator="containsText" text="ATESTADO">
      <formula>NOT(ISERROR(SEARCH("ATESTADO",A41)))</formula>
    </cfRule>
  </conditionalFormatting>
  <conditionalFormatting sqref="A41">
    <cfRule type="expression" dxfId="10215" priority="1841">
      <formula>A39="ATESTADO"</formula>
    </cfRule>
    <cfRule type="expression" dxfId="10214" priority="1842">
      <formula>A39="FÉRIAS"</formula>
    </cfRule>
    <cfRule type="expression" dxfId="10213" priority="1843">
      <formula>A39="NTRAB"</formula>
    </cfRule>
    <cfRule type="expression" dxfId="10212" priority="1844">
      <formula>A39="FERIADO"</formula>
    </cfRule>
  </conditionalFormatting>
  <conditionalFormatting sqref="A41">
    <cfRule type="containsText" dxfId="10211" priority="1840" operator="containsText" text="HOJE">
      <formula>NOT(ISERROR(SEARCH("HOJE",A41)))</formula>
    </cfRule>
  </conditionalFormatting>
  <conditionalFormatting sqref="F6">
    <cfRule type="containsText" dxfId="10210" priority="1838" operator="containsText" text="NTRAB">
      <formula>NOT(ISERROR(SEARCH("NTRAB",F6)))</formula>
    </cfRule>
    <cfRule type="containsText" dxfId="10209" priority="1839" operator="containsText" text="FERIADO">
      <formula>NOT(ISERROR(SEARCH("FERIADO",F6)))</formula>
    </cfRule>
  </conditionalFormatting>
  <conditionalFormatting sqref="F6">
    <cfRule type="containsText" dxfId="10208" priority="1837" operator="containsText" text="FÉRIAS">
      <formula>NOT(ISERROR(SEARCH("FÉRIAS",F6)))</formula>
    </cfRule>
  </conditionalFormatting>
  <conditionalFormatting sqref="F3">
    <cfRule type="containsText" dxfId="10207" priority="1835" operator="containsText" text="NTRAB">
      <formula>NOT(ISERROR(SEARCH("NTRAB",F3)))</formula>
    </cfRule>
    <cfRule type="containsText" dxfId="10206" priority="1836" operator="containsText" text="FERIADO">
      <formula>NOT(ISERROR(SEARCH("FERIADO",F3)))</formula>
    </cfRule>
  </conditionalFormatting>
  <conditionalFormatting sqref="F3">
    <cfRule type="containsText" dxfId="10205" priority="1834" operator="containsText" text="FÉRIAS">
      <formula>NOT(ISERROR(SEARCH("FÉRIAS",F3)))</formula>
    </cfRule>
  </conditionalFormatting>
  <conditionalFormatting sqref="F3 F6">
    <cfRule type="containsText" dxfId="10204" priority="1833" operator="containsText" text="ATESTADO">
      <formula>NOT(ISERROR(SEARCH("ATESTADO",F3)))</formula>
    </cfRule>
  </conditionalFormatting>
  <conditionalFormatting sqref="F3 F6">
    <cfRule type="containsText" dxfId="10203" priority="1832" operator="containsText" text="HOJE">
      <formula>NOT(ISERROR(SEARCH("HOJE",F3)))</formula>
    </cfRule>
  </conditionalFormatting>
  <conditionalFormatting sqref="F10">
    <cfRule type="containsText" dxfId="10202" priority="1830" operator="containsText" text="NTRAB">
      <formula>NOT(ISERROR(SEARCH("NTRAB",F10)))</formula>
    </cfRule>
    <cfRule type="containsText" dxfId="10201" priority="1831" operator="containsText" text="FERIADO">
      <formula>NOT(ISERROR(SEARCH("FERIADO",F10)))</formula>
    </cfRule>
  </conditionalFormatting>
  <conditionalFormatting sqref="F10">
    <cfRule type="containsText" dxfId="10200" priority="1829" operator="containsText" text="FÉRIAS">
      <formula>NOT(ISERROR(SEARCH("FÉRIAS",F10)))</formula>
    </cfRule>
  </conditionalFormatting>
  <conditionalFormatting sqref="F7">
    <cfRule type="containsText" dxfId="10199" priority="1827" operator="containsText" text="NTRAB">
      <formula>NOT(ISERROR(SEARCH("NTRAB",F7)))</formula>
    </cfRule>
    <cfRule type="containsText" dxfId="10198" priority="1828" operator="containsText" text="FERIADO">
      <formula>NOT(ISERROR(SEARCH("FERIADO",F7)))</formula>
    </cfRule>
  </conditionalFormatting>
  <conditionalFormatting sqref="F7">
    <cfRule type="containsText" dxfId="10197" priority="1826" operator="containsText" text="FÉRIAS">
      <formula>NOT(ISERROR(SEARCH("FÉRIAS",F7)))</formula>
    </cfRule>
  </conditionalFormatting>
  <conditionalFormatting sqref="F7 F10">
    <cfRule type="containsText" dxfId="10196" priority="1825" operator="containsText" text="ATESTADO">
      <formula>NOT(ISERROR(SEARCH("ATESTADO",F7)))</formula>
    </cfRule>
  </conditionalFormatting>
  <conditionalFormatting sqref="F8">
    <cfRule type="containsText" dxfId="10195" priority="1823" operator="containsText" text="NTRAB">
      <formula>NOT(ISERROR(SEARCH("NTRAB",F8)))</formula>
    </cfRule>
    <cfRule type="containsText" dxfId="10194" priority="1824" operator="containsText" text="FERIADO">
      <formula>NOT(ISERROR(SEARCH("FERIADO",F8)))</formula>
    </cfRule>
  </conditionalFormatting>
  <conditionalFormatting sqref="F8">
    <cfRule type="containsText" dxfId="10193" priority="1822" operator="containsText" text="FÉRIAS">
      <formula>NOT(ISERROR(SEARCH("FÉRIAS",F8)))</formula>
    </cfRule>
  </conditionalFormatting>
  <conditionalFormatting sqref="F8">
    <cfRule type="expression" dxfId="10192" priority="1818">
      <formula>F7="FERIADO"</formula>
    </cfRule>
    <cfRule type="expression" dxfId="10191" priority="1819">
      <formula>F7="NTRAB"</formula>
    </cfRule>
    <cfRule type="expression" dxfId="10190" priority="1820">
      <formula>F7="FÉRIAS"</formula>
    </cfRule>
    <cfRule type="expression" dxfId="10189" priority="1821">
      <formula>F7="ATESTADO"</formula>
    </cfRule>
  </conditionalFormatting>
  <conditionalFormatting sqref="F8">
    <cfRule type="containsText" dxfId="10188" priority="1817" operator="containsText" text="ATESTADO">
      <formula>NOT(ISERROR(SEARCH("ATESTADO",F8)))</formula>
    </cfRule>
  </conditionalFormatting>
  <conditionalFormatting sqref="F9">
    <cfRule type="containsText" dxfId="10187" priority="1815" operator="containsText" text="NTRAB">
      <formula>NOT(ISERROR(SEARCH("NTRAB",F9)))</formula>
    </cfRule>
    <cfRule type="containsText" dxfId="10186" priority="1816" operator="containsText" text="FERIADO">
      <formula>NOT(ISERROR(SEARCH("FERIADO",F9)))</formula>
    </cfRule>
  </conditionalFormatting>
  <conditionalFormatting sqref="F9">
    <cfRule type="containsText" dxfId="10185" priority="1814" operator="containsText" text="FÉRIAS">
      <formula>NOT(ISERROR(SEARCH("FÉRIAS",F9)))</formula>
    </cfRule>
  </conditionalFormatting>
  <conditionalFormatting sqref="F9">
    <cfRule type="expression" dxfId="10184" priority="1810">
      <formula>F8="FERIADO"</formula>
    </cfRule>
    <cfRule type="expression" dxfId="10183" priority="1811">
      <formula>F8="NTRAB"</formula>
    </cfRule>
    <cfRule type="expression" dxfId="10182" priority="1812">
      <formula>F8="FÉRIAS"</formula>
    </cfRule>
    <cfRule type="expression" dxfId="10181" priority="1813">
      <formula>F8="ATESTADO"</formula>
    </cfRule>
  </conditionalFormatting>
  <conditionalFormatting sqref="F9">
    <cfRule type="containsText" dxfId="10180" priority="1809" operator="containsText" text="ATESTADO">
      <formula>NOT(ISERROR(SEARCH("ATESTADO",F9)))</formula>
    </cfRule>
  </conditionalFormatting>
  <conditionalFormatting sqref="F9">
    <cfRule type="expression" dxfId="10179" priority="1805">
      <formula>F7="ATESTADO"</formula>
    </cfRule>
    <cfRule type="expression" dxfId="10178" priority="1806">
      <formula>F7="FÉRIAS"</formula>
    </cfRule>
    <cfRule type="expression" dxfId="10177" priority="1807">
      <formula>F7="NTRAB"</formula>
    </cfRule>
    <cfRule type="expression" dxfId="10176" priority="1808">
      <formula>F7="FERIADO"</formula>
    </cfRule>
  </conditionalFormatting>
  <conditionalFormatting sqref="F7:F10">
    <cfRule type="containsText" dxfId="10175" priority="1804" operator="containsText" text="HOJE">
      <formula>NOT(ISERROR(SEARCH("HOJE",F7)))</formula>
    </cfRule>
  </conditionalFormatting>
  <conditionalFormatting sqref="F14">
    <cfRule type="containsText" dxfId="10174" priority="1802" operator="containsText" text="NTRAB">
      <formula>NOT(ISERROR(SEARCH("NTRAB",F14)))</formula>
    </cfRule>
    <cfRule type="containsText" dxfId="10173" priority="1803" operator="containsText" text="FERIADO">
      <formula>NOT(ISERROR(SEARCH("FERIADO",F14)))</formula>
    </cfRule>
  </conditionalFormatting>
  <conditionalFormatting sqref="F14">
    <cfRule type="containsText" dxfId="10172" priority="1801" operator="containsText" text="FÉRIAS">
      <formula>NOT(ISERROR(SEARCH("FÉRIAS",F14)))</formula>
    </cfRule>
  </conditionalFormatting>
  <conditionalFormatting sqref="F11">
    <cfRule type="containsText" dxfId="10171" priority="1799" operator="containsText" text="NTRAB">
      <formula>NOT(ISERROR(SEARCH("NTRAB",F11)))</formula>
    </cfRule>
    <cfRule type="containsText" dxfId="10170" priority="1800" operator="containsText" text="FERIADO">
      <formula>NOT(ISERROR(SEARCH("FERIADO",F11)))</formula>
    </cfRule>
  </conditionalFormatting>
  <conditionalFormatting sqref="F11">
    <cfRule type="containsText" dxfId="10169" priority="1798" operator="containsText" text="FÉRIAS">
      <formula>NOT(ISERROR(SEARCH("FÉRIAS",F11)))</formula>
    </cfRule>
  </conditionalFormatting>
  <conditionalFormatting sqref="F11 F14">
    <cfRule type="containsText" dxfId="10168" priority="1797" operator="containsText" text="ATESTADO">
      <formula>NOT(ISERROR(SEARCH("ATESTADO",F11)))</formula>
    </cfRule>
  </conditionalFormatting>
  <conditionalFormatting sqref="F12">
    <cfRule type="containsText" dxfId="10167" priority="1795" operator="containsText" text="NTRAB">
      <formula>NOT(ISERROR(SEARCH("NTRAB",F12)))</formula>
    </cfRule>
    <cfRule type="containsText" dxfId="10166" priority="1796" operator="containsText" text="FERIADO">
      <formula>NOT(ISERROR(SEARCH("FERIADO",F12)))</formula>
    </cfRule>
  </conditionalFormatting>
  <conditionalFormatting sqref="F12">
    <cfRule type="containsText" dxfId="10165" priority="1794" operator="containsText" text="FÉRIAS">
      <formula>NOT(ISERROR(SEARCH("FÉRIAS",F12)))</formula>
    </cfRule>
  </conditionalFormatting>
  <conditionalFormatting sqref="F12">
    <cfRule type="expression" dxfId="10164" priority="1790">
      <formula>F11="FERIADO"</formula>
    </cfRule>
    <cfRule type="expression" dxfId="10163" priority="1791">
      <formula>F11="NTRAB"</formula>
    </cfRule>
    <cfRule type="expression" dxfId="10162" priority="1792">
      <formula>F11="FÉRIAS"</formula>
    </cfRule>
    <cfRule type="expression" dxfId="10161" priority="1793">
      <formula>F11="ATESTADO"</formula>
    </cfRule>
  </conditionalFormatting>
  <conditionalFormatting sqref="F12">
    <cfRule type="containsText" dxfId="10160" priority="1789" operator="containsText" text="ATESTADO">
      <formula>NOT(ISERROR(SEARCH("ATESTADO",F12)))</formula>
    </cfRule>
  </conditionalFormatting>
  <conditionalFormatting sqref="F11:F12 F14">
    <cfRule type="containsText" dxfId="10159" priority="1788" operator="containsText" text="HOJE">
      <formula>NOT(ISERROR(SEARCH("HOJE",F11)))</formula>
    </cfRule>
  </conditionalFormatting>
  <conditionalFormatting sqref="F18">
    <cfRule type="containsText" dxfId="10158" priority="1786" operator="containsText" text="NTRAB">
      <formula>NOT(ISERROR(SEARCH("NTRAB",F18)))</formula>
    </cfRule>
    <cfRule type="containsText" dxfId="10157" priority="1787" operator="containsText" text="FERIADO">
      <formula>NOT(ISERROR(SEARCH("FERIADO",F18)))</formula>
    </cfRule>
  </conditionalFormatting>
  <conditionalFormatting sqref="F18">
    <cfRule type="containsText" dxfId="10156" priority="1785" operator="containsText" text="FÉRIAS">
      <formula>NOT(ISERROR(SEARCH("FÉRIAS",F18)))</formula>
    </cfRule>
  </conditionalFormatting>
  <conditionalFormatting sqref="F15">
    <cfRule type="containsText" dxfId="10155" priority="1783" operator="containsText" text="NTRAB">
      <formula>NOT(ISERROR(SEARCH("NTRAB",F15)))</formula>
    </cfRule>
    <cfRule type="containsText" dxfId="10154" priority="1784" operator="containsText" text="FERIADO">
      <formula>NOT(ISERROR(SEARCH("FERIADO",F15)))</formula>
    </cfRule>
  </conditionalFormatting>
  <conditionalFormatting sqref="F15">
    <cfRule type="containsText" dxfId="10153" priority="1782" operator="containsText" text="FÉRIAS">
      <formula>NOT(ISERROR(SEARCH("FÉRIAS",F15)))</formula>
    </cfRule>
  </conditionalFormatting>
  <conditionalFormatting sqref="F15 F18">
    <cfRule type="containsText" dxfId="10152" priority="1781" operator="containsText" text="ATESTADO">
      <formula>NOT(ISERROR(SEARCH("ATESTADO",F15)))</formula>
    </cfRule>
  </conditionalFormatting>
  <conditionalFormatting sqref="F16">
    <cfRule type="containsText" dxfId="10151" priority="1779" operator="containsText" text="NTRAB">
      <formula>NOT(ISERROR(SEARCH("NTRAB",F16)))</formula>
    </cfRule>
    <cfRule type="containsText" dxfId="10150" priority="1780" operator="containsText" text="FERIADO">
      <formula>NOT(ISERROR(SEARCH("FERIADO",F16)))</formula>
    </cfRule>
  </conditionalFormatting>
  <conditionalFormatting sqref="F16">
    <cfRule type="containsText" dxfId="10149" priority="1778" operator="containsText" text="FÉRIAS">
      <formula>NOT(ISERROR(SEARCH("FÉRIAS",F16)))</formula>
    </cfRule>
  </conditionalFormatting>
  <conditionalFormatting sqref="F16">
    <cfRule type="expression" dxfId="10148" priority="1774">
      <formula>F15="FERIADO"</formula>
    </cfRule>
    <cfRule type="expression" dxfId="10147" priority="1775">
      <formula>F15="NTRAB"</formula>
    </cfRule>
    <cfRule type="expression" dxfId="10146" priority="1776">
      <formula>F15="FÉRIAS"</formula>
    </cfRule>
    <cfRule type="expression" dxfId="10145" priority="1777">
      <formula>F15="ATESTADO"</formula>
    </cfRule>
  </conditionalFormatting>
  <conditionalFormatting sqref="F16">
    <cfRule type="containsText" dxfId="10144" priority="1773" operator="containsText" text="ATESTADO">
      <formula>NOT(ISERROR(SEARCH("ATESTADO",F16)))</formula>
    </cfRule>
  </conditionalFormatting>
  <conditionalFormatting sqref="F15:F16 F18">
    <cfRule type="containsText" dxfId="10143" priority="1772" operator="containsText" text="HOJE">
      <formula>NOT(ISERROR(SEARCH("HOJE",F15)))</formula>
    </cfRule>
  </conditionalFormatting>
  <conditionalFormatting sqref="F22">
    <cfRule type="containsText" dxfId="10142" priority="1770" operator="containsText" text="NTRAB">
      <formula>NOT(ISERROR(SEARCH("NTRAB",F22)))</formula>
    </cfRule>
    <cfRule type="containsText" dxfId="10141" priority="1771" operator="containsText" text="FERIADO">
      <formula>NOT(ISERROR(SEARCH("FERIADO",F22)))</formula>
    </cfRule>
  </conditionalFormatting>
  <conditionalFormatting sqref="F22">
    <cfRule type="containsText" dxfId="10140" priority="1769" operator="containsText" text="FÉRIAS">
      <formula>NOT(ISERROR(SEARCH("FÉRIAS",F22)))</formula>
    </cfRule>
  </conditionalFormatting>
  <conditionalFormatting sqref="F19">
    <cfRule type="containsText" dxfId="10139" priority="1767" operator="containsText" text="NTRAB">
      <formula>NOT(ISERROR(SEARCH("NTRAB",F19)))</formula>
    </cfRule>
    <cfRule type="containsText" dxfId="10138" priority="1768" operator="containsText" text="FERIADO">
      <formula>NOT(ISERROR(SEARCH("FERIADO",F19)))</formula>
    </cfRule>
  </conditionalFormatting>
  <conditionalFormatting sqref="F19">
    <cfRule type="containsText" dxfId="10137" priority="1766" operator="containsText" text="FÉRIAS">
      <formula>NOT(ISERROR(SEARCH("FÉRIAS",F19)))</formula>
    </cfRule>
  </conditionalFormatting>
  <conditionalFormatting sqref="F19 F22">
    <cfRule type="containsText" dxfId="10136" priority="1765" operator="containsText" text="ATESTADO">
      <formula>NOT(ISERROR(SEARCH("ATESTADO",F19)))</formula>
    </cfRule>
  </conditionalFormatting>
  <conditionalFormatting sqref="F20">
    <cfRule type="containsText" dxfId="10135" priority="1763" operator="containsText" text="NTRAB">
      <formula>NOT(ISERROR(SEARCH("NTRAB",F20)))</formula>
    </cfRule>
    <cfRule type="containsText" dxfId="10134" priority="1764" operator="containsText" text="FERIADO">
      <formula>NOT(ISERROR(SEARCH("FERIADO",F20)))</formula>
    </cfRule>
  </conditionalFormatting>
  <conditionalFormatting sqref="F20">
    <cfRule type="containsText" dxfId="10133" priority="1762" operator="containsText" text="FÉRIAS">
      <formula>NOT(ISERROR(SEARCH("FÉRIAS",F20)))</formula>
    </cfRule>
  </conditionalFormatting>
  <conditionalFormatting sqref="F20">
    <cfRule type="expression" dxfId="10132" priority="1758">
      <formula>F19="FERIADO"</formula>
    </cfRule>
    <cfRule type="expression" dxfId="10131" priority="1759">
      <formula>F19="NTRAB"</formula>
    </cfRule>
    <cfRule type="expression" dxfId="10130" priority="1760">
      <formula>F19="FÉRIAS"</formula>
    </cfRule>
    <cfRule type="expression" dxfId="10129" priority="1761">
      <formula>F19="ATESTADO"</formula>
    </cfRule>
  </conditionalFormatting>
  <conditionalFormatting sqref="F20">
    <cfRule type="containsText" dxfId="10128" priority="1757" operator="containsText" text="ATESTADO">
      <formula>NOT(ISERROR(SEARCH("ATESTADO",F20)))</formula>
    </cfRule>
  </conditionalFormatting>
  <conditionalFormatting sqref="F19:F20 F22">
    <cfRule type="containsText" dxfId="10127" priority="1756" operator="containsText" text="HOJE">
      <formula>NOT(ISERROR(SEARCH("HOJE",F19)))</formula>
    </cfRule>
  </conditionalFormatting>
  <conditionalFormatting sqref="F26">
    <cfRule type="containsText" dxfId="10126" priority="1754" operator="containsText" text="NTRAB">
      <formula>NOT(ISERROR(SEARCH("NTRAB",F26)))</formula>
    </cfRule>
    <cfRule type="containsText" dxfId="10125" priority="1755" operator="containsText" text="FERIADO">
      <formula>NOT(ISERROR(SEARCH("FERIADO",F26)))</formula>
    </cfRule>
  </conditionalFormatting>
  <conditionalFormatting sqref="F26">
    <cfRule type="containsText" dxfId="10124" priority="1753" operator="containsText" text="FÉRIAS">
      <formula>NOT(ISERROR(SEARCH("FÉRIAS",F26)))</formula>
    </cfRule>
  </conditionalFormatting>
  <conditionalFormatting sqref="F23">
    <cfRule type="containsText" dxfId="10123" priority="1751" operator="containsText" text="NTRAB">
      <formula>NOT(ISERROR(SEARCH("NTRAB",F23)))</formula>
    </cfRule>
    <cfRule type="containsText" dxfId="10122" priority="1752" operator="containsText" text="FERIADO">
      <formula>NOT(ISERROR(SEARCH("FERIADO",F23)))</formula>
    </cfRule>
  </conditionalFormatting>
  <conditionalFormatting sqref="F23">
    <cfRule type="containsText" dxfId="10121" priority="1750" operator="containsText" text="FÉRIAS">
      <formula>NOT(ISERROR(SEARCH("FÉRIAS",F23)))</formula>
    </cfRule>
  </conditionalFormatting>
  <conditionalFormatting sqref="F23 F26">
    <cfRule type="containsText" dxfId="10120" priority="1749" operator="containsText" text="ATESTADO">
      <formula>NOT(ISERROR(SEARCH("ATESTADO",F23)))</formula>
    </cfRule>
  </conditionalFormatting>
  <conditionalFormatting sqref="F24">
    <cfRule type="containsText" dxfId="10119" priority="1747" operator="containsText" text="NTRAB">
      <formula>NOT(ISERROR(SEARCH("NTRAB",F24)))</formula>
    </cfRule>
    <cfRule type="containsText" dxfId="10118" priority="1748" operator="containsText" text="FERIADO">
      <formula>NOT(ISERROR(SEARCH("FERIADO",F24)))</formula>
    </cfRule>
  </conditionalFormatting>
  <conditionalFormatting sqref="F24">
    <cfRule type="containsText" dxfId="10117" priority="1746" operator="containsText" text="FÉRIAS">
      <formula>NOT(ISERROR(SEARCH("FÉRIAS",F24)))</formula>
    </cfRule>
  </conditionalFormatting>
  <conditionalFormatting sqref="F24">
    <cfRule type="expression" dxfId="10116" priority="1742">
      <formula>F23="FERIADO"</formula>
    </cfRule>
    <cfRule type="expression" dxfId="10115" priority="1743">
      <formula>F23="NTRAB"</formula>
    </cfRule>
    <cfRule type="expression" dxfId="10114" priority="1744">
      <formula>F23="FÉRIAS"</formula>
    </cfRule>
    <cfRule type="expression" dxfId="10113" priority="1745">
      <formula>F23="ATESTADO"</formula>
    </cfRule>
  </conditionalFormatting>
  <conditionalFormatting sqref="F24">
    <cfRule type="containsText" dxfId="10112" priority="1741" operator="containsText" text="ATESTADO">
      <formula>NOT(ISERROR(SEARCH("ATESTADO",F24)))</formula>
    </cfRule>
  </conditionalFormatting>
  <conditionalFormatting sqref="F23:F24 F26">
    <cfRule type="containsText" dxfId="10111" priority="1740" operator="containsText" text="HOJE">
      <formula>NOT(ISERROR(SEARCH("HOJE",F23)))</formula>
    </cfRule>
  </conditionalFormatting>
  <conditionalFormatting sqref="F30">
    <cfRule type="containsText" dxfId="10110" priority="1738" operator="containsText" text="NTRAB">
      <formula>NOT(ISERROR(SEARCH("NTRAB",F30)))</formula>
    </cfRule>
    <cfRule type="containsText" dxfId="10109" priority="1739" operator="containsText" text="FERIADO">
      <formula>NOT(ISERROR(SEARCH("FERIADO",F30)))</formula>
    </cfRule>
  </conditionalFormatting>
  <conditionalFormatting sqref="F30">
    <cfRule type="containsText" dxfId="10108" priority="1737" operator="containsText" text="FÉRIAS">
      <formula>NOT(ISERROR(SEARCH("FÉRIAS",F30)))</formula>
    </cfRule>
  </conditionalFormatting>
  <conditionalFormatting sqref="F27">
    <cfRule type="containsText" dxfId="10107" priority="1735" operator="containsText" text="NTRAB">
      <formula>NOT(ISERROR(SEARCH("NTRAB",F27)))</formula>
    </cfRule>
    <cfRule type="containsText" dxfId="10106" priority="1736" operator="containsText" text="FERIADO">
      <formula>NOT(ISERROR(SEARCH("FERIADO",F27)))</formula>
    </cfRule>
  </conditionalFormatting>
  <conditionalFormatting sqref="F27">
    <cfRule type="containsText" dxfId="10105" priority="1734" operator="containsText" text="FÉRIAS">
      <formula>NOT(ISERROR(SEARCH("FÉRIAS",F27)))</formula>
    </cfRule>
  </conditionalFormatting>
  <conditionalFormatting sqref="F27 F30">
    <cfRule type="containsText" dxfId="10104" priority="1733" operator="containsText" text="ATESTADO">
      <formula>NOT(ISERROR(SEARCH("ATESTADO",F27)))</formula>
    </cfRule>
  </conditionalFormatting>
  <conditionalFormatting sqref="F28">
    <cfRule type="containsText" dxfId="10103" priority="1731" operator="containsText" text="NTRAB">
      <formula>NOT(ISERROR(SEARCH("NTRAB",F28)))</formula>
    </cfRule>
    <cfRule type="containsText" dxfId="10102" priority="1732" operator="containsText" text="FERIADO">
      <formula>NOT(ISERROR(SEARCH("FERIADO",F28)))</formula>
    </cfRule>
  </conditionalFormatting>
  <conditionalFormatting sqref="F28">
    <cfRule type="containsText" dxfId="10101" priority="1730" operator="containsText" text="FÉRIAS">
      <formula>NOT(ISERROR(SEARCH("FÉRIAS",F28)))</formula>
    </cfRule>
  </conditionalFormatting>
  <conditionalFormatting sqref="F28">
    <cfRule type="expression" dxfId="10100" priority="1726">
      <formula>F27="FERIADO"</formula>
    </cfRule>
    <cfRule type="expression" dxfId="10099" priority="1727">
      <formula>F27="NTRAB"</formula>
    </cfRule>
    <cfRule type="expression" dxfId="10098" priority="1728">
      <formula>F27="FÉRIAS"</formula>
    </cfRule>
    <cfRule type="expression" dxfId="10097" priority="1729">
      <formula>F27="ATESTADO"</formula>
    </cfRule>
  </conditionalFormatting>
  <conditionalFormatting sqref="F28">
    <cfRule type="containsText" dxfId="10096" priority="1725" operator="containsText" text="ATESTADO">
      <formula>NOT(ISERROR(SEARCH("ATESTADO",F28)))</formula>
    </cfRule>
  </conditionalFormatting>
  <conditionalFormatting sqref="F27:F28 F30">
    <cfRule type="containsText" dxfId="10095" priority="1724" operator="containsText" text="HOJE">
      <formula>NOT(ISERROR(SEARCH("HOJE",F27)))</formula>
    </cfRule>
  </conditionalFormatting>
  <conditionalFormatting sqref="F34">
    <cfRule type="containsText" dxfId="10094" priority="1722" operator="containsText" text="NTRAB">
      <formula>NOT(ISERROR(SEARCH("NTRAB",F34)))</formula>
    </cfRule>
    <cfRule type="containsText" dxfId="10093" priority="1723" operator="containsText" text="FERIADO">
      <formula>NOT(ISERROR(SEARCH("FERIADO",F34)))</formula>
    </cfRule>
  </conditionalFormatting>
  <conditionalFormatting sqref="F34">
    <cfRule type="containsText" dxfId="10092" priority="1721" operator="containsText" text="FÉRIAS">
      <formula>NOT(ISERROR(SEARCH("FÉRIAS",F34)))</formula>
    </cfRule>
  </conditionalFormatting>
  <conditionalFormatting sqref="F31">
    <cfRule type="containsText" dxfId="10091" priority="1719" operator="containsText" text="NTRAB">
      <formula>NOT(ISERROR(SEARCH("NTRAB",F31)))</formula>
    </cfRule>
    <cfRule type="containsText" dxfId="10090" priority="1720" operator="containsText" text="FERIADO">
      <formula>NOT(ISERROR(SEARCH("FERIADO",F31)))</formula>
    </cfRule>
  </conditionalFormatting>
  <conditionalFormatting sqref="F31">
    <cfRule type="containsText" dxfId="10089" priority="1718" operator="containsText" text="FÉRIAS">
      <formula>NOT(ISERROR(SEARCH("FÉRIAS",F31)))</formula>
    </cfRule>
  </conditionalFormatting>
  <conditionalFormatting sqref="F31 F34">
    <cfRule type="containsText" dxfId="10088" priority="1717" operator="containsText" text="ATESTADO">
      <formula>NOT(ISERROR(SEARCH("ATESTADO",F31)))</formula>
    </cfRule>
  </conditionalFormatting>
  <conditionalFormatting sqref="F32">
    <cfRule type="containsText" dxfId="10087" priority="1715" operator="containsText" text="NTRAB">
      <formula>NOT(ISERROR(SEARCH("NTRAB",F32)))</formula>
    </cfRule>
    <cfRule type="containsText" dxfId="10086" priority="1716" operator="containsText" text="FERIADO">
      <formula>NOT(ISERROR(SEARCH("FERIADO",F32)))</formula>
    </cfRule>
  </conditionalFormatting>
  <conditionalFormatting sqref="F32">
    <cfRule type="containsText" dxfId="10085" priority="1714" operator="containsText" text="FÉRIAS">
      <formula>NOT(ISERROR(SEARCH("FÉRIAS",F32)))</formula>
    </cfRule>
  </conditionalFormatting>
  <conditionalFormatting sqref="F32">
    <cfRule type="expression" dxfId="10084" priority="1710">
      <formula>F31="FERIADO"</formula>
    </cfRule>
    <cfRule type="expression" dxfId="10083" priority="1711">
      <formula>F31="NTRAB"</formula>
    </cfRule>
    <cfRule type="expression" dxfId="10082" priority="1712">
      <formula>F31="FÉRIAS"</formula>
    </cfRule>
    <cfRule type="expression" dxfId="10081" priority="1713">
      <formula>F31="ATESTADO"</formula>
    </cfRule>
  </conditionalFormatting>
  <conditionalFormatting sqref="F32">
    <cfRule type="containsText" dxfId="10080" priority="1709" operator="containsText" text="ATESTADO">
      <formula>NOT(ISERROR(SEARCH("ATESTADO",F32)))</formula>
    </cfRule>
  </conditionalFormatting>
  <conditionalFormatting sqref="F31:F32 F34">
    <cfRule type="containsText" dxfId="10079" priority="1708" operator="containsText" text="HOJE">
      <formula>NOT(ISERROR(SEARCH("HOJE",F31)))</formula>
    </cfRule>
  </conditionalFormatting>
  <conditionalFormatting sqref="F38">
    <cfRule type="containsText" dxfId="10078" priority="1706" operator="containsText" text="NTRAB">
      <formula>NOT(ISERROR(SEARCH("NTRAB",F38)))</formula>
    </cfRule>
    <cfRule type="containsText" dxfId="10077" priority="1707" operator="containsText" text="FERIADO">
      <formula>NOT(ISERROR(SEARCH("FERIADO",F38)))</formula>
    </cfRule>
  </conditionalFormatting>
  <conditionalFormatting sqref="F38">
    <cfRule type="containsText" dxfId="10076" priority="1705" operator="containsText" text="FÉRIAS">
      <formula>NOT(ISERROR(SEARCH("FÉRIAS",F38)))</formula>
    </cfRule>
  </conditionalFormatting>
  <conditionalFormatting sqref="F35">
    <cfRule type="containsText" dxfId="10075" priority="1703" operator="containsText" text="NTRAB">
      <formula>NOT(ISERROR(SEARCH("NTRAB",F35)))</formula>
    </cfRule>
    <cfRule type="containsText" dxfId="10074" priority="1704" operator="containsText" text="FERIADO">
      <formula>NOT(ISERROR(SEARCH("FERIADO",F35)))</formula>
    </cfRule>
  </conditionalFormatting>
  <conditionalFormatting sqref="F35">
    <cfRule type="containsText" dxfId="10073" priority="1702" operator="containsText" text="FÉRIAS">
      <formula>NOT(ISERROR(SEARCH("FÉRIAS",F35)))</formula>
    </cfRule>
  </conditionalFormatting>
  <conditionalFormatting sqref="F35 F38">
    <cfRule type="containsText" dxfId="10072" priority="1701" operator="containsText" text="ATESTADO">
      <formula>NOT(ISERROR(SEARCH("ATESTADO",F35)))</formula>
    </cfRule>
  </conditionalFormatting>
  <conditionalFormatting sqref="F36">
    <cfRule type="containsText" dxfId="10071" priority="1699" operator="containsText" text="NTRAB">
      <formula>NOT(ISERROR(SEARCH("NTRAB",F36)))</formula>
    </cfRule>
    <cfRule type="containsText" dxfId="10070" priority="1700" operator="containsText" text="FERIADO">
      <formula>NOT(ISERROR(SEARCH("FERIADO",F36)))</formula>
    </cfRule>
  </conditionalFormatting>
  <conditionalFormatting sqref="F36">
    <cfRule type="containsText" dxfId="10069" priority="1698" operator="containsText" text="FÉRIAS">
      <formula>NOT(ISERROR(SEARCH("FÉRIAS",F36)))</formula>
    </cfRule>
  </conditionalFormatting>
  <conditionalFormatting sqref="F36">
    <cfRule type="expression" dxfId="10068" priority="1694">
      <formula>F35="FERIADO"</formula>
    </cfRule>
    <cfRule type="expression" dxfId="10067" priority="1695">
      <formula>F35="NTRAB"</formula>
    </cfRule>
    <cfRule type="expression" dxfId="10066" priority="1696">
      <formula>F35="FÉRIAS"</formula>
    </cfRule>
    <cfRule type="expression" dxfId="10065" priority="1697">
      <formula>F35="ATESTADO"</formula>
    </cfRule>
  </conditionalFormatting>
  <conditionalFormatting sqref="F36">
    <cfRule type="containsText" dxfId="10064" priority="1693" operator="containsText" text="ATESTADO">
      <formula>NOT(ISERROR(SEARCH("ATESTADO",F36)))</formula>
    </cfRule>
  </conditionalFormatting>
  <conditionalFormatting sqref="F35:F36 F38">
    <cfRule type="containsText" dxfId="10063" priority="1692" operator="containsText" text="HOJE">
      <formula>NOT(ISERROR(SEARCH("HOJE",F35)))</formula>
    </cfRule>
  </conditionalFormatting>
  <conditionalFormatting sqref="F42">
    <cfRule type="containsText" dxfId="10062" priority="1690" operator="containsText" text="NTRAB">
      <formula>NOT(ISERROR(SEARCH("NTRAB",F42)))</formula>
    </cfRule>
    <cfRule type="containsText" dxfId="10061" priority="1691" operator="containsText" text="FERIADO">
      <formula>NOT(ISERROR(SEARCH("FERIADO",F42)))</formula>
    </cfRule>
  </conditionalFormatting>
  <conditionalFormatting sqref="F42">
    <cfRule type="containsText" dxfId="10060" priority="1689" operator="containsText" text="FÉRIAS">
      <formula>NOT(ISERROR(SEARCH("FÉRIAS",F42)))</formula>
    </cfRule>
  </conditionalFormatting>
  <conditionalFormatting sqref="F39">
    <cfRule type="containsText" dxfId="10059" priority="1687" operator="containsText" text="NTRAB">
      <formula>NOT(ISERROR(SEARCH("NTRAB",F39)))</formula>
    </cfRule>
    <cfRule type="containsText" dxfId="10058" priority="1688" operator="containsText" text="FERIADO">
      <formula>NOT(ISERROR(SEARCH("FERIADO",F39)))</formula>
    </cfRule>
  </conditionalFormatting>
  <conditionalFormatting sqref="F39">
    <cfRule type="containsText" dxfId="10057" priority="1686" operator="containsText" text="FÉRIAS">
      <formula>NOT(ISERROR(SEARCH("FÉRIAS",F39)))</formula>
    </cfRule>
  </conditionalFormatting>
  <conditionalFormatting sqref="F39 F42">
    <cfRule type="containsText" dxfId="10056" priority="1685" operator="containsText" text="ATESTADO">
      <formula>NOT(ISERROR(SEARCH("ATESTADO",F39)))</formula>
    </cfRule>
  </conditionalFormatting>
  <conditionalFormatting sqref="F40">
    <cfRule type="containsText" dxfId="10055" priority="1683" operator="containsText" text="NTRAB">
      <formula>NOT(ISERROR(SEARCH("NTRAB",F40)))</formula>
    </cfRule>
    <cfRule type="containsText" dxfId="10054" priority="1684" operator="containsText" text="FERIADO">
      <formula>NOT(ISERROR(SEARCH("FERIADO",F40)))</formula>
    </cfRule>
  </conditionalFormatting>
  <conditionalFormatting sqref="F40">
    <cfRule type="containsText" dxfId="10053" priority="1682" operator="containsText" text="FÉRIAS">
      <formula>NOT(ISERROR(SEARCH("FÉRIAS",F40)))</formula>
    </cfRule>
  </conditionalFormatting>
  <conditionalFormatting sqref="F40">
    <cfRule type="expression" dxfId="10052" priority="1678">
      <formula>F39="FERIADO"</formula>
    </cfRule>
    <cfRule type="expression" dxfId="10051" priority="1679">
      <formula>F39="NTRAB"</formula>
    </cfRule>
    <cfRule type="expression" dxfId="10050" priority="1680">
      <formula>F39="FÉRIAS"</formula>
    </cfRule>
    <cfRule type="expression" dxfId="10049" priority="1681">
      <formula>F39="ATESTADO"</formula>
    </cfRule>
  </conditionalFormatting>
  <conditionalFormatting sqref="F40">
    <cfRule type="containsText" dxfId="10048" priority="1677" operator="containsText" text="ATESTADO">
      <formula>NOT(ISERROR(SEARCH("ATESTADO",F40)))</formula>
    </cfRule>
  </conditionalFormatting>
  <conditionalFormatting sqref="F39:F40 F42">
    <cfRule type="containsText" dxfId="10047" priority="1676" operator="containsText" text="HOJE">
      <formula>NOT(ISERROR(SEARCH("HOJE",F39)))</formula>
    </cfRule>
  </conditionalFormatting>
  <conditionalFormatting sqref="F13">
    <cfRule type="containsText" dxfId="10046" priority="1674" operator="containsText" text="NTRAB">
      <formula>NOT(ISERROR(SEARCH("NTRAB",F13)))</formula>
    </cfRule>
    <cfRule type="containsText" dxfId="10045" priority="1675" operator="containsText" text="FERIADO">
      <formula>NOT(ISERROR(SEARCH("FERIADO",F13)))</formula>
    </cfRule>
  </conditionalFormatting>
  <conditionalFormatting sqref="F13">
    <cfRule type="containsText" dxfId="10044" priority="1673" operator="containsText" text="FÉRIAS">
      <formula>NOT(ISERROR(SEARCH("FÉRIAS",F13)))</formula>
    </cfRule>
  </conditionalFormatting>
  <conditionalFormatting sqref="F13">
    <cfRule type="expression" dxfId="10043" priority="1669">
      <formula>F12="FERIADO"</formula>
    </cfRule>
    <cfRule type="expression" dxfId="10042" priority="1670">
      <formula>F12="NTRAB"</formula>
    </cfRule>
    <cfRule type="expression" dxfId="10041" priority="1671">
      <formula>F12="FÉRIAS"</formula>
    </cfRule>
    <cfRule type="expression" dxfId="10040" priority="1672">
      <formula>F12="ATESTADO"</formula>
    </cfRule>
  </conditionalFormatting>
  <conditionalFormatting sqref="F13">
    <cfRule type="containsText" dxfId="10039" priority="1668" operator="containsText" text="ATESTADO">
      <formula>NOT(ISERROR(SEARCH("ATESTADO",F13)))</formula>
    </cfRule>
  </conditionalFormatting>
  <conditionalFormatting sqref="F13">
    <cfRule type="expression" dxfId="10038" priority="1664">
      <formula>F11="ATESTADO"</formula>
    </cfRule>
    <cfRule type="expression" dxfId="10037" priority="1665">
      <formula>F11="FÉRIAS"</formula>
    </cfRule>
    <cfRule type="expression" dxfId="10036" priority="1666">
      <formula>F11="NTRAB"</formula>
    </cfRule>
    <cfRule type="expression" dxfId="10035" priority="1667">
      <formula>F11="FERIADO"</formula>
    </cfRule>
  </conditionalFormatting>
  <conditionalFormatting sqref="F13">
    <cfRule type="containsText" dxfId="10034" priority="1663" operator="containsText" text="HOJE">
      <formula>NOT(ISERROR(SEARCH("HOJE",F13)))</formula>
    </cfRule>
  </conditionalFormatting>
  <conditionalFormatting sqref="F17">
    <cfRule type="containsText" dxfId="10033" priority="1661" operator="containsText" text="NTRAB">
      <formula>NOT(ISERROR(SEARCH("NTRAB",F17)))</formula>
    </cfRule>
    <cfRule type="containsText" dxfId="10032" priority="1662" operator="containsText" text="FERIADO">
      <formula>NOT(ISERROR(SEARCH("FERIADO",F17)))</formula>
    </cfRule>
  </conditionalFormatting>
  <conditionalFormatting sqref="F17">
    <cfRule type="containsText" dxfId="10031" priority="1660" operator="containsText" text="FÉRIAS">
      <formula>NOT(ISERROR(SEARCH("FÉRIAS",F17)))</formula>
    </cfRule>
  </conditionalFormatting>
  <conditionalFormatting sqref="F17">
    <cfRule type="expression" dxfId="10030" priority="1656">
      <formula>F16="FERIADO"</formula>
    </cfRule>
    <cfRule type="expression" dxfId="10029" priority="1657">
      <formula>F16="NTRAB"</formula>
    </cfRule>
    <cfRule type="expression" dxfId="10028" priority="1658">
      <formula>F16="FÉRIAS"</formula>
    </cfRule>
    <cfRule type="expression" dxfId="10027" priority="1659">
      <formula>F16="ATESTADO"</formula>
    </cfRule>
  </conditionalFormatting>
  <conditionalFormatting sqref="F17">
    <cfRule type="containsText" dxfId="10026" priority="1655" operator="containsText" text="ATESTADO">
      <formula>NOT(ISERROR(SEARCH("ATESTADO",F17)))</formula>
    </cfRule>
  </conditionalFormatting>
  <conditionalFormatting sqref="F17">
    <cfRule type="expression" dxfId="10025" priority="1651">
      <formula>F15="ATESTADO"</formula>
    </cfRule>
    <cfRule type="expression" dxfId="10024" priority="1652">
      <formula>F15="FÉRIAS"</formula>
    </cfRule>
    <cfRule type="expression" dxfId="10023" priority="1653">
      <formula>F15="NTRAB"</formula>
    </cfRule>
    <cfRule type="expression" dxfId="10022" priority="1654">
      <formula>F15="FERIADO"</formula>
    </cfRule>
  </conditionalFormatting>
  <conditionalFormatting sqref="F17">
    <cfRule type="containsText" dxfId="10021" priority="1650" operator="containsText" text="HOJE">
      <formula>NOT(ISERROR(SEARCH("HOJE",F17)))</formula>
    </cfRule>
  </conditionalFormatting>
  <conditionalFormatting sqref="F21">
    <cfRule type="containsText" dxfId="10020" priority="1648" operator="containsText" text="NTRAB">
      <formula>NOT(ISERROR(SEARCH("NTRAB",F21)))</formula>
    </cfRule>
    <cfRule type="containsText" dxfId="10019" priority="1649" operator="containsText" text="FERIADO">
      <formula>NOT(ISERROR(SEARCH("FERIADO",F21)))</formula>
    </cfRule>
  </conditionalFormatting>
  <conditionalFormatting sqref="F21">
    <cfRule type="containsText" dxfId="10018" priority="1647" operator="containsText" text="FÉRIAS">
      <formula>NOT(ISERROR(SEARCH("FÉRIAS",F21)))</formula>
    </cfRule>
  </conditionalFormatting>
  <conditionalFormatting sqref="F21">
    <cfRule type="expression" dxfId="10017" priority="1643">
      <formula>F20="FERIADO"</formula>
    </cfRule>
    <cfRule type="expression" dxfId="10016" priority="1644">
      <formula>F20="NTRAB"</formula>
    </cfRule>
    <cfRule type="expression" dxfId="10015" priority="1645">
      <formula>F20="FÉRIAS"</formula>
    </cfRule>
    <cfRule type="expression" dxfId="10014" priority="1646">
      <formula>F20="ATESTADO"</formula>
    </cfRule>
  </conditionalFormatting>
  <conditionalFormatting sqref="F21">
    <cfRule type="containsText" dxfId="10013" priority="1642" operator="containsText" text="ATESTADO">
      <formula>NOT(ISERROR(SEARCH("ATESTADO",F21)))</formula>
    </cfRule>
  </conditionalFormatting>
  <conditionalFormatting sqref="F21">
    <cfRule type="expression" dxfId="10012" priority="1638">
      <formula>F19="ATESTADO"</formula>
    </cfRule>
    <cfRule type="expression" dxfId="10011" priority="1639">
      <formula>F19="FÉRIAS"</formula>
    </cfRule>
    <cfRule type="expression" dxfId="10010" priority="1640">
      <formula>F19="NTRAB"</formula>
    </cfRule>
    <cfRule type="expression" dxfId="10009" priority="1641">
      <formula>F19="FERIADO"</formula>
    </cfRule>
  </conditionalFormatting>
  <conditionalFormatting sqref="F21">
    <cfRule type="containsText" dxfId="10008" priority="1637" operator="containsText" text="HOJE">
      <formula>NOT(ISERROR(SEARCH("HOJE",F21)))</formula>
    </cfRule>
  </conditionalFormatting>
  <conditionalFormatting sqref="F25">
    <cfRule type="containsText" dxfId="10007" priority="1635" operator="containsText" text="NTRAB">
      <formula>NOT(ISERROR(SEARCH("NTRAB",F25)))</formula>
    </cfRule>
    <cfRule type="containsText" dxfId="10006" priority="1636" operator="containsText" text="FERIADO">
      <formula>NOT(ISERROR(SEARCH("FERIADO",F25)))</formula>
    </cfRule>
  </conditionalFormatting>
  <conditionalFormatting sqref="F25">
    <cfRule type="containsText" dxfId="10005" priority="1634" operator="containsText" text="FÉRIAS">
      <formula>NOT(ISERROR(SEARCH("FÉRIAS",F25)))</formula>
    </cfRule>
  </conditionalFormatting>
  <conditionalFormatting sqref="F25">
    <cfRule type="expression" dxfId="10004" priority="1630">
      <formula>F24="FERIADO"</formula>
    </cfRule>
    <cfRule type="expression" dxfId="10003" priority="1631">
      <formula>F24="NTRAB"</formula>
    </cfRule>
    <cfRule type="expression" dxfId="10002" priority="1632">
      <formula>F24="FÉRIAS"</formula>
    </cfRule>
    <cfRule type="expression" dxfId="10001" priority="1633">
      <formula>F24="ATESTADO"</formula>
    </cfRule>
  </conditionalFormatting>
  <conditionalFormatting sqref="F25">
    <cfRule type="containsText" dxfId="10000" priority="1629" operator="containsText" text="ATESTADO">
      <formula>NOT(ISERROR(SEARCH("ATESTADO",F25)))</formula>
    </cfRule>
  </conditionalFormatting>
  <conditionalFormatting sqref="F25">
    <cfRule type="expression" dxfId="9999" priority="1625">
      <formula>F23="ATESTADO"</formula>
    </cfRule>
    <cfRule type="expression" dxfId="9998" priority="1626">
      <formula>F23="FÉRIAS"</formula>
    </cfRule>
    <cfRule type="expression" dxfId="9997" priority="1627">
      <formula>F23="NTRAB"</formula>
    </cfRule>
    <cfRule type="expression" dxfId="9996" priority="1628">
      <formula>F23="FERIADO"</formula>
    </cfRule>
  </conditionalFormatting>
  <conditionalFormatting sqref="F25">
    <cfRule type="containsText" dxfId="9995" priority="1624" operator="containsText" text="HOJE">
      <formula>NOT(ISERROR(SEARCH("HOJE",F25)))</formula>
    </cfRule>
  </conditionalFormatting>
  <conditionalFormatting sqref="F29">
    <cfRule type="containsText" dxfId="9994" priority="1622" operator="containsText" text="NTRAB">
      <formula>NOT(ISERROR(SEARCH("NTRAB",F29)))</formula>
    </cfRule>
    <cfRule type="containsText" dxfId="9993" priority="1623" operator="containsText" text="FERIADO">
      <formula>NOT(ISERROR(SEARCH("FERIADO",F29)))</formula>
    </cfRule>
  </conditionalFormatting>
  <conditionalFormatting sqref="F29">
    <cfRule type="containsText" dxfId="9992" priority="1621" operator="containsText" text="FÉRIAS">
      <formula>NOT(ISERROR(SEARCH("FÉRIAS",F29)))</formula>
    </cfRule>
  </conditionalFormatting>
  <conditionalFormatting sqref="F29">
    <cfRule type="expression" dxfId="9991" priority="1617">
      <formula>F28="FERIADO"</formula>
    </cfRule>
    <cfRule type="expression" dxfId="9990" priority="1618">
      <formula>F28="NTRAB"</formula>
    </cfRule>
    <cfRule type="expression" dxfId="9989" priority="1619">
      <formula>F28="FÉRIAS"</formula>
    </cfRule>
    <cfRule type="expression" dxfId="9988" priority="1620">
      <formula>F28="ATESTADO"</formula>
    </cfRule>
  </conditionalFormatting>
  <conditionalFormatting sqref="F29">
    <cfRule type="containsText" dxfId="9987" priority="1616" operator="containsText" text="ATESTADO">
      <formula>NOT(ISERROR(SEARCH("ATESTADO",F29)))</formula>
    </cfRule>
  </conditionalFormatting>
  <conditionalFormatting sqref="F29">
    <cfRule type="expression" dxfId="9986" priority="1612">
      <formula>F27="ATESTADO"</formula>
    </cfRule>
    <cfRule type="expression" dxfId="9985" priority="1613">
      <formula>F27="FÉRIAS"</formula>
    </cfRule>
    <cfRule type="expression" dxfId="9984" priority="1614">
      <formula>F27="NTRAB"</formula>
    </cfRule>
    <cfRule type="expression" dxfId="9983" priority="1615">
      <formula>F27="FERIADO"</formula>
    </cfRule>
  </conditionalFormatting>
  <conditionalFormatting sqref="F29">
    <cfRule type="containsText" dxfId="9982" priority="1611" operator="containsText" text="HOJE">
      <formula>NOT(ISERROR(SEARCH("HOJE",F29)))</formula>
    </cfRule>
  </conditionalFormatting>
  <conditionalFormatting sqref="F33">
    <cfRule type="containsText" dxfId="9981" priority="1609" operator="containsText" text="NTRAB">
      <formula>NOT(ISERROR(SEARCH("NTRAB",F33)))</formula>
    </cfRule>
    <cfRule type="containsText" dxfId="9980" priority="1610" operator="containsText" text="FERIADO">
      <formula>NOT(ISERROR(SEARCH("FERIADO",F33)))</formula>
    </cfRule>
  </conditionalFormatting>
  <conditionalFormatting sqref="F33">
    <cfRule type="containsText" dxfId="9979" priority="1608" operator="containsText" text="FÉRIAS">
      <formula>NOT(ISERROR(SEARCH("FÉRIAS",F33)))</formula>
    </cfRule>
  </conditionalFormatting>
  <conditionalFormatting sqref="F33">
    <cfRule type="expression" dxfId="9978" priority="1604">
      <formula>F32="FERIADO"</formula>
    </cfRule>
    <cfRule type="expression" dxfId="9977" priority="1605">
      <formula>F32="NTRAB"</formula>
    </cfRule>
    <cfRule type="expression" dxfId="9976" priority="1606">
      <formula>F32="FÉRIAS"</formula>
    </cfRule>
    <cfRule type="expression" dxfId="9975" priority="1607">
      <formula>F32="ATESTADO"</formula>
    </cfRule>
  </conditionalFormatting>
  <conditionalFormatting sqref="F33">
    <cfRule type="containsText" dxfId="9974" priority="1603" operator="containsText" text="ATESTADO">
      <formula>NOT(ISERROR(SEARCH("ATESTADO",F33)))</formula>
    </cfRule>
  </conditionalFormatting>
  <conditionalFormatting sqref="F33">
    <cfRule type="expression" dxfId="9973" priority="1599">
      <formula>F31="ATESTADO"</formula>
    </cfRule>
    <cfRule type="expression" dxfId="9972" priority="1600">
      <formula>F31="FÉRIAS"</formula>
    </cfRule>
    <cfRule type="expression" dxfId="9971" priority="1601">
      <formula>F31="NTRAB"</formula>
    </cfRule>
    <cfRule type="expression" dxfId="9970" priority="1602">
      <formula>F31="FERIADO"</formula>
    </cfRule>
  </conditionalFormatting>
  <conditionalFormatting sqref="F33">
    <cfRule type="containsText" dxfId="9969" priority="1598" operator="containsText" text="HOJE">
      <formula>NOT(ISERROR(SEARCH("HOJE",F33)))</formula>
    </cfRule>
  </conditionalFormatting>
  <conditionalFormatting sqref="F37">
    <cfRule type="containsText" dxfId="9968" priority="1596" operator="containsText" text="NTRAB">
      <formula>NOT(ISERROR(SEARCH("NTRAB",F37)))</formula>
    </cfRule>
    <cfRule type="containsText" dxfId="9967" priority="1597" operator="containsText" text="FERIADO">
      <formula>NOT(ISERROR(SEARCH("FERIADO",F37)))</formula>
    </cfRule>
  </conditionalFormatting>
  <conditionalFormatting sqref="F37">
    <cfRule type="containsText" dxfId="9966" priority="1595" operator="containsText" text="FÉRIAS">
      <formula>NOT(ISERROR(SEARCH("FÉRIAS",F37)))</formula>
    </cfRule>
  </conditionalFormatting>
  <conditionalFormatting sqref="F37">
    <cfRule type="expression" dxfId="9965" priority="1591">
      <formula>F36="FERIADO"</formula>
    </cfRule>
    <cfRule type="expression" dxfId="9964" priority="1592">
      <formula>F36="NTRAB"</formula>
    </cfRule>
    <cfRule type="expression" dxfId="9963" priority="1593">
      <formula>F36="FÉRIAS"</formula>
    </cfRule>
    <cfRule type="expression" dxfId="9962" priority="1594">
      <formula>F36="ATESTADO"</formula>
    </cfRule>
  </conditionalFormatting>
  <conditionalFormatting sqref="F37">
    <cfRule type="containsText" dxfId="9961" priority="1590" operator="containsText" text="ATESTADO">
      <formula>NOT(ISERROR(SEARCH("ATESTADO",F37)))</formula>
    </cfRule>
  </conditionalFormatting>
  <conditionalFormatting sqref="F37">
    <cfRule type="expression" dxfId="9960" priority="1586">
      <formula>F35="ATESTADO"</formula>
    </cfRule>
    <cfRule type="expression" dxfId="9959" priority="1587">
      <formula>F35="FÉRIAS"</formula>
    </cfRule>
    <cfRule type="expression" dxfId="9958" priority="1588">
      <formula>F35="NTRAB"</formula>
    </cfRule>
    <cfRule type="expression" dxfId="9957" priority="1589">
      <formula>F35="FERIADO"</formula>
    </cfRule>
  </conditionalFormatting>
  <conditionalFormatting sqref="F37">
    <cfRule type="containsText" dxfId="9956" priority="1585" operator="containsText" text="HOJE">
      <formula>NOT(ISERROR(SEARCH("HOJE",F37)))</formula>
    </cfRule>
  </conditionalFormatting>
  <conditionalFormatting sqref="F41">
    <cfRule type="containsText" dxfId="9955" priority="1583" operator="containsText" text="NTRAB">
      <formula>NOT(ISERROR(SEARCH("NTRAB",F41)))</formula>
    </cfRule>
    <cfRule type="containsText" dxfId="9954" priority="1584" operator="containsText" text="FERIADO">
      <formula>NOT(ISERROR(SEARCH("FERIADO",F41)))</formula>
    </cfRule>
  </conditionalFormatting>
  <conditionalFormatting sqref="F41">
    <cfRule type="containsText" dxfId="9953" priority="1582" operator="containsText" text="FÉRIAS">
      <formula>NOT(ISERROR(SEARCH("FÉRIAS",F41)))</formula>
    </cfRule>
  </conditionalFormatting>
  <conditionalFormatting sqref="F41">
    <cfRule type="expression" dxfId="9952" priority="1578">
      <formula>F40="FERIADO"</formula>
    </cfRule>
    <cfRule type="expression" dxfId="9951" priority="1579">
      <formula>F40="NTRAB"</formula>
    </cfRule>
    <cfRule type="expression" dxfId="9950" priority="1580">
      <formula>F40="FÉRIAS"</formula>
    </cfRule>
    <cfRule type="expression" dxfId="9949" priority="1581">
      <formula>F40="ATESTADO"</formula>
    </cfRule>
  </conditionalFormatting>
  <conditionalFormatting sqref="F41">
    <cfRule type="containsText" dxfId="9948" priority="1577" operator="containsText" text="ATESTADO">
      <formula>NOT(ISERROR(SEARCH("ATESTADO",F41)))</formula>
    </cfRule>
  </conditionalFormatting>
  <conditionalFormatting sqref="F41">
    <cfRule type="expression" dxfId="9947" priority="1573">
      <formula>F39="ATESTADO"</formula>
    </cfRule>
    <cfRule type="expression" dxfId="9946" priority="1574">
      <formula>F39="FÉRIAS"</formula>
    </cfRule>
    <cfRule type="expression" dxfId="9945" priority="1575">
      <formula>F39="NTRAB"</formula>
    </cfRule>
    <cfRule type="expression" dxfId="9944" priority="1576">
      <formula>F39="FERIADO"</formula>
    </cfRule>
  </conditionalFormatting>
  <conditionalFormatting sqref="F41">
    <cfRule type="containsText" dxfId="9943" priority="1572" operator="containsText" text="HOJE">
      <formula>NOT(ISERROR(SEARCH("HOJE",F41)))</formula>
    </cfRule>
  </conditionalFormatting>
  <conditionalFormatting sqref="F5">
    <cfRule type="containsText" dxfId="9942" priority="1570" operator="containsText" text="NTRAB">
      <formula>NOT(ISERROR(SEARCH("NTRAB",F5)))</formula>
    </cfRule>
    <cfRule type="containsText" dxfId="9941" priority="1571" operator="containsText" text="FERIADO">
      <formula>NOT(ISERROR(SEARCH("FERIADO",F5)))</formula>
    </cfRule>
  </conditionalFormatting>
  <conditionalFormatting sqref="F5">
    <cfRule type="containsText" dxfId="9940" priority="1569" operator="containsText" text="FÉRIAS">
      <formula>NOT(ISERROR(SEARCH("FÉRIAS",F5)))</formula>
    </cfRule>
  </conditionalFormatting>
  <conditionalFormatting sqref="F5">
    <cfRule type="expression" dxfId="9939" priority="1565">
      <formula>F4="FERIADO"</formula>
    </cfRule>
    <cfRule type="expression" dxfId="9938" priority="1566">
      <formula>F4="NTRAB"</formula>
    </cfRule>
    <cfRule type="expression" dxfId="9937" priority="1567">
      <formula>F4="FÉRIAS"</formula>
    </cfRule>
    <cfRule type="expression" dxfId="9936" priority="1568">
      <formula>F4="ATESTADO"</formula>
    </cfRule>
  </conditionalFormatting>
  <conditionalFormatting sqref="F5">
    <cfRule type="containsText" dxfId="9935" priority="1564" operator="containsText" text="ATESTADO">
      <formula>NOT(ISERROR(SEARCH("ATESTADO",F5)))</formula>
    </cfRule>
  </conditionalFormatting>
  <conditionalFormatting sqref="F5">
    <cfRule type="expression" dxfId="9934" priority="1560">
      <formula>F3="ATESTADO"</formula>
    </cfRule>
    <cfRule type="expression" dxfId="9933" priority="1561">
      <formula>F3="FÉRIAS"</formula>
    </cfRule>
    <cfRule type="expression" dxfId="9932" priority="1562">
      <formula>F3="NTRAB"</formula>
    </cfRule>
    <cfRule type="expression" dxfId="9931" priority="1563">
      <formula>F3="FERIADO"</formula>
    </cfRule>
  </conditionalFormatting>
  <conditionalFormatting sqref="F5">
    <cfRule type="containsText" dxfId="9930" priority="1559" operator="containsText" text="HOJE">
      <formula>NOT(ISERROR(SEARCH("HOJE",F5)))</formula>
    </cfRule>
  </conditionalFormatting>
  <conditionalFormatting sqref="F4">
    <cfRule type="containsText" dxfId="9929" priority="1557" operator="containsText" text="NTRAB">
      <formula>NOT(ISERROR(SEARCH("NTRAB",F4)))</formula>
    </cfRule>
    <cfRule type="containsText" dxfId="9928" priority="1558" operator="containsText" text="FERIADO">
      <formula>NOT(ISERROR(SEARCH("FERIADO",F4)))</formula>
    </cfRule>
  </conditionalFormatting>
  <conditionalFormatting sqref="F4">
    <cfRule type="containsText" dxfId="9927" priority="1556" operator="containsText" text="FÉRIAS">
      <formula>NOT(ISERROR(SEARCH("FÉRIAS",F4)))</formula>
    </cfRule>
  </conditionalFormatting>
  <conditionalFormatting sqref="F4">
    <cfRule type="expression" dxfId="9926" priority="1552">
      <formula>F3="FERIADO"</formula>
    </cfRule>
    <cfRule type="expression" dxfId="9925" priority="1553">
      <formula>F3="NTRAB"</formula>
    </cfRule>
    <cfRule type="expression" dxfId="9924" priority="1554">
      <formula>F3="FÉRIAS"</formula>
    </cfRule>
    <cfRule type="expression" dxfId="9923" priority="1555">
      <formula>F3="ATESTADO"</formula>
    </cfRule>
  </conditionalFormatting>
  <conditionalFormatting sqref="F4">
    <cfRule type="containsText" dxfId="9922" priority="1551" operator="containsText" text="ATESTADO">
      <formula>NOT(ISERROR(SEARCH("ATESTADO",F4)))</formula>
    </cfRule>
  </conditionalFormatting>
  <conditionalFormatting sqref="F4">
    <cfRule type="containsText" dxfId="9921" priority="1550" operator="containsText" text="HOJE">
      <formula>NOT(ISERROR(SEARCH("HOJE",F4)))</formula>
    </cfRule>
  </conditionalFormatting>
  <conditionalFormatting sqref="K6">
    <cfRule type="containsText" dxfId="9920" priority="1548" operator="containsText" text="NTRAB">
      <formula>NOT(ISERROR(SEARCH("NTRAB",K6)))</formula>
    </cfRule>
    <cfRule type="containsText" dxfId="9919" priority="1549" operator="containsText" text="FERIADO">
      <formula>NOT(ISERROR(SEARCH("FERIADO",K6)))</formula>
    </cfRule>
  </conditionalFormatting>
  <conditionalFormatting sqref="K6">
    <cfRule type="containsText" dxfId="9918" priority="1547" operator="containsText" text="FÉRIAS">
      <formula>NOT(ISERROR(SEARCH("FÉRIAS",K6)))</formula>
    </cfRule>
  </conditionalFormatting>
  <conditionalFormatting sqref="K3">
    <cfRule type="containsText" dxfId="9917" priority="1545" operator="containsText" text="NTRAB">
      <formula>NOT(ISERROR(SEARCH("NTRAB",K3)))</formula>
    </cfRule>
    <cfRule type="containsText" dxfId="9916" priority="1546" operator="containsText" text="FERIADO">
      <formula>NOT(ISERROR(SEARCH("FERIADO",K3)))</formula>
    </cfRule>
  </conditionalFormatting>
  <conditionalFormatting sqref="K3">
    <cfRule type="containsText" dxfId="9915" priority="1544" operator="containsText" text="FÉRIAS">
      <formula>NOT(ISERROR(SEARCH("FÉRIAS",K3)))</formula>
    </cfRule>
  </conditionalFormatting>
  <conditionalFormatting sqref="K3 K6">
    <cfRule type="containsText" dxfId="9914" priority="1543" operator="containsText" text="ATESTADO">
      <formula>NOT(ISERROR(SEARCH("ATESTADO",K3)))</formula>
    </cfRule>
  </conditionalFormatting>
  <conditionalFormatting sqref="K3 K6">
    <cfRule type="containsText" dxfId="9913" priority="1542" operator="containsText" text="HOJE">
      <formula>NOT(ISERROR(SEARCH("HOJE",K3)))</formula>
    </cfRule>
  </conditionalFormatting>
  <conditionalFormatting sqref="K10">
    <cfRule type="containsText" dxfId="9912" priority="1540" operator="containsText" text="NTRAB">
      <formula>NOT(ISERROR(SEARCH("NTRAB",K10)))</formula>
    </cfRule>
    <cfRule type="containsText" dxfId="9911" priority="1541" operator="containsText" text="FERIADO">
      <formula>NOT(ISERROR(SEARCH("FERIADO",K10)))</formula>
    </cfRule>
  </conditionalFormatting>
  <conditionalFormatting sqref="K10">
    <cfRule type="containsText" dxfId="9910" priority="1539" operator="containsText" text="FÉRIAS">
      <formula>NOT(ISERROR(SEARCH("FÉRIAS",K10)))</formula>
    </cfRule>
  </conditionalFormatting>
  <conditionalFormatting sqref="K7">
    <cfRule type="containsText" dxfId="9909" priority="1537" operator="containsText" text="NTRAB">
      <formula>NOT(ISERROR(SEARCH("NTRAB",K7)))</formula>
    </cfRule>
    <cfRule type="containsText" dxfId="9908" priority="1538" operator="containsText" text="FERIADO">
      <formula>NOT(ISERROR(SEARCH("FERIADO",K7)))</formula>
    </cfRule>
  </conditionalFormatting>
  <conditionalFormatting sqref="K7">
    <cfRule type="containsText" dxfId="9907" priority="1536" operator="containsText" text="FÉRIAS">
      <formula>NOT(ISERROR(SEARCH("FÉRIAS",K7)))</formula>
    </cfRule>
  </conditionalFormatting>
  <conditionalFormatting sqref="K7 K10">
    <cfRule type="containsText" dxfId="9906" priority="1535" operator="containsText" text="ATESTADO">
      <formula>NOT(ISERROR(SEARCH("ATESTADO",K7)))</formula>
    </cfRule>
  </conditionalFormatting>
  <conditionalFormatting sqref="K8">
    <cfRule type="containsText" dxfId="9905" priority="1533" operator="containsText" text="NTRAB">
      <formula>NOT(ISERROR(SEARCH("NTRAB",K8)))</formula>
    </cfRule>
    <cfRule type="containsText" dxfId="9904" priority="1534" operator="containsText" text="FERIADO">
      <formula>NOT(ISERROR(SEARCH("FERIADO",K8)))</formula>
    </cfRule>
  </conditionalFormatting>
  <conditionalFormatting sqref="K8">
    <cfRule type="containsText" dxfId="9903" priority="1532" operator="containsText" text="FÉRIAS">
      <formula>NOT(ISERROR(SEARCH("FÉRIAS",K8)))</formula>
    </cfRule>
  </conditionalFormatting>
  <conditionalFormatting sqref="K8">
    <cfRule type="expression" dxfId="9902" priority="1528">
      <formula>K7="FERIADO"</formula>
    </cfRule>
    <cfRule type="expression" dxfId="9901" priority="1529">
      <formula>K7="NTRAB"</formula>
    </cfRule>
    <cfRule type="expression" dxfId="9900" priority="1530">
      <formula>K7="FÉRIAS"</formula>
    </cfRule>
    <cfRule type="expression" dxfId="9899" priority="1531">
      <formula>K7="ATESTADO"</formula>
    </cfRule>
  </conditionalFormatting>
  <conditionalFormatting sqref="K8">
    <cfRule type="containsText" dxfId="9898" priority="1527" operator="containsText" text="ATESTADO">
      <formula>NOT(ISERROR(SEARCH("ATESTADO",K8)))</formula>
    </cfRule>
  </conditionalFormatting>
  <conditionalFormatting sqref="K9">
    <cfRule type="containsText" dxfId="9897" priority="1525" operator="containsText" text="NTRAB">
      <formula>NOT(ISERROR(SEARCH("NTRAB",K9)))</formula>
    </cfRule>
    <cfRule type="containsText" dxfId="9896" priority="1526" operator="containsText" text="FERIADO">
      <formula>NOT(ISERROR(SEARCH("FERIADO",K9)))</formula>
    </cfRule>
  </conditionalFormatting>
  <conditionalFormatting sqref="K9">
    <cfRule type="containsText" dxfId="9895" priority="1524" operator="containsText" text="FÉRIAS">
      <formula>NOT(ISERROR(SEARCH("FÉRIAS",K9)))</formula>
    </cfRule>
  </conditionalFormatting>
  <conditionalFormatting sqref="K9">
    <cfRule type="expression" dxfId="9894" priority="1520">
      <formula>K8="FERIADO"</formula>
    </cfRule>
    <cfRule type="expression" dxfId="9893" priority="1521">
      <formula>K8="NTRAB"</formula>
    </cfRule>
    <cfRule type="expression" dxfId="9892" priority="1522">
      <formula>K8="FÉRIAS"</formula>
    </cfRule>
    <cfRule type="expression" dxfId="9891" priority="1523">
      <formula>K8="ATESTADO"</formula>
    </cfRule>
  </conditionalFormatting>
  <conditionalFormatting sqref="K9">
    <cfRule type="containsText" dxfId="9890" priority="1519" operator="containsText" text="ATESTADO">
      <formula>NOT(ISERROR(SEARCH("ATESTADO",K9)))</formula>
    </cfRule>
  </conditionalFormatting>
  <conditionalFormatting sqref="K9">
    <cfRule type="expression" dxfId="9889" priority="1515">
      <formula>K7="ATESTADO"</formula>
    </cfRule>
    <cfRule type="expression" dxfId="9888" priority="1516">
      <formula>K7="FÉRIAS"</formula>
    </cfRule>
    <cfRule type="expression" dxfId="9887" priority="1517">
      <formula>K7="NTRAB"</formula>
    </cfRule>
    <cfRule type="expression" dxfId="9886" priority="1518">
      <formula>K7="FERIADO"</formula>
    </cfRule>
  </conditionalFormatting>
  <conditionalFormatting sqref="K7:K10">
    <cfRule type="containsText" dxfId="9885" priority="1514" operator="containsText" text="HOJE">
      <formula>NOT(ISERROR(SEARCH("HOJE",K7)))</formula>
    </cfRule>
  </conditionalFormatting>
  <conditionalFormatting sqref="K14">
    <cfRule type="containsText" dxfId="9884" priority="1512" operator="containsText" text="NTRAB">
      <formula>NOT(ISERROR(SEARCH("NTRAB",K14)))</formula>
    </cfRule>
    <cfRule type="containsText" dxfId="9883" priority="1513" operator="containsText" text="FERIADO">
      <formula>NOT(ISERROR(SEARCH("FERIADO",K14)))</formula>
    </cfRule>
  </conditionalFormatting>
  <conditionalFormatting sqref="K14">
    <cfRule type="containsText" dxfId="9882" priority="1511" operator="containsText" text="FÉRIAS">
      <formula>NOT(ISERROR(SEARCH("FÉRIAS",K14)))</formula>
    </cfRule>
  </conditionalFormatting>
  <conditionalFormatting sqref="K11">
    <cfRule type="containsText" dxfId="9881" priority="1509" operator="containsText" text="NTRAB">
      <formula>NOT(ISERROR(SEARCH("NTRAB",K11)))</formula>
    </cfRule>
    <cfRule type="containsText" dxfId="9880" priority="1510" operator="containsText" text="FERIADO">
      <formula>NOT(ISERROR(SEARCH("FERIADO",K11)))</formula>
    </cfRule>
  </conditionalFormatting>
  <conditionalFormatting sqref="K11">
    <cfRule type="containsText" dxfId="9879" priority="1508" operator="containsText" text="FÉRIAS">
      <formula>NOT(ISERROR(SEARCH("FÉRIAS",K11)))</formula>
    </cfRule>
  </conditionalFormatting>
  <conditionalFormatting sqref="K11 K14">
    <cfRule type="containsText" dxfId="9878" priority="1507" operator="containsText" text="ATESTADO">
      <formula>NOT(ISERROR(SEARCH("ATESTADO",K11)))</formula>
    </cfRule>
  </conditionalFormatting>
  <conditionalFormatting sqref="K12">
    <cfRule type="containsText" dxfId="9877" priority="1505" operator="containsText" text="NTRAB">
      <formula>NOT(ISERROR(SEARCH("NTRAB",K12)))</formula>
    </cfRule>
    <cfRule type="containsText" dxfId="9876" priority="1506" operator="containsText" text="FERIADO">
      <formula>NOT(ISERROR(SEARCH("FERIADO",K12)))</formula>
    </cfRule>
  </conditionalFormatting>
  <conditionalFormatting sqref="K12">
    <cfRule type="containsText" dxfId="9875" priority="1504" operator="containsText" text="FÉRIAS">
      <formula>NOT(ISERROR(SEARCH("FÉRIAS",K12)))</formula>
    </cfRule>
  </conditionalFormatting>
  <conditionalFormatting sqref="K12">
    <cfRule type="expression" dxfId="9874" priority="1500">
      <formula>K11="FERIADO"</formula>
    </cfRule>
    <cfRule type="expression" dxfId="9873" priority="1501">
      <formula>K11="NTRAB"</formula>
    </cfRule>
    <cfRule type="expression" dxfId="9872" priority="1502">
      <formula>K11="FÉRIAS"</formula>
    </cfRule>
    <cfRule type="expression" dxfId="9871" priority="1503">
      <formula>K11="ATESTADO"</formula>
    </cfRule>
  </conditionalFormatting>
  <conditionalFormatting sqref="K12">
    <cfRule type="containsText" dxfId="9870" priority="1499" operator="containsText" text="ATESTADO">
      <formula>NOT(ISERROR(SEARCH("ATESTADO",K12)))</formula>
    </cfRule>
  </conditionalFormatting>
  <conditionalFormatting sqref="K11:K12 K14">
    <cfRule type="containsText" dxfId="9869" priority="1498" operator="containsText" text="HOJE">
      <formula>NOT(ISERROR(SEARCH("HOJE",K11)))</formula>
    </cfRule>
  </conditionalFormatting>
  <conditionalFormatting sqref="K18">
    <cfRule type="containsText" dxfId="9868" priority="1496" operator="containsText" text="NTRAB">
      <formula>NOT(ISERROR(SEARCH("NTRAB",K18)))</formula>
    </cfRule>
    <cfRule type="containsText" dxfId="9867" priority="1497" operator="containsText" text="FERIADO">
      <formula>NOT(ISERROR(SEARCH("FERIADO",K18)))</formula>
    </cfRule>
  </conditionalFormatting>
  <conditionalFormatting sqref="K18">
    <cfRule type="containsText" dxfId="9866" priority="1495" operator="containsText" text="FÉRIAS">
      <formula>NOT(ISERROR(SEARCH("FÉRIAS",K18)))</formula>
    </cfRule>
  </conditionalFormatting>
  <conditionalFormatting sqref="K15">
    <cfRule type="containsText" dxfId="9865" priority="1493" operator="containsText" text="NTRAB">
      <formula>NOT(ISERROR(SEARCH("NTRAB",K15)))</formula>
    </cfRule>
    <cfRule type="containsText" dxfId="9864" priority="1494" operator="containsText" text="FERIADO">
      <formula>NOT(ISERROR(SEARCH("FERIADO",K15)))</formula>
    </cfRule>
  </conditionalFormatting>
  <conditionalFormatting sqref="K15">
    <cfRule type="containsText" dxfId="9863" priority="1492" operator="containsText" text="FÉRIAS">
      <formula>NOT(ISERROR(SEARCH("FÉRIAS",K15)))</formula>
    </cfRule>
  </conditionalFormatting>
  <conditionalFormatting sqref="K15 K18">
    <cfRule type="containsText" dxfId="9862" priority="1491" operator="containsText" text="ATESTADO">
      <formula>NOT(ISERROR(SEARCH("ATESTADO",K15)))</formula>
    </cfRule>
  </conditionalFormatting>
  <conditionalFormatting sqref="K16">
    <cfRule type="containsText" dxfId="9861" priority="1489" operator="containsText" text="NTRAB">
      <formula>NOT(ISERROR(SEARCH("NTRAB",K16)))</formula>
    </cfRule>
    <cfRule type="containsText" dxfId="9860" priority="1490" operator="containsText" text="FERIADO">
      <formula>NOT(ISERROR(SEARCH("FERIADO",K16)))</formula>
    </cfRule>
  </conditionalFormatting>
  <conditionalFormatting sqref="K16">
    <cfRule type="containsText" dxfId="9859" priority="1488" operator="containsText" text="FÉRIAS">
      <formula>NOT(ISERROR(SEARCH("FÉRIAS",K16)))</formula>
    </cfRule>
  </conditionalFormatting>
  <conditionalFormatting sqref="K16">
    <cfRule type="expression" dxfId="9858" priority="1484">
      <formula>K15="FERIADO"</formula>
    </cfRule>
    <cfRule type="expression" dxfId="9857" priority="1485">
      <formula>K15="NTRAB"</formula>
    </cfRule>
    <cfRule type="expression" dxfId="9856" priority="1486">
      <formula>K15="FÉRIAS"</formula>
    </cfRule>
    <cfRule type="expression" dxfId="9855" priority="1487">
      <formula>K15="ATESTADO"</formula>
    </cfRule>
  </conditionalFormatting>
  <conditionalFormatting sqref="K16">
    <cfRule type="containsText" dxfId="9854" priority="1483" operator="containsText" text="ATESTADO">
      <formula>NOT(ISERROR(SEARCH("ATESTADO",K16)))</formula>
    </cfRule>
  </conditionalFormatting>
  <conditionalFormatting sqref="K15:K16 K18">
    <cfRule type="containsText" dxfId="9853" priority="1482" operator="containsText" text="HOJE">
      <formula>NOT(ISERROR(SEARCH("HOJE",K15)))</formula>
    </cfRule>
  </conditionalFormatting>
  <conditionalFormatting sqref="K22">
    <cfRule type="containsText" dxfId="9852" priority="1480" operator="containsText" text="NTRAB">
      <formula>NOT(ISERROR(SEARCH("NTRAB",K22)))</formula>
    </cfRule>
    <cfRule type="containsText" dxfId="9851" priority="1481" operator="containsText" text="FERIADO">
      <formula>NOT(ISERROR(SEARCH("FERIADO",K22)))</formula>
    </cfRule>
  </conditionalFormatting>
  <conditionalFormatting sqref="K22">
    <cfRule type="containsText" dxfId="9850" priority="1479" operator="containsText" text="FÉRIAS">
      <formula>NOT(ISERROR(SEARCH("FÉRIAS",K22)))</formula>
    </cfRule>
  </conditionalFormatting>
  <conditionalFormatting sqref="K19">
    <cfRule type="containsText" dxfId="9849" priority="1477" operator="containsText" text="NTRAB">
      <formula>NOT(ISERROR(SEARCH("NTRAB",K19)))</formula>
    </cfRule>
    <cfRule type="containsText" dxfId="9848" priority="1478" operator="containsText" text="FERIADO">
      <formula>NOT(ISERROR(SEARCH("FERIADO",K19)))</formula>
    </cfRule>
  </conditionalFormatting>
  <conditionalFormatting sqref="K19">
    <cfRule type="containsText" dxfId="9847" priority="1476" operator="containsText" text="FÉRIAS">
      <formula>NOT(ISERROR(SEARCH("FÉRIAS",K19)))</formula>
    </cfRule>
  </conditionalFormatting>
  <conditionalFormatting sqref="K19 K22">
    <cfRule type="containsText" dxfId="9846" priority="1475" operator="containsText" text="ATESTADO">
      <formula>NOT(ISERROR(SEARCH("ATESTADO",K19)))</formula>
    </cfRule>
  </conditionalFormatting>
  <conditionalFormatting sqref="K20">
    <cfRule type="containsText" dxfId="9845" priority="1473" operator="containsText" text="NTRAB">
      <formula>NOT(ISERROR(SEARCH("NTRAB",K20)))</formula>
    </cfRule>
    <cfRule type="containsText" dxfId="9844" priority="1474" operator="containsText" text="FERIADO">
      <formula>NOT(ISERROR(SEARCH("FERIADO",K20)))</formula>
    </cfRule>
  </conditionalFormatting>
  <conditionalFormatting sqref="K20">
    <cfRule type="containsText" dxfId="9843" priority="1472" operator="containsText" text="FÉRIAS">
      <formula>NOT(ISERROR(SEARCH("FÉRIAS",K20)))</formula>
    </cfRule>
  </conditionalFormatting>
  <conditionalFormatting sqref="K20">
    <cfRule type="expression" dxfId="9842" priority="1468">
      <formula>K19="FERIADO"</formula>
    </cfRule>
    <cfRule type="expression" dxfId="9841" priority="1469">
      <formula>K19="NTRAB"</formula>
    </cfRule>
    <cfRule type="expression" dxfId="9840" priority="1470">
      <formula>K19="FÉRIAS"</formula>
    </cfRule>
    <cfRule type="expression" dxfId="9839" priority="1471">
      <formula>K19="ATESTADO"</formula>
    </cfRule>
  </conditionalFormatting>
  <conditionalFormatting sqref="K20">
    <cfRule type="containsText" dxfId="9838" priority="1467" operator="containsText" text="ATESTADO">
      <formula>NOT(ISERROR(SEARCH("ATESTADO",K20)))</formula>
    </cfRule>
  </conditionalFormatting>
  <conditionalFormatting sqref="K19:K20 K22">
    <cfRule type="containsText" dxfId="9837" priority="1466" operator="containsText" text="HOJE">
      <formula>NOT(ISERROR(SEARCH("HOJE",K19)))</formula>
    </cfRule>
  </conditionalFormatting>
  <conditionalFormatting sqref="K26">
    <cfRule type="containsText" dxfId="9836" priority="1464" operator="containsText" text="NTRAB">
      <formula>NOT(ISERROR(SEARCH("NTRAB",K26)))</formula>
    </cfRule>
    <cfRule type="containsText" dxfId="9835" priority="1465" operator="containsText" text="FERIADO">
      <formula>NOT(ISERROR(SEARCH("FERIADO",K26)))</formula>
    </cfRule>
  </conditionalFormatting>
  <conditionalFormatting sqref="K26">
    <cfRule type="containsText" dxfId="9834" priority="1463" operator="containsText" text="FÉRIAS">
      <formula>NOT(ISERROR(SEARCH("FÉRIAS",K26)))</formula>
    </cfRule>
  </conditionalFormatting>
  <conditionalFormatting sqref="K23">
    <cfRule type="containsText" dxfId="9833" priority="1461" operator="containsText" text="NTRAB">
      <formula>NOT(ISERROR(SEARCH("NTRAB",K23)))</formula>
    </cfRule>
    <cfRule type="containsText" dxfId="9832" priority="1462" operator="containsText" text="FERIADO">
      <formula>NOT(ISERROR(SEARCH("FERIADO",K23)))</formula>
    </cfRule>
  </conditionalFormatting>
  <conditionalFormatting sqref="K23">
    <cfRule type="containsText" dxfId="9831" priority="1460" operator="containsText" text="FÉRIAS">
      <formula>NOT(ISERROR(SEARCH("FÉRIAS",K23)))</formula>
    </cfRule>
  </conditionalFormatting>
  <conditionalFormatting sqref="K23 K26">
    <cfRule type="containsText" dxfId="9830" priority="1459" operator="containsText" text="ATESTADO">
      <formula>NOT(ISERROR(SEARCH("ATESTADO",K23)))</formula>
    </cfRule>
  </conditionalFormatting>
  <conditionalFormatting sqref="K24">
    <cfRule type="containsText" dxfId="9829" priority="1457" operator="containsText" text="NTRAB">
      <formula>NOT(ISERROR(SEARCH("NTRAB",K24)))</formula>
    </cfRule>
    <cfRule type="containsText" dxfId="9828" priority="1458" operator="containsText" text="FERIADO">
      <formula>NOT(ISERROR(SEARCH("FERIADO",K24)))</formula>
    </cfRule>
  </conditionalFormatting>
  <conditionalFormatting sqref="K24">
    <cfRule type="containsText" dxfId="9827" priority="1456" operator="containsText" text="FÉRIAS">
      <formula>NOT(ISERROR(SEARCH("FÉRIAS",K24)))</formula>
    </cfRule>
  </conditionalFormatting>
  <conditionalFormatting sqref="K24">
    <cfRule type="expression" dxfId="9826" priority="1452">
      <formula>K23="FERIADO"</formula>
    </cfRule>
    <cfRule type="expression" dxfId="9825" priority="1453">
      <formula>K23="NTRAB"</formula>
    </cfRule>
    <cfRule type="expression" dxfId="9824" priority="1454">
      <formula>K23="FÉRIAS"</formula>
    </cfRule>
    <cfRule type="expression" dxfId="9823" priority="1455">
      <formula>K23="ATESTADO"</formula>
    </cfRule>
  </conditionalFormatting>
  <conditionalFormatting sqref="K24">
    <cfRule type="containsText" dxfId="9822" priority="1451" operator="containsText" text="ATESTADO">
      <formula>NOT(ISERROR(SEARCH("ATESTADO",K24)))</formula>
    </cfRule>
  </conditionalFormatting>
  <conditionalFormatting sqref="K23:K24 K26">
    <cfRule type="containsText" dxfId="9821" priority="1450" operator="containsText" text="HOJE">
      <formula>NOT(ISERROR(SEARCH("HOJE",K23)))</formula>
    </cfRule>
  </conditionalFormatting>
  <conditionalFormatting sqref="K30">
    <cfRule type="containsText" dxfId="9820" priority="1448" operator="containsText" text="NTRAB">
      <formula>NOT(ISERROR(SEARCH("NTRAB",K30)))</formula>
    </cfRule>
    <cfRule type="containsText" dxfId="9819" priority="1449" operator="containsText" text="FERIADO">
      <formula>NOT(ISERROR(SEARCH("FERIADO",K30)))</formula>
    </cfRule>
  </conditionalFormatting>
  <conditionalFormatting sqref="K30">
    <cfRule type="containsText" dxfId="9818" priority="1447" operator="containsText" text="FÉRIAS">
      <formula>NOT(ISERROR(SEARCH("FÉRIAS",K30)))</formula>
    </cfRule>
  </conditionalFormatting>
  <conditionalFormatting sqref="K27">
    <cfRule type="containsText" dxfId="9817" priority="1445" operator="containsText" text="NTRAB">
      <formula>NOT(ISERROR(SEARCH("NTRAB",K27)))</formula>
    </cfRule>
    <cfRule type="containsText" dxfId="9816" priority="1446" operator="containsText" text="FERIADO">
      <formula>NOT(ISERROR(SEARCH("FERIADO",K27)))</formula>
    </cfRule>
  </conditionalFormatting>
  <conditionalFormatting sqref="K27">
    <cfRule type="containsText" dxfId="9815" priority="1444" operator="containsText" text="FÉRIAS">
      <formula>NOT(ISERROR(SEARCH("FÉRIAS",K27)))</formula>
    </cfRule>
  </conditionalFormatting>
  <conditionalFormatting sqref="K27 K30">
    <cfRule type="containsText" dxfId="9814" priority="1443" operator="containsText" text="ATESTADO">
      <formula>NOT(ISERROR(SEARCH("ATESTADO",K27)))</formula>
    </cfRule>
  </conditionalFormatting>
  <conditionalFormatting sqref="K28">
    <cfRule type="containsText" dxfId="9813" priority="1441" operator="containsText" text="NTRAB">
      <formula>NOT(ISERROR(SEARCH("NTRAB",K28)))</formula>
    </cfRule>
    <cfRule type="containsText" dxfId="9812" priority="1442" operator="containsText" text="FERIADO">
      <formula>NOT(ISERROR(SEARCH("FERIADO",K28)))</formula>
    </cfRule>
  </conditionalFormatting>
  <conditionalFormatting sqref="K28">
    <cfRule type="containsText" dxfId="9811" priority="1440" operator="containsText" text="FÉRIAS">
      <formula>NOT(ISERROR(SEARCH("FÉRIAS",K28)))</formula>
    </cfRule>
  </conditionalFormatting>
  <conditionalFormatting sqref="K28">
    <cfRule type="expression" dxfId="9810" priority="1436">
      <formula>K27="FERIADO"</formula>
    </cfRule>
    <cfRule type="expression" dxfId="9809" priority="1437">
      <formula>K27="NTRAB"</formula>
    </cfRule>
    <cfRule type="expression" dxfId="9808" priority="1438">
      <formula>K27="FÉRIAS"</formula>
    </cfRule>
    <cfRule type="expression" dxfId="9807" priority="1439">
      <formula>K27="ATESTADO"</formula>
    </cfRule>
  </conditionalFormatting>
  <conditionalFormatting sqref="K28">
    <cfRule type="containsText" dxfId="9806" priority="1435" operator="containsText" text="ATESTADO">
      <formula>NOT(ISERROR(SEARCH("ATESTADO",K28)))</formula>
    </cfRule>
  </conditionalFormatting>
  <conditionalFormatting sqref="K27:K28 K30">
    <cfRule type="containsText" dxfId="9805" priority="1434" operator="containsText" text="HOJE">
      <formula>NOT(ISERROR(SEARCH("HOJE",K27)))</formula>
    </cfRule>
  </conditionalFormatting>
  <conditionalFormatting sqref="K31">
    <cfRule type="containsText" dxfId="9804" priority="1432" operator="containsText" text="NTRAB">
      <formula>NOT(ISERROR(SEARCH("NTRAB",K31)))</formula>
    </cfRule>
    <cfRule type="containsText" dxfId="9803" priority="1433" operator="containsText" text="FERIADO">
      <formula>NOT(ISERROR(SEARCH("FERIADO",K31)))</formula>
    </cfRule>
  </conditionalFormatting>
  <conditionalFormatting sqref="K31">
    <cfRule type="containsText" dxfId="9802" priority="1431" operator="containsText" text="FÉRIAS">
      <formula>NOT(ISERROR(SEARCH("FÉRIAS",K31)))</formula>
    </cfRule>
  </conditionalFormatting>
  <conditionalFormatting sqref="K31">
    <cfRule type="containsText" dxfId="9801" priority="1430" operator="containsText" text="ATESTADO">
      <formula>NOT(ISERROR(SEARCH("ATESTADO",K31)))</formula>
    </cfRule>
  </conditionalFormatting>
  <conditionalFormatting sqref="K32">
    <cfRule type="containsText" dxfId="9800" priority="1428" operator="containsText" text="NTRAB">
      <formula>NOT(ISERROR(SEARCH("NTRAB",K32)))</formula>
    </cfRule>
    <cfRule type="containsText" dxfId="9799" priority="1429" operator="containsText" text="FERIADO">
      <formula>NOT(ISERROR(SEARCH("FERIADO",K32)))</formula>
    </cfRule>
  </conditionalFormatting>
  <conditionalFormatting sqref="K32">
    <cfRule type="containsText" dxfId="9798" priority="1427" operator="containsText" text="FÉRIAS">
      <formula>NOT(ISERROR(SEARCH("FÉRIAS",K32)))</formula>
    </cfRule>
  </conditionalFormatting>
  <conditionalFormatting sqref="K32">
    <cfRule type="expression" dxfId="9797" priority="1423">
      <formula>K31="FERIADO"</formula>
    </cfRule>
    <cfRule type="expression" dxfId="9796" priority="1424">
      <formula>K31="NTRAB"</formula>
    </cfRule>
    <cfRule type="expression" dxfId="9795" priority="1425">
      <formula>K31="FÉRIAS"</formula>
    </cfRule>
    <cfRule type="expression" dxfId="9794" priority="1426">
      <formula>K31="ATESTADO"</formula>
    </cfRule>
  </conditionalFormatting>
  <conditionalFormatting sqref="K32">
    <cfRule type="containsText" dxfId="9793" priority="1422" operator="containsText" text="ATESTADO">
      <formula>NOT(ISERROR(SEARCH("ATESTADO",K32)))</formula>
    </cfRule>
  </conditionalFormatting>
  <conditionalFormatting sqref="K31:K32">
    <cfRule type="containsText" dxfId="9792" priority="1421" operator="containsText" text="HOJE">
      <formula>NOT(ISERROR(SEARCH("HOJE",K31)))</formula>
    </cfRule>
  </conditionalFormatting>
  <conditionalFormatting sqref="K13">
    <cfRule type="containsText" dxfId="9791" priority="1419" operator="containsText" text="NTRAB">
      <formula>NOT(ISERROR(SEARCH("NTRAB",K13)))</formula>
    </cfRule>
    <cfRule type="containsText" dxfId="9790" priority="1420" operator="containsText" text="FERIADO">
      <formula>NOT(ISERROR(SEARCH("FERIADO",K13)))</formula>
    </cfRule>
  </conditionalFormatting>
  <conditionalFormatting sqref="K13">
    <cfRule type="containsText" dxfId="9789" priority="1418" operator="containsText" text="FÉRIAS">
      <formula>NOT(ISERROR(SEARCH("FÉRIAS",K13)))</formula>
    </cfRule>
  </conditionalFormatting>
  <conditionalFormatting sqref="K13">
    <cfRule type="expression" dxfId="9788" priority="1414">
      <formula>K12="FERIADO"</formula>
    </cfRule>
    <cfRule type="expression" dxfId="9787" priority="1415">
      <formula>K12="NTRAB"</formula>
    </cfRule>
    <cfRule type="expression" dxfId="9786" priority="1416">
      <formula>K12="FÉRIAS"</formula>
    </cfRule>
    <cfRule type="expression" dxfId="9785" priority="1417">
      <formula>K12="ATESTADO"</formula>
    </cfRule>
  </conditionalFormatting>
  <conditionalFormatting sqref="K13">
    <cfRule type="containsText" dxfId="9784" priority="1413" operator="containsText" text="ATESTADO">
      <formula>NOT(ISERROR(SEARCH("ATESTADO",K13)))</formula>
    </cfRule>
  </conditionalFormatting>
  <conditionalFormatting sqref="K13">
    <cfRule type="expression" dxfId="9783" priority="1409">
      <formula>K11="ATESTADO"</formula>
    </cfRule>
    <cfRule type="expression" dxfId="9782" priority="1410">
      <formula>K11="FÉRIAS"</formula>
    </cfRule>
    <cfRule type="expression" dxfId="9781" priority="1411">
      <formula>K11="NTRAB"</formula>
    </cfRule>
    <cfRule type="expression" dxfId="9780" priority="1412">
      <formula>K11="FERIADO"</formula>
    </cfRule>
  </conditionalFormatting>
  <conditionalFormatting sqref="K13">
    <cfRule type="containsText" dxfId="9779" priority="1408" operator="containsText" text="HOJE">
      <formula>NOT(ISERROR(SEARCH("HOJE",K13)))</formula>
    </cfRule>
  </conditionalFormatting>
  <conditionalFormatting sqref="K17">
    <cfRule type="containsText" dxfId="9778" priority="1406" operator="containsText" text="NTRAB">
      <formula>NOT(ISERROR(SEARCH("NTRAB",K17)))</formula>
    </cfRule>
    <cfRule type="containsText" dxfId="9777" priority="1407" operator="containsText" text="FERIADO">
      <formula>NOT(ISERROR(SEARCH("FERIADO",K17)))</formula>
    </cfRule>
  </conditionalFormatting>
  <conditionalFormatting sqref="K17">
    <cfRule type="containsText" dxfId="9776" priority="1405" operator="containsText" text="FÉRIAS">
      <formula>NOT(ISERROR(SEARCH("FÉRIAS",K17)))</formula>
    </cfRule>
  </conditionalFormatting>
  <conditionalFormatting sqref="K17">
    <cfRule type="expression" dxfId="9775" priority="1401">
      <formula>K16="FERIADO"</formula>
    </cfRule>
    <cfRule type="expression" dxfId="9774" priority="1402">
      <formula>K16="NTRAB"</formula>
    </cfRule>
    <cfRule type="expression" dxfId="9773" priority="1403">
      <formula>K16="FÉRIAS"</formula>
    </cfRule>
    <cfRule type="expression" dxfId="9772" priority="1404">
      <formula>K16="ATESTADO"</formula>
    </cfRule>
  </conditionalFormatting>
  <conditionalFormatting sqref="K17">
    <cfRule type="containsText" dxfId="9771" priority="1400" operator="containsText" text="ATESTADO">
      <formula>NOT(ISERROR(SEARCH("ATESTADO",K17)))</formula>
    </cfRule>
  </conditionalFormatting>
  <conditionalFormatting sqref="K17">
    <cfRule type="expression" dxfId="9770" priority="1396">
      <formula>K15="ATESTADO"</formula>
    </cfRule>
    <cfRule type="expression" dxfId="9769" priority="1397">
      <formula>K15="FÉRIAS"</formula>
    </cfRule>
    <cfRule type="expression" dxfId="9768" priority="1398">
      <formula>K15="NTRAB"</formula>
    </cfRule>
    <cfRule type="expression" dxfId="9767" priority="1399">
      <formula>K15="FERIADO"</formula>
    </cfRule>
  </conditionalFormatting>
  <conditionalFormatting sqref="K17">
    <cfRule type="containsText" dxfId="9766" priority="1395" operator="containsText" text="HOJE">
      <formula>NOT(ISERROR(SEARCH("HOJE",K17)))</formula>
    </cfRule>
  </conditionalFormatting>
  <conditionalFormatting sqref="K21">
    <cfRule type="containsText" dxfId="9765" priority="1393" operator="containsText" text="NTRAB">
      <formula>NOT(ISERROR(SEARCH("NTRAB",K21)))</formula>
    </cfRule>
    <cfRule type="containsText" dxfId="9764" priority="1394" operator="containsText" text="FERIADO">
      <formula>NOT(ISERROR(SEARCH("FERIADO",K21)))</formula>
    </cfRule>
  </conditionalFormatting>
  <conditionalFormatting sqref="K21">
    <cfRule type="containsText" dxfId="9763" priority="1392" operator="containsText" text="FÉRIAS">
      <formula>NOT(ISERROR(SEARCH("FÉRIAS",K21)))</formula>
    </cfRule>
  </conditionalFormatting>
  <conditionalFormatting sqref="K21">
    <cfRule type="expression" dxfId="9762" priority="1388">
      <formula>K20="FERIADO"</formula>
    </cfRule>
    <cfRule type="expression" dxfId="9761" priority="1389">
      <formula>K20="NTRAB"</formula>
    </cfRule>
    <cfRule type="expression" dxfId="9760" priority="1390">
      <formula>K20="FÉRIAS"</formula>
    </cfRule>
    <cfRule type="expression" dxfId="9759" priority="1391">
      <formula>K20="ATESTADO"</formula>
    </cfRule>
  </conditionalFormatting>
  <conditionalFormatting sqref="K21">
    <cfRule type="containsText" dxfId="9758" priority="1387" operator="containsText" text="ATESTADO">
      <formula>NOT(ISERROR(SEARCH("ATESTADO",K21)))</formula>
    </cfRule>
  </conditionalFormatting>
  <conditionalFormatting sqref="K21">
    <cfRule type="expression" dxfId="9757" priority="1383">
      <formula>K19="ATESTADO"</formula>
    </cfRule>
    <cfRule type="expression" dxfId="9756" priority="1384">
      <formula>K19="FÉRIAS"</formula>
    </cfRule>
    <cfRule type="expression" dxfId="9755" priority="1385">
      <formula>K19="NTRAB"</formula>
    </cfRule>
    <cfRule type="expression" dxfId="9754" priority="1386">
      <formula>K19="FERIADO"</formula>
    </cfRule>
  </conditionalFormatting>
  <conditionalFormatting sqref="K21">
    <cfRule type="containsText" dxfId="9753" priority="1382" operator="containsText" text="HOJE">
      <formula>NOT(ISERROR(SEARCH("HOJE",K21)))</formula>
    </cfRule>
  </conditionalFormatting>
  <conditionalFormatting sqref="K25">
    <cfRule type="containsText" dxfId="9752" priority="1380" operator="containsText" text="NTRAB">
      <formula>NOT(ISERROR(SEARCH("NTRAB",K25)))</formula>
    </cfRule>
    <cfRule type="containsText" dxfId="9751" priority="1381" operator="containsText" text="FERIADO">
      <formula>NOT(ISERROR(SEARCH("FERIADO",K25)))</formula>
    </cfRule>
  </conditionalFormatting>
  <conditionalFormatting sqref="K25">
    <cfRule type="containsText" dxfId="9750" priority="1379" operator="containsText" text="FÉRIAS">
      <formula>NOT(ISERROR(SEARCH("FÉRIAS",K25)))</formula>
    </cfRule>
  </conditionalFormatting>
  <conditionalFormatting sqref="K25">
    <cfRule type="expression" dxfId="9749" priority="1375">
      <formula>K24="FERIADO"</formula>
    </cfRule>
    <cfRule type="expression" dxfId="9748" priority="1376">
      <formula>K24="NTRAB"</formula>
    </cfRule>
    <cfRule type="expression" dxfId="9747" priority="1377">
      <formula>K24="FÉRIAS"</formula>
    </cfRule>
    <cfRule type="expression" dxfId="9746" priority="1378">
      <formula>K24="ATESTADO"</formula>
    </cfRule>
  </conditionalFormatting>
  <conditionalFormatting sqref="K25">
    <cfRule type="containsText" dxfId="9745" priority="1374" operator="containsText" text="ATESTADO">
      <formula>NOT(ISERROR(SEARCH("ATESTADO",K25)))</formula>
    </cfRule>
  </conditionalFormatting>
  <conditionalFormatting sqref="K25">
    <cfRule type="expression" dxfId="9744" priority="1370">
      <formula>K23="ATESTADO"</formula>
    </cfRule>
    <cfRule type="expression" dxfId="9743" priority="1371">
      <formula>K23="FÉRIAS"</formula>
    </cfRule>
    <cfRule type="expression" dxfId="9742" priority="1372">
      <formula>K23="NTRAB"</formula>
    </cfRule>
    <cfRule type="expression" dxfId="9741" priority="1373">
      <formula>K23="FERIADO"</formula>
    </cfRule>
  </conditionalFormatting>
  <conditionalFormatting sqref="K25">
    <cfRule type="containsText" dxfId="9740" priority="1369" operator="containsText" text="HOJE">
      <formula>NOT(ISERROR(SEARCH("HOJE",K25)))</formula>
    </cfRule>
  </conditionalFormatting>
  <conditionalFormatting sqref="K29">
    <cfRule type="containsText" dxfId="9739" priority="1367" operator="containsText" text="NTRAB">
      <formula>NOT(ISERROR(SEARCH("NTRAB",K29)))</formula>
    </cfRule>
    <cfRule type="containsText" dxfId="9738" priority="1368" operator="containsText" text="FERIADO">
      <formula>NOT(ISERROR(SEARCH("FERIADO",K29)))</formula>
    </cfRule>
  </conditionalFormatting>
  <conditionalFormatting sqref="K29">
    <cfRule type="containsText" dxfId="9737" priority="1366" operator="containsText" text="FÉRIAS">
      <formula>NOT(ISERROR(SEARCH("FÉRIAS",K29)))</formula>
    </cfRule>
  </conditionalFormatting>
  <conditionalFormatting sqref="K29">
    <cfRule type="expression" dxfId="9736" priority="1362">
      <formula>K28="FERIADO"</formula>
    </cfRule>
    <cfRule type="expression" dxfId="9735" priority="1363">
      <formula>K28="NTRAB"</formula>
    </cfRule>
    <cfRule type="expression" dxfId="9734" priority="1364">
      <formula>K28="FÉRIAS"</formula>
    </cfRule>
    <cfRule type="expression" dxfId="9733" priority="1365">
      <formula>K28="ATESTADO"</formula>
    </cfRule>
  </conditionalFormatting>
  <conditionalFormatting sqref="K29">
    <cfRule type="containsText" dxfId="9732" priority="1361" operator="containsText" text="ATESTADO">
      <formula>NOT(ISERROR(SEARCH("ATESTADO",K29)))</formula>
    </cfRule>
  </conditionalFormatting>
  <conditionalFormatting sqref="K29">
    <cfRule type="expression" dxfId="9731" priority="1357">
      <formula>K27="ATESTADO"</formula>
    </cfRule>
    <cfRule type="expression" dxfId="9730" priority="1358">
      <formula>K27="FÉRIAS"</formula>
    </cfRule>
    <cfRule type="expression" dxfId="9729" priority="1359">
      <formula>K27="NTRAB"</formula>
    </cfRule>
    <cfRule type="expression" dxfId="9728" priority="1360">
      <formula>K27="FERIADO"</formula>
    </cfRule>
  </conditionalFormatting>
  <conditionalFormatting sqref="K29">
    <cfRule type="containsText" dxfId="9727" priority="1356" operator="containsText" text="HOJE">
      <formula>NOT(ISERROR(SEARCH("HOJE",K29)))</formula>
    </cfRule>
  </conditionalFormatting>
  <conditionalFormatting sqref="K33">
    <cfRule type="containsText" dxfId="9726" priority="1354" operator="containsText" text="NTRAB">
      <formula>NOT(ISERROR(SEARCH("NTRAB",K33)))</formula>
    </cfRule>
    <cfRule type="containsText" dxfId="9725" priority="1355" operator="containsText" text="FERIADO">
      <formula>NOT(ISERROR(SEARCH("FERIADO",K33)))</formula>
    </cfRule>
  </conditionalFormatting>
  <conditionalFormatting sqref="K33">
    <cfRule type="containsText" dxfId="9724" priority="1353" operator="containsText" text="FÉRIAS">
      <formula>NOT(ISERROR(SEARCH("FÉRIAS",K33)))</formula>
    </cfRule>
  </conditionalFormatting>
  <conditionalFormatting sqref="K33">
    <cfRule type="expression" dxfId="9723" priority="1349">
      <formula>K32="FERIADO"</formula>
    </cfRule>
    <cfRule type="expression" dxfId="9722" priority="1350">
      <formula>K32="NTRAB"</formula>
    </cfRule>
    <cfRule type="expression" dxfId="9721" priority="1351">
      <formula>K32="FÉRIAS"</formula>
    </cfRule>
    <cfRule type="expression" dxfId="9720" priority="1352">
      <formula>K32="ATESTADO"</formula>
    </cfRule>
  </conditionalFormatting>
  <conditionalFormatting sqref="K33">
    <cfRule type="containsText" dxfId="9719" priority="1348" operator="containsText" text="ATESTADO">
      <formula>NOT(ISERROR(SEARCH("ATESTADO",K33)))</formula>
    </cfRule>
  </conditionalFormatting>
  <conditionalFormatting sqref="K33">
    <cfRule type="expression" dxfId="9718" priority="1344">
      <formula>K31="ATESTADO"</formula>
    </cfRule>
    <cfRule type="expression" dxfId="9717" priority="1345">
      <formula>K31="FÉRIAS"</formula>
    </cfRule>
    <cfRule type="expression" dxfId="9716" priority="1346">
      <formula>K31="NTRAB"</formula>
    </cfRule>
    <cfRule type="expression" dxfId="9715" priority="1347">
      <formula>K31="FERIADO"</formula>
    </cfRule>
  </conditionalFormatting>
  <conditionalFormatting sqref="K33">
    <cfRule type="containsText" dxfId="9714" priority="1343" operator="containsText" text="HOJE">
      <formula>NOT(ISERROR(SEARCH("HOJE",K33)))</formula>
    </cfRule>
  </conditionalFormatting>
  <conditionalFormatting sqref="K5">
    <cfRule type="containsText" dxfId="9713" priority="1341" operator="containsText" text="NTRAB">
      <formula>NOT(ISERROR(SEARCH("NTRAB",K5)))</formula>
    </cfRule>
    <cfRule type="containsText" dxfId="9712" priority="1342" operator="containsText" text="FERIADO">
      <formula>NOT(ISERROR(SEARCH("FERIADO",K5)))</formula>
    </cfRule>
  </conditionalFormatting>
  <conditionalFormatting sqref="K5">
    <cfRule type="containsText" dxfId="9711" priority="1340" operator="containsText" text="FÉRIAS">
      <formula>NOT(ISERROR(SEARCH("FÉRIAS",K5)))</formula>
    </cfRule>
  </conditionalFormatting>
  <conditionalFormatting sqref="K5">
    <cfRule type="expression" dxfId="9710" priority="1336">
      <formula>K4="FERIADO"</formula>
    </cfRule>
    <cfRule type="expression" dxfId="9709" priority="1337">
      <formula>K4="NTRAB"</formula>
    </cfRule>
    <cfRule type="expression" dxfId="9708" priority="1338">
      <formula>K4="FÉRIAS"</formula>
    </cfRule>
    <cfRule type="expression" dxfId="9707" priority="1339">
      <formula>K4="ATESTADO"</formula>
    </cfRule>
  </conditionalFormatting>
  <conditionalFormatting sqref="K5">
    <cfRule type="containsText" dxfId="9706" priority="1335" operator="containsText" text="ATESTADO">
      <formula>NOT(ISERROR(SEARCH("ATESTADO",K5)))</formula>
    </cfRule>
  </conditionalFormatting>
  <conditionalFormatting sqref="K5">
    <cfRule type="expression" dxfId="9705" priority="1331">
      <formula>K3="ATESTADO"</formula>
    </cfRule>
    <cfRule type="expression" dxfId="9704" priority="1332">
      <formula>K3="FÉRIAS"</formula>
    </cfRule>
    <cfRule type="expression" dxfId="9703" priority="1333">
      <formula>K3="NTRAB"</formula>
    </cfRule>
    <cfRule type="expression" dxfId="9702" priority="1334">
      <formula>K3="FERIADO"</formula>
    </cfRule>
  </conditionalFormatting>
  <conditionalFormatting sqref="K5">
    <cfRule type="containsText" dxfId="9701" priority="1330" operator="containsText" text="HOJE">
      <formula>NOT(ISERROR(SEARCH("HOJE",K5)))</formula>
    </cfRule>
  </conditionalFormatting>
  <conditionalFormatting sqref="K4">
    <cfRule type="containsText" dxfId="9700" priority="1328" operator="containsText" text="NTRAB">
      <formula>NOT(ISERROR(SEARCH("NTRAB",K4)))</formula>
    </cfRule>
    <cfRule type="containsText" dxfId="9699" priority="1329" operator="containsText" text="FERIADO">
      <formula>NOT(ISERROR(SEARCH("FERIADO",K4)))</formula>
    </cfRule>
  </conditionalFormatting>
  <conditionalFormatting sqref="K4">
    <cfRule type="containsText" dxfId="9698" priority="1327" operator="containsText" text="FÉRIAS">
      <formula>NOT(ISERROR(SEARCH("FÉRIAS",K4)))</formula>
    </cfRule>
  </conditionalFormatting>
  <conditionalFormatting sqref="K4">
    <cfRule type="expression" dxfId="9697" priority="1323">
      <formula>K3="FERIADO"</formula>
    </cfRule>
    <cfRule type="expression" dxfId="9696" priority="1324">
      <formula>K3="NTRAB"</formula>
    </cfRule>
    <cfRule type="expression" dxfId="9695" priority="1325">
      <formula>K3="FÉRIAS"</formula>
    </cfRule>
    <cfRule type="expression" dxfId="9694" priority="1326">
      <formula>K3="ATESTADO"</formula>
    </cfRule>
  </conditionalFormatting>
  <conditionalFormatting sqref="K4">
    <cfRule type="containsText" dxfId="9693" priority="1322" operator="containsText" text="ATESTADO">
      <formula>NOT(ISERROR(SEARCH("ATESTADO",K4)))</formula>
    </cfRule>
  </conditionalFormatting>
  <conditionalFormatting sqref="K4">
    <cfRule type="containsText" dxfId="9692" priority="1321" operator="containsText" text="HOJE">
      <formula>NOT(ISERROR(SEARCH("HOJE",K4)))</formula>
    </cfRule>
  </conditionalFormatting>
  <conditionalFormatting sqref="K34">
    <cfRule type="expression" dxfId="9691" priority="1320">
      <formula>$C$53&gt;=$K$32</formula>
    </cfRule>
  </conditionalFormatting>
  <conditionalFormatting sqref="B44">
    <cfRule type="cellIs" dxfId="9690" priority="1239" operator="equal">
      <formula>$B$51</formula>
    </cfRule>
  </conditionalFormatting>
  <conditionalFormatting sqref="I44">
    <cfRule type="expression" dxfId="9689" priority="1238">
      <formula>$H$44=""</formula>
    </cfRule>
  </conditionalFormatting>
  <conditionalFormatting sqref="I45">
    <cfRule type="expression" dxfId="9688" priority="1237">
      <formula>$H$45=""</formula>
    </cfRule>
  </conditionalFormatting>
  <conditionalFormatting sqref="I46">
    <cfRule type="expression" dxfId="9687" priority="1236">
      <formula>$H$46=""</formula>
    </cfRule>
  </conditionalFormatting>
  <conditionalFormatting sqref="I47">
    <cfRule type="expression" dxfId="9686" priority="1235">
      <formula>$H$47=""</formula>
    </cfRule>
  </conditionalFormatting>
  <conditionalFormatting sqref="K40">
    <cfRule type="containsText" dxfId="9685" priority="1233" operator="containsText" text="NTRAB">
      <formula>NOT(ISERROR(SEARCH("NTRAB",K40)))</formula>
    </cfRule>
    <cfRule type="containsText" dxfId="9684" priority="1234" operator="containsText" text="FERIADO">
      <formula>NOT(ISERROR(SEARCH("FERIADO",K40)))</formula>
    </cfRule>
  </conditionalFormatting>
  <conditionalFormatting sqref="K40">
    <cfRule type="containsText" dxfId="9683" priority="1232" operator="containsText" text="FÉRIAS">
      <formula>NOT(ISERROR(SEARCH("FÉRIAS",K40)))</formula>
    </cfRule>
  </conditionalFormatting>
  <conditionalFormatting sqref="K36 K38">
    <cfRule type="containsText" dxfId="9682" priority="1230" operator="containsText" text="NTRAB">
      <formula>NOT(ISERROR(SEARCH("NTRAB",K36)))</formula>
    </cfRule>
    <cfRule type="containsText" dxfId="9681" priority="1231" operator="containsText" text="FERIADO">
      <formula>NOT(ISERROR(SEARCH("FERIADO",K36)))</formula>
    </cfRule>
  </conditionalFormatting>
  <conditionalFormatting sqref="K36 K38">
    <cfRule type="containsText" dxfId="9680" priority="1229" operator="containsText" text="FÉRIAS">
      <formula>NOT(ISERROR(SEARCH("FÉRIAS",K36)))</formula>
    </cfRule>
  </conditionalFormatting>
  <conditionalFormatting sqref="K37">
    <cfRule type="containsText" dxfId="9679" priority="1227" operator="containsText" text="NTRAB">
      <formula>NOT(ISERROR(SEARCH("NTRAB",K37)))</formula>
    </cfRule>
    <cfRule type="containsText" dxfId="9678" priority="1228" operator="containsText" text="FERIADO">
      <formula>NOT(ISERROR(SEARCH("FERIADO",K37)))</formula>
    </cfRule>
  </conditionalFormatting>
  <conditionalFormatting sqref="K37">
    <cfRule type="containsText" dxfId="9677" priority="1226" operator="containsText" text="FÉRIAS">
      <formula>NOT(ISERROR(SEARCH("FÉRIAS",K37)))</formula>
    </cfRule>
  </conditionalFormatting>
  <conditionalFormatting sqref="K41">
    <cfRule type="containsText" dxfId="9676" priority="1224" operator="containsText" text="NTRAB">
      <formula>NOT(ISERROR(SEARCH("NTRAB",K41)))</formula>
    </cfRule>
    <cfRule type="containsText" dxfId="9675" priority="1225" operator="containsText" text="FERIADO">
      <formula>NOT(ISERROR(SEARCH("FERIADO",K41)))</formula>
    </cfRule>
  </conditionalFormatting>
  <conditionalFormatting sqref="K41">
    <cfRule type="containsText" dxfId="9674" priority="1223" operator="containsText" text="FÉRIAS">
      <formula>NOT(ISERROR(SEARCH("FÉRIAS",K41)))</formula>
    </cfRule>
  </conditionalFormatting>
  <conditionalFormatting sqref="K40:K41">
    <cfRule type="expression" dxfId="9673" priority="1165">
      <formula>$K$41=""</formula>
    </cfRule>
    <cfRule type="expression" dxfId="9672" priority="1219">
      <formula>$K$39="NTRAB"</formula>
    </cfRule>
    <cfRule type="expression" dxfId="9671" priority="1220">
      <formula>$K$39="ATESTADO"</formula>
    </cfRule>
    <cfRule type="expression" dxfId="9670" priority="1221">
      <formula>$K$39="FÉRIAS"</formula>
    </cfRule>
    <cfRule type="expression" dxfId="9669" priority="1222">
      <formula>$K$39="FERIADO"</formula>
    </cfRule>
  </conditionalFormatting>
  <conditionalFormatting sqref="K42">
    <cfRule type="expression" dxfId="9668" priority="1215">
      <formula>$C$53&gt;=$K$40</formula>
    </cfRule>
    <cfRule type="expression" dxfId="9667" priority="1216">
      <formula>$K$41=""</formula>
    </cfRule>
    <cfRule type="containsText" dxfId="9666" priority="1217" operator="containsText" text="NTRAB">
      <formula>NOT(ISERROR(SEARCH("NTRAB",K42)))</formula>
    </cfRule>
    <cfRule type="containsText" dxfId="9665" priority="1218" operator="containsText" text="FERIADO">
      <formula>NOT(ISERROR(SEARCH("FERIADO",K42)))</formula>
    </cfRule>
  </conditionalFormatting>
  <conditionalFormatting sqref="K42">
    <cfRule type="containsText" dxfId="9664" priority="1214" operator="containsText" text="FÉRIAS">
      <formula>NOT(ISERROR(SEARCH("FÉRIAS",K42)))</formula>
    </cfRule>
  </conditionalFormatting>
  <conditionalFormatting sqref="K36:K38">
    <cfRule type="expression" dxfId="9663" priority="1213">
      <formula>$K$37=""</formula>
    </cfRule>
  </conditionalFormatting>
  <conditionalFormatting sqref="K35">
    <cfRule type="expression" dxfId="9662" priority="1210">
      <formula>$K$37=""</formula>
    </cfRule>
    <cfRule type="containsText" dxfId="9661" priority="1211" operator="containsText" text="NTRAB">
      <formula>NOT(ISERROR(SEARCH("NTRAB",K35)))</formula>
    </cfRule>
    <cfRule type="containsText" dxfId="9660" priority="1212" operator="containsText" text="FERIADO">
      <formula>NOT(ISERROR(SEARCH("FERIADO",K35)))</formula>
    </cfRule>
  </conditionalFormatting>
  <conditionalFormatting sqref="K35">
    <cfRule type="containsText" dxfId="9659" priority="1209" operator="containsText" text="FÉRIAS">
      <formula>NOT(ISERROR(SEARCH("FÉRIAS",K35)))</formula>
    </cfRule>
  </conditionalFormatting>
  <conditionalFormatting sqref="K39">
    <cfRule type="expression" dxfId="9658" priority="1206">
      <formula>$K$41=""</formula>
    </cfRule>
    <cfRule type="containsText" dxfId="9657" priority="1207" operator="containsText" text="NTRAB">
      <formula>NOT(ISERROR(SEARCH("NTRAB",K39)))</formula>
    </cfRule>
    <cfRule type="containsText" dxfId="9656" priority="1208" operator="containsText" text="FERIADO">
      <formula>NOT(ISERROR(SEARCH("FERIADO",K39)))</formula>
    </cfRule>
  </conditionalFormatting>
  <conditionalFormatting sqref="K39">
    <cfRule type="containsText" dxfId="9655" priority="1205" operator="containsText" text="FÉRIAS">
      <formula>NOT(ISERROR(SEARCH("FÉRIAS",K39)))</formula>
    </cfRule>
  </conditionalFormatting>
  <conditionalFormatting sqref="K36:K37">
    <cfRule type="expression" dxfId="9654" priority="1201">
      <formula>$K$35="NTRAB"</formula>
    </cfRule>
    <cfRule type="expression" dxfId="9653" priority="1202">
      <formula>$K$35="ATESTADO"</formula>
    </cfRule>
    <cfRule type="expression" dxfId="9652" priority="1203">
      <formula>$K$35="FÉRIAS"</formula>
    </cfRule>
    <cfRule type="expression" dxfId="9651" priority="1204">
      <formula>$K$35="FERIADO"</formula>
    </cfRule>
  </conditionalFormatting>
  <conditionalFormatting sqref="K35:K42">
    <cfRule type="containsText" dxfId="9650" priority="1200" operator="containsText" text="ATESTADO">
      <formula>NOT(ISERROR(SEARCH("ATESTADO",K35)))</formula>
    </cfRule>
  </conditionalFormatting>
  <conditionalFormatting sqref="K35">
    <cfRule type="containsText" dxfId="9649" priority="1198" operator="containsText" text="NTRAB">
      <formula>NOT(ISERROR(SEARCH("NTRAB",K35)))</formula>
    </cfRule>
    <cfRule type="containsText" dxfId="9648" priority="1199" operator="containsText" text="FERIADO">
      <formula>NOT(ISERROR(SEARCH("FERIADO",K35)))</formula>
    </cfRule>
  </conditionalFormatting>
  <conditionalFormatting sqref="K35">
    <cfRule type="containsText" dxfId="9647" priority="1197" operator="containsText" text="FÉRIAS">
      <formula>NOT(ISERROR(SEARCH("FÉRIAS",K35)))</formula>
    </cfRule>
  </conditionalFormatting>
  <conditionalFormatting sqref="K35">
    <cfRule type="containsText" dxfId="9646" priority="1195" operator="containsText" text="NTRAB">
      <formula>NOT(ISERROR(SEARCH("NTRAB",K35)))</formula>
    </cfRule>
    <cfRule type="containsText" dxfId="9645" priority="1196" operator="containsText" text="FERIADO">
      <formula>NOT(ISERROR(SEARCH("FERIADO",K35)))</formula>
    </cfRule>
  </conditionalFormatting>
  <conditionalFormatting sqref="K35">
    <cfRule type="containsText" dxfId="9644" priority="1194" operator="containsText" text="FÉRIAS">
      <formula>NOT(ISERROR(SEARCH("FÉRIAS",K35)))</formula>
    </cfRule>
  </conditionalFormatting>
  <conditionalFormatting sqref="K39">
    <cfRule type="containsText" dxfId="9643" priority="1192" operator="containsText" text="NTRAB">
      <formula>NOT(ISERROR(SEARCH("NTRAB",K39)))</formula>
    </cfRule>
    <cfRule type="containsText" dxfId="9642" priority="1193" operator="containsText" text="FERIADO">
      <formula>NOT(ISERROR(SEARCH("FERIADO",K39)))</formula>
    </cfRule>
  </conditionalFormatting>
  <conditionalFormatting sqref="K39">
    <cfRule type="containsText" dxfId="9641" priority="1191" operator="containsText" text="FÉRIAS">
      <formula>NOT(ISERROR(SEARCH("FÉRIAS",K39)))</formula>
    </cfRule>
  </conditionalFormatting>
  <conditionalFormatting sqref="K39">
    <cfRule type="containsText" dxfId="9640" priority="1189" operator="containsText" text="NTRAB">
      <formula>NOT(ISERROR(SEARCH("NTRAB",K39)))</formula>
    </cfRule>
    <cfRule type="containsText" dxfId="9639" priority="1190" operator="containsText" text="FERIADO">
      <formula>NOT(ISERROR(SEARCH("FERIADO",K39)))</formula>
    </cfRule>
  </conditionalFormatting>
  <conditionalFormatting sqref="K39">
    <cfRule type="containsText" dxfId="9638" priority="1188" operator="containsText" text="FÉRIAS">
      <formula>NOT(ISERROR(SEARCH("FÉRIAS",K39)))</formula>
    </cfRule>
  </conditionalFormatting>
  <conditionalFormatting sqref="K39">
    <cfRule type="containsText" dxfId="9637" priority="1186" operator="containsText" text="NTRAB">
      <formula>NOT(ISERROR(SEARCH("NTRAB",K39)))</formula>
    </cfRule>
    <cfRule type="containsText" dxfId="9636" priority="1187" operator="containsText" text="FERIADO">
      <formula>NOT(ISERROR(SEARCH("FERIADO",K39)))</formula>
    </cfRule>
  </conditionalFormatting>
  <conditionalFormatting sqref="K39">
    <cfRule type="containsText" dxfId="9635" priority="1185" operator="containsText" text="FÉRIAS">
      <formula>NOT(ISERROR(SEARCH("FÉRIAS",K39)))</formula>
    </cfRule>
  </conditionalFormatting>
  <conditionalFormatting sqref="K35:K42">
    <cfRule type="containsText" dxfId="9634" priority="1184" operator="containsText" text="HOJE">
      <formula>NOT(ISERROR(SEARCH("HOJE",K35)))</formula>
    </cfRule>
  </conditionalFormatting>
  <conditionalFormatting sqref="K44 K46">
    <cfRule type="containsText" dxfId="9633" priority="1182" operator="containsText" text="NTRAB">
      <formula>NOT(ISERROR(SEARCH("NTRAB",K44)))</formula>
    </cfRule>
    <cfRule type="containsText" dxfId="9632" priority="1183" operator="containsText" text="FERIADO">
      <formula>NOT(ISERROR(SEARCH("FERIADO",K44)))</formula>
    </cfRule>
  </conditionalFormatting>
  <conditionalFormatting sqref="K44 K46">
    <cfRule type="containsText" dxfId="9631" priority="1181" operator="containsText" text="FÉRIAS">
      <formula>NOT(ISERROR(SEARCH("FÉRIAS",K44)))</formula>
    </cfRule>
  </conditionalFormatting>
  <conditionalFormatting sqref="K45">
    <cfRule type="containsText" dxfId="9630" priority="1179" operator="containsText" text="NTRAB">
      <formula>NOT(ISERROR(SEARCH("NTRAB",K45)))</formula>
    </cfRule>
    <cfRule type="containsText" dxfId="9629" priority="1180" operator="containsText" text="FERIADO">
      <formula>NOT(ISERROR(SEARCH("FERIADO",K45)))</formula>
    </cfRule>
  </conditionalFormatting>
  <conditionalFormatting sqref="K45">
    <cfRule type="containsText" dxfId="9628" priority="1178" operator="containsText" text="FÉRIAS">
      <formula>NOT(ISERROR(SEARCH("FÉRIAS",K45)))</formula>
    </cfRule>
  </conditionalFormatting>
  <conditionalFormatting sqref="K44:K46">
    <cfRule type="expression" dxfId="9627" priority="1177">
      <formula>$C$53&lt;$K$44</formula>
    </cfRule>
  </conditionalFormatting>
  <conditionalFormatting sqref="K46">
    <cfRule type="expression" dxfId="9626" priority="1176">
      <formula>$C$53&gt;=$K$44</formula>
    </cfRule>
  </conditionalFormatting>
  <conditionalFormatting sqref="K44:K45">
    <cfRule type="expression" dxfId="9625" priority="1172">
      <formula>$K$43="ATESTADO"</formula>
    </cfRule>
    <cfRule type="expression" dxfId="9624" priority="1173">
      <formula>$K$43="NTRAB"</formula>
    </cfRule>
    <cfRule type="expression" dxfId="9623" priority="1174">
      <formula>$K$43="FÉRIAS"</formula>
    </cfRule>
    <cfRule type="expression" dxfId="9622" priority="1175">
      <formula>$K$43="FERIADO"</formula>
    </cfRule>
  </conditionalFormatting>
  <conditionalFormatting sqref="K43">
    <cfRule type="containsText" dxfId="9621" priority="1169" operator="containsText" text="ATESTADO">
      <formula>NOT(ISERROR(SEARCH("ATESTADO",K43)))</formula>
    </cfRule>
    <cfRule type="containsText" dxfId="9620" priority="1170" operator="containsText" text="NTRAB">
      <formula>NOT(ISERROR(SEARCH("NTRAB",K43)))</formula>
    </cfRule>
    <cfRule type="containsText" dxfId="9619" priority="1171" operator="containsText" text="FERIADO">
      <formula>NOT(ISERROR(SEARCH("FERIADO",K43)))</formula>
    </cfRule>
  </conditionalFormatting>
  <conditionalFormatting sqref="K43">
    <cfRule type="containsText" dxfId="9618" priority="1168" operator="containsText" text="FÉRIAS">
      <formula>NOT(ISERROR(SEARCH("FÉRIAS",K43)))</formula>
    </cfRule>
  </conditionalFormatting>
  <conditionalFormatting sqref="K43">
    <cfRule type="expression" dxfId="9617" priority="1167">
      <formula>$C$53&lt;$K$44</formula>
    </cfRule>
  </conditionalFormatting>
  <conditionalFormatting sqref="K43:K46">
    <cfRule type="containsText" dxfId="9616" priority="1166" operator="containsText" text="HOJE">
      <formula>NOT(ISERROR(SEARCH("HOJE",K43)))</formula>
    </cfRule>
  </conditionalFormatting>
  <conditionalFormatting sqref="K47:M47">
    <cfRule type="expression" dxfId="9615" priority="1164">
      <formula>$N$47="NÃO"</formula>
    </cfRule>
  </conditionalFormatting>
  <conditionalFormatting sqref="K38">
    <cfRule type="expression" dxfId="9614" priority="1163">
      <formula>$C$53&gt;=$K$36</formula>
    </cfRule>
  </conditionalFormatting>
  <conditionalFormatting sqref="D4">
    <cfRule type="beginsWith" dxfId="9613" priority="1161" operator="beginsWith" text="FER">
      <formula>LEFT(D4,LEN("FER"))="FER"</formula>
    </cfRule>
    <cfRule type="beginsWith" dxfId="9612" priority="1162" operator="beginsWith" text="FRS">
      <formula>LEFT(D4,LEN("FRS"))="FRS"</formula>
    </cfRule>
  </conditionalFormatting>
  <conditionalFormatting sqref="D4">
    <cfRule type="beginsWith" dxfId="9611" priority="1160" operator="beginsWith" text="NT">
      <formula>LEFT(D4,LEN("NT"))="NT"</formula>
    </cfRule>
  </conditionalFormatting>
  <conditionalFormatting sqref="D4">
    <cfRule type="beginsWith" dxfId="9610" priority="1157" operator="beginsWith" text="ANT">
      <formula>LEFT(D4,LEN("ANT"))="ANT"</formula>
    </cfRule>
    <cfRule type="beginsWith" dxfId="9609" priority="1158" operator="beginsWith" text="FAL">
      <formula>LEFT(D4,LEN("FAL"))="FAL"</formula>
    </cfRule>
    <cfRule type="beginsWith" dxfId="9608" priority="1159" operator="beginsWith" text="OK">
      <formula>LEFT(D4,LEN("OK"))="OK"</formula>
    </cfRule>
  </conditionalFormatting>
  <conditionalFormatting sqref="D4">
    <cfRule type="beginsWith" dxfId="9607" priority="1156" operator="beginsWith" text="ATR">
      <formula>LEFT(D4,LEN("ATR"))="ATR"</formula>
    </cfRule>
  </conditionalFormatting>
  <conditionalFormatting sqref="D4">
    <cfRule type="beginsWith" dxfId="9606" priority="1155" operator="beginsWith" text="ATD">
      <formula>LEFT(D4,LEN("ATD"))="ATD"</formula>
    </cfRule>
  </conditionalFormatting>
  <conditionalFormatting sqref="D4">
    <cfRule type="beginsWith" dxfId="9605" priority="1154" operator="beginsWith" text="DP">
      <formula>LEFT(D4,LEN("DP"))="DP"</formula>
    </cfRule>
  </conditionalFormatting>
  <conditionalFormatting sqref="D3">
    <cfRule type="beginsWith" dxfId="9604" priority="1152" operator="beginsWith" text="FER">
      <formula>LEFT(D3,LEN("FER"))="FER"</formula>
    </cfRule>
    <cfRule type="beginsWith" dxfId="9603" priority="1153" operator="beginsWith" text="FRS">
      <formula>LEFT(D3,LEN("FRS"))="FRS"</formula>
    </cfRule>
  </conditionalFormatting>
  <conditionalFormatting sqref="D3">
    <cfRule type="beginsWith" dxfId="9602" priority="1151" operator="beginsWith" text="NT">
      <formula>LEFT(D3,LEN("NT"))="NT"</formula>
    </cfRule>
  </conditionalFormatting>
  <conditionalFormatting sqref="D3">
    <cfRule type="beginsWith" dxfId="9601" priority="1148" operator="beginsWith" text="ANT">
      <formula>LEFT(D3,LEN("ANT"))="ANT"</formula>
    </cfRule>
    <cfRule type="beginsWith" dxfId="9600" priority="1149" operator="beginsWith" text="FAL">
      <formula>LEFT(D3,LEN("FAL"))="FAL"</formula>
    </cfRule>
    <cfRule type="beginsWith" dxfId="9599" priority="1150" operator="beginsWith" text="OK">
      <formula>LEFT(D3,LEN("OK"))="OK"</formula>
    </cfRule>
  </conditionalFormatting>
  <conditionalFormatting sqref="D3">
    <cfRule type="beginsWith" dxfId="9598" priority="1147" operator="beginsWith" text="ATR">
      <formula>LEFT(D3,LEN("ATR"))="ATR"</formula>
    </cfRule>
  </conditionalFormatting>
  <conditionalFormatting sqref="D3">
    <cfRule type="beginsWith" dxfId="9597" priority="1146" operator="beginsWith" text="ATD">
      <formula>LEFT(D3,LEN("ATD"))="ATD"</formula>
    </cfRule>
  </conditionalFormatting>
  <conditionalFormatting sqref="D3">
    <cfRule type="beginsWith" dxfId="9596" priority="1145" operator="beginsWith" text="DP">
      <formula>LEFT(D3,LEN("DP"))="DP"</formula>
    </cfRule>
  </conditionalFormatting>
  <conditionalFormatting sqref="D6">
    <cfRule type="beginsWith" dxfId="9595" priority="1143" operator="beginsWith" text="FER">
      <formula>LEFT(D6,LEN("FER"))="FER"</formula>
    </cfRule>
    <cfRule type="beginsWith" dxfId="9594" priority="1144" operator="beginsWith" text="FRS">
      <formula>LEFT(D6,LEN("FRS"))="FRS"</formula>
    </cfRule>
  </conditionalFormatting>
  <conditionalFormatting sqref="D6">
    <cfRule type="beginsWith" dxfId="9593" priority="1142" operator="beginsWith" text="NT">
      <formula>LEFT(D6,LEN("NT"))="NT"</formula>
    </cfRule>
  </conditionalFormatting>
  <conditionalFormatting sqref="D6">
    <cfRule type="beginsWith" dxfId="9592" priority="1139" operator="beginsWith" text="ANT">
      <formula>LEFT(D6,LEN("ANT"))="ANT"</formula>
    </cfRule>
    <cfRule type="beginsWith" dxfId="9591" priority="1140" operator="beginsWith" text="FAL">
      <formula>LEFT(D6,LEN("FAL"))="FAL"</formula>
    </cfRule>
    <cfRule type="beginsWith" dxfId="9590" priority="1141" operator="beginsWith" text="OK">
      <formula>LEFT(D6,LEN("OK"))="OK"</formula>
    </cfRule>
  </conditionalFormatting>
  <conditionalFormatting sqref="D6">
    <cfRule type="beginsWith" dxfId="9589" priority="1138" operator="beginsWith" text="ATR">
      <formula>LEFT(D6,LEN("ATR"))="ATR"</formula>
    </cfRule>
  </conditionalFormatting>
  <conditionalFormatting sqref="D6">
    <cfRule type="beginsWith" dxfId="9588" priority="1137" operator="beginsWith" text="ATD">
      <formula>LEFT(D6,LEN("ATD"))="ATD"</formula>
    </cfRule>
  </conditionalFormatting>
  <conditionalFormatting sqref="D6">
    <cfRule type="beginsWith" dxfId="9587" priority="1136" stopIfTrue="1" operator="beginsWith" text="DP">
      <formula>LEFT(D6,LEN("DP"))="DP"</formula>
    </cfRule>
  </conditionalFormatting>
  <conditionalFormatting sqref="D5">
    <cfRule type="beginsWith" dxfId="9586" priority="1134" operator="beginsWith" text="FER">
      <formula>LEFT(D5,LEN("FER"))="FER"</formula>
    </cfRule>
    <cfRule type="beginsWith" dxfId="9585" priority="1135" operator="beginsWith" text="FRS">
      <formula>LEFT(D5,LEN("FRS"))="FRS"</formula>
    </cfRule>
  </conditionalFormatting>
  <conditionalFormatting sqref="D5">
    <cfRule type="beginsWith" dxfId="9584" priority="1133" operator="beginsWith" text="NT">
      <formula>LEFT(D5,LEN("NT"))="NT"</formula>
    </cfRule>
  </conditionalFormatting>
  <conditionalFormatting sqref="D5">
    <cfRule type="beginsWith" dxfId="9583" priority="1130" operator="beginsWith" text="ANT">
      <formula>LEFT(D5,LEN("ANT"))="ANT"</formula>
    </cfRule>
    <cfRule type="beginsWith" dxfId="9582" priority="1131" operator="beginsWith" text="FAL">
      <formula>LEFT(D5,LEN("FAL"))="FAL"</formula>
    </cfRule>
    <cfRule type="beginsWith" dxfId="9581" priority="1132" operator="beginsWith" text="OK">
      <formula>LEFT(D5,LEN("OK"))="OK"</formula>
    </cfRule>
  </conditionalFormatting>
  <conditionalFormatting sqref="D5">
    <cfRule type="beginsWith" dxfId="9580" priority="1129" operator="beginsWith" text="ATR">
      <formula>LEFT(D5,LEN("ATR"))="ATR"</formula>
    </cfRule>
  </conditionalFormatting>
  <conditionalFormatting sqref="D5">
    <cfRule type="beginsWith" dxfId="9579" priority="1128" operator="beginsWith" text="ATD">
      <formula>LEFT(D5,LEN("ATD"))="ATD"</formula>
    </cfRule>
  </conditionalFormatting>
  <conditionalFormatting sqref="D5">
    <cfRule type="beginsWith" dxfId="9578" priority="1127" operator="beginsWith" text="DP">
      <formula>LEFT(D5,LEN("DP"))="DP"</formula>
    </cfRule>
  </conditionalFormatting>
  <conditionalFormatting sqref="D8">
    <cfRule type="beginsWith" dxfId="9577" priority="1125" operator="beginsWith" text="FER">
      <formula>LEFT(D8,LEN("FER"))="FER"</formula>
    </cfRule>
    <cfRule type="beginsWith" dxfId="9576" priority="1126" operator="beginsWith" text="FRS">
      <formula>LEFT(D8,LEN("FRS"))="FRS"</formula>
    </cfRule>
  </conditionalFormatting>
  <conditionalFormatting sqref="D8">
    <cfRule type="beginsWith" dxfId="9575" priority="1124" operator="beginsWith" text="NT">
      <formula>LEFT(D8,LEN("NT"))="NT"</formula>
    </cfRule>
  </conditionalFormatting>
  <conditionalFormatting sqref="D8">
    <cfRule type="beginsWith" dxfId="9574" priority="1121" operator="beginsWith" text="ANT">
      <formula>LEFT(D8,LEN("ANT"))="ANT"</formula>
    </cfRule>
    <cfRule type="beginsWith" dxfId="9573" priority="1122" operator="beginsWith" text="FAL">
      <formula>LEFT(D8,LEN("FAL"))="FAL"</formula>
    </cfRule>
    <cfRule type="beginsWith" dxfId="9572" priority="1123" operator="beginsWith" text="OK">
      <formula>LEFT(D8,LEN("OK"))="OK"</formula>
    </cfRule>
  </conditionalFormatting>
  <conditionalFormatting sqref="D8">
    <cfRule type="beginsWith" dxfId="9571" priority="1120" operator="beginsWith" text="ATR">
      <formula>LEFT(D8,LEN("ATR"))="ATR"</formula>
    </cfRule>
  </conditionalFormatting>
  <conditionalFormatting sqref="D8">
    <cfRule type="beginsWith" dxfId="9570" priority="1119" operator="beginsWith" text="ATD">
      <formula>LEFT(D8,LEN("ATD"))="ATD"</formula>
    </cfRule>
  </conditionalFormatting>
  <conditionalFormatting sqref="D8">
    <cfRule type="beginsWith" dxfId="9569" priority="1118" operator="beginsWith" text="DP">
      <formula>LEFT(D8,LEN("DP"))="DP"</formula>
    </cfRule>
  </conditionalFormatting>
  <conditionalFormatting sqref="D7">
    <cfRule type="beginsWith" dxfId="9568" priority="1116" operator="beginsWith" text="FER">
      <formula>LEFT(D7,LEN("FER"))="FER"</formula>
    </cfRule>
    <cfRule type="beginsWith" dxfId="9567" priority="1117" operator="beginsWith" text="FRS">
      <formula>LEFT(D7,LEN("FRS"))="FRS"</formula>
    </cfRule>
  </conditionalFormatting>
  <conditionalFormatting sqref="D7">
    <cfRule type="beginsWith" dxfId="9566" priority="1115" operator="beginsWith" text="NT">
      <formula>LEFT(D7,LEN("NT"))="NT"</formula>
    </cfRule>
  </conditionalFormatting>
  <conditionalFormatting sqref="D7">
    <cfRule type="beginsWith" dxfId="9565" priority="1112" operator="beginsWith" text="ANT">
      <formula>LEFT(D7,LEN("ANT"))="ANT"</formula>
    </cfRule>
    <cfRule type="beginsWith" dxfId="9564" priority="1113" operator="beginsWith" text="FAL">
      <formula>LEFT(D7,LEN("FAL"))="FAL"</formula>
    </cfRule>
    <cfRule type="beginsWith" dxfId="9563" priority="1114" operator="beginsWith" text="OK">
      <formula>LEFT(D7,LEN("OK"))="OK"</formula>
    </cfRule>
  </conditionalFormatting>
  <conditionalFormatting sqref="D7">
    <cfRule type="beginsWith" dxfId="9562" priority="1111" operator="beginsWith" text="ATR">
      <formula>LEFT(D7,LEN("ATR"))="ATR"</formula>
    </cfRule>
  </conditionalFormatting>
  <conditionalFormatting sqref="D7">
    <cfRule type="beginsWith" dxfId="9561" priority="1110" operator="beginsWith" text="ATD">
      <formula>LEFT(D7,LEN("ATD"))="ATD"</formula>
    </cfRule>
  </conditionalFormatting>
  <conditionalFormatting sqref="D7">
    <cfRule type="beginsWith" dxfId="9560" priority="1109" operator="beginsWith" text="DP">
      <formula>LEFT(D7,LEN("DP"))="DP"</formula>
    </cfRule>
  </conditionalFormatting>
  <conditionalFormatting sqref="D10">
    <cfRule type="beginsWith" dxfId="9559" priority="1107" operator="beginsWith" text="FER">
      <formula>LEFT(D10,LEN("FER"))="FER"</formula>
    </cfRule>
    <cfRule type="beginsWith" dxfId="9558" priority="1108" operator="beginsWith" text="FRS">
      <formula>LEFT(D10,LEN("FRS"))="FRS"</formula>
    </cfRule>
  </conditionalFormatting>
  <conditionalFormatting sqref="D10">
    <cfRule type="beginsWith" dxfId="9557" priority="1106" operator="beginsWith" text="NT">
      <formula>LEFT(D10,LEN("NT"))="NT"</formula>
    </cfRule>
  </conditionalFormatting>
  <conditionalFormatting sqref="D10">
    <cfRule type="beginsWith" dxfId="9556" priority="1103" operator="beginsWith" text="ANT">
      <formula>LEFT(D10,LEN("ANT"))="ANT"</formula>
    </cfRule>
    <cfRule type="beginsWith" dxfId="9555" priority="1104" operator="beginsWith" text="FAL">
      <formula>LEFT(D10,LEN("FAL"))="FAL"</formula>
    </cfRule>
    <cfRule type="beginsWith" dxfId="9554" priority="1105" operator="beginsWith" text="OK">
      <formula>LEFT(D10,LEN("OK"))="OK"</formula>
    </cfRule>
  </conditionalFormatting>
  <conditionalFormatting sqref="D10">
    <cfRule type="beginsWith" dxfId="9553" priority="1102" operator="beginsWith" text="ATR">
      <formula>LEFT(D10,LEN("ATR"))="ATR"</formula>
    </cfRule>
  </conditionalFormatting>
  <conditionalFormatting sqref="D10">
    <cfRule type="beginsWith" dxfId="9552" priority="1101" operator="beginsWith" text="ATD">
      <formula>LEFT(D10,LEN("ATD"))="ATD"</formula>
    </cfRule>
  </conditionalFormatting>
  <conditionalFormatting sqref="D10">
    <cfRule type="beginsWith" dxfId="9551" priority="1100" stopIfTrue="1" operator="beginsWith" text="DP">
      <formula>LEFT(D10,LEN("DP"))="DP"</formula>
    </cfRule>
  </conditionalFormatting>
  <conditionalFormatting sqref="D9">
    <cfRule type="beginsWith" dxfId="9550" priority="1098" operator="beginsWith" text="FER">
      <formula>LEFT(D9,LEN("FER"))="FER"</formula>
    </cfRule>
    <cfRule type="beginsWith" dxfId="9549" priority="1099" operator="beginsWith" text="FRS">
      <formula>LEFT(D9,LEN("FRS"))="FRS"</formula>
    </cfRule>
  </conditionalFormatting>
  <conditionalFormatting sqref="D9">
    <cfRule type="beginsWith" dxfId="9548" priority="1097" operator="beginsWith" text="NT">
      <formula>LEFT(D9,LEN("NT"))="NT"</formula>
    </cfRule>
  </conditionalFormatting>
  <conditionalFormatting sqref="D9">
    <cfRule type="beginsWith" dxfId="9547" priority="1094" operator="beginsWith" text="ANT">
      <formula>LEFT(D9,LEN("ANT"))="ANT"</formula>
    </cfRule>
    <cfRule type="beginsWith" dxfId="9546" priority="1095" operator="beginsWith" text="FAL">
      <formula>LEFT(D9,LEN("FAL"))="FAL"</formula>
    </cfRule>
    <cfRule type="beginsWith" dxfId="9545" priority="1096" operator="beginsWith" text="OK">
      <formula>LEFT(D9,LEN("OK"))="OK"</formula>
    </cfRule>
  </conditionalFormatting>
  <conditionalFormatting sqref="D9">
    <cfRule type="beginsWith" dxfId="9544" priority="1093" operator="beginsWith" text="ATR">
      <formula>LEFT(D9,LEN("ATR"))="ATR"</formula>
    </cfRule>
  </conditionalFormatting>
  <conditionalFormatting sqref="D9">
    <cfRule type="beginsWith" dxfId="9543" priority="1092" operator="beginsWith" text="ATD">
      <formula>LEFT(D9,LEN("ATD"))="ATD"</formula>
    </cfRule>
  </conditionalFormatting>
  <conditionalFormatting sqref="D9">
    <cfRule type="beginsWith" dxfId="9542" priority="1091" operator="beginsWith" text="DP">
      <formula>LEFT(D9,LEN("DP"))="DP"</formula>
    </cfRule>
  </conditionalFormatting>
  <conditionalFormatting sqref="B13:D14">
    <cfRule type="expression" dxfId="9541" priority="1087">
      <formula>A11="FERIADO"</formula>
    </cfRule>
    <cfRule type="expression" dxfId="9540" priority="1088">
      <formula>A11="FÉRIAS"</formula>
    </cfRule>
    <cfRule type="expression" dxfId="9539" priority="1089">
      <formula>A11="ATESTADO"</formula>
    </cfRule>
    <cfRule type="expression" dxfId="9538" priority="1090">
      <formula>A11="NTRAB"</formula>
    </cfRule>
  </conditionalFormatting>
  <conditionalFormatting sqref="D11">
    <cfRule type="beginsWith" dxfId="9537" priority="1084" operator="beginsWith" text="DP">
      <formula>LEFT(D11,LEN("DP"))="DP"</formula>
    </cfRule>
    <cfRule type="beginsWith" dxfId="9536" priority="1085" operator="beginsWith" text="FER">
      <formula>LEFT(D11,LEN("FER"))="FER"</formula>
    </cfRule>
    <cfRule type="beginsWith" dxfId="9535" priority="1086" operator="beginsWith" text="FRS">
      <formula>LEFT(D11,LEN("FRS"))="FRS"</formula>
    </cfRule>
  </conditionalFormatting>
  <conditionalFormatting sqref="D11">
    <cfRule type="beginsWith" dxfId="9534" priority="1083" operator="beginsWith" text="NT">
      <formula>LEFT(D11,LEN("NT"))="NT"</formula>
    </cfRule>
  </conditionalFormatting>
  <conditionalFormatting sqref="D11">
    <cfRule type="beginsWith" dxfId="9533" priority="1080" operator="beginsWith" text="ANT">
      <formula>LEFT(D11,LEN("ANT"))="ANT"</formula>
    </cfRule>
    <cfRule type="beginsWith" dxfId="9532" priority="1081" operator="beginsWith" text="FAL">
      <formula>LEFT(D11,LEN("FAL"))="FAL"</formula>
    </cfRule>
    <cfRule type="beginsWith" dxfId="9531" priority="1082" operator="beginsWith" text="OK">
      <formula>LEFT(D11,LEN("OK"))="OK"</formula>
    </cfRule>
  </conditionalFormatting>
  <conditionalFormatting sqref="D11">
    <cfRule type="beginsWith" dxfId="9530" priority="1079" operator="beginsWith" text="ATR">
      <formula>LEFT(D11,LEN("ATR"))="ATR"</formula>
    </cfRule>
  </conditionalFormatting>
  <conditionalFormatting sqref="D11">
    <cfRule type="beginsWith" dxfId="9529" priority="1078" operator="beginsWith" text="ATD">
      <formula>LEFT(D11,LEN("ATD"))="ATD"</formula>
    </cfRule>
  </conditionalFormatting>
  <conditionalFormatting sqref="D12">
    <cfRule type="beginsWith" dxfId="9528" priority="1076" operator="beginsWith" text="FER">
      <formula>LEFT(D12,LEN("FER"))="FER"</formula>
    </cfRule>
    <cfRule type="beginsWith" dxfId="9527" priority="1077" operator="beginsWith" text="FRS">
      <formula>LEFT(D12,LEN("FRS"))="FRS"</formula>
    </cfRule>
  </conditionalFormatting>
  <conditionalFormatting sqref="D12">
    <cfRule type="beginsWith" dxfId="9526" priority="1075" operator="beginsWith" text="NT">
      <formula>LEFT(D12,LEN("NT"))="NT"</formula>
    </cfRule>
  </conditionalFormatting>
  <conditionalFormatting sqref="D12">
    <cfRule type="beginsWith" dxfId="9525" priority="1072" operator="beginsWith" text="ANT">
      <formula>LEFT(D12,LEN("ANT"))="ANT"</formula>
    </cfRule>
    <cfRule type="beginsWith" dxfId="9524" priority="1073" operator="beginsWith" text="FAL">
      <formula>LEFT(D12,LEN("FAL"))="FAL"</formula>
    </cfRule>
    <cfRule type="beginsWith" dxfId="9523" priority="1074" operator="beginsWith" text="OK">
      <formula>LEFT(D12,LEN("OK"))="OK"</formula>
    </cfRule>
  </conditionalFormatting>
  <conditionalFormatting sqref="D12">
    <cfRule type="beginsWith" dxfId="9522" priority="1071" operator="beginsWith" text="ATR">
      <formula>LEFT(D12,LEN("ATR"))="ATR"</formula>
    </cfRule>
  </conditionalFormatting>
  <conditionalFormatting sqref="D12">
    <cfRule type="beginsWith" dxfId="9521" priority="1070" operator="beginsWith" text="ATD">
      <formula>LEFT(D12,LEN("ATD"))="ATD"</formula>
    </cfRule>
  </conditionalFormatting>
  <conditionalFormatting sqref="D12">
    <cfRule type="beginsWith" dxfId="9520" priority="1069" stopIfTrue="1" operator="beginsWith" text="DP">
      <formula>LEFT(D12,LEN("DP"))="DP"</formula>
    </cfRule>
  </conditionalFormatting>
  <conditionalFormatting sqref="B15:D18">
    <cfRule type="expression" dxfId="9519" priority="1065">
      <formula>A15="FÉRIAS"</formula>
    </cfRule>
    <cfRule type="expression" dxfId="9518" priority="1066">
      <formula>A15="FERIADO"</formula>
    </cfRule>
    <cfRule type="expression" dxfId="9517" priority="1067">
      <formula>A15="ATESTADO"</formula>
    </cfRule>
    <cfRule type="expression" dxfId="9516" priority="1068">
      <formula>A15="NTRAB"</formula>
    </cfRule>
  </conditionalFormatting>
  <conditionalFormatting sqref="D20">
    <cfRule type="beginsWith" dxfId="9515" priority="1063" operator="beginsWith" text="FER">
      <formula>LEFT(D20,LEN("FER"))="FER"</formula>
    </cfRule>
    <cfRule type="beginsWith" dxfId="9514" priority="1064" operator="beginsWith" text="FRS">
      <formula>LEFT(D20,LEN("FRS"))="FRS"</formula>
    </cfRule>
  </conditionalFormatting>
  <conditionalFormatting sqref="D20">
    <cfRule type="beginsWith" dxfId="9513" priority="1062" operator="beginsWith" text="NT">
      <formula>LEFT(D20,LEN("NT"))="NT"</formula>
    </cfRule>
  </conditionalFormatting>
  <conditionalFormatting sqref="D20">
    <cfRule type="beginsWith" dxfId="9512" priority="1059" operator="beginsWith" text="ANT">
      <formula>LEFT(D20,LEN("ANT"))="ANT"</formula>
    </cfRule>
    <cfRule type="beginsWith" dxfId="9511" priority="1060" operator="beginsWith" text="FAL">
      <formula>LEFT(D20,LEN("FAL"))="FAL"</formula>
    </cfRule>
    <cfRule type="beginsWith" dxfId="9510" priority="1061" operator="beginsWith" text="OK">
      <formula>LEFT(D20,LEN("OK"))="OK"</formula>
    </cfRule>
  </conditionalFormatting>
  <conditionalFormatting sqref="D20">
    <cfRule type="beginsWith" dxfId="9509" priority="1058" operator="beginsWith" text="ATR">
      <formula>LEFT(D20,LEN("ATR"))="ATR"</formula>
    </cfRule>
  </conditionalFormatting>
  <conditionalFormatting sqref="D20">
    <cfRule type="beginsWith" dxfId="9508" priority="1057" operator="beginsWith" text="ATD">
      <formula>LEFT(D20,LEN("ATD"))="ATD"</formula>
    </cfRule>
  </conditionalFormatting>
  <conditionalFormatting sqref="D20">
    <cfRule type="beginsWith" dxfId="9507" priority="1056" operator="beginsWith" text="DP">
      <formula>LEFT(D20,LEN("DP"))="DP"</formula>
    </cfRule>
  </conditionalFormatting>
  <conditionalFormatting sqref="D19">
    <cfRule type="beginsWith" dxfId="9506" priority="1054" operator="beginsWith" text="FER">
      <formula>LEFT(D19,LEN("FER"))="FER"</formula>
    </cfRule>
    <cfRule type="beginsWith" dxfId="9505" priority="1055" operator="beginsWith" text="FRS">
      <formula>LEFT(D19,LEN("FRS"))="FRS"</formula>
    </cfRule>
  </conditionalFormatting>
  <conditionalFormatting sqref="D19">
    <cfRule type="beginsWith" dxfId="9504" priority="1053" operator="beginsWith" text="NT">
      <formula>LEFT(D19,LEN("NT"))="NT"</formula>
    </cfRule>
  </conditionalFormatting>
  <conditionalFormatting sqref="D19">
    <cfRule type="beginsWith" dxfId="9503" priority="1050" operator="beginsWith" text="ANT">
      <formula>LEFT(D19,LEN("ANT"))="ANT"</formula>
    </cfRule>
    <cfRule type="beginsWith" dxfId="9502" priority="1051" operator="beginsWith" text="FAL">
      <formula>LEFT(D19,LEN("FAL"))="FAL"</formula>
    </cfRule>
    <cfRule type="beginsWith" dxfId="9501" priority="1052" operator="beginsWith" text="OK">
      <formula>LEFT(D19,LEN("OK"))="OK"</formula>
    </cfRule>
  </conditionalFormatting>
  <conditionalFormatting sqref="D19">
    <cfRule type="beginsWith" dxfId="9500" priority="1049" operator="beginsWith" text="ATR">
      <formula>LEFT(D19,LEN("ATR"))="ATR"</formula>
    </cfRule>
  </conditionalFormatting>
  <conditionalFormatting sqref="D19">
    <cfRule type="beginsWith" dxfId="9499" priority="1048" operator="beginsWith" text="ATD">
      <formula>LEFT(D19,LEN("ATD"))="ATD"</formula>
    </cfRule>
  </conditionalFormatting>
  <conditionalFormatting sqref="D19">
    <cfRule type="beginsWith" dxfId="9498" priority="1047" operator="beginsWith" text="DP">
      <formula>LEFT(D19,LEN("DP"))="DP"</formula>
    </cfRule>
  </conditionalFormatting>
  <conditionalFormatting sqref="D22">
    <cfRule type="beginsWith" dxfId="9497" priority="1045" operator="beginsWith" text="FER">
      <formula>LEFT(D22,LEN("FER"))="FER"</formula>
    </cfRule>
    <cfRule type="beginsWith" dxfId="9496" priority="1046" operator="beginsWith" text="FRS">
      <formula>LEFT(D22,LEN("FRS"))="FRS"</formula>
    </cfRule>
  </conditionalFormatting>
  <conditionalFormatting sqref="D22">
    <cfRule type="beginsWith" dxfId="9495" priority="1044" operator="beginsWith" text="NT">
      <formula>LEFT(D22,LEN("NT"))="NT"</formula>
    </cfRule>
  </conditionalFormatting>
  <conditionalFormatting sqref="D22">
    <cfRule type="beginsWith" dxfId="9494" priority="1041" operator="beginsWith" text="ANT">
      <formula>LEFT(D22,LEN("ANT"))="ANT"</formula>
    </cfRule>
    <cfRule type="beginsWith" dxfId="9493" priority="1042" operator="beginsWith" text="FAL">
      <formula>LEFT(D22,LEN("FAL"))="FAL"</formula>
    </cfRule>
    <cfRule type="beginsWith" dxfId="9492" priority="1043" operator="beginsWith" text="OK">
      <formula>LEFT(D22,LEN("OK"))="OK"</formula>
    </cfRule>
  </conditionalFormatting>
  <conditionalFormatting sqref="D22">
    <cfRule type="beginsWith" dxfId="9491" priority="1040" operator="beginsWith" text="ATR">
      <formula>LEFT(D22,LEN("ATR"))="ATR"</formula>
    </cfRule>
  </conditionalFormatting>
  <conditionalFormatting sqref="D22">
    <cfRule type="beginsWith" dxfId="9490" priority="1039" operator="beginsWith" text="ATD">
      <formula>LEFT(D22,LEN("ATD"))="ATD"</formula>
    </cfRule>
  </conditionalFormatting>
  <conditionalFormatting sqref="D22">
    <cfRule type="beginsWith" dxfId="9489" priority="1038" stopIfTrue="1" operator="beginsWith" text="DP">
      <formula>LEFT(D22,LEN("DP"))="DP"</formula>
    </cfRule>
  </conditionalFormatting>
  <conditionalFormatting sqref="D21">
    <cfRule type="beginsWith" dxfId="9488" priority="1036" operator="beginsWith" text="FER">
      <formula>LEFT(D21,LEN("FER"))="FER"</formula>
    </cfRule>
    <cfRule type="beginsWith" dxfId="9487" priority="1037" operator="beginsWith" text="FRS">
      <formula>LEFT(D21,LEN("FRS"))="FRS"</formula>
    </cfRule>
  </conditionalFormatting>
  <conditionalFormatting sqref="D21">
    <cfRule type="beginsWith" dxfId="9486" priority="1035" operator="beginsWith" text="NT">
      <formula>LEFT(D21,LEN("NT"))="NT"</formula>
    </cfRule>
  </conditionalFormatting>
  <conditionalFormatting sqref="D21">
    <cfRule type="beginsWith" dxfId="9485" priority="1032" operator="beginsWith" text="ANT">
      <formula>LEFT(D21,LEN("ANT"))="ANT"</formula>
    </cfRule>
    <cfRule type="beginsWith" dxfId="9484" priority="1033" operator="beginsWith" text="FAL">
      <formula>LEFT(D21,LEN("FAL"))="FAL"</formula>
    </cfRule>
    <cfRule type="beginsWith" dxfId="9483" priority="1034" operator="beginsWith" text="OK">
      <formula>LEFT(D21,LEN("OK"))="OK"</formula>
    </cfRule>
  </conditionalFormatting>
  <conditionalFormatting sqref="D21">
    <cfRule type="beginsWith" dxfId="9482" priority="1031" operator="beginsWith" text="ATR">
      <formula>LEFT(D21,LEN("ATR"))="ATR"</formula>
    </cfRule>
  </conditionalFormatting>
  <conditionalFormatting sqref="D21">
    <cfRule type="beginsWith" dxfId="9481" priority="1030" operator="beginsWith" text="ATD">
      <formula>LEFT(D21,LEN("ATD"))="ATD"</formula>
    </cfRule>
  </conditionalFormatting>
  <conditionalFormatting sqref="D21">
    <cfRule type="beginsWith" dxfId="9480" priority="1029" operator="beginsWith" text="DP">
      <formula>LEFT(D21,LEN("DP"))="DP"</formula>
    </cfRule>
  </conditionalFormatting>
  <conditionalFormatting sqref="D24">
    <cfRule type="beginsWith" dxfId="9479" priority="1027" operator="beginsWith" text="FER">
      <formula>LEFT(D24,LEN("FER"))="FER"</formula>
    </cfRule>
    <cfRule type="beginsWith" dxfId="9478" priority="1028" operator="beginsWith" text="FRS">
      <formula>LEFT(D24,LEN("FRS"))="FRS"</formula>
    </cfRule>
  </conditionalFormatting>
  <conditionalFormatting sqref="D24">
    <cfRule type="beginsWith" dxfId="9477" priority="1026" operator="beginsWith" text="NT">
      <formula>LEFT(D24,LEN("NT"))="NT"</formula>
    </cfRule>
  </conditionalFormatting>
  <conditionalFormatting sqref="D24">
    <cfRule type="beginsWith" dxfId="9476" priority="1023" operator="beginsWith" text="ANT">
      <formula>LEFT(D24,LEN("ANT"))="ANT"</formula>
    </cfRule>
    <cfRule type="beginsWith" dxfId="9475" priority="1024" operator="beginsWith" text="FAL">
      <formula>LEFT(D24,LEN("FAL"))="FAL"</formula>
    </cfRule>
    <cfRule type="beginsWith" dxfId="9474" priority="1025" operator="beginsWith" text="OK">
      <formula>LEFT(D24,LEN("OK"))="OK"</formula>
    </cfRule>
  </conditionalFormatting>
  <conditionalFormatting sqref="D24">
    <cfRule type="beginsWith" dxfId="9473" priority="1022" operator="beginsWith" text="ATR">
      <formula>LEFT(D24,LEN("ATR"))="ATR"</formula>
    </cfRule>
  </conditionalFormatting>
  <conditionalFormatting sqref="D24">
    <cfRule type="beginsWith" dxfId="9472" priority="1021" operator="beginsWith" text="ATD">
      <formula>LEFT(D24,LEN("ATD"))="ATD"</formula>
    </cfRule>
  </conditionalFormatting>
  <conditionalFormatting sqref="D24">
    <cfRule type="beginsWith" dxfId="9471" priority="1020" operator="beginsWith" text="DP">
      <formula>LEFT(D24,LEN("DP"))="DP"</formula>
    </cfRule>
  </conditionalFormatting>
  <conditionalFormatting sqref="D23">
    <cfRule type="beginsWith" dxfId="9470" priority="1018" operator="beginsWith" text="FER">
      <formula>LEFT(D23,LEN("FER"))="FER"</formula>
    </cfRule>
    <cfRule type="beginsWith" dxfId="9469" priority="1019" operator="beginsWith" text="FRS">
      <formula>LEFT(D23,LEN("FRS"))="FRS"</formula>
    </cfRule>
  </conditionalFormatting>
  <conditionalFormatting sqref="D23">
    <cfRule type="beginsWith" dxfId="9468" priority="1017" operator="beginsWith" text="NT">
      <formula>LEFT(D23,LEN("NT"))="NT"</formula>
    </cfRule>
  </conditionalFormatting>
  <conditionalFormatting sqref="D23">
    <cfRule type="beginsWith" dxfId="9467" priority="1014" operator="beginsWith" text="ANT">
      <formula>LEFT(D23,LEN("ANT"))="ANT"</formula>
    </cfRule>
    <cfRule type="beginsWith" dxfId="9466" priority="1015" operator="beginsWith" text="FAL">
      <formula>LEFT(D23,LEN("FAL"))="FAL"</formula>
    </cfRule>
    <cfRule type="beginsWith" dxfId="9465" priority="1016" operator="beginsWith" text="OK">
      <formula>LEFT(D23,LEN("OK"))="OK"</formula>
    </cfRule>
  </conditionalFormatting>
  <conditionalFormatting sqref="D23">
    <cfRule type="beginsWith" dxfId="9464" priority="1013" operator="beginsWith" text="ATR">
      <formula>LEFT(D23,LEN("ATR"))="ATR"</formula>
    </cfRule>
  </conditionalFormatting>
  <conditionalFormatting sqref="D23">
    <cfRule type="beginsWith" dxfId="9463" priority="1012" operator="beginsWith" text="ATD">
      <formula>LEFT(D23,LEN("ATD"))="ATD"</formula>
    </cfRule>
  </conditionalFormatting>
  <conditionalFormatting sqref="D23">
    <cfRule type="beginsWith" dxfId="9462" priority="1011" operator="beginsWith" text="DP">
      <formula>LEFT(D23,LEN("DP"))="DP"</formula>
    </cfRule>
  </conditionalFormatting>
  <conditionalFormatting sqref="D26">
    <cfRule type="beginsWith" dxfId="9461" priority="1009" operator="beginsWith" text="FER">
      <formula>LEFT(D26,LEN("FER"))="FER"</formula>
    </cfRule>
    <cfRule type="beginsWith" dxfId="9460" priority="1010" operator="beginsWith" text="FRS">
      <formula>LEFT(D26,LEN("FRS"))="FRS"</formula>
    </cfRule>
  </conditionalFormatting>
  <conditionalFormatting sqref="D26">
    <cfRule type="beginsWith" dxfId="9459" priority="1008" operator="beginsWith" text="NT">
      <formula>LEFT(D26,LEN("NT"))="NT"</formula>
    </cfRule>
  </conditionalFormatting>
  <conditionalFormatting sqref="D26">
    <cfRule type="beginsWith" dxfId="9458" priority="1005" operator="beginsWith" text="ANT">
      <formula>LEFT(D26,LEN("ANT"))="ANT"</formula>
    </cfRule>
    <cfRule type="beginsWith" dxfId="9457" priority="1006" operator="beginsWith" text="FAL">
      <formula>LEFT(D26,LEN("FAL"))="FAL"</formula>
    </cfRule>
    <cfRule type="beginsWith" dxfId="9456" priority="1007" operator="beginsWith" text="OK">
      <formula>LEFT(D26,LEN("OK"))="OK"</formula>
    </cfRule>
  </conditionalFormatting>
  <conditionalFormatting sqref="D26">
    <cfRule type="beginsWith" dxfId="9455" priority="1004" operator="beginsWith" text="ATR">
      <formula>LEFT(D26,LEN("ATR"))="ATR"</formula>
    </cfRule>
  </conditionalFormatting>
  <conditionalFormatting sqref="D26">
    <cfRule type="beginsWith" dxfId="9454" priority="1003" operator="beginsWith" text="ATD">
      <formula>LEFT(D26,LEN("ATD"))="ATD"</formula>
    </cfRule>
  </conditionalFormatting>
  <conditionalFormatting sqref="D26">
    <cfRule type="beginsWith" dxfId="9453" priority="1002" stopIfTrue="1" operator="beginsWith" text="DP">
      <formula>LEFT(D26,LEN("DP"))="DP"</formula>
    </cfRule>
  </conditionalFormatting>
  <conditionalFormatting sqref="D25">
    <cfRule type="beginsWith" dxfId="9452" priority="1000" operator="beginsWith" text="FER">
      <formula>LEFT(D25,LEN("FER"))="FER"</formula>
    </cfRule>
    <cfRule type="beginsWith" dxfId="9451" priority="1001" operator="beginsWith" text="FRS">
      <formula>LEFT(D25,LEN("FRS"))="FRS"</formula>
    </cfRule>
  </conditionalFormatting>
  <conditionalFormatting sqref="D25">
    <cfRule type="beginsWith" dxfId="9450" priority="999" operator="beginsWith" text="NT">
      <formula>LEFT(D25,LEN("NT"))="NT"</formula>
    </cfRule>
  </conditionalFormatting>
  <conditionalFormatting sqref="D25">
    <cfRule type="beginsWith" dxfId="9449" priority="996" operator="beginsWith" text="ANT">
      <formula>LEFT(D25,LEN("ANT"))="ANT"</formula>
    </cfRule>
    <cfRule type="beginsWith" dxfId="9448" priority="997" operator="beginsWith" text="FAL">
      <formula>LEFT(D25,LEN("FAL"))="FAL"</formula>
    </cfRule>
    <cfRule type="beginsWith" dxfId="9447" priority="998" operator="beginsWith" text="OK">
      <formula>LEFT(D25,LEN("OK"))="OK"</formula>
    </cfRule>
  </conditionalFormatting>
  <conditionalFormatting sqref="D25">
    <cfRule type="beginsWith" dxfId="9446" priority="995" operator="beginsWith" text="ATR">
      <formula>LEFT(D25,LEN("ATR"))="ATR"</formula>
    </cfRule>
  </conditionalFormatting>
  <conditionalFormatting sqref="D25">
    <cfRule type="beginsWith" dxfId="9445" priority="994" operator="beginsWith" text="ATD">
      <formula>LEFT(D25,LEN("ATD"))="ATD"</formula>
    </cfRule>
  </conditionalFormatting>
  <conditionalFormatting sqref="D25">
    <cfRule type="beginsWith" dxfId="9444" priority="993" operator="beginsWith" text="DP">
      <formula>LEFT(D25,LEN("DP"))="DP"</formula>
    </cfRule>
  </conditionalFormatting>
  <conditionalFormatting sqref="D28">
    <cfRule type="beginsWith" dxfId="9443" priority="991" operator="beginsWith" text="FER">
      <formula>LEFT(D28,LEN("FER"))="FER"</formula>
    </cfRule>
    <cfRule type="beginsWith" dxfId="9442" priority="992" operator="beginsWith" text="FRS">
      <formula>LEFT(D28,LEN("FRS"))="FRS"</formula>
    </cfRule>
  </conditionalFormatting>
  <conditionalFormatting sqref="D28">
    <cfRule type="beginsWith" dxfId="9441" priority="990" operator="beginsWith" text="NT">
      <formula>LEFT(D28,LEN("NT"))="NT"</formula>
    </cfRule>
  </conditionalFormatting>
  <conditionalFormatting sqref="D28">
    <cfRule type="beginsWith" dxfId="9440" priority="987" operator="beginsWith" text="ANT">
      <formula>LEFT(D28,LEN("ANT"))="ANT"</formula>
    </cfRule>
    <cfRule type="beginsWith" dxfId="9439" priority="988" operator="beginsWith" text="FAL">
      <formula>LEFT(D28,LEN("FAL"))="FAL"</formula>
    </cfRule>
    <cfRule type="beginsWith" dxfId="9438" priority="989" operator="beginsWith" text="OK">
      <formula>LEFT(D28,LEN("OK"))="OK"</formula>
    </cfRule>
  </conditionalFormatting>
  <conditionalFormatting sqref="D28">
    <cfRule type="beginsWith" dxfId="9437" priority="986" operator="beginsWith" text="ATR">
      <formula>LEFT(D28,LEN("ATR"))="ATR"</formula>
    </cfRule>
  </conditionalFormatting>
  <conditionalFormatting sqref="D28">
    <cfRule type="beginsWith" dxfId="9436" priority="985" operator="beginsWith" text="ATD">
      <formula>LEFT(D28,LEN("ATD"))="ATD"</formula>
    </cfRule>
  </conditionalFormatting>
  <conditionalFormatting sqref="D28">
    <cfRule type="beginsWith" dxfId="9435" priority="984" operator="beginsWith" text="DP">
      <formula>LEFT(D28,LEN("DP"))="DP"</formula>
    </cfRule>
  </conditionalFormatting>
  <conditionalFormatting sqref="D27">
    <cfRule type="beginsWith" dxfId="9434" priority="982" operator="beginsWith" text="FER">
      <formula>LEFT(D27,LEN("FER"))="FER"</formula>
    </cfRule>
    <cfRule type="beginsWith" dxfId="9433" priority="983" operator="beginsWith" text="FRS">
      <formula>LEFT(D27,LEN("FRS"))="FRS"</formula>
    </cfRule>
  </conditionalFormatting>
  <conditionalFormatting sqref="D27">
    <cfRule type="beginsWith" dxfId="9432" priority="981" operator="beginsWith" text="NT">
      <formula>LEFT(D27,LEN("NT"))="NT"</formula>
    </cfRule>
  </conditionalFormatting>
  <conditionalFormatting sqref="D27">
    <cfRule type="beginsWith" dxfId="9431" priority="978" operator="beginsWith" text="ANT">
      <formula>LEFT(D27,LEN("ANT"))="ANT"</formula>
    </cfRule>
    <cfRule type="beginsWith" dxfId="9430" priority="979" operator="beginsWith" text="FAL">
      <formula>LEFT(D27,LEN("FAL"))="FAL"</formula>
    </cfRule>
    <cfRule type="beginsWith" dxfId="9429" priority="980" operator="beginsWith" text="OK">
      <formula>LEFT(D27,LEN("OK"))="OK"</formula>
    </cfRule>
  </conditionalFormatting>
  <conditionalFormatting sqref="D27">
    <cfRule type="beginsWith" dxfId="9428" priority="977" operator="beginsWith" text="ATR">
      <formula>LEFT(D27,LEN("ATR"))="ATR"</formula>
    </cfRule>
  </conditionalFormatting>
  <conditionalFormatting sqref="D27">
    <cfRule type="beginsWith" dxfId="9427" priority="976" operator="beginsWith" text="ATD">
      <formula>LEFT(D27,LEN("ATD"))="ATD"</formula>
    </cfRule>
  </conditionalFormatting>
  <conditionalFormatting sqref="D27">
    <cfRule type="beginsWith" dxfId="9426" priority="975" operator="beginsWith" text="DP">
      <formula>LEFT(D27,LEN("DP"))="DP"</formula>
    </cfRule>
  </conditionalFormatting>
  <conditionalFormatting sqref="D30">
    <cfRule type="beginsWith" dxfId="9425" priority="973" operator="beginsWith" text="FER">
      <formula>LEFT(D30,LEN("FER"))="FER"</formula>
    </cfRule>
    <cfRule type="beginsWith" dxfId="9424" priority="974" operator="beginsWith" text="FRS">
      <formula>LEFT(D30,LEN("FRS"))="FRS"</formula>
    </cfRule>
  </conditionalFormatting>
  <conditionalFormatting sqref="D30">
    <cfRule type="beginsWith" dxfId="9423" priority="972" operator="beginsWith" text="NT">
      <formula>LEFT(D30,LEN("NT"))="NT"</formula>
    </cfRule>
  </conditionalFormatting>
  <conditionalFormatting sqref="D30">
    <cfRule type="beginsWith" dxfId="9422" priority="969" operator="beginsWith" text="ANT">
      <formula>LEFT(D30,LEN("ANT"))="ANT"</formula>
    </cfRule>
    <cfRule type="beginsWith" dxfId="9421" priority="970" operator="beginsWith" text="FAL">
      <formula>LEFT(D30,LEN("FAL"))="FAL"</formula>
    </cfRule>
    <cfRule type="beginsWith" dxfId="9420" priority="971" operator="beginsWith" text="OK">
      <formula>LEFT(D30,LEN("OK"))="OK"</formula>
    </cfRule>
  </conditionalFormatting>
  <conditionalFormatting sqref="D30">
    <cfRule type="beginsWith" dxfId="9419" priority="968" operator="beginsWith" text="ATR">
      <formula>LEFT(D30,LEN("ATR"))="ATR"</formula>
    </cfRule>
  </conditionalFormatting>
  <conditionalFormatting sqref="D30">
    <cfRule type="beginsWith" dxfId="9418" priority="967" operator="beginsWith" text="ATD">
      <formula>LEFT(D30,LEN("ATD"))="ATD"</formula>
    </cfRule>
  </conditionalFormatting>
  <conditionalFormatting sqref="D30">
    <cfRule type="beginsWith" dxfId="9417" priority="966" stopIfTrue="1" operator="beginsWith" text="DP">
      <formula>LEFT(D30,LEN("DP"))="DP"</formula>
    </cfRule>
  </conditionalFormatting>
  <conditionalFormatting sqref="D29">
    <cfRule type="beginsWith" dxfId="9416" priority="964" operator="beginsWith" text="FER">
      <formula>LEFT(D29,LEN("FER"))="FER"</formula>
    </cfRule>
    <cfRule type="beginsWith" dxfId="9415" priority="965" operator="beginsWith" text="FRS">
      <formula>LEFT(D29,LEN("FRS"))="FRS"</formula>
    </cfRule>
  </conditionalFormatting>
  <conditionalFormatting sqref="D29">
    <cfRule type="beginsWith" dxfId="9414" priority="963" operator="beginsWith" text="NT">
      <formula>LEFT(D29,LEN("NT"))="NT"</formula>
    </cfRule>
  </conditionalFormatting>
  <conditionalFormatting sqref="D29">
    <cfRule type="beginsWith" dxfId="9413" priority="960" operator="beginsWith" text="ANT">
      <formula>LEFT(D29,LEN("ANT"))="ANT"</formula>
    </cfRule>
    <cfRule type="beginsWith" dxfId="9412" priority="961" operator="beginsWith" text="FAL">
      <formula>LEFT(D29,LEN("FAL"))="FAL"</formula>
    </cfRule>
    <cfRule type="beginsWith" dxfId="9411" priority="962" operator="beginsWith" text="OK">
      <formula>LEFT(D29,LEN("OK"))="OK"</formula>
    </cfRule>
  </conditionalFormatting>
  <conditionalFormatting sqref="D29">
    <cfRule type="beginsWith" dxfId="9410" priority="959" operator="beginsWith" text="ATR">
      <formula>LEFT(D29,LEN("ATR"))="ATR"</formula>
    </cfRule>
  </conditionalFormatting>
  <conditionalFormatting sqref="D29">
    <cfRule type="beginsWith" dxfId="9409" priority="958" operator="beginsWith" text="ATD">
      <formula>LEFT(D29,LEN("ATD"))="ATD"</formula>
    </cfRule>
  </conditionalFormatting>
  <conditionalFormatting sqref="D29">
    <cfRule type="beginsWith" dxfId="9408" priority="957" operator="beginsWith" text="DP">
      <formula>LEFT(D29,LEN("DP"))="DP"</formula>
    </cfRule>
  </conditionalFormatting>
  <conditionalFormatting sqref="D32">
    <cfRule type="beginsWith" dxfId="9407" priority="955" operator="beginsWith" text="FER">
      <formula>LEFT(D32,LEN("FER"))="FER"</formula>
    </cfRule>
    <cfRule type="beginsWith" dxfId="9406" priority="956" operator="beginsWith" text="FRS">
      <formula>LEFT(D32,LEN("FRS"))="FRS"</formula>
    </cfRule>
  </conditionalFormatting>
  <conditionalFormatting sqref="D32">
    <cfRule type="beginsWith" dxfId="9405" priority="954" operator="beginsWith" text="NT">
      <formula>LEFT(D32,LEN("NT"))="NT"</formula>
    </cfRule>
  </conditionalFormatting>
  <conditionalFormatting sqref="D32">
    <cfRule type="beginsWith" dxfId="9404" priority="951" operator="beginsWith" text="ANT">
      <formula>LEFT(D32,LEN("ANT"))="ANT"</formula>
    </cfRule>
    <cfRule type="beginsWith" dxfId="9403" priority="952" operator="beginsWith" text="FAL">
      <formula>LEFT(D32,LEN("FAL"))="FAL"</formula>
    </cfRule>
    <cfRule type="beginsWith" dxfId="9402" priority="953" operator="beginsWith" text="OK">
      <formula>LEFT(D32,LEN("OK"))="OK"</formula>
    </cfRule>
  </conditionalFormatting>
  <conditionalFormatting sqref="D32">
    <cfRule type="beginsWith" dxfId="9401" priority="950" operator="beginsWith" text="ATR">
      <formula>LEFT(D32,LEN("ATR"))="ATR"</formula>
    </cfRule>
  </conditionalFormatting>
  <conditionalFormatting sqref="D32">
    <cfRule type="beginsWith" dxfId="9400" priority="949" operator="beginsWith" text="ATD">
      <formula>LEFT(D32,LEN("ATD"))="ATD"</formula>
    </cfRule>
  </conditionalFormatting>
  <conditionalFormatting sqref="D32">
    <cfRule type="beginsWith" dxfId="9399" priority="948" operator="beginsWith" text="DP">
      <formula>LEFT(D32,LEN("DP"))="DP"</formula>
    </cfRule>
  </conditionalFormatting>
  <conditionalFormatting sqref="D31">
    <cfRule type="beginsWith" dxfId="9398" priority="946" operator="beginsWith" text="FER">
      <formula>LEFT(D31,LEN("FER"))="FER"</formula>
    </cfRule>
    <cfRule type="beginsWith" dxfId="9397" priority="947" operator="beginsWith" text="FRS">
      <formula>LEFT(D31,LEN("FRS"))="FRS"</formula>
    </cfRule>
  </conditionalFormatting>
  <conditionalFormatting sqref="D31">
    <cfRule type="beginsWith" dxfId="9396" priority="945" operator="beginsWith" text="NT">
      <formula>LEFT(D31,LEN("NT"))="NT"</formula>
    </cfRule>
  </conditionalFormatting>
  <conditionalFormatting sqref="D31">
    <cfRule type="beginsWith" dxfId="9395" priority="942" operator="beginsWith" text="ANT">
      <formula>LEFT(D31,LEN("ANT"))="ANT"</formula>
    </cfRule>
    <cfRule type="beginsWith" dxfId="9394" priority="943" operator="beginsWith" text="FAL">
      <formula>LEFT(D31,LEN("FAL"))="FAL"</formula>
    </cfRule>
    <cfRule type="beginsWith" dxfId="9393" priority="944" operator="beginsWith" text="OK">
      <formula>LEFT(D31,LEN("OK"))="OK"</formula>
    </cfRule>
  </conditionalFormatting>
  <conditionalFormatting sqref="D31">
    <cfRule type="beginsWith" dxfId="9392" priority="941" operator="beginsWith" text="ATR">
      <formula>LEFT(D31,LEN("ATR"))="ATR"</formula>
    </cfRule>
  </conditionalFormatting>
  <conditionalFormatting sqref="D31">
    <cfRule type="beginsWith" dxfId="9391" priority="940" operator="beginsWith" text="ATD">
      <formula>LEFT(D31,LEN("ATD"))="ATD"</formula>
    </cfRule>
  </conditionalFormatting>
  <conditionalFormatting sqref="D31">
    <cfRule type="beginsWith" dxfId="9390" priority="939" operator="beginsWith" text="DP">
      <formula>LEFT(D31,LEN("DP"))="DP"</formula>
    </cfRule>
  </conditionalFormatting>
  <conditionalFormatting sqref="D34">
    <cfRule type="beginsWith" dxfId="9389" priority="937" operator="beginsWith" text="FER">
      <formula>LEFT(D34,LEN("FER"))="FER"</formula>
    </cfRule>
    <cfRule type="beginsWith" dxfId="9388" priority="938" operator="beginsWith" text="FRS">
      <formula>LEFT(D34,LEN("FRS"))="FRS"</formula>
    </cfRule>
  </conditionalFormatting>
  <conditionalFormatting sqref="D34">
    <cfRule type="beginsWith" dxfId="9387" priority="936" operator="beginsWith" text="NT">
      <formula>LEFT(D34,LEN("NT"))="NT"</formula>
    </cfRule>
  </conditionalFormatting>
  <conditionalFormatting sqref="D34">
    <cfRule type="beginsWith" dxfId="9386" priority="933" operator="beginsWith" text="ANT">
      <formula>LEFT(D34,LEN("ANT"))="ANT"</formula>
    </cfRule>
    <cfRule type="beginsWith" dxfId="9385" priority="934" operator="beginsWith" text="FAL">
      <formula>LEFT(D34,LEN("FAL"))="FAL"</formula>
    </cfRule>
    <cfRule type="beginsWith" dxfId="9384" priority="935" operator="beginsWith" text="OK">
      <formula>LEFT(D34,LEN("OK"))="OK"</formula>
    </cfRule>
  </conditionalFormatting>
  <conditionalFormatting sqref="D34">
    <cfRule type="beginsWith" dxfId="9383" priority="932" operator="beginsWith" text="ATR">
      <formula>LEFT(D34,LEN("ATR"))="ATR"</formula>
    </cfRule>
  </conditionalFormatting>
  <conditionalFormatting sqref="D34">
    <cfRule type="beginsWith" dxfId="9382" priority="931" operator="beginsWith" text="ATD">
      <formula>LEFT(D34,LEN("ATD"))="ATD"</formula>
    </cfRule>
  </conditionalFormatting>
  <conditionalFormatting sqref="D34">
    <cfRule type="beginsWith" dxfId="9381" priority="930" stopIfTrue="1" operator="beginsWith" text="DP">
      <formula>LEFT(D34,LEN("DP"))="DP"</formula>
    </cfRule>
  </conditionalFormatting>
  <conditionalFormatting sqref="D33">
    <cfRule type="beginsWith" dxfId="9380" priority="928" operator="beginsWith" text="FER">
      <formula>LEFT(D33,LEN("FER"))="FER"</formula>
    </cfRule>
    <cfRule type="beginsWith" dxfId="9379" priority="929" operator="beginsWith" text="FRS">
      <formula>LEFT(D33,LEN("FRS"))="FRS"</formula>
    </cfRule>
  </conditionalFormatting>
  <conditionalFormatting sqref="D33">
    <cfRule type="beginsWith" dxfId="9378" priority="927" operator="beginsWith" text="NT">
      <formula>LEFT(D33,LEN("NT"))="NT"</formula>
    </cfRule>
  </conditionalFormatting>
  <conditionalFormatting sqref="D33">
    <cfRule type="beginsWith" dxfId="9377" priority="924" operator="beginsWith" text="ANT">
      <formula>LEFT(D33,LEN("ANT"))="ANT"</formula>
    </cfRule>
    <cfRule type="beginsWith" dxfId="9376" priority="925" operator="beginsWith" text="FAL">
      <formula>LEFT(D33,LEN("FAL"))="FAL"</formula>
    </cfRule>
    <cfRule type="beginsWith" dxfId="9375" priority="926" operator="beginsWith" text="OK">
      <formula>LEFT(D33,LEN("OK"))="OK"</formula>
    </cfRule>
  </conditionalFormatting>
  <conditionalFormatting sqref="D33">
    <cfRule type="beginsWith" dxfId="9374" priority="923" operator="beginsWith" text="ATR">
      <formula>LEFT(D33,LEN("ATR"))="ATR"</formula>
    </cfRule>
  </conditionalFormatting>
  <conditionalFormatting sqref="D33">
    <cfRule type="beginsWith" dxfId="9373" priority="922" operator="beginsWith" text="ATD">
      <formula>LEFT(D33,LEN("ATD"))="ATD"</formula>
    </cfRule>
  </conditionalFormatting>
  <conditionalFormatting sqref="D33">
    <cfRule type="beginsWith" dxfId="9372" priority="921" operator="beginsWith" text="DP">
      <formula>LEFT(D33,LEN("DP"))="DP"</formula>
    </cfRule>
  </conditionalFormatting>
  <conditionalFormatting sqref="D36">
    <cfRule type="beginsWith" dxfId="9371" priority="919" operator="beginsWith" text="FER">
      <formula>LEFT(D36,LEN("FER"))="FER"</formula>
    </cfRule>
    <cfRule type="beginsWith" dxfId="9370" priority="920" operator="beginsWith" text="FRS">
      <formula>LEFT(D36,LEN("FRS"))="FRS"</formula>
    </cfRule>
  </conditionalFormatting>
  <conditionalFormatting sqref="D36">
    <cfRule type="beginsWith" dxfId="9369" priority="918" operator="beginsWith" text="NT">
      <formula>LEFT(D36,LEN("NT"))="NT"</formula>
    </cfRule>
  </conditionalFormatting>
  <conditionalFormatting sqref="D36">
    <cfRule type="beginsWith" dxfId="9368" priority="915" operator="beginsWith" text="ANT">
      <formula>LEFT(D36,LEN("ANT"))="ANT"</formula>
    </cfRule>
    <cfRule type="beginsWith" dxfId="9367" priority="916" operator="beginsWith" text="FAL">
      <formula>LEFT(D36,LEN("FAL"))="FAL"</formula>
    </cfRule>
    <cfRule type="beginsWith" dxfId="9366" priority="917" operator="beginsWith" text="OK">
      <formula>LEFT(D36,LEN("OK"))="OK"</formula>
    </cfRule>
  </conditionalFormatting>
  <conditionalFormatting sqref="D36">
    <cfRule type="beginsWith" dxfId="9365" priority="914" operator="beginsWith" text="ATR">
      <formula>LEFT(D36,LEN("ATR"))="ATR"</formula>
    </cfRule>
  </conditionalFormatting>
  <conditionalFormatting sqref="D36">
    <cfRule type="beginsWith" dxfId="9364" priority="913" operator="beginsWith" text="ATD">
      <formula>LEFT(D36,LEN("ATD"))="ATD"</formula>
    </cfRule>
  </conditionalFormatting>
  <conditionalFormatting sqref="D36">
    <cfRule type="beginsWith" dxfId="9363" priority="912" operator="beginsWith" text="DP">
      <formula>LEFT(D36,LEN("DP"))="DP"</formula>
    </cfRule>
  </conditionalFormatting>
  <conditionalFormatting sqref="D35">
    <cfRule type="beginsWith" dxfId="9362" priority="910" operator="beginsWith" text="FER">
      <formula>LEFT(D35,LEN("FER"))="FER"</formula>
    </cfRule>
    <cfRule type="beginsWith" dxfId="9361" priority="911" operator="beginsWith" text="FRS">
      <formula>LEFT(D35,LEN("FRS"))="FRS"</formula>
    </cfRule>
  </conditionalFormatting>
  <conditionalFormatting sqref="D35">
    <cfRule type="beginsWith" dxfId="9360" priority="909" operator="beginsWith" text="NT">
      <formula>LEFT(D35,LEN("NT"))="NT"</formula>
    </cfRule>
  </conditionalFormatting>
  <conditionalFormatting sqref="D35">
    <cfRule type="beginsWith" dxfId="9359" priority="906" operator="beginsWith" text="ANT">
      <formula>LEFT(D35,LEN("ANT"))="ANT"</formula>
    </cfRule>
    <cfRule type="beginsWith" dxfId="9358" priority="907" operator="beginsWith" text="FAL">
      <formula>LEFT(D35,LEN("FAL"))="FAL"</formula>
    </cfRule>
    <cfRule type="beginsWith" dxfId="9357" priority="908" operator="beginsWith" text="OK">
      <formula>LEFT(D35,LEN("OK"))="OK"</formula>
    </cfRule>
  </conditionalFormatting>
  <conditionalFormatting sqref="D35">
    <cfRule type="beginsWith" dxfId="9356" priority="905" operator="beginsWith" text="ATR">
      <formula>LEFT(D35,LEN("ATR"))="ATR"</formula>
    </cfRule>
  </conditionalFormatting>
  <conditionalFormatting sqref="D35">
    <cfRule type="beginsWith" dxfId="9355" priority="904" operator="beginsWith" text="ATD">
      <formula>LEFT(D35,LEN("ATD"))="ATD"</formula>
    </cfRule>
  </conditionalFormatting>
  <conditionalFormatting sqref="D35">
    <cfRule type="beginsWith" dxfId="9354" priority="903" operator="beginsWith" text="DP">
      <formula>LEFT(D35,LEN("DP"))="DP"</formula>
    </cfRule>
  </conditionalFormatting>
  <conditionalFormatting sqref="D38">
    <cfRule type="beginsWith" dxfId="9353" priority="901" operator="beginsWith" text="FER">
      <formula>LEFT(D38,LEN("FER"))="FER"</formula>
    </cfRule>
    <cfRule type="beginsWith" dxfId="9352" priority="902" operator="beginsWith" text="FRS">
      <formula>LEFT(D38,LEN("FRS"))="FRS"</formula>
    </cfRule>
  </conditionalFormatting>
  <conditionalFormatting sqref="D38">
    <cfRule type="beginsWith" dxfId="9351" priority="900" operator="beginsWith" text="NT">
      <formula>LEFT(D38,LEN("NT"))="NT"</formula>
    </cfRule>
  </conditionalFormatting>
  <conditionalFormatting sqref="D38">
    <cfRule type="beginsWith" dxfId="9350" priority="897" operator="beginsWith" text="ANT">
      <formula>LEFT(D38,LEN("ANT"))="ANT"</formula>
    </cfRule>
    <cfRule type="beginsWith" dxfId="9349" priority="898" operator="beginsWith" text="FAL">
      <formula>LEFT(D38,LEN("FAL"))="FAL"</formula>
    </cfRule>
    <cfRule type="beginsWith" dxfId="9348" priority="899" operator="beginsWith" text="OK">
      <formula>LEFT(D38,LEN("OK"))="OK"</formula>
    </cfRule>
  </conditionalFormatting>
  <conditionalFormatting sqref="D38">
    <cfRule type="beginsWith" dxfId="9347" priority="896" operator="beginsWith" text="ATR">
      <formula>LEFT(D38,LEN("ATR"))="ATR"</formula>
    </cfRule>
  </conditionalFormatting>
  <conditionalFormatting sqref="D38">
    <cfRule type="beginsWith" dxfId="9346" priority="895" operator="beginsWith" text="ATD">
      <formula>LEFT(D38,LEN("ATD"))="ATD"</formula>
    </cfRule>
  </conditionalFormatting>
  <conditionalFormatting sqref="D38">
    <cfRule type="beginsWith" dxfId="9345" priority="894" stopIfTrue="1" operator="beginsWith" text="DP">
      <formula>LEFT(D38,LEN("DP"))="DP"</formula>
    </cfRule>
  </conditionalFormatting>
  <conditionalFormatting sqref="D37">
    <cfRule type="beginsWith" dxfId="9344" priority="892" operator="beginsWith" text="FER">
      <formula>LEFT(D37,LEN("FER"))="FER"</formula>
    </cfRule>
    <cfRule type="beginsWith" dxfId="9343" priority="893" operator="beginsWith" text="FRS">
      <formula>LEFT(D37,LEN("FRS"))="FRS"</formula>
    </cfRule>
  </conditionalFormatting>
  <conditionalFormatting sqref="D37">
    <cfRule type="beginsWith" dxfId="9342" priority="891" operator="beginsWith" text="NT">
      <formula>LEFT(D37,LEN("NT"))="NT"</formula>
    </cfRule>
  </conditionalFormatting>
  <conditionalFormatting sqref="D37">
    <cfRule type="beginsWith" dxfId="9341" priority="888" operator="beginsWith" text="ANT">
      <formula>LEFT(D37,LEN("ANT"))="ANT"</formula>
    </cfRule>
    <cfRule type="beginsWith" dxfId="9340" priority="889" operator="beginsWith" text="FAL">
      <formula>LEFT(D37,LEN("FAL"))="FAL"</formula>
    </cfRule>
    <cfRule type="beginsWith" dxfId="9339" priority="890" operator="beginsWith" text="OK">
      <formula>LEFT(D37,LEN("OK"))="OK"</formula>
    </cfRule>
  </conditionalFormatting>
  <conditionalFormatting sqref="D37">
    <cfRule type="beginsWith" dxfId="9338" priority="887" operator="beginsWith" text="ATR">
      <formula>LEFT(D37,LEN("ATR"))="ATR"</formula>
    </cfRule>
  </conditionalFormatting>
  <conditionalFormatting sqref="D37">
    <cfRule type="beginsWith" dxfId="9337" priority="886" operator="beginsWith" text="ATD">
      <formula>LEFT(D37,LEN("ATD"))="ATD"</formula>
    </cfRule>
  </conditionalFormatting>
  <conditionalFormatting sqref="D37">
    <cfRule type="beginsWith" dxfId="9336" priority="885" operator="beginsWith" text="DP">
      <formula>LEFT(D37,LEN("DP"))="DP"</formula>
    </cfRule>
  </conditionalFormatting>
  <conditionalFormatting sqref="B41:D42">
    <cfRule type="expression" dxfId="9335" priority="881">
      <formula>A39="FERIADO"</formula>
    </cfRule>
    <cfRule type="expression" dxfId="9334" priority="882">
      <formula>A39="FÉRIAS"</formula>
    </cfRule>
    <cfRule type="expression" dxfId="9333" priority="883">
      <formula>A39="ATESTADO"</formula>
    </cfRule>
    <cfRule type="expression" dxfId="9332" priority="884">
      <formula>A39="NTRAB"</formula>
    </cfRule>
  </conditionalFormatting>
  <conditionalFormatting sqref="D39">
    <cfRule type="beginsWith" dxfId="9331" priority="878" operator="beginsWith" text="DP">
      <formula>LEFT(D39,LEN("DP"))="DP"</formula>
    </cfRule>
    <cfRule type="beginsWith" dxfId="9330" priority="879" operator="beginsWith" text="FER">
      <formula>LEFT(D39,LEN("FER"))="FER"</formula>
    </cfRule>
    <cfRule type="beginsWith" dxfId="9329" priority="880" operator="beginsWith" text="FRS">
      <formula>LEFT(D39,LEN("FRS"))="FRS"</formula>
    </cfRule>
  </conditionalFormatting>
  <conditionalFormatting sqref="D39">
    <cfRule type="beginsWith" dxfId="9328" priority="877" operator="beginsWith" text="NT">
      <formula>LEFT(D39,LEN("NT"))="NT"</formula>
    </cfRule>
  </conditionalFormatting>
  <conditionalFormatting sqref="D39">
    <cfRule type="beginsWith" dxfId="9327" priority="874" operator="beginsWith" text="ANT">
      <formula>LEFT(D39,LEN("ANT"))="ANT"</formula>
    </cfRule>
    <cfRule type="beginsWith" dxfId="9326" priority="875" operator="beginsWith" text="FAL">
      <formula>LEFT(D39,LEN("FAL"))="FAL"</formula>
    </cfRule>
    <cfRule type="beginsWith" dxfId="9325" priority="876" operator="beginsWith" text="OK">
      <formula>LEFT(D39,LEN("OK"))="OK"</formula>
    </cfRule>
  </conditionalFormatting>
  <conditionalFormatting sqref="D39">
    <cfRule type="beginsWith" dxfId="9324" priority="873" operator="beginsWith" text="ATR">
      <formula>LEFT(D39,LEN("ATR"))="ATR"</formula>
    </cfRule>
  </conditionalFormatting>
  <conditionalFormatting sqref="D39">
    <cfRule type="beginsWith" dxfId="9323" priority="872" operator="beginsWith" text="ATD">
      <formula>LEFT(D39,LEN("ATD"))="ATD"</formula>
    </cfRule>
  </conditionalFormatting>
  <conditionalFormatting sqref="D40">
    <cfRule type="beginsWith" dxfId="9322" priority="870" operator="beginsWith" text="FER">
      <formula>LEFT(D40,LEN("FER"))="FER"</formula>
    </cfRule>
    <cfRule type="beginsWith" dxfId="9321" priority="871" operator="beginsWith" text="FRS">
      <formula>LEFT(D40,LEN("FRS"))="FRS"</formula>
    </cfRule>
  </conditionalFormatting>
  <conditionalFormatting sqref="D40">
    <cfRule type="beginsWith" dxfId="9320" priority="869" operator="beginsWith" text="NT">
      <formula>LEFT(D40,LEN("NT"))="NT"</formula>
    </cfRule>
  </conditionalFormatting>
  <conditionalFormatting sqref="D40">
    <cfRule type="beginsWith" dxfId="9319" priority="866" operator="beginsWith" text="ANT">
      <formula>LEFT(D40,LEN("ANT"))="ANT"</formula>
    </cfRule>
    <cfRule type="beginsWith" dxfId="9318" priority="867" operator="beginsWith" text="FAL">
      <formula>LEFT(D40,LEN("FAL"))="FAL"</formula>
    </cfRule>
    <cfRule type="beginsWith" dxfId="9317" priority="868" operator="beginsWith" text="OK">
      <formula>LEFT(D40,LEN("OK"))="OK"</formula>
    </cfRule>
  </conditionalFormatting>
  <conditionalFormatting sqref="D40">
    <cfRule type="beginsWith" dxfId="9316" priority="865" operator="beginsWith" text="ATR">
      <formula>LEFT(D40,LEN("ATR"))="ATR"</formula>
    </cfRule>
  </conditionalFormatting>
  <conditionalFormatting sqref="D40">
    <cfRule type="beginsWith" dxfId="9315" priority="864" operator="beginsWith" text="ATD">
      <formula>LEFT(D40,LEN("ATD"))="ATD"</formula>
    </cfRule>
  </conditionalFormatting>
  <conditionalFormatting sqref="D40">
    <cfRule type="beginsWith" dxfId="9314" priority="863" stopIfTrue="1" operator="beginsWith" text="DP">
      <formula>LEFT(D40,LEN("DP"))="DP"</formula>
    </cfRule>
  </conditionalFormatting>
  <conditionalFormatting sqref="G3:I6">
    <cfRule type="expression" dxfId="9313" priority="859">
      <formula>F3="FÉRIAS"</formula>
    </cfRule>
    <cfRule type="expression" dxfId="9312" priority="860">
      <formula>F3="FERIADO"</formula>
    </cfRule>
    <cfRule type="expression" dxfId="9311" priority="861">
      <formula>F3="ATESTADO"</formula>
    </cfRule>
    <cfRule type="expression" dxfId="9310" priority="862">
      <formula>F3="NTRAB"</formula>
    </cfRule>
  </conditionalFormatting>
  <conditionalFormatting sqref="I8">
    <cfRule type="beginsWith" dxfId="9309" priority="857" operator="beginsWith" text="FER">
      <formula>LEFT(I8,LEN("FER"))="FER"</formula>
    </cfRule>
    <cfRule type="beginsWith" dxfId="9308" priority="858" operator="beginsWith" text="FRS">
      <formula>LEFT(I8,LEN("FRS"))="FRS"</formula>
    </cfRule>
  </conditionalFormatting>
  <conditionalFormatting sqref="I8">
    <cfRule type="beginsWith" dxfId="9307" priority="856" operator="beginsWith" text="NT">
      <formula>LEFT(I8,LEN("NT"))="NT"</formula>
    </cfRule>
  </conditionalFormatting>
  <conditionalFormatting sqref="I8">
    <cfRule type="beginsWith" dxfId="9306" priority="853" operator="beginsWith" text="ANT">
      <formula>LEFT(I8,LEN("ANT"))="ANT"</formula>
    </cfRule>
    <cfRule type="beginsWith" dxfId="9305" priority="854" operator="beginsWith" text="FAL">
      <formula>LEFT(I8,LEN("FAL"))="FAL"</formula>
    </cfRule>
    <cfRule type="beginsWith" dxfId="9304" priority="855" operator="beginsWith" text="OK">
      <formula>LEFT(I8,LEN("OK"))="OK"</formula>
    </cfRule>
  </conditionalFormatting>
  <conditionalFormatting sqref="I8">
    <cfRule type="beginsWith" dxfId="9303" priority="852" operator="beginsWith" text="ATR">
      <formula>LEFT(I8,LEN("ATR"))="ATR"</formula>
    </cfRule>
  </conditionalFormatting>
  <conditionalFormatting sqref="I8">
    <cfRule type="beginsWith" dxfId="9302" priority="851" operator="beginsWith" text="ATD">
      <formula>LEFT(I8,LEN("ATD"))="ATD"</formula>
    </cfRule>
  </conditionalFormatting>
  <conditionalFormatting sqref="I8">
    <cfRule type="beginsWith" dxfId="9301" priority="850" operator="beginsWith" text="DP">
      <formula>LEFT(I8,LEN("DP"))="DP"</formula>
    </cfRule>
  </conditionalFormatting>
  <conditionalFormatting sqref="I7">
    <cfRule type="beginsWith" dxfId="9300" priority="848" operator="beginsWith" text="FER">
      <formula>LEFT(I7,LEN("FER"))="FER"</formula>
    </cfRule>
    <cfRule type="beginsWith" dxfId="9299" priority="849" operator="beginsWith" text="FRS">
      <formula>LEFT(I7,LEN("FRS"))="FRS"</formula>
    </cfRule>
  </conditionalFormatting>
  <conditionalFormatting sqref="I7">
    <cfRule type="beginsWith" dxfId="9298" priority="847" operator="beginsWith" text="NT">
      <formula>LEFT(I7,LEN("NT"))="NT"</formula>
    </cfRule>
  </conditionalFormatting>
  <conditionalFormatting sqref="I7">
    <cfRule type="beginsWith" dxfId="9297" priority="844" operator="beginsWith" text="ANT">
      <formula>LEFT(I7,LEN("ANT"))="ANT"</formula>
    </cfRule>
    <cfRule type="beginsWith" dxfId="9296" priority="845" operator="beginsWith" text="FAL">
      <formula>LEFT(I7,LEN("FAL"))="FAL"</formula>
    </cfRule>
    <cfRule type="beginsWith" dxfId="9295" priority="846" operator="beginsWith" text="OK">
      <formula>LEFT(I7,LEN("OK"))="OK"</formula>
    </cfRule>
  </conditionalFormatting>
  <conditionalFormatting sqref="I7">
    <cfRule type="beginsWith" dxfId="9294" priority="843" operator="beginsWith" text="ATR">
      <formula>LEFT(I7,LEN("ATR"))="ATR"</formula>
    </cfRule>
  </conditionalFormatting>
  <conditionalFormatting sqref="I7">
    <cfRule type="beginsWith" dxfId="9293" priority="842" operator="beginsWith" text="ATD">
      <formula>LEFT(I7,LEN("ATD"))="ATD"</formula>
    </cfRule>
  </conditionalFormatting>
  <conditionalFormatting sqref="I7">
    <cfRule type="beginsWith" dxfId="9292" priority="841" operator="beginsWith" text="DP">
      <formula>LEFT(I7,LEN("DP"))="DP"</formula>
    </cfRule>
  </conditionalFormatting>
  <conditionalFormatting sqref="I10">
    <cfRule type="beginsWith" dxfId="9291" priority="839" operator="beginsWith" text="FER">
      <formula>LEFT(I10,LEN("FER"))="FER"</formula>
    </cfRule>
    <cfRule type="beginsWith" dxfId="9290" priority="840" operator="beginsWith" text="FRS">
      <formula>LEFT(I10,LEN("FRS"))="FRS"</formula>
    </cfRule>
  </conditionalFormatting>
  <conditionalFormatting sqref="I10">
    <cfRule type="beginsWith" dxfId="9289" priority="838" operator="beginsWith" text="NT">
      <formula>LEFT(I10,LEN("NT"))="NT"</formula>
    </cfRule>
  </conditionalFormatting>
  <conditionalFormatting sqref="I10">
    <cfRule type="beginsWith" dxfId="9288" priority="835" operator="beginsWith" text="ANT">
      <formula>LEFT(I10,LEN("ANT"))="ANT"</formula>
    </cfRule>
    <cfRule type="beginsWith" dxfId="9287" priority="836" operator="beginsWith" text="FAL">
      <formula>LEFT(I10,LEN("FAL"))="FAL"</formula>
    </cfRule>
    <cfRule type="beginsWith" dxfId="9286" priority="837" operator="beginsWith" text="OK">
      <formula>LEFT(I10,LEN("OK"))="OK"</formula>
    </cfRule>
  </conditionalFormatting>
  <conditionalFormatting sqref="I10">
    <cfRule type="beginsWith" dxfId="9285" priority="834" operator="beginsWith" text="ATR">
      <formula>LEFT(I10,LEN("ATR"))="ATR"</formula>
    </cfRule>
  </conditionalFormatting>
  <conditionalFormatting sqref="I10">
    <cfRule type="beginsWith" dxfId="9284" priority="833" operator="beginsWith" text="ATD">
      <formula>LEFT(I10,LEN("ATD"))="ATD"</formula>
    </cfRule>
  </conditionalFormatting>
  <conditionalFormatting sqref="I10">
    <cfRule type="beginsWith" dxfId="9283" priority="832" stopIfTrue="1" operator="beginsWith" text="DP">
      <formula>LEFT(I10,LEN("DP"))="DP"</formula>
    </cfRule>
  </conditionalFormatting>
  <conditionalFormatting sqref="I9">
    <cfRule type="beginsWith" dxfId="9282" priority="830" operator="beginsWith" text="FER">
      <formula>LEFT(I9,LEN("FER"))="FER"</formula>
    </cfRule>
    <cfRule type="beginsWith" dxfId="9281" priority="831" operator="beginsWith" text="FRS">
      <formula>LEFT(I9,LEN("FRS"))="FRS"</formula>
    </cfRule>
  </conditionalFormatting>
  <conditionalFormatting sqref="I9">
    <cfRule type="beginsWith" dxfId="9280" priority="829" operator="beginsWith" text="NT">
      <formula>LEFT(I9,LEN("NT"))="NT"</formula>
    </cfRule>
  </conditionalFormatting>
  <conditionalFormatting sqref="I9">
    <cfRule type="beginsWith" dxfId="9279" priority="826" operator="beginsWith" text="ANT">
      <formula>LEFT(I9,LEN("ANT"))="ANT"</formula>
    </cfRule>
    <cfRule type="beginsWith" dxfId="9278" priority="827" operator="beginsWith" text="FAL">
      <formula>LEFT(I9,LEN("FAL"))="FAL"</formula>
    </cfRule>
    <cfRule type="beginsWith" dxfId="9277" priority="828" operator="beginsWith" text="OK">
      <formula>LEFT(I9,LEN("OK"))="OK"</formula>
    </cfRule>
  </conditionalFormatting>
  <conditionalFormatting sqref="I9">
    <cfRule type="beginsWith" dxfId="9276" priority="825" operator="beginsWith" text="ATR">
      <formula>LEFT(I9,LEN("ATR"))="ATR"</formula>
    </cfRule>
  </conditionalFormatting>
  <conditionalFormatting sqref="I9">
    <cfRule type="beginsWith" dxfId="9275" priority="824" operator="beginsWith" text="ATD">
      <formula>LEFT(I9,LEN("ATD"))="ATD"</formula>
    </cfRule>
  </conditionalFormatting>
  <conditionalFormatting sqref="I9">
    <cfRule type="beginsWith" dxfId="9274" priority="823" operator="beginsWith" text="DP">
      <formula>LEFT(I9,LEN("DP"))="DP"</formula>
    </cfRule>
  </conditionalFormatting>
  <conditionalFormatting sqref="I12">
    <cfRule type="beginsWith" dxfId="9273" priority="821" operator="beginsWith" text="FER">
      <formula>LEFT(I12,LEN("FER"))="FER"</formula>
    </cfRule>
    <cfRule type="beginsWith" dxfId="9272" priority="822" operator="beginsWith" text="FRS">
      <formula>LEFT(I12,LEN("FRS"))="FRS"</formula>
    </cfRule>
  </conditionalFormatting>
  <conditionalFormatting sqref="I12">
    <cfRule type="beginsWith" dxfId="9271" priority="820" operator="beginsWith" text="NT">
      <formula>LEFT(I12,LEN("NT"))="NT"</formula>
    </cfRule>
  </conditionalFormatting>
  <conditionalFormatting sqref="I12">
    <cfRule type="beginsWith" dxfId="9270" priority="817" operator="beginsWith" text="ANT">
      <formula>LEFT(I12,LEN("ANT"))="ANT"</formula>
    </cfRule>
    <cfRule type="beginsWith" dxfId="9269" priority="818" operator="beginsWith" text="FAL">
      <formula>LEFT(I12,LEN("FAL"))="FAL"</formula>
    </cfRule>
    <cfRule type="beginsWith" dxfId="9268" priority="819" operator="beginsWith" text="OK">
      <formula>LEFT(I12,LEN("OK"))="OK"</formula>
    </cfRule>
  </conditionalFormatting>
  <conditionalFormatting sqref="I12">
    <cfRule type="beginsWith" dxfId="9267" priority="816" operator="beginsWith" text="ATR">
      <formula>LEFT(I12,LEN("ATR"))="ATR"</formula>
    </cfRule>
  </conditionalFormatting>
  <conditionalFormatting sqref="I12">
    <cfRule type="beginsWith" dxfId="9266" priority="815" operator="beginsWith" text="ATD">
      <formula>LEFT(I12,LEN("ATD"))="ATD"</formula>
    </cfRule>
  </conditionalFormatting>
  <conditionalFormatting sqref="I12">
    <cfRule type="beginsWith" dxfId="9265" priority="814" operator="beginsWith" text="DP">
      <formula>LEFT(I12,LEN("DP"))="DP"</formula>
    </cfRule>
  </conditionalFormatting>
  <conditionalFormatting sqref="I11">
    <cfRule type="beginsWith" dxfId="9264" priority="812" operator="beginsWith" text="FER">
      <formula>LEFT(I11,LEN("FER"))="FER"</formula>
    </cfRule>
    <cfRule type="beginsWith" dxfId="9263" priority="813" operator="beginsWith" text="FRS">
      <formula>LEFT(I11,LEN("FRS"))="FRS"</formula>
    </cfRule>
  </conditionalFormatting>
  <conditionalFormatting sqref="I11">
    <cfRule type="beginsWith" dxfId="9262" priority="811" operator="beginsWith" text="NT">
      <formula>LEFT(I11,LEN("NT"))="NT"</formula>
    </cfRule>
  </conditionalFormatting>
  <conditionalFormatting sqref="I11">
    <cfRule type="beginsWith" dxfId="9261" priority="808" operator="beginsWith" text="ANT">
      <formula>LEFT(I11,LEN("ANT"))="ANT"</formula>
    </cfRule>
    <cfRule type="beginsWith" dxfId="9260" priority="809" operator="beginsWith" text="FAL">
      <formula>LEFT(I11,LEN("FAL"))="FAL"</formula>
    </cfRule>
    <cfRule type="beginsWith" dxfId="9259" priority="810" operator="beginsWith" text="OK">
      <formula>LEFT(I11,LEN("OK"))="OK"</formula>
    </cfRule>
  </conditionalFormatting>
  <conditionalFormatting sqref="I11">
    <cfRule type="beginsWith" dxfId="9258" priority="807" operator="beginsWith" text="ATR">
      <formula>LEFT(I11,LEN("ATR"))="ATR"</formula>
    </cfRule>
  </conditionalFormatting>
  <conditionalFormatting sqref="I11">
    <cfRule type="beginsWith" dxfId="9257" priority="806" operator="beginsWith" text="ATD">
      <formula>LEFT(I11,LEN("ATD"))="ATD"</formula>
    </cfRule>
  </conditionalFormatting>
  <conditionalFormatting sqref="I11">
    <cfRule type="beginsWith" dxfId="9256" priority="805" operator="beginsWith" text="DP">
      <formula>LEFT(I11,LEN("DP"))="DP"</formula>
    </cfRule>
  </conditionalFormatting>
  <conditionalFormatting sqref="I14">
    <cfRule type="beginsWith" dxfId="9255" priority="803" operator="beginsWith" text="FER">
      <formula>LEFT(I14,LEN("FER"))="FER"</formula>
    </cfRule>
    <cfRule type="beginsWith" dxfId="9254" priority="804" operator="beginsWith" text="FRS">
      <formula>LEFT(I14,LEN("FRS"))="FRS"</formula>
    </cfRule>
  </conditionalFormatting>
  <conditionalFormatting sqref="I14">
    <cfRule type="beginsWith" dxfId="9253" priority="802" operator="beginsWith" text="NT">
      <formula>LEFT(I14,LEN("NT"))="NT"</formula>
    </cfRule>
  </conditionalFormatting>
  <conditionalFormatting sqref="I14">
    <cfRule type="beginsWith" dxfId="9252" priority="799" operator="beginsWith" text="ANT">
      <formula>LEFT(I14,LEN("ANT"))="ANT"</formula>
    </cfRule>
    <cfRule type="beginsWith" dxfId="9251" priority="800" operator="beginsWith" text="FAL">
      <formula>LEFT(I14,LEN("FAL"))="FAL"</formula>
    </cfRule>
    <cfRule type="beginsWith" dxfId="9250" priority="801" operator="beginsWith" text="OK">
      <formula>LEFT(I14,LEN("OK"))="OK"</formula>
    </cfRule>
  </conditionalFormatting>
  <conditionalFormatting sqref="I14">
    <cfRule type="beginsWith" dxfId="9249" priority="798" operator="beginsWith" text="ATR">
      <formula>LEFT(I14,LEN("ATR"))="ATR"</formula>
    </cfRule>
  </conditionalFormatting>
  <conditionalFormatting sqref="I14">
    <cfRule type="beginsWith" dxfId="9248" priority="797" operator="beginsWith" text="ATD">
      <formula>LEFT(I14,LEN("ATD"))="ATD"</formula>
    </cfRule>
  </conditionalFormatting>
  <conditionalFormatting sqref="I14">
    <cfRule type="beginsWith" dxfId="9247" priority="796" stopIfTrue="1" operator="beginsWith" text="DP">
      <formula>LEFT(I14,LEN("DP"))="DP"</formula>
    </cfRule>
  </conditionalFormatting>
  <conditionalFormatting sqref="I13">
    <cfRule type="beginsWith" dxfId="9246" priority="794" operator="beginsWith" text="FER">
      <formula>LEFT(I13,LEN("FER"))="FER"</formula>
    </cfRule>
    <cfRule type="beginsWith" dxfId="9245" priority="795" operator="beginsWith" text="FRS">
      <formula>LEFT(I13,LEN("FRS"))="FRS"</formula>
    </cfRule>
  </conditionalFormatting>
  <conditionalFormatting sqref="I13">
    <cfRule type="beginsWith" dxfId="9244" priority="793" operator="beginsWith" text="NT">
      <formula>LEFT(I13,LEN("NT"))="NT"</formula>
    </cfRule>
  </conditionalFormatting>
  <conditionalFormatting sqref="I13">
    <cfRule type="beginsWith" dxfId="9243" priority="790" operator="beginsWith" text="ANT">
      <formula>LEFT(I13,LEN("ANT"))="ANT"</formula>
    </cfRule>
    <cfRule type="beginsWith" dxfId="9242" priority="791" operator="beginsWith" text="FAL">
      <formula>LEFT(I13,LEN("FAL"))="FAL"</formula>
    </cfRule>
    <cfRule type="beginsWith" dxfId="9241" priority="792" operator="beginsWith" text="OK">
      <formula>LEFT(I13,LEN("OK"))="OK"</formula>
    </cfRule>
  </conditionalFormatting>
  <conditionalFormatting sqref="I13">
    <cfRule type="beginsWith" dxfId="9240" priority="789" operator="beginsWith" text="ATR">
      <formula>LEFT(I13,LEN("ATR"))="ATR"</formula>
    </cfRule>
  </conditionalFormatting>
  <conditionalFormatting sqref="I13">
    <cfRule type="beginsWith" dxfId="9239" priority="788" operator="beginsWith" text="ATD">
      <formula>LEFT(I13,LEN("ATD"))="ATD"</formula>
    </cfRule>
  </conditionalFormatting>
  <conditionalFormatting sqref="I13">
    <cfRule type="beginsWith" dxfId="9238" priority="787" operator="beginsWith" text="DP">
      <formula>LEFT(I13,LEN("DP"))="DP"</formula>
    </cfRule>
  </conditionalFormatting>
  <conditionalFormatting sqref="I16">
    <cfRule type="beginsWith" dxfId="9237" priority="785" operator="beginsWith" text="FER">
      <formula>LEFT(I16,LEN("FER"))="FER"</formula>
    </cfRule>
    <cfRule type="beginsWith" dxfId="9236" priority="786" operator="beginsWith" text="FRS">
      <formula>LEFT(I16,LEN("FRS"))="FRS"</formula>
    </cfRule>
  </conditionalFormatting>
  <conditionalFormatting sqref="I16">
    <cfRule type="beginsWith" dxfId="9235" priority="784" operator="beginsWith" text="NT">
      <formula>LEFT(I16,LEN("NT"))="NT"</formula>
    </cfRule>
  </conditionalFormatting>
  <conditionalFormatting sqref="I16">
    <cfRule type="beginsWith" dxfId="9234" priority="781" operator="beginsWith" text="ANT">
      <formula>LEFT(I16,LEN("ANT"))="ANT"</formula>
    </cfRule>
    <cfRule type="beginsWith" dxfId="9233" priority="782" operator="beginsWith" text="FAL">
      <formula>LEFT(I16,LEN("FAL"))="FAL"</formula>
    </cfRule>
    <cfRule type="beginsWith" dxfId="9232" priority="783" operator="beginsWith" text="OK">
      <formula>LEFT(I16,LEN("OK"))="OK"</formula>
    </cfRule>
  </conditionalFormatting>
  <conditionalFormatting sqref="I16">
    <cfRule type="beginsWith" dxfId="9231" priority="780" operator="beginsWith" text="ATR">
      <formula>LEFT(I16,LEN("ATR"))="ATR"</formula>
    </cfRule>
  </conditionalFormatting>
  <conditionalFormatting sqref="I16">
    <cfRule type="beginsWith" dxfId="9230" priority="779" operator="beginsWith" text="ATD">
      <formula>LEFT(I16,LEN("ATD"))="ATD"</formula>
    </cfRule>
  </conditionalFormatting>
  <conditionalFormatting sqref="I16">
    <cfRule type="beginsWith" dxfId="9229" priority="778" operator="beginsWith" text="DP">
      <formula>LEFT(I16,LEN("DP"))="DP"</formula>
    </cfRule>
  </conditionalFormatting>
  <conditionalFormatting sqref="I15">
    <cfRule type="beginsWith" dxfId="9228" priority="776" operator="beginsWith" text="FER">
      <formula>LEFT(I15,LEN("FER"))="FER"</formula>
    </cfRule>
    <cfRule type="beginsWith" dxfId="9227" priority="777" operator="beginsWith" text="FRS">
      <formula>LEFT(I15,LEN("FRS"))="FRS"</formula>
    </cfRule>
  </conditionalFormatting>
  <conditionalFormatting sqref="I15">
    <cfRule type="beginsWith" dxfId="9226" priority="775" operator="beginsWith" text="NT">
      <formula>LEFT(I15,LEN("NT"))="NT"</formula>
    </cfRule>
  </conditionalFormatting>
  <conditionalFormatting sqref="I15">
    <cfRule type="beginsWith" dxfId="9225" priority="772" operator="beginsWith" text="ANT">
      <formula>LEFT(I15,LEN("ANT"))="ANT"</formula>
    </cfRule>
    <cfRule type="beginsWith" dxfId="9224" priority="773" operator="beginsWith" text="FAL">
      <formula>LEFT(I15,LEN("FAL"))="FAL"</formula>
    </cfRule>
    <cfRule type="beginsWith" dxfId="9223" priority="774" operator="beginsWith" text="OK">
      <formula>LEFT(I15,LEN("OK"))="OK"</formula>
    </cfRule>
  </conditionalFormatting>
  <conditionalFormatting sqref="I15">
    <cfRule type="beginsWith" dxfId="9222" priority="771" operator="beginsWith" text="ATR">
      <formula>LEFT(I15,LEN("ATR"))="ATR"</formula>
    </cfRule>
  </conditionalFormatting>
  <conditionalFormatting sqref="I15">
    <cfRule type="beginsWith" dxfId="9221" priority="770" operator="beginsWith" text="ATD">
      <formula>LEFT(I15,LEN("ATD"))="ATD"</formula>
    </cfRule>
  </conditionalFormatting>
  <conditionalFormatting sqref="I15">
    <cfRule type="beginsWith" dxfId="9220" priority="769" operator="beginsWith" text="DP">
      <formula>LEFT(I15,LEN("DP"))="DP"</formula>
    </cfRule>
  </conditionalFormatting>
  <conditionalFormatting sqref="I18">
    <cfRule type="beginsWith" dxfId="9219" priority="767" operator="beginsWith" text="FER">
      <formula>LEFT(I18,LEN("FER"))="FER"</formula>
    </cfRule>
    <cfRule type="beginsWith" dxfId="9218" priority="768" operator="beginsWith" text="FRS">
      <formula>LEFT(I18,LEN("FRS"))="FRS"</formula>
    </cfRule>
  </conditionalFormatting>
  <conditionalFormatting sqref="I18">
    <cfRule type="beginsWith" dxfId="9217" priority="766" operator="beginsWith" text="NT">
      <formula>LEFT(I18,LEN("NT"))="NT"</formula>
    </cfRule>
  </conditionalFormatting>
  <conditionalFormatting sqref="I18">
    <cfRule type="beginsWith" dxfId="9216" priority="763" operator="beginsWith" text="ANT">
      <formula>LEFT(I18,LEN("ANT"))="ANT"</formula>
    </cfRule>
    <cfRule type="beginsWith" dxfId="9215" priority="764" operator="beginsWith" text="FAL">
      <formula>LEFT(I18,LEN("FAL"))="FAL"</formula>
    </cfRule>
    <cfRule type="beginsWith" dxfId="9214" priority="765" operator="beginsWith" text="OK">
      <formula>LEFT(I18,LEN("OK"))="OK"</formula>
    </cfRule>
  </conditionalFormatting>
  <conditionalFormatting sqref="I18">
    <cfRule type="beginsWith" dxfId="9213" priority="762" operator="beginsWith" text="ATR">
      <formula>LEFT(I18,LEN("ATR"))="ATR"</formula>
    </cfRule>
  </conditionalFormatting>
  <conditionalFormatting sqref="I18">
    <cfRule type="beginsWith" dxfId="9212" priority="761" operator="beginsWith" text="ATD">
      <formula>LEFT(I18,LEN("ATD"))="ATD"</formula>
    </cfRule>
  </conditionalFormatting>
  <conditionalFormatting sqref="I18">
    <cfRule type="beginsWith" dxfId="9211" priority="760" stopIfTrue="1" operator="beginsWith" text="DP">
      <formula>LEFT(I18,LEN("DP"))="DP"</formula>
    </cfRule>
  </conditionalFormatting>
  <conditionalFormatting sqref="I17">
    <cfRule type="beginsWith" dxfId="9210" priority="758" operator="beginsWith" text="FER">
      <formula>LEFT(I17,LEN("FER"))="FER"</formula>
    </cfRule>
    <cfRule type="beginsWith" dxfId="9209" priority="759" operator="beginsWith" text="FRS">
      <formula>LEFT(I17,LEN("FRS"))="FRS"</formula>
    </cfRule>
  </conditionalFormatting>
  <conditionalFormatting sqref="I17">
    <cfRule type="beginsWith" dxfId="9208" priority="757" operator="beginsWith" text="NT">
      <formula>LEFT(I17,LEN("NT"))="NT"</formula>
    </cfRule>
  </conditionalFormatting>
  <conditionalFormatting sqref="I17">
    <cfRule type="beginsWith" dxfId="9207" priority="754" operator="beginsWith" text="ANT">
      <formula>LEFT(I17,LEN("ANT"))="ANT"</formula>
    </cfRule>
    <cfRule type="beginsWith" dxfId="9206" priority="755" operator="beginsWith" text="FAL">
      <formula>LEFT(I17,LEN("FAL"))="FAL"</formula>
    </cfRule>
    <cfRule type="beginsWith" dxfId="9205" priority="756" operator="beginsWith" text="OK">
      <formula>LEFT(I17,LEN("OK"))="OK"</formula>
    </cfRule>
  </conditionalFormatting>
  <conditionalFormatting sqref="I17">
    <cfRule type="beginsWith" dxfId="9204" priority="753" operator="beginsWith" text="ATR">
      <formula>LEFT(I17,LEN("ATR"))="ATR"</formula>
    </cfRule>
  </conditionalFormatting>
  <conditionalFormatting sqref="I17">
    <cfRule type="beginsWith" dxfId="9203" priority="752" operator="beginsWith" text="ATD">
      <formula>LEFT(I17,LEN("ATD"))="ATD"</formula>
    </cfRule>
  </conditionalFormatting>
  <conditionalFormatting sqref="I17">
    <cfRule type="beginsWith" dxfId="9202" priority="751" operator="beginsWith" text="DP">
      <formula>LEFT(I17,LEN("DP"))="DP"</formula>
    </cfRule>
  </conditionalFormatting>
  <conditionalFormatting sqref="I20">
    <cfRule type="beginsWith" dxfId="9201" priority="749" operator="beginsWith" text="FER">
      <formula>LEFT(I20,LEN("FER"))="FER"</formula>
    </cfRule>
    <cfRule type="beginsWith" dxfId="9200" priority="750" operator="beginsWith" text="FRS">
      <formula>LEFT(I20,LEN("FRS"))="FRS"</formula>
    </cfRule>
  </conditionalFormatting>
  <conditionalFormatting sqref="I20">
    <cfRule type="beginsWith" dxfId="9199" priority="748" operator="beginsWith" text="NT">
      <formula>LEFT(I20,LEN("NT"))="NT"</formula>
    </cfRule>
  </conditionalFormatting>
  <conditionalFormatting sqref="I20">
    <cfRule type="beginsWith" dxfId="9198" priority="745" operator="beginsWith" text="ANT">
      <formula>LEFT(I20,LEN("ANT"))="ANT"</formula>
    </cfRule>
    <cfRule type="beginsWith" dxfId="9197" priority="746" operator="beginsWith" text="FAL">
      <formula>LEFT(I20,LEN("FAL"))="FAL"</formula>
    </cfRule>
    <cfRule type="beginsWith" dxfId="9196" priority="747" operator="beginsWith" text="OK">
      <formula>LEFT(I20,LEN("OK"))="OK"</formula>
    </cfRule>
  </conditionalFormatting>
  <conditionalFormatting sqref="I20">
    <cfRule type="beginsWith" dxfId="9195" priority="744" operator="beginsWith" text="ATR">
      <formula>LEFT(I20,LEN("ATR"))="ATR"</formula>
    </cfRule>
  </conditionalFormatting>
  <conditionalFormatting sqref="I20">
    <cfRule type="beginsWith" dxfId="9194" priority="743" operator="beginsWith" text="ATD">
      <formula>LEFT(I20,LEN("ATD"))="ATD"</formula>
    </cfRule>
  </conditionalFormatting>
  <conditionalFormatting sqref="I20">
    <cfRule type="beginsWith" dxfId="9193" priority="742" operator="beginsWith" text="DP">
      <formula>LEFT(I20,LEN("DP"))="DP"</formula>
    </cfRule>
  </conditionalFormatting>
  <conditionalFormatting sqref="I19">
    <cfRule type="beginsWith" dxfId="9192" priority="740" operator="beginsWith" text="FER">
      <formula>LEFT(I19,LEN("FER"))="FER"</formula>
    </cfRule>
    <cfRule type="beginsWith" dxfId="9191" priority="741" operator="beginsWith" text="FRS">
      <formula>LEFT(I19,LEN("FRS"))="FRS"</formula>
    </cfRule>
  </conditionalFormatting>
  <conditionalFormatting sqref="I19">
    <cfRule type="beginsWith" dxfId="9190" priority="739" operator="beginsWith" text="NT">
      <formula>LEFT(I19,LEN("NT"))="NT"</formula>
    </cfRule>
  </conditionalFormatting>
  <conditionalFormatting sqref="I19">
    <cfRule type="beginsWith" dxfId="9189" priority="736" operator="beginsWith" text="ANT">
      <formula>LEFT(I19,LEN("ANT"))="ANT"</formula>
    </cfRule>
    <cfRule type="beginsWith" dxfId="9188" priority="737" operator="beginsWith" text="FAL">
      <formula>LEFT(I19,LEN("FAL"))="FAL"</formula>
    </cfRule>
    <cfRule type="beginsWith" dxfId="9187" priority="738" operator="beginsWith" text="OK">
      <formula>LEFT(I19,LEN("OK"))="OK"</formula>
    </cfRule>
  </conditionalFormatting>
  <conditionalFormatting sqref="I19">
    <cfRule type="beginsWith" dxfId="9186" priority="735" operator="beginsWith" text="ATR">
      <formula>LEFT(I19,LEN("ATR"))="ATR"</formula>
    </cfRule>
  </conditionalFormatting>
  <conditionalFormatting sqref="I19">
    <cfRule type="beginsWith" dxfId="9185" priority="734" operator="beginsWith" text="ATD">
      <formula>LEFT(I19,LEN("ATD"))="ATD"</formula>
    </cfRule>
  </conditionalFormatting>
  <conditionalFormatting sqref="I19">
    <cfRule type="beginsWith" dxfId="9184" priority="733" operator="beginsWith" text="DP">
      <formula>LEFT(I19,LEN("DP"))="DP"</formula>
    </cfRule>
  </conditionalFormatting>
  <conditionalFormatting sqref="I22">
    <cfRule type="beginsWith" dxfId="9183" priority="731" operator="beginsWith" text="FER">
      <formula>LEFT(I22,LEN("FER"))="FER"</formula>
    </cfRule>
    <cfRule type="beginsWith" dxfId="9182" priority="732" operator="beginsWith" text="FRS">
      <formula>LEFT(I22,LEN("FRS"))="FRS"</formula>
    </cfRule>
  </conditionalFormatting>
  <conditionalFormatting sqref="I22">
    <cfRule type="beginsWith" dxfId="9181" priority="730" operator="beginsWith" text="NT">
      <formula>LEFT(I22,LEN("NT"))="NT"</formula>
    </cfRule>
  </conditionalFormatting>
  <conditionalFormatting sqref="I22">
    <cfRule type="beginsWith" dxfId="9180" priority="727" operator="beginsWith" text="ANT">
      <formula>LEFT(I22,LEN("ANT"))="ANT"</formula>
    </cfRule>
    <cfRule type="beginsWith" dxfId="9179" priority="728" operator="beginsWith" text="FAL">
      <formula>LEFT(I22,LEN("FAL"))="FAL"</formula>
    </cfRule>
    <cfRule type="beginsWith" dxfId="9178" priority="729" operator="beginsWith" text="OK">
      <formula>LEFT(I22,LEN("OK"))="OK"</formula>
    </cfRule>
  </conditionalFormatting>
  <conditionalFormatting sqref="I22">
    <cfRule type="beginsWith" dxfId="9177" priority="726" operator="beginsWith" text="ATR">
      <formula>LEFT(I22,LEN("ATR"))="ATR"</formula>
    </cfRule>
  </conditionalFormatting>
  <conditionalFormatting sqref="I22">
    <cfRule type="beginsWith" dxfId="9176" priority="725" operator="beginsWith" text="ATD">
      <formula>LEFT(I22,LEN("ATD"))="ATD"</formula>
    </cfRule>
  </conditionalFormatting>
  <conditionalFormatting sqref="I22">
    <cfRule type="beginsWith" dxfId="9175" priority="724" stopIfTrue="1" operator="beginsWith" text="DP">
      <formula>LEFT(I22,LEN("DP"))="DP"</formula>
    </cfRule>
  </conditionalFormatting>
  <conditionalFormatting sqref="I21">
    <cfRule type="beginsWith" dxfId="9174" priority="722" operator="beginsWith" text="FER">
      <formula>LEFT(I21,LEN("FER"))="FER"</formula>
    </cfRule>
    <cfRule type="beginsWith" dxfId="9173" priority="723" operator="beginsWith" text="FRS">
      <formula>LEFT(I21,LEN("FRS"))="FRS"</formula>
    </cfRule>
  </conditionalFormatting>
  <conditionalFormatting sqref="I21">
    <cfRule type="beginsWith" dxfId="9172" priority="721" operator="beginsWith" text="NT">
      <formula>LEFT(I21,LEN("NT"))="NT"</formula>
    </cfRule>
  </conditionalFormatting>
  <conditionalFormatting sqref="I21">
    <cfRule type="beginsWith" dxfId="9171" priority="718" operator="beginsWith" text="ANT">
      <formula>LEFT(I21,LEN("ANT"))="ANT"</formula>
    </cfRule>
    <cfRule type="beginsWith" dxfId="9170" priority="719" operator="beginsWith" text="FAL">
      <formula>LEFT(I21,LEN("FAL"))="FAL"</formula>
    </cfRule>
    <cfRule type="beginsWith" dxfId="9169" priority="720" operator="beginsWith" text="OK">
      <formula>LEFT(I21,LEN("OK"))="OK"</formula>
    </cfRule>
  </conditionalFormatting>
  <conditionalFormatting sqref="I21">
    <cfRule type="beginsWith" dxfId="9168" priority="717" operator="beginsWith" text="ATR">
      <formula>LEFT(I21,LEN("ATR"))="ATR"</formula>
    </cfRule>
  </conditionalFormatting>
  <conditionalFormatting sqref="I21">
    <cfRule type="beginsWith" dxfId="9167" priority="716" operator="beginsWith" text="ATD">
      <formula>LEFT(I21,LEN("ATD"))="ATD"</formula>
    </cfRule>
  </conditionalFormatting>
  <conditionalFormatting sqref="I21">
    <cfRule type="beginsWith" dxfId="9166" priority="715" operator="beginsWith" text="DP">
      <formula>LEFT(I21,LEN("DP"))="DP"</formula>
    </cfRule>
  </conditionalFormatting>
  <conditionalFormatting sqref="I24">
    <cfRule type="beginsWith" dxfId="9165" priority="713" operator="beginsWith" text="FER">
      <formula>LEFT(I24,LEN("FER"))="FER"</formula>
    </cfRule>
    <cfRule type="beginsWith" dxfId="9164" priority="714" operator="beginsWith" text="FRS">
      <formula>LEFT(I24,LEN("FRS"))="FRS"</formula>
    </cfRule>
  </conditionalFormatting>
  <conditionalFormatting sqref="I24">
    <cfRule type="beginsWith" dxfId="9163" priority="712" operator="beginsWith" text="NT">
      <formula>LEFT(I24,LEN("NT"))="NT"</formula>
    </cfRule>
  </conditionalFormatting>
  <conditionalFormatting sqref="I24">
    <cfRule type="beginsWith" dxfId="9162" priority="709" operator="beginsWith" text="ANT">
      <formula>LEFT(I24,LEN("ANT"))="ANT"</formula>
    </cfRule>
    <cfRule type="beginsWith" dxfId="9161" priority="710" operator="beginsWith" text="FAL">
      <formula>LEFT(I24,LEN("FAL"))="FAL"</formula>
    </cfRule>
    <cfRule type="beginsWith" dxfId="9160" priority="711" operator="beginsWith" text="OK">
      <formula>LEFT(I24,LEN("OK"))="OK"</formula>
    </cfRule>
  </conditionalFormatting>
  <conditionalFormatting sqref="I24">
    <cfRule type="beginsWith" dxfId="9159" priority="708" operator="beginsWith" text="ATR">
      <formula>LEFT(I24,LEN("ATR"))="ATR"</formula>
    </cfRule>
  </conditionalFormatting>
  <conditionalFormatting sqref="I24">
    <cfRule type="beginsWith" dxfId="9158" priority="707" operator="beginsWith" text="ATD">
      <formula>LEFT(I24,LEN("ATD"))="ATD"</formula>
    </cfRule>
  </conditionalFormatting>
  <conditionalFormatting sqref="I24">
    <cfRule type="beginsWith" dxfId="9157" priority="706" operator="beginsWith" text="DP">
      <formula>LEFT(I24,LEN("DP"))="DP"</formula>
    </cfRule>
  </conditionalFormatting>
  <conditionalFormatting sqref="I23">
    <cfRule type="beginsWith" dxfId="9156" priority="704" operator="beginsWith" text="FER">
      <formula>LEFT(I23,LEN("FER"))="FER"</formula>
    </cfRule>
    <cfRule type="beginsWith" dxfId="9155" priority="705" operator="beginsWith" text="FRS">
      <formula>LEFT(I23,LEN("FRS"))="FRS"</formula>
    </cfRule>
  </conditionalFormatting>
  <conditionalFormatting sqref="I23">
    <cfRule type="beginsWith" dxfId="9154" priority="703" operator="beginsWith" text="NT">
      <formula>LEFT(I23,LEN("NT"))="NT"</formula>
    </cfRule>
  </conditionalFormatting>
  <conditionalFormatting sqref="I23">
    <cfRule type="beginsWith" dxfId="9153" priority="700" operator="beginsWith" text="ANT">
      <formula>LEFT(I23,LEN("ANT"))="ANT"</formula>
    </cfRule>
    <cfRule type="beginsWith" dxfId="9152" priority="701" operator="beginsWith" text="FAL">
      <formula>LEFT(I23,LEN("FAL"))="FAL"</formula>
    </cfRule>
    <cfRule type="beginsWith" dxfId="9151" priority="702" operator="beginsWith" text="OK">
      <formula>LEFT(I23,LEN("OK"))="OK"</formula>
    </cfRule>
  </conditionalFormatting>
  <conditionalFormatting sqref="I23">
    <cfRule type="beginsWith" dxfId="9150" priority="699" operator="beginsWith" text="ATR">
      <formula>LEFT(I23,LEN("ATR"))="ATR"</formula>
    </cfRule>
  </conditionalFormatting>
  <conditionalFormatting sqref="I23">
    <cfRule type="beginsWith" dxfId="9149" priority="698" operator="beginsWith" text="ATD">
      <formula>LEFT(I23,LEN("ATD"))="ATD"</formula>
    </cfRule>
  </conditionalFormatting>
  <conditionalFormatting sqref="I23">
    <cfRule type="beginsWith" dxfId="9148" priority="697" operator="beginsWith" text="DP">
      <formula>LEFT(I23,LEN("DP"))="DP"</formula>
    </cfRule>
  </conditionalFormatting>
  <conditionalFormatting sqref="I26">
    <cfRule type="beginsWith" dxfId="9147" priority="695" operator="beginsWith" text="FER">
      <formula>LEFT(I26,LEN("FER"))="FER"</formula>
    </cfRule>
    <cfRule type="beginsWith" dxfId="9146" priority="696" operator="beginsWith" text="FRS">
      <formula>LEFT(I26,LEN("FRS"))="FRS"</formula>
    </cfRule>
  </conditionalFormatting>
  <conditionalFormatting sqref="I26">
    <cfRule type="beginsWith" dxfId="9145" priority="694" operator="beginsWith" text="NT">
      <formula>LEFT(I26,LEN("NT"))="NT"</formula>
    </cfRule>
  </conditionalFormatting>
  <conditionalFormatting sqref="I26">
    <cfRule type="beginsWith" dxfId="9144" priority="691" operator="beginsWith" text="ANT">
      <formula>LEFT(I26,LEN("ANT"))="ANT"</formula>
    </cfRule>
    <cfRule type="beginsWith" dxfId="9143" priority="692" operator="beginsWith" text="FAL">
      <formula>LEFT(I26,LEN("FAL"))="FAL"</formula>
    </cfRule>
    <cfRule type="beginsWith" dxfId="9142" priority="693" operator="beginsWith" text="OK">
      <formula>LEFT(I26,LEN("OK"))="OK"</formula>
    </cfRule>
  </conditionalFormatting>
  <conditionalFormatting sqref="I26">
    <cfRule type="beginsWith" dxfId="9141" priority="690" operator="beginsWith" text="ATR">
      <formula>LEFT(I26,LEN("ATR"))="ATR"</formula>
    </cfRule>
  </conditionalFormatting>
  <conditionalFormatting sqref="I26">
    <cfRule type="beginsWith" dxfId="9140" priority="689" operator="beginsWith" text="ATD">
      <formula>LEFT(I26,LEN("ATD"))="ATD"</formula>
    </cfRule>
  </conditionalFormatting>
  <conditionalFormatting sqref="I26">
    <cfRule type="beginsWith" dxfId="9139" priority="688" stopIfTrue="1" operator="beginsWith" text="DP">
      <formula>LEFT(I26,LEN("DP"))="DP"</formula>
    </cfRule>
  </conditionalFormatting>
  <conditionalFormatting sqref="I25">
    <cfRule type="beginsWith" dxfId="9138" priority="686" operator="beginsWith" text="FER">
      <formula>LEFT(I25,LEN("FER"))="FER"</formula>
    </cfRule>
    <cfRule type="beginsWith" dxfId="9137" priority="687" operator="beginsWith" text="FRS">
      <formula>LEFT(I25,LEN("FRS"))="FRS"</formula>
    </cfRule>
  </conditionalFormatting>
  <conditionalFormatting sqref="I25">
    <cfRule type="beginsWith" dxfId="9136" priority="685" operator="beginsWith" text="NT">
      <formula>LEFT(I25,LEN("NT"))="NT"</formula>
    </cfRule>
  </conditionalFormatting>
  <conditionalFormatting sqref="I25">
    <cfRule type="beginsWith" dxfId="9135" priority="682" operator="beginsWith" text="ANT">
      <formula>LEFT(I25,LEN("ANT"))="ANT"</formula>
    </cfRule>
    <cfRule type="beginsWith" dxfId="9134" priority="683" operator="beginsWith" text="FAL">
      <formula>LEFT(I25,LEN("FAL"))="FAL"</formula>
    </cfRule>
    <cfRule type="beginsWith" dxfId="9133" priority="684" operator="beginsWith" text="OK">
      <formula>LEFT(I25,LEN("OK"))="OK"</formula>
    </cfRule>
  </conditionalFormatting>
  <conditionalFormatting sqref="I25">
    <cfRule type="beginsWith" dxfId="9132" priority="681" operator="beginsWith" text="ATR">
      <formula>LEFT(I25,LEN("ATR"))="ATR"</formula>
    </cfRule>
  </conditionalFormatting>
  <conditionalFormatting sqref="I25">
    <cfRule type="beginsWith" dxfId="9131" priority="680" operator="beginsWith" text="ATD">
      <formula>LEFT(I25,LEN("ATD"))="ATD"</formula>
    </cfRule>
  </conditionalFormatting>
  <conditionalFormatting sqref="I25">
    <cfRule type="beginsWith" dxfId="9130" priority="679" operator="beginsWith" text="DP">
      <formula>LEFT(I25,LEN("DP"))="DP"</formula>
    </cfRule>
  </conditionalFormatting>
  <conditionalFormatting sqref="G29:I30">
    <cfRule type="expression" dxfId="9129" priority="675">
      <formula>F27="FERIADO"</formula>
    </cfRule>
    <cfRule type="expression" dxfId="9128" priority="676">
      <formula>F27="FÉRIAS"</formula>
    </cfRule>
    <cfRule type="expression" dxfId="9127" priority="677">
      <formula>F27="ATESTADO"</formula>
    </cfRule>
    <cfRule type="expression" dxfId="9126" priority="678">
      <formula>F27="NTRAB"</formula>
    </cfRule>
  </conditionalFormatting>
  <conditionalFormatting sqref="I27">
    <cfRule type="beginsWith" dxfId="9125" priority="672" operator="beginsWith" text="DP">
      <formula>LEFT(I27,LEN("DP"))="DP"</formula>
    </cfRule>
    <cfRule type="beginsWith" dxfId="9124" priority="673" operator="beginsWith" text="FER">
      <formula>LEFT(I27,LEN("FER"))="FER"</formula>
    </cfRule>
    <cfRule type="beginsWith" dxfId="9123" priority="674" operator="beginsWith" text="FRS">
      <formula>LEFT(I27,LEN("FRS"))="FRS"</formula>
    </cfRule>
  </conditionalFormatting>
  <conditionalFormatting sqref="I27">
    <cfRule type="beginsWith" dxfId="9122" priority="671" operator="beginsWith" text="NT">
      <formula>LEFT(I27,LEN("NT"))="NT"</formula>
    </cfRule>
  </conditionalFormatting>
  <conditionalFormatting sqref="I27">
    <cfRule type="beginsWith" dxfId="9121" priority="668" operator="beginsWith" text="ANT">
      <formula>LEFT(I27,LEN("ANT"))="ANT"</formula>
    </cfRule>
    <cfRule type="beginsWith" dxfId="9120" priority="669" operator="beginsWith" text="FAL">
      <formula>LEFT(I27,LEN("FAL"))="FAL"</formula>
    </cfRule>
    <cfRule type="beginsWith" dxfId="9119" priority="670" operator="beginsWith" text="OK">
      <formula>LEFT(I27,LEN("OK"))="OK"</formula>
    </cfRule>
  </conditionalFormatting>
  <conditionalFormatting sqref="I27">
    <cfRule type="beginsWith" dxfId="9118" priority="667" operator="beginsWith" text="ATR">
      <formula>LEFT(I27,LEN("ATR"))="ATR"</formula>
    </cfRule>
  </conditionalFormatting>
  <conditionalFormatting sqref="I27">
    <cfRule type="beginsWith" dxfId="9117" priority="666" operator="beginsWith" text="ATD">
      <formula>LEFT(I27,LEN("ATD"))="ATD"</formula>
    </cfRule>
  </conditionalFormatting>
  <conditionalFormatting sqref="I28">
    <cfRule type="beginsWith" dxfId="9116" priority="664" operator="beginsWith" text="FER">
      <formula>LEFT(I28,LEN("FER"))="FER"</formula>
    </cfRule>
    <cfRule type="beginsWith" dxfId="9115" priority="665" operator="beginsWith" text="FRS">
      <formula>LEFT(I28,LEN("FRS"))="FRS"</formula>
    </cfRule>
  </conditionalFormatting>
  <conditionalFormatting sqref="I28">
    <cfRule type="beginsWith" dxfId="9114" priority="663" operator="beginsWith" text="NT">
      <formula>LEFT(I28,LEN("NT"))="NT"</formula>
    </cfRule>
  </conditionalFormatting>
  <conditionalFormatting sqref="I28">
    <cfRule type="beginsWith" dxfId="9113" priority="660" operator="beginsWith" text="ANT">
      <formula>LEFT(I28,LEN("ANT"))="ANT"</formula>
    </cfRule>
    <cfRule type="beginsWith" dxfId="9112" priority="661" operator="beginsWith" text="FAL">
      <formula>LEFT(I28,LEN("FAL"))="FAL"</formula>
    </cfRule>
    <cfRule type="beginsWith" dxfId="9111" priority="662" operator="beginsWith" text="OK">
      <formula>LEFT(I28,LEN("OK"))="OK"</formula>
    </cfRule>
  </conditionalFormatting>
  <conditionalFormatting sqref="I28">
    <cfRule type="beginsWith" dxfId="9110" priority="659" operator="beginsWith" text="ATR">
      <formula>LEFT(I28,LEN("ATR"))="ATR"</formula>
    </cfRule>
  </conditionalFormatting>
  <conditionalFormatting sqref="I28">
    <cfRule type="beginsWith" dxfId="9109" priority="658" operator="beginsWith" text="ATD">
      <formula>LEFT(I28,LEN("ATD"))="ATD"</formula>
    </cfRule>
  </conditionalFormatting>
  <conditionalFormatting sqref="I28">
    <cfRule type="beginsWith" dxfId="9108" priority="657" stopIfTrue="1" operator="beginsWith" text="DP">
      <formula>LEFT(I28,LEN("DP"))="DP"</formula>
    </cfRule>
  </conditionalFormatting>
  <conditionalFormatting sqref="G31:I34">
    <cfRule type="expression" dxfId="9107" priority="653">
      <formula>F31="FÉRIAS"</formula>
    </cfRule>
    <cfRule type="expression" dxfId="9106" priority="654">
      <formula>F31="FERIADO"</formula>
    </cfRule>
    <cfRule type="expression" dxfId="9105" priority="655">
      <formula>F31="ATESTADO"</formula>
    </cfRule>
    <cfRule type="expression" dxfId="9104" priority="656">
      <formula>F31="NTRAB"</formula>
    </cfRule>
  </conditionalFormatting>
  <conditionalFormatting sqref="I36">
    <cfRule type="beginsWith" dxfId="9103" priority="651" operator="beginsWith" text="FER">
      <formula>LEFT(I36,LEN("FER"))="FER"</formula>
    </cfRule>
    <cfRule type="beginsWith" dxfId="9102" priority="652" operator="beginsWith" text="FRS">
      <formula>LEFT(I36,LEN("FRS"))="FRS"</formula>
    </cfRule>
  </conditionalFormatting>
  <conditionalFormatting sqref="I36">
    <cfRule type="beginsWith" dxfId="9101" priority="650" operator="beginsWith" text="NT">
      <formula>LEFT(I36,LEN("NT"))="NT"</formula>
    </cfRule>
  </conditionalFormatting>
  <conditionalFormatting sqref="I36">
    <cfRule type="beginsWith" dxfId="9100" priority="647" operator="beginsWith" text="ANT">
      <formula>LEFT(I36,LEN("ANT"))="ANT"</formula>
    </cfRule>
    <cfRule type="beginsWith" dxfId="9099" priority="648" operator="beginsWith" text="FAL">
      <formula>LEFT(I36,LEN("FAL"))="FAL"</formula>
    </cfRule>
    <cfRule type="beginsWith" dxfId="9098" priority="649" operator="beginsWith" text="OK">
      <formula>LEFT(I36,LEN("OK"))="OK"</formula>
    </cfRule>
  </conditionalFormatting>
  <conditionalFormatting sqref="I36">
    <cfRule type="beginsWith" dxfId="9097" priority="646" operator="beginsWith" text="ATR">
      <formula>LEFT(I36,LEN("ATR"))="ATR"</formula>
    </cfRule>
  </conditionalFormatting>
  <conditionalFormatting sqref="I36">
    <cfRule type="beginsWith" dxfId="9096" priority="645" operator="beginsWith" text="ATD">
      <formula>LEFT(I36,LEN("ATD"))="ATD"</formula>
    </cfRule>
  </conditionalFormatting>
  <conditionalFormatting sqref="I36">
    <cfRule type="beginsWith" dxfId="9095" priority="644" operator="beginsWith" text="DP">
      <formula>LEFT(I36,LEN("DP"))="DP"</formula>
    </cfRule>
  </conditionalFormatting>
  <conditionalFormatting sqref="I35">
    <cfRule type="beginsWith" dxfId="9094" priority="642" operator="beginsWith" text="FER">
      <formula>LEFT(I35,LEN("FER"))="FER"</formula>
    </cfRule>
    <cfRule type="beginsWith" dxfId="9093" priority="643" operator="beginsWith" text="FRS">
      <formula>LEFT(I35,LEN("FRS"))="FRS"</formula>
    </cfRule>
  </conditionalFormatting>
  <conditionalFormatting sqref="I35">
    <cfRule type="beginsWith" dxfId="9092" priority="641" operator="beginsWith" text="NT">
      <formula>LEFT(I35,LEN("NT"))="NT"</formula>
    </cfRule>
  </conditionalFormatting>
  <conditionalFormatting sqref="I35">
    <cfRule type="beginsWith" dxfId="9091" priority="638" operator="beginsWith" text="ANT">
      <formula>LEFT(I35,LEN("ANT"))="ANT"</formula>
    </cfRule>
    <cfRule type="beginsWith" dxfId="9090" priority="639" operator="beginsWith" text="FAL">
      <formula>LEFT(I35,LEN("FAL"))="FAL"</formula>
    </cfRule>
    <cfRule type="beginsWith" dxfId="9089" priority="640" operator="beginsWith" text="OK">
      <formula>LEFT(I35,LEN("OK"))="OK"</formula>
    </cfRule>
  </conditionalFormatting>
  <conditionalFormatting sqref="I35">
    <cfRule type="beginsWith" dxfId="9088" priority="637" operator="beginsWith" text="ATR">
      <formula>LEFT(I35,LEN("ATR"))="ATR"</formula>
    </cfRule>
  </conditionalFormatting>
  <conditionalFormatting sqref="I35">
    <cfRule type="beginsWith" dxfId="9087" priority="636" operator="beginsWith" text="ATD">
      <formula>LEFT(I35,LEN("ATD"))="ATD"</formula>
    </cfRule>
  </conditionalFormatting>
  <conditionalFormatting sqref="I35">
    <cfRule type="beginsWith" dxfId="9086" priority="635" operator="beginsWith" text="DP">
      <formula>LEFT(I35,LEN("DP"))="DP"</formula>
    </cfRule>
  </conditionalFormatting>
  <conditionalFormatting sqref="I38">
    <cfRule type="beginsWith" dxfId="9085" priority="633" operator="beginsWith" text="FER">
      <formula>LEFT(I38,LEN("FER"))="FER"</formula>
    </cfRule>
    <cfRule type="beginsWith" dxfId="9084" priority="634" operator="beginsWith" text="FRS">
      <formula>LEFT(I38,LEN("FRS"))="FRS"</formula>
    </cfRule>
  </conditionalFormatting>
  <conditionalFormatting sqref="I38">
    <cfRule type="beginsWith" dxfId="9083" priority="632" operator="beginsWith" text="NT">
      <formula>LEFT(I38,LEN("NT"))="NT"</formula>
    </cfRule>
  </conditionalFormatting>
  <conditionalFormatting sqref="I38">
    <cfRule type="beginsWith" dxfId="9082" priority="629" operator="beginsWith" text="ANT">
      <formula>LEFT(I38,LEN("ANT"))="ANT"</formula>
    </cfRule>
    <cfRule type="beginsWith" dxfId="9081" priority="630" operator="beginsWith" text="FAL">
      <formula>LEFT(I38,LEN("FAL"))="FAL"</formula>
    </cfRule>
    <cfRule type="beginsWith" dxfId="9080" priority="631" operator="beginsWith" text="OK">
      <formula>LEFT(I38,LEN("OK"))="OK"</formula>
    </cfRule>
  </conditionalFormatting>
  <conditionalFormatting sqref="I38">
    <cfRule type="beginsWith" dxfId="9079" priority="628" operator="beginsWith" text="ATR">
      <formula>LEFT(I38,LEN("ATR"))="ATR"</formula>
    </cfRule>
  </conditionalFormatting>
  <conditionalFormatting sqref="I38">
    <cfRule type="beginsWith" dxfId="9078" priority="627" operator="beginsWith" text="ATD">
      <formula>LEFT(I38,LEN("ATD"))="ATD"</formula>
    </cfRule>
  </conditionalFormatting>
  <conditionalFormatting sqref="I38">
    <cfRule type="beginsWith" dxfId="9077" priority="626" stopIfTrue="1" operator="beginsWith" text="DP">
      <formula>LEFT(I38,LEN("DP"))="DP"</formula>
    </cfRule>
  </conditionalFormatting>
  <conditionalFormatting sqref="I37">
    <cfRule type="beginsWith" dxfId="9076" priority="624" operator="beginsWith" text="FER">
      <formula>LEFT(I37,LEN("FER"))="FER"</formula>
    </cfRule>
    <cfRule type="beginsWith" dxfId="9075" priority="625" operator="beginsWith" text="FRS">
      <formula>LEFT(I37,LEN("FRS"))="FRS"</formula>
    </cfRule>
  </conditionalFormatting>
  <conditionalFormatting sqref="I37">
    <cfRule type="beginsWith" dxfId="9074" priority="623" operator="beginsWith" text="NT">
      <formula>LEFT(I37,LEN("NT"))="NT"</formula>
    </cfRule>
  </conditionalFormatting>
  <conditionalFormatting sqref="I37">
    <cfRule type="beginsWith" dxfId="9073" priority="620" operator="beginsWith" text="ANT">
      <formula>LEFT(I37,LEN("ANT"))="ANT"</formula>
    </cfRule>
    <cfRule type="beginsWith" dxfId="9072" priority="621" operator="beginsWith" text="FAL">
      <formula>LEFT(I37,LEN("FAL"))="FAL"</formula>
    </cfRule>
    <cfRule type="beginsWith" dxfId="9071" priority="622" operator="beginsWith" text="OK">
      <formula>LEFT(I37,LEN("OK"))="OK"</formula>
    </cfRule>
  </conditionalFormatting>
  <conditionalFormatting sqref="I37">
    <cfRule type="beginsWith" dxfId="9070" priority="619" operator="beginsWith" text="ATR">
      <formula>LEFT(I37,LEN("ATR"))="ATR"</formula>
    </cfRule>
  </conditionalFormatting>
  <conditionalFormatting sqref="I37">
    <cfRule type="beginsWith" dxfId="9069" priority="618" operator="beginsWith" text="ATD">
      <formula>LEFT(I37,LEN("ATD"))="ATD"</formula>
    </cfRule>
  </conditionalFormatting>
  <conditionalFormatting sqref="I37">
    <cfRule type="beginsWith" dxfId="9068" priority="617" operator="beginsWith" text="DP">
      <formula>LEFT(I37,LEN("DP"))="DP"</formula>
    </cfRule>
  </conditionalFormatting>
  <conditionalFormatting sqref="I40">
    <cfRule type="beginsWith" dxfId="9067" priority="615" operator="beginsWith" text="FER">
      <formula>LEFT(I40,LEN("FER"))="FER"</formula>
    </cfRule>
    <cfRule type="beginsWith" dxfId="9066" priority="616" operator="beginsWith" text="FRS">
      <formula>LEFT(I40,LEN("FRS"))="FRS"</formula>
    </cfRule>
  </conditionalFormatting>
  <conditionalFormatting sqref="I40">
    <cfRule type="beginsWith" dxfId="9065" priority="614" operator="beginsWith" text="NT">
      <formula>LEFT(I40,LEN("NT"))="NT"</formula>
    </cfRule>
  </conditionalFormatting>
  <conditionalFormatting sqref="I40">
    <cfRule type="beginsWith" dxfId="9064" priority="611" operator="beginsWith" text="ANT">
      <formula>LEFT(I40,LEN("ANT"))="ANT"</formula>
    </cfRule>
    <cfRule type="beginsWith" dxfId="9063" priority="612" operator="beginsWith" text="FAL">
      <formula>LEFT(I40,LEN("FAL"))="FAL"</formula>
    </cfRule>
    <cfRule type="beginsWith" dxfId="9062" priority="613" operator="beginsWith" text="OK">
      <formula>LEFT(I40,LEN("OK"))="OK"</formula>
    </cfRule>
  </conditionalFormatting>
  <conditionalFormatting sqref="I40">
    <cfRule type="beginsWith" dxfId="9061" priority="610" operator="beginsWith" text="ATR">
      <formula>LEFT(I40,LEN("ATR"))="ATR"</formula>
    </cfRule>
  </conditionalFormatting>
  <conditionalFormatting sqref="I40">
    <cfRule type="beginsWith" dxfId="9060" priority="609" operator="beginsWith" text="ATD">
      <formula>LEFT(I40,LEN("ATD"))="ATD"</formula>
    </cfRule>
  </conditionalFormatting>
  <conditionalFormatting sqref="I40">
    <cfRule type="beginsWith" dxfId="9059" priority="608" operator="beginsWith" text="DP">
      <formula>LEFT(I40,LEN("DP"))="DP"</formula>
    </cfRule>
  </conditionalFormatting>
  <conditionalFormatting sqref="I39">
    <cfRule type="beginsWith" dxfId="9058" priority="606" operator="beginsWith" text="FER">
      <formula>LEFT(I39,LEN("FER"))="FER"</formula>
    </cfRule>
    <cfRule type="beginsWith" dxfId="9057" priority="607" operator="beginsWith" text="FRS">
      <formula>LEFT(I39,LEN("FRS"))="FRS"</formula>
    </cfRule>
  </conditionalFormatting>
  <conditionalFormatting sqref="I39">
    <cfRule type="beginsWith" dxfId="9056" priority="605" operator="beginsWith" text="NT">
      <formula>LEFT(I39,LEN("NT"))="NT"</formula>
    </cfRule>
  </conditionalFormatting>
  <conditionalFormatting sqref="I39">
    <cfRule type="beginsWith" dxfId="9055" priority="602" operator="beginsWith" text="ANT">
      <formula>LEFT(I39,LEN("ANT"))="ANT"</formula>
    </cfRule>
    <cfRule type="beginsWith" dxfId="9054" priority="603" operator="beginsWith" text="FAL">
      <formula>LEFT(I39,LEN("FAL"))="FAL"</formula>
    </cfRule>
    <cfRule type="beginsWith" dxfId="9053" priority="604" operator="beginsWith" text="OK">
      <formula>LEFT(I39,LEN("OK"))="OK"</formula>
    </cfRule>
  </conditionalFormatting>
  <conditionalFormatting sqref="I39">
    <cfRule type="beginsWith" dxfId="9052" priority="601" operator="beginsWith" text="ATR">
      <formula>LEFT(I39,LEN("ATR"))="ATR"</formula>
    </cfRule>
  </conditionalFormatting>
  <conditionalFormatting sqref="I39">
    <cfRule type="beginsWith" dxfId="9051" priority="600" operator="beginsWith" text="ATD">
      <formula>LEFT(I39,LEN("ATD"))="ATD"</formula>
    </cfRule>
  </conditionalFormatting>
  <conditionalFormatting sqref="I39">
    <cfRule type="beginsWith" dxfId="9050" priority="599" operator="beginsWith" text="DP">
      <formula>LEFT(I39,LEN("DP"))="DP"</formula>
    </cfRule>
  </conditionalFormatting>
  <conditionalFormatting sqref="I42">
    <cfRule type="beginsWith" dxfId="9049" priority="597" operator="beginsWith" text="FER">
      <formula>LEFT(I42,LEN("FER"))="FER"</formula>
    </cfRule>
    <cfRule type="beginsWith" dxfId="9048" priority="598" operator="beginsWith" text="FRS">
      <formula>LEFT(I42,LEN("FRS"))="FRS"</formula>
    </cfRule>
  </conditionalFormatting>
  <conditionalFormatting sqref="I42">
    <cfRule type="beginsWith" dxfId="9047" priority="596" operator="beginsWith" text="NT">
      <formula>LEFT(I42,LEN("NT"))="NT"</formula>
    </cfRule>
  </conditionalFormatting>
  <conditionalFormatting sqref="I42">
    <cfRule type="beginsWith" dxfId="9046" priority="593" operator="beginsWith" text="ANT">
      <formula>LEFT(I42,LEN("ANT"))="ANT"</formula>
    </cfRule>
    <cfRule type="beginsWith" dxfId="9045" priority="594" operator="beginsWith" text="FAL">
      <formula>LEFT(I42,LEN("FAL"))="FAL"</formula>
    </cfRule>
    <cfRule type="beginsWith" dxfId="9044" priority="595" operator="beginsWith" text="OK">
      <formula>LEFT(I42,LEN("OK"))="OK"</formula>
    </cfRule>
  </conditionalFormatting>
  <conditionalFormatting sqref="I42">
    <cfRule type="beginsWith" dxfId="9043" priority="592" operator="beginsWith" text="ATR">
      <formula>LEFT(I42,LEN("ATR"))="ATR"</formula>
    </cfRule>
  </conditionalFormatting>
  <conditionalFormatting sqref="I42">
    <cfRule type="beginsWith" dxfId="9042" priority="591" operator="beginsWith" text="ATD">
      <formula>LEFT(I42,LEN("ATD"))="ATD"</formula>
    </cfRule>
  </conditionalFormatting>
  <conditionalFormatting sqref="I42">
    <cfRule type="beginsWith" dxfId="9041" priority="590" stopIfTrue="1" operator="beginsWith" text="DP">
      <formula>LEFT(I42,LEN("DP"))="DP"</formula>
    </cfRule>
  </conditionalFormatting>
  <conditionalFormatting sqref="I41">
    <cfRule type="beginsWith" dxfId="9040" priority="588" operator="beginsWith" text="FER">
      <formula>LEFT(I41,LEN("FER"))="FER"</formula>
    </cfRule>
    <cfRule type="beginsWith" dxfId="9039" priority="589" operator="beginsWith" text="FRS">
      <formula>LEFT(I41,LEN("FRS"))="FRS"</formula>
    </cfRule>
  </conditionalFormatting>
  <conditionalFormatting sqref="I41">
    <cfRule type="beginsWith" dxfId="9038" priority="587" operator="beginsWith" text="NT">
      <formula>LEFT(I41,LEN("NT"))="NT"</formula>
    </cfRule>
  </conditionalFormatting>
  <conditionalFormatting sqref="I41">
    <cfRule type="beginsWith" dxfId="9037" priority="584" operator="beginsWith" text="ANT">
      <formula>LEFT(I41,LEN("ANT"))="ANT"</formula>
    </cfRule>
    <cfRule type="beginsWith" dxfId="9036" priority="585" operator="beginsWith" text="FAL">
      <formula>LEFT(I41,LEN("FAL"))="FAL"</formula>
    </cfRule>
    <cfRule type="beginsWith" dxfId="9035" priority="586" operator="beginsWith" text="OK">
      <formula>LEFT(I41,LEN("OK"))="OK"</formula>
    </cfRule>
  </conditionalFormatting>
  <conditionalFormatting sqref="I41">
    <cfRule type="beginsWith" dxfId="9034" priority="583" operator="beginsWith" text="ATR">
      <formula>LEFT(I41,LEN("ATR"))="ATR"</formula>
    </cfRule>
  </conditionalFormatting>
  <conditionalFormatting sqref="I41">
    <cfRule type="beginsWith" dxfId="9033" priority="582" operator="beginsWith" text="ATD">
      <formula>LEFT(I41,LEN("ATD"))="ATD"</formula>
    </cfRule>
  </conditionalFormatting>
  <conditionalFormatting sqref="I41">
    <cfRule type="beginsWith" dxfId="9032" priority="581" operator="beginsWith" text="DP">
      <formula>LEFT(I41,LEN("DP"))="DP"</formula>
    </cfRule>
  </conditionalFormatting>
  <conditionalFormatting sqref="N4">
    <cfRule type="beginsWith" dxfId="9031" priority="579" operator="beginsWith" text="FER">
      <formula>LEFT(N4,LEN("FER"))="FER"</formula>
    </cfRule>
    <cfRule type="beginsWith" dxfId="9030" priority="580" operator="beginsWith" text="FRS">
      <formula>LEFT(N4,LEN("FRS"))="FRS"</formula>
    </cfRule>
  </conditionalFormatting>
  <conditionalFormatting sqref="N4">
    <cfRule type="beginsWith" dxfId="9029" priority="578" operator="beginsWith" text="NT">
      <formula>LEFT(N4,LEN("NT"))="NT"</formula>
    </cfRule>
  </conditionalFormatting>
  <conditionalFormatting sqref="N4">
    <cfRule type="beginsWith" dxfId="9028" priority="575" operator="beginsWith" text="ANT">
      <formula>LEFT(N4,LEN("ANT"))="ANT"</formula>
    </cfRule>
    <cfRule type="beginsWith" dxfId="9027" priority="576" operator="beginsWith" text="FAL">
      <formula>LEFT(N4,LEN("FAL"))="FAL"</formula>
    </cfRule>
    <cfRule type="beginsWith" dxfId="9026" priority="577" operator="beginsWith" text="OK">
      <formula>LEFT(N4,LEN("OK"))="OK"</formula>
    </cfRule>
  </conditionalFormatting>
  <conditionalFormatting sqref="N4">
    <cfRule type="beginsWith" dxfId="9025" priority="574" operator="beginsWith" text="ATR">
      <formula>LEFT(N4,LEN("ATR"))="ATR"</formula>
    </cfRule>
  </conditionalFormatting>
  <conditionalFormatting sqref="N4">
    <cfRule type="beginsWith" dxfId="9024" priority="573" operator="beginsWith" text="ATD">
      <formula>LEFT(N4,LEN("ATD"))="ATD"</formula>
    </cfRule>
  </conditionalFormatting>
  <conditionalFormatting sqref="N4">
    <cfRule type="beginsWith" dxfId="9023" priority="572" operator="beginsWith" text="DP">
      <formula>LEFT(N4,LEN("DP"))="DP"</formula>
    </cfRule>
  </conditionalFormatting>
  <conditionalFormatting sqref="N3">
    <cfRule type="beginsWith" dxfId="9022" priority="570" operator="beginsWith" text="FER">
      <formula>LEFT(N3,LEN("FER"))="FER"</formula>
    </cfRule>
    <cfRule type="beginsWith" dxfId="9021" priority="571" operator="beginsWith" text="FRS">
      <formula>LEFT(N3,LEN("FRS"))="FRS"</formula>
    </cfRule>
  </conditionalFormatting>
  <conditionalFormatting sqref="N3">
    <cfRule type="beginsWith" dxfId="9020" priority="569" operator="beginsWith" text="NT">
      <formula>LEFT(N3,LEN("NT"))="NT"</formula>
    </cfRule>
  </conditionalFormatting>
  <conditionalFormatting sqref="N3">
    <cfRule type="beginsWith" dxfId="9019" priority="566" operator="beginsWith" text="ANT">
      <formula>LEFT(N3,LEN("ANT"))="ANT"</formula>
    </cfRule>
    <cfRule type="beginsWith" dxfId="9018" priority="567" operator="beginsWith" text="FAL">
      <formula>LEFT(N3,LEN("FAL"))="FAL"</formula>
    </cfRule>
    <cfRule type="beginsWith" dxfId="9017" priority="568" operator="beginsWith" text="OK">
      <formula>LEFT(N3,LEN("OK"))="OK"</formula>
    </cfRule>
  </conditionalFormatting>
  <conditionalFormatting sqref="N3">
    <cfRule type="beginsWith" dxfId="9016" priority="565" operator="beginsWith" text="ATR">
      <formula>LEFT(N3,LEN("ATR"))="ATR"</formula>
    </cfRule>
  </conditionalFormatting>
  <conditionalFormatting sqref="N3">
    <cfRule type="beginsWith" dxfId="9015" priority="564" operator="beginsWith" text="ATD">
      <formula>LEFT(N3,LEN("ATD"))="ATD"</formula>
    </cfRule>
  </conditionalFormatting>
  <conditionalFormatting sqref="N3">
    <cfRule type="beginsWith" dxfId="9014" priority="563" operator="beginsWith" text="DP">
      <formula>LEFT(N3,LEN("DP"))="DP"</formula>
    </cfRule>
  </conditionalFormatting>
  <conditionalFormatting sqref="N6">
    <cfRule type="beginsWith" dxfId="9013" priority="561" operator="beginsWith" text="FER">
      <formula>LEFT(N6,LEN("FER"))="FER"</formula>
    </cfRule>
    <cfRule type="beginsWith" dxfId="9012" priority="562" operator="beginsWith" text="FRS">
      <formula>LEFT(N6,LEN("FRS"))="FRS"</formula>
    </cfRule>
  </conditionalFormatting>
  <conditionalFormatting sqref="N6">
    <cfRule type="beginsWith" dxfId="9011" priority="560" operator="beginsWith" text="NT">
      <formula>LEFT(N6,LEN("NT"))="NT"</formula>
    </cfRule>
  </conditionalFormatting>
  <conditionalFormatting sqref="N6">
    <cfRule type="beginsWith" dxfId="9010" priority="557" operator="beginsWith" text="ANT">
      <formula>LEFT(N6,LEN("ANT"))="ANT"</formula>
    </cfRule>
    <cfRule type="beginsWith" dxfId="9009" priority="558" operator="beginsWith" text="FAL">
      <formula>LEFT(N6,LEN("FAL"))="FAL"</formula>
    </cfRule>
    <cfRule type="beginsWith" dxfId="9008" priority="559" operator="beginsWith" text="OK">
      <formula>LEFT(N6,LEN("OK"))="OK"</formula>
    </cfRule>
  </conditionalFormatting>
  <conditionalFormatting sqref="N6">
    <cfRule type="beginsWith" dxfId="9007" priority="556" operator="beginsWith" text="ATR">
      <formula>LEFT(N6,LEN("ATR"))="ATR"</formula>
    </cfRule>
  </conditionalFormatting>
  <conditionalFormatting sqref="N6">
    <cfRule type="beginsWith" dxfId="9006" priority="555" operator="beginsWith" text="ATD">
      <formula>LEFT(N6,LEN("ATD"))="ATD"</formula>
    </cfRule>
  </conditionalFormatting>
  <conditionalFormatting sqref="N6">
    <cfRule type="beginsWith" dxfId="9005" priority="554" stopIfTrue="1" operator="beginsWith" text="DP">
      <formula>LEFT(N6,LEN("DP"))="DP"</formula>
    </cfRule>
  </conditionalFormatting>
  <conditionalFormatting sqref="N5">
    <cfRule type="beginsWith" dxfId="9004" priority="552" operator="beginsWith" text="FER">
      <formula>LEFT(N5,LEN("FER"))="FER"</formula>
    </cfRule>
    <cfRule type="beginsWith" dxfId="9003" priority="553" operator="beginsWith" text="FRS">
      <formula>LEFT(N5,LEN("FRS"))="FRS"</formula>
    </cfRule>
  </conditionalFormatting>
  <conditionalFormatting sqref="N5">
    <cfRule type="beginsWith" dxfId="9002" priority="551" operator="beginsWith" text="NT">
      <formula>LEFT(N5,LEN("NT"))="NT"</formula>
    </cfRule>
  </conditionalFormatting>
  <conditionalFormatting sqref="N5">
    <cfRule type="beginsWith" dxfId="9001" priority="548" operator="beginsWith" text="ANT">
      <formula>LEFT(N5,LEN("ANT"))="ANT"</formula>
    </cfRule>
    <cfRule type="beginsWith" dxfId="9000" priority="549" operator="beginsWith" text="FAL">
      <formula>LEFT(N5,LEN("FAL"))="FAL"</formula>
    </cfRule>
    <cfRule type="beginsWith" dxfId="8999" priority="550" operator="beginsWith" text="OK">
      <formula>LEFT(N5,LEN("OK"))="OK"</formula>
    </cfRule>
  </conditionalFormatting>
  <conditionalFormatting sqref="N5">
    <cfRule type="beginsWith" dxfId="8998" priority="547" operator="beginsWith" text="ATR">
      <formula>LEFT(N5,LEN("ATR"))="ATR"</formula>
    </cfRule>
  </conditionalFormatting>
  <conditionalFormatting sqref="N5">
    <cfRule type="beginsWith" dxfId="8997" priority="546" operator="beginsWith" text="ATD">
      <formula>LEFT(N5,LEN("ATD"))="ATD"</formula>
    </cfRule>
  </conditionalFormatting>
  <conditionalFormatting sqref="N5">
    <cfRule type="beginsWith" dxfId="8996" priority="545" operator="beginsWith" text="DP">
      <formula>LEFT(N5,LEN("DP"))="DP"</formula>
    </cfRule>
  </conditionalFormatting>
  <conditionalFormatting sqref="N8">
    <cfRule type="beginsWith" dxfId="8995" priority="543" operator="beginsWith" text="FER">
      <formula>LEFT(N8,LEN("FER"))="FER"</formula>
    </cfRule>
    <cfRule type="beginsWith" dxfId="8994" priority="544" operator="beginsWith" text="FRS">
      <formula>LEFT(N8,LEN("FRS"))="FRS"</formula>
    </cfRule>
  </conditionalFormatting>
  <conditionalFormatting sqref="N8">
    <cfRule type="beginsWith" dxfId="8993" priority="542" operator="beginsWith" text="NT">
      <formula>LEFT(N8,LEN("NT"))="NT"</formula>
    </cfRule>
  </conditionalFormatting>
  <conditionalFormatting sqref="N8">
    <cfRule type="beginsWith" dxfId="8992" priority="539" operator="beginsWith" text="ANT">
      <formula>LEFT(N8,LEN("ANT"))="ANT"</formula>
    </cfRule>
    <cfRule type="beginsWith" dxfId="8991" priority="540" operator="beginsWith" text="FAL">
      <formula>LEFT(N8,LEN("FAL"))="FAL"</formula>
    </cfRule>
    <cfRule type="beginsWith" dxfId="8990" priority="541" operator="beginsWith" text="OK">
      <formula>LEFT(N8,LEN("OK"))="OK"</formula>
    </cfRule>
  </conditionalFormatting>
  <conditionalFormatting sqref="N8">
    <cfRule type="beginsWith" dxfId="8989" priority="538" operator="beginsWith" text="ATR">
      <formula>LEFT(N8,LEN("ATR"))="ATR"</formula>
    </cfRule>
  </conditionalFormatting>
  <conditionalFormatting sqref="N8">
    <cfRule type="beginsWith" dxfId="8988" priority="537" operator="beginsWith" text="ATD">
      <formula>LEFT(N8,LEN("ATD"))="ATD"</formula>
    </cfRule>
  </conditionalFormatting>
  <conditionalFormatting sqref="N8">
    <cfRule type="beginsWith" dxfId="8987" priority="536" operator="beginsWith" text="DP">
      <formula>LEFT(N8,LEN("DP"))="DP"</formula>
    </cfRule>
  </conditionalFormatting>
  <conditionalFormatting sqref="N7">
    <cfRule type="beginsWith" dxfId="8986" priority="534" operator="beginsWith" text="FER">
      <formula>LEFT(N7,LEN("FER"))="FER"</formula>
    </cfRule>
    <cfRule type="beginsWith" dxfId="8985" priority="535" operator="beginsWith" text="FRS">
      <formula>LEFT(N7,LEN("FRS"))="FRS"</formula>
    </cfRule>
  </conditionalFormatting>
  <conditionalFormatting sqref="N7">
    <cfRule type="beginsWith" dxfId="8984" priority="533" operator="beginsWith" text="NT">
      <formula>LEFT(N7,LEN("NT"))="NT"</formula>
    </cfRule>
  </conditionalFormatting>
  <conditionalFormatting sqref="N7">
    <cfRule type="beginsWith" dxfId="8983" priority="530" operator="beginsWith" text="ANT">
      <formula>LEFT(N7,LEN("ANT"))="ANT"</formula>
    </cfRule>
    <cfRule type="beginsWith" dxfId="8982" priority="531" operator="beginsWith" text="FAL">
      <formula>LEFT(N7,LEN("FAL"))="FAL"</formula>
    </cfRule>
    <cfRule type="beginsWith" dxfId="8981" priority="532" operator="beginsWith" text="OK">
      <formula>LEFT(N7,LEN("OK"))="OK"</formula>
    </cfRule>
  </conditionalFormatting>
  <conditionalFormatting sqref="N7">
    <cfRule type="beginsWith" dxfId="8980" priority="529" operator="beginsWith" text="ATR">
      <formula>LEFT(N7,LEN("ATR"))="ATR"</formula>
    </cfRule>
  </conditionalFormatting>
  <conditionalFormatting sqref="N7">
    <cfRule type="beginsWith" dxfId="8979" priority="528" operator="beginsWith" text="ATD">
      <formula>LEFT(N7,LEN("ATD"))="ATD"</formula>
    </cfRule>
  </conditionalFormatting>
  <conditionalFormatting sqref="N7">
    <cfRule type="beginsWith" dxfId="8978" priority="527" operator="beginsWith" text="DP">
      <formula>LEFT(N7,LEN("DP"))="DP"</formula>
    </cfRule>
  </conditionalFormatting>
  <conditionalFormatting sqref="N10">
    <cfRule type="beginsWith" dxfId="8977" priority="525" operator="beginsWith" text="FER">
      <formula>LEFT(N10,LEN("FER"))="FER"</formula>
    </cfRule>
    <cfRule type="beginsWith" dxfId="8976" priority="526" operator="beginsWith" text="FRS">
      <formula>LEFT(N10,LEN("FRS"))="FRS"</formula>
    </cfRule>
  </conditionalFormatting>
  <conditionalFormatting sqref="N10">
    <cfRule type="beginsWith" dxfId="8975" priority="524" operator="beginsWith" text="NT">
      <formula>LEFT(N10,LEN("NT"))="NT"</formula>
    </cfRule>
  </conditionalFormatting>
  <conditionalFormatting sqref="N10">
    <cfRule type="beginsWith" dxfId="8974" priority="521" operator="beginsWith" text="ANT">
      <formula>LEFT(N10,LEN("ANT"))="ANT"</formula>
    </cfRule>
    <cfRule type="beginsWith" dxfId="8973" priority="522" operator="beginsWith" text="FAL">
      <formula>LEFT(N10,LEN("FAL"))="FAL"</formula>
    </cfRule>
    <cfRule type="beginsWith" dxfId="8972" priority="523" operator="beginsWith" text="OK">
      <formula>LEFT(N10,LEN("OK"))="OK"</formula>
    </cfRule>
  </conditionalFormatting>
  <conditionalFormatting sqref="N10">
    <cfRule type="beginsWith" dxfId="8971" priority="520" operator="beginsWith" text="ATR">
      <formula>LEFT(N10,LEN("ATR"))="ATR"</formula>
    </cfRule>
  </conditionalFormatting>
  <conditionalFormatting sqref="N10">
    <cfRule type="beginsWith" dxfId="8970" priority="519" operator="beginsWith" text="ATD">
      <formula>LEFT(N10,LEN("ATD"))="ATD"</formula>
    </cfRule>
  </conditionalFormatting>
  <conditionalFormatting sqref="N10">
    <cfRule type="beginsWith" dxfId="8969" priority="518" stopIfTrue="1" operator="beginsWith" text="DP">
      <formula>LEFT(N10,LEN("DP"))="DP"</formula>
    </cfRule>
  </conditionalFormatting>
  <conditionalFormatting sqref="N9">
    <cfRule type="beginsWith" dxfId="8968" priority="516" operator="beginsWith" text="FER">
      <formula>LEFT(N9,LEN("FER"))="FER"</formula>
    </cfRule>
    <cfRule type="beginsWith" dxfId="8967" priority="517" operator="beginsWith" text="FRS">
      <formula>LEFT(N9,LEN("FRS"))="FRS"</formula>
    </cfRule>
  </conditionalFormatting>
  <conditionalFormatting sqref="N9">
    <cfRule type="beginsWith" dxfId="8966" priority="515" operator="beginsWith" text="NT">
      <formula>LEFT(N9,LEN("NT"))="NT"</formula>
    </cfRule>
  </conditionalFormatting>
  <conditionalFormatting sqref="N9">
    <cfRule type="beginsWith" dxfId="8965" priority="512" operator="beginsWith" text="ANT">
      <formula>LEFT(N9,LEN("ANT"))="ANT"</formula>
    </cfRule>
    <cfRule type="beginsWith" dxfId="8964" priority="513" operator="beginsWith" text="FAL">
      <formula>LEFT(N9,LEN("FAL"))="FAL"</formula>
    </cfRule>
    <cfRule type="beginsWith" dxfId="8963" priority="514" operator="beginsWith" text="OK">
      <formula>LEFT(N9,LEN("OK"))="OK"</formula>
    </cfRule>
  </conditionalFormatting>
  <conditionalFormatting sqref="N9">
    <cfRule type="beginsWith" dxfId="8962" priority="511" operator="beginsWith" text="ATR">
      <formula>LEFT(N9,LEN("ATR"))="ATR"</formula>
    </cfRule>
  </conditionalFormatting>
  <conditionalFormatting sqref="N9">
    <cfRule type="beginsWith" dxfId="8961" priority="510" operator="beginsWith" text="ATD">
      <formula>LEFT(N9,LEN("ATD"))="ATD"</formula>
    </cfRule>
  </conditionalFormatting>
  <conditionalFormatting sqref="N9">
    <cfRule type="beginsWith" dxfId="8960" priority="509" operator="beginsWith" text="DP">
      <formula>LEFT(N9,LEN("DP"))="DP"</formula>
    </cfRule>
  </conditionalFormatting>
  <conditionalFormatting sqref="N12">
    <cfRule type="beginsWith" dxfId="8959" priority="507" operator="beginsWith" text="FER">
      <formula>LEFT(N12,LEN("FER"))="FER"</formula>
    </cfRule>
    <cfRule type="beginsWith" dxfId="8958" priority="508" operator="beginsWith" text="FRS">
      <formula>LEFT(N12,LEN("FRS"))="FRS"</formula>
    </cfRule>
  </conditionalFormatting>
  <conditionalFormatting sqref="N12">
    <cfRule type="beginsWith" dxfId="8957" priority="506" operator="beginsWith" text="NT">
      <formula>LEFT(N12,LEN("NT"))="NT"</formula>
    </cfRule>
  </conditionalFormatting>
  <conditionalFormatting sqref="N12">
    <cfRule type="beginsWith" dxfId="8956" priority="503" operator="beginsWith" text="ANT">
      <formula>LEFT(N12,LEN("ANT"))="ANT"</formula>
    </cfRule>
    <cfRule type="beginsWith" dxfId="8955" priority="504" operator="beginsWith" text="FAL">
      <formula>LEFT(N12,LEN("FAL"))="FAL"</formula>
    </cfRule>
    <cfRule type="beginsWith" dxfId="8954" priority="505" operator="beginsWith" text="OK">
      <formula>LEFT(N12,LEN("OK"))="OK"</formula>
    </cfRule>
  </conditionalFormatting>
  <conditionalFormatting sqref="N12">
    <cfRule type="beginsWith" dxfId="8953" priority="502" operator="beginsWith" text="ATR">
      <formula>LEFT(N12,LEN("ATR"))="ATR"</formula>
    </cfRule>
  </conditionalFormatting>
  <conditionalFormatting sqref="N12">
    <cfRule type="beginsWith" dxfId="8952" priority="501" operator="beginsWith" text="ATD">
      <formula>LEFT(N12,LEN("ATD"))="ATD"</formula>
    </cfRule>
  </conditionalFormatting>
  <conditionalFormatting sqref="N12">
    <cfRule type="beginsWith" dxfId="8951" priority="500" operator="beginsWith" text="DP">
      <formula>LEFT(N12,LEN("DP"))="DP"</formula>
    </cfRule>
  </conditionalFormatting>
  <conditionalFormatting sqref="N11">
    <cfRule type="beginsWith" dxfId="8950" priority="498" operator="beginsWith" text="FER">
      <formula>LEFT(N11,LEN("FER"))="FER"</formula>
    </cfRule>
    <cfRule type="beginsWith" dxfId="8949" priority="499" operator="beginsWith" text="FRS">
      <formula>LEFT(N11,LEN("FRS"))="FRS"</formula>
    </cfRule>
  </conditionalFormatting>
  <conditionalFormatting sqref="N11">
    <cfRule type="beginsWith" dxfId="8948" priority="497" operator="beginsWith" text="NT">
      <formula>LEFT(N11,LEN("NT"))="NT"</formula>
    </cfRule>
  </conditionalFormatting>
  <conditionalFormatting sqref="N11">
    <cfRule type="beginsWith" dxfId="8947" priority="494" operator="beginsWith" text="ANT">
      <formula>LEFT(N11,LEN("ANT"))="ANT"</formula>
    </cfRule>
    <cfRule type="beginsWith" dxfId="8946" priority="495" operator="beginsWith" text="FAL">
      <formula>LEFT(N11,LEN("FAL"))="FAL"</formula>
    </cfRule>
    <cfRule type="beginsWith" dxfId="8945" priority="496" operator="beginsWith" text="OK">
      <formula>LEFT(N11,LEN("OK"))="OK"</formula>
    </cfRule>
  </conditionalFormatting>
  <conditionalFormatting sqref="N11">
    <cfRule type="beginsWith" dxfId="8944" priority="493" operator="beginsWith" text="ATR">
      <formula>LEFT(N11,LEN("ATR"))="ATR"</formula>
    </cfRule>
  </conditionalFormatting>
  <conditionalFormatting sqref="N11">
    <cfRule type="beginsWith" dxfId="8943" priority="492" operator="beginsWith" text="ATD">
      <formula>LEFT(N11,LEN("ATD"))="ATD"</formula>
    </cfRule>
  </conditionalFormatting>
  <conditionalFormatting sqref="N11">
    <cfRule type="beginsWith" dxfId="8942" priority="491" operator="beginsWith" text="DP">
      <formula>LEFT(N11,LEN("DP"))="DP"</formula>
    </cfRule>
  </conditionalFormatting>
  <conditionalFormatting sqref="N14">
    <cfRule type="beginsWith" dxfId="8941" priority="489" operator="beginsWith" text="FER">
      <formula>LEFT(N14,LEN("FER"))="FER"</formula>
    </cfRule>
    <cfRule type="beginsWith" dxfId="8940" priority="490" operator="beginsWith" text="FRS">
      <formula>LEFT(N14,LEN("FRS"))="FRS"</formula>
    </cfRule>
  </conditionalFormatting>
  <conditionalFormatting sqref="N14">
    <cfRule type="beginsWith" dxfId="8939" priority="488" operator="beginsWith" text="NT">
      <formula>LEFT(N14,LEN("NT"))="NT"</formula>
    </cfRule>
  </conditionalFormatting>
  <conditionalFormatting sqref="N14">
    <cfRule type="beginsWith" dxfId="8938" priority="485" operator="beginsWith" text="ANT">
      <formula>LEFT(N14,LEN("ANT"))="ANT"</formula>
    </cfRule>
    <cfRule type="beginsWith" dxfId="8937" priority="486" operator="beginsWith" text="FAL">
      <formula>LEFT(N14,LEN("FAL"))="FAL"</formula>
    </cfRule>
    <cfRule type="beginsWith" dxfId="8936" priority="487" operator="beginsWith" text="OK">
      <formula>LEFT(N14,LEN("OK"))="OK"</formula>
    </cfRule>
  </conditionalFormatting>
  <conditionalFormatting sqref="N14">
    <cfRule type="beginsWith" dxfId="8935" priority="484" operator="beginsWith" text="ATR">
      <formula>LEFT(N14,LEN("ATR"))="ATR"</formula>
    </cfRule>
  </conditionalFormatting>
  <conditionalFormatting sqref="N14">
    <cfRule type="beginsWith" dxfId="8934" priority="483" operator="beginsWith" text="ATD">
      <formula>LEFT(N14,LEN("ATD"))="ATD"</formula>
    </cfRule>
  </conditionalFormatting>
  <conditionalFormatting sqref="N14">
    <cfRule type="beginsWith" dxfId="8933" priority="482" stopIfTrue="1" operator="beginsWith" text="DP">
      <formula>LEFT(N14,LEN("DP"))="DP"</formula>
    </cfRule>
  </conditionalFormatting>
  <conditionalFormatting sqref="N13">
    <cfRule type="beginsWith" dxfId="8932" priority="480" operator="beginsWith" text="FER">
      <formula>LEFT(N13,LEN("FER"))="FER"</formula>
    </cfRule>
    <cfRule type="beginsWith" dxfId="8931" priority="481" operator="beginsWith" text="FRS">
      <formula>LEFT(N13,LEN("FRS"))="FRS"</formula>
    </cfRule>
  </conditionalFormatting>
  <conditionalFormatting sqref="N13">
    <cfRule type="beginsWith" dxfId="8930" priority="479" operator="beginsWith" text="NT">
      <formula>LEFT(N13,LEN("NT"))="NT"</formula>
    </cfRule>
  </conditionalFormatting>
  <conditionalFormatting sqref="N13">
    <cfRule type="beginsWith" dxfId="8929" priority="476" operator="beginsWith" text="ANT">
      <formula>LEFT(N13,LEN("ANT"))="ANT"</formula>
    </cfRule>
    <cfRule type="beginsWith" dxfId="8928" priority="477" operator="beginsWith" text="FAL">
      <formula>LEFT(N13,LEN("FAL"))="FAL"</formula>
    </cfRule>
    <cfRule type="beginsWith" dxfId="8927" priority="478" operator="beginsWith" text="OK">
      <formula>LEFT(N13,LEN("OK"))="OK"</formula>
    </cfRule>
  </conditionalFormatting>
  <conditionalFormatting sqref="N13">
    <cfRule type="beginsWith" dxfId="8926" priority="475" operator="beginsWith" text="ATR">
      <formula>LEFT(N13,LEN("ATR"))="ATR"</formula>
    </cfRule>
  </conditionalFormatting>
  <conditionalFormatting sqref="N13">
    <cfRule type="beginsWith" dxfId="8925" priority="474" operator="beginsWith" text="ATD">
      <formula>LEFT(N13,LEN("ATD"))="ATD"</formula>
    </cfRule>
  </conditionalFormatting>
  <conditionalFormatting sqref="N13">
    <cfRule type="beginsWith" dxfId="8924" priority="473" operator="beginsWith" text="DP">
      <formula>LEFT(N13,LEN("DP"))="DP"</formula>
    </cfRule>
  </conditionalFormatting>
  <conditionalFormatting sqref="L17:N18">
    <cfRule type="expression" dxfId="8923" priority="469">
      <formula>K15="FERIADO"</formula>
    </cfRule>
    <cfRule type="expression" dxfId="8922" priority="470">
      <formula>K15="FÉRIAS"</formula>
    </cfRule>
    <cfRule type="expression" dxfId="8921" priority="471">
      <formula>K15="ATESTADO"</formula>
    </cfRule>
    <cfRule type="expression" dxfId="8920" priority="472">
      <formula>K15="NTRAB"</formula>
    </cfRule>
  </conditionalFormatting>
  <conditionalFormatting sqref="N15">
    <cfRule type="beginsWith" dxfId="8919" priority="466" operator="beginsWith" text="DP">
      <formula>LEFT(N15,LEN("DP"))="DP"</formula>
    </cfRule>
    <cfRule type="beginsWith" dxfId="8918" priority="467" operator="beginsWith" text="FER">
      <formula>LEFT(N15,LEN("FER"))="FER"</formula>
    </cfRule>
    <cfRule type="beginsWith" dxfId="8917" priority="468" operator="beginsWith" text="FRS">
      <formula>LEFT(N15,LEN("FRS"))="FRS"</formula>
    </cfRule>
  </conditionalFormatting>
  <conditionalFormatting sqref="N15">
    <cfRule type="beginsWith" dxfId="8916" priority="465" operator="beginsWith" text="NT">
      <formula>LEFT(N15,LEN("NT"))="NT"</formula>
    </cfRule>
  </conditionalFormatting>
  <conditionalFormatting sqref="N15">
    <cfRule type="beginsWith" dxfId="8915" priority="462" operator="beginsWith" text="ANT">
      <formula>LEFT(N15,LEN("ANT"))="ANT"</formula>
    </cfRule>
    <cfRule type="beginsWith" dxfId="8914" priority="463" operator="beginsWith" text="FAL">
      <formula>LEFT(N15,LEN("FAL"))="FAL"</formula>
    </cfRule>
    <cfRule type="beginsWith" dxfId="8913" priority="464" operator="beginsWith" text="OK">
      <formula>LEFT(N15,LEN("OK"))="OK"</formula>
    </cfRule>
  </conditionalFormatting>
  <conditionalFormatting sqref="N15">
    <cfRule type="beginsWith" dxfId="8912" priority="461" operator="beginsWith" text="ATR">
      <formula>LEFT(N15,LEN("ATR"))="ATR"</formula>
    </cfRule>
  </conditionalFormatting>
  <conditionalFormatting sqref="N15">
    <cfRule type="beginsWith" dxfId="8911" priority="460" operator="beginsWith" text="ATD">
      <formula>LEFT(N15,LEN("ATD"))="ATD"</formula>
    </cfRule>
  </conditionalFormatting>
  <conditionalFormatting sqref="N16">
    <cfRule type="beginsWith" dxfId="8910" priority="458" operator="beginsWith" text="FER">
      <formula>LEFT(N16,LEN("FER"))="FER"</formula>
    </cfRule>
    <cfRule type="beginsWith" dxfId="8909" priority="459" operator="beginsWith" text="FRS">
      <formula>LEFT(N16,LEN("FRS"))="FRS"</formula>
    </cfRule>
  </conditionalFormatting>
  <conditionalFormatting sqref="N16">
    <cfRule type="beginsWith" dxfId="8908" priority="457" operator="beginsWith" text="NT">
      <formula>LEFT(N16,LEN("NT"))="NT"</formula>
    </cfRule>
  </conditionalFormatting>
  <conditionalFormatting sqref="N16">
    <cfRule type="beginsWith" dxfId="8907" priority="454" operator="beginsWith" text="ANT">
      <formula>LEFT(N16,LEN("ANT"))="ANT"</formula>
    </cfRule>
    <cfRule type="beginsWith" dxfId="8906" priority="455" operator="beginsWith" text="FAL">
      <formula>LEFT(N16,LEN("FAL"))="FAL"</formula>
    </cfRule>
    <cfRule type="beginsWith" dxfId="8905" priority="456" operator="beginsWith" text="OK">
      <formula>LEFT(N16,LEN("OK"))="OK"</formula>
    </cfRule>
  </conditionalFormatting>
  <conditionalFormatting sqref="N16">
    <cfRule type="beginsWith" dxfId="8904" priority="453" operator="beginsWith" text="ATR">
      <formula>LEFT(N16,LEN("ATR"))="ATR"</formula>
    </cfRule>
  </conditionalFormatting>
  <conditionalFormatting sqref="N16">
    <cfRule type="beginsWith" dxfId="8903" priority="452" operator="beginsWith" text="ATD">
      <formula>LEFT(N16,LEN("ATD"))="ATD"</formula>
    </cfRule>
  </conditionalFormatting>
  <conditionalFormatting sqref="N16">
    <cfRule type="beginsWith" dxfId="8902" priority="451" stopIfTrue="1" operator="beginsWith" text="DP">
      <formula>LEFT(N16,LEN("DP"))="DP"</formula>
    </cfRule>
  </conditionalFormatting>
  <conditionalFormatting sqref="L19:N22">
    <cfRule type="expression" dxfId="8901" priority="447">
      <formula>K19="FÉRIAS"</formula>
    </cfRule>
    <cfRule type="expression" dxfId="8900" priority="448">
      <formula>K19="FERIADO"</formula>
    </cfRule>
    <cfRule type="expression" dxfId="8899" priority="449">
      <formula>K19="ATESTADO"</formula>
    </cfRule>
    <cfRule type="expression" dxfId="8898" priority="450">
      <formula>K19="NTRAB"</formula>
    </cfRule>
  </conditionalFormatting>
  <conditionalFormatting sqref="N24">
    <cfRule type="beginsWith" dxfId="8897" priority="445" operator="beginsWith" text="FER">
      <formula>LEFT(N24,LEN("FER"))="FER"</formula>
    </cfRule>
    <cfRule type="beginsWith" dxfId="8896" priority="446" operator="beginsWith" text="FRS">
      <formula>LEFT(N24,LEN("FRS"))="FRS"</formula>
    </cfRule>
  </conditionalFormatting>
  <conditionalFormatting sqref="N24">
    <cfRule type="beginsWith" dxfId="8895" priority="444" operator="beginsWith" text="NT">
      <formula>LEFT(N24,LEN("NT"))="NT"</formula>
    </cfRule>
  </conditionalFormatting>
  <conditionalFormatting sqref="N24">
    <cfRule type="beginsWith" dxfId="8894" priority="441" operator="beginsWith" text="ANT">
      <formula>LEFT(N24,LEN("ANT"))="ANT"</formula>
    </cfRule>
    <cfRule type="beginsWith" dxfId="8893" priority="442" operator="beginsWith" text="FAL">
      <formula>LEFT(N24,LEN("FAL"))="FAL"</formula>
    </cfRule>
    <cfRule type="beginsWith" dxfId="8892" priority="443" operator="beginsWith" text="OK">
      <formula>LEFT(N24,LEN("OK"))="OK"</formula>
    </cfRule>
  </conditionalFormatting>
  <conditionalFormatting sqref="N24">
    <cfRule type="beginsWith" dxfId="8891" priority="440" operator="beginsWith" text="ATR">
      <formula>LEFT(N24,LEN("ATR"))="ATR"</formula>
    </cfRule>
  </conditionalFormatting>
  <conditionalFormatting sqref="N24">
    <cfRule type="beginsWith" dxfId="8890" priority="439" operator="beginsWith" text="ATD">
      <formula>LEFT(N24,LEN("ATD"))="ATD"</formula>
    </cfRule>
  </conditionalFormatting>
  <conditionalFormatting sqref="N24">
    <cfRule type="beginsWith" dxfId="8889" priority="438" operator="beginsWith" text="DP">
      <formula>LEFT(N24,LEN("DP"))="DP"</formula>
    </cfRule>
  </conditionalFormatting>
  <conditionalFormatting sqref="N23">
    <cfRule type="beginsWith" dxfId="8888" priority="436" operator="beginsWith" text="FER">
      <formula>LEFT(N23,LEN("FER"))="FER"</formula>
    </cfRule>
    <cfRule type="beginsWith" dxfId="8887" priority="437" operator="beginsWith" text="FRS">
      <formula>LEFT(N23,LEN("FRS"))="FRS"</formula>
    </cfRule>
  </conditionalFormatting>
  <conditionalFormatting sqref="N23">
    <cfRule type="beginsWith" dxfId="8886" priority="435" operator="beginsWith" text="NT">
      <formula>LEFT(N23,LEN("NT"))="NT"</formula>
    </cfRule>
  </conditionalFormatting>
  <conditionalFormatting sqref="N23">
    <cfRule type="beginsWith" dxfId="8885" priority="432" operator="beginsWith" text="ANT">
      <formula>LEFT(N23,LEN("ANT"))="ANT"</formula>
    </cfRule>
    <cfRule type="beginsWith" dxfId="8884" priority="433" operator="beginsWith" text="FAL">
      <formula>LEFT(N23,LEN("FAL"))="FAL"</formula>
    </cfRule>
    <cfRule type="beginsWith" dxfId="8883" priority="434" operator="beginsWith" text="OK">
      <formula>LEFT(N23,LEN("OK"))="OK"</formula>
    </cfRule>
  </conditionalFormatting>
  <conditionalFormatting sqref="N23">
    <cfRule type="beginsWith" dxfId="8882" priority="431" operator="beginsWith" text="ATR">
      <formula>LEFT(N23,LEN("ATR"))="ATR"</formula>
    </cfRule>
  </conditionalFormatting>
  <conditionalFormatting sqref="N23">
    <cfRule type="beginsWith" dxfId="8881" priority="430" operator="beginsWith" text="ATD">
      <formula>LEFT(N23,LEN("ATD"))="ATD"</formula>
    </cfRule>
  </conditionalFormatting>
  <conditionalFormatting sqref="N23">
    <cfRule type="beginsWith" dxfId="8880" priority="429" operator="beginsWith" text="DP">
      <formula>LEFT(N23,LEN("DP"))="DP"</formula>
    </cfRule>
  </conditionalFormatting>
  <conditionalFormatting sqref="N26">
    <cfRule type="beginsWith" dxfId="8879" priority="427" operator="beginsWith" text="FER">
      <formula>LEFT(N26,LEN("FER"))="FER"</formula>
    </cfRule>
    <cfRule type="beginsWith" dxfId="8878" priority="428" operator="beginsWith" text="FRS">
      <formula>LEFT(N26,LEN("FRS"))="FRS"</formula>
    </cfRule>
  </conditionalFormatting>
  <conditionalFormatting sqref="N26">
    <cfRule type="beginsWith" dxfId="8877" priority="426" operator="beginsWith" text="NT">
      <formula>LEFT(N26,LEN("NT"))="NT"</formula>
    </cfRule>
  </conditionalFormatting>
  <conditionalFormatting sqref="N26">
    <cfRule type="beginsWith" dxfId="8876" priority="423" operator="beginsWith" text="ANT">
      <formula>LEFT(N26,LEN("ANT"))="ANT"</formula>
    </cfRule>
    <cfRule type="beginsWith" dxfId="8875" priority="424" operator="beginsWith" text="FAL">
      <formula>LEFT(N26,LEN("FAL"))="FAL"</formula>
    </cfRule>
    <cfRule type="beginsWith" dxfId="8874" priority="425" operator="beginsWith" text="OK">
      <formula>LEFT(N26,LEN("OK"))="OK"</formula>
    </cfRule>
  </conditionalFormatting>
  <conditionalFormatting sqref="N26">
    <cfRule type="beginsWith" dxfId="8873" priority="422" operator="beginsWith" text="ATR">
      <formula>LEFT(N26,LEN("ATR"))="ATR"</formula>
    </cfRule>
  </conditionalFormatting>
  <conditionalFormatting sqref="N26">
    <cfRule type="beginsWith" dxfId="8872" priority="421" operator="beginsWith" text="ATD">
      <formula>LEFT(N26,LEN("ATD"))="ATD"</formula>
    </cfRule>
  </conditionalFormatting>
  <conditionalFormatting sqref="N26">
    <cfRule type="beginsWith" dxfId="8871" priority="420" stopIfTrue="1" operator="beginsWith" text="DP">
      <formula>LEFT(N26,LEN("DP"))="DP"</formula>
    </cfRule>
  </conditionalFormatting>
  <conditionalFormatting sqref="N25">
    <cfRule type="beginsWith" dxfId="8870" priority="418" operator="beginsWith" text="FER">
      <formula>LEFT(N25,LEN("FER"))="FER"</formula>
    </cfRule>
    <cfRule type="beginsWith" dxfId="8869" priority="419" operator="beginsWith" text="FRS">
      <formula>LEFT(N25,LEN("FRS"))="FRS"</formula>
    </cfRule>
  </conditionalFormatting>
  <conditionalFormatting sqref="N25">
    <cfRule type="beginsWith" dxfId="8868" priority="417" operator="beginsWith" text="NT">
      <formula>LEFT(N25,LEN("NT"))="NT"</formula>
    </cfRule>
  </conditionalFormatting>
  <conditionalFormatting sqref="N25">
    <cfRule type="beginsWith" dxfId="8867" priority="414" operator="beginsWith" text="ANT">
      <formula>LEFT(N25,LEN("ANT"))="ANT"</formula>
    </cfRule>
    <cfRule type="beginsWith" dxfId="8866" priority="415" operator="beginsWith" text="FAL">
      <formula>LEFT(N25,LEN("FAL"))="FAL"</formula>
    </cfRule>
    <cfRule type="beginsWith" dxfId="8865" priority="416" operator="beginsWith" text="OK">
      <formula>LEFT(N25,LEN("OK"))="OK"</formula>
    </cfRule>
  </conditionalFormatting>
  <conditionalFormatting sqref="N25">
    <cfRule type="beginsWith" dxfId="8864" priority="413" operator="beginsWith" text="ATR">
      <formula>LEFT(N25,LEN("ATR"))="ATR"</formula>
    </cfRule>
  </conditionalFormatting>
  <conditionalFormatting sqref="N25">
    <cfRule type="beginsWith" dxfId="8863" priority="412" operator="beginsWith" text="ATD">
      <formula>LEFT(N25,LEN("ATD"))="ATD"</formula>
    </cfRule>
  </conditionalFormatting>
  <conditionalFormatting sqref="N25">
    <cfRule type="beginsWith" dxfId="8862" priority="411" operator="beginsWith" text="DP">
      <formula>LEFT(N25,LEN("DP"))="DP"</formula>
    </cfRule>
  </conditionalFormatting>
  <conditionalFormatting sqref="N28">
    <cfRule type="beginsWith" dxfId="8861" priority="409" operator="beginsWith" text="FER">
      <formula>LEFT(N28,LEN("FER"))="FER"</formula>
    </cfRule>
    <cfRule type="beginsWith" dxfId="8860" priority="410" operator="beginsWith" text="FRS">
      <formula>LEFT(N28,LEN("FRS"))="FRS"</formula>
    </cfRule>
  </conditionalFormatting>
  <conditionalFormatting sqref="N28">
    <cfRule type="beginsWith" dxfId="8859" priority="408" operator="beginsWith" text="NT">
      <formula>LEFT(N28,LEN("NT"))="NT"</formula>
    </cfRule>
  </conditionalFormatting>
  <conditionalFormatting sqref="N28">
    <cfRule type="beginsWith" dxfId="8858" priority="405" operator="beginsWith" text="ANT">
      <formula>LEFT(N28,LEN("ANT"))="ANT"</formula>
    </cfRule>
    <cfRule type="beginsWith" dxfId="8857" priority="406" operator="beginsWith" text="FAL">
      <formula>LEFT(N28,LEN("FAL"))="FAL"</formula>
    </cfRule>
    <cfRule type="beginsWith" dxfId="8856" priority="407" operator="beginsWith" text="OK">
      <formula>LEFT(N28,LEN("OK"))="OK"</formula>
    </cfRule>
  </conditionalFormatting>
  <conditionalFormatting sqref="N28">
    <cfRule type="beginsWith" dxfId="8855" priority="404" operator="beginsWith" text="ATR">
      <formula>LEFT(N28,LEN("ATR"))="ATR"</formula>
    </cfRule>
  </conditionalFormatting>
  <conditionalFormatting sqref="N28">
    <cfRule type="beginsWith" dxfId="8854" priority="403" operator="beginsWith" text="ATD">
      <formula>LEFT(N28,LEN("ATD"))="ATD"</formula>
    </cfRule>
  </conditionalFormatting>
  <conditionalFormatting sqref="N28">
    <cfRule type="beginsWith" dxfId="8853" priority="402" operator="beginsWith" text="DP">
      <formula>LEFT(N28,LEN("DP"))="DP"</formula>
    </cfRule>
  </conditionalFormatting>
  <conditionalFormatting sqref="N27">
    <cfRule type="beginsWith" dxfId="8852" priority="400" operator="beginsWith" text="FER">
      <formula>LEFT(N27,LEN("FER"))="FER"</formula>
    </cfRule>
    <cfRule type="beginsWith" dxfId="8851" priority="401" operator="beginsWith" text="FRS">
      <formula>LEFT(N27,LEN("FRS"))="FRS"</formula>
    </cfRule>
  </conditionalFormatting>
  <conditionalFormatting sqref="N27">
    <cfRule type="beginsWith" dxfId="8850" priority="399" operator="beginsWith" text="NT">
      <formula>LEFT(N27,LEN("NT"))="NT"</formula>
    </cfRule>
  </conditionalFormatting>
  <conditionalFormatting sqref="N27">
    <cfRule type="beginsWith" dxfId="8849" priority="396" operator="beginsWith" text="ANT">
      <formula>LEFT(N27,LEN("ANT"))="ANT"</formula>
    </cfRule>
    <cfRule type="beginsWith" dxfId="8848" priority="397" operator="beginsWith" text="FAL">
      <formula>LEFT(N27,LEN("FAL"))="FAL"</formula>
    </cfRule>
    <cfRule type="beginsWith" dxfId="8847" priority="398" operator="beginsWith" text="OK">
      <formula>LEFT(N27,LEN("OK"))="OK"</formula>
    </cfRule>
  </conditionalFormatting>
  <conditionalFormatting sqref="N27">
    <cfRule type="beginsWith" dxfId="8846" priority="395" operator="beginsWith" text="ATR">
      <formula>LEFT(N27,LEN("ATR"))="ATR"</formula>
    </cfRule>
  </conditionalFormatting>
  <conditionalFormatting sqref="N27">
    <cfRule type="beginsWith" dxfId="8845" priority="394" operator="beginsWith" text="ATD">
      <formula>LEFT(N27,LEN("ATD"))="ATD"</formula>
    </cfRule>
  </conditionalFormatting>
  <conditionalFormatting sqref="N27">
    <cfRule type="beginsWith" dxfId="8844" priority="393" operator="beginsWith" text="DP">
      <formula>LEFT(N27,LEN("DP"))="DP"</formula>
    </cfRule>
  </conditionalFormatting>
  <conditionalFormatting sqref="N30">
    <cfRule type="beginsWith" dxfId="8843" priority="391" operator="beginsWith" text="FER">
      <formula>LEFT(N30,LEN("FER"))="FER"</formula>
    </cfRule>
    <cfRule type="beginsWith" dxfId="8842" priority="392" operator="beginsWith" text="FRS">
      <formula>LEFT(N30,LEN("FRS"))="FRS"</formula>
    </cfRule>
  </conditionalFormatting>
  <conditionalFormatting sqref="N30">
    <cfRule type="beginsWith" dxfId="8841" priority="390" operator="beginsWith" text="NT">
      <formula>LEFT(N30,LEN("NT"))="NT"</formula>
    </cfRule>
  </conditionalFormatting>
  <conditionalFormatting sqref="N30">
    <cfRule type="beginsWith" dxfId="8840" priority="387" operator="beginsWith" text="ANT">
      <formula>LEFT(N30,LEN("ANT"))="ANT"</formula>
    </cfRule>
    <cfRule type="beginsWith" dxfId="8839" priority="388" operator="beginsWith" text="FAL">
      <formula>LEFT(N30,LEN("FAL"))="FAL"</formula>
    </cfRule>
    <cfRule type="beginsWith" dxfId="8838" priority="389" operator="beginsWith" text="OK">
      <formula>LEFT(N30,LEN("OK"))="OK"</formula>
    </cfRule>
  </conditionalFormatting>
  <conditionalFormatting sqref="N30">
    <cfRule type="beginsWith" dxfId="8837" priority="386" operator="beginsWith" text="ATR">
      <formula>LEFT(N30,LEN("ATR"))="ATR"</formula>
    </cfRule>
  </conditionalFormatting>
  <conditionalFormatting sqref="N30">
    <cfRule type="beginsWith" dxfId="8836" priority="385" operator="beginsWith" text="ATD">
      <formula>LEFT(N30,LEN("ATD"))="ATD"</formula>
    </cfRule>
  </conditionalFormatting>
  <conditionalFormatting sqref="N30">
    <cfRule type="beginsWith" dxfId="8835" priority="384" stopIfTrue="1" operator="beginsWith" text="DP">
      <formula>LEFT(N30,LEN("DP"))="DP"</formula>
    </cfRule>
  </conditionalFormatting>
  <conditionalFormatting sqref="N29">
    <cfRule type="beginsWith" dxfId="8834" priority="382" operator="beginsWith" text="FER">
      <formula>LEFT(N29,LEN("FER"))="FER"</formula>
    </cfRule>
    <cfRule type="beginsWith" dxfId="8833" priority="383" operator="beginsWith" text="FRS">
      <formula>LEFT(N29,LEN("FRS"))="FRS"</formula>
    </cfRule>
  </conditionalFormatting>
  <conditionalFormatting sqref="N29">
    <cfRule type="beginsWith" dxfId="8832" priority="381" operator="beginsWith" text="NT">
      <formula>LEFT(N29,LEN("NT"))="NT"</formula>
    </cfRule>
  </conditionalFormatting>
  <conditionalFormatting sqref="N29">
    <cfRule type="beginsWith" dxfId="8831" priority="378" operator="beginsWith" text="ANT">
      <formula>LEFT(N29,LEN("ANT"))="ANT"</formula>
    </cfRule>
    <cfRule type="beginsWith" dxfId="8830" priority="379" operator="beginsWith" text="FAL">
      <formula>LEFT(N29,LEN("FAL"))="FAL"</formula>
    </cfRule>
    <cfRule type="beginsWith" dxfId="8829" priority="380" operator="beginsWith" text="OK">
      <formula>LEFT(N29,LEN("OK"))="OK"</formula>
    </cfRule>
  </conditionalFormatting>
  <conditionalFormatting sqref="N29">
    <cfRule type="beginsWith" dxfId="8828" priority="377" operator="beginsWith" text="ATR">
      <formula>LEFT(N29,LEN("ATR"))="ATR"</formula>
    </cfRule>
  </conditionalFormatting>
  <conditionalFormatting sqref="N29">
    <cfRule type="beginsWith" dxfId="8827" priority="376" operator="beginsWith" text="ATD">
      <formula>LEFT(N29,LEN("ATD"))="ATD"</formula>
    </cfRule>
  </conditionalFormatting>
  <conditionalFormatting sqref="N29">
    <cfRule type="beginsWith" dxfId="8826" priority="375" operator="beginsWith" text="DP">
      <formula>LEFT(N29,LEN("DP"))="DP"</formula>
    </cfRule>
  </conditionalFormatting>
  <conditionalFormatting sqref="N32">
    <cfRule type="beginsWith" dxfId="8825" priority="373" operator="beginsWith" text="FER">
      <formula>LEFT(N32,LEN("FER"))="FER"</formula>
    </cfRule>
    <cfRule type="beginsWith" dxfId="8824" priority="374" operator="beginsWith" text="FRS">
      <formula>LEFT(N32,LEN("FRS"))="FRS"</formula>
    </cfRule>
  </conditionalFormatting>
  <conditionalFormatting sqref="N32">
    <cfRule type="beginsWith" dxfId="8823" priority="372" operator="beginsWith" text="NT">
      <formula>LEFT(N32,LEN("NT"))="NT"</formula>
    </cfRule>
  </conditionalFormatting>
  <conditionalFormatting sqref="N32">
    <cfRule type="beginsWith" dxfId="8822" priority="369" operator="beginsWith" text="ANT">
      <formula>LEFT(N32,LEN("ANT"))="ANT"</formula>
    </cfRule>
    <cfRule type="beginsWith" dxfId="8821" priority="370" operator="beginsWith" text="FAL">
      <formula>LEFT(N32,LEN("FAL"))="FAL"</formula>
    </cfRule>
    <cfRule type="beginsWith" dxfId="8820" priority="371" operator="beginsWith" text="OK">
      <formula>LEFT(N32,LEN("OK"))="OK"</formula>
    </cfRule>
  </conditionalFormatting>
  <conditionalFormatting sqref="N32">
    <cfRule type="beginsWith" dxfId="8819" priority="368" operator="beginsWith" text="ATR">
      <formula>LEFT(N32,LEN("ATR"))="ATR"</formula>
    </cfRule>
  </conditionalFormatting>
  <conditionalFormatting sqref="N32">
    <cfRule type="beginsWith" dxfId="8818" priority="367" operator="beginsWith" text="ATD">
      <formula>LEFT(N32,LEN("ATD"))="ATD"</formula>
    </cfRule>
  </conditionalFormatting>
  <conditionalFormatting sqref="N32">
    <cfRule type="beginsWith" dxfId="8817" priority="366" operator="beginsWith" text="DP">
      <formula>LEFT(N32,LEN("DP"))="DP"</formula>
    </cfRule>
  </conditionalFormatting>
  <conditionalFormatting sqref="N31">
    <cfRule type="beginsWith" dxfId="8816" priority="364" operator="beginsWith" text="FER">
      <formula>LEFT(N31,LEN("FER"))="FER"</formula>
    </cfRule>
    <cfRule type="beginsWith" dxfId="8815" priority="365" operator="beginsWith" text="FRS">
      <formula>LEFT(N31,LEN("FRS"))="FRS"</formula>
    </cfRule>
  </conditionalFormatting>
  <conditionalFormatting sqref="N31">
    <cfRule type="beginsWith" dxfId="8814" priority="363" operator="beginsWith" text="NT">
      <formula>LEFT(N31,LEN("NT"))="NT"</formula>
    </cfRule>
  </conditionalFormatting>
  <conditionalFormatting sqref="N31">
    <cfRule type="beginsWith" dxfId="8813" priority="360" operator="beginsWith" text="ANT">
      <formula>LEFT(N31,LEN("ANT"))="ANT"</formula>
    </cfRule>
    <cfRule type="beginsWith" dxfId="8812" priority="361" operator="beginsWith" text="FAL">
      <formula>LEFT(N31,LEN("FAL"))="FAL"</formula>
    </cfRule>
    <cfRule type="beginsWith" dxfId="8811" priority="362" operator="beginsWith" text="OK">
      <formula>LEFT(N31,LEN("OK"))="OK"</formula>
    </cfRule>
  </conditionalFormatting>
  <conditionalFormatting sqref="N31">
    <cfRule type="beginsWith" dxfId="8810" priority="359" operator="beginsWith" text="ATR">
      <formula>LEFT(N31,LEN("ATR"))="ATR"</formula>
    </cfRule>
  </conditionalFormatting>
  <conditionalFormatting sqref="N31">
    <cfRule type="beginsWith" dxfId="8809" priority="358" operator="beginsWith" text="ATD">
      <formula>LEFT(N31,LEN("ATD"))="ATD"</formula>
    </cfRule>
  </conditionalFormatting>
  <conditionalFormatting sqref="N31">
    <cfRule type="beginsWith" dxfId="8808" priority="357" operator="beginsWith" text="DP">
      <formula>LEFT(N31,LEN("DP"))="DP"</formula>
    </cfRule>
  </conditionalFormatting>
  <conditionalFormatting sqref="N34">
    <cfRule type="beginsWith" dxfId="8807" priority="355" operator="beginsWith" text="FER">
      <formula>LEFT(N34,LEN("FER"))="FER"</formula>
    </cfRule>
    <cfRule type="beginsWith" dxfId="8806" priority="356" operator="beginsWith" text="FRS">
      <formula>LEFT(N34,LEN("FRS"))="FRS"</formula>
    </cfRule>
  </conditionalFormatting>
  <conditionalFormatting sqref="N34">
    <cfRule type="beginsWith" dxfId="8805" priority="354" operator="beginsWith" text="NT">
      <formula>LEFT(N34,LEN("NT"))="NT"</formula>
    </cfRule>
  </conditionalFormatting>
  <conditionalFormatting sqref="N34">
    <cfRule type="beginsWith" dxfId="8804" priority="351" operator="beginsWith" text="ANT">
      <formula>LEFT(N34,LEN("ANT"))="ANT"</formula>
    </cfRule>
    <cfRule type="beginsWith" dxfId="8803" priority="352" operator="beginsWith" text="FAL">
      <formula>LEFT(N34,LEN("FAL"))="FAL"</formula>
    </cfRule>
    <cfRule type="beginsWith" dxfId="8802" priority="353" operator="beginsWith" text="OK">
      <formula>LEFT(N34,LEN("OK"))="OK"</formula>
    </cfRule>
  </conditionalFormatting>
  <conditionalFormatting sqref="N34">
    <cfRule type="beginsWith" dxfId="8801" priority="350" operator="beginsWith" text="ATR">
      <formula>LEFT(N34,LEN("ATR"))="ATR"</formula>
    </cfRule>
  </conditionalFormatting>
  <conditionalFormatting sqref="N34">
    <cfRule type="beginsWith" dxfId="8800" priority="349" operator="beginsWith" text="ATD">
      <formula>LEFT(N34,LEN("ATD"))="ATD"</formula>
    </cfRule>
  </conditionalFormatting>
  <conditionalFormatting sqref="N34">
    <cfRule type="beginsWith" dxfId="8799" priority="348" stopIfTrue="1" operator="beginsWith" text="DP">
      <formula>LEFT(N34,LEN("DP"))="DP"</formula>
    </cfRule>
  </conditionalFormatting>
  <conditionalFormatting sqref="N33">
    <cfRule type="beginsWith" dxfId="8798" priority="346" operator="beginsWith" text="FER">
      <formula>LEFT(N33,LEN("FER"))="FER"</formula>
    </cfRule>
    <cfRule type="beginsWith" dxfId="8797" priority="347" operator="beginsWith" text="FRS">
      <formula>LEFT(N33,LEN("FRS"))="FRS"</formula>
    </cfRule>
  </conditionalFormatting>
  <conditionalFormatting sqref="N33">
    <cfRule type="beginsWith" dxfId="8796" priority="345" operator="beginsWith" text="NT">
      <formula>LEFT(N33,LEN("NT"))="NT"</formula>
    </cfRule>
  </conditionalFormatting>
  <conditionalFormatting sqref="N33">
    <cfRule type="beginsWith" dxfId="8795" priority="342" operator="beginsWith" text="ANT">
      <formula>LEFT(N33,LEN("ANT"))="ANT"</formula>
    </cfRule>
    <cfRule type="beginsWith" dxfId="8794" priority="343" operator="beginsWith" text="FAL">
      <formula>LEFT(N33,LEN("FAL"))="FAL"</formula>
    </cfRule>
    <cfRule type="beginsWith" dxfId="8793" priority="344" operator="beginsWith" text="OK">
      <formula>LEFT(N33,LEN("OK"))="OK"</formula>
    </cfRule>
  </conditionalFormatting>
  <conditionalFormatting sqref="N33">
    <cfRule type="beginsWith" dxfId="8792" priority="341" operator="beginsWith" text="ATR">
      <formula>LEFT(N33,LEN("ATR"))="ATR"</formula>
    </cfRule>
  </conditionalFormatting>
  <conditionalFormatting sqref="N33">
    <cfRule type="beginsWith" dxfId="8791" priority="340" operator="beginsWith" text="ATD">
      <formula>LEFT(N33,LEN("ATD"))="ATD"</formula>
    </cfRule>
  </conditionalFormatting>
  <conditionalFormatting sqref="N33">
    <cfRule type="beginsWith" dxfId="8790" priority="339" operator="beginsWith" text="DP">
      <formula>LEFT(N33,LEN("DP"))="DP"</formula>
    </cfRule>
  </conditionalFormatting>
  <conditionalFormatting sqref="N36">
    <cfRule type="beginsWith" dxfId="8789" priority="337" operator="beginsWith" text="FER">
      <formula>LEFT(N36,LEN("FER"))="FER"</formula>
    </cfRule>
    <cfRule type="beginsWith" dxfId="8788" priority="338" operator="beginsWith" text="FRS">
      <formula>LEFT(N36,LEN("FRS"))="FRS"</formula>
    </cfRule>
  </conditionalFormatting>
  <conditionalFormatting sqref="N36">
    <cfRule type="beginsWith" dxfId="8787" priority="336" operator="beginsWith" text="NT">
      <formula>LEFT(N36,LEN("NT"))="NT"</formula>
    </cfRule>
  </conditionalFormatting>
  <conditionalFormatting sqref="N36">
    <cfRule type="beginsWith" dxfId="8786" priority="333" operator="beginsWith" text="ANT">
      <formula>LEFT(N36,LEN("ANT"))="ANT"</formula>
    </cfRule>
    <cfRule type="beginsWith" dxfId="8785" priority="334" operator="beginsWith" text="FAL">
      <formula>LEFT(N36,LEN("FAL"))="FAL"</formula>
    </cfRule>
    <cfRule type="beginsWith" dxfId="8784" priority="335" operator="beginsWith" text="OK">
      <formula>LEFT(N36,LEN("OK"))="OK"</formula>
    </cfRule>
  </conditionalFormatting>
  <conditionalFormatting sqref="N36">
    <cfRule type="beginsWith" dxfId="8783" priority="332" operator="beginsWith" text="ATR">
      <formula>LEFT(N36,LEN("ATR"))="ATR"</formula>
    </cfRule>
  </conditionalFormatting>
  <conditionalFormatting sqref="N36">
    <cfRule type="beginsWith" dxfId="8782" priority="331" operator="beginsWith" text="ATD">
      <formula>LEFT(N36,LEN("ATD"))="ATD"</formula>
    </cfRule>
  </conditionalFormatting>
  <conditionalFormatting sqref="N36">
    <cfRule type="beginsWith" dxfId="8781" priority="330" operator="beginsWith" text="DP">
      <formula>LEFT(N36,LEN("DP"))="DP"</formula>
    </cfRule>
  </conditionalFormatting>
  <conditionalFormatting sqref="N35">
    <cfRule type="beginsWith" dxfId="8780" priority="328" operator="beginsWith" text="FER">
      <formula>LEFT(N35,LEN("FER"))="FER"</formula>
    </cfRule>
    <cfRule type="beginsWith" dxfId="8779" priority="329" operator="beginsWith" text="FRS">
      <formula>LEFT(N35,LEN("FRS"))="FRS"</formula>
    </cfRule>
  </conditionalFormatting>
  <conditionalFormatting sqref="N35">
    <cfRule type="beginsWith" dxfId="8778" priority="327" operator="beginsWith" text="NT">
      <formula>LEFT(N35,LEN("NT"))="NT"</formula>
    </cfRule>
  </conditionalFormatting>
  <conditionalFormatting sqref="N35">
    <cfRule type="beginsWith" dxfId="8777" priority="324" operator="beginsWith" text="ANT">
      <formula>LEFT(N35,LEN("ANT"))="ANT"</formula>
    </cfRule>
    <cfRule type="beginsWith" dxfId="8776" priority="325" operator="beginsWith" text="FAL">
      <formula>LEFT(N35,LEN("FAL"))="FAL"</formula>
    </cfRule>
    <cfRule type="beginsWith" dxfId="8775" priority="326" operator="beginsWith" text="OK">
      <formula>LEFT(N35,LEN("OK"))="OK"</formula>
    </cfRule>
  </conditionalFormatting>
  <conditionalFormatting sqref="N35">
    <cfRule type="beginsWith" dxfId="8774" priority="323" operator="beginsWith" text="ATR">
      <formula>LEFT(N35,LEN("ATR"))="ATR"</formula>
    </cfRule>
  </conditionalFormatting>
  <conditionalFormatting sqref="N35">
    <cfRule type="beginsWith" dxfId="8773" priority="322" operator="beginsWith" text="ATD">
      <formula>LEFT(N35,LEN("ATD"))="ATD"</formula>
    </cfRule>
  </conditionalFormatting>
  <conditionalFormatting sqref="N35">
    <cfRule type="beginsWith" dxfId="8772" priority="321" operator="beginsWith" text="DP">
      <formula>LEFT(N35,LEN("DP"))="DP"</formula>
    </cfRule>
  </conditionalFormatting>
  <conditionalFormatting sqref="N38">
    <cfRule type="beginsWith" dxfId="8771" priority="319" operator="beginsWith" text="FER">
      <formula>LEFT(N38,LEN("FER"))="FER"</formula>
    </cfRule>
    <cfRule type="beginsWith" dxfId="8770" priority="320" operator="beginsWith" text="FRS">
      <formula>LEFT(N38,LEN("FRS"))="FRS"</formula>
    </cfRule>
  </conditionalFormatting>
  <conditionalFormatting sqref="N38">
    <cfRule type="beginsWith" dxfId="8769" priority="318" operator="beginsWith" text="NT">
      <formula>LEFT(N38,LEN("NT"))="NT"</formula>
    </cfRule>
  </conditionalFormatting>
  <conditionalFormatting sqref="N38">
    <cfRule type="beginsWith" dxfId="8768" priority="315" operator="beginsWith" text="ANT">
      <formula>LEFT(N38,LEN("ANT"))="ANT"</formula>
    </cfRule>
    <cfRule type="beginsWith" dxfId="8767" priority="316" operator="beginsWith" text="FAL">
      <formula>LEFT(N38,LEN("FAL"))="FAL"</formula>
    </cfRule>
    <cfRule type="beginsWith" dxfId="8766" priority="317" operator="beginsWith" text="OK">
      <formula>LEFT(N38,LEN("OK"))="OK"</formula>
    </cfRule>
  </conditionalFormatting>
  <conditionalFormatting sqref="N38">
    <cfRule type="beginsWith" dxfId="8765" priority="314" operator="beginsWith" text="ATR">
      <formula>LEFT(N38,LEN("ATR"))="ATR"</formula>
    </cfRule>
  </conditionalFormatting>
  <conditionalFormatting sqref="N38">
    <cfRule type="beginsWith" dxfId="8764" priority="313" operator="beginsWith" text="ATD">
      <formula>LEFT(N38,LEN("ATD"))="ATD"</formula>
    </cfRule>
  </conditionalFormatting>
  <conditionalFormatting sqref="N38">
    <cfRule type="beginsWith" dxfId="8763" priority="312" stopIfTrue="1" operator="beginsWith" text="DP">
      <formula>LEFT(N38,LEN("DP"))="DP"</formula>
    </cfRule>
  </conditionalFormatting>
  <conditionalFormatting sqref="N37">
    <cfRule type="beginsWith" dxfId="8762" priority="310" operator="beginsWith" text="FER">
      <formula>LEFT(N37,LEN("FER"))="FER"</formula>
    </cfRule>
    <cfRule type="beginsWith" dxfId="8761" priority="311" operator="beginsWith" text="FRS">
      <formula>LEFT(N37,LEN("FRS"))="FRS"</formula>
    </cfRule>
  </conditionalFormatting>
  <conditionalFormatting sqref="N37">
    <cfRule type="beginsWith" dxfId="8760" priority="309" operator="beginsWith" text="NT">
      <formula>LEFT(N37,LEN("NT"))="NT"</formula>
    </cfRule>
  </conditionalFormatting>
  <conditionalFormatting sqref="N37">
    <cfRule type="beginsWith" dxfId="8759" priority="306" operator="beginsWith" text="ANT">
      <formula>LEFT(N37,LEN("ANT"))="ANT"</formula>
    </cfRule>
    <cfRule type="beginsWith" dxfId="8758" priority="307" operator="beginsWith" text="FAL">
      <formula>LEFT(N37,LEN("FAL"))="FAL"</formula>
    </cfRule>
    <cfRule type="beginsWith" dxfId="8757" priority="308" operator="beginsWith" text="OK">
      <formula>LEFT(N37,LEN("OK"))="OK"</formula>
    </cfRule>
  </conditionalFormatting>
  <conditionalFormatting sqref="N37">
    <cfRule type="beginsWith" dxfId="8756" priority="305" operator="beginsWith" text="ATR">
      <formula>LEFT(N37,LEN("ATR"))="ATR"</formula>
    </cfRule>
  </conditionalFormatting>
  <conditionalFormatting sqref="N37">
    <cfRule type="beginsWith" dxfId="8755" priority="304" operator="beginsWith" text="ATD">
      <formula>LEFT(N37,LEN("ATD"))="ATD"</formula>
    </cfRule>
  </conditionalFormatting>
  <conditionalFormatting sqref="N37">
    <cfRule type="beginsWith" dxfId="8754" priority="303" operator="beginsWith" text="DP">
      <formula>LEFT(N37,LEN("DP"))="DP"</formula>
    </cfRule>
  </conditionalFormatting>
  <conditionalFormatting sqref="N40">
    <cfRule type="beginsWith" dxfId="8753" priority="301" operator="beginsWith" text="FER">
      <formula>LEFT(N40,LEN("FER"))="FER"</formula>
    </cfRule>
    <cfRule type="beginsWith" dxfId="8752" priority="302" operator="beginsWith" text="FRS">
      <formula>LEFT(N40,LEN("FRS"))="FRS"</formula>
    </cfRule>
  </conditionalFormatting>
  <conditionalFormatting sqref="N40">
    <cfRule type="beginsWith" dxfId="8751" priority="300" operator="beginsWith" text="NT">
      <formula>LEFT(N40,LEN("NT"))="NT"</formula>
    </cfRule>
  </conditionalFormatting>
  <conditionalFormatting sqref="N40">
    <cfRule type="beginsWith" dxfId="8750" priority="297" operator="beginsWith" text="ANT">
      <formula>LEFT(N40,LEN("ANT"))="ANT"</formula>
    </cfRule>
    <cfRule type="beginsWith" dxfId="8749" priority="298" operator="beginsWith" text="FAL">
      <formula>LEFT(N40,LEN("FAL"))="FAL"</formula>
    </cfRule>
    <cfRule type="beginsWith" dxfId="8748" priority="299" operator="beginsWith" text="OK">
      <formula>LEFT(N40,LEN("OK"))="OK"</formula>
    </cfRule>
  </conditionalFormatting>
  <conditionalFormatting sqref="N40">
    <cfRule type="beginsWith" dxfId="8747" priority="296" operator="beginsWith" text="ATR">
      <formula>LEFT(N40,LEN("ATR"))="ATR"</formula>
    </cfRule>
  </conditionalFormatting>
  <conditionalFormatting sqref="N40">
    <cfRule type="beginsWith" dxfId="8746" priority="295" operator="beginsWith" text="ATD">
      <formula>LEFT(N40,LEN("ATD"))="ATD"</formula>
    </cfRule>
  </conditionalFormatting>
  <conditionalFormatting sqref="N40">
    <cfRule type="beginsWith" dxfId="8745" priority="294" operator="beginsWith" text="DP">
      <formula>LEFT(N40,LEN("DP"))="DP"</formula>
    </cfRule>
  </conditionalFormatting>
  <conditionalFormatting sqref="N39">
    <cfRule type="beginsWith" dxfId="8744" priority="292" operator="beginsWith" text="FER">
      <formula>LEFT(N39,LEN("FER"))="FER"</formula>
    </cfRule>
    <cfRule type="beginsWith" dxfId="8743" priority="293" operator="beginsWith" text="FRS">
      <formula>LEFT(N39,LEN("FRS"))="FRS"</formula>
    </cfRule>
  </conditionalFormatting>
  <conditionalFormatting sqref="N39">
    <cfRule type="beginsWith" dxfId="8742" priority="291" operator="beginsWith" text="NT">
      <formula>LEFT(N39,LEN("NT"))="NT"</formula>
    </cfRule>
  </conditionalFormatting>
  <conditionalFormatting sqref="N39">
    <cfRule type="beginsWith" dxfId="8741" priority="288" operator="beginsWith" text="ANT">
      <formula>LEFT(N39,LEN("ANT"))="ANT"</formula>
    </cfRule>
    <cfRule type="beginsWith" dxfId="8740" priority="289" operator="beginsWith" text="FAL">
      <formula>LEFT(N39,LEN("FAL"))="FAL"</formula>
    </cfRule>
    <cfRule type="beginsWith" dxfId="8739" priority="290" operator="beginsWith" text="OK">
      <formula>LEFT(N39,LEN("OK"))="OK"</formula>
    </cfRule>
  </conditionalFormatting>
  <conditionalFormatting sqref="N39">
    <cfRule type="beginsWith" dxfId="8738" priority="287" operator="beginsWith" text="ATR">
      <formula>LEFT(N39,LEN("ATR"))="ATR"</formula>
    </cfRule>
  </conditionalFormatting>
  <conditionalFormatting sqref="N39">
    <cfRule type="beginsWith" dxfId="8737" priority="286" operator="beginsWith" text="ATD">
      <formula>LEFT(N39,LEN("ATD"))="ATD"</formula>
    </cfRule>
  </conditionalFormatting>
  <conditionalFormatting sqref="N39">
    <cfRule type="beginsWith" dxfId="8736" priority="285" operator="beginsWith" text="DP">
      <formula>LEFT(N39,LEN("DP"))="DP"</formula>
    </cfRule>
  </conditionalFormatting>
  <conditionalFormatting sqref="N42">
    <cfRule type="beginsWith" dxfId="8735" priority="283" operator="beginsWith" text="FER">
      <formula>LEFT(N42,LEN("FER"))="FER"</formula>
    </cfRule>
    <cfRule type="beginsWith" dxfId="8734" priority="284" operator="beginsWith" text="FRS">
      <formula>LEFT(N42,LEN("FRS"))="FRS"</formula>
    </cfRule>
  </conditionalFormatting>
  <conditionalFormatting sqref="N42">
    <cfRule type="beginsWith" dxfId="8733" priority="282" operator="beginsWith" text="NT">
      <formula>LEFT(N42,LEN("NT"))="NT"</formula>
    </cfRule>
  </conditionalFormatting>
  <conditionalFormatting sqref="N42">
    <cfRule type="beginsWith" dxfId="8732" priority="279" operator="beginsWith" text="ANT">
      <formula>LEFT(N42,LEN("ANT"))="ANT"</formula>
    </cfRule>
    <cfRule type="beginsWith" dxfId="8731" priority="280" operator="beginsWith" text="FAL">
      <formula>LEFT(N42,LEN("FAL"))="FAL"</formula>
    </cfRule>
    <cfRule type="beginsWith" dxfId="8730" priority="281" operator="beginsWith" text="OK">
      <formula>LEFT(N42,LEN("OK"))="OK"</formula>
    </cfRule>
  </conditionalFormatting>
  <conditionalFormatting sqref="N42">
    <cfRule type="beginsWith" dxfId="8729" priority="278" operator="beginsWith" text="ATR">
      <formula>LEFT(N42,LEN("ATR"))="ATR"</formula>
    </cfRule>
  </conditionalFormatting>
  <conditionalFormatting sqref="N42">
    <cfRule type="beginsWith" dxfId="8728" priority="277" operator="beginsWith" text="ATD">
      <formula>LEFT(N42,LEN("ATD"))="ATD"</formula>
    </cfRule>
  </conditionalFormatting>
  <conditionalFormatting sqref="N42">
    <cfRule type="beginsWith" dxfId="8727" priority="276" stopIfTrue="1" operator="beginsWith" text="DP">
      <formula>LEFT(N42,LEN("DP"))="DP"</formula>
    </cfRule>
  </conditionalFormatting>
  <conditionalFormatting sqref="N41">
    <cfRule type="beginsWith" dxfId="8726" priority="274" operator="beginsWith" text="FER">
      <formula>LEFT(N41,LEN("FER"))="FER"</formula>
    </cfRule>
    <cfRule type="beginsWith" dxfId="8725" priority="275" operator="beginsWith" text="FRS">
      <formula>LEFT(N41,LEN("FRS"))="FRS"</formula>
    </cfRule>
  </conditionalFormatting>
  <conditionalFormatting sqref="N41">
    <cfRule type="beginsWith" dxfId="8724" priority="273" operator="beginsWith" text="NT">
      <formula>LEFT(N41,LEN("NT"))="NT"</formula>
    </cfRule>
  </conditionalFormatting>
  <conditionalFormatting sqref="N41">
    <cfRule type="beginsWith" dxfId="8723" priority="270" operator="beginsWith" text="ANT">
      <formula>LEFT(N41,LEN("ANT"))="ANT"</formula>
    </cfRule>
    <cfRule type="beginsWith" dxfId="8722" priority="271" operator="beginsWith" text="FAL">
      <formula>LEFT(N41,LEN("FAL"))="FAL"</formula>
    </cfRule>
    <cfRule type="beginsWith" dxfId="8721" priority="272" operator="beginsWith" text="OK">
      <formula>LEFT(N41,LEN("OK"))="OK"</formula>
    </cfRule>
  </conditionalFormatting>
  <conditionalFormatting sqref="N41">
    <cfRule type="beginsWith" dxfId="8720" priority="269" operator="beginsWith" text="ATR">
      <formula>LEFT(N41,LEN("ATR"))="ATR"</formula>
    </cfRule>
  </conditionalFormatting>
  <conditionalFormatting sqref="N41">
    <cfRule type="beginsWith" dxfId="8719" priority="268" operator="beginsWith" text="ATD">
      <formula>LEFT(N41,LEN("ATD"))="ATD"</formula>
    </cfRule>
  </conditionalFormatting>
  <conditionalFormatting sqref="N41">
    <cfRule type="beginsWith" dxfId="8718" priority="267" operator="beginsWith" text="DP">
      <formula>LEFT(N41,LEN("DP"))="DP"</formula>
    </cfRule>
  </conditionalFormatting>
  <conditionalFormatting sqref="L45:N46">
    <cfRule type="expression" dxfId="8717" priority="263">
      <formula>K43="FERIADO"</formula>
    </cfRule>
    <cfRule type="expression" dxfId="8716" priority="264">
      <formula>K43="FÉRIAS"</formula>
    </cfRule>
    <cfRule type="expression" dxfId="8715" priority="265">
      <formula>K43="ATESTADO"</formula>
    </cfRule>
    <cfRule type="expression" dxfId="8714" priority="266">
      <formula>K43="NTRAB"</formula>
    </cfRule>
  </conditionalFormatting>
  <conditionalFormatting sqref="N43">
    <cfRule type="beginsWith" dxfId="8713" priority="260" operator="beginsWith" text="DP">
      <formula>LEFT(N43,LEN("DP"))="DP"</formula>
    </cfRule>
    <cfRule type="beginsWith" dxfId="8712" priority="261" operator="beginsWith" text="FER">
      <formula>LEFT(N43,LEN("FER"))="FER"</formula>
    </cfRule>
    <cfRule type="beginsWith" dxfId="8711" priority="262" operator="beginsWith" text="FRS">
      <formula>LEFT(N43,LEN("FRS"))="FRS"</formula>
    </cfRule>
  </conditionalFormatting>
  <conditionalFormatting sqref="N43">
    <cfRule type="beginsWith" dxfId="8710" priority="259" operator="beginsWith" text="NT">
      <formula>LEFT(N43,LEN("NT"))="NT"</formula>
    </cfRule>
  </conditionalFormatting>
  <conditionalFormatting sqref="N43">
    <cfRule type="beginsWith" dxfId="8709" priority="256" operator="beginsWith" text="ANT">
      <formula>LEFT(N43,LEN("ANT"))="ANT"</formula>
    </cfRule>
    <cfRule type="beginsWith" dxfId="8708" priority="257" operator="beginsWith" text="FAL">
      <formula>LEFT(N43,LEN("FAL"))="FAL"</formula>
    </cfRule>
    <cfRule type="beginsWith" dxfId="8707" priority="258" operator="beginsWith" text="OK">
      <formula>LEFT(N43,LEN("OK"))="OK"</formula>
    </cfRule>
  </conditionalFormatting>
  <conditionalFormatting sqref="N43">
    <cfRule type="beginsWith" dxfId="8706" priority="255" operator="beginsWith" text="ATR">
      <formula>LEFT(N43,LEN("ATR"))="ATR"</formula>
    </cfRule>
  </conditionalFormatting>
  <conditionalFormatting sqref="N43">
    <cfRule type="beginsWith" dxfId="8705" priority="254" operator="beginsWith" text="ATD">
      <formula>LEFT(N43,LEN("ATD"))="ATD"</formula>
    </cfRule>
  </conditionalFormatting>
  <conditionalFormatting sqref="N44">
    <cfRule type="beginsWith" dxfId="8704" priority="252" operator="beginsWith" text="FER">
      <formula>LEFT(N44,LEN("FER"))="FER"</formula>
    </cfRule>
    <cfRule type="beginsWith" dxfId="8703" priority="253" operator="beginsWith" text="FRS">
      <formula>LEFT(N44,LEN("FRS"))="FRS"</formula>
    </cfRule>
  </conditionalFormatting>
  <conditionalFormatting sqref="N44">
    <cfRule type="beginsWith" dxfId="8702" priority="251" operator="beginsWith" text="NT">
      <formula>LEFT(N44,LEN("NT"))="NT"</formula>
    </cfRule>
  </conditionalFormatting>
  <conditionalFormatting sqref="N44">
    <cfRule type="beginsWith" dxfId="8701" priority="248" operator="beginsWith" text="ANT">
      <formula>LEFT(N44,LEN("ANT"))="ANT"</formula>
    </cfRule>
    <cfRule type="beginsWith" dxfId="8700" priority="249" operator="beginsWith" text="FAL">
      <formula>LEFT(N44,LEN("FAL"))="FAL"</formula>
    </cfRule>
    <cfRule type="beginsWith" dxfId="8699" priority="250" operator="beginsWith" text="OK">
      <formula>LEFT(N44,LEN("OK"))="OK"</formula>
    </cfRule>
  </conditionalFormatting>
  <conditionalFormatting sqref="N44">
    <cfRule type="beginsWith" dxfId="8698" priority="247" operator="beginsWith" text="ATR">
      <formula>LEFT(N44,LEN("ATR"))="ATR"</formula>
    </cfRule>
  </conditionalFormatting>
  <conditionalFormatting sqref="N44">
    <cfRule type="beginsWith" dxfId="8697" priority="246" operator="beginsWith" text="ATD">
      <formula>LEFT(N44,LEN("ATD"))="ATD"</formula>
    </cfRule>
  </conditionalFormatting>
  <conditionalFormatting sqref="N44">
    <cfRule type="beginsWith" dxfId="8696" priority="245" stopIfTrue="1" operator="beginsWith" text="DP">
      <formula>LEFT(N44,LEN("DP"))="DP"</formula>
    </cfRule>
  </conditionalFormatting>
  <conditionalFormatting sqref="E2">
    <cfRule type="cellIs" dxfId="8695" priority="244" operator="equal">
      <formula>"ER"</formula>
    </cfRule>
  </conditionalFormatting>
  <conditionalFormatting sqref="E3">
    <cfRule type="cellIs" dxfId="8694" priority="242" operator="equal">
      <formula>0</formula>
    </cfRule>
    <cfRule type="expression" dxfId="8693" priority="243">
      <formula>E3&lt;0</formula>
    </cfRule>
  </conditionalFormatting>
  <conditionalFormatting sqref="E4:E6">
    <cfRule type="expression" dxfId="8692" priority="240">
      <formula>E4&lt;0</formula>
    </cfRule>
    <cfRule type="cellIs" dxfId="8691" priority="241" operator="equal">
      <formula>0</formula>
    </cfRule>
  </conditionalFormatting>
  <conditionalFormatting sqref="E7">
    <cfRule type="cellIs" dxfId="8690" priority="238" operator="equal">
      <formula>0</formula>
    </cfRule>
    <cfRule type="expression" dxfId="8689" priority="239">
      <formula>E7&lt;0</formula>
    </cfRule>
  </conditionalFormatting>
  <conditionalFormatting sqref="E8:E10">
    <cfRule type="expression" dxfId="8688" priority="236">
      <formula>E8&lt;0</formula>
    </cfRule>
    <cfRule type="cellIs" dxfId="8687" priority="237" operator="equal">
      <formula>0</formula>
    </cfRule>
  </conditionalFormatting>
  <conditionalFormatting sqref="E11">
    <cfRule type="cellIs" dxfId="8686" priority="234" operator="equal">
      <formula>0</formula>
    </cfRule>
    <cfRule type="expression" dxfId="8685" priority="235">
      <formula>E11&lt;0</formula>
    </cfRule>
  </conditionalFormatting>
  <conditionalFormatting sqref="E12:E14">
    <cfRule type="expression" dxfId="8684" priority="232">
      <formula>E12&lt;0</formula>
    </cfRule>
    <cfRule type="cellIs" dxfId="8683" priority="233" operator="equal">
      <formula>0</formula>
    </cfRule>
  </conditionalFormatting>
  <conditionalFormatting sqref="E15">
    <cfRule type="cellIs" dxfId="8682" priority="230" operator="equal">
      <formula>0</formula>
    </cfRule>
    <cfRule type="expression" dxfId="8681" priority="231">
      <formula>E15&lt;0</formula>
    </cfRule>
  </conditionalFormatting>
  <conditionalFormatting sqref="E16:E18">
    <cfRule type="expression" dxfId="8680" priority="228">
      <formula>E16&lt;0</formula>
    </cfRule>
    <cfRule type="cellIs" dxfId="8679" priority="229" operator="equal">
      <formula>0</formula>
    </cfRule>
  </conditionalFormatting>
  <conditionalFormatting sqref="E19">
    <cfRule type="cellIs" dxfId="8678" priority="226" operator="equal">
      <formula>0</formula>
    </cfRule>
    <cfRule type="expression" dxfId="8677" priority="227">
      <formula>E19&lt;0</formula>
    </cfRule>
  </conditionalFormatting>
  <conditionalFormatting sqref="E20:E22">
    <cfRule type="expression" dxfId="8676" priority="224">
      <formula>E20&lt;0</formula>
    </cfRule>
    <cfRule type="cellIs" dxfId="8675" priority="225" operator="equal">
      <formula>0</formula>
    </cfRule>
  </conditionalFormatting>
  <conditionalFormatting sqref="E23">
    <cfRule type="cellIs" dxfId="8674" priority="222" operator="equal">
      <formula>0</formula>
    </cfRule>
    <cfRule type="expression" dxfId="8673" priority="223">
      <formula>E23&lt;0</formula>
    </cfRule>
  </conditionalFormatting>
  <conditionalFormatting sqref="E24:E26">
    <cfRule type="expression" dxfId="8672" priority="220">
      <formula>E24&lt;0</formula>
    </cfRule>
    <cfRule type="cellIs" dxfId="8671" priority="221" operator="equal">
      <formula>0</formula>
    </cfRule>
  </conditionalFormatting>
  <conditionalFormatting sqref="E27">
    <cfRule type="cellIs" dxfId="8670" priority="218" operator="equal">
      <formula>0</formula>
    </cfRule>
    <cfRule type="expression" dxfId="8669" priority="219">
      <formula>E27&lt;0</formula>
    </cfRule>
  </conditionalFormatting>
  <conditionalFormatting sqref="E28:E30">
    <cfRule type="expression" dxfId="8668" priority="216">
      <formula>E28&lt;0</formula>
    </cfRule>
    <cfRule type="cellIs" dxfId="8667" priority="217" operator="equal">
      <formula>0</formula>
    </cfRule>
  </conditionalFormatting>
  <conditionalFormatting sqref="E31">
    <cfRule type="cellIs" dxfId="8666" priority="214" operator="equal">
      <formula>0</formula>
    </cfRule>
    <cfRule type="expression" dxfId="8665" priority="215">
      <formula>E31&lt;0</formula>
    </cfRule>
  </conditionalFormatting>
  <conditionalFormatting sqref="E32:E34">
    <cfRule type="expression" dxfId="8664" priority="212">
      <formula>E32&lt;0</formula>
    </cfRule>
    <cfRule type="cellIs" dxfId="8663" priority="213" operator="equal">
      <formula>0</formula>
    </cfRule>
  </conditionalFormatting>
  <conditionalFormatting sqref="E35">
    <cfRule type="cellIs" dxfId="8662" priority="210" operator="equal">
      <formula>0</formula>
    </cfRule>
    <cfRule type="expression" dxfId="8661" priority="211">
      <formula>E35&lt;0</formula>
    </cfRule>
  </conditionalFormatting>
  <conditionalFormatting sqref="E36:E38">
    <cfRule type="expression" dxfId="8660" priority="208">
      <formula>E36&lt;0</formula>
    </cfRule>
    <cfRule type="cellIs" dxfId="8659" priority="209" operator="equal">
      <formula>0</formula>
    </cfRule>
  </conditionalFormatting>
  <conditionalFormatting sqref="E39">
    <cfRule type="cellIs" dxfId="8658" priority="206" operator="equal">
      <formula>0</formula>
    </cfRule>
    <cfRule type="expression" dxfId="8657" priority="207">
      <formula>E39&lt;0</formula>
    </cfRule>
  </conditionalFormatting>
  <conditionalFormatting sqref="E40:E42">
    <cfRule type="expression" dxfId="8656" priority="204">
      <formula>E40&lt;0</formula>
    </cfRule>
    <cfRule type="cellIs" dxfId="8655" priority="205" operator="equal">
      <formula>0</formula>
    </cfRule>
  </conditionalFormatting>
  <conditionalFormatting sqref="J2">
    <cfRule type="cellIs" dxfId="8654" priority="203" operator="equal">
      <formula>"ER"</formula>
    </cfRule>
  </conditionalFormatting>
  <conditionalFormatting sqref="J3">
    <cfRule type="cellIs" dxfId="8653" priority="201" operator="equal">
      <formula>0</formula>
    </cfRule>
    <cfRule type="expression" dxfId="8652" priority="202">
      <formula>J3&lt;0</formula>
    </cfRule>
  </conditionalFormatting>
  <conditionalFormatting sqref="J4:J6">
    <cfRule type="expression" dxfId="8651" priority="199">
      <formula>J4&lt;0</formula>
    </cfRule>
    <cfRule type="cellIs" dxfId="8650" priority="200" operator="equal">
      <formula>0</formula>
    </cfRule>
  </conditionalFormatting>
  <conditionalFormatting sqref="J7">
    <cfRule type="cellIs" dxfId="8649" priority="197" operator="equal">
      <formula>0</formula>
    </cfRule>
    <cfRule type="expression" dxfId="8648" priority="198">
      <formula>J7&lt;0</formula>
    </cfRule>
  </conditionalFormatting>
  <conditionalFormatting sqref="J8:J10">
    <cfRule type="expression" dxfId="8647" priority="195">
      <formula>J8&lt;0</formula>
    </cfRule>
    <cfRule type="cellIs" dxfId="8646" priority="196" operator="equal">
      <formula>0</formula>
    </cfRule>
  </conditionalFormatting>
  <conditionalFormatting sqref="J11">
    <cfRule type="cellIs" dxfId="8645" priority="193" operator="equal">
      <formula>0</formula>
    </cfRule>
    <cfRule type="expression" dxfId="8644" priority="194">
      <formula>J11&lt;0</formula>
    </cfRule>
  </conditionalFormatting>
  <conditionalFormatting sqref="J12:J14">
    <cfRule type="expression" dxfId="8643" priority="191">
      <formula>J12&lt;0</formula>
    </cfRule>
    <cfRule type="cellIs" dxfId="8642" priority="192" operator="equal">
      <formula>0</formula>
    </cfRule>
  </conditionalFormatting>
  <conditionalFormatting sqref="J15">
    <cfRule type="cellIs" dxfId="8641" priority="189" operator="equal">
      <formula>0</formula>
    </cfRule>
    <cfRule type="expression" dxfId="8640" priority="190">
      <formula>J15&lt;0</formula>
    </cfRule>
  </conditionalFormatting>
  <conditionalFormatting sqref="J16:J18">
    <cfRule type="expression" dxfId="8639" priority="187">
      <formula>J16&lt;0</formula>
    </cfRule>
    <cfRule type="cellIs" dxfId="8638" priority="188" operator="equal">
      <formula>0</formula>
    </cfRule>
  </conditionalFormatting>
  <conditionalFormatting sqref="J19">
    <cfRule type="cellIs" dxfId="8637" priority="185" operator="equal">
      <formula>0</formula>
    </cfRule>
    <cfRule type="expression" dxfId="8636" priority="186">
      <formula>J19&lt;0</formula>
    </cfRule>
  </conditionalFormatting>
  <conditionalFormatting sqref="J20:J22">
    <cfRule type="expression" dxfId="8635" priority="183">
      <formula>J20&lt;0</formula>
    </cfRule>
    <cfRule type="cellIs" dxfId="8634" priority="184" operator="equal">
      <formula>0</formula>
    </cfRule>
  </conditionalFormatting>
  <conditionalFormatting sqref="J23">
    <cfRule type="cellIs" dxfId="8633" priority="181" operator="equal">
      <formula>0</formula>
    </cfRule>
    <cfRule type="expression" dxfId="8632" priority="182">
      <formula>J23&lt;0</formula>
    </cfRule>
  </conditionalFormatting>
  <conditionalFormatting sqref="J24:J26">
    <cfRule type="expression" dxfId="8631" priority="179">
      <formula>J24&lt;0</formula>
    </cfRule>
    <cfRule type="cellIs" dxfId="8630" priority="180" operator="equal">
      <formula>0</formula>
    </cfRule>
  </conditionalFormatting>
  <conditionalFormatting sqref="J27">
    <cfRule type="cellIs" dxfId="8629" priority="177" operator="equal">
      <formula>0</formula>
    </cfRule>
    <cfRule type="expression" dxfId="8628" priority="178">
      <formula>J27&lt;0</formula>
    </cfRule>
  </conditionalFormatting>
  <conditionalFormatting sqref="J28:J30">
    <cfRule type="expression" dxfId="8627" priority="175">
      <formula>J28&lt;0</formula>
    </cfRule>
    <cfRule type="cellIs" dxfId="8626" priority="176" operator="equal">
      <formula>0</formula>
    </cfRule>
  </conditionalFormatting>
  <conditionalFormatting sqref="J31">
    <cfRule type="cellIs" dxfId="8625" priority="173" operator="equal">
      <formula>0</formula>
    </cfRule>
    <cfRule type="expression" dxfId="8624" priority="174">
      <formula>J31&lt;0</formula>
    </cfRule>
  </conditionalFormatting>
  <conditionalFormatting sqref="J32:J34">
    <cfRule type="expression" dxfId="8623" priority="171">
      <formula>J32&lt;0</formula>
    </cfRule>
    <cfRule type="cellIs" dxfId="8622" priority="172" operator="equal">
      <formula>0</formula>
    </cfRule>
  </conditionalFormatting>
  <conditionalFormatting sqref="J35">
    <cfRule type="cellIs" dxfId="8621" priority="169" operator="equal">
      <formula>0</formula>
    </cfRule>
    <cfRule type="expression" dxfId="8620" priority="170">
      <formula>J35&lt;0</formula>
    </cfRule>
  </conditionalFormatting>
  <conditionalFormatting sqref="J36:J38">
    <cfRule type="expression" dxfId="8619" priority="167">
      <formula>J36&lt;0</formula>
    </cfRule>
    <cfRule type="cellIs" dxfId="8618" priority="168" operator="equal">
      <formula>0</formula>
    </cfRule>
  </conditionalFormatting>
  <conditionalFormatting sqref="J39">
    <cfRule type="cellIs" dxfId="8617" priority="165" operator="equal">
      <formula>0</formula>
    </cfRule>
    <cfRule type="expression" dxfId="8616" priority="166">
      <formula>J39&lt;0</formula>
    </cfRule>
  </conditionalFormatting>
  <conditionalFormatting sqref="J40:J42">
    <cfRule type="expression" dxfId="8615" priority="163">
      <formula>J40&lt;0</formula>
    </cfRule>
    <cfRule type="cellIs" dxfId="8614" priority="164" operator="equal">
      <formula>0</formula>
    </cfRule>
  </conditionalFormatting>
  <conditionalFormatting sqref="O3">
    <cfRule type="cellIs" dxfId="8613" priority="161" operator="equal">
      <formula>0</formula>
    </cfRule>
    <cfRule type="expression" dxfId="8612" priority="162">
      <formula>O3&lt;0</formula>
    </cfRule>
  </conditionalFormatting>
  <conditionalFormatting sqref="O4:O6">
    <cfRule type="expression" dxfId="8611" priority="159">
      <formula>O4&lt;0</formula>
    </cfRule>
    <cfRule type="cellIs" dxfId="8610" priority="160" operator="equal">
      <formula>0</formula>
    </cfRule>
  </conditionalFormatting>
  <conditionalFormatting sqref="O7">
    <cfRule type="cellIs" dxfId="8609" priority="157" operator="equal">
      <formula>0</formula>
    </cfRule>
    <cfRule type="expression" dxfId="8608" priority="158">
      <formula>O7&lt;0</formula>
    </cfRule>
  </conditionalFormatting>
  <conditionalFormatting sqref="O8:O10">
    <cfRule type="expression" dxfId="8607" priority="155">
      <formula>O8&lt;0</formula>
    </cfRule>
    <cfRule type="cellIs" dxfId="8606" priority="156" operator="equal">
      <formula>0</formula>
    </cfRule>
  </conditionalFormatting>
  <conditionalFormatting sqref="O11">
    <cfRule type="cellIs" dxfId="8605" priority="153" operator="equal">
      <formula>0</formula>
    </cfRule>
    <cfRule type="expression" dxfId="8604" priority="154">
      <formula>O11&lt;0</formula>
    </cfRule>
  </conditionalFormatting>
  <conditionalFormatting sqref="O12:O14">
    <cfRule type="expression" dxfId="8603" priority="151">
      <formula>O12&lt;0</formula>
    </cfRule>
    <cfRule type="cellIs" dxfId="8602" priority="152" operator="equal">
      <formula>0</formula>
    </cfRule>
  </conditionalFormatting>
  <conditionalFormatting sqref="O15">
    <cfRule type="cellIs" dxfId="8601" priority="149" operator="equal">
      <formula>0</formula>
    </cfRule>
    <cfRule type="expression" dxfId="8600" priority="150">
      <formula>O15&lt;0</formula>
    </cfRule>
  </conditionalFormatting>
  <conditionalFormatting sqref="O16:O18">
    <cfRule type="expression" dxfId="8599" priority="147">
      <formula>O16&lt;0</formula>
    </cfRule>
    <cfRule type="cellIs" dxfId="8598" priority="148" operator="equal">
      <formula>0</formula>
    </cfRule>
  </conditionalFormatting>
  <conditionalFormatting sqref="O19">
    <cfRule type="cellIs" dxfId="8597" priority="145" operator="equal">
      <formula>0</formula>
    </cfRule>
    <cfRule type="expression" dxfId="8596" priority="146">
      <formula>O19&lt;0</formula>
    </cfRule>
  </conditionalFormatting>
  <conditionalFormatting sqref="O20:O22">
    <cfRule type="expression" dxfId="8595" priority="143">
      <formula>O20&lt;0</formula>
    </cfRule>
    <cfRule type="cellIs" dxfId="8594" priority="144" operator="equal">
      <formula>0</formula>
    </cfRule>
  </conditionalFormatting>
  <conditionalFormatting sqref="O23">
    <cfRule type="cellIs" dxfId="8593" priority="141" operator="equal">
      <formula>0</formula>
    </cfRule>
    <cfRule type="expression" dxfId="8592" priority="142">
      <formula>O23&lt;0</formula>
    </cfRule>
  </conditionalFormatting>
  <conditionalFormatting sqref="O24:O26">
    <cfRule type="expression" dxfId="8591" priority="139">
      <formula>O24&lt;0</formula>
    </cfRule>
    <cfRule type="cellIs" dxfId="8590" priority="140" operator="equal">
      <formula>0</formula>
    </cfRule>
  </conditionalFormatting>
  <conditionalFormatting sqref="O27">
    <cfRule type="cellIs" dxfId="8589" priority="137" operator="equal">
      <formula>0</formula>
    </cfRule>
    <cfRule type="expression" dxfId="8588" priority="138">
      <formula>O27&lt;0</formula>
    </cfRule>
  </conditionalFormatting>
  <conditionalFormatting sqref="O28:O30">
    <cfRule type="expression" dxfId="8587" priority="135">
      <formula>O28&lt;0</formula>
    </cfRule>
    <cfRule type="cellIs" dxfId="8586" priority="136" operator="equal">
      <formula>0</formula>
    </cfRule>
  </conditionalFormatting>
  <conditionalFormatting sqref="O31">
    <cfRule type="cellIs" dxfId="8585" priority="133" operator="equal">
      <formula>0</formula>
    </cfRule>
    <cfRule type="expression" dxfId="8584" priority="134">
      <formula>O31&lt;0</formula>
    </cfRule>
  </conditionalFormatting>
  <conditionalFormatting sqref="O32:O34">
    <cfRule type="expression" dxfId="8583" priority="131">
      <formula>O32&lt;0</formula>
    </cfRule>
    <cfRule type="cellIs" dxfId="8582" priority="132" operator="equal">
      <formula>0</formula>
    </cfRule>
  </conditionalFormatting>
  <conditionalFormatting sqref="O35">
    <cfRule type="cellIs" dxfId="8581" priority="129" operator="equal">
      <formula>0</formula>
    </cfRule>
    <cfRule type="expression" dxfId="8580" priority="130">
      <formula>O35&lt;0</formula>
    </cfRule>
  </conditionalFormatting>
  <conditionalFormatting sqref="O36:O38">
    <cfRule type="expression" dxfId="8579" priority="127">
      <formula>O36&lt;0</formula>
    </cfRule>
    <cfRule type="cellIs" dxfId="8578" priority="128" operator="equal">
      <formula>0</formula>
    </cfRule>
  </conditionalFormatting>
  <conditionalFormatting sqref="O39">
    <cfRule type="cellIs" dxfId="8577" priority="125" operator="equal">
      <formula>0</formula>
    </cfRule>
    <cfRule type="expression" dxfId="8576" priority="126">
      <formula>O39&lt;0</formula>
    </cfRule>
  </conditionalFormatting>
  <conditionalFormatting sqref="O40:O42">
    <cfRule type="expression" dxfId="8575" priority="123">
      <formula>O40&lt;0</formula>
    </cfRule>
    <cfRule type="cellIs" dxfId="8574" priority="124" operator="equal">
      <formula>0</formula>
    </cfRule>
  </conditionalFormatting>
  <conditionalFormatting sqref="O43">
    <cfRule type="cellIs" dxfId="8573" priority="121" operator="equal">
      <formula>0</formula>
    </cfRule>
    <cfRule type="expression" dxfId="8572" priority="122">
      <formula>O43&lt;0</formula>
    </cfRule>
  </conditionalFormatting>
  <conditionalFormatting sqref="O44:O46">
    <cfRule type="expression" dxfId="8571" priority="119">
      <formula>O44&lt;0</formula>
    </cfRule>
    <cfRule type="cellIs" dxfId="8570" priority="120" operator="equal">
      <formula>0</formula>
    </cfRule>
  </conditionalFormatting>
  <conditionalFormatting sqref="O2:O46">
    <cfRule type="cellIs" dxfId="8569" priority="118" operator="equal">
      <formula>"ER"</formula>
    </cfRule>
  </conditionalFormatting>
  <conditionalFormatting sqref="O3">
    <cfRule type="cellIs" dxfId="8568" priority="116" operator="equal">
      <formula>0</formula>
    </cfRule>
    <cfRule type="expression" dxfId="8567" priority="117">
      <formula>O3&lt;0</formula>
    </cfRule>
  </conditionalFormatting>
  <conditionalFormatting sqref="O4:O5">
    <cfRule type="expression" dxfId="8566" priority="114">
      <formula>O4&lt;0</formula>
    </cfRule>
    <cfRule type="cellIs" dxfId="8565" priority="115" operator="equal">
      <formula>0</formula>
    </cfRule>
  </conditionalFormatting>
  <conditionalFormatting sqref="O19">
    <cfRule type="cellIs" dxfId="8564" priority="112" operator="equal">
      <formula>0</formula>
    </cfRule>
    <cfRule type="expression" dxfId="8563" priority="113">
      <formula>O19&lt;0</formula>
    </cfRule>
  </conditionalFormatting>
  <conditionalFormatting sqref="O20:O22">
    <cfRule type="expression" dxfId="8562" priority="110">
      <formula>O20&lt;0</formula>
    </cfRule>
    <cfRule type="cellIs" dxfId="8561" priority="111" operator="equal">
      <formula>0</formula>
    </cfRule>
  </conditionalFormatting>
  <conditionalFormatting sqref="O23">
    <cfRule type="cellIs" dxfId="8560" priority="108" operator="equal">
      <formula>0</formula>
    </cfRule>
    <cfRule type="expression" dxfId="8559" priority="109">
      <formula>O23&lt;0</formula>
    </cfRule>
  </conditionalFormatting>
  <conditionalFormatting sqref="O24:O26">
    <cfRule type="expression" dxfId="8558" priority="106">
      <formula>O24&lt;0</formula>
    </cfRule>
    <cfRule type="cellIs" dxfId="8557" priority="107" operator="equal">
      <formula>0</formula>
    </cfRule>
  </conditionalFormatting>
  <conditionalFormatting sqref="O27">
    <cfRule type="cellIs" dxfId="8556" priority="104" operator="equal">
      <formula>0</formula>
    </cfRule>
    <cfRule type="expression" dxfId="8555" priority="105">
      <formula>O27&lt;0</formula>
    </cfRule>
  </conditionalFormatting>
  <conditionalFormatting sqref="O28:O30">
    <cfRule type="expression" dxfId="8554" priority="102">
      <formula>O28&lt;0</formula>
    </cfRule>
    <cfRule type="cellIs" dxfId="8553" priority="103" operator="equal">
      <formula>0</formula>
    </cfRule>
  </conditionalFormatting>
  <conditionalFormatting sqref="O31">
    <cfRule type="cellIs" dxfId="8552" priority="100" operator="equal">
      <formula>0</formula>
    </cfRule>
    <cfRule type="expression" dxfId="8551" priority="101">
      <formula>O31&lt;0</formula>
    </cfRule>
  </conditionalFormatting>
  <conditionalFormatting sqref="O32:O34">
    <cfRule type="expression" dxfId="8550" priority="98">
      <formula>O32&lt;0</formula>
    </cfRule>
    <cfRule type="cellIs" dxfId="8549" priority="99" operator="equal">
      <formula>0</formula>
    </cfRule>
  </conditionalFormatting>
  <conditionalFormatting sqref="O35">
    <cfRule type="cellIs" dxfId="8548" priority="96" operator="equal">
      <formula>0</formula>
    </cfRule>
    <cfRule type="expression" dxfId="8547" priority="97">
      <formula>O35&lt;0</formula>
    </cfRule>
  </conditionalFormatting>
  <conditionalFormatting sqref="O36:O38">
    <cfRule type="expression" dxfId="8546" priority="94">
      <formula>O36&lt;0</formula>
    </cfRule>
    <cfRule type="cellIs" dxfId="8545" priority="95" operator="equal">
      <formula>0</formula>
    </cfRule>
  </conditionalFormatting>
  <conditionalFormatting sqref="O39">
    <cfRule type="cellIs" dxfId="8544" priority="92" operator="equal">
      <formula>0</formula>
    </cfRule>
    <cfRule type="expression" dxfId="8543" priority="93">
      <formula>O39&lt;0</formula>
    </cfRule>
  </conditionalFormatting>
  <conditionalFormatting sqref="O40:O42">
    <cfRule type="expression" dxfId="8542" priority="90">
      <formula>O40&lt;0</formula>
    </cfRule>
    <cfRule type="cellIs" dxfId="8541" priority="91" operator="equal">
      <formula>0</formula>
    </cfRule>
  </conditionalFormatting>
  <conditionalFormatting sqref="O6">
    <cfRule type="expression" dxfId="8540" priority="88">
      <formula>O6&lt;0</formula>
    </cfRule>
    <cfRule type="cellIs" dxfId="8539" priority="89" operator="equal">
      <formula>0</formula>
    </cfRule>
  </conditionalFormatting>
  <conditionalFormatting sqref="O11">
    <cfRule type="cellIs" dxfId="8538" priority="86" operator="equal">
      <formula>0</formula>
    </cfRule>
    <cfRule type="expression" dxfId="8537" priority="87">
      <formula>O11&lt;0</formula>
    </cfRule>
  </conditionalFormatting>
  <conditionalFormatting sqref="O12:O13">
    <cfRule type="expression" dxfId="8536" priority="84">
      <formula>O12&lt;0</formula>
    </cfRule>
    <cfRule type="cellIs" dxfId="8535" priority="85" operator="equal">
      <formula>0</formula>
    </cfRule>
  </conditionalFormatting>
  <conditionalFormatting sqref="O14">
    <cfRule type="expression" dxfId="8534" priority="82">
      <formula>O14&lt;0</formula>
    </cfRule>
    <cfRule type="cellIs" dxfId="8533" priority="83" operator="equal">
      <formula>0</formula>
    </cfRule>
  </conditionalFormatting>
  <conditionalFormatting sqref="O15">
    <cfRule type="cellIs" dxfId="8532" priority="80" operator="equal">
      <formula>0</formula>
    </cfRule>
    <cfRule type="expression" dxfId="8531" priority="81">
      <formula>O15&lt;0</formula>
    </cfRule>
  </conditionalFormatting>
  <conditionalFormatting sqref="O16:O17">
    <cfRule type="expression" dxfId="8530" priority="78">
      <formula>O16&lt;0</formula>
    </cfRule>
    <cfRule type="cellIs" dxfId="8529" priority="79" operator="equal">
      <formula>0</formula>
    </cfRule>
  </conditionalFormatting>
  <conditionalFormatting sqref="O18">
    <cfRule type="expression" dxfId="8528" priority="76">
      <formula>O18&lt;0</formula>
    </cfRule>
    <cfRule type="cellIs" dxfId="8527" priority="77" operator="equal">
      <formula>0</formula>
    </cfRule>
  </conditionalFormatting>
  <conditionalFormatting sqref="O7">
    <cfRule type="cellIs" dxfId="8526" priority="74" operator="equal">
      <formula>0</formula>
    </cfRule>
    <cfRule type="expression" dxfId="8525" priority="75">
      <formula>O7&lt;0</formula>
    </cfRule>
  </conditionalFormatting>
  <conditionalFormatting sqref="O8:O9">
    <cfRule type="expression" dxfId="8524" priority="72">
      <formula>O8&lt;0</formula>
    </cfRule>
    <cfRule type="cellIs" dxfId="8523" priority="73" operator="equal">
      <formula>0</formula>
    </cfRule>
  </conditionalFormatting>
  <conditionalFormatting sqref="O10">
    <cfRule type="expression" dxfId="8522" priority="70">
      <formula>O10&lt;0</formula>
    </cfRule>
    <cfRule type="cellIs" dxfId="8521" priority="71" operator="equal">
      <formula>0</formula>
    </cfRule>
  </conditionalFormatting>
  <conditionalFormatting sqref="O7">
    <cfRule type="cellIs" dxfId="8520" priority="68" operator="equal">
      <formula>0</formula>
    </cfRule>
    <cfRule type="expression" dxfId="8519" priority="69">
      <formula>O7&lt;0</formula>
    </cfRule>
  </conditionalFormatting>
  <conditionalFormatting sqref="O8:O9">
    <cfRule type="expression" dxfId="8518" priority="66">
      <formula>O8&lt;0</formula>
    </cfRule>
    <cfRule type="cellIs" dxfId="8517" priority="67" operator="equal">
      <formula>0</formula>
    </cfRule>
  </conditionalFormatting>
  <conditionalFormatting sqref="O10">
    <cfRule type="expression" dxfId="8516" priority="64">
      <formula>O10&lt;0</formula>
    </cfRule>
    <cfRule type="cellIs" dxfId="8515" priority="65" operator="equal">
      <formula>0</formula>
    </cfRule>
  </conditionalFormatting>
  <conditionalFormatting sqref="O11">
    <cfRule type="cellIs" dxfId="8514" priority="62" operator="equal">
      <formula>0</formula>
    </cfRule>
    <cfRule type="expression" dxfId="8513" priority="63">
      <formula>O11&lt;0</formula>
    </cfRule>
  </conditionalFormatting>
  <conditionalFormatting sqref="O12:O13">
    <cfRule type="expression" dxfId="8512" priority="60">
      <formula>O12&lt;0</formula>
    </cfRule>
    <cfRule type="cellIs" dxfId="8511" priority="61" operator="equal">
      <formula>0</formula>
    </cfRule>
  </conditionalFormatting>
  <conditionalFormatting sqref="O14">
    <cfRule type="expression" dxfId="8510" priority="58">
      <formula>O14&lt;0</formula>
    </cfRule>
    <cfRule type="cellIs" dxfId="8509" priority="59" operator="equal">
      <formula>0</formula>
    </cfRule>
  </conditionalFormatting>
  <conditionalFormatting sqref="O15">
    <cfRule type="cellIs" dxfId="8508" priority="56" operator="equal">
      <formula>0</formula>
    </cfRule>
    <cfRule type="expression" dxfId="8507" priority="57">
      <formula>O15&lt;0</formula>
    </cfRule>
  </conditionalFormatting>
  <conditionalFormatting sqref="O16:O17">
    <cfRule type="expression" dxfId="8506" priority="54">
      <formula>O16&lt;0</formula>
    </cfRule>
    <cfRule type="cellIs" dxfId="8505" priority="55" operator="equal">
      <formula>0</formula>
    </cfRule>
  </conditionalFormatting>
  <conditionalFormatting sqref="O18">
    <cfRule type="expression" dxfId="8504" priority="52">
      <formula>O18&lt;0</formula>
    </cfRule>
    <cfRule type="cellIs" dxfId="8503" priority="53" operator="equal">
      <formula>0</formula>
    </cfRule>
  </conditionalFormatting>
  <conditionalFormatting sqref="O19">
    <cfRule type="cellIs" dxfId="8502" priority="50" operator="equal">
      <formula>0</formula>
    </cfRule>
    <cfRule type="expression" dxfId="8501" priority="51">
      <formula>O19&lt;0</formula>
    </cfRule>
  </conditionalFormatting>
  <conditionalFormatting sqref="O20:O21">
    <cfRule type="expression" dxfId="8500" priority="48">
      <formula>O20&lt;0</formula>
    </cfRule>
    <cfRule type="cellIs" dxfId="8499" priority="49" operator="equal">
      <formula>0</formula>
    </cfRule>
  </conditionalFormatting>
  <conditionalFormatting sqref="O22">
    <cfRule type="expression" dxfId="8498" priority="46">
      <formula>O22&lt;0</formula>
    </cfRule>
    <cfRule type="cellIs" dxfId="8497" priority="47" operator="equal">
      <formula>0</formula>
    </cfRule>
  </conditionalFormatting>
  <conditionalFormatting sqref="O23">
    <cfRule type="cellIs" dxfId="8496" priority="44" operator="equal">
      <formula>0</formula>
    </cfRule>
    <cfRule type="expression" dxfId="8495" priority="45">
      <formula>O23&lt;0</formula>
    </cfRule>
  </conditionalFormatting>
  <conditionalFormatting sqref="O24:O25">
    <cfRule type="expression" dxfId="8494" priority="42">
      <formula>O24&lt;0</formula>
    </cfRule>
    <cfRule type="cellIs" dxfId="8493" priority="43" operator="equal">
      <formula>0</formula>
    </cfRule>
  </conditionalFormatting>
  <conditionalFormatting sqref="O26">
    <cfRule type="expression" dxfId="8492" priority="40">
      <formula>O26&lt;0</formula>
    </cfRule>
    <cfRule type="cellIs" dxfId="8491" priority="41" operator="equal">
      <formula>0</formula>
    </cfRule>
  </conditionalFormatting>
  <conditionalFormatting sqref="O27">
    <cfRule type="cellIs" dxfId="8490" priority="38" operator="equal">
      <formula>0</formula>
    </cfRule>
    <cfRule type="expression" dxfId="8489" priority="39">
      <formula>O27&lt;0</formula>
    </cfRule>
  </conditionalFormatting>
  <conditionalFormatting sqref="O28:O29">
    <cfRule type="expression" dxfId="8488" priority="36">
      <formula>O28&lt;0</formula>
    </cfRule>
    <cfRule type="cellIs" dxfId="8487" priority="37" operator="equal">
      <formula>0</formula>
    </cfRule>
  </conditionalFormatting>
  <conditionalFormatting sqref="O30">
    <cfRule type="expression" dxfId="8486" priority="34">
      <formula>O30&lt;0</formula>
    </cfRule>
    <cfRule type="cellIs" dxfId="8485" priority="35" operator="equal">
      <formula>0</formula>
    </cfRule>
  </conditionalFormatting>
  <conditionalFormatting sqref="O31">
    <cfRule type="cellIs" dxfId="8484" priority="32" operator="equal">
      <formula>0</formula>
    </cfRule>
    <cfRule type="expression" dxfId="8483" priority="33">
      <formula>O31&lt;0</formula>
    </cfRule>
  </conditionalFormatting>
  <conditionalFormatting sqref="O32:O33">
    <cfRule type="expression" dxfId="8482" priority="30">
      <formula>O32&lt;0</formula>
    </cfRule>
    <cfRule type="cellIs" dxfId="8481" priority="31" operator="equal">
      <formula>0</formula>
    </cfRule>
  </conditionalFormatting>
  <conditionalFormatting sqref="O34">
    <cfRule type="expression" dxfId="8480" priority="28">
      <formula>O34&lt;0</formula>
    </cfRule>
    <cfRule type="cellIs" dxfId="8479" priority="29" operator="equal">
      <formula>0</formula>
    </cfRule>
  </conditionalFormatting>
  <conditionalFormatting sqref="O35">
    <cfRule type="cellIs" dxfId="8478" priority="26" operator="equal">
      <formula>0</formula>
    </cfRule>
    <cfRule type="expression" dxfId="8477" priority="27">
      <formula>O35&lt;0</formula>
    </cfRule>
  </conditionalFormatting>
  <conditionalFormatting sqref="O36:O37">
    <cfRule type="expression" dxfId="8476" priority="24">
      <formula>O36&lt;0</formula>
    </cfRule>
    <cfRule type="cellIs" dxfId="8475" priority="25" operator="equal">
      <formula>0</formula>
    </cfRule>
  </conditionalFormatting>
  <conditionalFormatting sqref="O38">
    <cfRule type="expression" dxfId="8474" priority="22">
      <formula>O38&lt;0</formula>
    </cfRule>
    <cfRule type="cellIs" dxfId="8473" priority="23" operator="equal">
      <formula>0</formula>
    </cfRule>
  </conditionalFormatting>
  <conditionalFormatting sqref="O39">
    <cfRule type="cellIs" dxfId="8472" priority="20" operator="equal">
      <formula>0</formula>
    </cfRule>
    <cfRule type="expression" dxfId="8471" priority="21">
      <formula>O39&lt;0</formula>
    </cfRule>
  </conditionalFormatting>
  <conditionalFormatting sqref="O40:O41">
    <cfRule type="expression" dxfId="8470" priority="18">
      <formula>O40&lt;0</formula>
    </cfRule>
    <cfRule type="cellIs" dxfId="8469" priority="19" operator="equal">
      <formula>0</formula>
    </cfRule>
  </conditionalFormatting>
  <conditionalFormatting sqref="O42">
    <cfRule type="expression" dxfId="8468" priority="16">
      <formula>O42&lt;0</formula>
    </cfRule>
    <cfRule type="cellIs" dxfId="8467" priority="17" operator="equal">
      <formula>0</formula>
    </cfRule>
  </conditionalFormatting>
  <conditionalFormatting sqref="O43">
    <cfRule type="cellIs" dxfId="8466" priority="14" operator="equal">
      <formula>0</formula>
    </cfRule>
    <cfRule type="expression" dxfId="8465" priority="15">
      <formula>O43&lt;0</formula>
    </cfRule>
  </conditionalFormatting>
  <conditionalFormatting sqref="O44:O46">
    <cfRule type="expression" dxfId="8464" priority="12">
      <formula>O44&lt;0</formula>
    </cfRule>
    <cfRule type="cellIs" dxfId="8463" priority="13" operator="equal">
      <formula>0</formula>
    </cfRule>
  </conditionalFormatting>
  <conditionalFormatting sqref="O43">
    <cfRule type="cellIs" dxfId="8462" priority="10" operator="equal">
      <formula>0</formula>
    </cfRule>
    <cfRule type="expression" dxfId="8461" priority="11">
      <formula>O43&lt;0</formula>
    </cfRule>
  </conditionalFormatting>
  <conditionalFormatting sqref="O44:O46">
    <cfRule type="expression" dxfId="8460" priority="8">
      <formula>O44&lt;0</formula>
    </cfRule>
    <cfRule type="cellIs" dxfId="8459" priority="9" operator="equal">
      <formula>0</formula>
    </cfRule>
  </conditionalFormatting>
  <conditionalFormatting sqref="O43">
    <cfRule type="cellIs" dxfId="8458" priority="6" operator="equal">
      <formula>0</formula>
    </cfRule>
    <cfRule type="expression" dxfId="8457" priority="7">
      <formula>O43&lt;0</formula>
    </cfRule>
  </conditionalFormatting>
  <conditionalFormatting sqref="O44:O45">
    <cfRule type="expression" dxfId="8456" priority="4">
      <formula>O44&lt;0</formula>
    </cfRule>
    <cfRule type="cellIs" dxfId="8455" priority="5" operator="equal">
      <formula>0</formula>
    </cfRule>
  </conditionalFormatting>
  <conditionalFormatting sqref="O46">
    <cfRule type="expression" dxfId="8454" priority="2">
      <formula>O46&lt;0</formula>
    </cfRule>
    <cfRule type="cellIs" dxfId="8453" priority="3" operator="equal">
      <formula>0</formula>
    </cfRule>
  </conditionalFormatting>
  <conditionalFormatting sqref="Y2:Y7">
    <cfRule type="beginsWith" dxfId="8452" priority="1" operator="beginsWith" text="DP">
      <formula>LEFT(Y2,LEN("DP"))="DP"</formula>
    </cfRule>
  </conditionalFormatting>
  <dataValidations count="2">
    <dataValidation type="list" allowBlank="1" showInputMessage="1" showErrorMessage="1" sqref="N47" xr:uid="{4F2DE64D-E1F6-4072-8CA1-1E4936111EC3}">
      <formula1>$W$48:$W$49</formula1>
    </dataValidation>
    <dataValidation type="list" allowBlank="1" showInputMessage="1" showErrorMessage="1" sqref="K3 A39 F19 F31 F7 F15 F23 F3 F11 F27 A35 A19 A31 K27 A7 A15 A23 A3 A11 A27 K11 F39 F35 K19 K31 K7 K15 K23 K39 K35 K43" xr:uid="{9CD5FF57-CDE1-4CF4-8E92-F0723CF8C176}">
      <formula1>$K$101:$K$105</formula1>
    </dataValidation>
  </dataValidations>
  <pageMargins left="0.43307086614173229" right="3.937007874015748E-2" top="0.35433070866141736" bottom="0.35433070866141736" header="0.31496062992125984" footer="0.31496062992125984"/>
  <pageSetup paperSize="9" orientation="portrait" horizontalDpi="0" verticalDpi="0" r:id="rId1"/>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ilha35">
    <tabColor rgb="FFFFFF00"/>
  </sheetPr>
  <dimension ref="A1:BN651"/>
  <sheetViews>
    <sheetView showGridLines="0" showRuler="0" showWhiteSpace="0" zoomScale="115" zoomScaleNormal="115" workbookViewId="0">
      <pane ySplit="1" topLeftCell="A2" activePane="bottomLeft" state="frozen"/>
      <selection pane="bottomLeft" sqref="A1:I1"/>
    </sheetView>
  </sheetViews>
  <sheetFormatPr defaultRowHeight="15" x14ac:dyDescent="0.25"/>
  <cols>
    <col min="1" max="1" width="10.85546875" style="1" customWidth="1"/>
    <col min="2" max="2" width="8" style="1" bestFit="1" customWidth="1"/>
    <col min="3" max="3" width="6.140625" style="6" bestFit="1" customWidth="1"/>
    <col min="4" max="4" width="4.7109375" style="6" customWidth="1"/>
    <col min="5" max="5" width="2.5703125" style="1" customWidth="1"/>
    <col min="6" max="6" width="10.85546875" style="1" customWidth="1"/>
    <col min="7" max="7" width="8" style="1" bestFit="1" customWidth="1"/>
    <col min="8" max="8" width="6.140625" style="1" bestFit="1" customWidth="1"/>
    <col min="9" max="9" width="4.7109375" style="1" bestFit="1" customWidth="1"/>
    <col min="10" max="10" width="2.5703125" style="1" customWidth="1"/>
    <col min="11" max="11" width="10.85546875" style="1" customWidth="1"/>
    <col min="12" max="12" width="8" style="1" bestFit="1" customWidth="1"/>
    <col min="13" max="13" width="6.140625" style="1" bestFit="1" customWidth="1"/>
    <col min="14" max="14" width="4.7109375" style="1" customWidth="1"/>
    <col min="15" max="15" width="2.5703125" style="1" customWidth="1"/>
    <col min="16" max="16" width="10.7109375" style="1" bestFit="1" customWidth="1"/>
    <col min="17" max="17" width="5.5703125" style="1" bestFit="1" customWidth="1"/>
    <col min="18" max="18" width="1" style="1" customWidth="1"/>
    <col min="19" max="19" width="10.7109375" style="1" bestFit="1" customWidth="1"/>
    <col min="20" max="20" width="3" style="1" bestFit="1" customWidth="1"/>
    <col min="21" max="21" width="3.42578125" style="1" customWidth="1"/>
    <col min="22" max="22" width="32.28515625" style="1" customWidth="1"/>
    <col min="23" max="23" width="8" style="1" bestFit="1" customWidth="1"/>
    <col min="24" max="24" width="6.140625" style="1" bestFit="1" customWidth="1"/>
    <col min="25" max="25" width="9.140625" style="9"/>
    <col min="26" max="27" width="9.140625" style="1"/>
    <col min="28" max="28" width="13.42578125" style="1" customWidth="1"/>
    <col min="29" max="29" width="16.140625" style="1" customWidth="1"/>
    <col min="30" max="30" width="12.7109375" style="1" bestFit="1" customWidth="1"/>
    <col min="31" max="16384" width="9.140625" style="1"/>
  </cols>
  <sheetData>
    <row r="1" spans="1:66" ht="30.75" customHeight="1" x14ac:dyDescent="0.25">
      <c r="A1" s="280" t="str">
        <f>IF(DADOS!H27=0, "", DADOS!H27)</f>
        <v/>
      </c>
      <c r="B1" s="280"/>
      <c r="C1" s="280"/>
      <c r="D1" s="280"/>
      <c r="E1" s="280"/>
      <c r="F1" s="280"/>
      <c r="G1" s="280"/>
      <c r="H1" s="280"/>
      <c r="I1" s="280"/>
      <c r="J1" s="15" t="s">
        <v>121</v>
      </c>
      <c r="K1" s="281" t="str">
        <f>CONFIG!G5</f>
        <v>MARÇO</v>
      </c>
      <c r="L1" s="281"/>
      <c r="M1" s="281">
        <f>CONFIG!G7</f>
        <v>2026</v>
      </c>
      <c r="N1" s="281"/>
      <c r="O1" s="10"/>
      <c r="P1" s="283"/>
      <c r="Q1" s="283"/>
      <c r="R1" s="22"/>
      <c r="S1" s="283"/>
      <c r="T1" s="283"/>
      <c r="W1" s="282" t="s">
        <v>9</v>
      </c>
      <c r="X1" s="282"/>
    </row>
    <row r="2" spans="1:66" s="6" customFormat="1" x14ac:dyDescent="0.25">
      <c r="A2" s="2" t="s">
        <v>1</v>
      </c>
      <c r="B2" s="2" t="s">
        <v>0</v>
      </c>
      <c r="C2" s="2" t="s">
        <v>4</v>
      </c>
      <c r="D2" s="2" t="s">
        <v>5</v>
      </c>
      <c r="E2" s="188"/>
      <c r="F2" s="3" t="s">
        <v>1</v>
      </c>
      <c r="G2" s="3" t="s">
        <v>0</v>
      </c>
      <c r="H2" s="3" t="s">
        <v>4</v>
      </c>
      <c r="I2" s="3" t="s">
        <v>5</v>
      </c>
      <c r="J2" s="187"/>
      <c r="K2" s="3" t="s">
        <v>1</v>
      </c>
      <c r="L2" s="2" t="s">
        <v>0</v>
      </c>
      <c r="M2" s="3" t="s">
        <v>4</v>
      </c>
      <c r="N2" s="3" t="s">
        <v>5</v>
      </c>
      <c r="O2" s="4"/>
      <c r="P2" s="294" t="s">
        <v>57</v>
      </c>
      <c r="Q2" s="294"/>
      <c r="R2" s="294"/>
      <c r="S2" s="294"/>
      <c r="T2" s="21" t="s">
        <v>32</v>
      </c>
      <c r="U2" s="1"/>
      <c r="V2" s="1"/>
      <c r="W2" s="9" t="s">
        <v>6</v>
      </c>
      <c r="X2" s="9" t="s">
        <v>4</v>
      </c>
      <c r="Y2" s="9" t="s">
        <v>122</v>
      </c>
      <c r="Z2" s="1"/>
      <c r="AA2" s="1"/>
      <c r="AB2" s="1"/>
      <c r="AC2" s="1"/>
      <c r="AD2" s="1"/>
      <c r="AE2" s="1"/>
      <c r="AF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row>
    <row r="3" spans="1:66" ht="15" customHeight="1" x14ac:dyDescent="0.25">
      <c r="A3" s="11" t="s">
        <v>17</v>
      </c>
      <c r="B3" s="46"/>
      <c r="C3" s="7"/>
      <c r="D3" s="49" t="str">
        <f>_xlfn.LET(_xlpm.a,A3,_xlpm.c,C3,_xlpm.x,$X$3,_xlpm.y,$Y$3,_xlpm.limInf,$B$51,_xlpm.limSup,$C$51,_xlpm.linhaAnt,A4,IF(_xlpm.a="FÉRIAS","FRS",IF(_xlpm.a="FERIADO","FER",IF(_xlpm.a="NTRAB","NTB",IF(AND(_xlpm.a="ATESTADO",_xlpm.c=""),"ATD",IF(_xlpm.c&lt;&gt;"",IF(_xlpm.c&lt;=_xlpm.x,IF(_xlpm.c&gt;_xlpm.y,"DP","OK"),"ATR"),IF(_xlpm.linhaAnt&lt;_xlpm.limInf,"FAL","")))))))</f>
        <v>FER</v>
      </c>
      <c r="E3" s="192" t="str">
        <f>IFERROR(IF(C3="","",IF(A5="SÁBADO",IF(ABS((INT($Y$8/100)*60+MOD($Y$8,100))-(INT(C3/100)*60+MOD(C3,100)))&lt;=5,0,(INT($Y$8/100)*60+MOD($Y$8,100))-(INT(C3/100)*60+MOD(C3,100))),IF(ABS((INT($Y$3/100)*60+MOD($Y$3,100))-(INT(C3/100)*60+MOD(C3,100)))&lt;=5,0,(INT($Y$3/100)*60+MOD($Y$3,100))-(INT(C3/100)*60+MOD(C3,100))))),"")</f>
        <v/>
      </c>
      <c r="F3" s="11"/>
      <c r="G3" s="256" t="s">
        <v>10</v>
      </c>
      <c r="H3" s="257"/>
      <c r="I3" s="257"/>
      <c r="J3" s="176" t="str">
        <f>IFERROR(IF(H3="","",IF(F5="SÁBADO",IF(ABS((INT($Y$8/100)*60+MOD($Y$8,100))-(INT(H3/100)*60+MOD(H3,100)))&lt;=5,0,(INT($Y$8/100)*60+MOD($Y$8,100))-(INT(H3/100)*60+MOD(H3,100))),IF(ABS((INT($Y$3/100)*60+MOD($Y$3,100))-(INT(H3/100)*60+MOD(H3,100)))&lt;=5,0,(INT($Y$3/100)*60+MOD($Y$3,100))-(INT(H3/100)*60+MOD(H3,100))))),"")</f>
        <v/>
      </c>
      <c r="K3" s="11"/>
      <c r="L3" s="46"/>
      <c r="M3" s="7"/>
      <c r="N3" s="49" t="str">
        <f ca="1">_xlfn.LET(_xlpm.a,K3,_xlpm.c,M3,_xlpm.x,$X$3,_xlpm.y,$Y$3,_xlpm.limInf,$B$51,_xlpm.limSup,$C$51,_xlpm.linhaAnt,K4,IF(_xlpm.a="FÉRIAS","FRS",IF(_xlpm.a="FERIADO","FER",IF(_xlpm.a="NTRAB","NTB",IF(AND(_xlpm.a="ATESTADO",_xlpm.c=""),"ATD",IF(_xlpm.c&lt;&gt;"",IF(_xlpm.c&lt;=_xlpm.x,IF(_xlpm.c&gt;_xlpm.y,"DP","OK"),"ATR"),IF(_xlpm.linhaAnt&lt;_xlpm.limInf,"FAL","")))))))</f>
        <v/>
      </c>
      <c r="O3" s="192" t="str">
        <f>IF($N$47&lt;&gt;"SIM","",IFERROR(IF(TRIM(M3&amp;"")="","",_xlfn.LET(_xlpm.v,VALUE(TRIM(M3&amp;"")),_xlpm.alvo,IF(K5="SÁBADO",(INT($Y$8/100)*60+MOD($Y$8,100)),(INT($Y$3/100)*60+MOD($Y$3,100))),_xlpm.real,(INT(_xlpm.v/100)*60+MOD(_xlpm.v,100)),_xlpm.dif,_xlpm.alvo-_xlpm.real,IF(ABS(_xlpm.dif)&lt;=5,0,_xlpm.dif))),"ER"))</f>
        <v/>
      </c>
      <c r="P3" s="236"/>
      <c r="Q3" s="235"/>
      <c r="R3" s="190"/>
      <c r="S3" s="239" t="str">
        <f>IF(R3="","",TEXT(R3,"00""/""00""/""0000"))</f>
        <v/>
      </c>
      <c r="T3" s="233" t="str">
        <f>IF(R3="","",LEFT(S3&amp;"00",2))</f>
        <v/>
      </c>
      <c r="W3" s="9" t="s">
        <v>7</v>
      </c>
      <c r="X3" s="35">
        <f>DADOS!K27+5</f>
        <v>5</v>
      </c>
      <c r="Y3" s="35">
        <f>X3-5</f>
        <v>0</v>
      </c>
    </row>
    <row r="4" spans="1:66" x14ac:dyDescent="0.25">
      <c r="A4" s="41">
        <f ca="1">IF(AND($B$51=1,$A$52&lt;&gt;"01/01/2021"),"HOJE",1)</f>
        <v>1</v>
      </c>
      <c r="B4" s="46"/>
      <c r="C4" s="7"/>
      <c r="D4" s="49" t="str">
        <f>_xlfn.LET(_xlpm.a,A3,_xlpm.c,C4,_xlpm.x,$X$4,_xlpm.limInf,$B$51,_xlpm.limSup,$C$51,_xlpm.linhaAnt,A4,IF(_xlpm.a="FÉRIAS","FRS",IF(_xlpm.a="FERIADO","FER",IF(_xlpm.a="NTRAB","NTB",IF(AND(_xlpm.a="ATESTADO",_xlpm.c=""),"ATD",IF(_xlpm.c&lt;&gt;"",IF(_xlpm.c&gt;=_xlpm.x,"OK","ANT"),IF(_xlpm.linhaAnt&lt;_xlpm.limInf,"FAL","")))))))</f>
        <v>FER</v>
      </c>
      <c r="E4" s="192" t="str">
        <f>IFERROR(IF(C4="","",IF(ABS((INT($X$4/100)*60+MOD($X$4,100))-(INT(C4/100)*60+MOD(C4,100)))&lt;=5,0,(INT($X$4/100)*60+MOD($X$4,100))-(INT(C4/100)*60+MOD(C4,100))))*-1,"")</f>
        <v/>
      </c>
      <c r="F4" s="41">
        <f ca="1">IF($B$51=11,"HOJE",11)</f>
        <v>11</v>
      </c>
      <c r="G4" s="256"/>
      <c r="H4" s="257"/>
      <c r="I4" s="257"/>
      <c r="J4" s="176" t="str">
        <f>IFERROR(IF(H4="","",IF(ABS((INT($X$4/100)*60+MOD($X$4,100))-(INT(H4/100)*60+MOD(H4,100)))&lt;=5,0,(INT($X$4/100)*60+MOD($X$4,100))-(INT(H4/100)*60+MOD(H4,100))))*-1,"")</f>
        <v/>
      </c>
      <c r="K4" s="41">
        <f ca="1">IF($B$51=21,"HOJE",21)</f>
        <v>21</v>
      </c>
      <c r="L4" s="46"/>
      <c r="M4" s="7"/>
      <c r="N4" s="49" t="str">
        <f ca="1">_xlfn.LET(_xlpm.a,K3,_xlpm.c,M4,_xlpm.x,$X$4,_xlpm.limInf,$B$51,_xlpm.limSup,$C$51,_xlpm.linhaAnt,K4,IF(_xlpm.a="FÉRIAS","FRS",IF(_xlpm.a="FERIADO","FER",IF(_xlpm.a="NTRAB","NTB",IF(AND(_xlpm.a="ATESTADO",_xlpm.c=""),"ATD",IF(_xlpm.c&lt;&gt;"",IF(_xlpm.c&gt;=_xlpm.x,"OK","ANT"),IF(_xlpm.linhaAnt&lt;_xlpm.limInf,"FAL","")))))))</f>
        <v/>
      </c>
      <c r="O4" s="192" t="str">
        <f>IF($N$47&lt;&gt;"SIM","",IFERROR(IF(TRIM(M4&amp;"")="","",_xlfn.LET(_xlpm.v,VALUE(TRIM(M4&amp;"")),_xlpm.alvo,(INT($X$4/100)*60+MOD($X$4,100)),_xlpm.real,(INT(_xlpm.v/100)*60+MOD(_xlpm.v,100)),_xlpm.dif,_xlpm.alvo-_xlpm.real,IF(ABS(_xlpm.dif)&lt;=5,0,_xlpm.dif))*-1),"ER"))</f>
        <v/>
      </c>
      <c r="P4" s="231"/>
      <c r="Q4" s="235"/>
      <c r="R4" s="190"/>
      <c r="S4" s="239" t="str">
        <f t="shared" ref="S4:S53" si="0">IF(R4="","",TEXT(R4,"00""/""00""/""0000"))</f>
        <v/>
      </c>
      <c r="T4" s="233" t="str">
        <f t="shared" ref="T4:T53" si="1">IF(R4="","",LEFT(S4&amp;"00",2))</f>
        <v/>
      </c>
      <c r="U4" s="5"/>
      <c r="V4" s="5"/>
      <c r="W4" s="9" t="s">
        <v>2</v>
      </c>
      <c r="X4" s="35">
        <f>DADOS!L27</f>
        <v>0</v>
      </c>
      <c r="Y4" s="35">
        <f>X4</f>
        <v>0</v>
      </c>
    </row>
    <row r="5" spans="1:66" x14ac:dyDescent="0.25">
      <c r="A5" s="41" t="str">
        <f>CONFIG!G3</f>
        <v>DOMINGO</v>
      </c>
      <c r="B5" s="46"/>
      <c r="C5" s="7"/>
      <c r="D5" s="49" t="str">
        <f>_xlfn.LET(_xlpm.a,A3,_xlpm.c,C5,_xlpm.x,$X$5,_xlpm.y,$Y$5,_xlpm.limInf,$B$51,_xlpm.limSup,$C$51,_xlpm.linhaAnt,A4,IF(_xlpm.a="FÉRIAS","FRS",IF(_xlpm.a="FERIADO","FER",IF(_xlpm.a="NTRAB","NTB",IF(AND(_xlpm.a="ATESTADO",_xlpm.c=""),"ATD",IF(_xlpm.c&lt;&gt;"",IF(_xlpm.c&lt;=_xlpm.x,IF(_xlpm.c&gt;_xlpm.y,"DP","OK"),"ATR"),IF(_xlpm.linhaAnt&lt;_xlpm.limInf,"FAL","")))))))</f>
        <v>FER</v>
      </c>
      <c r="E5" s="192" t="str">
        <f>IFERROR(IF(C5="","",IF(ABS((INT($Y$5/100)*60+MOD($Y$5,100))-(INT(C5/100)*60+MOD(C5,100)))&lt;=5,0,(INT($Y$5/100)*60+MOD($Y$5,100))-(INT(C5/100)*60+MOD(C5,100)))),"")</f>
        <v/>
      </c>
      <c r="F5" s="41" t="str">
        <f>IF(A41="SÁBADO","DOMINGO",IF(A41="DOMINGO","SEGUNDA",IF(A41="SEGUNDA","TERÇA",IF(A41="SEGUNDA","TERÇA",IF(A41="TERÇA","QUARTA",IF(A41="QUARTA","QUINTA",IF(A41="QUINTA","SEXTA",IF(A41="SEXTA","SÁBADO","ERRO"))))))))</f>
        <v>QUARTA</v>
      </c>
      <c r="G5" s="256"/>
      <c r="H5" s="257"/>
      <c r="I5" s="257"/>
      <c r="J5" s="176" t="str">
        <f>IFERROR(IF(H5="","",IF(ABS((INT($Y$5/100)*60+MOD($Y$5,100))-(INT(H5/100)*60+MOD(H5,100)))&lt;=5,0,(INT($Y$5/100)*60+MOD($Y$5,100))-(INT(H5/100)*60+MOD(H5,100)))),"")</f>
        <v/>
      </c>
      <c r="K5" s="41" t="str">
        <f>IF(F41="SÁBADO","DOMINGO",IF(F41="DOMINGO","SEGUNDA",IF(F41="SEGUNDA","TERÇA",IF(F41="SEGUNDA","TERÇA",IF(F41="TERÇA","QUARTA",IF(F41="QUARTA","QUINTA",IF(F41="QUINTA","SEXTA",IF(F41="SEXTA","SÁBADO","ERRO"))))))))</f>
        <v>SÁBADO</v>
      </c>
      <c r="L5" s="46"/>
      <c r="M5" s="7"/>
      <c r="N5" s="49" t="str">
        <f ca="1">_xlfn.LET(_xlpm.a,K3,_xlpm.c,M5,_xlpm.x,$X$5,_xlpm.y,$Y$5,_xlpm.limInf,$B$51,_xlpm.limSup,$C$51,_xlpm.linhaAnt,K4,IF(_xlpm.a="FÉRIAS","FRS",IF(_xlpm.a="FERIADO","FER",IF(_xlpm.a="NTRAB","NTB",IF(AND(_xlpm.a="ATESTADO",_xlpm.c=""),"ATD",IF(_xlpm.c&lt;&gt;"",IF(_xlpm.c&lt;=_xlpm.x,IF(_xlpm.c&gt;_xlpm.y,"DP","OK"),"ATR"),IF(_xlpm.linhaAnt&lt;_xlpm.limInf,"FAL","")))))))</f>
        <v/>
      </c>
      <c r="O5" s="192" t="str">
        <f>IF($N$47&lt;&gt;"SIM","",IFERROR(IF(TRIM(M5&amp;"")="","",_xlfn.LET(_xlpm.v,VALUE(TRIM(M5&amp;"")),_xlpm.alvo,(INT($Y$5/100)*60+MOD($Y$5,100)),_xlpm.real,(INT(_xlpm.v/100)*60+MOD(_xlpm.v,100)),_xlpm.dif,_xlpm.alvo-_xlpm.real,IF(ABS(_xlpm.dif)&lt;=5,0,_xlpm.dif))),"ER"))</f>
        <v/>
      </c>
      <c r="P5" s="236"/>
      <c r="Q5" s="235"/>
      <c r="R5" s="190"/>
      <c r="S5" s="239" t="str">
        <f t="shared" si="0"/>
        <v/>
      </c>
      <c r="T5" s="233" t="str">
        <f t="shared" si="1"/>
        <v/>
      </c>
      <c r="U5" s="5"/>
      <c r="V5" s="5"/>
      <c r="W5" s="9" t="s">
        <v>8</v>
      </c>
      <c r="X5" s="35">
        <f>DADOS!M27+5</f>
        <v>5</v>
      </c>
      <c r="Y5" s="35">
        <f>X5-5</f>
        <v>0</v>
      </c>
    </row>
    <row r="6" spans="1:66" x14ac:dyDescent="0.25">
      <c r="A6" s="38"/>
      <c r="B6" s="46"/>
      <c r="C6" s="7"/>
      <c r="D6" s="49" t="str">
        <f>_xlfn.LET(_xlpm.a,A3,_xlpm.c,C6,_xlpm.x,$X$6,_xlpm.limInf,$B$51,_xlpm.limSup,$C$51,_xlpm.linhaAnt,A4,IF(_xlpm.a="FÉRIAS","FRS",IF(_xlpm.a="FERIADO","FER",IF(_xlpm.a="NTRAB","NTB",IF(AND(_xlpm.a="ATESTADO",_xlpm.c=""),"ATD",IF(_xlpm.c&lt;&gt;"",IF(_xlpm.c&gt;=_xlpm.x,"OK","ANT"),IF(_xlpm.linhaAnt&lt;_xlpm.limInf,"FAL","")))))))</f>
        <v>FER</v>
      </c>
      <c r="E6" s="192" t="str">
        <f>IFERROR(IF(C6="","",IF(ABS((INT($X$6/100)*60+MOD($X$6,100))-(INT(C6/100)*60+MOD(C6,100)))&lt;=5,0,(INT($X$6/100)*60+MOD($X$6,100))-(INT(C6/100)*60+MOD(C6,100))))*-1,"")</f>
        <v/>
      </c>
      <c r="F6" s="38"/>
      <c r="G6" s="256"/>
      <c r="H6" s="257"/>
      <c r="I6" s="257"/>
      <c r="J6" s="176" t="str">
        <f>IFERROR(IF(H6="","",IF(ABS((INT($X$6/100)*60+MOD($X$6,100))-(INT(H6/100)*60+MOD(H6,100)))&lt;=5,0,(INT($X$6/100)*60+MOD($X$6,100))-(INT(H6/100)*60+MOD(H6,100))))*-1,"")</f>
        <v/>
      </c>
      <c r="K6" s="38"/>
      <c r="L6" s="46"/>
      <c r="M6" s="7"/>
      <c r="N6" s="49" t="str">
        <f ca="1">_xlfn.LET(_xlpm.a,K3,_xlpm.c,M6,_xlpm.x,$X$6,_xlpm.limInf,$B$51,_xlpm.limSup,$C$51,_xlpm.linhaAnt,K4,IF(_xlpm.a="FÉRIAS","FRS",IF(_xlpm.a="FERIADO","FER",IF(_xlpm.a="NTRAB","NTB",IF(AND(_xlpm.a="ATESTADO",_xlpm.c=""),"ATD",IF(_xlpm.c&lt;&gt;"",IF(_xlpm.c&gt;=_xlpm.x,"OK","ANT"),IF(_xlpm.linhaAnt&lt;_xlpm.limInf,"FAL","")))))))</f>
        <v/>
      </c>
      <c r="O6" s="192" t="str">
        <f>IF($N$47&lt;&gt;"SIM","",IFERROR(IF(TRIM(M6&amp;"")="","",_xlfn.LET(_xlpm.v,VALUE(TRIM(M6&amp;"")),_xlpm.alvo,(INT($X$6/100)*60+MOD($X$6,100)),_xlpm.real,(INT(_xlpm.v/100)*60+MOD(_xlpm.v,100)),_xlpm.dif,_xlpm.alvo-_xlpm.real,IF(ABS(_xlpm.dif)&lt;=5,0,_xlpm.dif))*-1),"ER"))</f>
        <v/>
      </c>
      <c r="P6" s="236"/>
      <c r="Q6" s="235"/>
      <c r="R6" s="190"/>
      <c r="S6" s="239" t="str">
        <f t="shared" si="0"/>
        <v/>
      </c>
      <c r="T6" s="233" t="str">
        <f t="shared" si="1"/>
        <v/>
      </c>
      <c r="U6" s="5"/>
      <c r="V6" s="5"/>
      <c r="W6" s="9" t="s">
        <v>3</v>
      </c>
      <c r="X6" s="35">
        <f>DADOS!N27</f>
        <v>0</v>
      </c>
      <c r="Y6" s="35">
        <f>X6</f>
        <v>0</v>
      </c>
    </row>
    <row r="7" spans="1:66" ht="15" customHeight="1" x14ac:dyDescent="0.25">
      <c r="A7" s="12"/>
      <c r="B7" s="47"/>
      <c r="C7" s="48"/>
      <c r="D7" s="50" t="str">
        <f ca="1">_xlfn.LET(_xlpm.a,A7,_xlpm.c,C7,_xlpm.x,$X$3,_xlpm.y,$Y$3,_xlpm.limInf,$B$51,_xlpm.limSup,$C$51,_xlpm.linhaAnt,A8,IF(_xlpm.a="FÉRIAS","FRS",IF(_xlpm.a="FERIADO","FER",IF(_xlpm.a="NTRAB","NTB",IF(AND(_xlpm.a="ATESTADO",_xlpm.c=""),"ATD",IF(_xlpm.c&lt;&gt;"",IF(_xlpm.c&lt;=_xlpm.x,IF(_xlpm.c&gt;_xlpm.y,"DP","OK"),"ATR"),IF(_xlpm.linhaAnt&lt;_xlpm.limInf,"FAL","")))))))</f>
        <v>FAL</v>
      </c>
      <c r="E7" s="192" t="str">
        <f>IFERROR(IF(C7="","",IF(A9="SÁBADO",IF(ABS((INT($Y$8/100)*60+MOD($Y$8,100))-(INT(C7/100)*60+MOD(C7,100)))&lt;=5,0,(INT($Y$8/100)*60+MOD($Y$8,100))-(INT(C7/100)*60+MOD(C7,100))),IF(ABS((INT($Y$3/100)*60+MOD($Y$3,100))-(INT(C7/100)*60+MOD(C7,100)))&lt;=5,0,(INT($Y$3/100)*60+MOD($Y$3,100))-(INT(C7/100)*60+MOD(C7,100))))),"")</f>
        <v/>
      </c>
      <c r="F7" s="12"/>
      <c r="G7" s="47"/>
      <c r="H7" s="48"/>
      <c r="I7" s="50" t="str">
        <f ca="1">_xlfn.LET(_xlpm.a,F7,_xlpm.c,H7,_xlpm.x,$X$3,_xlpm.y,$Y$3,_xlpm.limInf,$B$51,_xlpm.limSup,$C$51,_xlpm.linhaAnt,F8,IF(_xlpm.a="FÉRIAS","FRS",IF(_xlpm.a="FERIADO","FER",IF(_xlpm.a="NTRAB","NTB",IF(AND(_xlpm.a="ATESTADO",_xlpm.c=""),"ATD",IF(_xlpm.c&lt;&gt;"",IF(_xlpm.c&lt;=_xlpm.x,IF(_xlpm.c&gt;_xlpm.y,"DP","OK"),"ATR"),IF(_xlpm.linhaAnt&lt;_xlpm.limInf,"FAL","")))))))</f>
        <v/>
      </c>
      <c r="J7" s="176" t="str">
        <f>IFERROR(IF(H7="","",IF(F9="SÁBADO",IF(ABS((INT($Y$8/100)*60+MOD($Y$8,100))-(INT(H7/100)*60+MOD(H7,100)))&lt;=5,0,(INT($Y$8/100)*60+MOD($Y$8,100))-(INT(H7/100)*60+MOD(H7,100))),IF(ABS((INT($Y$3/100)*60+MOD($Y$3,100))-(INT(H7/100)*60+MOD(H7,100)))&lt;=5,0,(INT($Y$3/100)*60+MOD($Y$3,100))-(INT(H7/100)*60+MOD(H7,100))))),"")</f>
        <v/>
      </c>
      <c r="K7" s="12"/>
      <c r="L7" s="47"/>
      <c r="M7" s="48"/>
      <c r="N7" s="50" t="str">
        <f ca="1">_xlfn.LET(_xlpm.a,K7,_xlpm.c,M7,_xlpm.x,$X$3,_xlpm.y,$Y$3,_xlpm.limInf,$B$51,_xlpm.limSup,$C$51,_xlpm.linhaAnt,K8,IF(_xlpm.a="FÉRIAS","FRS",IF(_xlpm.a="FERIADO","FER",IF(_xlpm.a="NTRAB","NTB",IF(AND(_xlpm.a="ATESTADO",_xlpm.c=""),"ATD",IF(_xlpm.c&lt;&gt;"",IF(_xlpm.c&lt;=_xlpm.x,IF(_xlpm.c&gt;_xlpm.y,"DP","OK"),"ATR"),IF(_xlpm.linhaAnt&lt;_xlpm.limInf,"FAL","")))))))</f>
        <v/>
      </c>
      <c r="O7" s="192" t="str">
        <f>IF($N$47&lt;&gt;"SIM","",IFERROR(IF(TRIM(M7&amp;"")="","",_xlfn.LET(_xlpm.v,VALUE(TRIM(M7&amp;"")),_xlpm.alvo,IF(K9="SÁBADO",(INT($Y$8/100)*60+MOD($Y$8,100)),(INT($Y$3/100)*60+MOD($Y$3,100))),_xlpm.real,(INT(_xlpm.v/100)*60+MOD(_xlpm.v,100)),_xlpm.dif,_xlpm.alvo-_xlpm.real,IF(ABS(_xlpm.dif)&lt;=5,0,_xlpm.dif))),"ER"))</f>
        <v/>
      </c>
      <c r="P7" s="236"/>
      <c r="Q7" s="235"/>
      <c r="R7" s="190"/>
      <c r="S7" s="239" t="str">
        <f t="shared" si="0"/>
        <v/>
      </c>
      <c r="T7" s="233" t="str">
        <f t="shared" si="1"/>
        <v/>
      </c>
      <c r="U7" s="5"/>
      <c r="W7" s="269" t="s">
        <v>16</v>
      </c>
      <c r="X7" s="269"/>
      <c r="Y7" s="14"/>
    </row>
    <row r="8" spans="1:66" x14ac:dyDescent="0.25">
      <c r="A8" s="42">
        <f ca="1">IF($B$51=2,"HOJE",2)</f>
        <v>2</v>
      </c>
      <c r="B8" s="47"/>
      <c r="C8" s="48"/>
      <c r="D8" s="50" t="str">
        <f ca="1">_xlfn.LET(_xlpm.a,A7,_xlpm.c,C8,_xlpm.x,$X$4,_xlpm.limInf,$B$51,_xlpm.limSup,$C$51,_xlpm.linhaAnt,A8,IF(_xlpm.a="FÉRIAS","FRS",IF(_xlpm.a="FERIADO","FER",IF(_xlpm.a="NTRAB","NTB",IF(AND(_xlpm.a="ATESTADO",_xlpm.c=""),"ATD",IF(_xlpm.c&lt;&gt;"",IF(_xlpm.c&gt;=_xlpm.x,"OK","ANT"),IF(_xlpm.linhaAnt&lt;_xlpm.limInf,"FAL","")))))))</f>
        <v>FAL</v>
      </c>
      <c r="E8" s="192" t="str">
        <f>IFERROR(IF(C8="","",IF(ABS((INT($X$4/100)*60+MOD($X$4,100))-(INT(C8/100)*60+MOD(C8,100)))&lt;=5,0,(INT($X$4/100)*60+MOD($X$4,100))-(INT(C8/100)*60+MOD(C8,100))))*-1,"")</f>
        <v/>
      </c>
      <c r="F8" s="42">
        <f ca="1">IF($B$51=12,"HOJE",12)</f>
        <v>12</v>
      </c>
      <c r="G8" s="47"/>
      <c r="H8" s="48"/>
      <c r="I8" s="50" t="str">
        <f ca="1">_xlfn.LET(_xlpm.a,F7,_xlpm.c,H8,_xlpm.x,$X$4,_xlpm.limInf,$B$51,_xlpm.limSup,$C$51,_xlpm.linhaAnt,F8,IF(_xlpm.a="FÉRIAS","FRS",IF(_xlpm.a="FERIADO","FER",IF(_xlpm.a="NTRAB","NTB",IF(AND(_xlpm.a="ATESTADO",_xlpm.c=""),"ATD",IF(_xlpm.c&lt;&gt;"",IF(_xlpm.c&gt;=_xlpm.x,"OK","ANT"),IF(_xlpm.linhaAnt&lt;_xlpm.limInf,"FAL","")))))))</f>
        <v/>
      </c>
      <c r="J8" s="176" t="str">
        <f>IFERROR(IF(H8="","",IF(ABS((INT($X$4/100)*60+MOD($X$4,100))-(INT(H8/100)*60+MOD(H8,100)))&lt;=5,0,(INT($X$4/100)*60+MOD($X$4,100))-(INT(H8/100)*60+MOD(H8,100))))*-1,"")</f>
        <v/>
      </c>
      <c r="K8" s="42">
        <f ca="1">IF($B$51=22,"HOJE",22)</f>
        <v>22</v>
      </c>
      <c r="L8" s="47"/>
      <c r="M8" s="48"/>
      <c r="N8" s="50" t="str">
        <f ca="1">_xlfn.LET(_xlpm.a,K7,_xlpm.c,M8,_xlpm.x,$X$4,_xlpm.limInf,$B$51,_xlpm.limSup,$C$51,_xlpm.linhaAnt,K8,IF(_xlpm.a="FÉRIAS","FRS",IF(_xlpm.a="FERIADO","FER",IF(_xlpm.a="NTRAB","NTB",IF(AND(_xlpm.a="ATESTADO",_xlpm.c=""),"ATD",IF(_xlpm.c&lt;&gt;"",IF(_xlpm.c&gt;=_xlpm.x,"OK","ANT"),IF(_xlpm.linhaAnt&lt;_xlpm.limInf,"FAL","")))))))</f>
        <v/>
      </c>
      <c r="O8" s="192" t="str">
        <f>IF($N$47&lt;&gt;"SIM","",IFERROR(IF(TRIM(M8&amp;"")="","",_xlfn.LET(_xlpm.v,VALUE(TRIM(M8&amp;"")),_xlpm.alvo,(INT($X$4/100)*60+MOD($X$4,100)),_xlpm.real,(INT(_xlpm.v/100)*60+MOD(_xlpm.v,100)),_xlpm.dif,_xlpm.alvo-_xlpm.real,IF(ABS(_xlpm.dif)&lt;=5,0,_xlpm.dif))*-1),"ER"))</f>
        <v/>
      </c>
      <c r="P8" s="236"/>
      <c r="Q8" s="235"/>
      <c r="R8" s="190"/>
      <c r="S8" s="239" t="str">
        <f>IF(R8="","",TEXT(R8,"00""/""00""/""0000"))</f>
        <v/>
      </c>
      <c r="T8" s="233" t="str">
        <f t="shared" si="1"/>
        <v/>
      </c>
      <c r="U8" s="5"/>
      <c r="W8" s="9" t="s">
        <v>7</v>
      </c>
      <c r="X8" s="35">
        <f>DADOS!M32+5</f>
        <v>805</v>
      </c>
      <c r="Y8" s="35">
        <f>X8-5</f>
        <v>800</v>
      </c>
    </row>
    <row r="9" spans="1:66" x14ac:dyDescent="0.25">
      <c r="A9" s="42" t="str">
        <f>IF(A5="SÁBADO","DOMINGO",IF(A5="DOMINGO","SEGUNDA",IF(A5="SEGUNDA","TERÇA",IF(A5="SEGUNDA","TERÇA",IF(A5="TERÇA","QUARTA",IF(A5="QUARTA","QUINTA",IF(A5="QUINTA","SEXTA",IF(A5="SEXTA","SÁBADO","ERRO"))))))))</f>
        <v>SEGUNDA</v>
      </c>
      <c r="B9" s="47"/>
      <c r="C9" s="48"/>
      <c r="D9" s="50" t="str">
        <f ca="1">_xlfn.LET(_xlpm.a,A7,_xlpm.c,C9,_xlpm.x,$X$5,_xlpm.y,$Y$5,_xlpm.limInf,$B$51,_xlpm.limSup,$C$51,_xlpm.linhaAnt,A8,IF(_xlpm.a="FÉRIAS","FRS",IF(_xlpm.a="FERIADO","FER",IF(_xlpm.a="NTRAB","NTB",IF(AND(_xlpm.a="ATESTADO",_xlpm.c=""),"ATD",IF(_xlpm.c&lt;&gt;"",IF(_xlpm.c&lt;=_xlpm.x,IF(_xlpm.c&gt;_xlpm.y,"DP","OK"),"ATR"),IF(_xlpm.linhaAnt&lt;_xlpm.limInf,"FAL","")))))))</f>
        <v>FAL</v>
      </c>
      <c r="E9" s="192" t="str">
        <f>IFERROR(IF(C9="","",IF(ABS((INT($Y$5/100)*60+MOD($Y$5,100))-(INT(C9/100)*60+MOD(C9,100)))&lt;=5,0,(INT($Y$5/100)*60+MOD($Y$5,100))-(INT(C9/100)*60+MOD(C9,100)))),"")</f>
        <v/>
      </c>
      <c r="F9" s="42" t="str">
        <f>IF(F5="SÁBADO","DOMINGO",IF(F5="DOMINGO","SEGUNDA",IF(F5="SEGUNDA","TERÇA",IF(F5="SEGUNDA","TERÇA",IF(F5="TERÇA","QUARTA",IF(F5="QUARTA","QUINTA",IF(F5="QUINTA","SEXTA",IF(F5="SEXTA","SÁBADO","ERRO"))))))))</f>
        <v>QUINTA</v>
      </c>
      <c r="G9" s="47"/>
      <c r="H9" s="48"/>
      <c r="I9" s="50" t="str">
        <f ca="1">_xlfn.LET(_xlpm.a,F7,_xlpm.c,H9,_xlpm.x,$X$5,_xlpm.y,$Y$5,_xlpm.limInf,$B$51,_xlpm.limSup,$C$51,_xlpm.linhaAnt,F8,IF(_xlpm.a="FÉRIAS","FRS",IF(_xlpm.a="FERIADO","FER",IF(_xlpm.a="NTRAB","NTB",IF(AND(_xlpm.a="ATESTADO",_xlpm.c=""),"ATD",IF(_xlpm.c&lt;&gt;"",IF(_xlpm.c&lt;=_xlpm.x,IF(_xlpm.c&gt;_xlpm.y,"DP","OK"),"ATR"),IF(_xlpm.linhaAnt&lt;_xlpm.limInf,"FAL","")))))))</f>
        <v/>
      </c>
      <c r="J9" s="176" t="str">
        <f>IFERROR(IF(H9="","",IF(ABS((INT($Y$5/100)*60+MOD($Y$5,100))-(INT(H9/100)*60+MOD(H9,100)))&lt;=5,0,(INT($Y$5/100)*60+MOD($Y$5,100))-(INT(H9/100)*60+MOD(H9,100)))),"")</f>
        <v/>
      </c>
      <c r="K9" s="42" t="str">
        <f>IF(K5="SÁBADO","DOMINGO",IF(K5="DOMINGO","SEGUNDA",IF(K5="SEGUNDA","TERÇA",IF(K5="SEGUNDA","TERÇA",IF(K5="TERÇA","QUARTA",IF(K5="QUARTA","QUINTA",IF(K5="QUINTA","SEXTA",IF(K5="SEXTA","SÁBADO","ERRO"))))))))</f>
        <v>DOMINGO</v>
      </c>
      <c r="L9" s="47"/>
      <c r="M9" s="48"/>
      <c r="N9" s="50" t="str">
        <f ca="1">_xlfn.LET(_xlpm.a,K7,_xlpm.c,M9,_xlpm.x,$X$5,_xlpm.y,$Y$5,_xlpm.limInf,$B$51,_xlpm.limSup,$C$51,_xlpm.linhaAnt,K8,IF(_xlpm.a="FÉRIAS","FRS",IF(_xlpm.a="FERIADO","FER",IF(_xlpm.a="NTRAB","NTB",IF(AND(_xlpm.a="ATESTADO",_xlpm.c=""),"ATD",IF(_xlpm.c&lt;&gt;"",IF(_xlpm.c&lt;=_xlpm.x,IF(_xlpm.c&gt;_xlpm.y,"DP","OK"),"ATR"),IF(_xlpm.linhaAnt&lt;_xlpm.limInf,"FAL","")))))))</f>
        <v/>
      </c>
      <c r="O9" s="192" t="str">
        <f>IF($N$47&lt;&gt;"SIM","",IFERROR(IF(TRIM(M9&amp;"")="","",_xlfn.LET(_xlpm.v,VALUE(TRIM(M9&amp;"")),_xlpm.alvo,(INT($Y$5/100)*60+MOD($Y$5,100)),_xlpm.real,(INT(_xlpm.v/100)*60+MOD(_xlpm.v,100)),_xlpm.dif,_xlpm.alvo-_xlpm.real,IF(ABS(_xlpm.dif)&lt;=5,0,_xlpm.dif))),"ER"))</f>
        <v/>
      </c>
      <c r="P9" s="236"/>
      <c r="Q9" s="235"/>
      <c r="R9" s="190"/>
      <c r="S9" s="239" t="str">
        <f t="shared" si="0"/>
        <v/>
      </c>
      <c r="T9" s="233" t="str">
        <f t="shared" si="1"/>
        <v/>
      </c>
      <c r="U9" s="5"/>
      <c r="W9" s="9" t="s">
        <v>2</v>
      </c>
      <c r="X9" s="35">
        <f>DADOS!N32</f>
        <v>1200</v>
      </c>
      <c r="Y9" s="35">
        <f>X9</f>
        <v>1200</v>
      </c>
    </row>
    <row r="10" spans="1:66" x14ac:dyDescent="0.25">
      <c r="A10" s="82"/>
      <c r="B10" s="47"/>
      <c r="C10" s="48"/>
      <c r="D10" s="50" t="str">
        <f ca="1">_xlfn.LET(_xlpm.a,A7,_xlpm.c,C10,_xlpm.x,$X$6,_xlpm.limInf,$B$51,_xlpm.limSup,$C$51,_xlpm.linhaAnt,A8,IF(_xlpm.a="FÉRIAS","FRS",IF(_xlpm.a="FERIADO","FER",IF(_xlpm.a="NTRAB","NTB",IF(AND(_xlpm.a="ATESTADO",_xlpm.c=""),"ATD",IF(_xlpm.c&lt;&gt;"",IF(_xlpm.c&gt;=_xlpm.x,"OK","ANT"),IF(_xlpm.linhaAnt&lt;_xlpm.limInf,"FAL","")))))))</f>
        <v>FAL</v>
      </c>
      <c r="E10" s="192" t="str">
        <f>IFERROR(IF(C10="","",IF(ABS((INT($X$6/100)*60+MOD($X$6,100))-(INT(C10/100)*60+MOD(C10,100)))&lt;=5,0,(INT($X$6/100)*60+MOD($X$6,100))-(INT(C10/100)*60+MOD(C10,100))))*-1,"")</f>
        <v/>
      </c>
      <c r="F10" s="82"/>
      <c r="G10" s="47"/>
      <c r="H10" s="48"/>
      <c r="I10" s="50" t="str">
        <f ca="1">_xlfn.LET(_xlpm.a,F7,_xlpm.c,H10,_xlpm.x,$X$6,_xlpm.limInf,$B$51,_xlpm.limSup,$C$51,_xlpm.linhaAnt,F8,IF(_xlpm.a="FÉRIAS","FRS",IF(_xlpm.a="FERIADO","FER",IF(_xlpm.a="NTRAB","NTB",IF(AND(_xlpm.a="ATESTADO",_xlpm.c=""),"ATD",IF(_xlpm.c&lt;&gt;"",IF(_xlpm.c&gt;=_xlpm.x,"OK","ANT"),IF(_xlpm.linhaAnt&lt;_xlpm.limInf,"FAL","")))))))</f>
        <v/>
      </c>
      <c r="J10" s="176" t="str">
        <f>IFERROR(IF(H10="","",IF(ABS((INT($X$6/100)*60+MOD($X$6,100))-(INT(H10/100)*60+MOD(H10,100)))&lt;=5,0,(INT($X$6/100)*60+MOD($X$6,100))-(INT(H10/100)*60+MOD(H10,100))))*-1,"")</f>
        <v/>
      </c>
      <c r="K10" s="82"/>
      <c r="L10" s="47"/>
      <c r="M10" s="48"/>
      <c r="N10" s="50" t="str">
        <f ca="1">_xlfn.LET(_xlpm.a,K7,_xlpm.c,M10,_xlpm.x,$X$6,_xlpm.limInf,$B$51,_xlpm.limSup,$C$51,_xlpm.linhaAnt,K8,IF(_xlpm.a="FÉRIAS","FRS",IF(_xlpm.a="FERIADO","FER",IF(_xlpm.a="NTRAB","NTB",IF(AND(_xlpm.a="ATESTADO",_xlpm.c=""),"ATD",IF(_xlpm.c&lt;&gt;"",IF(_xlpm.c&gt;=_xlpm.x,"OK","ANT"),IF(_xlpm.linhaAnt&lt;_xlpm.limInf,"FAL","")))))))</f>
        <v/>
      </c>
      <c r="O10" s="192" t="str">
        <f>IF($N$47&lt;&gt;"SIM","",IFERROR(IF(TRIM(M10&amp;"")="","",_xlfn.LET(_xlpm.v,VALUE(TRIM(M10&amp;"")),_xlpm.alvo,(INT($X$6/100)*60+MOD($X$6,100)),_xlpm.real,(INT(_xlpm.v/100)*60+MOD(_xlpm.v,100)),_xlpm.dif,_xlpm.alvo-_xlpm.real,IF(ABS(_xlpm.dif)&lt;=5,0,_xlpm.dif))*-1),"ER"))</f>
        <v/>
      </c>
      <c r="P10" s="236"/>
      <c r="Q10" s="235"/>
      <c r="R10" s="190"/>
      <c r="S10" s="239" t="str">
        <f t="shared" si="0"/>
        <v/>
      </c>
      <c r="T10" s="233" t="str">
        <f t="shared" si="1"/>
        <v/>
      </c>
      <c r="U10" s="5"/>
      <c r="V10" s="5"/>
      <c r="W10" s="282" t="s">
        <v>49</v>
      </c>
      <c r="X10" s="282"/>
    </row>
    <row r="11" spans="1:66" ht="15" customHeight="1" x14ac:dyDescent="0.25">
      <c r="A11" s="11"/>
      <c r="B11" s="46"/>
      <c r="C11" s="7"/>
      <c r="D11" s="49" t="str">
        <f ca="1">_xlfn.LET(_xlpm.a,A11,_xlpm.c,C11,_xlpm.x,$X$8,_xlpm.y,$Y$8,_xlpm.limInf,$B$51,_xlpm.limSup,$C$51,_xlpm.linhaAnt,A12,IF(_xlpm.a="FÉRIAS","FRS",IF(_xlpm.a="NTRAB","NT",IF(AND(_xlpm.a="ATESTADO",_xlpm.c=""),"ATD",IF(_xlpm.a="FERIADO","FER",IF(_xlpm.c&lt;&gt;"",IF(_xlpm.c&lt;=_xlpm.x,IF(_xlpm.c&gt;_xlpm.y,"DP","OK"),"ATR"),IF(_xlpm.linhaAnt&lt;_xlpm.limInf,"FAL","")))))))</f>
        <v>FAL</v>
      </c>
      <c r="E11" s="192" t="str">
        <f>IFERROR(IF(C11="","",IF(A13="SÁBADO",IF(ABS((INT($Y$8/100)*60+MOD($Y$8,100))-(INT(C11/100)*60+MOD(C11,100)))&lt;=5,0,(INT($Y$8/100)*60+MOD($Y$8,100))-(INT(C11/100)*60+MOD(C11,100))),IF(ABS((INT($Y$3/100)*60+MOD($Y$3,100))-(INT(C11/100)*60+MOD(C11,100)))&lt;=5,0,(INT($Y$3/100)*60+MOD($Y$3,100))-(INT(C11/100)*60+MOD(C11,100))))),"")</f>
        <v/>
      </c>
      <c r="F11" s="11"/>
      <c r="G11" s="46"/>
      <c r="H11" s="7"/>
      <c r="I11" s="49" t="str">
        <f ca="1">_xlfn.LET(_xlpm.a,F11,_xlpm.c,H11,_xlpm.x,$X$3,_xlpm.y,$Y$3,_xlpm.limInf,$B$51,_xlpm.limSup,$C$51,_xlpm.linhaAnt,F12,IF(_xlpm.a="FÉRIAS","FRS",IF(_xlpm.a="FERIADO","FER",IF(_xlpm.a="NTRAB","NTB",IF(AND(_xlpm.a="ATESTADO",_xlpm.c=""),"ATD",IF(_xlpm.c&lt;&gt;"",IF(_xlpm.c&lt;=_xlpm.x,IF(_xlpm.c&gt;_xlpm.y,"DP","OK"),"ATR"),IF(_xlpm.linhaAnt&lt;_xlpm.limInf,"FAL","")))))))</f>
        <v/>
      </c>
      <c r="J11" s="176" t="str">
        <f>IFERROR(IF(H11="","",IF(F13="SÁBADO",IF(ABS((INT($Y$8/100)*60+MOD($Y$8,100))-(INT(H11/100)*60+MOD(H11,100)))&lt;=5,0,(INT($Y$8/100)*60+MOD($Y$8,100))-(INT(H11/100)*60+MOD(H11,100))),IF(ABS((INT($Y$3/100)*60+MOD($Y$3,100))-(INT(H11/100)*60+MOD(H11,100)))&lt;=5,0,(INT($Y$3/100)*60+MOD($Y$3,100))-(INT(H11/100)*60+MOD(H11,100))))),"")</f>
        <v/>
      </c>
      <c r="K11" s="11"/>
      <c r="L11" s="46"/>
      <c r="M11" s="7"/>
      <c r="N11" s="49" t="str">
        <f ca="1">_xlfn.LET(_xlpm.a,K11,_xlpm.c,M11,_xlpm.x,$X$3,_xlpm.y,$Y$3,_xlpm.limInf,$B$51,_xlpm.limSup,$C$51,_xlpm.linhaAnt,K12,IF(_xlpm.a="FÉRIAS","FRS",IF(_xlpm.a="FERIADO","FER",IF(_xlpm.a="NTRAB","NTB",IF(AND(_xlpm.a="ATESTADO",_xlpm.c=""),"ATD",IF(_xlpm.c&lt;&gt;"",IF(_xlpm.c&lt;=_xlpm.x,IF(_xlpm.c&gt;_xlpm.y,"DP","OK"),"ATR"),IF(_xlpm.linhaAnt&lt;_xlpm.limInf,"FAL","")))))))</f>
        <v/>
      </c>
      <c r="O11" s="192" t="str">
        <f>IF($N$47&lt;&gt;"SIM","",IFERROR(IF(TRIM(M11&amp;"")="","",_xlfn.LET(_xlpm.v,VALUE(TRIM(M11&amp;"")),_xlpm.alvo,IF(K13="SÁBADO",(INT($Y$8/100)*60+MOD($Y$8,100)),(INT($Y$3/100)*60+MOD($Y$3,100))),_xlpm.real,(INT(_xlpm.v/100)*60+MOD(_xlpm.v,100)),_xlpm.dif,_xlpm.alvo-_xlpm.real,IF(ABS(_xlpm.dif)&lt;=5,0,_xlpm.dif))),"ER"))</f>
        <v/>
      </c>
      <c r="P11" s="236"/>
      <c r="Q11" s="235"/>
      <c r="R11" s="190"/>
      <c r="S11" s="239" t="str">
        <f t="shared" si="0"/>
        <v/>
      </c>
      <c r="T11" s="233" t="str">
        <f t="shared" si="1"/>
        <v/>
      </c>
      <c r="U11" s="5"/>
      <c r="V11" s="5"/>
      <c r="W11" s="9" t="s">
        <v>6</v>
      </c>
      <c r="X11" s="9" t="s">
        <v>4</v>
      </c>
    </row>
    <row r="12" spans="1:66" x14ac:dyDescent="0.25">
      <c r="A12" s="41">
        <f ca="1">IF($B$51=3,"HOJE",3)</f>
        <v>3</v>
      </c>
      <c r="B12" s="46"/>
      <c r="C12" s="7"/>
      <c r="D12" s="49" t="str">
        <f ca="1">_xlfn.LET(_xlpm.a,A11,_xlpm.c,C12,_xlpm.x,$X$9,_xlpm.limInf,$B$51,_xlpm.limSup,$C$51,_xlpm.linhaAnt,A12,IF(_xlpm.a="FÉRIAS","FRS",IF(_xlpm.a="NTRAB","NT",IF(AND(_xlpm.a="ATESTADO",_xlpm.c=""),"ATD",IF(_xlpm.a="FERIADO","FER",IF(_xlpm.c&lt;&gt;"",IF(_xlpm.c&gt;=_xlpm.x,"OK","ANT"),IF(_xlpm.linhaAnt&lt;_xlpm.limInf,"FAL","")))))))</f>
        <v>FAL</v>
      </c>
      <c r="E12" s="192" t="str">
        <f>IFERROR(IF(C12="","",IF(ABS((INT($X$4/100)*60+MOD($X$4,100))-(INT(C12/100)*60+MOD(C12,100)))&lt;=5,0,(INT($X$4/100)*60+MOD($X$4,100))-(INT(C12/100)*60+MOD(C12,100))))*-1,"")</f>
        <v/>
      </c>
      <c r="F12" s="41">
        <f ca="1">IF($B$51=13,"HOJE",13)</f>
        <v>13</v>
      </c>
      <c r="G12" s="46"/>
      <c r="H12" s="7"/>
      <c r="I12" s="49" t="str">
        <f ca="1">_xlfn.LET(_xlpm.a,F11,_xlpm.c,H12,_xlpm.x,$X$4,_xlpm.limInf,$B$51,_xlpm.limSup,$C$51,_xlpm.linhaAnt,F12,IF(_xlpm.a="FÉRIAS","FRS",IF(_xlpm.a="FERIADO","FER",IF(_xlpm.a="NTRAB","NTB",IF(AND(_xlpm.a="ATESTADO",_xlpm.c=""),"ATD",IF(_xlpm.c&lt;&gt;"",IF(_xlpm.c&gt;=_xlpm.x,"OK","ANT"),IF(_xlpm.linhaAnt&lt;_xlpm.limInf,"FAL","")))))))</f>
        <v/>
      </c>
      <c r="J12" s="176" t="str">
        <f>IFERROR(IF(H12="","",IF(ABS((INT($X$4/100)*60+MOD($X$4,100))-(INT(H12/100)*60+MOD(H12,100)))&lt;=5,0,(INT($X$4/100)*60+MOD($X$4,100))-(INT(H12/100)*60+MOD(H12,100))))*-1,"")</f>
        <v/>
      </c>
      <c r="K12" s="41">
        <f ca="1">IF($B$51=23,"HOJE",23)</f>
        <v>23</v>
      </c>
      <c r="L12" s="46"/>
      <c r="M12" s="7"/>
      <c r="N12" s="49" t="str">
        <f ca="1">_xlfn.LET(_xlpm.a,K11,_xlpm.c,M12,_xlpm.x,$X$4,_xlpm.limInf,$B$51,_xlpm.limSup,$C$51,_xlpm.linhaAnt,K12,IF(_xlpm.a="FÉRIAS","FRS",IF(_xlpm.a="FERIADO","FER",IF(_xlpm.a="NTRAB","NTB",IF(AND(_xlpm.a="ATESTADO",_xlpm.c=""),"ATD",IF(_xlpm.c&lt;&gt;"",IF(_xlpm.c&gt;=_xlpm.x,"OK","ANT"),IF(_xlpm.linhaAnt&lt;_xlpm.limInf,"FAL","")))))))</f>
        <v/>
      </c>
      <c r="O12" s="192" t="str">
        <f>IF($N$47&lt;&gt;"SIM","",IFERROR(IF(TRIM(M12&amp;"")="","",_xlfn.LET(_xlpm.v,VALUE(TRIM(M12&amp;"")),_xlpm.alvo,(INT($X$4/100)*60+MOD($X$4,100)),_xlpm.real,(INT(_xlpm.v/100)*60+MOD(_xlpm.v,100)),_xlpm.dif,_xlpm.alvo-_xlpm.real,IF(ABS(_xlpm.dif)&lt;=5,0,_xlpm.dif))*-1),"ER"))</f>
        <v/>
      </c>
      <c r="P12" s="231"/>
      <c r="Q12" s="235"/>
      <c r="R12" s="190"/>
      <c r="S12" s="239" t="str">
        <f t="shared" si="0"/>
        <v/>
      </c>
      <c r="T12" s="233" t="str">
        <f t="shared" si="1"/>
        <v/>
      </c>
      <c r="U12" s="5"/>
      <c r="V12" s="5"/>
      <c r="W12" s="9" t="s">
        <v>7</v>
      </c>
      <c r="X12" s="59">
        <f>SUM(X3-5)</f>
        <v>0</v>
      </c>
      <c r="Y12" s="14"/>
    </row>
    <row r="13" spans="1:66" x14ac:dyDescent="0.25">
      <c r="A13" s="41" t="str">
        <f>IF(A9="SÁBADO","DOMINGO",IF(A9="DOMINGO","SEGUNDA",IF(A9="SEGUNDA","TERÇA",IF(A9="SEGUNDA","TERÇA",IF(A9="TERÇA","QUARTA",IF(A9="QUARTA","QUINTA",IF(A9="QUINTA","SEXTA",IF(A9="SEXTA","SÁBADO","ERRO"))))))))</f>
        <v>TERÇA</v>
      </c>
      <c r="B13" s="258" t="s">
        <v>16</v>
      </c>
      <c r="C13" s="259"/>
      <c r="D13" s="259"/>
      <c r="E13" s="192" t="str">
        <f>IFERROR(IF(C13="","",IF(ABS((INT($Y$5/100)*60+MOD($Y$5,100))-(INT(C13/100)*60+MOD(C13,100)))&lt;=5,0,(INT($Y$5/100)*60+MOD($Y$5,100))-(INT(C13/100)*60+MOD(C13,100)))),"")</f>
        <v/>
      </c>
      <c r="F13" s="41" t="str">
        <f>IF(F9="SÁBADO","DOMINGO",IF(F9="DOMINGO","SEGUNDA",IF(F9="SEGUNDA","TERÇA",IF(F9="SEGUNDA","TERÇA",IF(F9="TERÇA","QUARTA",IF(F9="QUARTA","QUINTA",IF(F9="QUINTA","SEXTA",IF(F9="SEXTA","SÁBADO","ERRO"))))))))</f>
        <v>SEXTA</v>
      </c>
      <c r="G13" s="46"/>
      <c r="H13" s="7"/>
      <c r="I13" s="49" t="str">
        <f ca="1">_xlfn.LET(_xlpm.a,F11,_xlpm.c,H13,_xlpm.x,$X$5,_xlpm.y,$Y$5,_xlpm.limInf,$B$51,_xlpm.limSup,$C$51,_xlpm.linhaAnt,F12,IF(_xlpm.a="FÉRIAS","FRS",IF(_xlpm.a="FERIADO","FER",IF(_xlpm.a="NTRAB","NTB",IF(AND(_xlpm.a="ATESTADO",_xlpm.c=""),"ATD",IF(_xlpm.c&lt;&gt;"",IF(_xlpm.c&lt;=_xlpm.x,IF(_xlpm.c&gt;_xlpm.y,"DP","OK"),"ATR"),IF(_xlpm.linhaAnt&lt;_xlpm.limInf,"FAL","")))))))</f>
        <v/>
      </c>
      <c r="J13" s="176" t="str">
        <f>IFERROR(IF(H13="","",IF(ABS((INT($Y$5/100)*60+MOD($Y$5,100))-(INT(H13/100)*60+MOD(H13,100)))&lt;=5,0,(INT($Y$5/100)*60+MOD($Y$5,100))-(INT(H13/100)*60+MOD(H13,100)))),"")</f>
        <v/>
      </c>
      <c r="K13" s="41" t="str">
        <f>IF(K9="SÁBADO","DOMINGO",IF(K9="DOMINGO","SEGUNDA",IF(K9="SEGUNDA","TERÇA",IF(K9="SEGUNDA","TERÇA",IF(K9="TERÇA","QUARTA",IF(K9="QUARTA","QUINTA",IF(K9="QUINTA","SEXTA",IF(K9="SEXTA","SÁBADO","ERRO"))))))))</f>
        <v>SEGUNDA</v>
      </c>
      <c r="L13" s="46"/>
      <c r="M13" s="7"/>
      <c r="N13" s="49" t="str">
        <f ca="1">_xlfn.LET(_xlpm.a,K11,_xlpm.c,M13,_xlpm.x,$X$5,_xlpm.y,$Y$5,_xlpm.limInf,$B$51,_xlpm.limSup,$C$51,_xlpm.linhaAnt,K12,IF(_xlpm.a="FÉRIAS","FRS",IF(_xlpm.a="FERIADO","FER",IF(_xlpm.a="NTRAB","NTB",IF(AND(_xlpm.a="ATESTADO",_xlpm.c=""),"ATD",IF(_xlpm.c&lt;&gt;"",IF(_xlpm.c&lt;=_xlpm.x,IF(_xlpm.c&gt;_xlpm.y,"DP","OK"),"ATR"),IF(_xlpm.linhaAnt&lt;_xlpm.limInf,"FAL","")))))))</f>
        <v/>
      </c>
      <c r="O13" s="192" t="str">
        <f>IF($N$47&lt;&gt;"SIM","",IFERROR(IF(TRIM(M13&amp;"")="","",_xlfn.LET(_xlpm.v,VALUE(TRIM(M13&amp;"")),_xlpm.alvo,(INT($Y$5/100)*60+MOD($Y$5,100)),_xlpm.real,(INT(_xlpm.v/100)*60+MOD(_xlpm.v,100)),_xlpm.dif,_xlpm.alvo-_xlpm.real,IF(ABS(_xlpm.dif)&lt;=5,0,_xlpm.dif))),"ER"))</f>
        <v/>
      </c>
      <c r="P13" s="231"/>
      <c r="Q13" s="235"/>
      <c r="R13" s="190"/>
      <c r="S13" s="239" t="str">
        <f t="shared" si="0"/>
        <v/>
      </c>
      <c r="T13" s="233" t="str">
        <f t="shared" si="1"/>
        <v/>
      </c>
      <c r="U13" s="5"/>
      <c r="V13" s="5"/>
      <c r="W13" s="9" t="s">
        <v>2</v>
      </c>
      <c r="X13" s="59">
        <f>X4</f>
        <v>0</v>
      </c>
      <c r="Y13" s="14"/>
    </row>
    <row r="14" spans="1:66" x14ac:dyDescent="0.25">
      <c r="A14" s="38"/>
      <c r="B14" s="258"/>
      <c r="C14" s="259"/>
      <c r="D14" s="259"/>
      <c r="E14" s="192" t="str">
        <f>IFERROR(IF(C14="","",IF(ABS((INT($X$6/100)*60+MOD($X$6,100))-(INT(C14/100)*60+MOD(C14,100)))&lt;=5,0,(INT($X$6/100)*60+MOD($X$6,100))-(INT(C14/100)*60+MOD(C14,100))))*-1,"")</f>
        <v/>
      </c>
      <c r="F14" s="38"/>
      <c r="G14" s="46"/>
      <c r="H14" s="7"/>
      <c r="I14" s="49" t="str">
        <f ca="1">_xlfn.LET(_xlpm.a,F11,_xlpm.c,H14,_xlpm.x,$X$6,_xlpm.limInf,$B$51,_xlpm.limSup,$C$51,_xlpm.linhaAnt,F12,IF(_xlpm.a="FÉRIAS","FRS",IF(_xlpm.a="FERIADO","FER",IF(_xlpm.a="NTRAB","NTB",IF(AND(_xlpm.a="ATESTADO",_xlpm.c=""),"ATD",IF(_xlpm.c&lt;&gt;"",IF(_xlpm.c&gt;=_xlpm.x,"OK","ANT"),IF(_xlpm.linhaAnt&lt;_xlpm.limInf,"FAL","")))))))</f>
        <v/>
      </c>
      <c r="J14" s="176" t="str">
        <f>IFERROR(IF(H14="","",IF(ABS((INT($X$6/100)*60+MOD($X$6,100))-(INT(H14/100)*60+MOD(H14,100)))&lt;=5,0,(INT($X$6/100)*60+MOD($X$6,100))-(INT(H14/100)*60+MOD(H14,100))))*-1,"")</f>
        <v/>
      </c>
      <c r="K14" s="38"/>
      <c r="L14" s="46"/>
      <c r="M14" s="7"/>
      <c r="N14" s="49" t="str">
        <f ca="1">_xlfn.LET(_xlpm.a,K11,_xlpm.c,M14,_xlpm.x,$X$6,_xlpm.limInf,$B$51,_xlpm.limSup,$C$51,_xlpm.linhaAnt,K12,IF(_xlpm.a="FÉRIAS","FRS",IF(_xlpm.a="FERIADO","FER",IF(_xlpm.a="NTRAB","NTB",IF(AND(_xlpm.a="ATESTADO",_xlpm.c=""),"ATD",IF(_xlpm.c&lt;&gt;"",IF(_xlpm.c&gt;=_xlpm.x,"OK","ANT"),IF(_xlpm.linhaAnt&lt;_xlpm.limInf,"FAL","")))))))</f>
        <v/>
      </c>
      <c r="O14" s="192" t="str">
        <f>IF($N$47&lt;&gt;"SIM","",IFERROR(IF(TRIM(M14&amp;"")="","",_xlfn.LET(_xlpm.v,VALUE(TRIM(M14&amp;"")),_xlpm.alvo,(INT($X$6/100)*60+MOD($X$6,100)),_xlpm.real,(INT(_xlpm.v/100)*60+MOD(_xlpm.v,100)),_xlpm.dif,_xlpm.alvo-_xlpm.real,IF(ABS(_xlpm.dif)&lt;=5,0,_xlpm.dif))*-1),"ER"))</f>
        <v/>
      </c>
      <c r="P14" s="236"/>
      <c r="Q14" s="235"/>
      <c r="R14" s="190"/>
      <c r="S14" s="239" t="str">
        <f t="shared" si="0"/>
        <v/>
      </c>
      <c r="T14" s="233" t="str">
        <f t="shared" si="1"/>
        <v/>
      </c>
      <c r="U14" s="5"/>
      <c r="W14" s="9" t="s">
        <v>8</v>
      </c>
      <c r="X14" s="59">
        <f>SUM(X5-5)</f>
        <v>0</v>
      </c>
    </row>
    <row r="15" spans="1:66" ht="15" customHeight="1" x14ac:dyDescent="0.25">
      <c r="A15" s="12"/>
      <c r="B15" s="272" t="s">
        <v>10</v>
      </c>
      <c r="C15" s="273"/>
      <c r="D15" s="273"/>
      <c r="E15" s="192" t="str">
        <f>IFERROR(IF(C15="","",IF(A17="SÁBADO",IF(ABS((INT($Y$8/100)*60+MOD($Y$8,100))-(INT(C15/100)*60+MOD(C15,100)))&lt;=5,0,(INT($Y$8/100)*60+MOD($Y$8,100))-(INT(C15/100)*60+MOD(C15,100))),IF(ABS((INT($Y$3/100)*60+MOD($Y$3,100))-(INT(C15/100)*60+MOD(C15,100)))&lt;=5,0,(INT($Y$3/100)*60+MOD($Y$3,100))-(INT(C15/100)*60+MOD(C15,100))))),"")</f>
        <v/>
      </c>
      <c r="F15" s="12"/>
      <c r="G15" s="47"/>
      <c r="H15" s="48"/>
      <c r="I15" s="50" t="str">
        <f ca="1">_xlfn.LET(_xlpm.a,F15,_xlpm.c,H15,_xlpm.x,$X$3,_xlpm.y,$Y$3,_xlpm.limInf,$B$51,_xlpm.limSup,$C$51,_xlpm.linhaAnt,F16,IF(_xlpm.a="FÉRIAS","FRS",IF(_xlpm.a="FERIADO","FER",IF(_xlpm.a="NTRAB","NTB",IF(AND(_xlpm.a="ATESTADO",_xlpm.c=""),"ATD",IF(_xlpm.c&lt;&gt;"",IF(_xlpm.c&lt;=_xlpm.x,IF(_xlpm.c&gt;_xlpm.y,"DP","OK"),"ATR"),IF(_xlpm.linhaAnt&lt;_xlpm.limInf,"FAL","")))))))</f>
        <v/>
      </c>
      <c r="J15" s="176" t="str">
        <f>IFERROR(IF(H15="","",IF(F17="SÁBADO",IF(ABS((INT($Y$8/100)*60+MOD($Y$8,100))-(INT(H15/100)*60+MOD(H15,100)))&lt;=5,0,(INT($Y$8/100)*60+MOD($Y$8,100))-(INT(H15/100)*60+MOD(H15,100))),IF(ABS((INT($Y$3/100)*60+MOD($Y$3,100))-(INT(H15/100)*60+MOD(H15,100)))&lt;=5,0,(INT($Y$3/100)*60+MOD($Y$3,100))-(INT(H15/100)*60+MOD(H15,100))))),"")</f>
        <v/>
      </c>
      <c r="K15" s="12"/>
      <c r="L15" s="46"/>
      <c r="M15" s="7"/>
      <c r="N15" s="49" t="str">
        <f ca="1">_xlfn.LET(_xlpm.a,K15,_xlpm.c,M15,_xlpm.x,$X$8,_xlpm.y,$Y$8,_xlpm.limInf,$B$51,_xlpm.limSup,$C$51,_xlpm.linhaAnt,K16,IF(_xlpm.a="FÉRIAS","FRS",IF(_xlpm.a="NTRAB","NT",IF(AND(_xlpm.a="ATESTADO",_xlpm.c=""),"ATD",IF(_xlpm.a="FERIADO","FER",IF(_xlpm.c&lt;&gt;"",IF(_xlpm.c&lt;=_xlpm.x,IF(_xlpm.c&gt;_xlpm.y,"DP","OK"),"ATR"),IF(_xlpm.linhaAnt&lt;_xlpm.limInf,"FAL","")))))))</f>
        <v/>
      </c>
      <c r="O15" s="192" t="str">
        <f>IF($N$47&lt;&gt;"SIM","",IFERROR(IF(TRIM(M15&amp;"")="","",_xlfn.LET(_xlpm.v,VALUE(TRIM(M15&amp;"")),_xlpm.alvo,IF(K17="SÁBADO",(INT($Y$8/100)*60+MOD($Y$8,100)),(INT($Y$3/100)*60+MOD($Y$3,100))),_xlpm.real,(INT(_xlpm.v/100)*60+MOD(_xlpm.v,100)),_xlpm.dif,_xlpm.alvo-_xlpm.real,IF(ABS(_xlpm.dif)&lt;=5,0,_xlpm.dif))),"ER"))</f>
        <v/>
      </c>
      <c r="P15" s="231"/>
      <c r="Q15" s="235"/>
      <c r="R15" s="190"/>
      <c r="S15" s="239" t="str">
        <f t="shared" si="0"/>
        <v/>
      </c>
      <c r="T15" s="233" t="str">
        <f t="shared" si="1"/>
        <v/>
      </c>
      <c r="U15" s="5"/>
      <c r="W15" s="9" t="s">
        <v>3</v>
      </c>
      <c r="X15" s="59">
        <f>X6</f>
        <v>0</v>
      </c>
    </row>
    <row r="16" spans="1:66" x14ac:dyDescent="0.25">
      <c r="A16" s="42">
        <f ca="1">IF($B$51=4,"HOJE",4)</f>
        <v>4</v>
      </c>
      <c r="B16" s="272"/>
      <c r="C16" s="273"/>
      <c r="D16" s="273"/>
      <c r="E16" s="192" t="str">
        <f>IFERROR(IF(C16="","",IF(ABS((INT($X$4/100)*60+MOD($X$4,100))-(INT(C16/100)*60+MOD(C16,100)))&lt;=5,0,(INT($X$4/100)*60+MOD($X$4,100))-(INT(C16/100)*60+MOD(C16,100))))*-1,"")</f>
        <v/>
      </c>
      <c r="F16" s="42">
        <f ca="1">IF($B$51=14,"HOJE",14)</f>
        <v>14</v>
      </c>
      <c r="G16" s="47"/>
      <c r="H16" s="48"/>
      <c r="I16" s="50" t="str">
        <f ca="1">_xlfn.LET(_xlpm.a,F15,_xlpm.c,H16,_xlpm.x,$X$4,_xlpm.limInf,$B$51,_xlpm.limSup,$C$51,_xlpm.linhaAnt,F16,IF(_xlpm.a="FÉRIAS","FRS",IF(_xlpm.a="FERIADO","FER",IF(_xlpm.a="NTRAB","NTB",IF(AND(_xlpm.a="ATESTADO",_xlpm.c=""),"ATD",IF(_xlpm.c&lt;&gt;"",IF(_xlpm.c&gt;=_xlpm.x,"OK","ANT"),IF(_xlpm.linhaAnt&lt;_xlpm.limInf,"FAL","")))))))</f>
        <v/>
      </c>
      <c r="J16" s="176" t="str">
        <f>IFERROR(IF(H16="","",IF(ABS((INT($X$4/100)*60+MOD($X$4,100))-(INT(H16/100)*60+MOD(H16,100)))&lt;=5,0,(INT($X$4/100)*60+MOD($X$4,100))-(INT(H16/100)*60+MOD(H16,100))))*-1,"")</f>
        <v/>
      </c>
      <c r="K16" s="42">
        <f ca="1">IF($B$51=24,"HOJE",24)</f>
        <v>24</v>
      </c>
      <c r="L16" s="46"/>
      <c r="M16" s="7"/>
      <c r="N16" s="49" t="str">
        <f ca="1">_xlfn.LET(_xlpm.a,K15,_xlpm.c,M16,_xlpm.x,$X$9,_xlpm.limInf,$B$51,_xlpm.limSup,$C$51,_xlpm.linhaAnt,K16,IF(_xlpm.a="FÉRIAS","FRS",IF(_xlpm.a="NTRAB","NT",IF(AND(_xlpm.a="ATESTADO",_xlpm.c=""),"ATD",IF(_xlpm.a="FERIADO","FER",IF(_xlpm.c&lt;&gt;"",IF(_xlpm.c&gt;=_xlpm.x,"OK","ANT"),IF(_xlpm.linhaAnt&lt;_xlpm.limInf,"FAL","")))))))</f>
        <v/>
      </c>
      <c r="O16" s="192" t="str">
        <f>IF($N$47&lt;&gt;"SIM","",IFERROR(IF(TRIM(M16&amp;"")="","",_xlfn.LET(_xlpm.v,VALUE(TRIM(M16&amp;"")),_xlpm.alvo,(INT($X$4/100)*60+MOD($X$4,100)),_xlpm.real,(INT(_xlpm.v/100)*60+MOD(_xlpm.v,100)),_xlpm.dif,_xlpm.alvo-_xlpm.real,IF(ABS(_xlpm.dif)&lt;=5,0,_xlpm.dif))*-1),"ER"))</f>
        <v/>
      </c>
      <c r="P16" s="231"/>
      <c r="Q16" s="235"/>
      <c r="R16" s="190"/>
      <c r="S16" s="239" t="str">
        <f t="shared" si="0"/>
        <v/>
      </c>
      <c r="T16" s="233" t="str">
        <f t="shared" si="1"/>
        <v/>
      </c>
      <c r="U16" s="5"/>
      <c r="W16" s="5"/>
    </row>
    <row r="17" spans="1:23" x14ac:dyDescent="0.25">
      <c r="A17" s="42" t="str">
        <f>IF(A13="SÁBADO","DOMINGO",IF(A13="DOMINGO","SEGUNDA",IF(A13="SEGUNDA","TERÇA",IF(A13="SEGUNDA","TERÇA",IF(A13="TERÇA","QUARTA",IF(A13="QUARTA","QUINTA",IF(A13="QUINTA","SEXTA",IF(A13="SEXTA","SÁBADO","ERRO"))))))))</f>
        <v>QUARTA</v>
      </c>
      <c r="B17" s="272"/>
      <c r="C17" s="273"/>
      <c r="D17" s="273"/>
      <c r="E17" s="192" t="str">
        <f>IFERROR(IF(C17="","",IF(ABS((INT($Y$5/100)*60+MOD($Y$5,100))-(INT(C17/100)*60+MOD(C17,100)))&lt;=5,0,(INT($Y$5/100)*60+MOD($Y$5,100))-(INT(C17/100)*60+MOD(C17,100)))),"")</f>
        <v/>
      </c>
      <c r="F17" s="42" t="str">
        <f>IF(F13="SÁBADO","DOMINGO",IF(F13="DOMINGO","SEGUNDA",IF(F13="SEGUNDA","TERÇA",IF(F13="SEGUNDA","TERÇA",IF(F13="TERÇA","QUARTA",IF(F13="QUARTA","QUINTA",IF(F13="QUINTA","SEXTA",IF(F13="SEXTA","SÁBADO","ERRO"))))))))</f>
        <v>SÁBADO</v>
      </c>
      <c r="G17" s="47"/>
      <c r="H17" s="48"/>
      <c r="I17" s="50" t="str">
        <f ca="1">_xlfn.LET(_xlpm.a,F15,_xlpm.c,H17,_xlpm.x,$X$5,_xlpm.y,$Y$5,_xlpm.limInf,$B$51,_xlpm.limSup,$C$51,_xlpm.linhaAnt,F16,IF(_xlpm.a="FÉRIAS","FRS",IF(_xlpm.a="FERIADO","FER",IF(_xlpm.a="NTRAB","NTB",IF(AND(_xlpm.a="ATESTADO",_xlpm.c=""),"ATD",IF(_xlpm.c&lt;&gt;"",IF(_xlpm.c&lt;=_xlpm.x,IF(_xlpm.c&gt;_xlpm.y,"DP","OK"),"ATR"),IF(_xlpm.linhaAnt&lt;_xlpm.limInf,"FAL","")))))))</f>
        <v/>
      </c>
      <c r="J17" s="176" t="str">
        <f>IFERROR(IF(H17="","",IF(ABS((INT($Y$5/100)*60+MOD($Y$5,100))-(INT(H17/100)*60+MOD(H17,100)))&lt;=5,0,(INT($Y$5/100)*60+MOD($Y$5,100))-(INT(H17/100)*60+MOD(H17,100)))),"")</f>
        <v/>
      </c>
      <c r="K17" s="42" t="str">
        <f>IF(K13="SÁBADO","DOMINGO",IF(K13="DOMINGO","SEGUNDA",IF(K13="SEGUNDA","TERÇA",IF(K13="SEGUNDA","TERÇA",IF(K13="TERÇA","QUARTA",IF(K13="QUARTA","QUINTA",IF(K13="QUINTA","SEXTA",IF(K13="SEXTA","SÁBADO","ERRO"))))))))</f>
        <v>TERÇA</v>
      </c>
      <c r="L17" s="258" t="s">
        <v>16</v>
      </c>
      <c r="M17" s="259"/>
      <c r="N17" s="259"/>
      <c r="O17" s="192" t="str">
        <f>IF($N$47&lt;&gt;"SIM","",IFERROR(IF(TRIM(M17&amp;"")="","",_xlfn.LET(_xlpm.v,VALUE(TRIM(M17&amp;"")),_xlpm.alvo,(INT($Y$5/100)*60+MOD($Y$5,100)),_xlpm.real,(INT(_xlpm.v/100)*60+MOD(_xlpm.v,100)),_xlpm.dif,_xlpm.alvo-_xlpm.real,IF(ABS(_xlpm.dif)&lt;=5,0,_xlpm.dif))),"ER"))</f>
        <v/>
      </c>
      <c r="P17" s="236"/>
      <c r="Q17" s="235"/>
      <c r="R17" s="190"/>
      <c r="S17" s="239" t="str">
        <f t="shared" si="0"/>
        <v/>
      </c>
      <c r="T17" s="233" t="str">
        <f t="shared" si="1"/>
        <v/>
      </c>
      <c r="U17" s="5"/>
      <c r="W17" s="5"/>
    </row>
    <row r="18" spans="1:23" x14ac:dyDescent="0.25">
      <c r="A18" s="82"/>
      <c r="B18" s="272"/>
      <c r="C18" s="273"/>
      <c r="D18" s="273"/>
      <c r="E18" s="192" t="str">
        <f>IFERROR(IF(C18="","",IF(ABS((INT($X$6/100)*60+MOD($X$6,100))-(INT(C18/100)*60+MOD(C18,100)))&lt;=5,0,(INT($X$6/100)*60+MOD($X$6,100))-(INT(C18/100)*60+MOD(C18,100))))*-1,"")</f>
        <v/>
      </c>
      <c r="F18" s="82"/>
      <c r="G18" s="47"/>
      <c r="H18" s="48"/>
      <c r="I18" s="50" t="str">
        <f ca="1">_xlfn.LET(_xlpm.a,F15,_xlpm.c,H18,_xlpm.x,$X$6,_xlpm.limInf,$B$51,_xlpm.limSup,$C$51,_xlpm.linhaAnt,F16,IF(_xlpm.a="FÉRIAS","FRS",IF(_xlpm.a="FERIADO","FER",IF(_xlpm.a="NTRAB","NTB",IF(AND(_xlpm.a="ATESTADO",_xlpm.c=""),"ATD",IF(_xlpm.c&lt;&gt;"",IF(_xlpm.c&gt;=_xlpm.x,"OK","ANT"),IF(_xlpm.linhaAnt&lt;_xlpm.limInf,"FAL","")))))))</f>
        <v/>
      </c>
      <c r="J18" s="176" t="str">
        <f>IFERROR(IF(H18="","",IF(ABS((INT($X$6/100)*60+MOD($X$6,100))-(INT(H18/100)*60+MOD(H18,100)))&lt;=5,0,(INT($X$6/100)*60+MOD($X$6,100))-(INT(H18/100)*60+MOD(H18,100))))*-1,"")</f>
        <v/>
      </c>
      <c r="K18" s="82"/>
      <c r="L18" s="258"/>
      <c r="M18" s="259"/>
      <c r="N18" s="259"/>
      <c r="O18" s="192" t="str">
        <f>IF($N$47&lt;&gt;"SIM","",IFERROR(IF(TRIM(M18&amp;"")="","",_xlfn.LET(_xlpm.v,VALUE(TRIM(M18&amp;"")),_xlpm.alvo,(INT($X$6/100)*60+MOD($X$6,100)),_xlpm.real,(INT(_xlpm.v/100)*60+MOD(_xlpm.v,100)),_xlpm.dif,_xlpm.alvo-_xlpm.real,IF(ABS(_xlpm.dif)&lt;=5,0,_xlpm.dif))*-1),"ER"))</f>
        <v/>
      </c>
      <c r="P18" s="236"/>
      <c r="Q18" s="235"/>
      <c r="R18" s="190"/>
      <c r="S18" s="239" t="str">
        <f t="shared" si="0"/>
        <v/>
      </c>
      <c r="T18" s="233" t="str">
        <f t="shared" si="1"/>
        <v/>
      </c>
      <c r="U18" s="5"/>
      <c r="V18" s="5"/>
      <c r="W18" s="5"/>
    </row>
    <row r="19" spans="1:23" ht="15" customHeight="1" x14ac:dyDescent="0.25">
      <c r="A19" s="11"/>
      <c r="B19" s="46"/>
      <c r="C19" s="7"/>
      <c r="D19" s="49" t="str">
        <f ca="1">_xlfn.LET(_xlpm.a,A19,_xlpm.c,C19,_xlpm.x,$X$3,_xlpm.y,$Y$3,_xlpm.limInf,$B$51,_xlpm.limSup,$C$51,_xlpm.linhaAnt,A20,IF(_xlpm.a="FÉRIAS","FRS",IF(_xlpm.a="FERIADO","FER",IF(_xlpm.a="NTRAB","NTB",IF(AND(_xlpm.a="ATESTADO",_xlpm.c=""),"ATD",IF(_xlpm.c&lt;&gt;"",IF(_xlpm.c&lt;=_xlpm.x,IF(_xlpm.c&gt;_xlpm.y,"DP","OK"),"ATR"),IF(_xlpm.linhaAnt&lt;_xlpm.limInf,"FAL","")))))))</f>
        <v>FAL</v>
      </c>
      <c r="E19" s="192" t="str">
        <f>IFERROR(IF(C19="","",IF(A21="SÁBADO",IF(ABS((INT($Y$8/100)*60+MOD($Y$8,100))-(INT(C19/100)*60+MOD(C19,100)))&lt;=5,0,(INT($Y$8/100)*60+MOD($Y$8,100))-(INT(C19/100)*60+MOD(C19,100))),IF(ABS((INT($Y$3/100)*60+MOD($Y$3,100))-(INT(C19/100)*60+MOD(C19,100)))&lt;=5,0,(INT($Y$3/100)*60+MOD($Y$3,100))-(INT(C19/100)*60+MOD(C19,100))))),"")</f>
        <v/>
      </c>
      <c r="F19" s="11"/>
      <c r="G19" s="46"/>
      <c r="H19" s="7"/>
      <c r="I19" s="49" t="str">
        <f ca="1">_xlfn.LET(_xlpm.a,F19,_xlpm.c,H19,_xlpm.x,$X$3,_xlpm.y,$Y$3,_xlpm.limInf,$B$51,_xlpm.limSup,$C$51,_xlpm.linhaAnt,F20,IF(_xlpm.a="FÉRIAS","FRS",IF(_xlpm.a="FERIADO","FER",IF(_xlpm.a="NTRAB","NTB",IF(AND(_xlpm.a="ATESTADO",_xlpm.c=""),"ATD",IF(_xlpm.c&lt;&gt;"",IF(_xlpm.c&lt;=_xlpm.x,IF(_xlpm.c&gt;_xlpm.y,"DP","OK"),"ATR"),IF(_xlpm.linhaAnt&lt;_xlpm.limInf,"FAL","")))))))</f>
        <v/>
      </c>
      <c r="J19" s="176" t="str">
        <f>IFERROR(IF(H19="","",IF(F21="SÁBADO",IF(ABS((INT($Y$8/100)*60+MOD($Y$8,100))-(INT(H19/100)*60+MOD(H19,100)))&lt;=5,0,(INT($Y$8/100)*60+MOD($Y$8,100))-(INT(H19/100)*60+MOD(H19,100))),IF(ABS((INT($Y$3/100)*60+MOD($Y$3,100))-(INT(H19/100)*60+MOD(H19,100)))&lt;=5,0,(INT($Y$3/100)*60+MOD($Y$3,100))-(INT(H19/100)*60+MOD(H19,100))))),"")</f>
        <v/>
      </c>
      <c r="K19" s="11"/>
      <c r="L19" s="256" t="s">
        <v>10</v>
      </c>
      <c r="M19" s="257"/>
      <c r="N19" s="257"/>
      <c r="O19" s="192" t="str">
        <f>IF($N$47&lt;&gt;"SIM","",IFERROR(IF(TRIM(M19&amp;"")="","",_xlfn.LET(_xlpm.v,VALUE(TRIM(M19&amp;"")),_xlpm.alvo,IF(K21="SÁBADO",(INT($Y$8/100)*60+MOD($Y$8,100)),(INT($Y$3/100)*60+MOD($Y$3,100))),_xlpm.real,(INT(_xlpm.v/100)*60+MOD(_xlpm.v,100)),_xlpm.dif,_xlpm.alvo-_xlpm.real,IF(ABS(_xlpm.dif)&lt;=5,0,_xlpm.dif))),"ER"))</f>
        <v/>
      </c>
      <c r="P19" s="236"/>
      <c r="Q19" s="235"/>
      <c r="R19" s="190"/>
      <c r="S19" s="239" t="str">
        <f t="shared" si="0"/>
        <v/>
      </c>
      <c r="T19" s="233" t="str">
        <f t="shared" si="1"/>
        <v/>
      </c>
      <c r="U19" s="5"/>
      <c r="V19" s="5"/>
      <c r="W19" s="5"/>
    </row>
    <row r="20" spans="1:23" x14ac:dyDescent="0.25">
      <c r="A20" s="41">
        <f ca="1">IF($B$51=5,"HOJE",5)</f>
        <v>5</v>
      </c>
      <c r="B20" s="46"/>
      <c r="C20" s="7"/>
      <c r="D20" s="49" t="str">
        <f ca="1">_xlfn.LET(_xlpm.a,A19,_xlpm.c,C20,_xlpm.x,$X$4,_xlpm.limInf,$B$51,_xlpm.limSup,$C$51,_xlpm.linhaAnt,A20,IF(_xlpm.a="FÉRIAS","FRS",IF(_xlpm.a="FERIADO","FER",IF(_xlpm.a="NTRAB","NTB",IF(AND(_xlpm.a="ATESTADO",_xlpm.c=""),"ATD",IF(_xlpm.c&lt;&gt;"",IF(_xlpm.c&gt;=_xlpm.x,"OK","ANT"),IF(_xlpm.linhaAnt&lt;_xlpm.limInf,"FAL","")))))))</f>
        <v>FAL</v>
      </c>
      <c r="E20" s="192" t="str">
        <f>IFERROR(IF(C20="","",IF(ABS((INT($X$4/100)*60+MOD($X$4,100))-(INT(C20/100)*60+MOD(C20,100)))&lt;=5,0,(INT($X$4/100)*60+MOD($X$4,100))-(INT(C20/100)*60+MOD(C20,100))))*-1,"")</f>
        <v/>
      </c>
      <c r="F20" s="41">
        <f ca="1">IF($B$51=15,"HOJE",15)</f>
        <v>15</v>
      </c>
      <c r="G20" s="46"/>
      <c r="H20" s="7"/>
      <c r="I20" s="49" t="str">
        <f ca="1">_xlfn.LET(_xlpm.a,F19,_xlpm.c,H20,_xlpm.x,$X$4,_xlpm.limInf,$B$51,_xlpm.limSup,$C$51,_xlpm.linhaAnt,F20,IF(_xlpm.a="FÉRIAS","FRS",IF(_xlpm.a="FERIADO","FER",IF(_xlpm.a="NTRAB","NTB",IF(AND(_xlpm.a="ATESTADO",_xlpm.c=""),"ATD",IF(_xlpm.c&lt;&gt;"",IF(_xlpm.c&gt;=_xlpm.x,"OK","ANT"),IF(_xlpm.linhaAnt&lt;_xlpm.limInf,"FAL","")))))))</f>
        <v/>
      </c>
      <c r="J20" s="176" t="str">
        <f>IFERROR(IF(H20="","",IF(ABS((INT($X$4/100)*60+MOD($X$4,100))-(INT(H20/100)*60+MOD(H20,100)))&lt;=5,0,(INT($X$4/100)*60+MOD($X$4,100))-(INT(H20/100)*60+MOD(H20,100))))*-1,"")</f>
        <v/>
      </c>
      <c r="K20" s="41">
        <f ca="1">IF($B$51=25,"HOJE",25)</f>
        <v>25</v>
      </c>
      <c r="L20" s="256"/>
      <c r="M20" s="257"/>
      <c r="N20" s="257"/>
      <c r="O20" s="192" t="str">
        <f>IF($N$47&lt;&gt;"SIM","",IFERROR(IF(TRIM(M20&amp;"")="","",_xlfn.LET(_xlpm.v,VALUE(TRIM(M20&amp;"")),_xlpm.alvo,(INT($X$4/100)*60+MOD($X$4,100)),_xlpm.real,(INT(_xlpm.v/100)*60+MOD(_xlpm.v,100)),_xlpm.dif,_xlpm.alvo-_xlpm.real,IF(ABS(_xlpm.dif)&lt;=5,0,_xlpm.dif))*-1),"ER"))</f>
        <v/>
      </c>
      <c r="P20" s="231"/>
      <c r="Q20" s="235"/>
      <c r="R20" s="190"/>
      <c r="S20" s="239" t="str">
        <f t="shared" si="0"/>
        <v/>
      </c>
      <c r="T20" s="233" t="str">
        <f t="shared" si="1"/>
        <v/>
      </c>
      <c r="U20" s="5"/>
      <c r="V20" s="5"/>
      <c r="W20" s="5"/>
    </row>
    <row r="21" spans="1:23" x14ac:dyDescent="0.25">
      <c r="A21" s="41" t="str">
        <f>IF(A17="SÁBADO","DOMINGO",IF(A17="DOMINGO","SEGUNDA",IF(A17="SEGUNDA","TERÇA",IF(A17="SEGUNDA","TERÇA",IF(A17="TERÇA","QUARTA",IF(A17="QUARTA","QUINTA",IF(A17="QUINTA","SEXTA",IF(A17="SEXTA","SÁBADO","ERRO"))))))))</f>
        <v>QUINTA</v>
      </c>
      <c r="B21" s="46"/>
      <c r="C21" s="7"/>
      <c r="D21" s="49" t="str">
        <f ca="1">_xlfn.LET(_xlpm.a,A19,_xlpm.c,C21,_xlpm.x,$X$5,_xlpm.y,$Y$5,_xlpm.limInf,$B$51,_xlpm.limSup,$C$51,_xlpm.linhaAnt,A20,IF(_xlpm.a="FÉRIAS","FRS",IF(_xlpm.a="FERIADO","FER",IF(_xlpm.a="NTRAB","NTB",IF(AND(_xlpm.a="ATESTADO",_xlpm.c=""),"ATD",IF(_xlpm.c&lt;&gt;"",IF(_xlpm.c&lt;=_xlpm.x,IF(_xlpm.c&gt;_xlpm.y,"DP","OK"),"ATR"),IF(_xlpm.linhaAnt&lt;_xlpm.limInf,"FAL","")))))))</f>
        <v>FAL</v>
      </c>
      <c r="E21" s="192" t="str">
        <f>IFERROR(IF(C21="","",IF(ABS((INT($Y$5/100)*60+MOD($Y$5,100))-(INT(C21/100)*60+MOD(C21,100)))&lt;=5,0,(INT($Y$5/100)*60+MOD($Y$5,100))-(INT(C21/100)*60+MOD(C21,100)))),"")</f>
        <v/>
      </c>
      <c r="F21" s="41" t="str">
        <f>IF(F17="SÁBADO","DOMINGO",IF(F17="DOMINGO","SEGUNDA",IF(F17="SEGUNDA","TERÇA",IF(F17="SEGUNDA","TERÇA",IF(F17="TERÇA","QUARTA",IF(F17="QUARTA","QUINTA",IF(F17="QUINTA","SEXTA",IF(F17="SEXTA","SÁBADO","ERRO"))))))))</f>
        <v>DOMINGO</v>
      </c>
      <c r="G21" s="46"/>
      <c r="H21" s="7"/>
      <c r="I21" s="49" t="str">
        <f ca="1">_xlfn.LET(_xlpm.a,F19,_xlpm.c,H21,_xlpm.x,$X$5,_xlpm.y,$Y$5,_xlpm.limInf,$B$51,_xlpm.limSup,$C$51,_xlpm.linhaAnt,F20,IF(_xlpm.a="FÉRIAS","FRS",IF(_xlpm.a="FERIADO","FER",IF(_xlpm.a="NTRAB","NTB",IF(AND(_xlpm.a="ATESTADO",_xlpm.c=""),"ATD",IF(_xlpm.c&lt;&gt;"",IF(_xlpm.c&lt;=_xlpm.x,IF(_xlpm.c&gt;_xlpm.y,"DP","OK"),"ATR"),IF(_xlpm.linhaAnt&lt;_xlpm.limInf,"FAL","")))))))</f>
        <v/>
      </c>
      <c r="J21" s="176" t="str">
        <f>IFERROR(IF(H21="","",IF(ABS((INT($Y$5/100)*60+MOD($Y$5,100))-(INT(H21/100)*60+MOD(H21,100)))&lt;=5,0,(INT($Y$5/100)*60+MOD($Y$5,100))-(INT(H21/100)*60+MOD(H21,100)))),"")</f>
        <v/>
      </c>
      <c r="K21" s="41" t="str">
        <f>IF(K17="SÁBADO","DOMINGO",IF(K17="DOMINGO","SEGUNDA",IF(K17="SEGUNDA","TERÇA",IF(K17="SEGUNDA","TERÇA",IF(K17="TERÇA","QUARTA",IF(K17="QUARTA","QUINTA",IF(K17="QUINTA","SEXTA",IF(K17="SEXTA","SÁBADO","ERRO"))))))))</f>
        <v>QUARTA</v>
      </c>
      <c r="L21" s="256"/>
      <c r="M21" s="257"/>
      <c r="N21" s="257"/>
      <c r="O21" s="192" t="str">
        <f>IF($N$47&lt;&gt;"SIM","",IFERROR(IF(TRIM(M21&amp;"")="","",_xlfn.LET(_xlpm.v,VALUE(TRIM(M21&amp;"")),_xlpm.alvo,(INT($Y$5/100)*60+MOD($Y$5,100)),_xlpm.real,(INT(_xlpm.v/100)*60+MOD(_xlpm.v,100)),_xlpm.dif,_xlpm.alvo-_xlpm.real,IF(ABS(_xlpm.dif)&lt;=5,0,_xlpm.dif))),"ER"))</f>
        <v/>
      </c>
      <c r="P21" s="231"/>
      <c r="Q21" s="235"/>
      <c r="R21" s="190"/>
      <c r="S21" s="239" t="str">
        <f t="shared" si="0"/>
        <v/>
      </c>
      <c r="T21" s="233" t="str">
        <f t="shared" si="1"/>
        <v/>
      </c>
      <c r="U21" s="5"/>
      <c r="V21" s="5"/>
      <c r="W21" s="5"/>
    </row>
    <row r="22" spans="1:23" x14ac:dyDescent="0.25">
      <c r="A22" s="38"/>
      <c r="B22" s="46"/>
      <c r="C22" s="7"/>
      <c r="D22" s="49" t="str">
        <f ca="1">_xlfn.LET(_xlpm.a,A19,_xlpm.c,C22,_xlpm.x,$X$6,_xlpm.limInf,$B$51,_xlpm.limSup,$C$51,_xlpm.linhaAnt,A20,IF(_xlpm.a="FÉRIAS","FRS",IF(_xlpm.a="FERIADO","FER",IF(_xlpm.a="NTRAB","NTB",IF(AND(_xlpm.a="ATESTADO",_xlpm.c=""),"ATD",IF(_xlpm.c&lt;&gt;"",IF(_xlpm.c&gt;=_xlpm.x,"OK","ANT"),IF(_xlpm.linhaAnt&lt;_xlpm.limInf,"FAL","")))))))</f>
        <v>FAL</v>
      </c>
      <c r="E22" s="192" t="str">
        <f>IFERROR(IF(C22="","",IF(ABS((INT($X$6/100)*60+MOD($X$6,100))-(INT(C22/100)*60+MOD(C22,100)))&lt;=5,0,(INT($X$6/100)*60+MOD($X$6,100))-(INT(C22/100)*60+MOD(C22,100))))*-1,"")</f>
        <v/>
      </c>
      <c r="F22" s="38"/>
      <c r="G22" s="46"/>
      <c r="H22" s="7"/>
      <c r="I22" s="49" t="str">
        <f ca="1">_xlfn.LET(_xlpm.a,F19,_xlpm.c,H22,_xlpm.x,$X$6,_xlpm.limInf,$B$51,_xlpm.limSup,$C$51,_xlpm.linhaAnt,F20,IF(_xlpm.a="FÉRIAS","FRS",IF(_xlpm.a="FERIADO","FER",IF(_xlpm.a="NTRAB","NTB",IF(AND(_xlpm.a="ATESTADO",_xlpm.c=""),"ATD",IF(_xlpm.c&lt;&gt;"",IF(_xlpm.c&gt;=_xlpm.x,"OK","ANT"),IF(_xlpm.linhaAnt&lt;_xlpm.limInf,"FAL","")))))))</f>
        <v/>
      </c>
      <c r="J22" s="176" t="str">
        <f>IFERROR(IF(H22="","",IF(ABS((INT($X$6/100)*60+MOD($X$6,100))-(INT(H22/100)*60+MOD(H22,100)))&lt;=5,0,(INT($X$6/100)*60+MOD($X$6,100))-(INT(H22/100)*60+MOD(H22,100))))*-1,"")</f>
        <v/>
      </c>
      <c r="K22" s="38"/>
      <c r="L22" s="256"/>
      <c r="M22" s="257"/>
      <c r="N22" s="257"/>
      <c r="O22" s="192" t="str">
        <f>IF($N$47&lt;&gt;"SIM","",IFERROR(IF(TRIM(M22&amp;"")="","",_xlfn.LET(_xlpm.v,VALUE(TRIM(M22&amp;"")),_xlpm.alvo,(INT($X$6/100)*60+MOD($X$6,100)),_xlpm.real,(INT(_xlpm.v/100)*60+MOD(_xlpm.v,100)),_xlpm.dif,_xlpm.alvo-_xlpm.real,IF(ABS(_xlpm.dif)&lt;=5,0,_xlpm.dif))*-1),"ER"))</f>
        <v/>
      </c>
      <c r="P22" s="231"/>
      <c r="Q22" s="235"/>
      <c r="R22" s="190"/>
      <c r="S22" s="239" t="str">
        <f t="shared" si="0"/>
        <v/>
      </c>
      <c r="T22" s="233" t="str">
        <f t="shared" si="1"/>
        <v/>
      </c>
      <c r="U22" s="5"/>
      <c r="V22" s="5"/>
      <c r="W22" s="5"/>
    </row>
    <row r="23" spans="1:23" ht="15" customHeight="1" x14ac:dyDescent="0.25">
      <c r="A23" s="12"/>
      <c r="B23" s="47"/>
      <c r="C23" s="48"/>
      <c r="D23" s="50" t="str">
        <f ca="1">_xlfn.LET(_xlpm.a,A23,_xlpm.c,C23,_xlpm.x,$X$3,_xlpm.y,$Y$3,_xlpm.limInf,$B$51,_xlpm.limSup,$C$51,_xlpm.linhaAnt,A24,IF(_xlpm.a="FÉRIAS","FRS",IF(_xlpm.a="FERIADO","FER",IF(_xlpm.a="NTRAB","NTB",IF(AND(_xlpm.a="ATESTADO",_xlpm.c=""),"ATD",IF(_xlpm.c&lt;&gt;"",IF(_xlpm.c&lt;=_xlpm.x,IF(_xlpm.c&gt;_xlpm.y,"DP","OK"),"ATR"),IF(_xlpm.linhaAnt&lt;_xlpm.limInf,"FAL","")))))))</f>
        <v>FAL</v>
      </c>
      <c r="E23" s="192" t="str">
        <f>IFERROR(IF(C23="","",IF(A25="SÁBADO",IF(ABS((INT($Y$8/100)*60+MOD($Y$8,100))-(INT(C23/100)*60+MOD(C23,100)))&lt;=5,0,(INT($Y$8/100)*60+MOD($Y$8,100))-(INT(C23/100)*60+MOD(C23,100))),IF(ABS((INT($Y$3/100)*60+MOD($Y$3,100))-(INT(C23/100)*60+MOD(C23,100)))&lt;=5,0,(INT($Y$3/100)*60+MOD($Y$3,100))-(INT(C23/100)*60+MOD(C23,100))))),"")</f>
        <v/>
      </c>
      <c r="F23" s="12"/>
      <c r="G23" s="47"/>
      <c r="H23" s="48"/>
      <c r="I23" s="50" t="str">
        <f ca="1">_xlfn.LET(_xlpm.a,F23,_xlpm.c,H23,_xlpm.x,$X$3,_xlpm.y,$Y$3,_xlpm.limInf,$B$51,_xlpm.limSup,$C$51,_xlpm.linhaAnt,F24,IF(_xlpm.a="FÉRIAS","FRS",IF(_xlpm.a="FERIADO","FER",IF(_xlpm.a="NTRAB","NTB",IF(AND(_xlpm.a="ATESTADO",_xlpm.c=""),"ATD",IF(_xlpm.c&lt;&gt;"",IF(_xlpm.c&lt;=_xlpm.x,IF(_xlpm.c&gt;_xlpm.y,"DP","OK"),"ATR"),IF(_xlpm.linhaAnt&lt;_xlpm.limInf,"FAL","")))))))</f>
        <v/>
      </c>
      <c r="J23" s="176" t="str">
        <f>IFERROR(IF(H23="","",IF(F25="SÁBADO",IF(ABS((INT($Y$8/100)*60+MOD($Y$8,100))-(INT(H23/100)*60+MOD(H23,100)))&lt;=5,0,(INT($Y$8/100)*60+MOD($Y$8,100))-(INT(H23/100)*60+MOD(H23,100))),IF(ABS((INT($Y$3/100)*60+MOD($Y$3,100))-(INT(H23/100)*60+MOD(H23,100)))&lt;=5,0,(INT($Y$3/100)*60+MOD($Y$3,100))-(INT(H23/100)*60+MOD(H23,100))))),"")</f>
        <v/>
      </c>
      <c r="K23" s="12"/>
      <c r="L23" s="47"/>
      <c r="M23" s="48"/>
      <c r="N23" s="50" t="str">
        <f ca="1">_xlfn.LET(_xlpm.a,K23,_xlpm.c,M23,_xlpm.x,$X$3,_xlpm.y,$Y$3,_xlpm.limInf,$B$51,_xlpm.limSup,$C$51,_xlpm.linhaAnt,K24,IF(_xlpm.a="FÉRIAS","FRS",IF(_xlpm.a="FERIADO","FER",IF(_xlpm.a="NTRAB","NTB",IF(AND(_xlpm.a="ATESTADO",_xlpm.c=""),"ATD",IF(_xlpm.c&lt;&gt;"",IF(_xlpm.c&lt;=_xlpm.x,IF(_xlpm.c&gt;_xlpm.y,"DP","OK"),"ATR"),IF(_xlpm.linhaAnt&lt;_xlpm.limInf,"FAL","")))))))</f>
        <v/>
      </c>
      <c r="O23" s="192" t="str">
        <f>IF($N$47&lt;&gt;"SIM","",IFERROR(IF(TRIM(M23&amp;"")="","",_xlfn.LET(_xlpm.v,VALUE(TRIM(M23&amp;"")),_xlpm.alvo,IF(K25="SÁBADO",(INT($Y$8/100)*60+MOD($Y$8,100)),(INT($Y$3/100)*60+MOD($Y$3,100))),_xlpm.real,(INT(_xlpm.v/100)*60+MOD(_xlpm.v,100)),_xlpm.dif,_xlpm.alvo-_xlpm.real,IF(ABS(_xlpm.dif)&lt;=5,0,_xlpm.dif))),"ER"))</f>
        <v/>
      </c>
      <c r="P23" s="231"/>
      <c r="Q23" s="235"/>
      <c r="R23" s="190"/>
      <c r="S23" s="239" t="str">
        <f t="shared" si="0"/>
        <v/>
      </c>
      <c r="T23" s="233" t="str">
        <f t="shared" si="1"/>
        <v/>
      </c>
      <c r="U23" s="5"/>
      <c r="V23" s="5"/>
      <c r="W23" s="5"/>
    </row>
    <row r="24" spans="1:23" x14ac:dyDescent="0.25">
      <c r="A24" s="42">
        <f ca="1">IF($B$51=6,"HOJE",6)</f>
        <v>6</v>
      </c>
      <c r="B24" s="47"/>
      <c r="C24" s="48"/>
      <c r="D24" s="50" t="str">
        <f ca="1">_xlfn.LET(_xlpm.a,A23,_xlpm.c,C24,_xlpm.x,$X$4,_xlpm.limInf,$B$51,_xlpm.limSup,$C$51,_xlpm.linhaAnt,A24,IF(_xlpm.a="FÉRIAS","FRS",IF(_xlpm.a="FERIADO","FER",IF(_xlpm.a="NTRAB","NTB",IF(AND(_xlpm.a="ATESTADO",_xlpm.c=""),"ATD",IF(_xlpm.c&lt;&gt;"",IF(_xlpm.c&gt;=_xlpm.x,"OK","ANT"),IF(_xlpm.linhaAnt&lt;_xlpm.limInf,"FAL","")))))))</f>
        <v>FAL</v>
      </c>
      <c r="E24" s="192" t="str">
        <f>IFERROR(IF(C24="","",IF(ABS((INT($X$4/100)*60+MOD($X$4,100))-(INT(C24/100)*60+MOD(C24,100)))&lt;=5,0,(INT($X$4/100)*60+MOD($X$4,100))-(INT(C24/100)*60+MOD(C24,100))))*-1,"")</f>
        <v/>
      </c>
      <c r="F24" s="42">
        <f ca="1">IF($B$51=16,"HOJE",16)</f>
        <v>16</v>
      </c>
      <c r="G24" s="47"/>
      <c r="H24" s="48"/>
      <c r="I24" s="50" t="str">
        <f ca="1">_xlfn.LET(_xlpm.a,F23,_xlpm.c,H24,_xlpm.x,$X$4,_xlpm.limInf,$B$51,_xlpm.limSup,$C$51,_xlpm.linhaAnt,F24,IF(_xlpm.a="FÉRIAS","FRS",IF(_xlpm.a="FERIADO","FER",IF(_xlpm.a="NTRAB","NTB",IF(AND(_xlpm.a="ATESTADO",_xlpm.c=""),"ATD",IF(_xlpm.c&lt;&gt;"",IF(_xlpm.c&gt;=_xlpm.x,"OK","ANT"),IF(_xlpm.linhaAnt&lt;_xlpm.limInf,"FAL","")))))))</f>
        <v/>
      </c>
      <c r="J24" s="176" t="str">
        <f>IFERROR(IF(H24="","",IF(ABS((INT($X$4/100)*60+MOD($X$4,100))-(INT(H24/100)*60+MOD(H24,100)))&lt;=5,0,(INT($X$4/100)*60+MOD($X$4,100))-(INT(H24/100)*60+MOD(H24,100))))*-1,"")</f>
        <v/>
      </c>
      <c r="K24" s="42">
        <f ca="1">IF($B$51=26,"HOJE",26)</f>
        <v>26</v>
      </c>
      <c r="L24" s="47"/>
      <c r="M24" s="48"/>
      <c r="N24" s="50" t="str">
        <f ca="1">_xlfn.LET(_xlpm.a,K23,_xlpm.c,M24,_xlpm.x,$X$4,_xlpm.limInf,$B$51,_xlpm.limSup,$C$51,_xlpm.linhaAnt,K24,IF(_xlpm.a="FÉRIAS","FRS",IF(_xlpm.a="FERIADO","FER",IF(_xlpm.a="NTRAB","NTB",IF(AND(_xlpm.a="ATESTADO",_xlpm.c=""),"ATD",IF(_xlpm.c&lt;&gt;"",IF(_xlpm.c&gt;=_xlpm.x,"OK","ANT"),IF(_xlpm.linhaAnt&lt;_xlpm.limInf,"FAL","")))))))</f>
        <v/>
      </c>
      <c r="O24" s="192" t="str">
        <f>IF($N$47&lt;&gt;"SIM","",IFERROR(IF(TRIM(M24&amp;"")="","",_xlfn.LET(_xlpm.v,VALUE(TRIM(M24&amp;"")),_xlpm.alvo,(INT($X$4/100)*60+MOD($X$4,100)),_xlpm.real,(INT(_xlpm.v/100)*60+MOD(_xlpm.v,100)),_xlpm.dif,_xlpm.alvo-_xlpm.real,IF(ABS(_xlpm.dif)&lt;=5,0,_xlpm.dif))*-1),"ER"))</f>
        <v/>
      </c>
      <c r="P24" s="231"/>
      <c r="Q24" s="235"/>
      <c r="R24" s="190"/>
      <c r="S24" s="239" t="str">
        <f t="shared" si="0"/>
        <v/>
      </c>
      <c r="T24" s="233" t="str">
        <f t="shared" si="1"/>
        <v/>
      </c>
      <c r="U24" s="5"/>
      <c r="V24" s="5"/>
      <c r="W24" s="5"/>
    </row>
    <row r="25" spans="1:23" x14ac:dyDescent="0.25">
      <c r="A25" s="42" t="str">
        <f>IF(A21="SÁBADO","DOMINGO",IF(A21="DOMINGO","SEGUNDA",IF(A21="SEGUNDA","TERÇA",IF(A21="SEGUNDA","TERÇA",IF(A21="TERÇA","QUARTA",IF(A21="QUARTA","QUINTA",IF(A21="QUINTA","SEXTA",IF(A21="SEXTA","SÁBADO","ERRO"))))))))</f>
        <v>SEXTA</v>
      </c>
      <c r="B25" s="47"/>
      <c r="C25" s="48"/>
      <c r="D25" s="50" t="str">
        <f ca="1">_xlfn.LET(_xlpm.a,A23,_xlpm.c,C25,_xlpm.x,$X$5,_xlpm.y,$Y$5,_xlpm.limInf,$B$51,_xlpm.limSup,$C$51,_xlpm.linhaAnt,A24,IF(_xlpm.a="FÉRIAS","FRS",IF(_xlpm.a="FERIADO","FER",IF(_xlpm.a="NTRAB","NTB",IF(AND(_xlpm.a="ATESTADO",_xlpm.c=""),"ATD",IF(_xlpm.c&lt;&gt;"",IF(_xlpm.c&lt;=_xlpm.x,IF(_xlpm.c&gt;_xlpm.y,"DP","OK"),"ATR"),IF(_xlpm.linhaAnt&lt;_xlpm.limInf,"FAL","")))))))</f>
        <v>FAL</v>
      </c>
      <c r="E25" s="192" t="str">
        <f>IFERROR(IF(C25="","",IF(ABS((INT($Y$5/100)*60+MOD($Y$5,100))-(INT(C25/100)*60+MOD(C25,100)))&lt;=5,0,(INT($Y$5/100)*60+MOD($Y$5,100))-(INT(C25/100)*60+MOD(C25,100)))),"")</f>
        <v/>
      </c>
      <c r="F25" s="42" t="str">
        <f>IF(F21="SÁBADO","DOMINGO",IF(F21="DOMINGO","SEGUNDA",IF(F21="SEGUNDA","TERÇA",IF(F21="SEGUNDA","TERÇA",IF(F21="TERÇA","QUARTA",IF(F21="QUARTA","QUINTA",IF(F21="QUINTA","SEXTA",IF(F21="SEXTA","SÁBADO","ERRO"))))))))</f>
        <v>SEGUNDA</v>
      </c>
      <c r="G25" s="47"/>
      <c r="H25" s="48"/>
      <c r="I25" s="50" t="str">
        <f ca="1">_xlfn.LET(_xlpm.a,F23,_xlpm.c,H25,_xlpm.x,$X$5,_xlpm.y,$Y$5,_xlpm.limInf,$B$51,_xlpm.limSup,$C$51,_xlpm.linhaAnt,F24,IF(_xlpm.a="FÉRIAS","FRS",IF(_xlpm.a="FERIADO","FER",IF(_xlpm.a="NTRAB","NTB",IF(AND(_xlpm.a="ATESTADO",_xlpm.c=""),"ATD",IF(_xlpm.c&lt;&gt;"",IF(_xlpm.c&lt;=_xlpm.x,IF(_xlpm.c&gt;_xlpm.y,"DP","OK"),"ATR"),IF(_xlpm.linhaAnt&lt;_xlpm.limInf,"FAL","")))))))</f>
        <v/>
      </c>
      <c r="J25" s="176" t="str">
        <f>IFERROR(IF(H25="","",IF(ABS((INT($Y$5/100)*60+MOD($Y$5,100))-(INT(H25/100)*60+MOD(H25,100)))&lt;=5,0,(INT($Y$5/100)*60+MOD($Y$5,100))-(INT(H25/100)*60+MOD(H25,100)))),"")</f>
        <v/>
      </c>
      <c r="K25" s="42" t="str">
        <f>IF(K21="SÁBADO","DOMINGO",IF(K21="DOMINGO","SEGUNDA",IF(K21="SEGUNDA","TERÇA",IF(K21="SEGUNDA","TERÇA",IF(K21="TERÇA","QUARTA",IF(K21="QUARTA","QUINTA",IF(K21="QUINTA","SEXTA",IF(K21="SEXTA","SÁBADO","ERRO"))))))))</f>
        <v>QUINTA</v>
      </c>
      <c r="L25" s="47"/>
      <c r="M25" s="48"/>
      <c r="N25" s="50" t="str">
        <f ca="1">_xlfn.LET(_xlpm.a,K23,_xlpm.c,M25,_xlpm.x,$X$5,_xlpm.y,$Y$5,_xlpm.limInf,$B$51,_xlpm.limSup,$C$51,_xlpm.linhaAnt,K24,IF(_xlpm.a="FÉRIAS","FRS",IF(_xlpm.a="FERIADO","FER",IF(_xlpm.a="NTRAB","NTB",IF(AND(_xlpm.a="ATESTADO",_xlpm.c=""),"ATD",IF(_xlpm.c&lt;&gt;"",IF(_xlpm.c&lt;=_xlpm.x,IF(_xlpm.c&gt;_xlpm.y,"DP","OK"),"ATR"),IF(_xlpm.linhaAnt&lt;_xlpm.limInf,"FAL","")))))))</f>
        <v/>
      </c>
      <c r="O25" s="192" t="str">
        <f>IF($N$47&lt;&gt;"SIM","",IFERROR(IF(TRIM(M25&amp;"")="","",_xlfn.LET(_xlpm.v,VALUE(TRIM(M25&amp;"")),_xlpm.alvo,(INT($Y$5/100)*60+MOD($Y$5,100)),_xlpm.real,(INT(_xlpm.v/100)*60+MOD(_xlpm.v,100)),_xlpm.dif,_xlpm.alvo-_xlpm.real,IF(ABS(_xlpm.dif)&lt;=5,0,_xlpm.dif))),"ER"))</f>
        <v/>
      </c>
      <c r="P25" s="231"/>
      <c r="Q25" s="235"/>
      <c r="R25" s="190"/>
      <c r="S25" s="239" t="str">
        <f t="shared" si="0"/>
        <v/>
      </c>
      <c r="T25" s="233" t="str">
        <f t="shared" si="1"/>
        <v/>
      </c>
      <c r="U25" s="5"/>
      <c r="V25" s="5"/>
      <c r="W25" s="5"/>
    </row>
    <row r="26" spans="1:23" x14ac:dyDescent="0.25">
      <c r="A26" s="82"/>
      <c r="B26" s="47"/>
      <c r="C26" s="48"/>
      <c r="D26" s="50" t="str">
        <f ca="1">_xlfn.LET(_xlpm.a,A23,_xlpm.c,C26,_xlpm.x,$X$6,_xlpm.limInf,$B$51,_xlpm.limSup,$C$51,_xlpm.linhaAnt,A24,IF(_xlpm.a="FÉRIAS","FRS",IF(_xlpm.a="FERIADO","FER",IF(_xlpm.a="NTRAB","NTB",IF(AND(_xlpm.a="ATESTADO",_xlpm.c=""),"ATD",IF(_xlpm.c&lt;&gt;"",IF(_xlpm.c&gt;=_xlpm.x,"OK","ANT"),IF(_xlpm.linhaAnt&lt;_xlpm.limInf,"FAL","")))))))</f>
        <v>FAL</v>
      </c>
      <c r="E26" s="192" t="str">
        <f>IFERROR(IF(C26="","",IF(ABS((INT($X$6/100)*60+MOD($X$6,100))-(INT(C26/100)*60+MOD(C26,100)))&lt;=5,0,(INT($X$6/100)*60+MOD($X$6,100))-(INT(C26/100)*60+MOD(C26,100))))*-1,"")</f>
        <v/>
      </c>
      <c r="F26" s="82"/>
      <c r="G26" s="47"/>
      <c r="H26" s="48"/>
      <c r="I26" s="50" t="str">
        <f ca="1">_xlfn.LET(_xlpm.a,F23,_xlpm.c,H26,_xlpm.x,$X$6,_xlpm.limInf,$B$51,_xlpm.limSup,$C$51,_xlpm.linhaAnt,F24,IF(_xlpm.a="FÉRIAS","FRS",IF(_xlpm.a="FERIADO","FER",IF(_xlpm.a="NTRAB","NTB",IF(AND(_xlpm.a="ATESTADO",_xlpm.c=""),"ATD",IF(_xlpm.c&lt;&gt;"",IF(_xlpm.c&gt;=_xlpm.x,"OK","ANT"),IF(_xlpm.linhaAnt&lt;_xlpm.limInf,"FAL","")))))))</f>
        <v/>
      </c>
      <c r="J26" s="176" t="str">
        <f>IFERROR(IF(H26="","",IF(ABS((INT($X$6/100)*60+MOD($X$6,100))-(INT(H26/100)*60+MOD(H26,100)))&lt;=5,0,(INT($X$6/100)*60+MOD($X$6,100))-(INT(H26/100)*60+MOD(H26,100))))*-1,"")</f>
        <v/>
      </c>
      <c r="K26" s="82"/>
      <c r="L26" s="47"/>
      <c r="M26" s="48"/>
      <c r="N26" s="50" t="str">
        <f ca="1">_xlfn.LET(_xlpm.a,K23,_xlpm.c,M26,_xlpm.x,$X$6,_xlpm.limInf,$B$51,_xlpm.limSup,$C$51,_xlpm.linhaAnt,K24,IF(_xlpm.a="FÉRIAS","FRS",IF(_xlpm.a="FERIADO","FER",IF(_xlpm.a="NTRAB","NTB",IF(AND(_xlpm.a="ATESTADO",_xlpm.c=""),"ATD",IF(_xlpm.c&lt;&gt;"",IF(_xlpm.c&gt;=_xlpm.x,"OK","ANT"),IF(_xlpm.linhaAnt&lt;_xlpm.limInf,"FAL","")))))))</f>
        <v/>
      </c>
      <c r="O26" s="192" t="str">
        <f>IF($N$47&lt;&gt;"SIM","",IFERROR(IF(TRIM(M26&amp;"")="","",_xlfn.LET(_xlpm.v,VALUE(TRIM(M26&amp;"")),_xlpm.alvo,(INT($X$6/100)*60+MOD($X$6,100)),_xlpm.real,(INT(_xlpm.v/100)*60+MOD(_xlpm.v,100)),_xlpm.dif,_xlpm.alvo-_xlpm.real,IF(ABS(_xlpm.dif)&lt;=5,0,_xlpm.dif))*-1),"ER"))</f>
        <v/>
      </c>
      <c r="P26" s="231"/>
      <c r="Q26" s="235"/>
      <c r="R26" s="190"/>
      <c r="S26" s="239" t="str">
        <f t="shared" si="0"/>
        <v/>
      </c>
      <c r="T26" s="233" t="str">
        <f t="shared" si="1"/>
        <v/>
      </c>
      <c r="U26" s="5"/>
      <c r="V26" s="5"/>
      <c r="W26" s="5"/>
    </row>
    <row r="27" spans="1:23" ht="15" customHeight="1" x14ac:dyDescent="0.25">
      <c r="A27" s="11"/>
      <c r="B27" s="46"/>
      <c r="C27" s="7"/>
      <c r="D27" s="49" t="str">
        <f ca="1">_xlfn.LET(_xlpm.a,A27,_xlpm.c,C27,_xlpm.x,$X$3,_xlpm.y,$Y$3,_xlpm.limInf,$B$51,_xlpm.limSup,$C$51,_xlpm.linhaAnt,A28,IF(_xlpm.a="FÉRIAS","FRS",IF(_xlpm.a="FERIADO","FER",IF(_xlpm.a="NTRAB","NTB",IF(AND(_xlpm.a="ATESTADO",_xlpm.c=""),"ATD",IF(_xlpm.c&lt;&gt;"",IF(_xlpm.c&lt;=_xlpm.x,IF(_xlpm.c&gt;_xlpm.y,"DP","OK"),"ATR"),IF(_xlpm.linhaAnt&lt;_xlpm.limInf,"FAL","")))))))</f>
        <v>FAL</v>
      </c>
      <c r="E27" s="192" t="str">
        <f>IFERROR(IF(C27="","",IF(A29="SÁBADO",IF(ABS((INT($Y$8/100)*60+MOD($Y$8,100))-(INT(C27/100)*60+MOD(C27,100)))&lt;=5,0,(INT($Y$8/100)*60+MOD($Y$8,100))-(INT(C27/100)*60+MOD(C27,100))),IF(ABS((INT($Y$3/100)*60+MOD($Y$3,100))-(INT(C27/100)*60+MOD(C27,100)))&lt;=5,0,(INT($Y$3/100)*60+MOD($Y$3,100))-(INT(C27/100)*60+MOD(C27,100))))),"")</f>
        <v/>
      </c>
      <c r="F27" s="11"/>
      <c r="G27" s="46"/>
      <c r="H27" s="7"/>
      <c r="I27" s="49" t="str">
        <f ca="1">_xlfn.LET(_xlpm.a,F27,_xlpm.c,H27,_xlpm.x,$X$8,_xlpm.y,$Y$8,_xlpm.limInf,$B$51,_xlpm.limSup,$C$51,_xlpm.linhaAnt,F28,IF(_xlpm.a="FÉRIAS","FRS",IF(_xlpm.a="NTRAB","NT",IF(AND(_xlpm.a="ATESTADO",_xlpm.c=""),"ATD",IF(_xlpm.a="FERIADO","FER",IF(_xlpm.c&lt;&gt;"",IF(_xlpm.c&lt;=_xlpm.x,IF(_xlpm.c&gt;_xlpm.y,"DP","OK"),"ATR"),IF(_xlpm.linhaAnt&lt;_xlpm.limInf,"FAL","")))))))</f>
        <v/>
      </c>
      <c r="J27" s="176" t="str">
        <f>IFERROR(IF(H27="","",IF(F29="SÁBADO",IF(ABS((INT($Y$8/100)*60+MOD($Y$8,100))-(INT(H27/100)*60+MOD(H27,100)))&lt;=5,0,(INT($Y$8/100)*60+MOD($Y$8,100))-(INT(H27/100)*60+MOD(H27,100))),IF(ABS((INT($Y$3/100)*60+MOD($Y$3,100))-(INT(H27/100)*60+MOD(H27,100)))&lt;=5,0,(INT($Y$3/100)*60+MOD($Y$3,100))-(INT(H27/100)*60+MOD(H27,100))))),"")</f>
        <v/>
      </c>
      <c r="K27" s="11"/>
      <c r="L27" s="46"/>
      <c r="M27" s="7"/>
      <c r="N27" s="49" t="str">
        <f ca="1">_xlfn.LET(_xlpm.a,K27,_xlpm.c,M27,_xlpm.x,$X$3,_xlpm.y,$Y$3,_xlpm.limInf,$B$51,_xlpm.limSup,$C$51,_xlpm.linhaAnt,K28,IF(_xlpm.a="FÉRIAS","FRS",IF(_xlpm.a="FERIADO","FER",IF(_xlpm.a="NTRAB","NTB",IF(AND(_xlpm.a="ATESTADO",_xlpm.c=""),"ATD",IF(_xlpm.c&lt;&gt;"",IF(_xlpm.c&lt;=_xlpm.x,IF(_xlpm.c&gt;_xlpm.y,"DP","OK"),"ATR"),IF(_xlpm.linhaAnt&lt;_xlpm.limInf,"FAL","")))))))</f>
        <v/>
      </c>
      <c r="O27" s="192" t="str">
        <f>IF($N$47&lt;&gt;"SIM","",IFERROR(IF(TRIM(M27&amp;"")="","",_xlfn.LET(_xlpm.v,VALUE(TRIM(M27&amp;"")),_xlpm.alvo,IF(K29="SÁBADO",(INT($Y$8/100)*60+MOD($Y$8,100)),(INT($Y$3/100)*60+MOD($Y$3,100))),_xlpm.real,(INT(_xlpm.v/100)*60+MOD(_xlpm.v,100)),_xlpm.dif,_xlpm.alvo-_xlpm.real,IF(ABS(_xlpm.dif)&lt;=5,0,_xlpm.dif))),"ER"))</f>
        <v/>
      </c>
      <c r="P27" s="236"/>
      <c r="Q27" s="235"/>
      <c r="R27" s="190"/>
      <c r="S27" s="239" t="str">
        <f t="shared" si="0"/>
        <v/>
      </c>
      <c r="T27" s="233" t="str">
        <f t="shared" si="1"/>
        <v/>
      </c>
      <c r="U27" s="5"/>
      <c r="V27" s="5"/>
      <c r="W27" s="5"/>
    </row>
    <row r="28" spans="1:23" x14ac:dyDescent="0.25">
      <c r="A28" s="41">
        <f ca="1">IF($B$51=7,"HOJE",7)</f>
        <v>7</v>
      </c>
      <c r="B28" s="46"/>
      <c r="C28" s="7"/>
      <c r="D28" s="49" t="str">
        <f ca="1">_xlfn.LET(_xlpm.a,A27,_xlpm.c,C28,_xlpm.x,$X$4,_xlpm.limInf,$B$51,_xlpm.limSup,$C$51,_xlpm.linhaAnt,A28,IF(_xlpm.a="FÉRIAS","FRS",IF(_xlpm.a="FERIADO","FER",IF(_xlpm.a="NTRAB","NTB",IF(AND(_xlpm.a="ATESTADO",_xlpm.c=""),"ATD",IF(_xlpm.c&lt;&gt;"",IF(_xlpm.c&gt;=_xlpm.x,"OK","ANT"),IF(_xlpm.linhaAnt&lt;_xlpm.limInf,"FAL","")))))))</f>
        <v>FAL</v>
      </c>
      <c r="E28" s="192" t="str">
        <f>IFERROR(IF(C28="","",IF(ABS((INT($X$4/100)*60+MOD($X$4,100))-(INT(C28/100)*60+MOD(C28,100)))&lt;=5,0,(INT($X$4/100)*60+MOD($X$4,100))-(INT(C28/100)*60+MOD(C28,100))))*-1,"")</f>
        <v/>
      </c>
      <c r="F28" s="41">
        <f ca="1">IF($B$51=17,"HOJE",17)</f>
        <v>17</v>
      </c>
      <c r="G28" s="46"/>
      <c r="H28" s="7"/>
      <c r="I28" s="49" t="str">
        <f ca="1">_xlfn.LET(_xlpm.a,F27,_xlpm.c,H28,_xlpm.x,$X$9,_xlpm.limInf,$B$51,_xlpm.limSup,$C$51,_xlpm.linhaAnt,F28,IF(_xlpm.a="FÉRIAS","FRS",IF(_xlpm.a="NTRAB","NT",IF(AND(_xlpm.a="ATESTADO",_xlpm.c=""),"ATD",IF(_xlpm.a="FERIADO","FER",IF(_xlpm.c&lt;&gt;"",IF(_xlpm.c&gt;=_xlpm.x,"OK","ANT"),IF(_xlpm.linhaAnt&lt;_xlpm.limInf,"FAL","")))))))</f>
        <v/>
      </c>
      <c r="J28" s="176" t="str">
        <f>IFERROR(IF(H28="","",IF(ABS((INT($X$4/100)*60+MOD($X$4,100))-(INT(H28/100)*60+MOD(H28,100)))&lt;=5,0,(INT($X$4/100)*60+MOD($X$4,100))-(INT(H28/100)*60+MOD(H28,100))))*-1,"")</f>
        <v/>
      </c>
      <c r="K28" s="41">
        <f ca="1">IF($B$51=27,"HOJE",27)</f>
        <v>27</v>
      </c>
      <c r="L28" s="46"/>
      <c r="M28" s="7"/>
      <c r="N28" s="49" t="str">
        <f ca="1">_xlfn.LET(_xlpm.a,K27,_xlpm.c,M28,_xlpm.x,$X$4,_xlpm.limInf,$B$51,_xlpm.limSup,$C$51,_xlpm.linhaAnt,K28,IF(_xlpm.a="FÉRIAS","FRS",IF(_xlpm.a="FERIADO","FER",IF(_xlpm.a="NTRAB","NTB",IF(AND(_xlpm.a="ATESTADO",_xlpm.c=""),"ATD",IF(_xlpm.c&lt;&gt;"",IF(_xlpm.c&gt;=_xlpm.x,"OK","ANT"),IF(_xlpm.linhaAnt&lt;_xlpm.limInf,"FAL","")))))))</f>
        <v/>
      </c>
      <c r="O28" s="192" t="str">
        <f>IF($N$47&lt;&gt;"SIM","",IFERROR(IF(TRIM(M28&amp;"")="","",_xlfn.LET(_xlpm.v,VALUE(TRIM(M28&amp;"")),_xlpm.alvo,(INT($X$4/100)*60+MOD($X$4,100)),_xlpm.real,(INT(_xlpm.v/100)*60+MOD(_xlpm.v,100)),_xlpm.dif,_xlpm.alvo-_xlpm.real,IF(ABS(_xlpm.dif)&lt;=5,0,_xlpm.dif))*-1),"ER"))</f>
        <v/>
      </c>
      <c r="P28" s="236"/>
      <c r="Q28" s="235"/>
      <c r="R28" s="190"/>
      <c r="S28" s="239" t="str">
        <f t="shared" si="0"/>
        <v/>
      </c>
      <c r="T28" s="233" t="str">
        <f t="shared" si="1"/>
        <v/>
      </c>
      <c r="U28" s="5"/>
      <c r="V28" s="5"/>
      <c r="W28" s="5"/>
    </row>
    <row r="29" spans="1:23" x14ac:dyDescent="0.25">
      <c r="A29" s="41" t="str">
        <f>IF(A25="SÁBADO","DOMINGO",IF(A25="DOMINGO","SEGUNDA",IF(A25="SEGUNDA","TERÇA",IF(A25="SEGUNDA","TERÇA",IF(A25="TERÇA","QUARTA",IF(A25="QUARTA","QUINTA",IF(A25="QUINTA","SEXTA",IF(A25="SEXTA","SÁBADO","ERRO"))))))))</f>
        <v>SÁBADO</v>
      </c>
      <c r="B29" s="46"/>
      <c r="C29" s="7"/>
      <c r="D29" s="49" t="str">
        <f ca="1">_xlfn.LET(_xlpm.a,A27,_xlpm.c,C29,_xlpm.x,$X$5,_xlpm.y,$Y$5,_xlpm.limInf,$B$51,_xlpm.limSup,$C$51,_xlpm.linhaAnt,A28,IF(_xlpm.a="FÉRIAS","FRS",IF(_xlpm.a="FERIADO","FER",IF(_xlpm.a="NTRAB","NTB",IF(AND(_xlpm.a="ATESTADO",_xlpm.c=""),"ATD",IF(_xlpm.c&lt;&gt;"",IF(_xlpm.c&lt;=_xlpm.x,IF(_xlpm.c&gt;_xlpm.y,"DP","OK"),"ATR"),IF(_xlpm.linhaAnt&lt;_xlpm.limInf,"FAL","")))))))</f>
        <v>FAL</v>
      </c>
      <c r="E29" s="192" t="str">
        <f>IFERROR(IF(C29="","",IF(ABS((INT($Y$5/100)*60+MOD($Y$5,100))-(INT(C29/100)*60+MOD(C29,100)))&lt;=5,0,(INT($Y$5/100)*60+MOD($Y$5,100))-(INT(C29/100)*60+MOD(C29,100)))),"")</f>
        <v/>
      </c>
      <c r="F29" s="41" t="str">
        <f>IF(F25="SÁBADO","DOMINGO",IF(F25="DOMINGO","SEGUNDA",IF(F25="SEGUNDA","TERÇA",IF(F25="SEGUNDA","TERÇA",IF(F25="TERÇA","QUARTA",IF(F25="QUARTA","QUINTA",IF(F25="QUINTA","SEXTA",IF(F25="SEXTA","SÁBADO","ERRO"))))))))</f>
        <v>TERÇA</v>
      </c>
      <c r="G29" s="258" t="s">
        <v>16</v>
      </c>
      <c r="H29" s="259"/>
      <c r="I29" s="259"/>
      <c r="J29" s="176" t="str">
        <f>IFERROR(IF(H29="","",IF(ABS((INT($Y$5/100)*60+MOD($Y$5,100))-(INT(H29/100)*60+MOD(H29,100)))&lt;=5,0,(INT($Y$5/100)*60+MOD($Y$5,100))-(INT(H29/100)*60+MOD(H29,100)))),"")</f>
        <v/>
      </c>
      <c r="K29" s="41" t="str">
        <f>IF(K25="SÁBADO","DOMINGO",IF(K25="DOMINGO","SEGUNDA",IF(K25="SEGUNDA","TERÇA",IF(K25="SEGUNDA","TERÇA",IF(K25="TERÇA","QUARTA",IF(K25="QUARTA","QUINTA",IF(K25="QUINTA","SEXTA",IF(K25="SEXTA","SÁBADO","ERRO"))))))))</f>
        <v>SEXTA</v>
      </c>
      <c r="L29" s="46"/>
      <c r="M29" s="7"/>
      <c r="N29" s="49" t="str">
        <f ca="1">_xlfn.LET(_xlpm.a,K27,_xlpm.c,M29,_xlpm.x,$X$5,_xlpm.y,$Y$5,_xlpm.limInf,$B$51,_xlpm.limSup,$C$51,_xlpm.linhaAnt,K28,IF(_xlpm.a="FÉRIAS","FRS",IF(_xlpm.a="FERIADO","FER",IF(_xlpm.a="NTRAB","NTB",IF(AND(_xlpm.a="ATESTADO",_xlpm.c=""),"ATD",IF(_xlpm.c&lt;&gt;"",IF(_xlpm.c&lt;=_xlpm.x,IF(_xlpm.c&gt;_xlpm.y,"DP","OK"),"ATR"),IF(_xlpm.linhaAnt&lt;_xlpm.limInf,"FAL","")))))))</f>
        <v/>
      </c>
      <c r="O29" s="192" t="str">
        <f>IF($N$47&lt;&gt;"SIM","",IFERROR(IF(TRIM(M29&amp;"")="","",_xlfn.LET(_xlpm.v,VALUE(TRIM(M29&amp;"")),_xlpm.alvo,(INT($Y$5/100)*60+MOD($Y$5,100)),_xlpm.real,(INT(_xlpm.v/100)*60+MOD(_xlpm.v,100)),_xlpm.dif,_xlpm.alvo-_xlpm.real,IF(ABS(_xlpm.dif)&lt;=5,0,_xlpm.dif))),"ER"))</f>
        <v/>
      </c>
      <c r="P29" s="236"/>
      <c r="Q29" s="235"/>
      <c r="R29" s="190"/>
      <c r="S29" s="239" t="str">
        <f t="shared" si="0"/>
        <v/>
      </c>
      <c r="T29" s="233" t="str">
        <f t="shared" si="1"/>
        <v/>
      </c>
      <c r="U29" s="5"/>
      <c r="V29" s="5"/>
      <c r="W29" s="5"/>
    </row>
    <row r="30" spans="1:23" x14ac:dyDescent="0.25">
      <c r="A30" s="38"/>
      <c r="B30" s="46"/>
      <c r="C30" s="7"/>
      <c r="D30" s="49" t="str">
        <f ca="1">_xlfn.LET(_xlpm.a,A27,_xlpm.c,C30,_xlpm.x,$X$6,_xlpm.limInf,$B$51,_xlpm.limSup,$C$51,_xlpm.linhaAnt,A28,IF(_xlpm.a="FÉRIAS","FRS",IF(_xlpm.a="FERIADO","FER",IF(_xlpm.a="NTRAB","NTB",IF(AND(_xlpm.a="ATESTADO",_xlpm.c=""),"ATD",IF(_xlpm.c&lt;&gt;"",IF(_xlpm.c&gt;=_xlpm.x,"OK","ANT"),IF(_xlpm.linhaAnt&lt;_xlpm.limInf,"FAL","")))))))</f>
        <v>FAL</v>
      </c>
      <c r="E30" s="192" t="str">
        <f>IFERROR(IF(C30="","",IF(ABS((INT($X$6/100)*60+MOD($X$6,100))-(INT(C30/100)*60+MOD(C30,100)))&lt;=5,0,(INT($X$6/100)*60+MOD($X$6,100))-(INT(C30/100)*60+MOD(C30,100))))*-1,"")</f>
        <v/>
      </c>
      <c r="F30" s="38"/>
      <c r="G30" s="258"/>
      <c r="H30" s="259"/>
      <c r="I30" s="259"/>
      <c r="J30" s="176" t="str">
        <f>IFERROR(IF(H30="","",IF(ABS((INT($X$6/100)*60+MOD($X$6,100))-(INT(H30/100)*60+MOD(H30,100)))&lt;=5,0,(INT($X$6/100)*60+MOD($X$6,100))-(INT(H30/100)*60+MOD(H30,100))))*-1,"")</f>
        <v/>
      </c>
      <c r="K30" s="38"/>
      <c r="L30" s="46"/>
      <c r="M30" s="7"/>
      <c r="N30" s="49" t="str">
        <f ca="1">_xlfn.LET(_xlpm.a,K27,_xlpm.c,M30,_xlpm.x,$X$6,_xlpm.limInf,$B$51,_xlpm.limSup,$C$51,_xlpm.linhaAnt,K28,IF(_xlpm.a="FÉRIAS","FRS",IF(_xlpm.a="FERIADO","FER",IF(_xlpm.a="NTRAB","NTB",IF(AND(_xlpm.a="ATESTADO",_xlpm.c=""),"ATD",IF(_xlpm.c&lt;&gt;"",IF(_xlpm.c&gt;=_xlpm.x,"OK","ANT"),IF(_xlpm.linhaAnt&lt;_xlpm.limInf,"FAL","")))))))</f>
        <v/>
      </c>
      <c r="O30" s="192" t="str">
        <f>IF($N$47&lt;&gt;"SIM","",IFERROR(IF(TRIM(M30&amp;"")="","",_xlfn.LET(_xlpm.v,VALUE(TRIM(M30&amp;"")),_xlpm.alvo,(INT($X$6/100)*60+MOD($X$6,100)),_xlpm.real,(INT(_xlpm.v/100)*60+MOD(_xlpm.v,100)),_xlpm.dif,_xlpm.alvo-_xlpm.real,IF(ABS(_xlpm.dif)&lt;=5,0,_xlpm.dif))*-1),"ER"))</f>
        <v/>
      </c>
      <c r="P30" s="236"/>
      <c r="Q30" s="235"/>
      <c r="R30" s="190"/>
      <c r="S30" s="239" t="str">
        <f t="shared" si="0"/>
        <v/>
      </c>
      <c r="T30" s="233" t="str">
        <f t="shared" si="1"/>
        <v/>
      </c>
      <c r="U30" s="5"/>
      <c r="V30" s="5"/>
      <c r="W30" s="5"/>
    </row>
    <row r="31" spans="1:23" ht="15" customHeight="1" x14ac:dyDescent="0.25">
      <c r="A31" s="12"/>
      <c r="B31" s="47"/>
      <c r="C31" s="48"/>
      <c r="D31" s="50" t="str">
        <f ca="1">_xlfn.LET(_xlpm.a,A31,_xlpm.c,C31,_xlpm.x,$X$3,_xlpm.y,$Y$3,_xlpm.limInf,$B$51,_xlpm.limSup,$C$51,_xlpm.linhaAnt,A32,IF(_xlpm.a="FÉRIAS","FRS",IF(_xlpm.a="FERIADO","FER",IF(_xlpm.a="NTRAB","NTB",IF(AND(_xlpm.a="ATESTADO",_xlpm.c=""),"ATD",IF(_xlpm.c&lt;&gt;"",IF(_xlpm.c&lt;=_xlpm.x,IF(_xlpm.c&gt;_xlpm.y,"DP","OK"),"ATR"),IF(_xlpm.linhaAnt&lt;_xlpm.limInf,"FAL","")))))))</f>
        <v>FAL</v>
      </c>
      <c r="E31" s="192" t="str">
        <f>IFERROR(IF(C31="","",IF(A33="SÁBADO",IF(ABS((INT($Y$8/100)*60+MOD($Y$8,100))-(INT(C31/100)*60+MOD(C31,100)))&lt;=5,0,(INT($Y$8/100)*60+MOD($Y$8,100))-(INT(C31/100)*60+MOD(C31,100))),IF(ABS((INT($Y$3/100)*60+MOD($Y$3,100))-(INT(C31/100)*60+MOD(C31,100)))&lt;=5,0,(INT($Y$3/100)*60+MOD($Y$3,100))-(INT(C31/100)*60+MOD(C31,100))))),"")</f>
        <v/>
      </c>
      <c r="F31" s="12"/>
      <c r="G31" s="272" t="s">
        <v>10</v>
      </c>
      <c r="H31" s="273"/>
      <c r="I31" s="273"/>
      <c r="J31" s="176" t="str">
        <f>IFERROR(IF(H31="","",IF(F33="SÁBADO",IF(ABS((INT($Y$8/100)*60+MOD($Y$8,100))-(INT(H31/100)*60+MOD(H31,100)))&lt;=5,0,(INT($Y$8/100)*60+MOD($Y$8,100))-(INT(H31/100)*60+MOD(H31,100))),IF(ABS((INT($Y$3/100)*60+MOD($Y$3,100))-(INT(H31/100)*60+MOD(H31,100)))&lt;=5,0,(INT($Y$3/100)*60+MOD($Y$3,100))-(INT(H31/100)*60+MOD(H31,100))))),"")</f>
        <v/>
      </c>
      <c r="K31" s="12"/>
      <c r="L31" s="47"/>
      <c r="M31" s="48"/>
      <c r="N31" s="50" t="str">
        <f ca="1">_xlfn.LET(_xlpm.a,K31,_xlpm.c,M31,_xlpm.x,$X$3,_xlpm.y,$Y$3,_xlpm.limInf,$B$51,_xlpm.limSup,$C$51,_xlpm.linhaAnt,K32,IF(_xlpm.a="FÉRIAS","FRS",IF(_xlpm.a="FERIADO","FER",IF(_xlpm.a="NTRAB","NTB",IF(AND(_xlpm.a="ATESTADO",_xlpm.c=""),"ATD",IF(_xlpm.c&lt;&gt;"",IF(_xlpm.c&lt;=_xlpm.x,IF(_xlpm.c&gt;_xlpm.y,"DP","OK"),"ATR"),IF(_xlpm.linhaAnt&lt;_xlpm.limInf,"FAL","")))))))</f>
        <v/>
      </c>
      <c r="O31" s="192" t="str">
        <f>IF($N$47&lt;&gt;"SIM","",IFERROR(IF(TRIM(M31&amp;"")="","",_xlfn.LET(_xlpm.v,VALUE(TRIM(M31&amp;"")),_xlpm.alvo,IF(K33="SÁBADO",(INT($Y$8/100)*60+MOD($Y$8,100)),(INT($Y$3/100)*60+MOD($Y$3,100))),_xlpm.real,(INT(_xlpm.v/100)*60+MOD(_xlpm.v,100)),_xlpm.dif,_xlpm.alvo-_xlpm.real,IF(ABS(_xlpm.dif)&lt;=5,0,_xlpm.dif))),"ER"))</f>
        <v/>
      </c>
      <c r="P31" s="236"/>
      <c r="Q31" s="235"/>
      <c r="R31" s="190"/>
      <c r="S31" s="239" t="str">
        <f t="shared" si="0"/>
        <v/>
      </c>
      <c r="T31" s="233" t="str">
        <f t="shared" si="1"/>
        <v/>
      </c>
      <c r="U31" s="5"/>
      <c r="V31" s="5"/>
      <c r="W31" s="5"/>
    </row>
    <row r="32" spans="1:23" x14ac:dyDescent="0.25">
      <c r="A32" s="42">
        <f ca="1">IF($B$51=8,"HOJE",8)</f>
        <v>8</v>
      </c>
      <c r="B32" s="47"/>
      <c r="C32" s="48"/>
      <c r="D32" s="50" t="str">
        <f ca="1">_xlfn.LET(_xlpm.a,A31,_xlpm.c,C32,_xlpm.x,$X$4,_xlpm.limInf,$B$51,_xlpm.limSup,$C$51,_xlpm.linhaAnt,A32,IF(_xlpm.a="FÉRIAS","FRS",IF(_xlpm.a="FERIADO","FER",IF(_xlpm.a="NTRAB","NTB",IF(AND(_xlpm.a="ATESTADO",_xlpm.c=""),"ATD",IF(_xlpm.c&lt;&gt;"",IF(_xlpm.c&gt;=_xlpm.x,"OK","ANT"),IF(_xlpm.linhaAnt&lt;_xlpm.limInf,"FAL","")))))))</f>
        <v>FAL</v>
      </c>
      <c r="E32" s="192" t="str">
        <f>IFERROR(IF(C32="","",IF(ABS((INT($X$4/100)*60+MOD($X$4,100))-(INT(C32/100)*60+MOD(C32,100)))&lt;=5,0,(INT($X$4/100)*60+MOD($X$4,100))-(INT(C32/100)*60+MOD(C32,100))))*-1,"")</f>
        <v/>
      </c>
      <c r="F32" s="42">
        <f ca="1">IF($B$51=18,"HOJE",18)</f>
        <v>18</v>
      </c>
      <c r="G32" s="272"/>
      <c r="H32" s="273"/>
      <c r="I32" s="273"/>
      <c r="J32" s="176" t="str">
        <f>IFERROR(IF(H32="","",IF(ABS((INT($X$4/100)*60+MOD($X$4,100))-(INT(H32/100)*60+MOD(H32,100)))&lt;=5,0,(INT($X$4/100)*60+MOD($X$4,100))-(INT(H32/100)*60+MOD(H32,100))))*-1,"")</f>
        <v/>
      </c>
      <c r="K32" s="42">
        <f ca="1">IF($B$51=28,"HOJE",28)</f>
        <v>28</v>
      </c>
      <c r="L32" s="47"/>
      <c r="M32" s="48"/>
      <c r="N32" s="50" t="str">
        <f ca="1">_xlfn.LET(_xlpm.a,K31,_xlpm.c,M32,_xlpm.x,$X$4,_xlpm.limInf,$B$51,_xlpm.limSup,$C$51,_xlpm.linhaAnt,K32,IF(_xlpm.a="FÉRIAS","FRS",IF(_xlpm.a="FERIADO","FER",IF(_xlpm.a="NTRAB","NTB",IF(AND(_xlpm.a="ATESTADO",_xlpm.c=""),"ATD",IF(_xlpm.c&lt;&gt;"",IF(_xlpm.c&gt;=_xlpm.x,"OK","ANT"),IF(_xlpm.linhaAnt&lt;_xlpm.limInf,"FAL","")))))))</f>
        <v/>
      </c>
      <c r="O32" s="192" t="str">
        <f>IF($N$47&lt;&gt;"SIM","",IFERROR(IF(TRIM(M32&amp;"")="","",_xlfn.LET(_xlpm.v,VALUE(TRIM(M32&amp;"")),_xlpm.alvo,(INT($X$4/100)*60+MOD($X$4,100)),_xlpm.real,(INT(_xlpm.v/100)*60+MOD(_xlpm.v,100)),_xlpm.dif,_xlpm.alvo-_xlpm.real,IF(ABS(_xlpm.dif)&lt;=5,0,_xlpm.dif))*-1),"ER"))</f>
        <v/>
      </c>
      <c r="P32" s="236"/>
      <c r="Q32" s="235"/>
      <c r="R32" s="190"/>
      <c r="S32" s="239" t="str">
        <f t="shared" si="0"/>
        <v/>
      </c>
      <c r="T32" s="233" t="str">
        <f t="shared" si="1"/>
        <v/>
      </c>
      <c r="U32" s="5"/>
      <c r="V32" s="5"/>
      <c r="W32" s="5"/>
    </row>
    <row r="33" spans="1:23" x14ac:dyDescent="0.25">
      <c r="A33" s="42" t="str">
        <f>IF(A29="SÁBADO","DOMINGO",IF(A29="DOMINGO","SEGUNDA",IF(A29="SEGUNDA","TERÇA",IF(A29="SEGUNDA","TERÇA",IF(A29="TERÇA","QUARTA",IF(A29="QUARTA","QUINTA",IF(A29="QUINTA","SEXTA",IF(A29="SEXTA","SÁBADO","ERRO"))))))))</f>
        <v>DOMINGO</v>
      </c>
      <c r="B33" s="47"/>
      <c r="C33" s="48"/>
      <c r="D33" s="50" t="str">
        <f ca="1">_xlfn.LET(_xlpm.a,A31,_xlpm.c,C33,_xlpm.x,$X$5,_xlpm.y,$Y$5,_xlpm.limInf,$B$51,_xlpm.limSup,$C$51,_xlpm.linhaAnt,A32,IF(_xlpm.a="FÉRIAS","FRS",IF(_xlpm.a="FERIADO","FER",IF(_xlpm.a="NTRAB","NTB",IF(AND(_xlpm.a="ATESTADO",_xlpm.c=""),"ATD",IF(_xlpm.c&lt;&gt;"",IF(_xlpm.c&lt;=_xlpm.x,IF(_xlpm.c&gt;_xlpm.y,"DP","OK"),"ATR"),IF(_xlpm.linhaAnt&lt;_xlpm.limInf,"FAL","")))))))</f>
        <v>FAL</v>
      </c>
      <c r="E33" s="192" t="str">
        <f>IFERROR(IF(C33="","",IF(ABS((INT($Y$5/100)*60+MOD($Y$5,100))-(INT(C33/100)*60+MOD(C33,100)))&lt;=5,0,(INT($Y$5/100)*60+MOD($Y$5,100))-(INT(C33/100)*60+MOD(C33,100)))),"")</f>
        <v/>
      </c>
      <c r="F33" s="42" t="str">
        <f>IF(F29="SÁBADO","DOMINGO",IF(F29="DOMINGO","SEGUNDA",IF(F29="SEGUNDA","TERÇA",IF(F29="SEGUNDA","TERÇA",IF(F29="TERÇA","QUARTA",IF(F29="QUARTA","QUINTA",IF(F29="QUINTA","SEXTA",IF(F29="SEXTA","SÁBADO","ERRO"))))))))</f>
        <v>QUARTA</v>
      </c>
      <c r="G33" s="272"/>
      <c r="H33" s="273"/>
      <c r="I33" s="273"/>
      <c r="J33" s="176" t="str">
        <f>IFERROR(IF(H33="","",IF(ABS((INT($Y$5/100)*60+MOD($Y$5,100))-(INT(H33/100)*60+MOD(H33,100)))&lt;=5,0,(INT($Y$5/100)*60+MOD($Y$5,100))-(INT(H33/100)*60+MOD(H33,100)))),"")</f>
        <v/>
      </c>
      <c r="K33" s="42" t="str">
        <f>IF(K29="SÁBADO","DOMINGO",IF(K29="DOMINGO","SEGUNDA",IF(K29="SEGUNDA","TERÇA",IF(K29="SEGUNDA","TERÇA",IF(K29="TERÇA","QUARTA",IF(K29="QUARTA","QUINTA",IF(K29="QUINTA","SEXTA",IF(K29="SEXTA","SÁBADO","ERRO"))))))))</f>
        <v>SÁBADO</v>
      </c>
      <c r="L33" s="47"/>
      <c r="M33" s="48"/>
      <c r="N33" s="50" t="str">
        <f ca="1">_xlfn.LET(_xlpm.a,K31,_xlpm.c,M33,_xlpm.x,$X$5,_xlpm.y,$Y$5,_xlpm.limInf,$B$51,_xlpm.limSup,$C$51,_xlpm.linhaAnt,K32,IF(_xlpm.a="FÉRIAS","FRS",IF(_xlpm.a="FERIADO","FER",IF(_xlpm.a="NTRAB","NTB",IF(AND(_xlpm.a="ATESTADO",_xlpm.c=""),"ATD",IF(_xlpm.c&lt;&gt;"",IF(_xlpm.c&lt;=_xlpm.x,IF(_xlpm.c&gt;_xlpm.y,"DP","OK"),"ATR"),IF(_xlpm.linhaAnt&lt;_xlpm.limInf,"FAL","")))))))</f>
        <v/>
      </c>
      <c r="O33" s="192" t="str">
        <f>IF($N$47&lt;&gt;"SIM","",IFERROR(IF(TRIM(M33&amp;"")="","",_xlfn.LET(_xlpm.v,VALUE(TRIM(M33&amp;"")),_xlpm.alvo,(INT($Y$5/100)*60+MOD($Y$5,100)),_xlpm.real,(INT(_xlpm.v/100)*60+MOD(_xlpm.v,100)),_xlpm.dif,_xlpm.alvo-_xlpm.real,IF(ABS(_xlpm.dif)&lt;=5,0,_xlpm.dif))),"ER"))</f>
        <v/>
      </c>
      <c r="P33" s="231"/>
      <c r="Q33" s="235"/>
      <c r="R33" s="190"/>
      <c r="S33" s="239" t="str">
        <f t="shared" si="0"/>
        <v/>
      </c>
      <c r="T33" s="233" t="str">
        <f t="shared" si="1"/>
        <v/>
      </c>
      <c r="U33" s="5"/>
      <c r="V33" s="5"/>
      <c r="W33" s="5"/>
    </row>
    <row r="34" spans="1:23" x14ac:dyDescent="0.25">
      <c r="A34" s="82"/>
      <c r="B34" s="47"/>
      <c r="C34" s="48"/>
      <c r="D34" s="50" t="str">
        <f ca="1">_xlfn.LET(_xlpm.a,A31,_xlpm.c,C34,_xlpm.x,$X$6,_xlpm.limInf,$B$51,_xlpm.limSup,$C$51,_xlpm.linhaAnt,A32,IF(_xlpm.a="FÉRIAS","FRS",IF(_xlpm.a="FERIADO","FER",IF(_xlpm.a="NTRAB","NTB",IF(AND(_xlpm.a="ATESTADO",_xlpm.c=""),"ATD",IF(_xlpm.c&lt;&gt;"",IF(_xlpm.c&gt;=_xlpm.x,"OK","ANT"),IF(_xlpm.linhaAnt&lt;_xlpm.limInf,"FAL","")))))))</f>
        <v>FAL</v>
      </c>
      <c r="E34" s="192" t="str">
        <f>IFERROR(IF(C34="","",IF(ABS((INT($X$6/100)*60+MOD($X$6,100))-(INT(C34/100)*60+MOD(C34,100)))&lt;=5,0,(INT($X$6/100)*60+MOD($X$6,100))-(INT(C34/100)*60+MOD(C34,100))))*-1,"")</f>
        <v/>
      </c>
      <c r="F34" s="82"/>
      <c r="G34" s="272"/>
      <c r="H34" s="273"/>
      <c r="I34" s="273"/>
      <c r="J34" s="176" t="str">
        <f>IFERROR(IF(H34="","",IF(ABS((INT($X$6/100)*60+MOD($X$6,100))-(INT(H34/100)*60+MOD(H34,100)))&lt;=5,0,(INT($X$6/100)*60+MOD($X$6,100))-(INT(H34/100)*60+MOD(H34,100))))*-1,"")</f>
        <v/>
      </c>
      <c r="K34" s="40" t="b">
        <v>1</v>
      </c>
      <c r="L34" s="47"/>
      <c r="M34" s="48"/>
      <c r="N34" s="50" t="str">
        <f ca="1">_xlfn.LET(_xlpm.a,K31,_xlpm.c,M34,_xlpm.x,$X$6,_xlpm.limInf,$B$51,_xlpm.limSup,$C$51,_xlpm.linhaAnt,K32,IF(_xlpm.a="FÉRIAS","FRS",IF(_xlpm.a="FERIADO","FER",IF(_xlpm.a="NTRAB","NTB",IF(AND(_xlpm.a="ATESTADO",_xlpm.c=""),"ATD",IF(_xlpm.c&lt;&gt;"",IF(_xlpm.c&gt;=_xlpm.x,"OK","ANT"),IF(_xlpm.linhaAnt&lt;_xlpm.limInf,"FAL","")))))))</f>
        <v/>
      </c>
      <c r="O34" s="192" t="str">
        <f>IF($N$47&lt;&gt;"SIM","",IFERROR(IF(TRIM(M34&amp;"")="","",_xlfn.LET(_xlpm.v,VALUE(TRIM(M34&amp;"")),_xlpm.alvo,(INT($X$6/100)*60+MOD($X$6,100)),_xlpm.real,(INT(_xlpm.v/100)*60+MOD(_xlpm.v,100)),_xlpm.dif,_xlpm.alvo-_xlpm.real,IF(ABS(_xlpm.dif)&lt;=5,0,_xlpm.dif))*-1),"ER"))</f>
        <v/>
      </c>
      <c r="P34" s="231"/>
      <c r="Q34" s="235"/>
      <c r="R34" s="190"/>
      <c r="S34" s="239" t="str">
        <f t="shared" si="0"/>
        <v/>
      </c>
      <c r="T34" s="233" t="str">
        <f t="shared" si="1"/>
        <v/>
      </c>
      <c r="U34" s="5"/>
      <c r="V34" s="5"/>
      <c r="W34" s="5"/>
    </row>
    <row r="35" spans="1:23" ht="15" customHeight="1" x14ac:dyDescent="0.25">
      <c r="A35" s="11"/>
      <c r="B35" s="46"/>
      <c r="C35" s="7"/>
      <c r="D35" s="49" t="str">
        <f ca="1">_xlfn.LET(_xlpm.a,A35,_xlpm.c,C35,_xlpm.x,$X$3,_xlpm.y,$Y$3,_xlpm.limInf,$B$51,_xlpm.limSup,$C$51,_xlpm.linhaAnt,A36,IF(_xlpm.a="FÉRIAS","FRS",IF(_xlpm.a="FERIADO","FER",IF(_xlpm.a="NTRAB","NTB",IF(AND(_xlpm.a="ATESTADO",_xlpm.c=""),"ATD",IF(_xlpm.c&lt;&gt;"",IF(_xlpm.c&lt;=_xlpm.x,IF(_xlpm.c&gt;_xlpm.y,"DP","OK"),"ATR"),IF(_xlpm.linhaAnt&lt;_xlpm.limInf,"FAL","")))))))</f>
        <v>FAL</v>
      </c>
      <c r="E35" s="192" t="str">
        <f>IFERROR(IF(C35="","",IF(A37="SÁBADO",IF(ABS((INT($Y$8/100)*60+MOD($Y$8,100))-(INT(C35/100)*60+MOD(C35,100)))&lt;=5,0,(INT($Y$8/100)*60+MOD($Y$8,100))-(INT(C35/100)*60+MOD(C35,100))),IF(ABS((INT($Y$3/100)*60+MOD($Y$3,100))-(INT(C35/100)*60+MOD(C35,100)))&lt;=5,0,(INT($Y$3/100)*60+MOD($Y$3,100))-(INT(C35/100)*60+MOD(C35,100))))),"")</f>
        <v/>
      </c>
      <c r="F35" s="11"/>
      <c r="G35" s="46"/>
      <c r="H35" s="7"/>
      <c r="I35" s="49" t="str">
        <f ca="1">_xlfn.LET(_xlpm.a,F35,_xlpm.c,H35,_xlpm.x,$X$3,_xlpm.y,$Y$3,_xlpm.limInf,$B$51,_xlpm.limSup,$C$51,_xlpm.linhaAnt,F36,IF(_xlpm.a="FÉRIAS","FRS",IF(_xlpm.a="FERIADO","FER",IF(_xlpm.a="NTRAB","NTB",IF(AND(_xlpm.a="ATESTADO",_xlpm.c=""),"ATD",IF(_xlpm.c&lt;&gt;"",IF(_xlpm.c&lt;=_xlpm.x,IF(_xlpm.c&gt;_xlpm.y,"DP","OK"),"ATR"),IF(_xlpm.linhaAnt&lt;_xlpm.limInf,"FAL","")))))))</f>
        <v/>
      </c>
      <c r="J35" s="176" t="str">
        <f>IFERROR(IF(H35="","",IF(F37="SÁBADO",IF(ABS((INT($Y$8/100)*60+MOD($Y$8,100))-(INT(H35/100)*60+MOD(H35,100)))&lt;=5,0,(INT($Y$8/100)*60+MOD($Y$8,100))-(INT(H35/100)*60+MOD(H35,100))),IF(ABS((INT($Y$3/100)*60+MOD($Y$3,100))-(INT(H35/100)*60+MOD(H35,100)))&lt;=5,0,(INT($Y$3/100)*60+MOD($Y$3,100))-(INT(H35/100)*60+MOD(H35,100))))),"")</f>
        <v/>
      </c>
      <c r="K35" s="11"/>
      <c r="L35" s="46"/>
      <c r="M35" s="7"/>
      <c r="N35" s="49" t="str">
        <f ca="1">_xlfn.LET(_xlpm.a,K35,_xlpm.c,M35,_xlpm.x,$X$3,_xlpm.y,$Y$3,_xlpm.limInf,$B$51,_xlpm.limSup,$C$51,_xlpm.linhaAnt,K36,IF(_xlpm.a="FÉRIAS","FRS",IF(_xlpm.a="FERIADO","FER",IF(_xlpm.a="NTRAB","NTB",IF(AND(_xlpm.a="ATESTADO",_xlpm.c=""),"ATD",IF(_xlpm.c&lt;&gt;"",IF(_xlpm.c&lt;=_xlpm.x,IF(_xlpm.c&gt;_xlpm.y,"DP","OK"),"ATR"),IF(_xlpm.linhaAnt&lt;_xlpm.limInf,"FAL","")))))))</f>
        <v/>
      </c>
      <c r="O35" s="192" t="str">
        <f>IF($N$47&lt;&gt;"SIM","",IFERROR(IF(TRIM(M35&amp;"")="","",_xlfn.LET(_xlpm.v,VALUE(TRIM(M35&amp;"")),_xlpm.alvo,IF(K37="SÁBADO",(INT($Y$8/100)*60+MOD($Y$8,100)),(INT($Y$3/100)*60+MOD($Y$3,100))),_xlpm.real,(INT(_xlpm.v/100)*60+MOD(_xlpm.v,100)),_xlpm.dif,_xlpm.alvo-_xlpm.real,IF(ABS(_xlpm.dif)&lt;=5,0,_xlpm.dif))),"ER"))</f>
        <v/>
      </c>
      <c r="P35" s="231"/>
      <c r="Q35" s="235"/>
      <c r="R35" s="190"/>
      <c r="S35" s="239" t="str">
        <f t="shared" si="0"/>
        <v/>
      </c>
      <c r="T35" s="233" t="str">
        <f t="shared" si="1"/>
        <v/>
      </c>
      <c r="U35" s="5"/>
      <c r="V35" s="5"/>
      <c r="W35" s="5"/>
    </row>
    <row r="36" spans="1:23" x14ac:dyDescent="0.25">
      <c r="A36" s="41">
        <f ca="1">IF($B$51=9,"HOJE",9)</f>
        <v>9</v>
      </c>
      <c r="B36" s="46"/>
      <c r="C36" s="7"/>
      <c r="D36" s="49" t="str">
        <f ca="1">_xlfn.LET(_xlpm.a,A35,_xlpm.c,C36,_xlpm.x,$X$4,_xlpm.limInf,$B$51,_xlpm.limSup,$C$51,_xlpm.linhaAnt,A36,IF(_xlpm.a="FÉRIAS","FRS",IF(_xlpm.a="FERIADO","FER",IF(_xlpm.a="NTRAB","NTB",IF(AND(_xlpm.a="ATESTADO",_xlpm.c=""),"ATD",IF(_xlpm.c&lt;&gt;"",IF(_xlpm.c&gt;=_xlpm.x,"OK","ANT"),IF(_xlpm.linhaAnt&lt;_xlpm.limInf,"FAL","")))))))</f>
        <v>FAL</v>
      </c>
      <c r="E36" s="192" t="str">
        <f>IFERROR(IF(C36="","",IF(ABS((INT($X$4/100)*60+MOD($X$4,100))-(INT(C36/100)*60+MOD(C36,100)))&lt;=5,0,(INT($X$4/100)*60+MOD($X$4,100))-(INT(C36/100)*60+MOD(C36,100))))*-1,"")</f>
        <v/>
      </c>
      <c r="F36" s="41">
        <f ca="1">IF($B$51=19,"HOJE",19)</f>
        <v>19</v>
      </c>
      <c r="G36" s="46"/>
      <c r="H36" s="7"/>
      <c r="I36" s="49" t="str">
        <f ca="1">_xlfn.LET(_xlpm.a,F35,_xlpm.c,H36,_xlpm.x,$X$4,_xlpm.limInf,$B$51,_xlpm.limSup,$C$51,_xlpm.linhaAnt,F36,IF(_xlpm.a="FÉRIAS","FRS",IF(_xlpm.a="FERIADO","FER",IF(_xlpm.a="NTRAB","NTB",IF(AND(_xlpm.a="ATESTADO",_xlpm.c=""),"ATD",IF(_xlpm.c&lt;&gt;"",IF(_xlpm.c&gt;=_xlpm.x,"OK","ANT"),IF(_xlpm.linhaAnt&lt;_xlpm.limInf,"FAL","")))))))</f>
        <v/>
      </c>
      <c r="J36" s="176" t="str">
        <f>IFERROR(IF(H36="","",IF(ABS((INT($X$4/100)*60+MOD($X$4,100))-(INT(H36/100)*60+MOD(H36,100)))&lt;=5,0,(INT($X$4/100)*60+MOD($X$4,100))-(INT(H36/100)*60+MOD(H36,100))))*-1,"")</f>
        <v/>
      </c>
      <c r="K36" s="37">
        <f ca="1">IF($B$51=29,"HOJE",29)</f>
        <v>29</v>
      </c>
      <c r="L36" s="46"/>
      <c r="M36" s="7"/>
      <c r="N36" s="49" t="str">
        <f ca="1">_xlfn.LET(_xlpm.a,K35,_xlpm.c,M36,_xlpm.x,$X$4,_xlpm.limInf,$B$51,_xlpm.limSup,$C$51,_xlpm.linhaAnt,K36,IF(_xlpm.a="FÉRIAS","FRS",IF(_xlpm.a="FERIADO","FER",IF(_xlpm.a="NTRAB","NTB",IF(AND(_xlpm.a="ATESTADO",_xlpm.c=""),"ATD",IF(_xlpm.c&lt;&gt;"",IF(_xlpm.c&gt;=_xlpm.x,"OK","ANT"),IF(_xlpm.linhaAnt&lt;_xlpm.limInf,"FAL","")))))))</f>
        <v/>
      </c>
      <c r="O36" s="192" t="str">
        <f>IF($N$47&lt;&gt;"SIM","",IFERROR(IF(TRIM(M36&amp;"")="","",_xlfn.LET(_xlpm.v,VALUE(TRIM(M36&amp;"")),_xlpm.alvo,(INT($X$4/100)*60+MOD($X$4,100)),_xlpm.real,(INT(_xlpm.v/100)*60+MOD(_xlpm.v,100)),_xlpm.dif,_xlpm.alvo-_xlpm.real,IF(ABS(_xlpm.dif)&lt;=5,0,_xlpm.dif))*-1),"ER"))</f>
        <v/>
      </c>
      <c r="P36" s="231"/>
      <c r="Q36" s="235"/>
      <c r="R36" s="190"/>
      <c r="S36" s="239" t="str">
        <f t="shared" si="0"/>
        <v/>
      </c>
      <c r="T36" s="233" t="str">
        <f t="shared" si="1"/>
        <v/>
      </c>
      <c r="U36" s="5"/>
      <c r="V36" s="5"/>
      <c r="W36" s="5"/>
    </row>
    <row r="37" spans="1:23" x14ac:dyDescent="0.25">
      <c r="A37" s="41" t="str">
        <f>IF(A33="SÁBADO","DOMINGO",IF(A33="DOMINGO","SEGUNDA",IF(A33="SEGUNDA","TERÇA",IF(A33="SEGUNDA","TERÇA",IF(A33="TERÇA","QUARTA",IF(A33="QUARTA","QUINTA",IF(A33="QUINTA","SEXTA",IF(A33="SEXTA","SÁBADO","ERRO"))))))))</f>
        <v>SEGUNDA</v>
      </c>
      <c r="B37" s="46"/>
      <c r="C37" s="7"/>
      <c r="D37" s="49" t="str">
        <f ca="1">_xlfn.LET(_xlpm.a,A35,_xlpm.c,C37,_xlpm.x,$X$5,_xlpm.y,$Y$5,_xlpm.limInf,$B$51,_xlpm.limSup,$C$51,_xlpm.linhaAnt,A36,IF(_xlpm.a="FÉRIAS","FRS",IF(_xlpm.a="FERIADO","FER",IF(_xlpm.a="NTRAB","NTB",IF(AND(_xlpm.a="ATESTADO",_xlpm.c=""),"ATD",IF(_xlpm.c&lt;&gt;"",IF(_xlpm.c&lt;=_xlpm.x,IF(_xlpm.c&gt;_xlpm.y,"DP","OK"),"ATR"),IF(_xlpm.linhaAnt&lt;_xlpm.limInf,"FAL","")))))))</f>
        <v>FAL</v>
      </c>
      <c r="E37" s="192" t="str">
        <f>IFERROR(IF(C37="","",IF(ABS((INT($Y$5/100)*60+MOD($Y$5,100))-(INT(C37/100)*60+MOD(C37,100)))&lt;=5,0,(INT($Y$5/100)*60+MOD($Y$5,100))-(INT(C37/100)*60+MOD(C37,100)))),"")</f>
        <v/>
      </c>
      <c r="F37" s="41" t="str">
        <f>IF(F33="SÁBADO","DOMINGO",IF(F33="DOMINGO","SEGUNDA",IF(F33="SEGUNDA","TERÇA",IF(F33="SEGUNDA","TERÇA",IF(F33="TERÇA","QUARTA",IF(F33="QUARTA","QUINTA",IF(F33="QUINTA","SEXTA",IF(F33="SEXTA","SÁBADO","ERRO"))))))))</f>
        <v>QUINTA</v>
      </c>
      <c r="G37" s="46"/>
      <c r="H37" s="7"/>
      <c r="I37" s="49" t="str">
        <f ca="1">_xlfn.LET(_xlpm.a,F35,_xlpm.c,H37,_xlpm.x,$X$5,_xlpm.y,$Y$5,_xlpm.limInf,$B$51,_xlpm.limSup,$C$51,_xlpm.linhaAnt,F36,IF(_xlpm.a="FÉRIAS","FRS",IF(_xlpm.a="FERIADO","FER",IF(_xlpm.a="NTRAB","NTB",IF(AND(_xlpm.a="ATESTADO",_xlpm.c=""),"ATD",IF(_xlpm.c&lt;&gt;"",IF(_xlpm.c&lt;=_xlpm.x,IF(_xlpm.c&gt;_xlpm.y,"DP","OK"),"ATR"),IF(_xlpm.linhaAnt&lt;_xlpm.limInf,"FAL","")))))))</f>
        <v/>
      </c>
      <c r="J37" s="176" t="str">
        <f>IFERROR(IF(H37="","",IF(ABS((INT($Y$5/100)*60+MOD($Y$5,100))-(INT(H37/100)*60+MOD(H37,100)))&lt;=5,0,(INT($Y$5/100)*60+MOD($Y$5,100))-(INT(H37/100)*60+MOD(H37,100)))),"")</f>
        <v/>
      </c>
      <c r="K37" s="37" t="str">
        <f ca="1">IF(K36&gt;C53,"",IF(K33="SÁBADO","DOMINGO",IF(K33="DOMINGO","SEGUNDA",IF(K33="SEGUNDA","TERÇA",IF(K33="SEGUNDA","TERÇA",IF(K33="TERÇA","QUARTA",IF(K33="QUARTA","QUINTA",IF(K33="QUINTA","SEXTA",IF(K33="SEXTA","SÁBADO","ERRO")))))))))</f>
        <v>DOMINGO</v>
      </c>
      <c r="L37" s="46"/>
      <c r="M37" s="7"/>
      <c r="N37" s="49" t="str">
        <f ca="1">_xlfn.LET(_xlpm.a,K35,_xlpm.c,M37,_xlpm.x,$X$5,_xlpm.y,$Y$5,_xlpm.limInf,$B$51,_xlpm.limSup,$C$51,_xlpm.linhaAnt,K36,IF(_xlpm.a="FÉRIAS","FRS",IF(_xlpm.a="FERIADO","FER",IF(_xlpm.a="NTRAB","NTB",IF(AND(_xlpm.a="ATESTADO",_xlpm.c=""),"ATD",IF(_xlpm.c&lt;&gt;"",IF(_xlpm.c&lt;=_xlpm.x,IF(_xlpm.c&gt;_xlpm.y,"DP","OK"),"ATR"),IF(_xlpm.linhaAnt&lt;_xlpm.limInf,"FAL","")))))))</f>
        <v/>
      </c>
      <c r="O37" s="192" t="str">
        <f>IF($N$47&lt;&gt;"SIM","",IFERROR(IF(TRIM(M37&amp;"")="","",_xlfn.LET(_xlpm.v,VALUE(TRIM(M37&amp;"")),_xlpm.alvo,(INT($Y$5/100)*60+MOD($Y$5,100)),_xlpm.real,(INT(_xlpm.v/100)*60+MOD(_xlpm.v,100)),_xlpm.dif,_xlpm.alvo-_xlpm.real,IF(ABS(_xlpm.dif)&lt;=5,0,_xlpm.dif))),"ER"))</f>
        <v/>
      </c>
      <c r="P37" s="236"/>
      <c r="Q37" s="235"/>
      <c r="R37" s="190"/>
      <c r="S37" s="239" t="str">
        <f t="shared" si="0"/>
        <v/>
      </c>
      <c r="T37" s="233" t="str">
        <f t="shared" si="1"/>
        <v/>
      </c>
      <c r="U37" s="5"/>
      <c r="V37" s="5"/>
    </row>
    <row r="38" spans="1:23" x14ac:dyDescent="0.25">
      <c r="A38" s="38"/>
      <c r="B38" s="46"/>
      <c r="C38" s="7"/>
      <c r="D38" s="49" t="str">
        <f ca="1">_xlfn.LET(_xlpm.a,A35,_xlpm.c,C38,_xlpm.x,$X$6,_xlpm.limInf,$B$51,_xlpm.limSup,$C$51,_xlpm.linhaAnt,A36,IF(_xlpm.a="FÉRIAS","FRS",IF(_xlpm.a="FERIADO","FER",IF(_xlpm.a="NTRAB","NTB",IF(AND(_xlpm.a="ATESTADO",_xlpm.c=""),"ATD",IF(_xlpm.c&lt;&gt;"",IF(_xlpm.c&gt;=_xlpm.x,"OK","ANT"),IF(_xlpm.linhaAnt&lt;_xlpm.limInf,"FAL","")))))))</f>
        <v>FAL</v>
      </c>
      <c r="E38" s="192" t="str">
        <f>IFERROR(IF(C38="","",IF(ABS((INT($X$6/100)*60+MOD($X$6,100))-(INT(C38/100)*60+MOD(C38,100)))&lt;=5,0,(INT($X$6/100)*60+MOD($X$6,100))-(INT(C38/100)*60+MOD(C38,100))))*-1,"")</f>
        <v/>
      </c>
      <c r="F38" s="38"/>
      <c r="G38" s="46"/>
      <c r="H38" s="7"/>
      <c r="I38" s="49" t="str">
        <f ca="1">_xlfn.LET(_xlpm.a,F35,_xlpm.c,H38,_xlpm.x,$X$6,_xlpm.limInf,$B$51,_xlpm.limSup,$C$51,_xlpm.linhaAnt,F36,IF(_xlpm.a="FÉRIAS","FRS",IF(_xlpm.a="FERIADO","FER",IF(_xlpm.a="NTRAB","NTB",IF(AND(_xlpm.a="ATESTADO",_xlpm.c=""),"ATD",IF(_xlpm.c&lt;&gt;"",IF(_xlpm.c&gt;=_xlpm.x,"OK","ANT"),IF(_xlpm.linhaAnt&lt;_xlpm.limInf,"FAL","")))))))</f>
        <v/>
      </c>
      <c r="J38" s="176" t="str">
        <f>IFERROR(IF(H38="","",IF(ABS((INT($X$6/100)*60+MOD($X$6,100))-(INT(H38/100)*60+MOD(H38,100)))&lt;=5,0,(INT($X$6/100)*60+MOD($X$6,100))-(INT(H38/100)*60+MOD(H38,100))))*-1,"")</f>
        <v/>
      </c>
      <c r="K38" s="38"/>
      <c r="L38" s="46"/>
      <c r="M38" s="7"/>
      <c r="N38" s="49" t="str">
        <f ca="1">_xlfn.LET(_xlpm.a,K35,_xlpm.c,M38,_xlpm.x,$X$6,_xlpm.limInf,$B$51,_xlpm.limSup,$C$51,_xlpm.linhaAnt,K36,IF(_xlpm.a="FÉRIAS","FRS",IF(_xlpm.a="FERIADO","FER",IF(_xlpm.a="NTRAB","NTB",IF(AND(_xlpm.a="ATESTADO",_xlpm.c=""),"ATD",IF(_xlpm.c&lt;&gt;"",IF(_xlpm.c&gt;=_xlpm.x,"OK","ANT"),IF(_xlpm.linhaAnt&lt;_xlpm.limInf,"FAL","")))))))</f>
        <v/>
      </c>
      <c r="O38" s="192" t="str">
        <f>IF($N$47&lt;&gt;"SIM","",IFERROR(IF(TRIM(M38&amp;"")="","",_xlfn.LET(_xlpm.v,VALUE(TRIM(M38&amp;"")),_xlpm.alvo,(INT($X$6/100)*60+MOD($X$6,100)),_xlpm.real,(INT(_xlpm.v/100)*60+MOD(_xlpm.v,100)),_xlpm.dif,_xlpm.alvo-_xlpm.real,IF(ABS(_xlpm.dif)&lt;=5,0,_xlpm.dif))*-1),"ER"))</f>
        <v/>
      </c>
      <c r="P38" s="231"/>
      <c r="Q38" s="235"/>
      <c r="R38" s="190"/>
      <c r="S38" s="239" t="str">
        <f t="shared" si="0"/>
        <v/>
      </c>
      <c r="T38" s="233" t="str">
        <f t="shared" si="1"/>
        <v/>
      </c>
      <c r="U38" s="5"/>
      <c r="V38" s="5"/>
    </row>
    <row r="39" spans="1:23" ht="15" customHeight="1" x14ac:dyDescent="0.25">
      <c r="A39" s="12"/>
      <c r="B39" s="47"/>
      <c r="C39" s="48"/>
      <c r="D39" s="50" t="str">
        <f ca="1">_xlfn.LET(_xlpm.a,A39,_xlpm.c,C39,_xlpm.x,$X$8,_xlpm.y,$Y$8,_xlpm.limInf,$B$51,_xlpm.limSup,$C$51,_xlpm.linhaAnt,A40,IF(_xlpm.a="FÉRIAS","FRS",IF(_xlpm.a="NTRAB","NT",IF(AND(_xlpm.a="ATESTADO",_xlpm.c=""),"ATD",IF(_xlpm.a="FERIADO","FER",IF(_xlpm.c&lt;&gt;"",IF(_xlpm.c&lt;=_xlpm.x,IF(_xlpm.c&gt;_xlpm.y,"DP","OK"),"ATR"),IF(_xlpm.linhaAnt&lt;_xlpm.limInf,"FAL","")))))))</f>
        <v/>
      </c>
      <c r="E39" s="192" t="str">
        <f>IFERROR(IF(C39="","",IF(A41="SÁBADO",IF(ABS((INT($Y$8/100)*60+MOD($Y$8,100))-(INT(C39/100)*60+MOD(C39,100)))&lt;=5,0,(INT($Y$8/100)*60+MOD($Y$8,100))-(INT(C39/100)*60+MOD(C39,100))),IF(ABS((INT($Y$3/100)*60+MOD($Y$3,100))-(INT(C39/100)*60+MOD(C39,100)))&lt;=5,0,(INT($Y$3/100)*60+MOD($Y$3,100))-(INT(C39/100)*60+MOD(C39,100))))),"")</f>
        <v/>
      </c>
      <c r="F39" s="12"/>
      <c r="G39" s="47"/>
      <c r="H39" s="48"/>
      <c r="I39" s="50" t="str">
        <f ca="1">_xlfn.LET(_xlpm.a,F39,_xlpm.c,H39,_xlpm.x,$X$3,_xlpm.y,$Y$3,_xlpm.limInf,$B$51,_xlpm.limSup,$C$51,_xlpm.linhaAnt,F40,IF(_xlpm.a="FÉRIAS","FRS",IF(_xlpm.a="FERIADO","FER",IF(_xlpm.a="NTRAB","NTB",IF(AND(_xlpm.a="ATESTADO",_xlpm.c=""),"ATD",IF(_xlpm.c&lt;&gt;"",IF(_xlpm.c&lt;=_xlpm.x,IF(_xlpm.c&gt;_xlpm.y,"DP","OK"),"ATR"),IF(_xlpm.linhaAnt&lt;_xlpm.limInf,"FAL","")))))))</f>
        <v/>
      </c>
      <c r="J39" s="176" t="str">
        <f>IFERROR(IF(H39="","",IF(F41="SÁBADO",IF(ABS((INT($Y$8/100)*60+MOD($Y$8,100))-(INT(H39/100)*60+MOD(H39,100)))&lt;=5,0,(INT($Y$8/100)*60+MOD($Y$8,100))-(INT(H39/100)*60+MOD(H39,100))),IF(ABS((INT($Y$3/100)*60+MOD($Y$3,100))-(INT(H39/100)*60+MOD(H39,100)))&lt;=5,0,(INT($Y$3/100)*60+MOD($Y$3,100))-(INT(H39/100)*60+MOD(H39,100))))),"")</f>
        <v/>
      </c>
      <c r="K39" s="12"/>
      <c r="L39" s="47"/>
      <c r="M39" s="48"/>
      <c r="N39" s="50" t="str">
        <f ca="1">_xlfn.LET(_xlpm.a,K39,_xlpm.c,M39,_xlpm.x,$X$3,_xlpm.y,$Y$3,_xlpm.limInf,$B$51,_xlpm.limSup,$C$51,_xlpm.linhaAnt,K40,IF(_xlpm.a="FÉRIAS","FRS",IF(_xlpm.a="FERIADO","FER",IF(_xlpm.a="NTRAB","NTB",IF(AND(_xlpm.a="ATESTADO",_xlpm.c=""),"ATD",IF(_xlpm.c&lt;&gt;"",IF(_xlpm.c&lt;=_xlpm.x,IF(_xlpm.c&gt;_xlpm.y,"DP","OK"),"ATR"),IF(_xlpm.linhaAnt&lt;_xlpm.limInf,"FAL","")))))))</f>
        <v/>
      </c>
      <c r="O39" s="192" t="str">
        <f>IF($N$47&lt;&gt;"SIM","",IFERROR(IF(TRIM(M39&amp;"")="","",_xlfn.LET(_xlpm.v,VALUE(TRIM(M39&amp;"")),_xlpm.alvo,IF(K41="SÁBADO",(INT($Y$8/100)*60+MOD($Y$8,100)),(INT($Y$3/100)*60+MOD($Y$3,100))),_xlpm.real,(INT(_xlpm.v/100)*60+MOD(_xlpm.v,100)),_xlpm.dif,_xlpm.alvo-_xlpm.real,IF(ABS(_xlpm.dif)&lt;=5,0,_xlpm.dif))),"ER"))</f>
        <v/>
      </c>
      <c r="P39" s="231"/>
      <c r="Q39" s="235"/>
      <c r="R39" s="190"/>
      <c r="S39" s="239" t="str">
        <f t="shared" si="0"/>
        <v/>
      </c>
      <c r="T39" s="233" t="str">
        <f t="shared" si="1"/>
        <v/>
      </c>
      <c r="U39" s="5"/>
      <c r="V39" s="5"/>
    </row>
    <row r="40" spans="1:23" x14ac:dyDescent="0.25">
      <c r="A40" s="42" t="str">
        <f ca="1">IF($B$51=10,"HOJE",10)</f>
        <v>HOJE</v>
      </c>
      <c r="B40" s="47"/>
      <c r="C40" s="48"/>
      <c r="D40" s="50" t="str">
        <f ca="1">_xlfn.LET(_xlpm.a,A39,_xlpm.c,C40,_xlpm.x,$X$9,_xlpm.limInf,$B$51,_xlpm.limSup,$C$51,_xlpm.linhaAnt,A40,IF(_xlpm.a="FÉRIAS","FRS",IF(_xlpm.a="NTRAB","NT",IF(AND(_xlpm.a="ATESTADO",_xlpm.c=""),"ATD",IF(_xlpm.a="FERIADO","FER",IF(_xlpm.c&lt;&gt;"",IF(_xlpm.c&gt;=_xlpm.x,"OK","ANT"),IF(_xlpm.linhaAnt&lt;_xlpm.limInf,"FAL","")))))))</f>
        <v/>
      </c>
      <c r="E40" s="192" t="str">
        <f>IFERROR(IF(C40="","",IF(ABS((INT($X$4/100)*60+MOD($X$4,100))-(INT(C40/100)*60+MOD(C40,100)))&lt;=5,0,(INT($X$4/100)*60+MOD($X$4,100))-(INT(C40/100)*60+MOD(C40,100))))*-1,"")</f>
        <v/>
      </c>
      <c r="F40" s="42">
        <f ca="1">IF($B$51=20,"HOJE",20)</f>
        <v>20</v>
      </c>
      <c r="G40" s="47"/>
      <c r="H40" s="48"/>
      <c r="I40" s="50" t="str">
        <f ca="1">_xlfn.LET(_xlpm.a,F39,_xlpm.c,H40,_xlpm.x,$X$4,_xlpm.limInf,$B$51,_xlpm.limSup,$C$51,_xlpm.linhaAnt,F40,IF(_xlpm.a="FÉRIAS","FRS",IF(_xlpm.a="FERIADO","FER",IF(_xlpm.a="NTRAB","NTB",IF(AND(_xlpm.a="ATESTADO",_xlpm.c=""),"ATD",IF(_xlpm.c&lt;&gt;"",IF(_xlpm.c&gt;=_xlpm.x,"OK","ANT"),IF(_xlpm.linhaAnt&lt;_xlpm.limInf,"FAL","")))))))</f>
        <v/>
      </c>
      <c r="J40" s="176" t="str">
        <f>IFERROR(IF(H40="","",IF(ABS((INT($X$4/100)*60+MOD($X$4,100))-(INT(H40/100)*60+MOD(H40,100)))&lt;=5,0,(INT($X$4/100)*60+MOD($X$4,100))-(INT(H40/100)*60+MOD(H40,100))))*-1,"")</f>
        <v/>
      </c>
      <c r="K40" s="39">
        <f ca="1">IF($B$51=30,"HOJE",30)</f>
        <v>30</v>
      </c>
      <c r="L40" s="47"/>
      <c r="M40" s="48"/>
      <c r="N40" s="50" t="str">
        <f ca="1">_xlfn.LET(_xlpm.a,K39,_xlpm.c,M40,_xlpm.x,$X$4,_xlpm.limInf,$B$51,_xlpm.limSup,$C$51,_xlpm.linhaAnt,K40,IF(_xlpm.a="FÉRIAS","FRS",IF(_xlpm.a="FERIADO","FER",IF(_xlpm.a="NTRAB","NTB",IF(AND(_xlpm.a="ATESTADO",_xlpm.c=""),"ATD",IF(_xlpm.c&lt;&gt;"",IF(_xlpm.c&gt;=_xlpm.x,"OK","ANT"),IF(_xlpm.linhaAnt&lt;_xlpm.limInf,"FAL","")))))))</f>
        <v/>
      </c>
      <c r="O40" s="192" t="str">
        <f>IF($N$47&lt;&gt;"SIM","",IFERROR(IF(TRIM(M40&amp;"")="","",_xlfn.LET(_xlpm.v,VALUE(TRIM(M40&amp;"")),_xlpm.alvo,(INT($X$4/100)*60+MOD($X$4,100)),_xlpm.real,(INT(_xlpm.v/100)*60+MOD(_xlpm.v,100)),_xlpm.dif,_xlpm.alvo-_xlpm.real,IF(ABS(_xlpm.dif)&lt;=5,0,_xlpm.dif))*-1),"ER"))</f>
        <v/>
      </c>
      <c r="P40" s="236"/>
      <c r="Q40" s="235"/>
      <c r="R40" s="190"/>
      <c r="S40" s="239" t="str">
        <f t="shared" si="0"/>
        <v/>
      </c>
      <c r="T40" s="233" t="str">
        <f t="shared" si="1"/>
        <v/>
      </c>
      <c r="U40" s="5"/>
      <c r="V40" s="5"/>
    </row>
    <row r="41" spans="1:23" x14ac:dyDescent="0.25">
      <c r="A41" s="42" t="str">
        <f>IF(A37="SÁBADO","DOMINGO",IF(A37="DOMINGO","SEGUNDA",IF(A37="SEGUNDA","TERÇA",IF(A37="SEGUNDA","TERÇA",IF(A37="TERÇA","QUARTA",IF(A37="QUARTA","QUINTA",IF(A37="QUINTA","SEXTA",IF(A37="SEXTA","SÁBADO","ERRO"))))))))</f>
        <v>TERÇA</v>
      </c>
      <c r="B41" s="277" t="s">
        <v>16</v>
      </c>
      <c r="C41" s="278"/>
      <c r="D41" s="278"/>
      <c r="E41" s="192" t="str">
        <f>IFERROR(IF(C41="","",IF(ABS((INT($Y$5/100)*60+MOD($Y$5,100))-(INT(C41/100)*60+MOD(C41,100)))&lt;=5,0,(INT($Y$5/100)*60+MOD($Y$5,100))-(INT(C41/100)*60+MOD(C41,100)))),"")</f>
        <v/>
      </c>
      <c r="F41" s="42" t="str">
        <f>IF(F37="SÁBADO","DOMINGO",IF(F37="DOMINGO","SEGUNDA",IF(F37="SEGUNDA","TERÇA",IF(F37="SEGUNDA","TERÇA",IF(F37="TERÇA","QUARTA",IF(F37="QUARTA","QUINTA",IF(F37="QUINTA","SEXTA",IF(F37="SEXTA","SÁBADO","ERRO"))))))))</f>
        <v>SEXTA</v>
      </c>
      <c r="G41" s="47"/>
      <c r="H41" s="48"/>
      <c r="I41" s="50" t="str">
        <f ca="1">_xlfn.LET(_xlpm.a,F39,_xlpm.c,H41,_xlpm.x,$X$5,_xlpm.y,$Y$5,_xlpm.limInf,$B$51,_xlpm.limSup,$C$51,_xlpm.linhaAnt,F40,IF(_xlpm.a="FÉRIAS","FRS",IF(_xlpm.a="FERIADO","FER",IF(_xlpm.a="NTRAB","NTB",IF(AND(_xlpm.a="ATESTADO",_xlpm.c=""),"ATD",IF(_xlpm.c&lt;&gt;"",IF(_xlpm.c&lt;=_xlpm.x,IF(_xlpm.c&gt;_xlpm.y,"DP","OK"),"ATR"),IF(_xlpm.linhaAnt&lt;_xlpm.limInf,"FAL","")))))))</f>
        <v/>
      </c>
      <c r="J41" s="176" t="str">
        <f>IFERROR(IF(H41="","",IF(ABS((INT($Y$5/100)*60+MOD($Y$5,100))-(INT(H41/100)*60+MOD(H41,100)))&lt;=5,0,(INT($Y$5/100)*60+MOD($Y$5,100))-(INT(H41/100)*60+MOD(H41,100)))),"")</f>
        <v/>
      </c>
      <c r="K41" s="42" t="str">
        <f ca="1">IF(K40&gt;C53,"",IF(K37="SÁBADO","DOMINGO",IF(K37="DOMINGO","SEGUNDA",IF(K37="SEGUNDA","TERÇA",IF(K37="SEGUNDA","TERÇA",IF(K37="TERÇA","QUARTA",IF(K37="QUARTA","QUINTA",IF(K37="QUINTA","SEXTA",IF(K37="SEXTA","SÁBADO","ERRO")))))))))</f>
        <v>SEGUNDA</v>
      </c>
      <c r="L41" s="47"/>
      <c r="M41" s="48"/>
      <c r="N41" s="50" t="str">
        <f ca="1">_xlfn.LET(_xlpm.a,K39,_xlpm.c,M41,_xlpm.x,$X$5,_xlpm.y,$Y$5,_xlpm.limInf,$B$51,_xlpm.limSup,$C$51,_xlpm.linhaAnt,K40,IF(_xlpm.a="FÉRIAS","FRS",IF(_xlpm.a="FERIADO","FER",IF(_xlpm.a="NTRAB","NTB",IF(AND(_xlpm.a="ATESTADO",_xlpm.c=""),"ATD",IF(_xlpm.c&lt;&gt;"",IF(_xlpm.c&lt;=_xlpm.x,IF(_xlpm.c&gt;_xlpm.y,"DP","OK"),"ATR"),IF(_xlpm.linhaAnt&lt;_xlpm.limInf,"FAL","")))))))</f>
        <v/>
      </c>
      <c r="O41" s="192" t="str">
        <f>IF($N$47&lt;&gt;"SIM","",IFERROR(IF(TRIM(M41&amp;"")="","",_xlfn.LET(_xlpm.v,VALUE(TRIM(M41&amp;"")),_xlpm.alvo,(INT($Y$5/100)*60+MOD($Y$5,100)),_xlpm.real,(INT(_xlpm.v/100)*60+MOD(_xlpm.v,100)),_xlpm.dif,_xlpm.alvo-_xlpm.real,IF(ABS(_xlpm.dif)&lt;=5,0,_xlpm.dif))),"ER"))</f>
        <v/>
      </c>
      <c r="P41" s="231"/>
      <c r="Q41" s="235"/>
      <c r="R41" s="190"/>
      <c r="S41" s="239" t="str">
        <f t="shared" si="0"/>
        <v/>
      </c>
      <c r="T41" s="233" t="str">
        <f t="shared" si="1"/>
        <v/>
      </c>
      <c r="U41" s="5"/>
      <c r="V41" s="5"/>
      <c r="W41" s="5"/>
    </row>
    <row r="42" spans="1:23" x14ac:dyDescent="0.25">
      <c r="A42" s="82"/>
      <c r="B42" s="277"/>
      <c r="C42" s="278"/>
      <c r="D42" s="278"/>
      <c r="E42" s="192" t="str">
        <f>IFERROR(IF(C42="","",IF(ABS((INT($X$6/100)*60+MOD($X$6,100))-(INT(C42/100)*60+MOD(C42,100)))&lt;=5,0,(INT($X$6/100)*60+MOD($X$6,100))-(INT(C42/100)*60+MOD(C42,100))))*-1,"")</f>
        <v/>
      </c>
      <c r="F42" s="82"/>
      <c r="G42" s="47"/>
      <c r="H42" s="48"/>
      <c r="I42" s="50" t="str">
        <f ca="1">_xlfn.LET(_xlpm.a,F39,_xlpm.c,H42,_xlpm.x,$X$6,_xlpm.limInf,$B$51,_xlpm.limSup,$C$51,_xlpm.linhaAnt,F40,IF(_xlpm.a="FÉRIAS","FRS",IF(_xlpm.a="FERIADO","FER",IF(_xlpm.a="NTRAB","NTB",IF(AND(_xlpm.a="ATESTADO",_xlpm.c=""),"ATD",IF(_xlpm.c&lt;&gt;"",IF(_xlpm.c&gt;=_xlpm.x,"OK","ANT"),IF(_xlpm.linhaAnt&lt;_xlpm.limInf,"FAL","")))))))</f>
        <v/>
      </c>
      <c r="J42" s="176" t="str">
        <f>IFERROR(IF(H42="","",IF(ABS((INT($X$6/100)*60+MOD($X$6,100))-(INT(H42/100)*60+MOD(H42,100)))&lt;=5,0,(INT($X$6/100)*60+MOD($X$6,100))-(INT(H42/100)*60+MOD(H42,100))))*-1,"")</f>
        <v/>
      </c>
      <c r="K42" s="40"/>
      <c r="L42" s="47"/>
      <c r="M42" s="48"/>
      <c r="N42" s="50" t="str">
        <f ca="1">_xlfn.LET(_xlpm.a,K39,_xlpm.c,M42,_xlpm.x,$X$6,_xlpm.limInf,$B$51,_xlpm.limSup,$C$51,_xlpm.linhaAnt,K40,IF(_xlpm.a="FÉRIAS","FRS",IF(_xlpm.a="FERIADO","FER",IF(_xlpm.a="NTRAB","NTB",IF(AND(_xlpm.a="ATESTADO",_xlpm.c=""),"ATD",IF(_xlpm.c&lt;&gt;"",IF(_xlpm.c&gt;=_xlpm.x,"OK","ANT"),IF(_xlpm.linhaAnt&lt;_xlpm.limInf,"FAL","")))))))</f>
        <v/>
      </c>
      <c r="O42" s="192" t="str">
        <f>IF($N$47&lt;&gt;"SIM","",IFERROR(IF(TRIM(M42&amp;"")="","",_xlfn.LET(_xlpm.v,VALUE(TRIM(M42&amp;"")),_xlpm.alvo,(INT($X$6/100)*60+MOD($X$6,100)),_xlpm.real,(INT(_xlpm.v/100)*60+MOD(_xlpm.v,100)),_xlpm.dif,_xlpm.alvo-_xlpm.real,IF(ABS(_xlpm.dif)&lt;=5,0,_xlpm.dif))*-1),"ER"))</f>
        <v/>
      </c>
      <c r="P42" s="236"/>
      <c r="Q42" s="235"/>
      <c r="R42" s="190"/>
      <c r="S42" s="239" t="str">
        <f t="shared" si="0"/>
        <v/>
      </c>
      <c r="T42" s="233" t="str">
        <f t="shared" si="1"/>
        <v/>
      </c>
      <c r="U42" s="5"/>
      <c r="V42" s="5"/>
    </row>
    <row r="43" spans="1:23" ht="15" customHeight="1" x14ac:dyDescent="0.25">
      <c r="A43" s="162" t="s">
        <v>1</v>
      </c>
      <c r="B43" s="274" t="s">
        <v>124</v>
      </c>
      <c r="C43" s="274"/>
      <c r="D43" s="274"/>
      <c r="E43" s="274"/>
      <c r="F43" s="274"/>
      <c r="G43" s="162" t="s">
        <v>126</v>
      </c>
      <c r="H43" s="162" t="s">
        <v>127</v>
      </c>
      <c r="I43" s="26"/>
      <c r="J43" s="193"/>
      <c r="K43" s="11"/>
      <c r="L43" s="46"/>
      <c r="M43" s="7"/>
      <c r="N43" s="49" t="str">
        <f ca="1">_xlfn.LET(_xlpm.a,K43,_xlpm.c,M43,_xlpm.x,$X$8,_xlpm.y,$Y$8,_xlpm.limInf,$B$51,_xlpm.limSup,$C$51,_xlpm.linhaAnt,K44,IF(_xlpm.a="FÉRIAS","FRS",IF(_xlpm.a="NTRAB","NT",IF(AND(_xlpm.a="ATESTADO",_xlpm.c=""),"ATD",IF(_xlpm.a="FERIADO","FER",IF(_xlpm.c&lt;&gt;"",IF(_xlpm.c&lt;=_xlpm.x,IF(_xlpm.c&gt;_xlpm.y,"DP","OK"),"ATR"),IF(_xlpm.linhaAnt&lt;_xlpm.limInf,"FAL","")))))))</f>
        <v/>
      </c>
      <c r="O43" s="192" t="str">
        <f>IF($N$47&lt;&gt;"SIM","",IFERROR(IF(TRIM(M43&amp;"")="","",_xlfn.LET(_xlpm.v,VALUE(TRIM(M43&amp;"")),_xlpm.alvo,IF(K45="SÁBADO",(INT($Y$8/100)*60+MOD($Y$8,100)),(INT($Y$3/100)*60+MOD($Y$3,100))),_xlpm.real,(INT(_xlpm.v/100)*60+MOD(_xlpm.v,100)),_xlpm.dif,_xlpm.alvo-_xlpm.real,IF(ABS(_xlpm.dif)&lt;=5,0,_xlpm.dif))),"ER"))</f>
        <v/>
      </c>
      <c r="P43" s="236"/>
      <c r="Q43" s="235"/>
      <c r="R43" s="190"/>
      <c r="S43" s="239" t="str">
        <f t="shared" si="0"/>
        <v/>
      </c>
      <c r="T43" s="233" t="str">
        <f t="shared" si="1"/>
        <v/>
      </c>
      <c r="U43" s="5"/>
    </row>
    <row r="44" spans="1:23" x14ac:dyDescent="0.25">
      <c r="A44" s="60"/>
      <c r="B44" s="275"/>
      <c r="C44" s="275"/>
      <c r="D44" s="275"/>
      <c r="E44" s="275"/>
      <c r="F44" s="275"/>
      <c r="G44" s="161"/>
      <c r="H44" s="161"/>
      <c r="I44" s="159" t="str">
        <f>IFERROR(IF(H44="","0",SUM(H44-G44)),"")</f>
        <v>0</v>
      </c>
      <c r="J44" s="158">
        <f>SUM(I54*60+J54)</f>
        <v>0</v>
      </c>
      <c r="K44" s="37">
        <f ca="1">IF($B$51=31,"HOJE",31)</f>
        <v>31</v>
      </c>
      <c r="L44" s="46"/>
      <c r="M44" s="7"/>
      <c r="N44" s="49" t="str">
        <f ca="1">_xlfn.LET(_xlpm.a,K43,_xlpm.c,M44,_xlpm.x,$X$9,_xlpm.limInf,$B$51,_xlpm.limSup,$C$51,_xlpm.linhaAnt,K44,IF(_xlpm.a="FÉRIAS","FRS",IF(_xlpm.a="NTRAB","NT",IF(AND(_xlpm.a="ATESTADO",_xlpm.c=""),"ATD",IF(_xlpm.a="FERIADO","FER",IF(_xlpm.c&lt;&gt;"",IF(_xlpm.c&gt;=_xlpm.x,"OK","ANT"),IF(_xlpm.linhaAnt&lt;_xlpm.limInf,"FAL","")))))))</f>
        <v/>
      </c>
      <c r="O44" s="192" t="str">
        <f>IF($N$47&lt;&gt;"SIM","",IFERROR(IF(TRIM(M44&amp;"")="","",_xlfn.LET(_xlpm.v,VALUE(TRIM(M44&amp;"")),_xlpm.alvo,(INT($X$4/100)*60+MOD($X$4,100)),_xlpm.real,(INT(_xlpm.v/100)*60+MOD(_xlpm.v,100)),_xlpm.dif,_xlpm.alvo-_xlpm.real,IF(ABS(_xlpm.dif)&lt;=5,0,_xlpm.dif))*-1),"ER"))</f>
        <v/>
      </c>
      <c r="P44" s="237"/>
      <c r="Q44" s="238"/>
      <c r="R44" s="190"/>
      <c r="S44" s="239" t="str">
        <f t="shared" si="0"/>
        <v/>
      </c>
      <c r="T44" s="233" t="str">
        <f t="shared" si="1"/>
        <v/>
      </c>
      <c r="U44" s="5"/>
      <c r="W44" s="5"/>
    </row>
    <row r="45" spans="1:23" x14ac:dyDescent="0.25">
      <c r="A45" s="60"/>
      <c r="B45" s="276"/>
      <c r="C45" s="276"/>
      <c r="D45" s="276"/>
      <c r="E45" s="276"/>
      <c r="F45" s="276"/>
      <c r="G45" s="161"/>
      <c r="H45" s="161"/>
      <c r="I45" s="159" t="str">
        <f t="shared" ref="I45:I47" si="2">IF(H45="","0",SUM(H45-G45))</f>
        <v>0</v>
      </c>
      <c r="J45" s="158">
        <f t="shared" ref="J45:J47" si="3">SUM(I55*60+J55)</f>
        <v>0</v>
      </c>
      <c r="K45" s="37" t="str">
        <f ca="1">IF(K44&gt;C53,"",IF(K41="SÁBADO","DOMINGO",IF(K41="DOMINGO","SEGUNDA",IF(K41="SEGUNDA","TERÇA",IF(K41="SEGUNDA","TERÇA",IF(K41="TERÇA","QUARTA",IF(K41="QUARTA","QUINTA",IF(K41="QUINTA","SEXTA",IF(K41="SEXTA","SÁBADO","ERRO")))))))))</f>
        <v>TERÇA</v>
      </c>
      <c r="L45" s="258" t="s">
        <v>16</v>
      </c>
      <c r="M45" s="259"/>
      <c r="N45" s="259"/>
      <c r="O45" s="192" t="str">
        <f>IF($N$47&lt;&gt;"SIM","",IFERROR(IF(TRIM(M45&amp;"")="","",_xlfn.LET(_xlpm.v,VALUE(TRIM(M45&amp;"")),_xlpm.alvo,(INT($Y$5/100)*60+MOD($Y$5,100)),_xlpm.real,(INT(_xlpm.v/100)*60+MOD(_xlpm.v,100)),_xlpm.dif,_xlpm.alvo-_xlpm.real,IF(ABS(_xlpm.dif)&lt;=5,0,_xlpm.dif))),"ER"))</f>
        <v/>
      </c>
      <c r="P45" s="231"/>
      <c r="Q45" s="235"/>
      <c r="R45" s="191"/>
      <c r="S45" s="239" t="str">
        <f t="shared" si="0"/>
        <v/>
      </c>
      <c r="T45" s="233" t="str">
        <f t="shared" si="1"/>
        <v/>
      </c>
      <c r="U45" s="5"/>
    </row>
    <row r="46" spans="1:23" x14ac:dyDescent="0.25">
      <c r="A46" s="60"/>
      <c r="B46" s="260"/>
      <c r="C46" s="260"/>
      <c r="D46" s="260"/>
      <c r="E46" s="260"/>
      <c r="F46" s="260"/>
      <c r="G46" s="161"/>
      <c r="H46" s="161"/>
      <c r="I46" s="159" t="str">
        <f t="shared" si="2"/>
        <v>0</v>
      </c>
      <c r="J46" s="158">
        <f t="shared" si="3"/>
        <v>0</v>
      </c>
      <c r="K46" s="38"/>
      <c r="L46" s="258"/>
      <c r="M46" s="259"/>
      <c r="N46" s="259"/>
      <c r="O46" s="192" t="str">
        <f>IF($N$47&lt;&gt;"SIM","",IFERROR(IF(TRIM(M46&amp;"")="","",_xlfn.LET(_xlpm.v,VALUE(TRIM(M46&amp;"")),_xlpm.alvo,(INT($X$6/100)*60+MOD($X$6,100)),_xlpm.real,(INT(_xlpm.v/100)*60+MOD(_xlpm.v,100)),_xlpm.dif,_xlpm.alvo-_xlpm.real,IF(ABS(_xlpm.dif)&lt;=5,0,_xlpm.dif))*-1),"ER"))</f>
        <v/>
      </c>
      <c r="P46" s="236"/>
      <c r="Q46" s="235"/>
      <c r="R46" s="191"/>
      <c r="S46" s="239" t="str">
        <f t="shared" si="0"/>
        <v/>
      </c>
      <c r="T46" s="233" t="str">
        <f t="shared" si="1"/>
        <v/>
      </c>
      <c r="U46" s="5"/>
    </row>
    <row r="47" spans="1:23" x14ac:dyDescent="0.25">
      <c r="A47" s="60"/>
      <c r="B47" s="260"/>
      <c r="C47" s="260"/>
      <c r="D47" s="260"/>
      <c r="E47" s="260"/>
      <c r="F47" s="260"/>
      <c r="G47" s="161"/>
      <c r="H47" s="161"/>
      <c r="I47" s="159" t="str">
        <f t="shared" si="2"/>
        <v>0</v>
      </c>
      <c r="J47" s="158">
        <f t="shared" si="3"/>
        <v>0</v>
      </c>
      <c r="K47" s="261" t="s">
        <v>56</v>
      </c>
      <c r="L47" s="261"/>
      <c r="M47" s="261"/>
      <c r="N47" s="66" t="s">
        <v>51</v>
      </c>
      <c r="O47" s="62"/>
      <c r="P47" s="236"/>
      <c r="Q47" s="235"/>
      <c r="R47" s="191"/>
      <c r="S47" s="239" t="str">
        <f t="shared" si="0"/>
        <v/>
      </c>
      <c r="T47" s="233" t="str">
        <f t="shared" si="1"/>
        <v/>
      </c>
      <c r="U47" s="5"/>
      <c r="V47" s="5"/>
    </row>
    <row r="48" spans="1:23" x14ac:dyDescent="0.25">
      <c r="A48" s="60"/>
      <c r="B48" s="260"/>
      <c r="C48" s="260"/>
      <c r="D48" s="260"/>
      <c r="E48" s="260"/>
      <c r="F48" s="260"/>
      <c r="G48" s="65"/>
      <c r="H48" s="65"/>
      <c r="I48" s="159" t="str">
        <f t="shared" ref="I48:I50" si="4">IF(H48="","0",SUM(H48-G48))</f>
        <v>0</v>
      </c>
      <c r="J48" s="158">
        <f t="shared" ref="J48:J50" si="5">SUM(I58*60+J58)</f>
        <v>0</v>
      </c>
      <c r="K48" s="184" t="s">
        <v>59</v>
      </c>
      <c r="L48" s="262"/>
      <c r="M48" s="263"/>
      <c r="N48" s="177" t="s">
        <v>38</v>
      </c>
      <c r="O48" s="30"/>
      <c r="P48" s="236"/>
      <c r="Q48" s="235"/>
      <c r="R48" s="191"/>
      <c r="S48" s="239" t="str">
        <f t="shared" si="0"/>
        <v/>
      </c>
      <c r="T48" s="233" t="str">
        <f t="shared" si="1"/>
        <v/>
      </c>
      <c r="U48" s="5"/>
      <c r="W48" s="9" t="s">
        <v>50</v>
      </c>
    </row>
    <row r="49" spans="1:23" x14ac:dyDescent="0.25">
      <c r="A49" s="60"/>
      <c r="B49" s="260"/>
      <c r="C49" s="260"/>
      <c r="D49" s="260"/>
      <c r="E49" s="260"/>
      <c r="F49" s="260"/>
      <c r="G49" s="65"/>
      <c r="H49" s="65"/>
      <c r="I49" s="159" t="str">
        <f t="shared" si="4"/>
        <v>0</v>
      </c>
      <c r="J49" s="158">
        <f t="shared" si="5"/>
        <v>0</v>
      </c>
      <c r="K49" s="184" t="s">
        <v>39</v>
      </c>
      <c r="L49" s="264"/>
      <c r="M49" s="264"/>
      <c r="N49" s="185" t="s">
        <v>38</v>
      </c>
      <c r="O49" s="30"/>
      <c r="P49" s="236"/>
      <c r="Q49" s="235"/>
      <c r="R49" s="191"/>
      <c r="S49" s="239" t="str">
        <f t="shared" si="0"/>
        <v/>
      </c>
      <c r="T49" s="233" t="str">
        <f t="shared" si="1"/>
        <v/>
      </c>
      <c r="U49" s="5"/>
      <c r="W49" s="9" t="s">
        <v>51</v>
      </c>
    </row>
    <row r="50" spans="1:23" x14ac:dyDescent="0.25">
      <c r="A50" s="60"/>
      <c r="B50" s="260"/>
      <c r="C50" s="260"/>
      <c r="D50" s="260"/>
      <c r="E50" s="260"/>
      <c r="F50" s="260"/>
      <c r="G50" s="65"/>
      <c r="H50" s="65"/>
      <c r="I50" s="159" t="str">
        <f t="shared" si="4"/>
        <v>0</v>
      </c>
      <c r="J50" s="158">
        <f t="shared" si="5"/>
        <v>0</v>
      </c>
      <c r="K50" s="184" t="s">
        <v>40</v>
      </c>
      <c r="L50" s="265">
        <f>SUM(J44:J50)</f>
        <v>0</v>
      </c>
      <c r="M50" s="265"/>
      <c r="N50" s="177" t="s">
        <v>38</v>
      </c>
      <c r="O50" s="9"/>
      <c r="P50" s="231"/>
      <c r="Q50" s="235"/>
      <c r="R50" s="191"/>
      <c r="S50" s="239" t="str">
        <f t="shared" si="0"/>
        <v/>
      </c>
      <c r="T50" s="233" t="str">
        <f t="shared" si="1"/>
        <v/>
      </c>
      <c r="U50" s="5"/>
      <c r="V50" s="5"/>
    </row>
    <row r="51" spans="1:23" ht="15" customHeight="1" thickBot="1" x14ac:dyDescent="0.3">
      <c r="A51" s="77">
        <f ca="1">TODAY()</f>
        <v>46091</v>
      </c>
      <c r="B51" s="189">
        <f ca="1">IF(OR(A51&gt;CONFIG!E7,A53&gt;B53,C51&lt;C52),"32",B52)</f>
        <v>10</v>
      </c>
      <c r="C51" s="14">
        <f>CONFIG!G7</f>
        <v>2026</v>
      </c>
      <c r="F51" s="165" t="s">
        <v>123</v>
      </c>
      <c r="G51" s="164">
        <f>IFERROR(SUM(I44:I50),"ERRO")</f>
        <v>0</v>
      </c>
      <c r="H51" s="160" t="s">
        <v>125</v>
      </c>
      <c r="I51" s="9"/>
      <c r="J51" s="9"/>
      <c r="K51" s="183" t="s">
        <v>41</v>
      </c>
      <c r="L51" s="266">
        <f>SUM(E3:E42,J3:J42,O3:O46)</f>
        <v>0</v>
      </c>
      <c r="M51" s="266"/>
      <c r="N51" s="178" t="s">
        <v>38</v>
      </c>
      <c r="O51" s="9"/>
      <c r="P51" s="236"/>
      <c r="Q51" s="235"/>
      <c r="R51" s="191"/>
      <c r="S51" s="239" t="str">
        <f t="shared" si="0"/>
        <v/>
      </c>
      <c r="T51" s="233" t="str">
        <f t="shared" si="1"/>
        <v/>
      </c>
    </row>
    <row r="52" spans="1:23" ht="15.75" thickBot="1" x14ac:dyDescent="0.3">
      <c r="A52" s="13">
        <f ca="1">IF(B53&gt;A53,"01/01/2021",A51)</f>
        <v>46091</v>
      </c>
      <c r="B52" s="14">
        <f ca="1">DAY(A52)</f>
        <v>10</v>
      </c>
      <c r="C52" s="14">
        <f ca="1">YEAR(A51)</f>
        <v>2026</v>
      </c>
      <c r="F52" s="166"/>
      <c r="G52" s="36"/>
      <c r="H52" s="167"/>
      <c r="I52" s="17"/>
      <c r="J52" s="17"/>
      <c r="K52" s="179" t="str">
        <f>IF(L52&lt;0,"A PAGAR","SALDO")</f>
        <v>SALDO</v>
      </c>
      <c r="L52" s="267">
        <f>SUM((L48+L50-L49-L51)/60)*-1</f>
        <v>0</v>
      </c>
      <c r="M52" s="267"/>
      <c r="N52" s="180" t="s">
        <v>42</v>
      </c>
      <c r="O52" s="9"/>
      <c r="P52" s="236"/>
      <c r="Q52" s="235"/>
      <c r="R52" s="191"/>
      <c r="S52" s="239" t="str">
        <f t="shared" si="0"/>
        <v/>
      </c>
      <c r="T52" s="233" t="str">
        <f t="shared" si="1"/>
        <v/>
      </c>
    </row>
    <row r="53" spans="1:23" ht="15.75" thickBot="1" x14ac:dyDescent="0.3">
      <c r="A53" s="14" t="str">
        <f ca="1">TEXT(A51,"MM")</f>
        <v>03</v>
      </c>
      <c r="B53" s="14" t="str">
        <f>(CONFIG!D6)</f>
        <v>03</v>
      </c>
      <c r="C53" s="30">
        <f>(CONFIG!B8)</f>
        <v>31</v>
      </c>
      <c r="D53" s="286" t="str">
        <f>TEXT(VALUE(TEXT(X12, "00\:00")), "h:mm") &amp; " - " &amp; TEXT(VALUE(TEXT(X13, "00\:00")), "h:mm") &amp; " / " &amp; TEXT(VALUE(TEXT(X14, "00\:00")), "h:mm") &amp; " - " &amp; TEXT(VALUE(TEXT(X15, "00\:00")), "h:mm")</f>
        <v>0:00 - 0:00 / 0:00 - 0:00</v>
      </c>
      <c r="E53" s="287"/>
      <c r="F53" s="287"/>
      <c r="G53" s="287"/>
      <c r="H53" s="288"/>
      <c r="I53" s="17"/>
      <c r="J53" s="17"/>
      <c r="K53" s="181" t="str">
        <f>IF(L52&lt;0,"TEMPO","TEMPO")</f>
        <v>TEMPO</v>
      </c>
      <c r="L53" s="252" t="str">
        <f>IF(F55&lt;0,TEXT(ABS(F55),"00"),TEXT(F55,"00")) &amp; ":" &amp; IF(H55&lt;0,TEXT(ABS(H55),"00"),TEXT(H55,"00"))</f>
        <v>00:00</v>
      </c>
      <c r="M53" s="252"/>
      <c r="N53" s="182" t="s">
        <v>43</v>
      </c>
      <c r="O53" s="9"/>
      <c r="P53" s="236"/>
      <c r="Q53" s="235"/>
      <c r="R53" s="191"/>
      <c r="S53" s="239" t="str">
        <f t="shared" si="0"/>
        <v/>
      </c>
      <c r="T53" s="233" t="str">
        <f t="shared" si="1"/>
        <v/>
      </c>
    </row>
    <row r="54" spans="1:23" x14ac:dyDescent="0.25">
      <c r="A54" s="17"/>
      <c r="B54" s="17"/>
      <c r="C54" s="19"/>
      <c r="D54" s="19"/>
      <c r="E54" s="17"/>
      <c r="F54" s="17"/>
      <c r="G54" s="17"/>
      <c r="H54" s="17"/>
      <c r="I54" s="14">
        <f t="shared" ref="I54:I61" si="6">HOUR(I44)</f>
        <v>0</v>
      </c>
      <c r="J54" s="14">
        <f t="shared" ref="J54:J61" si="7">MINUTE(I44)</f>
        <v>0</v>
      </c>
      <c r="K54" s="18"/>
      <c r="L54" s="17"/>
      <c r="M54" s="17"/>
      <c r="N54" s="17"/>
      <c r="O54" s="17"/>
      <c r="P54" s="231"/>
      <c r="Q54" s="235"/>
      <c r="R54" s="191"/>
      <c r="S54" s="239" t="str">
        <f>IF(R54="","",TEXT(R54,"00""/""00""/""0000"))</f>
        <v/>
      </c>
      <c r="T54" s="233" t="str">
        <f>IF(R54="","",LEFT(S54&amp;"00",2))</f>
        <v/>
      </c>
      <c r="U54" s="9" t="s">
        <v>52</v>
      </c>
    </row>
    <row r="55" spans="1:23" x14ac:dyDescent="0.25">
      <c r="A55" s="17"/>
      <c r="B55" s="17"/>
      <c r="C55" s="19"/>
      <c r="D55" s="19"/>
      <c r="E55" s="17"/>
      <c r="F55" s="58">
        <f>TRUNC(L52)</f>
        <v>0</v>
      </c>
      <c r="G55" s="23">
        <f>SUM(L52-F55)</f>
        <v>0</v>
      </c>
      <c r="H55" s="58">
        <f>IF(G55*60&lt;10, ROUND(G55*60,0) + 0, ROUND(G55*60,0))</f>
        <v>0</v>
      </c>
      <c r="I55" s="14">
        <f t="shared" si="6"/>
        <v>0</v>
      </c>
      <c r="J55" s="14">
        <f t="shared" si="7"/>
        <v>0</v>
      </c>
      <c r="K55" s="18"/>
      <c r="L55" s="17"/>
      <c r="M55" s="17"/>
      <c r="N55" s="17"/>
      <c r="O55" s="17"/>
      <c r="P55" s="231"/>
      <c r="Q55" s="235"/>
      <c r="R55" s="191"/>
      <c r="S55" s="239" t="str">
        <f t="shared" ref="S55:S106" si="8">IF(R55="","",TEXT(R55,"00""/""00""/""0000"))</f>
        <v/>
      </c>
      <c r="T55" s="233" t="str">
        <f t="shared" ref="T55:T106" si="9">IF(R55="","",LEFT(S55&amp;"00",2))</f>
        <v/>
      </c>
      <c r="U55" s="9" t="s">
        <v>52</v>
      </c>
    </row>
    <row r="56" spans="1:23" x14ac:dyDescent="0.25">
      <c r="A56" s="17"/>
      <c r="B56" s="17"/>
      <c r="C56" s="19"/>
      <c r="D56" s="19"/>
      <c r="E56" s="17"/>
      <c r="F56" s="17"/>
      <c r="G56" s="17"/>
      <c r="H56" s="17"/>
      <c r="I56" s="14">
        <f t="shared" si="6"/>
        <v>0</v>
      </c>
      <c r="J56" s="14">
        <f t="shared" si="7"/>
        <v>0</v>
      </c>
      <c r="K56" s="18"/>
      <c r="L56" s="17"/>
      <c r="M56" s="17"/>
      <c r="N56" s="17"/>
      <c r="O56" s="17"/>
      <c r="P56" s="236"/>
      <c r="Q56" s="235"/>
      <c r="R56" s="191"/>
      <c r="S56" s="239" t="str">
        <f t="shared" si="8"/>
        <v/>
      </c>
      <c r="T56" s="233" t="str">
        <f t="shared" si="9"/>
        <v/>
      </c>
    </row>
    <row r="57" spans="1:23" x14ac:dyDescent="0.25">
      <c r="A57" s="17"/>
      <c r="B57" s="17"/>
      <c r="C57" s="19"/>
      <c r="D57" s="19"/>
      <c r="E57" s="17"/>
      <c r="F57" s="17"/>
      <c r="G57" s="17"/>
      <c r="H57" s="17"/>
      <c r="I57" s="14">
        <f t="shared" si="6"/>
        <v>0</v>
      </c>
      <c r="J57" s="14">
        <f t="shared" si="7"/>
        <v>0</v>
      </c>
      <c r="K57" s="18"/>
      <c r="L57" s="17"/>
      <c r="M57" s="17"/>
      <c r="N57" s="17"/>
      <c r="O57" s="17"/>
      <c r="P57" s="236"/>
      <c r="Q57" s="235"/>
      <c r="R57" s="191"/>
      <c r="S57" s="239" t="str">
        <f t="shared" si="8"/>
        <v/>
      </c>
      <c r="T57" s="233" t="str">
        <f t="shared" si="9"/>
        <v/>
      </c>
    </row>
    <row r="58" spans="1:23" x14ac:dyDescent="0.25">
      <c r="A58" s="17"/>
      <c r="B58" s="17"/>
      <c r="C58" s="19"/>
      <c r="D58" s="19"/>
      <c r="E58" s="17"/>
      <c r="F58" s="17"/>
      <c r="G58" s="17"/>
      <c r="H58" s="17"/>
      <c r="I58" s="14">
        <f t="shared" si="6"/>
        <v>0</v>
      </c>
      <c r="J58" s="14">
        <f t="shared" si="7"/>
        <v>0</v>
      </c>
      <c r="K58" s="18"/>
      <c r="L58" s="17"/>
      <c r="M58" s="17"/>
      <c r="N58" s="17"/>
      <c r="O58" s="17"/>
      <c r="P58" s="236"/>
      <c r="Q58" s="235"/>
      <c r="R58" s="191"/>
      <c r="S58" s="239" t="str">
        <f t="shared" si="8"/>
        <v/>
      </c>
      <c r="T58" s="233" t="str">
        <f t="shared" si="9"/>
        <v/>
      </c>
    </row>
    <row r="59" spans="1:23" x14ac:dyDescent="0.25">
      <c r="A59" s="17"/>
      <c r="B59" s="17"/>
      <c r="C59" s="19"/>
      <c r="D59" s="19"/>
      <c r="E59" s="17"/>
      <c r="F59" s="17"/>
      <c r="G59" s="17"/>
      <c r="H59" s="17"/>
      <c r="I59" s="14">
        <f t="shared" si="6"/>
        <v>0</v>
      </c>
      <c r="J59" s="14">
        <f t="shared" si="7"/>
        <v>0</v>
      </c>
      <c r="K59" s="18"/>
      <c r="L59" s="17"/>
      <c r="M59" s="17"/>
      <c r="N59" s="17"/>
      <c r="O59" s="17"/>
      <c r="P59" s="236"/>
      <c r="Q59" s="235"/>
      <c r="R59" s="191"/>
      <c r="S59" s="239" t="str">
        <f t="shared" si="8"/>
        <v/>
      </c>
      <c r="T59" s="233" t="str">
        <f t="shared" si="9"/>
        <v/>
      </c>
    </row>
    <row r="60" spans="1:23" x14ac:dyDescent="0.25">
      <c r="A60" s="17"/>
      <c r="B60" s="17"/>
      <c r="C60" s="19"/>
      <c r="D60" s="19"/>
      <c r="E60" s="17"/>
      <c r="F60" s="17"/>
      <c r="G60" s="17"/>
      <c r="H60" s="17"/>
      <c r="I60" s="14">
        <f t="shared" si="6"/>
        <v>0</v>
      </c>
      <c r="J60" s="14">
        <f t="shared" si="7"/>
        <v>0</v>
      </c>
      <c r="K60" s="18"/>
      <c r="L60" s="17"/>
      <c r="M60" s="17"/>
      <c r="N60" s="17"/>
      <c r="O60" s="17"/>
      <c r="P60" s="236"/>
      <c r="Q60" s="235"/>
      <c r="R60" s="191"/>
      <c r="S60" s="239" t="str">
        <f t="shared" si="8"/>
        <v/>
      </c>
      <c r="T60" s="233" t="str">
        <f t="shared" si="9"/>
        <v/>
      </c>
    </row>
    <row r="61" spans="1:23" x14ac:dyDescent="0.25">
      <c r="A61" s="17"/>
      <c r="B61" s="17"/>
      <c r="C61" s="19"/>
      <c r="D61" s="19"/>
      <c r="E61" s="17"/>
      <c r="F61" s="17"/>
      <c r="G61" s="17"/>
      <c r="H61" s="17"/>
      <c r="I61" s="14">
        <f t="shared" si="6"/>
        <v>0</v>
      </c>
      <c r="J61" s="14">
        <f t="shared" si="7"/>
        <v>0</v>
      </c>
      <c r="K61" s="18"/>
      <c r="L61" s="17"/>
      <c r="M61" s="17"/>
      <c r="N61" s="17"/>
      <c r="O61" s="17"/>
      <c r="P61" s="236"/>
      <c r="Q61" s="235"/>
      <c r="R61" s="191"/>
      <c r="S61" s="239" t="str">
        <f t="shared" si="8"/>
        <v/>
      </c>
      <c r="T61" s="233" t="str">
        <f t="shared" si="9"/>
        <v/>
      </c>
    </row>
    <row r="62" spans="1:23" x14ac:dyDescent="0.25">
      <c r="A62" s="17"/>
      <c r="B62" s="17"/>
      <c r="C62" s="19"/>
      <c r="D62" s="19"/>
      <c r="E62" s="17"/>
      <c r="F62" s="17"/>
      <c r="G62" s="17"/>
      <c r="H62" s="17"/>
      <c r="I62" s="17"/>
      <c r="J62" s="17"/>
      <c r="K62" s="17"/>
      <c r="L62" s="17"/>
      <c r="M62" s="17"/>
      <c r="N62" s="17"/>
      <c r="O62" s="17"/>
      <c r="P62" s="236"/>
      <c r="Q62" s="235"/>
      <c r="R62" s="191"/>
      <c r="S62" s="239" t="str">
        <f t="shared" si="8"/>
        <v/>
      </c>
      <c r="T62" s="233" t="str">
        <f t="shared" si="9"/>
        <v/>
      </c>
    </row>
    <row r="63" spans="1:23" x14ac:dyDescent="0.25">
      <c r="A63" s="17"/>
      <c r="B63" s="17"/>
      <c r="C63" s="19"/>
      <c r="D63" s="19"/>
      <c r="E63" s="17"/>
      <c r="F63" s="17"/>
      <c r="G63" s="17"/>
      <c r="H63" s="17"/>
      <c r="I63" s="17"/>
      <c r="J63" s="17"/>
      <c r="K63" s="17"/>
      <c r="L63" s="17"/>
      <c r="M63" s="17"/>
      <c r="N63" s="17"/>
      <c r="O63" s="17"/>
      <c r="P63" s="236"/>
      <c r="Q63" s="235"/>
      <c r="R63" s="191"/>
      <c r="S63" s="239" t="str">
        <f t="shared" si="8"/>
        <v/>
      </c>
      <c r="T63" s="233" t="str">
        <f t="shared" si="9"/>
        <v/>
      </c>
    </row>
    <row r="64" spans="1:23" x14ac:dyDescent="0.25">
      <c r="A64" s="17"/>
      <c r="B64" s="17"/>
      <c r="C64" s="19"/>
      <c r="D64" s="19"/>
      <c r="E64" s="17"/>
      <c r="F64" s="17"/>
      <c r="G64" s="17"/>
      <c r="H64" s="17"/>
      <c r="I64" s="17"/>
      <c r="J64" s="17"/>
      <c r="K64" s="17"/>
      <c r="L64" s="17"/>
      <c r="M64" s="17"/>
      <c r="N64" s="17"/>
      <c r="O64" s="17"/>
      <c r="P64" s="236"/>
      <c r="Q64" s="235"/>
      <c r="R64" s="191"/>
      <c r="S64" s="239" t="str">
        <f t="shared" si="8"/>
        <v/>
      </c>
      <c r="T64" s="233" t="str">
        <f t="shared" si="9"/>
        <v/>
      </c>
    </row>
    <row r="65" spans="1:20" x14ac:dyDescent="0.25">
      <c r="A65" s="17"/>
      <c r="B65" s="17"/>
      <c r="C65" s="19"/>
      <c r="D65" s="19"/>
      <c r="E65" s="17"/>
      <c r="F65" s="17"/>
      <c r="G65" s="17"/>
      <c r="H65" s="17"/>
      <c r="I65" s="17"/>
      <c r="J65" s="17"/>
      <c r="K65" s="17"/>
      <c r="P65" s="231"/>
      <c r="Q65" s="235"/>
      <c r="R65" s="191"/>
      <c r="S65" s="239" t="str">
        <f t="shared" si="8"/>
        <v/>
      </c>
      <c r="T65" s="233" t="str">
        <f t="shared" si="9"/>
        <v/>
      </c>
    </row>
    <row r="66" spans="1:20" x14ac:dyDescent="0.25">
      <c r="A66" s="17"/>
      <c r="B66" s="17"/>
      <c r="C66" s="19"/>
      <c r="D66" s="19"/>
      <c r="E66" s="17"/>
      <c r="F66" s="17"/>
      <c r="G66" s="17"/>
      <c r="H66" s="17"/>
      <c r="I66" s="17"/>
      <c r="J66" s="17"/>
      <c r="K66" s="17"/>
      <c r="P66" s="231"/>
      <c r="Q66" s="235"/>
      <c r="R66" s="191"/>
      <c r="S66" s="239" t="str">
        <f t="shared" si="8"/>
        <v/>
      </c>
      <c r="T66" s="233" t="str">
        <f t="shared" si="9"/>
        <v/>
      </c>
    </row>
    <row r="67" spans="1:20" x14ac:dyDescent="0.25">
      <c r="P67" s="231"/>
      <c r="Q67" s="235"/>
      <c r="R67" s="191"/>
      <c r="S67" s="239" t="str">
        <f t="shared" si="8"/>
        <v/>
      </c>
      <c r="T67" s="233" t="str">
        <f t="shared" si="9"/>
        <v/>
      </c>
    </row>
    <row r="68" spans="1:20" x14ac:dyDescent="0.25">
      <c r="P68" s="231"/>
      <c r="Q68" s="235"/>
      <c r="R68" s="191"/>
      <c r="S68" s="239" t="str">
        <f t="shared" si="8"/>
        <v/>
      </c>
      <c r="T68" s="233" t="str">
        <f t="shared" si="9"/>
        <v/>
      </c>
    </row>
    <row r="69" spans="1:20" x14ac:dyDescent="0.25">
      <c r="P69" s="231"/>
      <c r="Q69" s="235"/>
      <c r="R69" s="191"/>
      <c r="S69" s="239" t="str">
        <f t="shared" si="8"/>
        <v/>
      </c>
      <c r="T69" s="233" t="str">
        <f t="shared" si="9"/>
        <v/>
      </c>
    </row>
    <row r="70" spans="1:20" x14ac:dyDescent="0.25">
      <c r="P70" s="231"/>
      <c r="Q70" s="235"/>
      <c r="R70" s="191"/>
      <c r="S70" s="239" t="str">
        <f t="shared" si="8"/>
        <v/>
      </c>
      <c r="T70" s="233" t="str">
        <f t="shared" si="9"/>
        <v/>
      </c>
    </row>
    <row r="71" spans="1:20" x14ac:dyDescent="0.25">
      <c r="P71" s="231"/>
      <c r="Q71" s="235"/>
      <c r="R71" s="191"/>
      <c r="S71" s="239" t="str">
        <f t="shared" si="8"/>
        <v/>
      </c>
      <c r="T71" s="233" t="str">
        <f t="shared" si="9"/>
        <v/>
      </c>
    </row>
    <row r="72" spans="1:20" x14ac:dyDescent="0.25">
      <c r="P72" s="231"/>
      <c r="Q72" s="235"/>
      <c r="R72" s="191"/>
      <c r="S72" s="239" t="str">
        <f t="shared" si="8"/>
        <v/>
      </c>
      <c r="T72" s="233" t="str">
        <f t="shared" si="9"/>
        <v/>
      </c>
    </row>
    <row r="73" spans="1:20" x14ac:dyDescent="0.25">
      <c r="P73" s="231"/>
      <c r="Q73" s="235"/>
      <c r="R73" s="191"/>
      <c r="S73" s="239" t="str">
        <f t="shared" si="8"/>
        <v/>
      </c>
      <c r="T73" s="233" t="str">
        <f t="shared" si="9"/>
        <v/>
      </c>
    </row>
    <row r="74" spans="1:20" x14ac:dyDescent="0.25">
      <c r="P74" s="231"/>
      <c r="Q74" s="235"/>
      <c r="R74" s="191"/>
      <c r="S74" s="239" t="str">
        <f t="shared" si="8"/>
        <v/>
      </c>
      <c r="T74" s="233" t="str">
        <f t="shared" si="9"/>
        <v/>
      </c>
    </row>
    <row r="75" spans="1:20" x14ac:dyDescent="0.25">
      <c r="P75" s="231"/>
      <c r="Q75" s="235"/>
      <c r="R75" s="191"/>
      <c r="S75" s="239" t="str">
        <f t="shared" si="8"/>
        <v/>
      </c>
      <c r="T75" s="233" t="str">
        <f t="shared" si="9"/>
        <v/>
      </c>
    </row>
    <row r="76" spans="1:20" x14ac:dyDescent="0.25">
      <c r="P76" s="231"/>
      <c r="Q76" s="235"/>
      <c r="R76" s="191"/>
      <c r="S76" s="239" t="str">
        <f t="shared" si="8"/>
        <v/>
      </c>
      <c r="T76" s="233" t="str">
        <f t="shared" si="9"/>
        <v/>
      </c>
    </row>
    <row r="77" spans="1:20" x14ac:dyDescent="0.25">
      <c r="P77" s="231"/>
      <c r="Q77" s="235"/>
      <c r="R77" s="191"/>
      <c r="S77" s="239" t="str">
        <f t="shared" si="8"/>
        <v/>
      </c>
      <c r="T77" s="233" t="str">
        <f t="shared" si="9"/>
        <v/>
      </c>
    </row>
    <row r="78" spans="1:20" x14ac:dyDescent="0.25">
      <c r="P78" s="231"/>
      <c r="Q78" s="235"/>
      <c r="R78" s="191"/>
      <c r="S78" s="239" t="str">
        <f t="shared" si="8"/>
        <v/>
      </c>
      <c r="T78" s="233" t="str">
        <f t="shared" si="9"/>
        <v/>
      </c>
    </row>
    <row r="79" spans="1:20" x14ac:dyDescent="0.25">
      <c r="P79" s="231"/>
      <c r="Q79" s="235"/>
      <c r="R79" s="191"/>
      <c r="S79" s="239" t="str">
        <f t="shared" si="8"/>
        <v/>
      </c>
      <c r="T79" s="233" t="str">
        <f t="shared" si="9"/>
        <v/>
      </c>
    </row>
    <row r="80" spans="1:20" x14ac:dyDescent="0.25">
      <c r="P80" s="231"/>
      <c r="Q80" s="235"/>
      <c r="R80" s="191"/>
      <c r="S80" s="239" t="str">
        <f t="shared" si="8"/>
        <v/>
      </c>
      <c r="T80" s="233" t="str">
        <f t="shared" si="9"/>
        <v/>
      </c>
    </row>
    <row r="81" spans="16:20" x14ac:dyDescent="0.25">
      <c r="P81" s="231"/>
      <c r="Q81" s="235"/>
      <c r="R81" s="191"/>
      <c r="S81" s="239" t="str">
        <f t="shared" si="8"/>
        <v/>
      </c>
      <c r="T81" s="233" t="str">
        <f t="shared" si="9"/>
        <v/>
      </c>
    </row>
    <row r="82" spans="16:20" x14ac:dyDescent="0.25">
      <c r="P82" s="231"/>
      <c r="Q82" s="235"/>
      <c r="R82" s="191"/>
      <c r="S82" s="239" t="str">
        <f t="shared" si="8"/>
        <v/>
      </c>
      <c r="T82" s="233" t="str">
        <f t="shared" si="9"/>
        <v/>
      </c>
    </row>
    <row r="83" spans="16:20" x14ac:dyDescent="0.25">
      <c r="P83" s="231"/>
      <c r="Q83" s="235"/>
      <c r="R83" s="191"/>
      <c r="S83" s="239" t="str">
        <f t="shared" si="8"/>
        <v/>
      </c>
      <c r="T83" s="233" t="str">
        <f t="shared" si="9"/>
        <v/>
      </c>
    </row>
    <row r="84" spans="16:20" x14ac:dyDescent="0.25">
      <c r="P84" s="231"/>
      <c r="Q84" s="235"/>
      <c r="R84" s="191"/>
      <c r="S84" s="239" t="str">
        <f t="shared" si="8"/>
        <v/>
      </c>
      <c r="T84" s="233" t="str">
        <f t="shared" si="9"/>
        <v/>
      </c>
    </row>
    <row r="85" spans="16:20" x14ac:dyDescent="0.25">
      <c r="P85" s="231"/>
      <c r="Q85" s="235"/>
      <c r="R85" s="191"/>
      <c r="S85" s="239" t="str">
        <f t="shared" si="8"/>
        <v/>
      </c>
      <c r="T85" s="233" t="str">
        <f t="shared" si="9"/>
        <v/>
      </c>
    </row>
    <row r="86" spans="16:20" x14ac:dyDescent="0.25">
      <c r="P86" s="231"/>
      <c r="Q86" s="238"/>
      <c r="R86" s="191"/>
      <c r="S86" s="239" t="str">
        <f t="shared" si="8"/>
        <v/>
      </c>
      <c r="T86" s="233" t="str">
        <f t="shared" si="9"/>
        <v/>
      </c>
    </row>
    <row r="87" spans="16:20" x14ac:dyDescent="0.25">
      <c r="P87" s="231"/>
      <c r="Q87" s="232"/>
      <c r="R87" s="191"/>
      <c r="S87" s="239" t="str">
        <f t="shared" si="8"/>
        <v/>
      </c>
      <c r="T87" s="233" t="str">
        <f t="shared" si="9"/>
        <v/>
      </c>
    </row>
    <row r="88" spans="16:20" x14ac:dyDescent="0.25">
      <c r="P88" s="231"/>
      <c r="Q88" s="232"/>
      <c r="R88" s="191"/>
      <c r="S88" s="239" t="str">
        <f t="shared" si="8"/>
        <v/>
      </c>
      <c r="T88" s="233" t="str">
        <f t="shared" si="9"/>
        <v/>
      </c>
    </row>
    <row r="89" spans="16:20" x14ac:dyDescent="0.25">
      <c r="P89" s="231"/>
      <c r="Q89" s="232"/>
      <c r="R89" s="191"/>
      <c r="S89" s="239" t="str">
        <f t="shared" si="8"/>
        <v/>
      </c>
      <c r="T89" s="233" t="str">
        <f t="shared" si="9"/>
        <v/>
      </c>
    </row>
    <row r="90" spans="16:20" x14ac:dyDescent="0.25">
      <c r="P90" s="231"/>
      <c r="Q90" s="232"/>
      <c r="R90" s="191"/>
      <c r="S90" s="239" t="str">
        <f t="shared" si="8"/>
        <v/>
      </c>
      <c r="T90" s="233" t="str">
        <f t="shared" si="9"/>
        <v/>
      </c>
    </row>
    <row r="91" spans="16:20" x14ac:dyDescent="0.25">
      <c r="P91" s="231"/>
      <c r="Q91" s="232"/>
      <c r="R91" s="191"/>
      <c r="S91" s="239" t="str">
        <f t="shared" si="8"/>
        <v/>
      </c>
      <c r="T91" s="233" t="str">
        <f t="shared" si="9"/>
        <v/>
      </c>
    </row>
    <row r="92" spans="16:20" x14ac:dyDescent="0.25">
      <c r="P92" s="231"/>
      <c r="Q92" s="232"/>
      <c r="R92" s="191"/>
      <c r="S92" s="239" t="str">
        <f t="shared" si="8"/>
        <v/>
      </c>
      <c r="T92" s="233" t="str">
        <f t="shared" si="9"/>
        <v/>
      </c>
    </row>
    <row r="93" spans="16:20" x14ac:dyDescent="0.25">
      <c r="P93" s="231"/>
      <c r="Q93" s="232"/>
      <c r="R93" s="191"/>
      <c r="S93" s="239" t="str">
        <f t="shared" si="8"/>
        <v/>
      </c>
      <c r="T93" s="233" t="str">
        <f t="shared" si="9"/>
        <v/>
      </c>
    </row>
    <row r="94" spans="16:20" x14ac:dyDescent="0.25">
      <c r="P94" s="231"/>
      <c r="Q94" s="232"/>
      <c r="R94" s="191"/>
      <c r="S94" s="239" t="str">
        <f t="shared" si="8"/>
        <v/>
      </c>
      <c r="T94" s="233" t="str">
        <f t="shared" si="9"/>
        <v/>
      </c>
    </row>
    <row r="95" spans="16:20" x14ac:dyDescent="0.25">
      <c r="P95" s="231"/>
      <c r="Q95" s="232"/>
      <c r="R95" s="191"/>
      <c r="S95" s="239" t="str">
        <f t="shared" si="8"/>
        <v/>
      </c>
      <c r="T95" s="233" t="str">
        <f t="shared" si="9"/>
        <v/>
      </c>
    </row>
    <row r="96" spans="16:20" x14ac:dyDescent="0.25">
      <c r="P96" s="231"/>
      <c r="Q96" s="232"/>
      <c r="R96" s="191"/>
      <c r="S96" s="239" t="str">
        <f t="shared" si="8"/>
        <v/>
      </c>
      <c r="T96" s="233" t="str">
        <f t="shared" si="9"/>
        <v/>
      </c>
    </row>
    <row r="97" spans="6:20" x14ac:dyDescent="0.25">
      <c r="F97" s="5"/>
      <c r="P97" s="231"/>
      <c r="Q97" s="232"/>
      <c r="R97" s="191"/>
      <c r="S97" s="239" t="str">
        <f t="shared" si="8"/>
        <v/>
      </c>
      <c r="T97" s="233" t="str">
        <f t="shared" si="9"/>
        <v/>
      </c>
    </row>
    <row r="98" spans="6:20" x14ac:dyDescent="0.25">
      <c r="P98" s="231"/>
      <c r="Q98" s="232"/>
      <c r="R98" s="191"/>
      <c r="S98" s="239" t="str">
        <f t="shared" si="8"/>
        <v/>
      </c>
      <c r="T98" s="233" t="str">
        <f t="shared" si="9"/>
        <v/>
      </c>
    </row>
    <row r="99" spans="6:20" x14ac:dyDescent="0.25">
      <c r="P99" s="231"/>
      <c r="Q99" s="232"/>
      <c r="R99" s="191"/>
      <c r="S99" s="239" t="str">
        <f t="shared" si="8"/>
        <v/>
      </c>
      <c r="T99" s="233" t="str">
        <f t="shared" si="9"/>
        <v/>
      </c>
    </row>
    <row r="100" spans="6:20" x14ac:dyDescent="0.25">
      <c r="P100" s="231"/>
      <c r="Q100" s="232"/>
      <c r="R100" s="191"/>
      <c r="S100" s="239" t="str">
        <f t="shared" si="8"/>
        <v/>
      </c>
      <c r="T100" s="233" t="str">
        <f t="shared" si="9"/>
        <v/>
      </c>
    </row>
    <row r="101" spans="6:20" ht="15" customHeight="1" x14ac:dyDescent="0.25">
      <c r="K101" s="63"/>
      <c r="P101" s="231"/>
      <c r="Q101" s="232"/>
      <c r="R101" s="191"/>
      <c r="S101" s="239" t="str">
        <f t="shared" si="8"/>
        <v/>
      </c>
      <c r="T101" s="233" t="str">
        <f t="shared" si="9"/>
        <v/>
      </c>
    </row>
    <row r="102" spans="6:20" x14ac:dyDescent="0.25">
      <c r="K102" s="9" t="s">
        <v>53</v>
      </c>
      <c r="P102" s="231"/>
      <c r="Q102" s="232"/>
      <c r="R102" s="191"/>
      <c r="S102" s="239" t="str">
        <f t="shared" si="8"/>
        <v/>
      </c>
      <c r="T102" s="233" t="str">
        <f t="shared" si="9"/>
        <v/>
      </c>
    </row>
    <row r="103" spans="6:20" ht="15" customHeight="1" x14ac:dyDescent="0.25">
      <c r="K103" s="9" t="s">
        <v>33</v>
      </c>
      <c r="P103" s="231"/>
      <c r="Q103" s="232"/>
      <c r="R103" s="191"/>
      <c r="S103" s="239" t="str">
        <f t="shared" si="8"/>
        <v/>
      </c>
      <c r="T103" s="233" t="str">
        <f t="shared" si="9"/>
        <v/>
      </c>
    </row>
    <row r="104" spans="6:20" x14ac:dyDescent="0.25">
      <c r="K104" s="9" t="s">
        <v>17</v>
      </c>
      <c r="P104" s="231"/>
      <c r="Q104" s="232"/>
      <c r="R104" s="191"/>
      <c r="S104" s="239" t="str">
        <f t="shared" si="8"/>
        <v/>
      </c>
      <c r="T104" s="233" t="str">
        <f t="shared" si="9"/>
        <v/>
      </c>
    </row>
    <row r="105" spans="6:20" x14ac:dyDescent="0.25">
      <c r="K105" s="9" t="s">
        <v>34</v>
      </c>
      <c r="P105" s="231"/>
      <c r="Q105" s="232"/>
      <c r="R105" s="191"/>
      <c r="S105" s="239" t="str">
        <f t="shared" si="8"/>
        <v/>
      </c>
      <c r="T105" s="233" t="str">
        <f t="shared" si="9"/>
        <v/>
      </c>
    </row>
    <row r="106" spans="6:20" x14ac:dyDescent="0.25">
      <c r="P106" s="231"/>
      <c r="Q106" s="232"/>
      <c r="R106" s="191"/>
      <c r="S106" s="239" t="str">
        <f t="shared" si="8"/>
        <v/>
      </c>
      <c r="T106" s="233" t="str">
        <f t="shared" si="9"/>
        <v/>
      </c>
    </row>
    <row r="107" spans="6:20" x14ac:dyDescent="0.25">
      <c r="Q107" s="64"/>
    </row>
    <row r="108" spans="6:20" x14ac:dyDescent="0.25">
      <c r="Q108" s="64"/>
    </row>
    <row r="109" spans="6:20" x14ac:dyDescent="0.25">
      <c r="Q109" s="64"/>
    </row>
    <row r="110" spans="6:20" x14ac:dyDescent="0.25">
      <c r="Q110" s="64"/>
    </row>
    <row r="111" spans="6:20" x14ac:dyDescent="0.25">
      <c r="Q111" s="64"/>
    </row>
    <row r="151" ht="26.25" customHeight="1" x14ac:dyDescent="0.25"/>
    <row r="201" ht="26.25" customHeight="1" x14ac:dyDescent="0.25"/>
    <row r="251" ht="26.25" customHeight="1" x14ac:dyDescent="0.25"/>
    <row r="301" ht="27" customHeight="1" x14ac:dyDescent="0.25"/>
    <row r="351" ht="26.25" customHeight="1" x14ac:dyDescent="0.25"/>
    <row r="401" ht="26.25" customHeight="1" x14ac:dyDescent="0.25"/>
    <row r="451" ht="27" customHeight="1" x14ac:dyDescent="0.25"/>
    <row r="501" ht="27" customHeight="1" x14ac:dyDescent="0.25"/>
    <row r="551" ht="27" customHeight="1" x14ac:dyDescent="0.25"/>
    <row r="601" ht="27" customHeight="1" x14ac:dyDescent="0.25"/>
    <row r="651" ht="27" customHeight="1" x14ac:dyDescent="0.25"/>
  </sheetData>
  <sheetProtection algorithmName="SHA-512" hashValue="bXgW6gUPNAW/YLStR0PGI5cJ4J08KTVuWIXd91i6/+FGKpoLwS3eK2skQgyo7f/34CsCfW1kSlIPn3q3OrEARA==" saltValue="TZxO+sRyTz3NT7XFZSDObA==" spinCount="100000" sheet="1" objects="1" scenarios="1"/>
  <sortState xmlns:xlrd2="http://schemas.microsoft.com/office/spreadsheetml/2017/richdata2" ref="P3:R106">
    <sortCondition ref="P3:P106"/>
  </sortState>
  <mergeCells count="34">
    <mergeCell ref="W10:X10"/>
    <mergeCell ref="W7:X7"/>
    <mergeCell ref="S1:T1"/>
    <mergeCell ref="W1:X1"/>
    <mergeCell ref="M1:N1"/>
    <mergeCell ref="P1:Q1"/>
    <mergeCell ref="P2:S2"/>
    <mergeCell ref="K1:L1"/>
    <mergeCell ref="B43:F43"/>
    <mergeCell ref="B44:F44"/>
    <mergeCell ref="B45:F45"/>
    <mergeCell ref="B46:F46"/>
    <mergeCell ref="A1:I1"/>
    <mergeCell ref="B13:D14"/>
    <mergeCell ref="G3:I6"/>
    <mergeCell ref="G29:I30"/>
    <mergeCell ref="G31:I34"/>
    <mergeCell ref="L17:N18"/>
    <mergeCell ref="L19:N22"/>
    <mergeCell ref="L45:N46"/>
    <mergeCell ref="B15:D18"/>
    <mergeCell ref="B41:D42"/>
    <mergeCell ref="B47:F47"/>
    <mergeCell ref="L53:M53"/>
    <mergeCell ref="B48:F48"/>
    <mergeCell ref="L48:M48"/>
    <mergeCell ref="B49:F49"/>
    <mergeCell ref="L49:M49"/>
    <mergeCell ref="B50:F50"/>
    <mergeCell ref="L50:M50"/>
    <mergeCell ref="L52:M52"/>
    <mergeCell ref="D53:H53"/>
    <mergeCell ref="L51:M51"/>
    <mergeCell ref="K47:M47"/>
  </mergeCells>
  <conditionalFormatting sqref="A1:N1">
    <cfRule type="containsText" dxfId="8451" priority="130553" operator="containsText" text="NTRAB">
      <formula>NOT(ISERROR(SEARCH("NTRAB",A1)))</formula>
    </cfRule>
    <cfRule type="containsText" dxfId="8450" priority="130554" operator="containsText" text="FERIADO">
      <formula>NOT(ISERROR(SEARCH("FERIADO",A1)))</formula>
    </cfRule>
  </conditionalFormatting>
  <conditionalFormatting sqref="A2:D2 F2:I2">
    <cfRule type="containsText" dxfId="8449" priority="88123" operator="containsText" text="NTRAB">
      <formula>NOT(ISERROR(SEARCH("NTRAB",A2)))</formula>
    </cfRule>
    <cfRule type="containsText" dxfId="8448" priority="88124" operator="containsText" text="FERIADO">
      <formula>NOT(ISERROR(SEARCH("FERIADO",A2)))</formula>
    </cfRule>
  </conditionalFormatting>
  <conditionalFormatting sqref="A2:D2 F2:I2">
    <cfRule type="beginsWith" dxfId="8447" priority="88120" operator="beginsWith" text="FER">
      <formula>LEFT(A2,LEN("FER"))="FER"</formula>
    </cfRule>
    <cfRule type="beginsWith" dxfId="8446" priority="88121" operator="beginsWith" text="FRS">
      <formula>LEFT(A2,LEN("FRS"))="FRS"</formula>
    </cfRule>
    <cfRule type="containsText" dxfId="8445" priority="88122" operator="containsText" text="FÉRIAS">
      <formula>NOT(ISERROR(SEARCH("FÉRIAS",A2)))</formula>
    </cfRule>
  </conditionalFormatting>
  <conditionalFormatting sqref="A2:D2 F2:I2">
    <cfRule type="beginsWith" dxfId="8444" priority="88117" operator="beginsWith" text="ANT">
      <formula>LEFT(A2,LEN("ANT"))="ANT"</formula>
    </cfRule>
    <cfRule type="beginsWith" dxfId="8443" priority="88118" operator="beginsWith" text="FAL">
      <formula>LEFT(A2,LEN("FAL"))="FAL"</formula>
    </cfRule>
    <cfRule type="beginsWith" dxfId="8442" priority="88119" operator="beginsWith" text="ok">
      <formula>LEFT(A2,LEN("ok"))="ok"</formula>
    </cfRule>
  </conditionalFormatting>
  <conditionalFormatting sqref="A2:D2 F2:I2">
    <cfRule type="beginsWith" dxfId="8441" priority="88116" operator="beginsWith" text="ATR">
      <formula>LEFT(A2,LEN("ATR"))="ATR"</formula>
    </cfRule>
  </conditionalFormatting>
  <conditionalFormatting sqref="K2:N2">
    <cfRule type="containsText" dxfId="8440" priority="88114" operator="containsText" text="NTRAB">
      <formula>NOT(ISERROR(SEARCH("NTRAB",K2)))</formula>
    </cfRule>
    <cfRule type="containsText" dxfId="8439" priority="88115" operator="containsText" text="FERIADO">
      <formula>NOT(ISERROR(SEARCH("FERIADO",K2)))</formula>
    </cfRule>
  </conditionalFormatting>
  <conditionalFormatting sqref="K2:N2">
    <cfRule type="beginsWith" dxfId="8438" priority="88111" operator="beginsWith" text="FER">
      <formula>LEFT(K2,LEN("FER"))="FER"</formula>
    </cfRule>
    <cfRule type="beginsWith" dxfId="8437" priority="88112" operator="beginsWith" text="FRS">
      <formula>LEFT(K2,LEN("FRS"))="FRS"</formula>
    </cfRule>
    <cfRule type="containsText" dxfId="8436" priority="88113" operator="containsText" text="FÉRIAS">
      <formula>NOT(ISERROR(SEARCH("FÉRIAS",K2)))</formula>
    </cfRule>
  </conditionalFormatting>
  <conditionalFormatting sqref="K2:N2">
    <cfRule type="beginsWith" dxfId="8435" priority="88108" operator="beginsWith" text="ANT">
      <formula>LEFT(K2,LEN("ANT"))="ANT"</formula>
    </cfRule>
    <cfRule type="beginsWith" dxfId="8434" priority="88109" operator="beginsWith" text="FAL">
      <formula>LEFT(K2,LEN("FAL"))="FAL"</formula>
    </cfRule>
    <cfRule type="beginsWith" dxfId="8433" priority="88110" operator="beginsWith" text="ok">
      <formula>LEFT(K2,LEN("ok"))="ok"</formula>
    </cfRule>
  </conditionalFormatting>
  <conditionalFormatting sqref="K2:N2">
    <cfRule type="beginsWith" dxfId="8432" priority="88107" operator="beginsWith" text="ATR">
      <formula>LEFT(K2,LEN("ATR"))="ATR"</formula>
    </cfRule>
  </conditionalFormatting>
  <conditionalFormatting sqref="T2">
    <cfRule type="expression" dxfId="8431" priority="77188">
      <formula>$P$3=""</formula>
    </cfRule>
  </conditionalFormatting>
  <conditionalFormatting sqref="P2:S2">
    <cfRule type="expression" dxfId="8430" priority="77186">
      <formula>$P$3=""</formula>
    </cfRule>
  </conditionalFormatting>
  <conditionalFormatting sqref="P59:P106 R59:R106">
    <cfRule type="expression" dxfId="8429" priority="43540">
      <formula>$U$54=$U$55</formula>
    </cfRule>
  </conditionalFormatting>
  <conditionalFormatting sqref="P54:P58 R54:T54 R55:R58 S55:T106">
    <cfRule type="expression" dxfId="8428" priority="43539">
      <formula>$U$54=$U$55</formula>
    </cfRule>
  </conditionalFormatting>
  <conditionalFormatting sqref="Q59:Q106">
    <cfRule type="expression" dxfId="8427" priority="43538">
      <formula>$U$54=$U$55</formula>
    </cfRule>
  </conditionalFormatting>
  <conditionalFormatting sqref="Q54:Q58">
    <cfRule type="expression" dxfId="8426" priority="43537">
      <formula>$U$54=$U$55</formula>
    </cfRule>
  </conditionalFormatting>
  <conditionalFormatting sqref="R53:T53">
    <cfRule type="expression" dxfId="8425" priority="43536">
      <formula>$X$56=$Y$56</formula>
    </cfRule>
  </conditionalFormatting>
  <conditionalFormatting sqref="P53">
    <cfRule type="expression" dxfId="8424" priority="43535">
      <formula>$X$56=$Y$56</formula>
    </cfRule>
  </conditionalFormatting>
  <conditionalFormatting sqref="Q53">
    <cfRule type="expression" dxfId="8423" priority="43534">
      <formula>$X$56=$Y$56</formula>
    </cfRule>
  </conditionalFormatting>
  <conditionalFormatting sqref="P3:T53">
    <cfRule type="expression" dxfId="8422" priority="43533">
      <formula>$P$3=""</formula>
    </cfRule>
  </conditionalFormatting>
  <conditionalFormatting sqref="I48">
    <cfRule type="expression" dxfId="8421" priority="10385">
      <formula>$H$48=""</formula>
    </cfRule>
  </conditionalFormatting>
  <conditionalFormatting sqref="I49">
    <cfRule type="expression" dxfId="8420" priority="10384">
      <formula>$H$49=""</formula>
    </cfRule>
  </conditionalFormatting>
  <conditionalFormatting sqref="I50">
    <cfRule type="expression" dxfId="8419" priority="10383">
      <formula>$H$50=""</formula>
    </cfRule>
  </conditionalFormatting>
  <conditionalFormatting sqref="G51">
    <cfRule type="cellIs" dxfId="8418" priority="10380" operator="equal">
      <formula>0</formula>
    </cfRule>
  </conditionalFormatting>
  <conditionalFormatting sqref="H51:H52">
    <cfRule type="expression" dxfId="8417" priority="10379">
      <formula>$G$51=$I$51</formula>
    </cfRule>
  </conditionalFormatting>
  <conditionalFormatting sqref="G52">
    <cfRule type="expression" dxfId="8416" priority="10378">
      <formula>$G$52=0</formula>
    </cfRule>
  </conditionalFormatting>
  <conditionalFormatting sqref="F52">
    <cfRule type="expression" dxfId="8415" priority="10377">
      <formula>$G$52=0</formula>
    </cfRule>
  </conditionalFormatting>
  <conditionalFormatting sqref="F51">
    <cfRule type="expression" dxfId="8414" priority="10376">
      <formula>$G$52=0</formula>
    </cfRule>
  </conditionalFormatting>
  <conditionalFormatting sqref="L52:M52">
    <cfRule type="cellIs" dxfId="8413" priority="10057" operator="lessThan">
      <formula>0</formula>
    </cfRule>
    <cfRule type="cellIs" dxfId="8412" priority="10058" operator="greaterThan">
      <formula>0</formula>
    </cfRule>
  </conditionalFormatting>
  <conditionalFormatting sqref="K52">
    <cfRule type="cellIs" dxfId="8411" priority="10054" operator="equal">
      <formula>"A PAGAR"</formula>
    </cfRule>
    <cfRule type="containsText" dxfId="8410" priority="10055" operator="containsText" text="SALDO">
      <formula>NOT(ISERROR(SEARCH("SALDO",K52)))</formula>
    </cfRule>
    <cfRule type="containsText" dxfId="8409" priority="10056" operator="containsText" text="FALTA">
      <formula>NOT(ISERROR(SEARCH("FALTA",K52)))</formula>
    </cfRule>
  </conditionalFormatting>
  <conditionalFormatting sqref="K52:M53 L51:M51">
    <cfRule type="expression" dxfId="8408" priority="10053">
      <formula>$N$47=$O$47</formula>
    </cfRule>
  </conditionalFormatting>
  <conditionalFormatting sqref="K52:M53 L51:M51">
    <cfRule type="expression" dxfId="8407" priority="10052">
      <formula>$N$47=$W$49</formula>
    </cfRule>
  </conditionalFormatting>
  <conditionalFormatting sqref="N52">
    <cfRule type="expression" dxfId="8406" priority="10050">
      <formula>$L$52&lt;0</formula>
    </cfRule>
    <cfRule type="expression" dxfId="8405" priority="10051">
      <formula>$L$52&gt;0</formula>
    </cfRule>
  </conditionalFormatting>
  <conditionalFormatting sqref="N51:N53">
    <cfRule type="expression" dxfId="8404" priority="10049">
      <formula>$N$47=$W$49</formula>
    </cfRule>
  </conditionalFormatting>
  <conditionalFormatting sqref="L53:M53">
    <cfRule type="expression" dxfId="8403" priority="10048">
      <formula>OR(F55&lt;0,H55&lt;0)</formula>
    </cfRule>
  </conditionalFormatting>
  <conditionalFormatting sqref="K53 N53">
    <cfRule type="expression" dxfId="8402" priority="10047">
      <formula>OR(C55&lt;0,E55&lt;0)</formula>
    </cfRule>
  </conditionalFormatting>
  <conditionalFormatting sqref="K53">
    <cfRule type="expression" dxfId="8401" priority="10046">
      <formula>OR(F55&lt;0,H55&lt;0)</formula>
    </cfRule>
  </conditionalFormatting>
  <conditionalFormatting sqref="K53">
    <cfRule type="containsText" dxfId="8400" priority="10044" operator="containsText" text="SALDO">
      <formula>NOT(ISERROR(SEARCH("SALDO",K53)))</formula>
    </cfRule>
    <cfRule type="containsText" dxfId="8399" priority="10045" operator="containsText" text="FALTA">
      <formula>NOT(ISERROR(SEARCH("FALTA",K53)))</formula>
    </cfRule>
  </conditionalFormatting>
  <conditionalFormatting sqref="K52:K53 L53:N53">
    <cfRule type="expression" dxfId="8398" priority="10043">
      <formula>$N$47="NÃO"</formula>
    </cfRule>
  </conditionalFormatting>
  <conditionalFormatting sqref="L49:M49">
    <cfRule type="cellIs" dxfId="8397" priority="10033" operator="equal">
      <formula>0</formula>
    </cfRule>
    <cfRule type="expression" dxfId="8396" priority="10042">
      <formula>$L$49&lt;0</formula>
    </cfRule>
  </conditionalFormatting>
  <conditionalFormatting sqref="K48:M50">
    <cfRule type="expression" dxfId="8395" priority="10041">
      <formula>$N$47=$O$47</formula>
    </cfRule>
  </conditionalFormatting>
  <conditionalFormatting sqref="K48:M50">
    <cfRule type="expression" dxfId="8394" priority="10040">
      <formula>$N$47=$W$49</formula>
    </cfRule>
  </conditionalFormatting>
  <conditionalFormatting sqref="N48:N50">
    <cfRule type="expression" dxfId="8393" priority="10039">
      <formula>$N$47=$W$49</formula>
    </cfRule>
  </conditionalFormatting>
  <conditionalFormatting sqref="K51">
    <cfRule type="expression" dxfId="8392" priority="10038">
      <formula>$N$47=$O$47</formula>
    </cfRule>
  </conditionalFormatting>
  <conditionalFormatting sqref="K51">
    <cfRule type="expression" dxfId="8391" priority="10037">
      <formula>$N$47=$W$49</formula>
    </cfRule>
  </conditionalFormatting>
  <conditionalFormatting sqref="L50:M50">
    <cfRule type="cellIs" dxfId="8390" priority="10036" operator="equal">
      <formula>0</formula>
    </cfRule>
  </conditionalFormatting>
  <conditionalFormatting sqref="L48:M48">
    <cfRule type="cellIs" dxfId="8389" priority="10034" operator="equal">
      <formula>0</formula>
    </cfRule>
    <cfRule type="cellIs" dxfId="8388" priority="10035" operator="lessThan">
      <formula>0</formula>
    </cfRule>
  </conditionalFormatting>
  <conditionalFormatting sqref="L51:M51">
    <cfRule type="expression" dxfId="8387" priority="10031">
      <formula>AND($L$51=0, $N$47="SIM")</formula>
    </cfRule>
    <cfRule type="expression" dxfId="8386" priority="10032">
      <formula>AND($L$51&lt;0, $N$47="SIM")</formula>
    </cfRule>
  </conditionalFormatting>
  <conditionalFormatting sqref="A6">
    <cfRule type="containsText" dxfId="8385" priority="2126" operator="containsText" text="NTRAB">
      <formula>NOT(ISERROR(SEARCH("NTRAB",A6)))</formula>
    </cfRule>
    <cfRule type="containsText" dxfId="8384" priority="2127" operator="containsText" text="FERIADO">
      <formula>NOT(ISERROR(SEARCH("FERIADO",A6)))</formula>
    </cfRule>
  </conditionalFormatting>
  <conditionalFormatting sqref="A6">
    <cfRule type="containsText" dxfId="8383" priority="2125" operator="containsText" text="FÉRIAS">
      <formula>NOT(ISERROR(SEARCH("FÉRIAS",A6)))</formula>
    </cfRule>
  </conditionalFormatting>
  <conditionalFormatting sqref="A3">
    <cfRule type="containsText" dxfId="8382" priority="2123" operator="containsText" text="NTRAB">
      <formula>NOT(ISERROR(SEARCH("NTRAB",A3)))</formula>
    </cfRule>
    <cfRule type="containsText" dxfId="8381" priority="2124" operator="containsText" text="FERIADO">
      <formula>NOT(ISERROR(SEARCH("FERIADO",A3)))</formula>
    </cfRule>
  </conditionalFormatting>
  <conditionalFormatting sqref="A3">
    <cfRule type="containsText" dxfId="8380" priority="2122" operator="containsText" text="FÉRIAS">
      <formula>NOT(ISERROR(SEARCH("FÉRIAS",A3)))</formula>
    </cfRule>
  </conditionalFormatting>
  <conditionalFormatting sqref="A3 A6">
    <cfRule type="containsText" dxfId="8379" priority="2121" operator="containsText" text="ATESTADO">
      <formula>NOT(ISERROR(SEARCH("ATESTADO",A3)))</formula>
    </cfRule>
  </conditionalFormatting>
  <conditionalFormatting sqref="A4">
    <cfRule type="containsText" dxfId="8378" priority="2119" operator="containsText" text="NTRAB">
      <formula>NOT(ISERROR(SEARCH("NTRAB",A4)))</formula>
    </cfRule>
    <cfRule type="containsText" dxfId="8377" priority="2120" operator="containsText" text="FERIADO">
      <formula>NOT(ISERROR(SEARCH("FERIADO",A4)))</formula>
    </cfRule>
  </conditionalFormatting>
  <conditionalFormatting sqref="A4">
    <cfRule type="containsText" dxfId="8376" priority="2118" operator="containsText" text="FÉRIAS">
      <formula>NOT(ISERROR(SEARCH("FÉRIAS",A4)))</formula>
    </cfRule>
  </conditionalFormatting>
  <conditionalFormatting sqref="A4">
    <cfRule type="expression" dxfId="8375" priority="2114">
      <formula>A3="FERIADO"</formula>
    </cfRule>
    <cfRule type="expression" dxfId="8374" priority="2115">
      <formula>A3="NTRAB"</formula>
    </cfRule>
    <cfRule type="expression" dxfId="8373" priority="2116">
      <formula>A3="FÉRIAS"</formula>
    </cfRule>
    <cfRule type="expression" dxfId="8372" priority="2117">
      <formula>A3="ATESTADO"</formula>
    </cfRule>
  </conditionalFormatting>
  <conditionalFormatting sqref="A4">
    <cfRule type="containsText" dxfId="8371" priority="2113" operator="containsText" text="ATESTADO">
      <formula>NOT(ISERROR(SEARCH("ATESTADO",A4)))</formula>
    </cfRule>
  </conditionalFormatting>
  <conditionalFormatting sqref="A5">
    <cfRule type="containsText" dxfId="8370" priority="2111" operator="containsText" text="NTRAB">
      <formula>NOT(ISERROR(SEARCH("NTRAB",A5)))</formula>
    </cfRule>
    <cfRule type="containsText" dxfId="8369" priority="2112" operator="containsText" text="FERIADO">
      <formula>NOT(ISERROR(SEARCH("FERIADO",A5)))</formula>
    </cfRule>
  </conditionalFormatting>
  <conditionalFormatting sqref="A5">
    <cfRule type="containsText" dxfId="8368" priority="2110" operator="containsText" text="FÉRIAS">
      <formula>NOT(ISERROR(SEARCH("FÉRIAS",A5)))</formula>
    </cfRule>
  </conditionalFormatting>
  <conditionalFormatting sqref="A5">
    <cfRule type="expression" dxfId="8367" priority="2106">
      <formula>A4="FERIADO"</formula>
    </cfRule>
    <cfRule type="expression" dxfId="8366" priority="2107">
      <formula>A4="NTRAB"</formula>
    </cfRule>
    <cfRule type="expression" dxfId="8365" priority="2108">
      <formula>A4="FÉRIAS"</formula>
    </cfRule>
    <cfRule type="expression" dxfId="8364" priority="2109">
      <formula>A4="ATESTADO"</formula>
    </cfRule>
  </conditionalFormatting>
  <conditionalFormatting sqref="A5">
    <cfRule type="containsText" dxfId="8363" priority="2105" operator="containsText" text="ATESTADO">
      <formula>NOT(ISERROR(SEARCH("ATESTADO",A5)))</formula>
    </cfRule>
  </conditionalFormatting>
  <conditionalFormatting sqref="A5">
    <cfRule type="expression" dxfId="8362" priority="2101">
      <formula>A3="ATESTADO"</formula>
    </cfRule>
    <cfRule type="expression" dxfId="8361" priority="2102">
      <formula>A3="FÉRIAS"</formula>
    </cfRule>
    <cfRule type="expression" dxfId="8360" priority="2103">
      <formula>A3="NTRAB"</formula>
    </cfRule>
    <cfRule type="expression" dxfId="8359" priority="2104">
      <formula>A3="FERIADO"</formula>
    </cfRule>
  </conditionalFormatting>
  <conditionalFormatting sqref="A3:A6">
    <cfRule type="containsText" dxfId="8358" priority="2100" operator="containsText" text="HOJE">
      <formula>NOT(ISERROR(SEARCH("HOJE",A3)))</formula>
    </cfRule>
  </conditionalFormatting>
  <conditionalFormatting sqref="A10">
    <cfRule type="containsText" dxfId="8357" priority="2098" operator="containsText" text="NTRAB">
      <formula>NOT(ISERROR(SEARCH("NTRAB",A10)))</formula>
    </cfRule>
    <cfRule type="containsText" dxfId="8356" priority="2099" operator="containsText" text="FERIADO">
      <formula>NOT(ISERROR(SEARCH("FERIADO",A10)))</formula>
    </cfRule>
  </conditionalFormatting>
  <conditionalFormatting sqref="A10">
    <cfRule type="containsText" dxfId="8355" priority="2097" operator="containsText" text="FÉRIAS">
      <formula>NOT(ISERROR(SEARCH("FÉRIAS",A10)))</formula>
    </cfRule>
  </conditionalFormatting>
  <conditionalFormatting sqref="A7">
    <cfRule type="containsText" dxfId="8354" priority="2095" operator="containsText" text="NTRAB">
      <formula>NOT(ISERROR(SEARCH("NTRAB",A7)))</formula>
    </cfRule>
    <cfRule type="containsText" dxfId="8353" priority="2096" operator="containsText" text="FERIADO">
      <formula>NOT(ISERROR(SEARCH("FERIADO",A7)))</formula>
    </cfRule>
  </conditionalFormatting>
  <conditionalFormatting sqref="A7">
    <cfRule type="containsText" dxfId="8352" priority="2094" operator="containsText" text="FÉRIAS">
      <formula>NOT(ISERROR(SEARCH("FÉRIAS",A7)))</formula>
    </cfRule>
  </conditionalFormatting>
  <conditionalFormatting sqref="A7 A10">
    <cfRule type="containsText" dxfId="8351" priority="2093" operator="containsText" text="ATESTADO">
      <formula>NOT(ISERROR(SEARCH("ATESTADO",A7)))</formula>
    </cfRule>
  </conditionalFormatting>
  <conditionalFormatting sqref="A8">
    <cfRule type="containsText" dxfId="8350" priority="2091" operator="containsText" text="NTRAB">
      <formula>NOT(ISERROR(SEARCH("NTRAB",A8)))</formula>
    </cfRule>
    <cfRule type="containsText" dxfId="8349" priority="2092" operator="containsText" text="FERIADO">
      <formula>NOT(ISERROR(SEARCH("FERIADO",A8)))</formula>
    </cfRule>
  </conditionalFormatting>
  <conditionalFormatting sqref="A8">
    <cfRule type="containsText" dxfId="8348" priority="2090" operator="containsText" text="FÉRIAS">
      <formula>NOT(ISERROR(SEARCH("FÉRIAS",A8)))</formula>
    </cfRule>
  </conditionalFormatting>
  <conditionalFormatting sqref="A8">
    <cfRule type="expression" dxfId="8347" priority="2086">
      <formula>A7="FERIADO"</formula>
    </cfRule>
    <cfRule type="expression" dxfId="8346" priority="2087">
      <formula>A7="NTRAB"</formula>
    </cfRule>
    <cfRule type="expression" dxfId="8345" priority="2088">
      <formula>A7="FÉRIAS"</formula>
    </cfRule>
    <cfRule type="expression" dxfId="8344" priority="2089">
      <formula>A7="ATESTADO"</formula>
    </cfRule>
  </conditionalFormatting>
  <conditionalFormatting sqref="A8">
    <cfRule type="containsText" dxfId="8343" priority="2085" operator="containsText" text="ATESTADO">
      <formula>NOT(ISERROR(SEARCH("ATESTADO",A8)))</formula>
    </cfRule>
  </conditionalFormatting>
  <conditionalFormatting sqref="A9">
    <cfRule type="containsText" dxfId="8342" priority="2083" operator="containsText" text="NTRAB">
      <formula>NOT(ISERROR(SEARCH("NTRAB",A9)))</formula>
    </cfRule>
    <cfRule type="containsText" dxfId="8341" priority="2084" operator="containsText" text="FERIADO">
      <formula>NOT(ISERROR(SEARCH("FERIADO",A9)))</formula>
    </cfRule>
  </conditionalFormatting>
  <conditionalFormatting sqref="A9">
    <cfRule type="containsText" dxfId="8340" priority="2082" operator="containsText" text="FÉRIAS">
      <formula>NOT(ISERROR(SEARCH("FÉRIAS",A9)))</formula>
    </cfRule>
  </conditionalFormatting>
  <conditionalFormatting sqref="A9">
    <cfRule type="expression" dxfId="8339" priority="2078">
      <formula>A8="FERIADO"</formula>
    </cfRule>
    <cfRule type="expression" dxfId="8338" priority="2079">
      <formula>A8="NTRAB"</formula>
    </cfRule>
    <cfRule type="expression" dxfId="8337" priority="2080">
      <formula>A8="FÉRIAS"</formula>
    </cfRule>
    <cfRule type="expression" dxfId="8336" priority="2081">
      <formula>A8="ATESTADO"</formula>
    </cfRule>
  </conditionalFormatting>
  <conditionalFormatting sqref="A9">
    <cfRule type="containsText" dxfId="8335" priority="2077" operator="containsText" text="ATESTADO">
      <formula>NOT(ISERROR(SEARCH("ATESTADO",A9)))</formula>
    </cfRule>
  </conditionalFormatting>
  <conditionalFormatting sqref="A9">
    <cfRule type="expression" dxfId="8334" priority="2073">
      <formula>A7="ATESTADO"</formula>
    </cfRule>
    <cfRule type="expression" dxfId="8333" priority="2074">
      <formula>A7="FÉRIAS"</formula>
    </cfRule>
    <cfRule type="expression" dxfId="8332" priority="2075">
      <formula>A7="NTRAB"</formula>
    </cfRule>
    <cfRule type="expression" dxfId="8331" priority="2076">
      <formula>A7="FERIADO"</formula>
    </cfRule>
  </conditionalFormatting>
  <conditionalFormatting sqref="A7:A10">
    <cfRule type="containsText" dxfId="8330" priority="2072" operator="containsText" text="HOJE">
      <formula>NOT(ISERROR(SEARCH("HOJE",A7)))</formula>
    </cfRule>
  </conditionalFormatting>
  <conditionalFormatting sqref="A14">
    <cfRule type="containsText" dxfId="8329" priority="2070" operator="containsText" text="NTRAB">
      <formula>NOT(ISERROR(SEARCH("NTRAB",A14)))</formula>
    </cfRule>
    <cfRule type="containsText" dxfId="8328" priority="2071" operator="containsText" text="FERIADO">
      <formula>NOT(ISERROR(SEARCH("FERIADO",A14)))</formula>
    </cfRule>
  </conditionalFormatting>
  <conditionalFormatting sqref="A14">
    <cfRule type="containsText" dxfId="8327" priority="2069" operator="containsText" text="FÉRIAS">
      <formula>NOT(ISERROR(SEARCH("FÉRIAS",A14)))</formula>
    </cfRule>
  </conditionalFormatting>
  <conditionalFormatting sqref="A11">
    <cfRule type="containsText" dxfId="8326" priority="2067" operator="containsText" text="NTRAB">
      <formula>NOT(ISERROR(SEARCH("NTRAB",A11)))</formula>
    </cfRule>
    <cfRule type="containsText" dxfId="8325" priority="2068" operator="containsText" text="FERIADO">
      <formula>NOT(ISERROR(SEARCH("FERIADO",A11)))</formula>
    </cfRule>
  </conditionalFormatting>
  <conditionalFormatting sqref="A11">
    <cfRule type="containsText" dxfId="8324" priority="2066" operator="containsText" text="FÉRIAS">
      <formula>NOT(ISERROR(SEARCH("FÉRIAS",A11)))</formula>
    </cfRule>
  </conditionalFormatting>
  <conditionalFormatting sqref="A11 A14">
    <cfRule type="containsText" dxfId="8323" priority="2065" operator="containsText" text="ATESTADO">
      <formula>NOT(ISERROR(SEARCH("ATESTADO",A11)))</formula>
    </cfRule>
  </conditionalFormatting>
  <conditionalFormatting sqref="A12">
    <cfRule type="containsText" dxfId="8322" priority="2063" operator="containsText" text="NTRAB">
      <formula>NOT(ISERROR(SEARCH("NTRAB",A12)))</formula>
    </cfRule>
    <cfRule type="containsText" dxfId="8321" priority="2064" operator="containsText" text="FERIADO">
      <formula>NOT(ISERROR(SEARCH("FERIADO",A12)))</formula>
    </cfRule>
  </conditionalFormatting>
  <conditionalFormatting sqref="A12">
    <cfRule type="containsText" dxfId="8320" priority="2062" operator="containsText" text="FÉRIAS">
      <formula>NOT(ISERROR(SEARCH("FÉRIAS",A12)))</formula>
    </cfRule>
  </conditionalFormatting>
  <conditionalFormatting sqref="A12">
    <cfRule type="expression" dxfId="8319" priority="2058">
      <formula>A11="FERIADO"</formula>
    </cfRule>
    <cfRule type="expression" dxfId="8318" priority="2059">
      <formula>A11="NTRAB"</formula>
    </cfRule>
    <cfRule type="expression" dxfId="8317" priority="2060">
      <formula>A11="FÉRIAS"</formula>
    </cfRule>
    <cfRule type="expression" dxfId="8316" priority="2061">
      <formula>A11="ATESTADO"</formula>
    </cfRule>
  </conditionalFormatting>
  <conditionalFormatting sqref="A12">
    <cfRule type="containsText" dxfId="8315" priority="2057" operator="containsText" text="ATESTADO">
      <formula>NOT(ISERROR(SEARCH("ATESTADO",A12)))</formula>
    </cfRule>
  </conditionalFormatting>
  <conditionalFormatting sqref="A11:A12 A14">
    <cfRule type="containsText" dxfId="8314" priority="2056" operator="containsText" text="HOJE">
      <formula>NOT(ISERROR(SEARCH("HOJE",A11)))</formula>
    </cfRule>
  </conditionalFormatting>
  <conditionalFormatting sqref="A18">
    <cfRule type="containsText" dxfId="8313" priority="2054" operator="containsText" text="NTRAB">
      <formula>NOT(ISERROR(SEARCH("NTRAB",A18)))</formula>
    </cfRule>
    <cfRule type="containsText" dxfId="8312" priority="2055" operator="containsText" text="FERIADO">
      <formula>NOT(ISERROR(SEARCH("FERIADO",A18)))</formula>
    </cfRule>
  </conditionalFormatting>
  <conditionalFormatting sqref="A18">
    <cfRule type="containsText" dxfId="8311" priority="2053" operator="containsText" text="FÉRIAS">
      <formula>NOT(ISERROR(SEARCH("FÉRIAS",A18)))</formula>
    </cfRule>
  </conditionalFormatting>
  <conditionalFormatting sqref="A15">
    <cfRule type="containsText" dxfId="8310" priority="2051" operator="containsText" text="NTRAB">
      <formula>NOT(ISERROR(SEARCH("NTRAB",A15)))</formula>
    </cfRule>
    <cfRule type="containsText" dxfId="8309" priority="2052" operator="containsText" text="FERIADO">
      <formula>NOT(ISERROR(SEARCH("FERIADO",A15)))</formula>
    </cfRule>
  </conditionalFormatting>
  <conditionalFormatting sqref="A15">
    <cfRule type="containsText" dxfId="8308" priority="2050" operator="containsText" text="FÉRIAS">
      <formula>NOT(ISERROR(SEARCH("FÉRIAS",A15)))</formula>
    </cfRule>
  </conditionalFormatting>
  <conditionalFormatting sqref="A15 A18">
    <cfRule type="containsText" dxfId="8307" priority="2049" operator="containsText" text="ATESTADO">
      <formula>NOT(ISERROR(SEARCH("ATESTADO",A15)))</formula>
    </cfRule>
  </conditionalFormatting>
  <conditionalFormatting sqref="A16">
    <cfRule type="containsText" dxfId="8306" priority="2047" operator="containsText" text="NTRAB">
      <formula>NOT(ISERROR(SEARCH("NTRAB",A16)))</formula>
    </cfRule>
    <cfRule type="containsText" dxfId="8305" priority="2048" operator="containsText" text="FERIADO">
      <formula>NOT(ISERROR(SEARCH("FERIADO",A16)))</formula>
    </cfRule>
  </conditionalFormatting>
  <conditionalFormatting sqref="A16">
    <cfRule type="containsText" dxfId="8304" priority="2046" operator="containsText" text="FÉRIAS">
      <formula>NOT(ISERROR(SEARCH("FÉRIAS",A16)))</formula>
    </cfRule>
  </conditionalFormatting>
  <conditionalFormatting sqref="A16">
    <cfRule type="expression" dxfId="8303" priority="2042">
      <formula>A15="FERIADO"</formula>
    </cfRule>
    <cfRule type="expression" dxfId="8302" priority="2043">
      <formula>A15="NTRAB"</formula>
    </cfRule>
    <cfRule type="expression" dxfId="8301" priority="2044">
      <formula>A15="FÉRIAS"</formula>
    </cfRule>
    <cfRule type="expression" dxfId="8300" priority="2045">
      <formula>A15="ATESTADO"</formula>
    </cfRule>
  </conditionalFormatting>
  <conditionalFormatting sqref="A16">
    <cfRule type="containsText" dxfId="8299" priority="2041" operator="containsText" text="ATESTADO">
      <formula>NOT(ISERROR(SEARCH("ATESTADO",A16)))</formula>
    </cfRule>
  </conditionalFormatting>
  <conditionalFormatting sqref="A15:A16 A18">
    <cfRule type="containsText" dxfId="8298" priority="2040" operator="containsText" text="HOJE">
      <formula>NOT(ISERROR(SEARCH("HOJE",A15)))</formula>
    </cfRule>
  </conditionalFormatting>
  <conditionalFormatting sqref="A22">
    <cfRule type="containsText" dxfId="8297" priority="2038" operator="containsText" text="NTRAB">
      <formula>NOT(ISERROR(SEARCH("NTRAB",A22)))</formula>
    </cfRule>
    <cfRule type="containsText" dxfId="8296" priority="2039" operator="containsText" text="FERIADO">
      <formula>NOT(ISERROR(SEARCH("FERIADO",A22)))</formula>
    </cfRule>
  </conditionalFormatting>
  <conditionalFormatting sqref="A22">
    <cfRule type="containsText" dxfId="8295" priority="2037" operator="containsText" text="FÉRIAS">
      <formula>NOT(ISERROR(SEARCH("FÉRIAS",A22)))</formula>
    </cfRule>
  </conditionalFormatting>
  <conditionalFormatting sqref="A19">
    <cfRule type="containsText" dxfId="8294" priority="2035" operator="containsText" text="NTRAB">
      <formula>NOT(ISERROR(SEARCH("NTRAB",A19)))</formula>
    </cfRule>
    <cfRule type="containsText" dxfId="8293" priority="2036" operator="containsText" text="FERIADO">
      <formula>NOT(ISERROR(SEARCH("FERIADO",A19)))</formula>
    </cfRule>
  </conditionalFormatting>
  <conditionalFormatting sqref="A19">
    <cfRule type="containsText" dxfId="8292" priority="2034" operator="containsText" text="FÉRIAS">
      <formula>NOT(ISERROR(SEARCH("FÉRIAS",A19)))</formula>
    </cfRule>
  </conditionalFormatting>
  <conditionalFormatting sqref="A19 A22">
    <cfRule type="containsText" dxfId="8291" priority="2033" operator="containsText" text="ATESTADO">
      <formula>NOT(ISERROR(SEARCH("ATESTADO",A19)))</formula>
    </cfRule>
  </conditionalFormatting>
  <conditionalFormatting sqref="A20">
    <cfRule type="containsText" dxfId="8290" priority="2031" operator="containsText" text="NTRAB">
      <formula>NOT(ISERROR(SEARCH("NTRAB",A20)))</formula>
    </cfRule>
    <cfRule type="containsText" dxfId="8289" priority="2032" operator="containsText" text="FERIADO">
      <formula>NOT(ISERROR(SEARCH("FERIADO",A20)))</formula>
    </cfRule>
  </conditionalFormatting>
  <conditionalFormatting sqref="A20">
    <cfRule type="containsText" dxfId="8288" priority="2030" operator="containsText" text="FÉRIAS">
      <formula>NOT(ISERROR(SEARCH("FÉRIAS",A20)))</formula>
    </cfRule>
  </conditionalFormatting>
  <conditionalFormatting sqref="A20">
    <cfRule type="expression" dxfId="8287" priority="2026">
      <formula>A19="FERIADO"</formula>
    </cfRule>
    <cfRule type="expression" dxfId="8286" priority="2027">
      <formula>A19="NTRAB"</formula>
    </cfRule>
    <cfRule type="expression" dxfId="8285" priority="2028">
      <formula>A19="FÉRIAS"</formula>
    </cfRule>
    <cfRule type="expression" dxfId="8284" priority="2029">
      <formula>A19="ATESTADO"</formula>
    </cfRule>
  </conditionalFormatting>
  <conditionalFormatting sqref="A20">
    <cfRule type="containsText" dxfId="8283" priority="2025" operator="containsText" text="ATESTADO">
      <formula>NOT(ISERROR(SEARCH("ATESTADO",A20)))</formula>
    </cfRule>
  </conditionalFormatting>
  <conditionalFormatting sqref="A19:A20 A22">
    <cfRule type="containsText" dxfId="8282" priority="2024" operator="containsText" text="HOJE">
      <formula>NOT(ISERROR(SEARCH("HOJE",A19)))</formula>
    </cfRule>
  </conditionalFormatting>
  <conditionalFormatting sqref="A26">
    <cfRule type="containsText" dxfId="8281" priority="2022" operator="containsText" text="NTRAB">
      <formula>NOT(ISERROR(SEARCH("NTRAB",A26)))</formula>
    </cfRule>
    <cfRule type="containsText" dxfId="8280" priority="2023" operator="containsText" text="FERIADO">
      <formula>NOT(ISERROR(SEARCH("FERIADO",A26)))</formula>
    </cfRule>
  </conditionalFormatting>
  <conditionalFormatting sqref="A26">
    <cfRule type="containsText" dxfId="8279" priority="2021" operator="containsText" text="FÉRIAS">
      <formula>NOT(ISERROR(SEARCH("FÉRIAS",A26)))</formula>
    </cfRule>
  </conditionalFormatting>
  <conditionalFormatting sqref="A23">
    <cfRule type="containsText" dxfId="8278" priority="2019" operator="containsText" text="NTRAB">
      <formula>NOT(ISERROR(SEARCH("NTRAB",A23)))</formula>
    </cfRule>
    <cfRule type="containsText" dxfId="8277" priority="2020" operator="containsText" text="FERIADO">
      <formula>NOT(ISERROR(SEARCH("FERIADO",A23)))</formula>
    </cfRule>
  </conditionalFormatting>
  <conditionalFormatting sqref="A23">
    <cfRule type="containsText" dxfId="8276" priority="2018" operator="containsText" text="FÉRIAS">
      <formula>NOT(ISERROR(SEARCH("FÉRIAS",A23)))</formula>
    </cfRule>
  </conditionalFormatting>
  <conditionalFormatting sqref="A23 A26">
    <cfRule type="containsText" dxfId="8275" priority="2017" operator="containsText" text="ATESTADO">
      <formula>NOT(ISERROR(SEARCH("ATESTADO",A23)))</formula>
    </cfRule>
  </conditionalFormatting>
  <conditionalFormatting sqref="A24">
    <cfRule type="containsText" dxfId="8274" priority="2015" operator="containsText" text="NTRAB">
      <formula>NOT(ISERROR(SEARCH("NTRAB",A24)))</formula>
    </cfRule>
    <cfRule type="containsText" dxfId="8273" priority="2016" operator="containsText" text="FERIADO">
      <formula>NOT(ISERROR(SEARCH("FERIADO",A24)))</formula>
    </cfRule>
  </conditionalFormatting>
  <conditionalFormatting sqref="A24">
    <cfRule type="containsText" dxfId="8272" priority="2014" operator="containsText" text="FÉRIAS">
      <formula>NOT(ISERROR(SEARCH("FÉRIAS",A24)))</formula>
    </cfRule>
  </conditionalFormatting>
  <conditionalFormatting sqref="A24">
    <cfRule type="expression" dxfId="8271" priority="2010">
      <formula>A23="FERIADO"</formula>
    </cfRule>
    <cfRule type="expression" dxfId="8270" priority="2011">
      <formula>A23="NTRAB"</formula>
    </cfRule>
    <cfRule type="expression" dxfId="8269" priority="2012">
      <formula>A23="FÉRIAS"</formula>
    </cfRule>
    <cfRule type="expression" dxfId="8268" priority="2013">
      <formula>A23="ATESTADO"</formula>
    </cfRule>
  </conditionalFormatting>
  <conditionalFormatting sqref="A24">
    <cfRule type="containsText" dxfId="8267" priority="2009" operator="containsText" text="ATESTADO">
      <formula>NOT(ISERROR(SEARCH("ATESTADO",A24)))</formula>
    </cfRule>
  </conditionalFormatting>
  <conditionalFormatting sqref="A23:A24 A26">
    <cfRule type="containsText" dxfId="8266" priority="2008" operator="containsText" text="HOJE">
      <formula>NOT(ISERROR(SEARCH("HOJE",A23)))</formula>
    </cfRule>
  </conditionalFormatting>
  <conditionalFormatting sqref="A30">
    <cfRule type="containsText" dxfId="8265" priority="2006" operator="containsText" text="NTRAB">
      <formula>NOT(ISERROR(SEARCH("NTRAB",A30)))</formula>
    </cfRule>
    <cfRule type="containsText" dxfId="8264" priority="2007" operator="containsText" text="FERIADO">
      <formula>NOT(ISERROR(SEARCH("FERIADO",A30)))</formula>
    </cfRule>
  </conditionalFormatting>
  <conditionalFormatting sqref="A30">
    <cfRule type="containsText" dxfId="8263" priority="2005" operator="containsText" text="FÉRIAS">
      <formula>NOT(ISERROR(SEARCH("FÉRIAS",A30)))</formula>
    </cfRule>
  </conditionalFormatting>
  <conditionalFormatting sqref="A27">
    <cfRule type="containsText" dxfId="8262" priority="2003" operator="containsText" text="NTRAB">
      <formula>NOT(ISERROR(SEARCH("NTRAB",A27)))</formula>
    </cfRule>
    <cfRule type="containsText" dxfId="8261" priority="2004" operator="containsText" text="FERIADO">
      <formula>NOT(ISERROR(SEARCH("FERIADO",A27)))</formula>
    </cfRule>
  </conditionalFormatting>
  <conditionalFormatting sqref="A27">
    <cfRule type="containsText" dxfId="8260" priority="2002" operator="containsText" text="FÉRIAS">
      <formula>NOT(ISERROR(SEARCH("FÉRIAS",A27)))</formula>
    </cfRule>
  </conditionalFormatting>
  <conditionalFormatting sqref="A27 A30">
    <cfRule type="containsText" dxfId="8259" priority="2001" operator="containsText" text="ATESTADO">
      <formula>NOT(ISERROR(SEARCH("ATESTADO",A27)))</formula>
    </cfRule>
  </conditionalFormatting>
  <conditionalFormatting sqref="A28">
    <cfRule type="containsText" dxfId="8258" priority="1999" operator="containsText" text="NTRAB">
      <formula>NOT(ISERROR(SEARCH("NTRAB",A28)))</formula>
    </cfRule>
    <cfRule type="containsText" dxfId="8257" priority="2000" operator="containsText" text="FERIADO">
      <formula>NOT(ISERROR(SEARCH("FERIADO",A28)))</formula>
    </cfRule>
  </conditionalFormatting>
  <conditionalFormatting sqref="A28">
    <cfRule type="containsText" dxfId="8256" priority="1998" operator="containsText" text="FÉRIAS">
      <formula>NOT(ISERROR(SEARCH("FÉRIAS",A28)))</formula>
    </cfRule>
  </conditionalFormatting>
  <conditionalFormatting sqref="A28">
    <cfRule type="expression" dxfId="8255" priority="1994">
      <formula>A27="FERIADO"</formula>
    </cfRule>
    <cfRule type="expression" dxfId="8254" priority="1995">
      <formula>A27="NTRAB"</formula>
    </cfRule>
    <cfRule type="expression" dxfId="8253" priority="1996">
      <formula>A27="FÉRIAS"</formula>
    </cfRule>
    <cfRule type="expression" dxfId="8252" priority="1997">
      <formula>A27="ATESTADO"</formula>
    </cfRule>
  </conditionalFormatting>
  <conditionalFormatting sqref="A28">
    <cfRule type="containsText" dxfId="8251" priority="1993" operator="containsText" text="ATESTADO">
      <formula>NOT(ISERROR(SEARCH("ATESTADO",A28)))</formula>
    </cfRule>
  </conditionalFormatting>
  <conditionalFormatting sqref="A27:A28 A30">
    <cfRule type="containsText" dxfId="8250" priority="1992" operator="containsText" text="HOJE">
      <formula>NOT(ISERROR(SEARCH("HOJE",A27)))</formula>
    </cfRule>
  </conditionalFormatting>
  <conditionalFormatting sqref="A34">
    <cfRule type="containsText" dxfId="8249" priority="1990" operator="containsText" text="NTRAB">
      <formula>NOT(ISERROR(SEARCH("NTRAB",A34)))</formula>
    </cfRule>
    <cfRule type="containsText" dxfId="8248" priority="1991" operator="containsText" text="FERIADO">
      <formula>NOT(ISERROR(SEARCH("FERIADO",A34)))</formula>
    </cfRule>
  </conditionalFormatting>
  <conditionalFormatting sqref="A34">
    <cfRule type="containsText" dxfId="8247" priority="1989" operator="containsText" text="FÉRIAS">
      <formula>NOT(ISERROR(SEARCH("FÉRIAS",A34)))</formula>
    </cfRule>
  </conditionalFormatting>
  <conditionalFormatting sqref="A31">
    <cfRule type="containsText" dxfId="8246" priority="1987" operator="containsText" text="NTRAB">
      <formula>NOT(ISERROR(SEARCH("NTRAB",A31)))</formula>
    </cfRule>
    <cfRule type="containsText" dxfId="8245" priority="1988" operator="containsText" text="FERIADO">
      <formula>NOT(ISERROR(SEARCH("FERIADO",A31)))</formula>
    </cfRule>
  </conditionalFormatting>
  <conditionalFormatting sqref="A31">
    <cfRule type="containsText" dxfId="8244" priority="1986" operator="containsText" text="FÉRIAS">
      <formula>NOT(ISERROR(SEARCH("FÉRIAS",A31)))</formula>
    </cfRule>
  </conditionalFormatting>
  <conditionalFormatting sqref="A31 A34">
    <cfRule type="containsText" dxfId="8243" priority="1985" operator="containsText" text="ATESTADO">
      <formula>NOT(ISERROR(SEARCH("ATESTADO",A31)))</formula>
    </cfRule>
  </conditionalFormatting>
  <conditionalFormatting sqref="A32">
    <cfRule type="containsText" dxfId="8242" priority="1983" operator="containsText" text="NTRAB">
      <formula>NOT(ISERROR(SEARCH("NTRAB",A32)))</formula>
    </cfRule>
    <cfRule type="containsText" dxfId="8241" priority="1984" operator="containsText" text="FERIADO">
      <formula>NOT(ISERROR(SEARCH("FERIADO",A32)))</formula>
    </cfRule>
  </conditionalFormatting>
  <conditionalFormatting sqref="A32">
    <cfRule type="containsText" dxfId="8240" priority="1982" operator="containsText" text="FÉRIAS">
      <formula>NOT(ISERROR(SEARCH("FÉRIAS",A32)))</formula>
    </cfRule>
  </conditionalFormatting>
  <conditionalFormatting sqref="A32">
    <cfRule type="expression" dxfId="8239" priority="1978">
      <formula>A31="FERIADO"</formula>
    </cfRule>
    <cfRule type="expression" dxfId="8238" priority="1979">
      <formula>A31="NTRAB"</formula>
    </cfRule>
    <cfRule type="expression" dxfId="8237" priority="1980">
      <formula>A31="FÉRIAS"</formula>
    </cfRule>
    <cfRule type="expression" dxfId="8236" priority="1981">
      <formula>A31="ATESTADO"</formula>
    </cfRule>
  </conditionalFormatting>
  <conditionalFormatting sqref="A32">
    <cfRule type="containsText" dxfId="8235" priority="1977" operator="containsText" text="ATESTADO">
      <formula>NOT(ISERROR(SEARCH("ATESTADO",A32)))</formula>
    </cfRule>
  </conditionalFormatting>
  <conditionalFormatting sqref="A31:A32 A34">
    <cfRule type="containsText" dxfId="8234" priority="1976" operator="containsText" text="HOJE">
      <formula>NOT(ISERROR(SEARCH("HOJE",A31)))</formula>
    </cfRule>
  </conditionalFormatting>
  <conditionalFormatting sqref="A38">
    <cfRule type="containsText" dxfId="8233" priority="1974" operator="containsText" text="NTRAB">
      <formula>NOT(ISERROR(SEARCH("NTRAB",A38)))</formula>
    </cfRule>
    <cfRule type="containsText" dxfId="8232" priority="1975" operator="containsText" text="FERIADO">
      <formula>NOT(ISERROR(SEARCH("FERIADO",A38)))</formula>
    </cfRule>
  </conditionalFormatting>
  <conditionalFormatting sqref="A38">
    <cfRule type="containsText" dxfId="8231" priority="1973" operator="containsText" text="FÉRIAS">
      <formula>NOT(ISERROR(SEARCH("FÉRIAS",A38)))</formula>
    </cfRule>
  </conditionalFormatting>
  <conditionalFormatting sqref="A35">
    <cfRule type="containsText" dxfId="8230" priority="1971" operator="containsText" text="NTRAB">
      <formula>NOT(ISERROR(SEARCH("NTRAB",A35)))</formula>
    </cfRule>
    <cfRule type="containsText" dxfId="8229" priority="1972" operator="containsText" text="FERIADO">
      <formula>NOT(ISERROR(SEARCH("FERIADO",A35)))</formula>
    </cfRule>
  </conditionalFormatting>
  <conditionalFormatting sqref="A35">
    <cfRule type="containsText" dxfId="8228" priority="1970" operator="containsText" text="FÉRIAS">
      <formula>NOT(ISERROR(SEARCH("FÉRIAS",A35)))</formula>
    </cfRule>
  </conditionalFormatting>
  <conditionalFormatting sqref="A35 A38">
    <cfRule type="containsText" dxfId="8227" priority="1969" operator="containsText" text="ATESTADO">
      <formula>NOT(ISERROR(SEARCH("ATESTADO",A35)))</formula>
    </cfRule>
  </conditionalFormatting>
  <conditionalFormatting sqref="A36">
    <cfRule type="containsText" dxfId="8226" priority="1967" operator="containsText" text="NTRAB">
      <formula>NOT(ISERROR(SEARCH("NTRAB",A36)))</formula>
    </cfRule>
    <cfRule type="containsText" dxfId="8225" priority="1968" operator="containsText" text="FERIADO">
      <formula>NOT(ISERROR(SEARCH("FERIADO",A36)))</formula>
    </cfRule>
  </conditionalFormatting>
  <conditionalFormatting sqref="A36">
    <cfRule type="containsText" dxfId="8224" priority="1966" operator="containsText" text="FÉRIAS">
      <formula>NOT(ISERROR(SEARCH("FÉRIAS",A36)))</formula>
    </cfRule>
  </conditionalFormatting>
  <conditionalFormatting sqref="A36">
    <cfRule type="expression" dxfId="8223" priority="1962">
      <formula>A35="FERIADO"</formula>
    </cfRule>
    <cfRule type="expression" dxfId="8222" priority="1963">
      <formula>A35="NTRAB"</formula>
    </cfRule>
    <cfRule type="expression" dxfId="8221" priority="1964">
      <formula>A35="FÉRIAS"</formula>
    </cfRule>
    <cfRule type="expression" dxfId="8220" priority="1965">
      <formula>A35="ATESTADO"</formula>
    </cfRule>
  </conditionalFormatting>
  <conditionalFormatting sqref="A36">
    <cfRule type="containsText" dxfId="8219" priority="1961" operator="containsText" text="ATESTADO">
      <formula>NOT(ISERROR(SEARCH("ATESTADO",A36)))</formula>
    </cfRule>
  </conditionalFormatting>
  <conditionalFormatting sqref="A35:A36 A38">
    <cfRule type="containsText" dxfId="8218" priority="1960" operator="containsText" text="HOJE">
      <formula>NOT(ISERROR(SEARCH("HOJE",A35)))</formula>
    </cfRule>
  </conditionalFormatting>
  <conditionalFormatting sqref="A42">
    <cfRule type="containsText" dxfId="8217" priority="1958" operator="containsText" text="NTRAB">
      <formula>NOT(ISERROR(SEARCH("NTRAB",A42)))</formula>
    </cfRule>
    <cfRule type="containsText" dxfId="8216" priority="1959" operator="containsText" text="FERIADO">
      <formula>NOT(ISERROR(SEARCH("FERIADO",A42)))</formula>
    </cfRule>
  </conditionalFormatting>
  <conditionalFormatting sqref="A42">
    <cfRule type="containsText" dxfId="8215" priority="1957" operator="containsText" text="FÉRIAS">
      <formula>NOT(ISERROR(SEARCH("FÉRIAS",A42)))</formula>
    </cfRule>
  </conditionalFormatting>
  <conditionalFormatting sqref="A39">
    <cfRule type="containsText" dxfId="8214" priority="1955" operator="containsText" text="NTRAB">
      <formula>NOT(ISERROR(SEARCH("NTRAB",A39)))</formula>
    </cfRule>
    <cfRule type="containsText" dxfId="8213" priority="1956" operator="containsText" text="FERIADO">
      <formula>NOT(ISERROR(SEARCH("FERIADO",A39)))</formula>
    </cfRule>
  </conditionalFormatting>
  <conditionalFormatting sqref="A39">
    <cfRule type="containsText" dxfId="8212" priority="1954" operator="containsText" text="FÉRIAS">
      <formula>NOT(ISERROR(SEARCH("FÉRIAS",A39)))</formula>
    </cfRule>
  </conditionalFormatting>
  <conditionalFormatting sqref="A39 A42">
    <cfRule type="containsText" dxfId="8211" priority="1953" operator="containsText" text="ATESTADO">
      <formula>NOT(ISERROR(SEARCH("ATESTADO",A39)))</formula>
    </cfRule>
  </conditionalFormatting>
  <conditionalFormatting sqref="A40">
    <cfRule type="containsText" dxfId="8210" priority="1951" operator="containsText" text="NTRAB">
      <formula>NOT(ISERROR(SEARCH("NTRAB",A40)))</formula>
    </cfRule>
    <cfRule type="containsText" dxfId="8209" priority="1952" operator="containsText" text="FERIADO">
      <formula>NOT(ISERROR(SEARCH("FERIADO",A40)))</formula>
    </cfRule>
  </conditionalFormatting>
  <conditionalFormatting sqref="A40">
    <cfRule type="containsText" dxfId="8208" priority="1950" operator="containsText" text="FÉRIAS">
      <formula>NOT(ISERROR(SEARCH("FÉRIAS",A40)))</formula>
    </cfRule>
  </conditionalFormatting>
  <conditionalFormatting sqref="A40">
    <cfRule type="expression" dxfId="8207" priority="1946">
      <formula>A39="FERIADO"</formula>
    </cfRule>
    <cfRule type="expression" dxfId="8206" priority="1947">
      <formula>A39="NTRAB"</formula>
    </cfRule>
    <cfRule type="expression" dxfId="8205" priority="1948">
      <formula>A39="FÉRIAS"</formula>
    </cfRule>
    <cfRule type="expression" dxfId="8204" priority="1949">
      <formula>A39="ATESTADO"</formula>
    </cfRule>
  </conditionalFormatting>
  <conditionalFormatting sqref="A40">
    <cfRule type="containsText" dxfId="8203" priority="1945" operator="containsText" text="ATESTADO">
      <formula>NOT(ISERROR(SEARCH("ATESTADO",A40)))</formula>
    </cfRule>
  </conditionalFormatting>
  <conditionalFormatting sqref="A39:A40 A42">
    <cfRule type="containsText" dxfId="8202" priority="1944" operator="containsText" text="HOJE">
      <formula>NOT(ISERROR(SEARCH("HOJE",A39)))</formula>
    </cfRule>
  </conditionalFormatting>
  <conditionalFormatting sqref="A13">
    <cfRule type="containsText" dxfId="8201" priority="1942" operator="containsText" text="NTRAB">
      <formula>NOT(ISERROR(SEARCH("NTRAB",A13)))</formula>
    </cfRule>
    <cfRule type="containsText" dxfId="8200" priority="1943" operator="containsText" text="FERIADO">
      <formula>NOT(ISERROR(SEARCH("FERIADO",A13)))</formula>
    </cfRule>
  </conditionalFormatting>
  <conditionalFormatting sqref="A13">
    <cfRule type="containsText" dxfId="8199" priority="1941" operator="containsText" text="FÉRIAS">
      <formula>NOT(ISERROR(SEARCH("FÉRIAS",A13)))</formula>
    </cfRule>
  </conditionalFormatting>
  <conditionalFormatting sqref="A13">
    <cfRule type="expression" dxfId="8198" priority="1937">
      <formula>A12="FERIADO"</formula>
    </cfRule>
    <cfRule type="expression" dxfId="8197" priority="1938">
      <formula>A12="NTRAB"</formula>
    </cfRule>
    <cfRule type="expression" dxfId="8196" priority="1939">
      <formula>A12="FÉRIAS"</formula>
    </cfRule>
    <cfRule type="expression" dxfId="8195" priority="1940">
      <formula>A12="ATESTADO"</formula>
    </cfRule>
  </conditionalFormatting>
  <conditionalFormatting sqref="A13">
    <cfRule type="containsText" dxfId="8194" priority="1936" operator="containsText" text="ATESTADO">
      <formula>NOT(ISERROR(SEARCH("ATESTADO",A13)))</formula>
    </cfRule>
  </conditionalFormatting>
  <conditionalFormatting sqref="A13">
    <cfRule type="expression" dxfId="8193" priority="1932">
      <formula>A11="ATESTADO"</formula>
    </cfRule>
    <cfRule type="expression" dxfId="8192" priority="1933">
      <formula>A11="FÉRIAS"</formula>
    </cfRule>
    <cfRule type="expression" dxfId="8191" priority="1934">
      <formula>A11="NTRAB"</formula>
    </cfRule>
    <cfRule type="expression" dxfId="8190" priority="1935">
      <formula>A11="FERIADO"</formula>
    </cfRule>
  </conditionalFormatting>
  <conditionalFormatting sqref="A13">
    <cfRule type="containsText" dxfId="8189" priority="1931" operator="containsText" text="HOJE">
      <formula>NOT(ISERROR(SEARCH("HOJE",A13)))</formula>
    </cfRule>
  </conditionalFormatting>
  <conditionalFormatting sqref="A17">
    <cfRule type="containsText" dxfId="8188" priority="1929" operator="containsText" text="NTRAB">
      <formula>NOT(ISERROR(SEARCH("NTRAB",A17)))</formula>
    </cfRule>
    <cfRule type="containsText" dxfId="8187" priority="1930" operator="containsText" text="FERIADO">
      <formula>NOT(ISERROR(SEARCH("FERIADO",A17)))</formula>
    </cfRule>
  </conditionalFormatting>
  <conditionalFormatting sqref="A17">
    <cfRule type="containsText" dxfId="8186" priority="1928" operator="containsText" text="FÉRIAS">
      <formula>NOT(ISERROR(SEARCH("FÉRIAS",A17)))</formula>
    </cfRule>
  </conditionalFormatting>
  <conditionalFormatting sqref="A17">
    <cfRule type="expression" dxfId="8185" priority="1924">
      <formula>A16="FERIADO"</formula>
    </cfRule>
    <cfRule type="expression" dxfId="8184" priority="1925">
      <formula>A16="NTRAB"</formula>
    </cfRule>
    <cfRule type="expression" dxfId="8183" priority="1926">
      <formula>A16="FÉRIAS"</formula>
    </cfRule>
    <cfRule type="expression" dxfId="8182" priority="1927">
      <formula>A16="ATESTADO"</formula>
    </cfRule>
  </conditionalFormatting>
  <conditionalFormatting sqref="A17">
    <cfRule type="containsText" dxfId="8181" priority="1923" operator="containsText" text="ATESTADO">
      <formula>NOT(ISERROR(SEARCH("ATESTADO",A17)))</formula>
    </cfRule>
  </conditionalFormatting>
  <conditionalFormatting sqref="A17">
    <cfRule type="expression" dxfId="8180" priority="1919">
      <formula>A15="ATESTADO"</formula>
    </cfRule>
    <cfRule type="expression" dxfId="8179" priority="1920">
      <formula>A15="FÉRIAS"</formula>
    </cfRule>
    <cfRule type="expression" dxfId="8178" priority="1921">
      <formula>A15="NTRAB"</formula>
    </cfRule>
    <cfRule type="expression" dxfId="8177" priority="1922">
      <formula>A15="FERIADO"</formula>
    </cfRule>
  </conditionalFormatting>
  <conditionalFormatting sqref="A17">
    <cfRule type="containsText" dxfId="8176" priority="1918" operator="containsText" text="HOJE">
      <formula>NOT(ISERROR(SEARCH("HOJE",A17)))</formula>
    </cfRule>
  </conditionalFormatting>
  <conditionalFormatting sqref="A21">
    <cfRule type="containsText" dxfId="8175" priority="1916" operator="containsText" text="NTRAB">
      <formula>NOT(ISERROR(SEARCH("NTRAB",A21)))</formula>
    </cfRule>
    <cfRule type="containsText" dxfId="8174" priority="1917" operator="containsText" text="FERIADO">
      <formula>NOT(ISERROR(SEARCH("FERIADO",A21)))</formula>
    </cfRule>
  </conditionalFormatting>
  <conditionalFormatting sqref="A21">
    <cfRule type="containsText" dxfId="8173" priority="1915" operator="containsText" text="FÉRIAS">
      <formula>NOT(ISERROR(SEARCH("FÉRIAS",A21)))</formula>
    </cfRule>
  </conditionalFormatting>
  <conditionalFormatting sqref="A21">
    <cfRule type="expression" dxfId="8172" priority="1911">
      <formula>A20="FERIADO"</formula>
    </cfRule>
    <cfRule type="expression" dxfId="8171" priority="1912">
      <formula>A20="NTRAB"</formula>
    </cfRule>
    <cfRule type="expression" dxfId="8170" priority="1913">
      <formula>A20="FÉRIAS"</formula>
    </cfRule>
    <cfRule type="expression" dxfId="8169" priority="1914">
      <formula>A20="ATESTADO"</formula>
    </cfRule>
  </conditionalFormatting>
  <conditionalFormatting sqref="A21">
    <cfRule type="containsText" dxfId="8168" priority="1910" operator="containsText" text="ATESTADO">
      <formula>NOT(ISERROR(SEARCH("ATESTADO",A21)))</formula>
    </cfRule>
  </conditionalFormatting>
  <conditionalFormatting sqref="A21">
    <cfRule type="expression" dxfId="8167" priority="1906">
      <formula>A19="ATESTADO"</formula>
    </cfRule>
    <cfRule type="expression" dxfId="8166" priority="1907">
      <formula>A19="FÉRIAS"</formula>
    </cfRule>
    <cfRule type="expression" dxfId="8165" priority="1908">
      <formula>A19="NTRAB"</formula>
    </cfRule>
    <cfRule type="expression" dxfId="8164" priority="1909">
      <formula>A19="FERIADO"</formula>
    </cfRule>
  </conditionalFormatting>
  <conditionalFormatting sqref="A21">
    <cfRule type="containsText" dxfId="8163" priority="1905" operator="containsText" text="HOJE">
      <formula>NOT(ISERROR(SEARCH("HOJE",A21)))</formula>
    </cfRule>
  </conditionalFormatting>
  <conditionalFormatting sqref="A25">
    <cfRule type="containsText" dxfId="8162" priority="1903" operator="containsText" text="NTRAB">
      <formula>NOT(ISERROR(SEARCH("NTRAB",A25)))</formula>
    </cfRule>
    <cfRule type="containsText" dxfId="8161" priority="1904" operator="containsText" text="FERIADO">
      <formula>NOT(ISERROR(SEARCH("FERIADO",A25)))</formula>
    </cfRule>
  </conditionalFormatting>
  <conditionalFormatting sqref="A25">
    <cfRule type="containsText" dxfId="8160" priority="1902" operator="containsText" text="FÉRIAS">
      <formula>NOT(ISERROR(SEARCH("FÉRIAS",A25)))</formula>
    </cfRule>
  </conditionalFormatting>
  <conditionalFormatting sqref="A25">
    <cfRule type="expression" dxfId="8159" priority="1898">
      <formula>A24="FERIADO"</formula>
    </cfRule>
    <cfRule type="expression" dxfId="8158" priority="1899">
      <formula>A24="NTRAB"</formula>
    </cfRule>
    <cfRule type="expression" dxfId="8157" priority="1900">
      <formula>A24="FÉRIAS"</formula>
    </cfRule>
    <cfRule type="expression" dxfId="8156" priority="1901">
      <formula>A24="ATESTADO"</formula>
    </cfRule>
  </conditionalFormatting>
  <conditionalFormatting sqref="A25">
    <cfRule type="containsText" dxfId="8155" priority="1897" operator="containsText" text="ATESTADO">
      <formula>NOT(ISERROR(SEARCH("ATESTADO",A25)))</formula>
    </cfRule>
  </conditionalFormatting>
  <conditionalFormatting sqref="A25">
    <cfRule type="expression" dxfId="8154" priority="1893">
      <formula>A23="ATESTADO"</formula>
    </cfRule>
    <cfRule type="expression" dxfId="8153" priority="1894">
      <formula>A23="FÉRIAS"</formula>
    </cfRule>
    <cfRule type="expression" dxfId="8152" priority="1895">
      <formula>A23="NTRAB"</formula>
    </cfRule>
    <cfRule type="expression" dxfId="8151" priority="1896">
      <formula>A23="FERIADO"</formula>
    </cfRule>
  </conditionalFormatting>
  <conditionalFormatting sqref="A25">
    <cfRule type="containsText" dxfId="8150" priority="1892" operator="containsText" text="HOJE">
      <formula>NOT(ISERROR(SEARCH("HOJE",A25)))</formula>
    </cfRule>
  </conditionalFormatting>
  <conditionalFormatting sqref="A29">
    <cfRule type="containsText" dxfId="8149" priority="1890" operator="containsText" text="NTRAB">
      <formula>NOT(ISERROR(SEARCH("NTRAB",A29)))</formula>
    </cfRule>
    <cfRule type="containsText" dxfId="8148" priority="1891" operator="containsText" text="FERIADO">
      <formula>NOT(ISERROR(SEARCH("FERIADO",A29)))</formula>
    </cfRule>
  </conditionalFormatting>
  <conditionalFormatting sqref="A29">
    <cfRule type="containsText" dxfId="8147" priority="1889" operator="containsText" text="FÉRIAS">
      <formula>NOT(ISERROR(SEARCH("FÉRIAS",A29)))</formula>
    </cfRule>
  </conditionalFormatting>
  <conditionalFormatting sqref="A29">
    <cfRule type="expression" dxfId="8146" priority="1885">
      <formula>A28="FERIADO"</formula>
    </cfRule>
    <cfRule type="expression" dxfId="8145" priority="1886">
      <formula>A28="NTRAB"</formula>
    </cfRule>
    <cfRule type="expression" dxfId="8144" priority="1887">
      <formula>A28="FÉRIAS"</formula>
    </cfRule>
    <cfRule type="expression" dxfId="8143" priority="1888">
      <formula>A28="ATESTADO"</formula>
    </cfRule>
  </conditionalFormatting>
  <conditionalFormatting sqref="A29">
    <cfRule type="containsText" dxfId="8142" priority="1884" operator="containsText" text="ATESTADO">
      <formula>NOT(ISERROR(SEARCH("ATESTADO",A29)))</formula>
    </cfRule>
  </conditionalFormatting>
  <conditionalFormatting sqref="A29">
    <cfRule type="expression" dxfId="8141" priority="1880">
      <formula>A27="ATESTADO"</formula>
    </cfRule>
    <cfRule type="expression" dxfId="8140" priority="1881">
      <formula>A27="FÉRIAS"</formula>
    </cfRule>
    <cfRule type="expression" dxfId="8139" priority="1882">
      <formula>A27="NTRAB"</formula>
    </cfRule>
    <cfRule type="expression" dxfId="8138" priority="1883">
      <formula>A27="FERIADO"</formula>
    </cfRule>
  </conditionalFormatting>
  <conditionalFormatting sqref="A29">
    <cfRule type="containsText" dxfId="8137" priority="1879" operator="containsText" text="HOJE">
      <formula>NOT(ISERROR(SEARCH("HOJE",A29)))</formula>
    </cfRule>
  </conditionalFormatting>
  <conditionalFormatting sqref="A33">
    <cfRule type="containsText" dxfId="8136" priority="1877" operator="containsText" text="NTRAB">
      <formula>NOT(ISERROR(SEARCH("NTRAB",A33)))</formula>
    </cfRule>
    <cfRule type="containsText" dxfId="8135" priority="1878" operator="containsText" text="FERIADO">
      <formula>NOT(ISERROR(SEARCH("FERIADO",A33)))</formula>
    </cfRule>
  </conditionalFormatting>
  <conditionalFormatting sqref="A33">
    <cfRule type="containsText" dxfId="8134" priority="1876" operator="containsText" text="FÉRIAS">
      <formula>NOT(ISERROR(SEARCH("FÉRIAS",A33)))</formula>
    </cfRule>
  </conditionalFormatting>
  <conditionalFormatting sqref="A33">
    <cfRule type="expression" dxfId="8133" priority="1872">
      <formula>A32="FERIADO"</formula>
    </cfRule>
    <cfRule type="expression" dxfId="8132" priority="1873">
      <formula>A32="NTRAB"</formula>
    </cfRule>
    <cfRule type="expression" dxfId="8131" priority="1874">
      <formula>A32="FÉRIAS"</formula>
    </cfRule>
    <cfRule type="expression" dxfId="8130" priority="1875">
      <formula>A32="ATESTADO"</formula>
    </cfRule>
  </conditionalFormatting>
  <conditionalFormatting sqref="A33">
    <cfRule type="containsText" dxfId="8129" priority="1871" operator="containsText" text="ATESTADO">
      <formula>NOT(ISERROR(SEARCH("ATESTADO",A33)))</formula>
    </cfRule>
  </conditionalFormatting>
  <conditionalFormatting sqref="A33">
    <cfRule type="expression" dxfId="8128" priority="1867">
      <formula>A31="ATESTADO"</formula>
    </cfRule>
    <cfRule type="expression" dxfId="8127" priority="1868">
      <formula>A31="FÉRIAS"</formula>
    </cfRule>
    <cfRule type="expression" dxfId="8126" priority="1869">
      <formula>A31="NTRAB"</formula>
    </cfRule>
    <cfRule type="expression" dxfId="8125" priority="1870">
      <formula>A31="FERIADO"</formula>
    </cfRule>
  </conditionalFormatting>
  <conditionalFormatting sqref="A33">
    <cfRule type="containsText" dxfId="8124" priority="1866" operator="containsText" text="HOJE">
      <formula>NOT(ISERROR(SEARCH("HOJE",A33)))</formula>
    </cfRule>
  </conditionalFormatting>
  <conditionalFormatting sqref="A37">
    <cfRule type="containsText" dxfId="8123" priority="1864" operator="containsText" text="NTRAB">
      <formula>NOT(ISERROR(SEARCH("NTRAB",A37)))</formula>
    </cfRule>
    <cfRule type="containsText" dxfId="8122" priority="1865" operator="containsText" text="FERIADO">
      <formula>NOT(ISERROR(SEARCH("FERIADO",A37)))</formula>
    </cfRule>
  </conditionalFormatting>
  <conditionalFormatting sqref="A37">
    <cfRule type="containsText" dxfId="8121" priority="1863" operator="containsText" text="FÉRIAS">
      <formula>NOT(ISERROR(SEARCH("FÉRIAS",A37)))</formula>
    </cfRule>
  </conditionalFormatting>
  <conditionalFormatting sqref="A37">
    <cfRule type="expression" dxfId="8120" priority="1859">
      <formula>A36="FERIADO"</formula>
    </cfRule>
    <cfRule type="expression" dxfId="8119" priority="1860">
      <formula>A36="NTRAB"</formula>
    </cfRule>
    <cfRule type="expression" dxfId="8118" priority="1861">
      <formula>A36="FÉRIAS"</formula>
    </cfRule>
    <cfRule type="expression" dxfId="8117" priority="1862">
      <formula>A36="ATESTADO"</formula>
    </cfRule>
  </conditionalFormatting>
  <conditionalFormatting sqref="A37">
    <cfRule type="containsText" dxfId="8116" priority="1858" operator="containsText" text="ATESTADO">
      <formula>NOT(ISERROR(SEARCH("ATESTADO",A37)))</formula>
    </cfRule>
  </conditionalFormatting>
  <conditionalFormatting sqref="A37">
    <cfRule type="expression" dxfId="8115" priority="1854">
      <formula>A35="ATESTADO"</formula>
    </cfRule>
    <cfRule type="expression" dxfId="8114" priority="1855">
      <formula>A35="FÉRIAS"</formula>
    </cfRule>
    <cfRule type="expression" dxfId="8113" priority="1856">
      <formula>A35="NTRAB"</formula>
    </cfRule>
    <cfRule type="expression" dxfId="8112" priority="1857">
      <formula>A35="FERIADO"</formula>
    </cfRule>
  </conditionalFormatting>
  <conditionalFormatting sqref="A37">
    <cfRule type="containsText" dxfId="8111" priority="1853" operator="containsText" text="HOJE">
      <formula>NOT(ISERROR(SEARCH("HOJE",A37)))</formula>
    </cfRule>
  </conditionalFormatting>
  <conditionalFormatting sqref="A41">
    <cfRule type="containsText" dxfId="8110" priority="1851" operator="containsText" text="NTRAB">
      <formula>NOT(ISERROR(SEARCH("NTRAB",A41)))</formula>
    </cfRule>
    <cfRule type="containsText" dxfId="8109" priority="1852" operator="containsText" text="FERIADO">
      <formula>NOT(ISERROR(SEARCH("FERIADO",A41)))</formula>
    </cfRule>
  </conditionalFormatting>
  <conditionalFormatting sqref="A41">
    <cfRule type="containsText" dxfId="8108" priority="1850" operator="containsText" text="FÉRIAS">
      <formula>NOT(ISERROR(SEARCH("FÉRIAS",A41)))</formula>
    </cfRule>
  </conditionalFormatting>
  <conditionalFormatting sqref="A41">
    <cfRule type="expression" dxfId="8107" priority="1846">
      <formula>A40="FERIADO"</formula>
    </cfRule>
    <cfRule type="expression" dxfId="8106" priority="1847">
      <formula>A40="NTRAB"</formula>
    </cfRule>
    <cfRule type="expression" dxfId="8105" priority="1848">
      <formula>A40="FÉRIAS"</formula>
    </cfRule>
    <cfRule type="expression" dxfId="8104" priority="1849">
      <formula>A40="ATESTADO"</formula>
    </cfRule>
  </conditionalFormatting>
  <conditionalFormatting sqref="A41">
    <cfRule type="containsText" dxfId="8103" priority="1845" operator="containsText" text="ATESTADO">
      <formula>NOT(ISERROR(SEARCH("ATESTADO",A41)))</formula>
    </cfRule>
  </conditionalFormatting>
  <conditionalFormatting sqref="A41">
    <cfRule type="expression" dxfId="8102" priority="1841">
      <formula>A39="ATESTADO"</formula>
    </cfRule>
    <cfRule type="expression" dxfId="8101" priority="1842">
      <formula>A39="FÉRIAS"</formula>
    </cfRule>
    <cfRule type="expression" dxfId="8100" priority="1843">
      <formula>A39="NTRAB"</formula>
    </cfRule>
    <cfRule type="expression" dxfId="8099" priority="1844">
      <formula>A39="FERIADO"</formula>
    </cfRule>
  </conditionalFormatting>
  <conditionalFormatting sqref="A41">
    <cfRule type="containsText" dxfId="8098" priority="1840" operator="containsText" text="HOJE">
      <formula>NOT(ISERROR(SEARCH("HOJE",A41)))</formula>
    </cfRule>
  </conditionalFormatting>
  <conditionalFormatting sqref="F6">
    <cfRule type="containsText" dxfId="8097" priority="1838" operator="containsText" text="NTRAB">
      <formula>NOT(ISERROR(SEARCH("NTRAB",F6)))</formula>
    </cfRule>
    <cfRule type="containsText" dxfId="8096" priority="1839" operator="containsText" text="FERIADO">
      <formula>NOT(ISERROR(SEARCH("FERIADO",F6)))</formula>
    </cfRule>
  </conditionalFormatting>
  <conditionalFormatting sqref="F6">
    <cfRule type="containsText" dxfId="8095" priority="1837" operator="containsText" text="FÉRIAS">
      <formula>NOT(ISERROR(SEARCH("FÉRIAS",F6)))</formula>
    </cfRule>
  </conditionalFormatting>
  <conditionalFormatting sqref="F3">
    <cfRule type="containsText" dxfId="8094" priority="1835" operator="containsText" text="NTRAB">
      <formula>NOT(ISERROR(SEARCH("NTRAB",F3)))</formula>
    </cfRule>
    <cfRule type="containsText" dxfId="8093" priority="1836" operator="containsText" text="FERIADO">
      <formula>NOT(ISERROR(SEARCH("FERIADO",F3)))</formula>
    </cfRule>
  </conditionalFormatting>
  <conditionalFormatting sqref="F3">
    <cfRule type="containsText" dxfId="8092" priority="1834" operator="containsText" text="FÉRIAS">
      <formula>NOT(ISERROR(SEARCH("FÉRIAS",F3)))</formula>
    </cfRule>
  </conditionalFormatting>
  <conditionalFormatting sqref="F3 F6">
    <cfRule type="containsText" dxfId="8091" priority="1833" operator="containsText" text="ATESTADO">
      <formula>NOT(ISERROR(SEARCH("ATESTADO",F3)))</formula>
    </cfRule>
  </conditionalFormatting>
  <conditionalFormatting sqref="F3 F6">
    <cfRule type="containsText" dxfId="8090" priority="1832" operator="containsText" text="HOJE">
      <formula>NOT(ISERROR(SEARCH("HOJE",F3)))</formula>
    </cfRule>
  </conditionalFormatting>
  <conditionalFormatting sqref="F10">
    <cfRule type="containsText" dxfId="8089" priority="1830" operator="containsText" text="NTRAB">
      <formula>NOT(ISERROR(SEARCH("NTRAB",F10)))</formula>
    </cfRule>
    <cfRule type="containsText" dxfId="8088" priority="1831" operator="containsText" text="FERIADO">
      <formula>NOT(ISERROR(SEARCH("FERIADO",F10)))</formula>
    </cfRule>
  </conditionalFormatting>
  <conditionalFormatting sqref="F10">
    <cfRule type="containsText" dxfId="8087" priority="1829" operator="containsText" text="FÉRIAS">
      <formula>NOT(ISERROR(SEARCH("FÉRIAS",F10)))</formula>
    </cfRule>
  </conditionalFormatting>
  <conditionalFormatting sqref="F7">
    <cfRule type="containsText" dxfId="8086" priority="1827" operator="containsText" text="NTRAB">
      <formula>NOT(ISERROR(SEARCH("NTRAB",F7)))</formula>
    </cfRule>
    <cfRule type="containsText" dxfId="8085" priority="1828" operator="containsText" text="FERIADO">
      <formula>NOT(ISERROR(SEARCH("FERIADO",F7)))</formula>
    </cfRule>
  </conditionalFormatting>
  <conditionalFormatting sqref="F7">
    <cfRule type="containsText" dxfId="8084" priority="1826" operator="containsText" text="FÉRIAS">
      <formula>NOT(ISERROR(SEARCH("FÉRIAS",F7)))</formula>
    </cfRule>
  </conditionalFormatting>
  <conditionalFormatting sqref="F7 F10">
    <cfRule type="containsText" dxfId="8083" priority="1825" operator="containsText" text="ATESTADO">
      <formula>NOT(ISERROR(SEARCH("ATESTADO",F7)))</formula>
    </cfRule>
  </conditionalFormatting>
  <conditionalFormatting sqref="F8">
    <cfRule type="containsText" dxfId="8082" priority="1823" operator="containsText" text="NTRAB">
      <formula>NOT(ISERROR(SEARCH("NTRAB",F8)))</formula>
    </cfRule>
    <cfRule type="containsText" dxfId="8081" priority="1824" operator="containsText" text="FERIADO">
      <formula>NOT(ISERROR(SEARCH("FERIADO",F8)))</formula>
    </cfRule>
  </conditionalFormatting>
  <conditionalFormatting sqref="F8">
    <cfRule type="containsText" dxfId="8080" priority="1822" operator="containsText" text="FÉRIAS">
      <formula>NOT(ISERROR(SEARCH("FÉRIAS",F8)))</formula>
    </cfRule>
  </conditionalFormatting>
  <conditionalFormatting sqref="F8">
    <cfRule type="expression" dxfId="8079" priority="1818">
      <formula>F7="FERIADO"</formula>
    </cfRule>
    <cfRule type="expression" dxfId="8078" priority="1819">
      <formula>F7="NTRAB"</formula>
    </cfRule>
    <cfRule type="expression" dxfId="8077" priority="1820">
      <formula>F7="FÉRIAS"</formula>
    </cfRule>
    <cfRule type="expression" dxfId="8076" priority="1821">
      <formula>F7="ATESTADO"</formula>
    </cfRule>
  </conditionalFormatting>
  <conditionalFormatting sqref="F8">
    <cfRule type="containsText" dxfId="8075" priority="1817" operator="containsText" text="ATESTADO">
      <formula>NOT(ISERROR(SEARCH("ATESTADO",F8)))</formula>
    </cfRule>
  </conditionalFormatting>
  <conditionalFormatting sqref="F9">
    <cfRule type="containsText" dxfId="8074" priority="1815" operator="containsText" text="NTRAB">
      <formula>NOT(ISERROR(SEARCH("NTRAB",F9)))</formula>
    </cfRule>
    <cfRule type="containsText" dxfId="8073" priority="1816" operator="containsText" text="FERIADO">
      <formula>NOT(ISERROR(SEARCH("FERIADO",F9)))</formula>
    </cfRule>
  </conditionalFormatting>
  <conditionalFormatting sqref="F9">
    <cfRule type="containsText" dxfId="8072" priority="1814" operator="containsText" text="FÉRIAS">
      <formula>NOT(ISERROR(SEARCH("FÉRIAS",F9)))</formula>
    </cfRule>
  </conditionalFormatting>
  <conditionalFormatting sqref="F9">
    <cfRule type="expression" dxfId="8071" priority="1810">
      <formula>F8="FERIADO"</formula>
    </cfRule>
    <cfRule type="expression" dxfId="8070" priority="1811">
      <formula>F8="NTRAB"</formula>
    </cfRule>
    <cfRule type="expression" dxfId="8069" priority="1812">
      <formula>F8="FÉRIAS"</formula>
    </cfRule>
    <cfRule type="expression" dxfId="8068" priority="1813">
      <formula>F8="ATESTADO"</formula>
    </cfRule>
  </conditionalFormatting>
  <conditionalFormatting sqref="F9">
    <cfRule type="containsText" dxfId="8067" priority="1809" operator="containsText" text="ATESTADO">
      <formula>NOT(ISERROR(SEARCH("ATESTADO",F9)))</formula>
    </cfRule>
  </conditionalFormatting>
  <conditionalFormatting sqref="F9">
    <cfRule type="expression" dxfId="8066" priority="1805">
      <formula>F7="ATESTADO"</formula>
    </cfRule>
    <cfRule type="expression" dxfId="8065" priority="1806">
      <formula>F7="FÉRIAS"</formula>
    </cfRule>
    <cfRule type="expression" dxfId="8064" priority="1807">
      <formula>F7="NTRAB"</formula>
    </cfRule>
    <cfRule type="expression" dxfId="8063" priority="1808">
      <formula>F7="FERIADO"</formula>
    </cfRule>
  </conditionalFormatting>
  <conditionalFormatting sqref="F7:F10">
    <cfRule type="containsText" dxfId="8062" priority="1804" operator="containsText" text="HOJE">
      <formula>NOT(ISERROR(SEARCH("HOJE",F7)))</formula>
    </cfRule>
  </conditionalFormatting>
  <conditionalFormatting sqref="F14">
    <cfRule type="containsText" dxfId="8061" priority="1802" operator="containsText" text="NTRAB">
      <formula>NOT(ISERROR(SEARCH("NTRAB",F14)))</formula>
    </cfRule>
    <cfRule type="containsText" dxfId="8060" priority="1803" operator="containsText" text="FERIADO">
      <formula>NOT(ISERROR(SEARCH("FERIADO",F14)))</formula>
    </cfRule>
  </conditionalFormatting>
  <conditionalFormatting sqref="F14">
    <cfRule type="containsText" dxfId="8059" priority="1801" operator="containsText" text="FÉRIAS">
      <formula>NOT(ISERROR(SEARCH("FÉRIAS",F14)))</formula>
    </cfRule>
  </conditionalFormatting>
  <conditionalFormatting sqref="F11">
    <cfRule type="containsText" dxfId="8058" priority="1799" operator="containsText" text="NTRAB">
      <formula>NOT(ISERROR(SEARCH("NTRAB",F11)))</formula>
    </cfRule>
    <cfRule type="containsText" dxfId="8057" priority="1800" operator="containsText" text="FERIADO">
      <formula>NOT(ISERROR(SEARCH("FERIADO",F11)))</formula>
    </cfRule>
  </conditionalFormatting>
  <conditionalFormatting sqref="F11">
    <cfRule type="containsText" dxfId="8056" priority="1798" operator="containsText" text="FÉRIAS">
      <formula>NOT(ISERROR(SEARCH("FÉRIAS",F11)))</formula>
    </cfRule>
  </conditionalFormatting>
  <conditionalFormatting sqref="F11 F14">
    <cfRule type="containsText" dxfId="8055" priority="1797" operator="containsText" text="ATESTADO">
      <formula>NOT(ISERROR(SEARCH("ATESTADO",F11)))</formula>
    </cfRule>
  </conditionalFormatting>
  <conditionalFormatting sqref="F12">
    <cfRule type="containsText" dxfId="8054" priority="1795" operator="containsText" text="NTRAB">
      <formula>NOT(ISERROR(SEARCH("NTRAB",F12)))</formula>
    </cfRule>
    <cfRule type="containsText" dxfId="8053" priority="1796" operator="containsText" text="FERIADO">
      <formula>NOT(ISERROR(SEARCH("FERIADO",F12)))</formula>
    </cfRule>
  </conditionalFormatting>
  <conditionalFormatting sqref="F12">
    <cfRule type="containsText" dxfId="8052" priority="1794" operator="containsText" text="FÉRIAS">
      <formula>NOT(ISERROR(SEARCH("FÉRIAS",F12)))</formula>
    </cfRule>
  </conditionalFormatting>
  <conditionalFormatting sqref="F12">
    <cfRule type="expression" dxfId="8051" priority="1790">
      <formula>F11="FERIADO"</formula>
    </cfRule>
    <cfRule type="expression" dxfId="8050" priority="1791">
      <formula>F11="NTRAB"</formula>
    </cfRule>
    <cfRule type="expression" dxfId="8049" priority="1792">
      <formula>F11="FÉRIAS"</formula>
    </cfRule>
    <cfRule type="expression" dxfId="8048" priority="1793">
      <formula>F11="ATESTADO"</formula>
    </cfRule>
  </conditionalFormatting>
  <conditionalFormatting sqref="F12">
    <cfRule type="containsText" dxfId="8047" priority="1789" operator="containsText" text="ATESTADO">
      <formula>NOT(ISERROR(SEARCH("ATESTADO",F12)))</formula>
    </cfRule>
  </conditionalFormatting>
  <conditionalFormatting sqref="F11:F12 F14">
    <cfRule type="containsText" dxfId="8046" priority="1788" operator="containsText" text="HOJE">
      <formula>NOT(ISERROR(SEARCH("HOJE",F11)))</formula>
    </cfRule>
  </conditionalFormatting>
  <conditionalFormatting sqref="F18">
    <cfRule type="containsText" dxfId="8045" priority="1786" operator="containsText" text="NTRAB">
      <formula>NOT(ISERROR(SEARCH("NTRAB",F18)))</formula>
    </cfRule>
    <cfRule type="containsText" dxfId="8044" priority="1787" operator="containsText" text="FERIADO">
      <formula>NOT(ISERROR(SEARCH("FERIADO",F18)))</formula>
    </cfRule>
  </conditionalFormatting>
  <conditionalFormatting sqref="F18">
    <cfRule type="containsText" dxfId="8043" priority="1785" operator="containsText" text="FÉRIAS">
      <formula>NOT(ISERROR(SEARCH("FÉRIAS",F18)))</formula>
    </cfRule>
  </conditionalFormatting>
  <conditionalFormatting sqref="F15">
    <cfRule type="containsText" dxfId="8042" priority="1783" operator="containsText" text="NTRAB">
      <formula>NOT(ISERROR(SEARCH("NTRAB",F15)))</formula>
    </cfRule>
    <cfRule type="containsText" dxfId="8041" priority="1784" operator="containsText" text="FERIADO">
      <formula>NOT(ISERROR(SEARCH("FERIADO",F15)))</formula>
    </cfRule>
  </conditionalFormatting>
  <conditionalFormatting sqref="F15">
    <cfRule type="containsText" dxfId="8040" priority="1782" operator="containsText" text="FÉRIAS">
      <formula>NOT(ISERROR(SEARCH("FÉRIAS",F15)))</formula>
    </cfRule>
  </conditionalFormatting>
  <conditionalFormatting sqref="F15 F18">
    <cfRule type="containsText" dxfId="8039" priority="1781" operator="containsText" text="ATESTADO">
      <formula>NOT(ISERROR(SEARCH("ATESTADO",F15)))</formula>
    </cfRule>
  </conditionalFormatting>
  <conditionalFormatting sqref="F16">
    <cfRule type="containsText" dxfId="8038" priority="1779" operator="containsText" text="NTRAB">
      <formula>NOT(ISERROR(SEARCH("NTRAB",F16)))</formula>
    </cfRule>
    <cfRule type="containsText" dxfId="8037" priority="1780" operator="containsText" text="FERIADO">
      <formula>NOT(ISERROR(SEARCH("FERIADO",F16)))</formula>
    </cfRule>
  </conditionalFormatting>
  <conditionalFormatting sqref="F16">
    <cfRule type="containsText" dxfId="8036" priority="1778" operator="containsText" text="FÉRIAS">
      <formula>NOT(ISERROR(SEARCH("FÉRIAS",F16)))</formula>
    </cfRule>
  </conditionalFormatting>
  <conditionalFormatting sqref="F16">
    <cfRule type="expression" dxfId="8035" priority="1774">
      <formula>F15="FERIADO"</formula>
    </cfRule>
    <cfRule type="expression" dxfId="8034" priority="1775">
      <formula>F15="NTRAB"</formula>
    </cfRule>
    <cfRule type="expression" dxfId="8033" priority="1776">
      <formula>F15="FÉRIAS"</formula>
    </cfRule>
    <cfRule type="expression" dxfId="8032" priority="1777">
      <formula>F15="ATESTADO"</formula>
    </cfRule>
  </conditionalFormatting>
  <conditionalFormatting sqref="F16">
    <cfRule type="containsText" dxfId="8031" priority="1773" operator="containsText" text="ATESTADO">
      <formula>NOT(ISERROR(SEARCH("ATESTADO",F16)))</formula>
    </cfRule>
  </conditionalFormatting>
  <conditionalFormatting sqref="F15:F16 F18">
    <cfRule type="containsText" dxfId="8030" priority="1772" operator="containsText" text="HOJE">
      <formula>NOT(ISERROR(SEARCH("HOJE",F15)))</formula>
    </cfRule>
  </conditionalFormatting>
  <conditionalFormatting sqref="F22">
    <cfRule type="containsText" dxfId="8029" priority="1770" operator="containsText" text="NTRAB">
      <formula>NOT(ISERROR(SEARCH("NTRAB",F22)))</formula>
    </cfRule>
    <cfRule type="containsText" dxfId="8028" priority="1771" operator="containsText" text="FERIADO">
      <formula>NOT(ISERROR(SEARCH("FERIADO",F22)))</formula>
    </cfRule>
  </conditionalFormatting>
  <conditionalFormatting sqref="F22">
    <cfRule type="containsText" dxfId="8027" priority="1769" operator="containsText" text="FÉRIAS">
      <formula>NOT(ISERROR(SEARCH("FÉRIAS",F22)))</formula>
    </cfRule>
  </conditionalFormatting>
  <conditionalFormatting sqref="F19">
    <cfRule type="containsText" dxfId="8026" priority="1767" operator="containsText" text="NTRAB">
      <formula>NOT(ISERROR(SEARCH("NTRAB",F19)))</formula>
    </cfRule>
    <cfRule type="containsText" dxfId="8025" priority="1768" operator="containsText" text="FERIADO">
      <formula>NOT(ISERROR(SEARCH("FERIADO",F19)))</formula>
    </cfRule>
  </conditionalFormatting>
  <conditionalFormatting sqref="F19">
    <cfRule type="containsText" dxfId="8024" priority="1766" operator="containsText" text="FÉRIAS">
      <formula>NOT(ISERROR(SEARCH("FÉRIAS",F19)))</formula>
    </cfRule>
  </conditionalFormatting>
  <conditionalFormatting sqref="F19 F22">
    <cfRule type="containsText" dxfId="8023" priority="1765" operator="containsText" text="ATESTADO">
      <formula>NOT(ISERROR(SEARCH("ATESTADO",F19)))</formula>
    </cfRule>
  </conditionalFormatting>
  <conditionalFormatting sqref="F20">
    <cfRule type="containsText" dxfId="8022" priority="1763" operator="containsText" text="NTRAB">
      <formula>NOT(ISERROR(SEARCH("NTRAB",F20)))</formula>
    </cfRule>
    <cfRule type="containsText" dxfId="8021" priority="1764" operator="containsText" text="FERIADO">
      <formula>NOT(ISERROR(SEARCH("FERIADO",F20)))</formula>
    </cfRule>
  </conditionalFormatting>
  <conditionalFormatting sqref="F20">
    <cfRule type="containsText" dxfId="8020" priority="1762" operator="containsText" text="FÉRIAS">
      <formula>NOT(ISERROR(SEARCH("FÉRIAS",F20)))</formula>
    </cfRule>
  </conditionalFormatting>
  <conditionalFormatting sqref="F20">
    <cfRule type="expression" dxfId="8019" priority="1758">
      <formula>F19="FERIADO"</formula>
    </cfRule>
    <cfRule type="expression" dxfId="8018" priority="1759">
      <formula>F19="NTRAB"</formula>
    </cfRule>
    <cfRule type="expression" dxfId="8017" priority="1760">
      <formula>F19="FÉRIAS"</formula>
    </cfRule>
    <cfRule type="expression" dxfId="8016" priority="1761">
      <formula>F19="ATESTADO"</formula>
    </cfRule>
  </conditionalFormatting>
  <conditionalFormatting sqref="F20">
    <cfRule type="containsText" dxfId="8015" priority="1757" operator="containsText" text="ATESTADO">
      <formula>NOT(ISERROR(SEARCH("ATESTADO",F20)))</formula>
    </cfRule>
  </conditionalFormatting>
  <conditionalFormatting sqref="F19:F20 F22">
    <cfRule type="containsText" dxfId="8014" priority="1756" operator="containsText" text="HOJE">
      <formula>NOT(ISERROR(SEARCH("HOJE",F19)))</formula>
    </cfRule>
  </conditionalFormatting>
  <conditionalFormatting sqref="F26">
    <cfRule type="containsText" dxfId="8013" priority="1754" operator="containsText" text="NTRAB">
      <formula>NOT(ISERROR(SEARCH("NTRAB",F26)))</formula>
    </cfRule>
    <cfRule type="containsText" dxfId="8012" priority="1755" operator="containsText" text="FERIADO">
      <formula>NOT(ISERROR(SEARCH("FERIADO",F26)))</formula>
    </cfRule>
  </conditionalFormatting>
  <conditionalFormatting sqref="F26">
    <cfRule type="containsText" dxfId="8011" priority="1753" operator="containsText" text="FÉRIAS">
      <formula>NOT(ISERROR(SEARCH("FÉRIAS",F26)))</formula>
    </cfRule>
  </conditionalFormatting>
  <conditionalFormatting sqref="F23">
    <cfRule type="containsText" dxfId="8010" priority="1751" operator="containsText" text="NTRAB">
      <formula>NOT(ISERROR(SEARCH("NTRAB",F23)))</formula>
    </cfRule>
    <cfRule type="containsText" dxfId="8009" priority="1752" operator="containsText" text="FERIADO">
      <formula>NOT(ISERROR(SEARCH("FERIADO",F23)))</formula>
    </cfRule>
  </conditionalFormatting>
  <conditionalFormatting sqref="F23">
    <cfRule type="containsText" dxfId="8008" priority="1750" operator="containsText" text="FÉRIAS">
      <formula>NOT(ISERROR(SEARCH("FÉRIAS",F23)))</formula>
    </cfRule>
  </conditionalFormatting>
  <conditionalFormatting sqref="F23 F26">
    <cfRule type="containsText" dxfId="8007" priority="1749" operator="containsText" text="ATESTADO">
      <formula>NOT(ISERROR(SEARCH("ATESTADO",F23)))</formula>
    </cfRule>
  </conditionalFormatting>
  <conditionalFormatting sqref="F24">
    <cfRule type="containsText" dxfId="8006" priority="1747" operator="containsText" text="NTRAB">
      <formula>NOT(ISERROR(SEARCH("NTRAB",F24)))</formula>
    </cfRule>
    <cfRule type="containsText" dxfId="8005" priority="1748" operator="containsText" text="FERIADO">
      <formula>NOT(ISERROR(SEARCH("FERIADO",F24)))</formula>
    </cfRule>
  </conditionalFormatting>
  <conditionalFormatting sqref="F24">
    <cfRule type="containsText" dxfId="8004" priority="1746" operator="containsText" text="FÉRIAS">
      <formula>NOT(ISERROR(SEARCH("FÉRIAS",F24)))</formula>
    </cfRule>
  </conditionalFormatting>
  <conditionalFormatting sqref="F24">
    <cfRule type="expression" dxfId="8003" priority="1742">
      <formula>F23="FERIADO"</formula>
    </cfRule>
    <cfRule type="expression" dxfId="8002" priority="1743">
      <formula>F23="NTRAB"</formula>
    </cfRule>
    <cfRule type="expression" dxfId="8001" priority="1744">
      <formula>F23="FÉRIAS"</formula>
    </cfRule>
    <cfRule type="expression" dxfId="8000" priority="1745">
      <formula>F23="ATESTADO"</formula>
    </cfRule>
  </conditionalFormatting>
  <conditionalFormatting sqref="F24">
    <cfRule type="containsText" dxfId="7999" priority="1741" operator="containsText" text="ATESTADO">
      <formula>NOT(ISERROR(SEARCH("ATESTADO",F24)))</formula>
    </cfRule>
  </conditionalFormatting>
  <conditionalFormatting sqref="F23:F24 F26">
    <cfRule type="containsText" dxfId="7998" priority="1740" operator="containsText" text="HOJE">
      <formula>NOT(ISERROR(SEARCH("HOJE",F23)))</formula>
    </cfRule>
  </conditionalFormatting>
  <conditionalFormatting sqref="F30">
    <cfRule type="containsText" dxfId="7997" priority="1738" operator="containsText" text="NTRAB">
      <formula>NOT(ISERROR(SEARCH("NTRAB",F30)))</formula>
    </cfRule>
    <cfRule type="containsText" dxfId="7996" priority="1739" operator="containsText" text="FERIADO">
      <formula>NOT(ISERROR(SEARCH("FERIADO",F30)))</formula>
    </cfRule>
  </conditionalFormatting>
  <conditionalFormatting sqref="F30">
    <cfRule type="containsText" dxfId="7995" priority="1737" operator="containsText" text="FÉRIAS">
      <formula>NOT(ISERROR(SEARCH("FÉRIAS",F30)))</formula>
    </cfRule>
  </conditionalFormatting>
  <conditionalFormatting sqref="F27">
    <cfRule type="containsText" dxfId="7994" priority="1735" operator="containsText" text="NTRAB">
      <formula>NOT(ISERROR(SEARCH("NTRAB",F27)))</formula>
    </cfRule>
    <cfRule type="containsText" dxfId="7993" priority="1736" operator="containsText" text="FERIADO">
      <formula>NOT(ISERROR(SEARCH("FERIADO",F27)))</formula>
    </cfRule>
  </conditionalFormatting>
  <conditionalFormatting sqref="F27">
    <cfRule type="containsText" dxfId="7992" priority="1734" operator="containsText" text="FÉRIAS">
      <formula>NOT(ISERROR(SEARCH("FÉRIAS",F27)))</formula>
    </cfRule>
  </conditionalFormatting>
  <conditionalFormatting sqref="F27 F30">
    <cfRule type="containsText" dxfId="7991" priority="1733" operator="containsText" text="ATESTADO">
      <formula>NOT(ISERROR(SEARCH("ATESTADO",F27)))</formula>
    </cfRule>
  </conditionalFormatting>
  <conditionalFormatting sqref="F28">
    <cfRule type="containsText" dxfId="7990" priority="1731" operator="containsText" text="NTRAB">
      <formula>NOT(ISERROR(SEARCH("NTRAB",F28)))</formula>
    </cfRule>
    <cfRule type="containsText" dxfId="7989" priority="1732" operator="containsText" text="FERIADO">
      <formula>NOT(ISERROR(SEARCH("FERIADO",F28)))</formula>
    </cfRule>
  </conditionalFormatting>
  <conditionalFormatting sqref="F28">
    <cfRule type="containsText" dxfId="7988" priority="1730" operator="containsText" text="FÉRIAS">
      <formula>NOT(ISERROR(SEARCH("FÉRIAS",F28)))</formula>
    </cfRule>
  </conditionalFormatting>
  <conditionalFormatting sqref="F28">
    <cfRule type="expression" dxfId="7987" priority="1726">
      <formula>F27="FERIADO"</formula>
    </cfRule>
    <cfRule type="expression" dxfId="7986" priority="1727">
      <formula>F27="NTRAB"</formula>
    </cfRule>
    <cfRule type="expression" dxfId="7985" priority="1728">
      <formula>F27="FÉRIAS"</formula>
    </cfRule>
    <cfRule type="expression" dxfId="7984" priority="1729">
      <formula>F27="ATESTADO"</formula>
    </cfRule>
  </conditionalFormatting>
  <conditionalFormatting sqref="F28">
    <cfRule type="containsText" dxfId="7983" priority="1725" operator="containsText" text="ATESTADO">
      <formula>NOT(ISERROR(SEARCH("ATESTADO",F28)))</formula>
    </cfRule>
  </conditionalFormatting>
  <conditionalFormatting sqref="F27:F28 F30">
    <cfRule type="containsText" dxfId="7982" priority="1724" operator="containsText" text="HOJE">
      <formula>NOT(ISERROR(SEARCH("HOJE",F27)))</formula>
    </cfRule>
  </conditionalFormatting>
  <conditionalFormatting sqref="F34">
    <cfRule type="containsText" dxfId="7981" priority="1722" operator="containsText" text="NTRAB">
      <formula>NOT(ISERROR(SEARCH("NTRAB",F34)))</formula>
    </cfRule>
    <cfRule type="containsText" dxfId="7980" priority="1723" operator="containsText" text="FERIADO">
      <formula>NOT(ISERROR(SEARCH("FERIADO",F34)))</formula>
    </cfRule>
  </conditionalFormatting>
  <conditionalFormatting sqref="F34">
    <cfRule type="containsText" dxfId="7979" priority="1721" operator="containsText" text="FÉRIAS">
      <formula>NOT(ISERROR(SEARCH("FÉRIAS",F34)))</formula>
    </cfRule>
  </conditionalFormatting>
  <conditionalFormatting sqref="F31">
    <cfRule type="containsText" dxfId="7978" priority="1719" operator="containsText" text="NTRAB">
      <formula>NOT(ISERROR(SEARCH("NTRAB",F31)))</formula>
    </cfRule>
    <cfRule type="containsText" dxfId="7977" priority="1720" operator="containsText" text="FERIADO">
      <formula>NOT(ISERROR(SEARCH("FERIADO",F31)))</formula>
    </cfRule>
  </conditionalFormatting>
  <conditionalFormatting sqref="F31">
    <cfRule type="containsText" dxfId="7976" priority="1718" operator="containsText" text="FÉRIAS">
      <formula>NOT(ISERROR(SEARCH("FÉRIAS",F31)))</formula>
    </cfRule>
  </conditionalFormatting>
  <conditionalFormatting sqref="F31 F34">
    <cfRule type="containsText" dxfId="7975" priority="1717" operator="containsText" text="ATESTADO">
      <formula>NOT(ISERROR(SEARCH("ATESTADO",F31)))</formula>
    </cfRule>
  </conditionalFormatting>
  <conditionalFormatting sqref="F32">
    <cfRule type="containsText" dxfId="7974" priority="1715" operator="containsText" text="NTRAB">
      <formula>NOT(ISERROR(SEARCH("NTRAB",F32)))</formula>
    </cfRule>
    <cfRule type="containsText" dxfId="7973" priority="1716" operator="containsText" text="FERIADO">
      <formula>NOT(ISERROR(SEARCH("FERIADO",F32)))</formula>
    </cfRule>
  </conditionalFormatting>
  <conditionalFormatting sqref="F32">
    <cfRule type="containsText" dxfId="7972" priority="1714" operator="containsText" text="FÉRIAS">
      <formula>NOT(ISERROR(SEARCH("FÉRIAS",F32)))</formula>
    </cfRule>
  </conditionalFormatting>
  <conditionalFormatting sqref="F32">
    <cfRule type="expression" dxfId="7971" priority="1710">
      <formula>F31="FERIADO"</formula>
    </cfRule>
    <cfRule type="expression" dxfId="7970" priority="1711">
      <formula>F31="NTRAB"</formula>
    </cfRule>
    <cfRule type="expression" dxfId="7969" priority="1712">
      <formula>F31="FÉRIAS"</formula>
    </cfRule>
    <cfRule type="expression" dxfId="7968" priority="1713">
      <formula>F31="ATESTADO"</formula>
    </cfRule>
  </conditionalFormatting>
  <conditionalFormatting sqref="F32">
    <cfRule type="containsText" dxfId="7967" priority="1709" operator="containsText" text="ATESTADO">
      <formula>NOT(ISERROR(SEARCH("ATESTADO",F32)))</formula>
    </cfRule>
  </conditionalFormatting>
  <conditionalFormatting sqref="F31:F32 F34">
    <cfRule type="containsText" dxfId="7966" priority="1708" operator="containsText" text="HOJE">
      <formula>NOT(ISERROR(SEARCH("HOJE",F31)))</formula>
    </cfRule>
  </conditionalFormatting>
  <conditionalFormatting sqref="F38">
    <cfRule type="containsText" dxfId="7965" priority="1706" operator="containsText" text="NTRAB">
      <formula>NOT(ISERROR(SEARCH("NTRAB",F38)))</formula>
    </cfRule>
    <cfRule type="containsText" dxfId="7964" priority="1707" operator="containsText" text="FERIADO">
      <formula>NOT(ISERROR(SEARCH("FERIADO",F38)))</formula>
    </cfRule>
  </conditionalFormatting>
  <conditionalFormatting sqref="F38">
    <cfRule type="containsText" dxfId="7963" priority="1705" operator="containsText" text="FÉRIAS">
      <formula>NOT(ISERROR(SEARCH("FÉRIAS",F38)))</formula>
    </cfRule>
  </conditionalFormatting>
  <conditionalFormatting sqref="F35">
    <cfRule type="containsText" dxfId="7962" priority="1703" operator="containsText" text="NTRAB">
      <formula>NOT(ISERROR(SEARCH("NTRAB",F35)))</formula>
    </cfRule>
    <cfRule type="containsText" dxfId="7961" priority="1704" operator="containsText" text="FERIADO">
      <formula>NOT(ISERROR(SEARCH("FERIADO",F35)))</formula>
    </cfRule>
  </conditionalFormatting>
  <conditionalFormatting sqref="F35">
    <cfRule type="containsText" dxfId="7960" priority="1702" operator="containsText" text="FÉRIAS">
      <formula>NOT(ISERROR(SEARCH("FÉRIAS",F35)))</formula>
    </cfRule>
  </conditionalFormatting>
  <conditionalFormatting sqref="F35 F38">
    <cfRule type="containsText" dxfId="7959" priority="1701" operator="containsText" text="ATESTADO">
      <formula>NOT(ISERROR(SEARCH("ATESTADO",F35)))</formula>
    </cfRule>
  </conditionalFormatting>
  <conditionalFormatting sqref="F36">
    <cfRule type="containsText" dxfId="7958" priority="1699" operator="containsText" text="NTRAB">
      <formula>NOT(ISERROR(SEARCH("NTRAB",F36)))</formula>
    </cfRule>
    <cfRule type="containsText" dxfId="7957" priority="1700" operator="containsText" text="FERIADO">
      <formula>NOT(ISERROR(SEARCH("FERIADO",F36)))</formula>
    </cfRule>
  </conditionalFormatting>
  <conditionalFormatting sqref="F36">
    <cfRule type="containsText" dxfId="7956" priority="1698" operator="containsText" text="FÉRIAS">
      <formula>NOT(ISERROR(SEARCH("FÉRIAS",F36)))</formula>
    </cfRule>
  </conditionalFormatting>
  <conditionalFormatting sqref="F36">
    <cfRule type="expression" dxfId="7955" priority="1694">
      <formula>F35="FERIADO"</formula>
    </cfRule>
    <cfRule type="expression" dxfId="7954" priority="1695">
      <formula>F35="NTRAB"</formula>
    </cfRule>
    <cfRule type="expression" dxfId="7953" priority="1696">
      <formula>F35="FÉRIAS"</formula>
    </cfRule>
    <cfRule type="expression" dxfId="7952" priority="1697">
      <formula>F35="ATESTADO"</formula>
    </cfRule>
  </conditionalFormatting>
  <conditionalFormatting sqref="F36">
    <cfRule type="containsText" dxfId="7951" priority="1693" operator="containsText" text="ATESTADO">
      <formula>NOT(ISERROR(SEARCH("ATESTADO",F36)))</formula>
    </cfRule>
  </conditionalFormatting>
  <conditionalFormatting sqref="F35:F36 F38">
    <cfRule type="containsText" dxfId="7950" priority="1692" operator="containsText" text="HOJE">
      <formula>NOT(ISERROR(SEARCH("HOJE",F35)))</formula>
    </cfRule>
  </conditionalFormatting>
  <conditionalFormatting sqref="F42">
    <cfRule type="containsText" dxfId="7949" priority="1690" operator="containsText" text="NTRAB">
      <formula>NOT(ISERROR(SEARCH("NTRAB",F42)))</formula>
    </cfRule>
    <cfRule type="containsText" dxfId="7948" priority="1691" operator="containsText" text="FERIADO">
      <formula>NOT(ISERROR(SEARCH("FERIADO",F42)))</formula>
    </cfRule>
  </conditionalFormatting>
  <conditionalFormatting sqref="F42">
    <cfRule type="containsText" dxfId="7947" priority="1689" operator="containsText" text="FÉRIAS">
      <formula>NOT(ISERROR(SEARCH("FÉRIAS",F42)))</formula>
    </cfRule>
  </conditionalFormatting>
  <conditionalFormatting sqref="F39">
    <cfRule type="containsText" dxfId="7946" priority="1687" operator="containsText" text="NTRAB">
      <formula>NOT(ISERROR(SEARCH("NTRAB",F39)))</formula>
    </cfRule>
    <cfRule type="containsText" dxfId="7945" priority="1688" operator="containsText" text="FERIADO">
      <formula>NOT(ISERROR(SEARCH("FERIADO",F39)))</formula>
    </cfRule>
  </conditionalFormatting>
  <conditionalFormatting sqref="F39">
    <cfRule type="containsText" dxfId="7944" priority="1686" operator="containsText" text="FÉRIAS">
      <formula>NOT(ISERROR(SEARCH("FÉRIAS",F39)))</formula>
    </cfRule>
  </conditionalFormatting>
  <conditionalFormatting sqref="F39 F42">
    <cfRule type="containsText" dxfId="7943" priority="1685" operator="containsText" text="ATESTADO">
      <formula>NOT(ISERROR(SEARCH("ATESTADO",F39)))</formula>
    </cfRule>
  </conditionalFormatting>
  <conditionalFormatting sqref="F40">
    <cfRule type="containsText" dxfId="7942" priority="1683" operator="containsText" text="NTRAB">
      <formula>NOT(ISERROR(SEARCH("NTRAB",F40)))</formula>
    </cfRule>
    <cfRule type="containsText" dxfId="7941" priority="1684" operator="containsText" text="FERIADO">
      <formula>NOT(ISERROR(SEARCH("FERIADO",F40)))</formula>
    </cfRule>
  </conditionalFormatting>
  <conditionalFormatting sqref="F40">
    <cfRule type="containsText" dxfId="7940" priority="1682" operator="containsText" text="FÉRIAS">
      <formula>NOT(ISERROR(SEARCH("FÉRIAS",F40)))</formula>
    </cfRule>
  </conditionalFormatting>
  <conditionalFormatting sqref="F40">
    <cfRule type="expression" dxfId="7939" priority="1678">
      <formula>F39="FERIADO"</formula>
    </cfRule>
    <cfRule type="expression" dxfId="7938" priority="1679">
      <formula>F39="NTRAB"</formula>
    </cfRule>
    <cfRule type="expression" dxfId="7937" priority="1680">
      <formula>F39="FÉRIAS"</formula>
    </cfRule>
    <cfRule type="expression" dxfId="7936" priority="1681">
      <formula>F39="ATESTADO"</formula>
    </cfRule>
  </conditionalFormatting>
  <conditionalFormatting sqref="F40">
    <cfRule type="containsText" dxfId="7935" priority="1677" operator="containsText" text="ATESTADO">
      <formula>NOT(ISERROR(SEARCH("ATESTADO",F40)))</formula>
    </cfRule>
  </conditionalFormatting>
  <conditionalFormatting sqref="F39:F40 F42">
    <cfRule type="containsText" dxfId="7934" priority="1676" operator="containsText" text="HOJE">
      <formula>NOT(ISERROR(SEARCH("HOJE",F39)))</formula>
    </cfRule>
  </conditionalFormatting>
  <conditionalFormatting sqref="F13">
    <cfRule type="containsText" dxfId="7933" priority="1674" operator="containsText" text="NTRAB">
      <formula>NOT(ISERROR(SEARCH("NTRAB",F13)))</formula>
    </cfRule>
    <cfRule type="containsText" dxfId="7932" priority="1675" operator="containsText" text="FERIADO">
      <formula>NOT(ISERROR(SEARCH("FERIADO",F13)))</formula>
    </cfRule>
  </conditionalFormatting>
  <conditionalFormatting sqref="F13">
    <cfRule type="containsText" dxfId="7931" priority="1673" operator="containsText" text="FÉRIAS">
      <formula>NOT(ISERROR(SEARCH("FÉRIAS",F13)))</formula>
    </cfRule>
  </conditionalFormatting>
  <conditionalFormatting sqref="F13">
    <cfRule type="expression" dxfId="7930" priority="1669">
      <formula>F12="FERIADO"</formula>
    </cfRule>
    <cfRule type="expression" dxfId="7929" priority="1670">
      <formula>F12="NTRAB"</formula>
    </cfRule>
    <cfRule type="expression" dxfId="7928" priority="1671">
      <formula>F12="FÉRIAS"</formula>
    </cfRule>
    <cfRule type="expression" dxfId="7927" priority="1672">
      <formula>F12="ATESTADO"</formula>
    </cfRule>
  </conditionalFormatting>
  <conditionalFormatting sqref="F13">
    <cfRule type="containsText" dxfId="7926" priority="1668" operator="containsText" text="ATESTADO">
      <formula>NOT(ISERROR(SEARCH("ATESTADO",F13)))</formula>
    </cfRule>
  </conditionalFormatting>
  <conditionalFormatting sqref="F13">
    <cfRule type="expression" dxfId="7925" priority="1664">
      <formula>F11="ATESTADO"</formula>
    </cfRule>
    <cfRule type="expression" dxfId="7924" priority="1665">
      <formula>F11="FÉRIAS"</formula>
    </cfRule>
    <cfRule type="expression" dxfId="7923" priority="1666">
      <formula>F11="NTRAB"</formula>
    </cfRule>
    <cfRule type="expression" dxfId="7922" priority="1667">
      <formula>F11="FERIADO"</formula>
    </cfRule>
  </conditionalFormatting>
  <conditionalFormatting sqref="F13">
    <cfRule type="containsText" dxfId="7921" priority="1663" operator="containsText" text="HOJE">
      <formula>NOT(ISERROR(SEARCH("HOJE",F13)))</formula>
    </cfRule>
  </conditionalFormatting>
  <conditionalFormatting sqref="F17">
    <cfRule type="containsText" dxfId="7920" priority="1661" operator="containsText" text="NTRAB">
      <formula>NOT(ISERROR(SEARCH("NTRAB",F17)))</formula>
    </cfRule>
    <cfRule type="containsText" dxfId="7919" priority="1662" operator="containsText" text="FERIADO">
      <formula>NOT(ISERROR(SEARCH("FERIADO",F17)))</formula>
    </cfRule>
  </conditionalFormatting>
  <conditionalFormatting sqref="F17">
    <cfRule type="containsText" dxfId="7918" priority="1660" operator="containsText" text="FÉRIAS">
      <formula>NOT(ISERROR(SEARCH("FÉRIAS",F17)))</formula>
    </cfRule>
  </conditionalFormatting>
  <conditionalFormatting sqref="F17">
    <cfRule type="expression" dxfId="7917" priority="1656">
      <formula>F16="FERIADO"</formula>
    </cfRule>
    <cfRule type="expression" dxfId="7916" priority="1657">
      <formula>F16="NTRAB"</formula>
    </cfRule>
    <cfRule type="expression" dxfId="7915" priority="1658">
      <formula>F16="FÉRIAS"</formula>
    </cfRule>
    <cfRule type="expression" dxfId="7914" priority="1659">
      <formula>F16="ATESTADO"</formula>
    </cfRule>
  </conditionalFormatting>
  <conditionalFormatting sqref="F17">
    <cfRule type="containsText" dxfId="7913" priority="1655" operator="containsText" text="ATESTADO">
      <formula>NOT(ISERROR(SEARCH("ATESTADO",F17)))</formula>
    </cfRule>
  </conditionalFormatting>
  <conditionalFormatting sqref="F17">
    <cfRule type="expression" dxfId="7912" priority="1651">
      <formula>F15="ATESTADO"</formula>
    </cfRule>
    <cfRule type="expression" dxfId="7911" priority="1652">
      <formula>F15="FÉRIAS"</formula>
    </cfRule>
    <cfRule type="expression" dxfId="7910" priority="1653">
      <formula>F15="NTRAB"</formula>
    </cfRule>
    <cfRule type="expression" dxfId="7909" priority="1654">
      <formula>F15="FERIADO"</formula>
    </cfRule>
  </conditionalFormatting>
  <conditionalFormatting sqref="F17">
    <cfRule type="containsText" dxfId="7908" priority="1650" operator="containsText" text="HOJE">
      <formula>NOT(ISERROR(SEARCH("HOJE",F17)))</formula>
    </cfRule>
  </conditionalFormatting>
  <conditionalFormatting sqref="F21">
    <cfRule type="containsText" dxfId="7907" priority="1648" operator="containsText" text="NTRAB">
      <formula>NOT(ISERROR(SEARCH("NTRAB",F21)))</formula>
    </cfRule>
    <cfRule type="containsText" dxfId="7906" priority="1649" operator="containsText" text="FERIADO">
      <formula>NOT(ISERROR(SEARCH("FERIADO",F21)))</formula>
    </cfRule>
  </conditionalFormatting>
  <conditionalFormatting sqref="F21">
    <cfRule type="containsText" dxfId="7905" priority="1647" operator="containsText" text="FÉRIAS">
      <formula>NOT(ISERROR(SEARCH("FÉRIAS",F21)))</formula>
    </cfRule>
  </conditionalFormatting>
  <conditionalFormatting sqref="F21">
    <cfRule type="expression" dxfId="7904" priority="1643">
      <formula>F20="FERIADO"</formula>
    </cfRule>
    <cfRule type="expression" dxfId="7903" priority="1644">
      <formula>F20="NTRAB"</formula>
    </cfRule>
    <cfRule type="expression" dxfId="7902" priority="1645">
      <formula>F20="FÉRIAS"</formula>
    </cfRule>
    <cfRule type="expression" dxfId="7901" priority="1646">
      <formula>F20="ATESTADO"</formula>
    </cfRule>
  </conditionalFormatting>
  <conditionalFormatting sqref="F21">
    <cfRule type="containsText" dxfId="7900" priority="1642" operator="containsText" text="ATESTADO">
      <formula>NOT(ISERROR(SEARCH("ATESTADO",F21)))</formula>
    </cfRule>
  </conditionalFormatting>
  <conditionalFormatting sqref="F21">
    <cfRule type="expression" dxfId="7899" priority="1638">
      <formula>F19="ATESTADO"</formula>
    </cfRule>
    <cfRule type="expression" dxfId="7898" priority="1639">
      <formula>F19="FÉRIAS"</formula>
    </cfRule>
    <cfRule type="expression" dxfId="7897" priority="1640">
      <formula>F19="NTRAB"</formula>
    </cfRule>
    <cfRule type="expression" dxfId="7896" priority="1641">
      <formula>F19="FERIADO"</formula>
    </cfRule>
  </conditionalFormatting>
  <conditionalFormatting sqref="F21">
    <cfRule type="containsText" dxfId="7895" priority="1637" operator="containsText" text="HOJE">
      <formula>NOT(ISERROR(SEARCH("HOJE",F21)))</formula>
    </cfRule>
  </conditionalFormatting>
  <conditionalFormatting sqref="F25">
    <cfRule type="containsText" dxfId="7894" priority="1635" operator="containsText" text="NTRAB">
      <formula>NOT(ISERROR(SEARCH("NTRAB",F25)))</formula>
    </cfRule>
    <cfRule type="containsText" dxfId="7893" priority="1636" operator="containsText" text="FERIADO">
      <formula>NOT(ISERROR(SEARCH("FERIADO",F25)))</formula>
    </cfRule>
  </conditionalFormatting>
  <conditionalFormatting sqref="F25">
    <cfRule type="containsText" dxfId="7892" priority="1634" operator="containsText" text="FÉRIAS">
      <formula>NOT(ISERROR(SEARCH("FÉRIAS",F25)))</formula>
    </cfRule>
  </conditionalFormatting>
  <conditionalFormatting sqref="F25">
    <cfRule type="expression" dxfId="7891" priority="1630">
      <formula>F24="FERIADO"</formula>
    </cfRule>
    <cfRule type="expression" dxfId="7890" priority="1631">
      <formula>F24="NTRAB"</formula>
    </cfRule>
    <cfRule type="expression" dxfId="7889" priority="1632">
      <formula>F24="FÉRIAS"</formula>
    </cfRule>
    <cfRule type="expression" dxfId="7888" priority="1633">
      <formula>F24="ATESTADO"</formula>
    </cfRule>
  </conditionalFormatting>
  <conditionalFormatting sqref="F25">
    <cfRule type="containsText" dxfId="7887" priority="1629" operator="containsText" text="ATESTADO">
      <formula>NOT(ISERROR(SEARCH("ATESTADO",F25)))</formula>
    </cfRule>
  </conditionalFormatting>
  <conditionalFormatting sqref="F25">
    <cfRule type="expression" dxfId="7886" priority="1625">
      <formula>F23="ATESTADO"</formula>
    </cfRule>
    <cfRule type="expression" dxfId="7885" priority="1626">
      <formula>F23="FÉRIAS"</formula>
    </cfRule>
    <cfRule type="expression" dxfId="7884" priority="1627">
      <formula>F23="NTRAB"</formula>
    </cfRule>
    <cfRule type="expression" dxfId="7883" priority="1628">
      <formula>F23="FERIADO"</formula>
    </cfRule>
  </conditionalFormatting>
  <conditionalFormatting sqref="F25">
    <cfRule type="containsText" dxfId="7882" priority="1624" operator="containsText" text="HOJE">
      <formula>NOT(ISERROR(SEARCH("HOJE",F25)))</formula>
    </cfRule>
  </conditionalFormatting>
  <conditionalFormatting sqref="F29">
    <cfRule type="containsText" dxfId="7881" priority="1622" operator="containsText" text="NTRAB">
      <formula>NOT(ISERROR(SEARCH("NTRAB",F29)))</formula>
    </cfRule>
    <cfRule type="containsText" dxfId="7880" priority="1623" operator="containsText" text="FERIADO">
      <formula>NOT(ISERROR(SEARCH("FERIADO",F29)))</formula>
    </cfRule>
  </conditionalFormatting>
  <conditionalFormatting sqref="F29">
    <cfRule type="containsText" dxfId="7879" priority="1621" operator="containsText" text="FÉRIAS">
      <formula>NOT(ISERROR(SEARCH("FÉRIAS",F29)))</formula>
    </cfRule>
  </conditionalFormatting>
  <conditionalFormatting sqref="F29">
    <cfRule type="expression" dxfId="7878" priority="1617">
      <formula>F28="FERIADO"</formula>
    </cfRule>
    <cfRule type="expression" dxfId="7877" priority="1618">
      <formula>F28="NTRAB"</formula>
    </cfRule>
    <cfRule type="expression" dxfId="7876" priority="1619">
      <formula>F28="FÉRIAS"</formula>
    </cfRule>
    <cfRule type="expression" dxfId="7875" priority="1620">
      <formula>F28="ATESTADO"</formula>
    </cfRule>
  </conditionalFormatting>
  <conditionalFormatting sqref="F29">
    <cfRule type="containsText" dxfId="7874" priority="1616" operator="containsText" text="ATESTADO">
      <formula>NOT(ISERROR(SEARCH("ATESTADO",F29)))</formula>
    </cfRule>
  </conditionalFormatting>
  <conditionalFormatting sqref="F29">
    <cfRule type="expression" dxfId="7873" priority="1612">
      <formula>F27="ATESTADO"</formula>
    </cfRule>
    <cfRule type="expression" dxfId="7872" priority="1613">
      <formula>F27="FÉRIAS"</formula>
    </cfRule>
    <cfRule type="expression" dxfId="7871" priority="1614">
      <formula>F27="NTRAB"</formula>
    </cfRule>
    <cfRule type="expression" dxfId="7870" priority="1615">
      <formula>F27="FERIADO"</formula>
    </cfRule>
  </conditionalFormatting>
  <conditionalFormatting sqref="F29">
    <cfRule type="containsText" dxfId="7869" priority="1611" operator="containsText" text="HOJE">
      <formula>NOT(ISERROR(SEARCH("HOJE",F29)))</formula>
    </cfRule>
  </conditionalFormatting>
  <conditionalFormatting sqref="F33">
    <cfRule type="containsText" dxfId="7868" priority="1609" operator="containsText" text="NTRAB">
      <formula>NOT(ISERROR(SEARCH("NTRAB",F33)))</formula>
    </cfRule>
    <cfRule type="containsText" dxfId="7867" priority="1610" operator="containsText" text="FERIADO">
      <formula>NOT(ISERROR(SEARCH("FERIADO",F33)))</formula>
    </cfRule>
  </conditionalFormatting>
  <conditionalFormatting sqref="F33">
    <cfRule type="containsText" dxfId="7866" priority="1608" operator="containsText" text="FÉRIAS">
      <formula>NOT(ISERROR(SEARCH("FÉRIAS",F33)))</formula>
    </cfRule>
  </conditionalFormatting>
  <conditionalFormatting sqref="F33">
    <cfRule type="expression" dxfId="7865" priority="1604">
      <formula>F32="FERIADO"</formula>
    </cfRule>
    <cfRule type="expression" dxfId="7864" priority="1605">
      <formula>F32="NTRAB"</formula>
    </cfRule>
    <cfRule type="expression" dxfId="7863" priority="1606">
      <formula>F32="FÉRIAS"</formula>
    </cfRule>
    <cfRule type="expression" dxfId="7862" priority="1607">
      <formula>F32="ATESTADO"</formula>
    </cfRule>
  </conditionalFormatting>
  <conditionalFormatting sqref="F33">
    <cfRule type="containsText" dxfId="7861" priority="1603" operator="containsText" text="ATESTADO">
      <formula>NOT(ISERROR(SEARCH("ATESTADO",F33)))</formula>
    </cfRule>
  </conditionalFormatting>
  <conditionalFormatting sqref="F33">
    <cfRule type="expression" dxfId="7860" priority="1599">
      <formula>F31="ATESTADO"</formula>
    </cfRule>
    <cfRule type="expression" dxfId="7859" priority="1600">
      <formula>F31="FÉRIAS"</formula>
    </cfRule>
    <cfRule type="expression" dxfId="7858" priority="1601">
      <formula>F31="NTRAB"</formula>
    </cfRule>
    <cfRule type="expression" dxfId="7857" priority="1602">
      <formula>F31="FERIADO"</formula>
    </cfRule>
  </conditionalFormatting>
  <conditionalFormatting sqref="F33">
    <cfRule type="containsText" dxfId="7856" priority="1598" operator="containsText" text="HOJE">
      <formula>NOT(ISERROR(SEARCH("HOJE",F33)))</formula>
    </cfRule>
  </conditionalFormatting>
  <conditionalFormatting sqref="F37">
    <cfRule type="containsText" dxfId="7855" priority="1596" operator="containsText" text="NTRAB">
      <formula>NOT(ISERROR(SEARCH("NTRAB",F37)))</formula>
    </cfRule>
    <cfRule type="containsText" dxfId="7854" priority="1597" operator="containsText" text="FERIADO">
      <formula>NOT(ISERROR(SEARCH("FERIADO",F37)))</formula>
    </cfRule>
  </conditionalFormatting>
  <conditionalFormatting sqref="F37">
    <cfRule type="containsText" dxfId="7853" priority="1595" operator="containsText" text="FÉRIAS">
      <formula>NOT(ISERROR(SEARCH("FÉRIAS",F37)))</formula>
    </cfRule>
  </conditionalFormatting>
  <conditionalFormatting sqref="F37">
    <cfRule type="expression" dxfId="7852" priority="1591">
      <formula>F36="FERIADO"</formula>
    </cfRule>
    <cfRule type="expression" dxfId="7851" priority="1592">
      <formula>F36="NTRAB"</formula>
    </cfRule>
    <cfRule type="expression" dxfId="7850" priority="1593">
      <formula>F36="FÉRIAS"</formula>
    </cfRule>
    <cfRule type="expression" dxfId="7849" priority="1594">
      <formula>F36="ATESTADO"</formula>
    </cfRule>
  </conditionalFormatting>
  <conditionalFormatting sqref="F37">
    <cfRule type="containsText" dxfId="7848" priority="1590" operator="containsText" text="ATESTADO">
      <formula>NOT(ISERROR(SEARCH("ATESTADO",F37)))</formula>
    </cfRule>
  </conditionalFormatting>
  <conditionalFormatting sqref="F37">
    <cfRule type="expression" dxfId="7847" priority="1586">
      <formula>F35="ATESTADO"</formula>
    </cfRule>
    <cfRule type="expression" dxfId="7846" priority="1587">
      <formula>F35="FÉRIAS"</formula>
    </cfRule>
    <cfRule type="expression" dxfId="7845" priority="1588">
      <formula>F35="NTRAB"</formula>
    </cfRule>
    <cfRule type="expression" dxfId="7844" priority="1589">
      <formula>F35="FERIADO"</formula>
    </cfRule>
  </conditionalFormatting>
  <conditionalFormatting sqref="F37">
    <cfRule type="containsText" dxfId="7843" priority="1585" operator="containsText" text="HOJE">
      <formula>NOT(ISERROR(SEARCH("HOJE",F37)))</formula>
    </cfRule>
  </conditionalFormatting>
  <conditionalFormatting sqref="F41">
    <cfRule type="containsText" dxfId="7842" priority="1583" operator="containsText" text="NTRAB">
      <formula>NOT(ISERROR(SEARCH("NTRAB",F41)))</formula>
    </cfRule>
    <cfRule type="containsText" dxfId="7841" priority="1584" operator="containsText" text="FERIADO">
      <formula>NOT(ISERROR(SEARCH("FERIADO",F41)))</formula>
    </cfRule>
  </conditionalFormatting>
  <conditionalFormatting sqref="F41">
    <cfRule type="containsText" dxfId="7840" priority="1582" operator="containsText" text="FÉRIAS">
      <formula>NOT(ISERROR(SEARCH("FÉRIAS",F41)))</formula>
    </cfRule>
  </conditionalFormatting>
  <conditionalFormatting sqref="F41">
    <cfRule type="expression" dxfId="7839" priority="1578">
      <formula>F40="FERIADO"</formula>
    </cfRule>
    <cfRule type="expression" dxfId="7838" priority="1579">
      <formula>F40="NTRAB"</formula>
    </cfRule>
    <cfRule type="expression" dxfId="7837" priority="1580">
      <formula>F40="FÉRIAS"</formula>
    </cfRule>
    <cfRule type="expression" dxfId="7836" priority="1581">
      <formula>F40="ATESTADO"</formula>
    </cfRule>
  </conditionalFormatting>
  <conditionalFormatting sqref="F41">
    <cfRule type="containsText" dxfId="7835" priority="1577" operator="containsText" text="ATESTADO">
      <formula>NOT(ISERROR(SEARCH("ATESTADO",F41)))</formula>
    </cfRule>
  </conditionalFormatting>
  <conditionalFormatting sqref="F41">
    <cfRule type="expression" dxfId="7834" priority="1573">
      <formula>F39="ATESTADO"</formula>
    </cfRule>
    <cfRule type="expression" dxfId="7833" priority="1574">
      <formula>F39="FÉRIAS"</formula>
    </cfRule>
    <cfRule type="expression" dxfId="7832" priority="1575">
      <formula>F39="NTRAB"</formula>
    </cfRule>
    <cfRule type="expression" dxfId="7831" priority="1576">
      <formula>F39="FERIADO"</formula>
    </cfRule>
  </conditionalFormatting>
  <conditionalFormatting sqref="F41">
    <cfRule type="containsText" dxfId="7830" priority="1572" operator="containsText" text="HOJE">
      <formula>NOT(ISERROR(SEARCH("HOJE",F41)))</formula>
    </cfRule>
  </conditionalFormatting>
  <conditionalFormatting sqref="F5">
    <cfRule type="containsText" dxfId="7829" priority="1570" operator="containsText" text="NTRAB">
      <formula>NOT(ISERROR(SEARCH("NTRAB",F5)))</formula>
    </cfRule>
    <cfRule type="containsText" dxfId="7828" priority="1571" operator="containsText" text="FERIADO">
      <formula>NOT(ISERROR(SEARCH("FERIADO",F5)))</formula>
    </cfRule>
  </conditionalFormatting>
  <conditionalFormatting sqref="F5">
    <cfRule type="containsText" dxfId="7827" priority="1569" operator="containsText" text="FÉRIAS">
      <formula>NOT(ISERROR(SEARCH("FÉRIAS",F5)))</formula>
    </cfRule>
  </conditionalFormatting>
  <conditionalFormatting sqref="F5">
    <cfRule type="expression" dxfId="7826" priority="1565">
      <formula>F4="FERIADO"</formula>
    </cfRule>
    <cfRule type="expression" dxfId="7825" priority="1566">
      <formula>F4="NTRAB"</formula>
    </cfRule>
    <cfRule type="expression" dxfId="7824" priority="1567">
      <formula>F4="FÉRIAS"</formula>
    </cfRule>
    <cfRule type="expression" dxfId="7823" priority="1568">
      <formula>F4="ATESTADO"</formula>
    </cfRule>
  </conditionalFormatting>
  <conditionalFormatting sqref="F5">
    <cfRule type="containsText" dxfId="7822" priority="1564" operator="containsText" text="ATESTADO">
      <formula>NOT(ISERROR(SEARCH("ATESTADO",F5)))</formula>
    </cfRule>
  </conditionalFormatting>
  <conditionalFormatting sqref="F5">
    <cfRule type="expression" dxfId="7821" priority="1560">
      <formula>F3="ATESTADO"</formula>
    </cfRule>
    <cfRule type="expression" dxfId="7820" priority="1561">
      <formula>F3="FÉRIAS"</formula>
    </cfRule>
    <cfRule type="expression" dxfId="7819" priority="1562">
      <formula>F3="NTRAB"</formula>
    </cfRule>
    <cfRule type="expression" dxfId="7818" priority="1563">
      <formula>F3="FERIADO"</formula>
    </cfRule>
  </conditionalFormatting>
  <conditionalFormatting sqref="F5">
    <cfRule type="containsText" dxfId="7817" priority="1559" operator="containsText" text="HOJE">
      <formula>NOT(ISERROR(SEARCH("HOJE",F5)))</formula>
    </cfRule>
  </conditionalFormatting>
  <conditionalFormatting sqref="F4">
    <cfRule type="containsText" dxfId="7816" priority="1557" operator="containsText" text="NTRAB">
      <formula>NOT(ISERROR(SEARCH("NTRAB",F4)))</formula>
    </cfRule>
    <cfRule type="containsText" dxfId="7815" priority="1558" operator="containsText" text="FERIADO">
      <formula>NOT(ISERROR(SEARCH("FERIADO",F4)))</formula>
    </cfRule>
  </conditionalFormatting>
  <conditionalFormatting sqref="F4">
    <cfRule type="containsText" dxfId="7814" priority="1556" operator="containsText" text="FÉRIAS">
      <formula>NOT(ISERROR(SEARCH("FÉRIAS",F4)))</formula>
    </cfRule>
  </conditionalFormatting>
  <conditionalFormatting sqref="F4">
    <cfRule type="expression" dxfId="7813" priority="1552">
      <formula>F3="FERIADO"</formula>
    </cfRule>
    <cfRule type="expression" dxfId="7812" priority="1553">
      <formula>F3="NTRAB"</formula>
    </cfRule>
    <cfRule type="expression" dxfId="7811" priority="1554">
      <formula>F3="FÉRIAS"</formula>
    </cfRule>
    <cfRule type="expression" dxfId="7810" priority="1555">
      <formula>F3="ATESTADO"</formula>
    </cfRule>
  </conditionalFormatting>
  <conditionalFormatting sqref="F4">
    <cfRule type="containsText" dxfId="7809" priority="1551" operator="containsText" text="ATESTADO">
      <formula>NOT(ISERROR(SEARCH("ATESTADO",F4)))</formula>
    </cfRule>
  </conditionalFormatting>
  <conditionalFormatting sqref="F4">
    <cfRule type="containsText" dxfId="7808" priority="1550" operator="containsText" text="HOJE">
      <formula>NOT(ISERROR(SEARCH("HOJE",F4)))</formula>
    </cfRule>
  </conditionalFormatting>
  <conditionalFormatting sqref="K6">
    <cfRule type="containsText" dxfId="7807" priority="1548" operator="containsText" text="NTRAB">
      <formula>NOT(ISERROR(SEARCH("NTRAB",K6)))</formula>
    </cfRule>
    <cfRule type="containsText" dxfId="7806" priority="1549" operator="containsText" text="FERIADO">
      <formula>NOT(ISERROR(SEARCH("FERIADO",K6)))</formula>
    </cfRule>
  </conditionalFormatting>
  <conditionalFormatting sqref="K6">
    <cfRule type="containsText" dxfId="7805" priority="1547" operator="containsText" text="FÉRIAS">
      <formula>NOT(ISERROR(SEARCH("FÉRIAS",K6)))</formula>
    </cfRule>
  </conditionalFormatting>
  <conditionalFormatting sqref="K3">
    <cfRule type="containsText" dxfId="7804" priority="1545" operator="containsText" text="NTRAB">
      <formula>NOT(ISERROR(SEARCH("NTRAB",K3)))</formula>
    </cfRule>
    <cfRule type="containsText" dxfId="7803" priority="1546" operator="containsText" text="FERIADO">
      <formula>NOT(ISERROR(SEARCH("FERIADO",K3)))</formula>
    </cfRule>
  </conditionalFormatting>
  <conditionalFormatting sqref="K3">
    <cfRule type="containsText" dxfId="7802" priority="1544" operator="containsText" text="FÉRIAS">
      <formula>NOT(ISERROR(SEARCH("FÉRIAS",K3)))</formula>
    </cfRule>
  </conditionalFormatting>
  <conditionalFormatting sqref="K3 K6">
    <cfRule type="containsText" dxfId="7801" priority="1543" operator="containsText" text="ATESTADO">
      <formula>NOT(ISERROR(SEARCH("ATESTADO",K3)))</formula>
    </cfRule>
  </conditionalFormatting>
  <conditionalFormatting sqref="K3 K6">
    <cfRule type="containsText" dxfId="7800" priority="1542" operator="containsText" text="HOJE">
      <formula>NOT(ISERROR(SEARCH("HOJE",K3)))</formula>
    </cfRule>
  </conditionalFormatting>
  <conditionalFormatting sqref="K10">
    <cfRule type="containsText" dxfId="7799" priority="1540" operator="containsText" text="NTRAB">
      <formula>NOT(ISERROR(SEARCH("NTRAB",K10)))</formula>
    </cfRule>
    <cfRule type="containsText" dxfId="7798" priority="1541" operator="containsText" text="FERIADO">
      <formula>NOT(ISERROR(SEARCH("FERIADO",K10)))</formula>
    </cfRule>
  </conditionalFormatting>
  <conditionalFormatting sqref="K10">
    <cfRule type="containsText" dxfId="7797" priority="1539" operator="containsText" text="FÉRIAS">
      <formula>NOT(ISERROR(SEARCH("FÉRIAS",K10)))</formula>
    </cfRule>
  </conditionalFormatting>
  <conditionalFormatting sqref="K7">
    <cfRule type="containsText" dxfId="7796" priority="1537" operator="containsText" text="NTRAB">
      <formula>NOT(ISERROR(SEARCH("NTRAB",K7)))</formula>
    </cfRule>
    <cfRule type="containsText" dxfId="7795" priority="1538" operator="containsText" text="FERIADO">
      <formula>NOT(ISERROR(SEARCH("FERIADO",K7)))</formula>
    </cfRule>
  </conditionalFormatting>
  <conditionalFormatting sqref="K7">
    <cfRule type="containsText" dxfId="7794" priority="1536" operator="containsText" text="FÉRIAS">
      <formula>NOT(ISERROR(SEARCH("FÉRIAS",K7)))</formula>
    </cfRule>
  </conditionalFormatting>
  <conditionalFormatting sqref="K7 K10">
    <cfRule type="containsText" dxfId="7793" priority="1535" operator="containsText" text="ATESTADO">
      <formula>NOT(ISERROR(SEARCH("ATESTADO",K7)))</formula>
    </cfRule>
  </conditionalFormatting>
  <conditionalFormatting sqref="K8">
    <cfRule type="containsText" dxfId="7792" priority="1533" operator="containsText" text="NTRAB">
      <formula>NOT(ISERROR(SEARCH("NTRAB",K8)))</formula>
    </cfRule>
    <cfRule type="containsText" dxfId="7791" priority="1534" operator="containsText" text="FERIADO">
      <formula>NOT(ISERROR(SEARCH("FERIADO",K8)))</formula>
    </cfRule>
  </conditionalFormatting>
  <conditionalFormatting sqref="K8">
    <cfRule type="containsText" dxfId="7790" priority="1532" operator="containsText" text="FÉRIAS">
      <formula>NOT(ISERROR(SEARCH("FÉRIAS",K8)))</formula>
    </cfRule>
  </conditionalFormatting>
  <conditionalFormatting sqref="K8">
    <cfRule type="expression" dxfId="7789" priority="1528">
      <formula>K7="FERIADO"</formula>
    </cfRule>
    <cfRule type="expression" dxfId="7788" priority="1529">
      <formula>K7="NTRAB"</formula>
    </cfRule>
    <cfRule type="expression" dxfId="7787" priority="1530">
      <formula>K7="FÉRIAS"</formula>
    </cfRule>
    <cfRule type="expression" dxfId="7786" priority="1531">
      <formula>K7="ATESTADO"</formula>
    </cfRule>
  </conditionalFormatting>
  <conditionalFormatting sqref="K8">
    <cfRule type="containsText" dxfId="7785" priority="1527" operator="containsText" text="ATESTADO">
      <formula>NOT(ISERROR(SEARCH("ATESTADO",K8)))</formula>
    </cfRule>
  </conditionalFormatting>
  <conditionalFormatting sqref="K9">
    <cfRule type="containsText" dxfId="7784" priority="1525" operator="containsText" text="NTRAB">
      <formula>NOT(ISERROR(SEARCH("NTRAB",K9)))</formula>
    </cfRule>
    <cfRule type="containsText" dxfId="7783" priority="1526" operator="containsText" text="FERIADO">
      <formula>NOT(ISERROR(SEARCH("FERIADO",K9)))</formula>
    </cfRule>
  </conditionalFormatting>
  <conditionalFormatting sqref="K9">
    <cfRule type="containsText" dxfId="7782" priority="1524" operator="containsText" text="FÉRIAS">
      <formula>NOT(ISERROR(SEARCH("FÉRIAS",K9)))</formula>
    </cfRule>
  </conditionalFormatting>
  <conditionalFormatting sqref="K9">
    <cfRule type="expression" dxfId="7781" priority="1520">
      <formula>K8="FERIADO"</formula>
    </cfRule>
    <cfRule type="expression" dxfId="7780" priority="1521">
      <formula>K8="NTRAB"</formula>
    </cfRule>
    <cfRule type="expression" dxfId="7779" priority="1522">
      <formula>K8="FÉRIAS"</formula>
    </cfRule>
    <cfRule type="expression" dxfId="7778" priority="1523">
      <formula>K8="ATESTADO"</formula>
    </cfRule>
  </conditionalFormatting>
  <conditionalFormatting sqref="K9">
    <cfRule type="containsText" dxfId="7777" priority="1519" operator="containsText" text="ATESTADO">
      <formula>NOT(ISERROR(SEARCH("ATESTADO",K9)))</formula>
    </cfRule>
  </conditionalFormatting>
  <conditionalFormatting sqref="K9">
    <cfRule type="expression" dxfId="7776" priority="1515">
      <formula>K7="ATESTADO"</formula>
    </cfRule>
    <cfRule type="expression" dxfId="7775" priority="1516">
      <formula>K7="FÉRIAS"</formula>
    </cfRule>
    <cfRule type="expression" dxfId="7774" priority="1517">
      <formula>K7="NTRAB"</formula>
    </cfRule>
    <cfRule type="expression" dxfId="7773" priority="1518">
      <formula>K7="FERIADO"</formula>
    </cfRule>
  </conditionalFormatting>
  <conditionalFormatting sqref="K7:K10">
    <cfRule type="containsText" dxfId="7772" priority="1514" operator="containsText" text="HOJE">
      <formula>NOT(ISERROR(SEARCH("HOJE",K7)))</formula>
    </cfRule>
  </conditionalFormatting>
  <conditionalFormatting sqref="K14">
    <cfRule type="containsText" dxfId="7771" priority="1512" operator="containsText" text="NTRAB">
      <formula>NOT(ISERROR(SEARCH("NTRAB",K14)))</formula>
    </cfRule>
    <cfRule type="containsText" dxfId="7770" priority="1513" operator="containsText" text="FERIADO">
      <formula>NOT(ISERROR(SEARCH("FERIADO",K14)))</formula>
    </cfRule>
  </conditionalFormatting>
  <conditionalFormatting sqref="K14">
    <cfRule type="containsText" dxfId="7769" priority="1511" operator="containsText" text="FÉRIAS">
      <formula>NOT(ISERROR(SEARCH("FÉRIAS",K14)))</formula>
    </cfRule>
  </conditionalFormatting>
  <conditionalFormatting sqref="K11">
    <cfRule type="containsText" dxfId="7768" priority="1509" operator="containsText" text="NTRAB">
      <formula>NOT(ISERROR(SEARCH("NTRAB",K11)))</formula>
    </cfRule>
    <cfRule type="containsText" dxfId="7767" priority="1510" operator="containsText" text="FERIADO">
      <formula>NOT(ISERROR(SEARCH("FERIADO",K11)))</formula>
    </cfRule>
  </conditionalFormatting>
  <conditionalFormatting sqref="K11">
    <cfRule type="containsText" dxfId="7766" priority="1508" operator="containsText" text="FÉRIAS">
      <formula>NOT(ISERROR(SEARCH("FÉRIAS",K11)))</formula>
    </cfRule>
  </conditionalFormatting>
  <conditionalFormatting sqref="K11 K14">
    <cfRule type="containsText" dxfId="7765" priority="1507" operator="containsText" text="ATESTADO">
      <formula>NOT(ISERROR(SEARCH("ATESTADO",K11)))</formula>
    </cfRule>
  </conditionalFormatting>
  <conditionalFormatting sqref="K12">
    <cfRule type="containsText" dxfId="7764" priority="1505" operator="containsText" text="NTRAB">
      <formula>NOT(ISERROR(SEARCH("NTRAB",K12)))</formula>
    </cfRule>
    <cfRule type="containsText" dxfId="7763" priority="1506" operator="containsText" text="FERIADO">
      <formula>NOT(ISERROR(SEARCH("FERIADO",K12)))</formula>
    </cfRule>
  </conditionalFormatting>
  <conditionalFormatting sqref="K12">
    <cfRule type="containsText" dxfId="7762" priority="1504" operator="containsText" text="FÉRIAS">
      <formula>NOT(ISERROR(SEARCH("FÉRIAS",K12)))</formula>
    </cfRule>
  </conditionalFormatting>
  <conditionalFormatting sqref="K12">
    <cfRule type="expression" dxfId="7761" priority="1500">
      <formula>K11="FERIADO"</formula>
    </cfRule>
    <cfRule type="expression" dxfId="7760" priority="1501">
      <formula>K11="NTRAB"</formula>
    </cfRule>
    <cfRule type="expression" dxfId="7759" priority="1502">
      <formula>K11="FÉRIAS"</formula>
    </cfRule>
    <cfRule type="expression" dxfId="7758" priority="1503">
      <formula>K11="ATESTADO"</formula>
    </cfRule>
  </conditionalFormatting>
  <conditionalFormatting sqref="K12">
    <cfRule type="containsText" dxfId="7757" priority="1499" operator="containsText" text="ATESTADO">
      <formula>NOT(ISERROR(SEARCH("ATESTADO",K12)))</formula>
    </cfRule>
  </conditionalFormatting>
  <conditionalFormatting sqref="K11:K12 K14">
    <cfRule type="containsText" dxfId="7756" priority="1498" operator="containsText" text="HOJE">
      <formula>NOT(ISERROR(SEARCH("HOJE",K11)))</formula>
    </cfRule>
  </conditionalFormatting>
  <conditionalFormatting sqref="K18">
    <cfRule type="containsText" dxfId="7755" priority="1496" operator="containsText" text="NTRAB">
      <formula>NOT(ISERROR(SEARCH("NTRAB",K18)))</formula>
    </cfRule>
    <cfRule type="containsText" dxfId="7754" priority="1497" operator="containsText" text="FERIADO">
      <formula>NOT(ISERROR(SEARCH("FERIADO",K18)))</formula>
    </cfRule>
  </conditionalFormatting>
  <conditionalFormatting sqref="K18">
    <cfRule type="containsText" dxfId="7753" priority="1495" operator="containsText" text="FÉRIAS">
      <formula>NOT(ISERROR(SEARCH("FÉRIAS",K18)))</formula>
    </cfRule>
  </conditionalFormatting>
  <conditionalFormatting sqref="K15">
    <cfRule type="containsText" dxfId="7752" priority="1493" operator="containsText" text="NTRAB">
      <formula>NOT(ISERROR(SEARCH("NTRAB",K15)))</formula>
    </cfRule>
    <cfRule type="containsText" dxfId="7751" priority="1494" operator="containsText" text="FERIADO">
      <formula>NOT(ISERROR(SEARCH("FERIADO",K15)))</formula>
    </cfRule>
  </conditionalFormatting>
  <conditionalFormatting sqref="K15">
    <cfRule type="containsText" dxfId="7750" priority="1492" operator="containsText" text="FÉRIAS">
      <formula>NOT(ISERROR(SEARCH("FÉRIAS",K15)))</formula>
    </cfRule>
  </conditionalFormatting>
  <conditionalFormatting sqref="K15 K18">
    <cfRule type="containsText" dxfId="7749" priority="1491" operator="containsText" text="ATESTADO">
      <formula>NOT(ISERROR(SEARCH("ATESTADO",K15)))</formula>
    </cfRule>
  </conditionalFormatting>
  <conditionalFormatting sqref="K16">
    <cfRule type="containsText" dxfId="7748" priority="1489" operator="containsText" text="NTRAB">
      <formula>NOT(ISERROR(SEARCH("NTRAB",K16)))</formula>
    </cfRule>
    <cfRule type="containsText" dxfId="7747" priority="1490" operator="containsText" text="FERIADO">
      <formula>NOT(ISERROR(SEARCH("FERIADO",K16)))</formula>
    </cfRule>
  </conditionalFormatting>
  <conditionalFormatting sqref="K16">
    <cfRule type="containsText" dxfId="7746" priority="1488" operator="containsText" text="FÉRIAS">
      <formula>NOT(ISERROR(SEARCH("FÉRIAS",K16)))</formula>
    </cfRule>
  </conditionalFormatting>
  <conditionalFormatting sqref="K16">
    <cfRule type="expression" dxfId="7745" priority="1484">
      <formula>K15="FERIADO"</formula>
    </cfRule>
    <cfRule type="expression" dxfId="7744" priority="1485">
      <formula>K15="NTRAB"</formula>
    </cfRule>
    <cfRule type="expression" dxfId="7743" priority="1486">
      <formula>K15="FÉRIAS"</formula>
    </cfRule>
    <cfRule type="expression" dxfId="7742" priority="1487">
      <formula>K15="ATESTADO"</formula>
    </cfRule>
  </conditionalFormatting>
  <conditionalFormatting sqref="K16">
    <cfRule type="containsText" dxfId="7741" priority="1483" operator="containsText" text="ATESTADO">
      <formula>NOT(ISERROR(SEARCH("ATESTADO",K16)))</formula>
    </cfRule>
  </conditionalFormatting>
  <conditionalFormatting sqref="K15:K16 K18">
    <cfRule type="containsText" dxfId="7740" priority="1482" operator="containsText" text="HOJE">
      <formula>NOT(ISERROR(SEARCH("HOJE",K15)))</formula>
    </cfRule>
  </conditionalFormatting>
  <conditionalFormatting sqref="K22">
    <cfRule type="containsText" dxfId="7739" priority="1480" operator="containsText" text="NTRAB">
      <formula>NOT(ISERROR(SEARCH("NTRAB",K22)))</formula>
    </cfRule>
    <cfRule type="containsText" dxfId="7738" priority="1481" operator="containsText" text="FERIADO">
      <formula>NOT(ISERROR(SEARCH("FERIADO",K22)))</formula>
    </cfRule>
  </conditionalFormatting>
  <conditionalFormatting sqref="K22">
    <cfRule type="containsText" dxfId="7737" priority="1479" operator="containsText" text="FÉRIAS">
      <formula>NOT(ISERROR(SEARCH("FÉRIAS",K22)))</formula>
    </cfRule>
  </conditionalFormatting>
  <conditionalFormatting sqref="K19">
    <cfRule type="containsText" dxfId="7736" priority="1477" operator="containsText" text="NTRAB">
      <formula>NOT(ISERROR(SEARCH("NTRAB",K19)))</formula>
    </cfRule>
    <cfRule type="containsText" dxfId="7735" priority="1478" operator="containsText" text="FERIADO">
      <formula>NOT(ISERROR(SEARCH("FERIADO",K19)))</formula>
    </cfRule>
  </conditionalFormatting>
  <conditionalFormatting sqref="K19">
    <cfRule type="containsText" dxfId="7734" priority="1476" operator="containsText" text="FÉRIAS">
      <formula>NOT(ISERROR(SEARCH("FÉRIAS",K19)))</formula>
    </cfRule>
  </conditionalFormatting>
  <conditionalFormatting sqref="K19 K22">
    <cfRule type="containsText" dxfId="7733" priority="1475" operator="containsText" text="ATESTADO">
      <formula>NOT(ISERROR(SEARCH("ATESTADO",K19)))</formula>
    </cfRule>
  </conditionalFormatting>
  <conditionalFormatting sqref="K20">
    <cfRule type="containsText" dxfId="7732" priority="1473" operator="containsText" text="NTRAB">
      <formula>NOT(ISERROR(SEARCH("NTRAB",K20)))</formula>
    </cfRule>
    <cfRule type="containsText" dxfId="7731" priority="1474" operator="containsText" text="FERIADO">
      <formula>NOT(ISERROR(SEARCH("FERIADO",K20)))</formula>
    </cfRule>
  </conditionalFormatting>
  <conditionalFormatting sqref="K20">
    <cfRule type="containsText" dxfId="7730" priority="1472" operator="containsText" text="FÉRIAS">
      <formula>NOT(ISERROR(SEARCH("FÉRIAS",K20)))</formula>
    </cfRule>
  </conditionalFormatting>
  <conditionalFormatting sqref="K20">
    <cfRule type="expression" dxfId="7729" priority="1468">
      <formula>K19="FERIADO"</formula>
    </cfRule>
    <cfRule type="expression" dxfId="7728" priority="1469">
      <formula>K19="NTRAB"</formula>
    </cfRule>
    <cfRule type="expression" dxfId="7727" priority="1470">
      <formula>K19="FÉRIAS"</formula>
    </cfRule>
    <cfRule type="expression" dxfId="7726" priority="1471">
      <formula>K19="ATESTADO"</formula>
    </cfRule>
  </conditionalFormatting>
  <conditionalFormatting sqref="K20">
    <cfRule type="containsText" dxfId="7725" priority="1467" operator="containsText" text="ATESTADO">
      <formula>NOT(ISERROR(SEARCH("ATESTADO",K20)))</formula>
    </cfRule>
  </conditionalFormatting>
  <conditionalFormatting sqref="K19:K20 K22">
    <cfRule type="containsText" dxfId="7724" priority="1466" operator="containsText" text="HOJE">
      <formula>NOT(ISERROR(SEARCH("HOJE",K19)))</formula>
    </cfRule>
  </conditionalFormatting>
  <conditionalFormatting sqref="K26">
    <cfRule type="containsText" dxfId="7723" priority="1464" operator="containsText" text="NTRAB">
      <formula>NOT(ISERROR(SEARCH("NTRAB",K26)))</formula>
    </cfRule>
    <cfRule type="containsText" dxfId="7722" priority="1465" operator="containsText" text="FERIADO">
      <formula>NOT(ISERROR(SEARCH("FERIADO",K26)))</formula>
    </cfRule>
  </conditionalFormatting>
  <conditionalFormatting sqref="K26">
    <cfRule type="containsText" dxfId="7721" priority="1463" operator="containsText" text="FÉRIAS">
      <formula>NOT(ISERROR(SEARCH("FÉRIAS",K26)))</formula>
    </cfRule>
  </conditionalFormatting>
  <conditionalFormatting sqref="K23">
    <cfRule type="containsText" dxfId="7720" priority="1461" operator="containsText" text="NTRAB">
      <formula>NOT(ISERROR(SEARCH("NTRAB",K23)))</formula>
    </cfRule>
    <cfRule type="containsText" dxfId="7719" priority="1462" operator="containsText" text="FERIADO">
      <formula>NOT(ISERROR(SEARCH("FERIADO",K23)))</formula>
    </cfRule>
  </conditionalFormatting>
  <conditionalFormatting sqref="K23">
    <cfRule type="containsText" dxfId="7718" priority="1460" operator="containsText" text="FÉRIAS">
      <formula>NOT(ISERROR(SEARCH("FÉRIAS",K23)))</formula>
    </cfRule>
  </conditionalFormatting>
  <conditionalFormatting sqref="K23 K26">
    <cfRule type="containsText" dxfId="7717" priority="1459" operator="containsText" text="ATESTADO">
      <formula>NOT(ISERROR(SEARCH("ATESTADO",K23)))</formula>
    </cfRule>
  </conditionalFormatting>
  <conditionalFormatting sqref="K24">
    <cfRule type="containsText" dxfId="7716" priority="1457" operator="containsText" text="NTRAB">
      <formula>NOT(ISERROR(SEARCH("NTRAB",K24)))</formula>
    </cfRule>
    <cfRule type="containsText" dxfId="7715" priority="1458" operator="containsText" text="FERIADO">
      <formula>NOT(ISERROR(SEARCH("FERIADO",K24)))</formula>
    </cfRule>
  </conditionalFormatting>
  <conditionalFormatting sqref="K24">
    <cfRule type="containsText" dxfId="7714" priority="1456" operator="containsText" text="FÉRIAS">
      <formula>NOT(ISERROR(SEARCH("FÉRIAS",K24)))</formula>
    </cfRule>
  </conditionalFormatting>
  <conditionalFormatting sqref="K24">
    <cfRule type="expression" dxfId="7713" priority="1452">
      <formula>K23="FERIADO"</formula>
    </cfRule>
    <cfRule type="expression" dxfId="7712" priority="1453">
      <formula>K23="NTRAB"</formula>
    </cfRule>
    <cfRule type="expression" dxfId="7711" priority="1454">
      <formula>K23="FÉRIAS"</formula>
    </cfRule>
    <cfRule type="expression" dxfId="7710" priority="1455">
      <formula>K23="ATESTADO"</formula>
    </cfRule>
  </conditionalFormatting>
  <conditionalFormatting sqref="K24">
    <cfRule type="containsText" dxfId="7709" priority="1451" operator="containsText" text="ATESTADO">
      <formula>NOT(ISERROR(SEARCH("ATESTADO",K24)))</formula>
    </cfRule>
  </conditionalFormatting>
  <conditionalFormatting sqref="K23:K24 K26">
    <cfRule type="containsText" dxfId="7708" priority="1450" operator="containsText" text="HOJE">
      <formula>NOT(ISERROR(SEARCH("HOJE",K23)))</formula>
    </cfRule>
  </conditionalFormatting>
  <conditionalFormatting sqref="K30">
    <cfRule type="containsText" dxfId="7707" priority="1448" operator="containsText" text="NTRAB">
      <formula>NOT(ISERROR(SEARCH("NTRAB",K30)))</formula>
    </cfRule>
    <cfRule type="containsText" dxfId="7706" priority="1449" operator="containsText" text="FERIADO">
      <formula>NOT(ISERROR(SEARCH("FERIADO",K30)))</formula>
    </cfRule>
  </conditionalFormatting>
  <conditionalFormatting sqref="K30">
    <cfRule type="containsText" dxfId="7705" priority="1447" operator="containsText" text="FÉRIAS">
      <formula>NOT(ISERROR(SEARCH("FÉRIAS",K30)))</formula>
    </cfRule>
  </conditionalFormatting>
  <conditionalFormatting sqref="K27">
    <cfRule type="containsText" dxfId="7704" priority="1445" operator="containsText" text="NTRAB">
      <formula>NOT(ISERROR(SEARCH("NTRAB",K27)))</formula>
    </cfRule>
    <cfRule type="containsText" dxfId="7703" priority="1446" operator="containsText" text="FERIADO">
      <formula>NOT(ISERROR(SEARCH("FERIADO",K27)))</formula>
    </cfRule>
  </conditionalFormatting>
  <conditionalFormatting sqref="K27">
    <cfRule type="containsText" dxfId="7702" priority="1444" operator="containsText" text="FÉRIAS">
      <formula>NOT(ISERROR(SEARCH("FÉRIAS",K27)))</formula>
    </cfRule>
  </conditionalFormatting>
  <conditionalFormatting sqref="K27 K30">
    <cfRule type="containsText" dxfId="7701" priority="1443" operator="containsText" text="ATESTADO">
      <formula>NOT(ISERROR(SEARCH("ATESTADO",K27)))</formula>
    </cfRule>
  </conditionalFormatting>
  <conditionalFormatting sqref="K28">
    <cfRule type="containsText" dxfId="7700" priority="1441" operator="containsText" text="NTRAB">
      <formula>NOT(ISERROR(SEARCH("NTRAB",K28)))</formula>
    </cfRule>
    <cfRule type="containsText" dxfId="7699" priority="1442" operator="containsText" text="FERIADO">
      <formula>NOT(ISERROR(SEARCH("FERIADO",K28)))</formula>
    </cfRule>
  </conditionalFormatting>
  <conditionalFormatting sqref="K28">
    <cfRule type="containsText" dxfId="7698" priority="1440" operator="containsText" text="FÉRIAS">
      <formula>NOT(ISERROR(SEARCH("FÉRIAS",K28)))</formula>
    </cfRule>
  </conditionalFormatting>
  <conditionalFormatting sqref="K28">
    <cfRule type="expression" dxfId="7697" priority="1436">
      <formula>K27="FERIADO"</formula>
    </cfRule>
    <cfRule type="expression" dxfId="7696" priority="1437">
      <formula>K27="NTRAB"</formula>
    </cfRule>
    <cfRule type="expression" dxfId="7695" priority="1438">
      <formula>K27="FÉRIAS"</formula>
    </cfRule>
    <cfRule type="expression" dxfId="7694" priority="1439">
      <formula>K27="ATESTADO"</formula>
    </cfRule>
  </conditionalFormatting>
  <conditionalFormatting sqref="K28">
    <cfRule type="containsText" dxfId="7693" priority="1435" operator="containsText" text="ATESTADO">
      <formula>NOT(ISERROR(SEARCH("ATESTADO",K28)))</formula>
    </cfRule>
  </conditionalFormatting>
  <conditionalFormatting sqref="K27:K28 K30">
    <cfRule type="containsText" dxfId="7692" priority="1434" operator="containsText" text="HOJE">
      <formula>NOT(ISERROR(SEARCH("HOJE",K27)))</formula>
    </cfRule>
  </conditionalFormatting>
  <conditionalFormatting sqref="K31">
    <cfRule type="containsText" dxfId="7691" priority="1432" operator="containsText" text="NTRAB">
      <formula>NOT(ISERROR(SEARCH("NTRAB",K31)))</formula>
    </cfRule>
    <cfRule type="containsText" dxfId="7690" priority="1433" operator="containsText" text="FERIADO">
      <formula>NOT(ISERROR(SEARCH("FERIADO",K31)))</formula>
    </cfRule>
  </conditionalFormatting>
  <conditionalFormatting sqref="K31">
    <cfRule type="containsText" dxfId="7689" priority="1431" operator="containsText" text="FÉRIAS">
      <formula>NOT(ISERROR(SEARCH("FÉRIAS",K31)))</formula>
    </cfRule>
  </conditionalFormatting>
  <conditionalFormatting sqref="K31">
    <cfRule type="containsText" dxfId="7688" priority="1430" operator="containsText" text="ATESTADO">
      <formula>NOT(ISERROR(SEARCH("ATESTADO",K31)))</formula>
    </cfRule>
  </conditionalFormatting>
  <conditionalFormatting sqref="K32">
    <cfRule type="containsText" dxfId="7687" priority="1428" operator="containsText" text="NTRAB">
      <formula>NOT(ISERROR(SEARCH("NTRAB",K32)))</formula>
    </cfRule>
    <cfRule type="containsText" dxfId="7686" priority="1429" operator="containsText" text="FERIADO">
      <formula>NOT(ISERROR(SEARCH("FERIADO",K32)))</formula>
    </cfRule>
  </conditionalFormatting>
  <conditionalFormatting sqref="K32">
    <cfRule type="containsText" dxfId="7685" priority="1427" operator="containsText" text="FÉRIAS">
      <formula>NOT(ISERROR(SEARCH("FÉRIAS",K32)))</formula>
    </cfRule>
  </conditionalFormatting>
  <conditionalFormatting sqref="K32">
    <cfRule type="expression" dxfId="7684" priority="1423">
      <formula>K31="FERIADO"</formula>
    </cfRule>
    <cfRule type="expression" dxfId="7683" priority="1424">
      <formula>K31="NTRAB"</formula>
    </cfRule>
    <cfRule type="expression" dxfId="7682" priority="1425">
      <formula>K31="FÉRIAS"</formula>
    </cfRule>
    <cfRule type="expression" dxfId="7681" priority="1426">
      <formula>K31="ATESTADO"</formula>
    </cfRule>
  </conditionalFormatting>
  <conditionalFormatting sqref="K32">
    <cfRule type="containsText" dxfId="7680" priority="1422" operator="containsText" text="ATESTADO">
      <formula>NOT(ISERROR(SEARCH("ATESTADO",K32)))</formula>
    </cfRule>
  </conditionalFormatting>
  <conditionalFormatting sqref="K31:K32">
    <cfRule type="containsText" dxfId="7679" priority="1421" operator="containsText" text="HOJE">
      <formula>NOT(ISERROR(SEARCH("HOJE",K31)))</formula>
    </cfRule>
  </conditionalFormatting>
  <conditionalFormatting sqref="K13">
    <cfRule type="containsText" dxfId="7678" priority="1419" operator="containsText" text="NTRAB">
      <formula>NOT(ISERROR(SEARCH("NTRAB",K13)))</formula>
    </cfRule>
    <cfRule type="containsText" dxfId="7677" priority="1420" operator="containsText" text="FERIADO">
      <formula>NOT(ISERROR(SEARCH("FERIADO",K13)))</formula>
    </cfRule>
  </conditionalFormatting>
  <conditionalFormatting sqref="K13">
    <cfRule type="containsText" dxfId="7676" priority="1418" operator="containsText" text="FÉRIAS">
      <formula>NOT(ISERROR(SEARCH("FÉRIAS",K13)))</formula>
    </cfRule>
  </conditionalFormatting>
  <conditionalFormatting sqref="K13">
    <cfRule type="expression" dxfId="7675" priority="1414">
      <formula>K12="FERIADO"</formula>
    </cfRule>
    <cfRule type="expression" dxfId="7674" priority="1415">
      <formula>K12="NTRAB"</formula>
    </cfRule>
    <cfRule type="expression" dxfId="7673" priority="1416">
      <formula>K12="FÉRIAS"</formula>
    </cfRule>
    <cfRule type="expression" dxfId="7672" priority="1417">
      <formula>K12="ATESTADO"</formula>
    </cfRule>
  </conditionalFormatting>
  <conditionalFormatting sqref="K13">
    <cfRule type="containsText" dxfId="7671" priority="1413" operator="containsText" text="ATESTADO">
      <formula>NOT(ISERROR(SEARCH("ATESTADO",K13)))</formula>
    </cfRule>
  </conditionalFormatting>
  <conditionalFormatting sqref="K13">
    <cfRule type="expression" dxfId="7670" priority="1409">
      <formula>K11="ATESTADO"</formula>
    </cfRule>
    <cfRule type="expression" dxfId="7669" priority="1410">
      <formula>K11="FÉRIAS"</formula>
    </cfRule>
    <cfRule type="expression" dxfId="7668" priority="1411">
      <formula>K11="NTRAB"</formula>
    </cfRule>
    <cfRule type="expression" dxfId="7667" priority="1412">
      <formula>K11="FERIADO"</formula>
    </cfRule>
  </conditionalFormatting>
  <conditionalFormatting sqref="K13">
    <cfRule type="containsText" dxfId="7666" priority="1408" operator="containsText" text="HOJE">
      <formula>NOT(ISERROR(SEARCH("HOJE",K13)))</formula>
    </cfRule>
  </conditionalFormatting>
  <conditionalFormatting sqref="K17">
    <cfRule type="containsText" dxfId="7665" priority="1406" operator="containsText" text="NTRAB">
      <formula>NOT(ISERROR(SEARCH("NTRAB",K17)))</formula>
    </cfRule>
    <cfRule type="containsText" dxfId="7664" priority="1407" operator="containsText" text="FERIADO">
      <formula>NOT(ISERROR(SEARCH("FERIADO",K17)))</formula>
    </cfRule>
  </conditionalFormatting>
  <conditionalFormatting sqref="K17">
    <cfRule type="containsText" dxfId="7663" priority="1405" operator="containsText" text="FÉRIAS">
      <formula>NOT(ISERROR(SEARCH("FÉRIAS",K17)))</formula>
    </cfRule>
  </conditionalFormatting>
  <conditionalFormatting sqref="K17">
    <cfRule type="expression" dxfId="7662" priority="1401">
      <formula>K16="FERIADO"</formula>
    </cfRule>
    <cfRule type="expression" dxfId="7661" priority="1402">
      <formula>K16="NTRAB"</formula>
    </cfRule>
    <cfRule type="expression" dxfId="7660" priority="1403">
      <formula>K16="FÉRIAS"</formula>
    </cfRule>
    <cfRule type="expression" dxfId="7659" priority="1404">
      <formula>K16="ATESTADO"</formula>
    </cfRule>
  </conditionalFormatting>
  <conditionalFormatting sqref="K17">
    <cfRule type="containsText" dxfId="7658" priority="1400" operator="containsText" text="ATESTADO">
      <formula>NOT(ISERROR(SEARCH("ATESTADO",K17)))</formula>
    </cfRule>
  </conditionalFormatting>
  <conditionalFormatting sqref="K17">
    <cfRule type="expression" dxfId="7657" priority="1396">
      <formula>K15="ATESTADO"</formula>
    </cfRule>
    <cfRule type="expression" dxfId="7656" priority="1397">
      <formula>K15="FÉRIAS"</formula>
    </cfRule>
    <cfRule type="expression" dxfId="7655" priority="1398">
      <formula>K15="NTRAB"</formula>
    </cfRule>
    <cfRule type="expression" dxfId="7654" priority="1399">
      <formula>K15="FERIADO"</formula>
    </cfRule>
  </conditionalFormatting>
  <conditionalFormatting sqref="K17">
    <cfRule type="containsText" dxfId="7653" priority="1395" operator="containsText" text="HOJE">
      <formula>NOT(ISERROR(SEARCH("HOJE",K17)))</formula>
    </cfRule>
  </conditionalFormatting>
  <conditionalFormatting sqref="K21">
    <cfRule type="containsText" dxfId="7652" priority="1393" operator="containsText" text="NTRAB">
      <formula>NOT(ISERROR(SEARCH("NTRAB",K21)))</formula>
    </cfRule>
    <cfRule type="containsText" dxfId="7651" priority="1394" operator="containsText" text="FERIADO">
      <formula>NOT(ISERROR(SEARCH("FERIADO",K21)))</formula>
    </cfRule>
  </conditionalFormatting>
  <conditionalFormatting sqref="K21">
    <cfRule type="containsText" dxfId="7650" priority="1392" operator="containsText" text="FÉRIAS">
      <formula>NOT(ISERROR(SEARCH("FÉRIAS",K21)))</formula>
    </cfRule>
  </conditionalFormatting>
  <conditionalFormatting sqref="K21">
    <cfRule type="expression" dxfId="7649" priority="1388">
      <formula>K20="FERIADO"</formula>
    </cfRule>
    <cfRule type="expression" dxfId="7648" priority="1389">
      <formula>K20="NTRAB"</formula>
    </cfRule>
    <cfRule type="expression" dxfId="7647" priority="1390">
      <formula>K20="FÉRIAS"</formula>
    </cfRule>
    <cfRule type="expression" dxfId="7646" priority="1391">
      <formula>K20="ATESTADO"</formula>
    </cfRule>
  </conditionalFormatting>
  <conditionalFormatting sqref="K21">
    <cfRule type="containsText" dxfId="7645" priority="1387" operator="containsText" text="ATESTADO">
      <formula>NOT(ISERROR(SEARCH("ATESTADO",K21)))</formula>
    </cfRule>
  </conditionalFormatting>
  <conditionalFormatting sqref="K21">
    <cfRule type="expression" dxfId="7644" priority="1383">
      <formula>K19="ATESTADO"</formula>
    </cfRule>
    <cfRule type="expression" dxfId="7643" priority="1384">
      <formula>K19="FÉRIAS"</formula>
    </cfRule>
    <cfRule type="expression" dxfId="7642" priority="1385">
      <formula>K19="NTRAB"</formula>
    </cfRule>
    <cfRule type="expression" dxfId="7641" priority="1386">
      <formula>K19="FERIADO"</formula>
    </cfRule>
  </conditionalFormatting>
  <conditionalFormatting sqref="K21">
    <cfRule type="containsText" dxfId="7640" priority="1382" operator="containsText" text="HOJE">
      <formula>NOT(ISERROR(SEARCH("HOJE",K21)))</formula>
    </cfRule>
  </conditionalFormatting>
  <conditionalFormatting sqref="K25">
    <cfRule type="containsText" dxfId="7639" priority="1380" operator="containsText" text="NTRAB">
      <formula>NOT(ISERROR(SEARCH("NTRAB",K25)))</formula>
    </cfRule>
    <cfRule type="containsText" dxfId="7638" priority="1381" operator="containsText" text="FERIADO">
      <formula>NOT(ISERROR(SEARCH("FERIADO",K25)))</formula>
    </cfRule>
  </conditionalFormatting>
  <conditionalFormatting sqref="K25">
    <cfRule type="containsText" dxfId="7637" priority="1379" operator="containsText" text="FÉRIAS">
      <formula>NOT(ISERROR(SEARCH("FÉRIAS",K25)))</formula>
    </cfRule>
  </conditionalFormatting>
  <conditionalFormatting sqref="K25">
    <cfRule type="expression" dxfId="7636" priority="1375">
      <formula>K24="FERIADO"</formula>
    </cfRule>
    <cfRule type="expression" dxfId="7635" priority="1376">
      <formula>K24="NTRAB"</formula>
    </cfRule>
    <cfRule type="expression" dxfId="7634" priority="1377">
      <formula>K24="FÉRIAS"</formula>
    </cfRule>
    <cfRule type="expression" dxfId="7633" priority="1378">
      <formula>K24="ATESTADO"</formula>
    </cfRule>
  </conditionalFormatting>
  <conditionalFormatting sqref="K25">
    <cfRule type="containsText" dxfId="7632" priority="1374" operator="containsText" text="ATESTADO">
      <formula>NOT(ISERROR(SEARCH("ATESTADO",K25)))</formula>
    </cfRule>
  </conditionalFormatting>
  <conditionalFormatting sqref="K25">
    <cfRule type="expression" dxfId="7631" priority="1370">
      <formula>K23="ATESTADO"</formula>
    </cfRule>
    <cfRule type="expression" dxfId="7630" priority="1371">
      <formula>K23="FÉRIAS"</formula>
    </cfRule>
    <cfRule type="expression" dxfId="7629" priority="1372">
      <formula>K23="NTRAB"</formula>
    </cfRule>
    <cfRule type="expression" dxfId="7628" priority="1373">
      <formula>K23="FERIADO"</formula>
    </cfRule>
  </conditionalFormatting>
  <conditionalFormatting sqref="K25">
    <cfRule type="containsText" dxfId="7627" priority="1369" operator="containsText" text="HOJE">
      <formula>NOT(ISERROR(SEARCH("HOJE",K25)))</formula>
    </cfRule>
  </conditionalFormatting>
  <conditionalFormatting sqref="K29">
    <cfRule type="containsText" dxfId="7626" priority="1367" operator="containsText" text="NTRAB">
      <formula>NOT(ISERROR(SEARCH("NTRAB",K29)))</formula>
    </cfRule>
    <cfRule type="containsText" dxfId="7625" priority="1368" operator="containsText" text="FERIADO">
      <formula>NOT(ISERROR(SEARCH("FERIADO",K29)))</formula>
    </cfRule>
  </conditionalFormatting>
  <conditionalFormatting sqref="K29">
    <cfRule type="containsText" dxfId="7624" priority="1366" operator="containsText" text="FÉRIAS">
      <formula>NOT(ISERROR(SEARCH("FÉRIAS",K29)))</formula>
    </cfRule>
  </conditionalFormatting>
  <conditionalFormatting sqref="K29">
    <cfRule type="expression" dxfId="7623" priority="1362">
      <formula>K28="FERIADO"</formula>
    </cfRule>
    <cfRule type="expression" dxfId="7622" priority="1363">
      <formula>K28="NTRAB"</formula>
    </cfRule>
    <cfRule type="expression" dxfId="7621" priority="1364">
      <formula>K28="FÉRIAS"</formula>
    </cfRule>
    <cfRule type="expression" dxfId="7620" priority="1365">
      <formula>K28="ATESTADO"</formula>
    </cfRule>
  </conditionalFormatting>
  <conditionalFormatting sqref="K29">
    <cfRule type="containsText" dxfId="7619" priority="1361" operator="containsText" text="ATESTADO">
      <formula>NOT(ISERROR(SEARCH("ATESTADO",K29)))</formula>
    </cfRule>
  </conditionalFormatting>
  <conditionalFormatting sqref="K29">
    <cfRule type="expression" dxfId="7618" priority="1357">
      <formula>K27="ATESTADO"</formula>
    </cfRule>
    <cfRule type="expression" dxfId="7617" priority="1358">
      <formula>K27="FÉRIAS"</formula>
    </cfRule>
    <cfRule type="expression" dxfId="7616" priority="1359">
      <formula>K27="NTRAB"</formula>
    </cfRule>
    <cfRule type="expression" dxfId="7615" priority="1360">
      <formula>K27="FERIADO"</formula>
    </cfRule>
  </conditionalFormatting>
  <conditionalFormatting sqref="K29">
    <cfRule type="containsText" dxfId="7614" priority="1356" operator="containsText" text="HOJE">
      <formula>NOT(ISERROR(SEARCH("HOJE",K29)))</formula>
    </cfRule>
  </conditionalFormatting>
  <conditionalFormatting sqref="K33">
    <cfRule type="containsText" dxfId="7613" priority="1354" operator="containsText" text="NTRAB">
      <formula>NOT(ISERROR(SEARCH("NTRAB",K33)))</formula>
    </cfRule>
    <cfRule type="containsText" dxfId="7612" priority="1355" operator="containsText" text="FERIADO">
      <formula>NOT(ISERROR(SEARCH("FERIADO",K33)))</formula>
    </cfRule>
  </conditionalFormatting>
  <conditionalFormatting sqref="K33">
    <cfRule type="containsText" dxfId="7611" priority="1353" operator="containsText" text="FÉRIAS">
      <formula>NOT(ISERROR(SEARCH("FÉRIAS",K33)))</formula>
    </cfRule>
  </conditionalFormatting>
  <conditionalFormatting sqref="K33">
    <cfRule type="expression" dxfId="7610" priority="1349">
      <formula>K32="FERIADO"</formula>
    </cfRule>
    <cfRule type="expression" dxfId="7609" priority="1350">
      <formula>K32="NTRAB"</formula>
    </cfRule>
    <cfRule type="expression" dxfId="7608" priority="1351">
      <formula>K32="FÉRIAS"</formula>
    </cfRule>
    <cfRule type="expression" dxfId="7607" priority="1352">
      <formula>K32="ATESTADO"</formula>
    </cfRule>
  </conditionalFormatting>
  <conditionalFormatting sqref="K33">
    <cfRule type="containsText" dxfId="7606" priority="1348" operator="containsText" text="ATESTADO">
      <formula>NOT(ISERROR(SEARCH("ATESTADO",K33)))</formula>
    </cfRule>
  </conditionalFormatting>
  <conditionalFormatting sqref="K33">
    <cfRule type="expression" dxfId="7605" priority="1344">
      <formula>K31="ATESTADO"</formula>
    </cfRule>
    <cfRule type="expression" dxfId="7604" priority="1345">
      <formula>K31="FÉRIAS"</formula>
    </cfRule>
    <cfRule type="expression" dxfId="7603" priority="1346">
      <formula>K31="NTRAB"</formula>
    </cfRule>
    <cfRule type="expression" dxfId="7602" priority="1347">
      <formula>K31="FERIADO"</formula>
    </cfRule>
  </conditionalFormatting>
  <conditionalFormatting sqref="K33">
    <cfRule type="containsText" dxfId="7601" priority="1343" operator="containsText" text="HOJE">
      <formula>NOT(ISERROR(SEARCH("HOJE",K33)))</formula>
    </cfRule>
  </conditionalFormatting>
  <conditionalFormatting sqref="K5">
    <cfRule type="containsText" dxfId="7600" priority="1341" operator="containsText" text="NTRAB">
      <formula>NOT(ISERROR(SEARCH("NTRAB",K5)))</formula>
    </cfRule>
    <cfRule type="containsText" dxfId="7599" priority="1342" operator="containsText" text="FERIADO">
      <formula>NOT(ISERROR(SEARCH("FERIADO",K5)))</formula>
    </cfRule>
  </conditionalFormatting>
  <conditionalFormatting sqref="K5">
    <cfRule type="containsText" dxfId="7598" priority="1340" operator="containsText" text="FÉRIAS">
      <formula>NOT(ISERROR(SEARCH("FÉRIAS",K5)))</formula>
    </cfRule>
  </conditionalFormatting>
  <conditionalFormatting sqref="K5">
    <cfRule type="expression" dxfId="7597" priority="1336">
      <formula>K4="FERIADO"</formula>
    </cfRule>
    <cfRule type="expression" dxfId="7596" priority="1337">
      <formula>K4="NTRAB"</formula>
    </cfRule>
    <cfRule type="expression" dxfId="7595" priority="1338">
      <formula>K4="FÉRIAS"</formula>
    </cfRule>
    <cfRule type="expression" dxfId="7594" priority="1339">
      <formula>K4="ATESTADO"</formula>
    </cfRule>
  </conditionalFormatting>
  <conditionalFormatting sqref="K5">
    <cfRule type="containsText" dxfId="7593" priority="1335" operator="containsText" text="ATESTADO">
      <formula>NOT(ISERROR(SEARCH("ATESTADO",K5)))</formula>
    </cfRule>
  </conditionalFormatting>
  <conditionalFormatting sqref="K5">
    <cfRule type="expression" dxfId="7592" priority="1331">
      <formula>K3="ATESTADO"</formula>
    </cfRule>
    <cfRule type="expression" dxfId="7591" priority="1332">
      <formula>K3="FÉRIAS"</formula>
    </cfRule>
    <cfRule type="expression" dxfId="7590" priority="1333">
      <formula>K3="NTRAB"</formula>
    </cfRule>
    <cfRule type="expression" dxfId="7589" priority="1334">
      <formula>K3="FERIADO"</formula>
    </cfRule>
  </conditionalFormatting>
  <conditionalFormatting sqref="K5">
    <cfRule type="containsText" dxfId="7588" priority="1330" operator="containsText" text="HOJE">
      <formula>NOT(ISERROR(SEARCH("HOJE",K5)))</formula>
    </cfRule>
  </conditionalFormatting>
  <conditionalFormatting sqref="K4">
    <cfRule type="containsText" dxfId="7587" priority="1328" operator="containsText" text="NTRAB">
      <formula>NOT(ISERROR(SEARCH("NTRAB",K4)))</formula>
    </cfRule>
    <cfRule type="containsText" dxfId="7586" priority="1329" operator="containsText" text="FERIADO">
      <formula>NOT(ISERROR(SEARCH("FERIADO",K4)))</formula>
    </cfRule>
  </conditionalFormatting>
  <conditionalFormatting sqref="K4">
    <cfRule type="containsText" dxfId="7585" priority="1327" operator="containsText" text="FÉRIAS">
      <formula>NOT(ISERROR(SEARCH("FÉRIAS",K4)))</formula>
    </cfRule>
  </conditionalFormatting>
  <conditionalFormatting sqref="K4">
    <cfRule type="expression" dxfId="7584" priority="1323">
      <formula>K3="FERIADO"</formula>
    </cfRule>
    <cfRule type="expression" dxfId="7583" priority="1324">
      <formula>K3="NTRAB"</formula>
    </cfRule>
    <cfRule type="expression" dxfId="7582" priority="1325">
      <formula>K3="FÉRIAS"</formula>
    </cfRule>
    <cfRule type="expression" dxfId="7581" priority="1326">
      <formula>K3="ATESTADO"</formula>
    </cfRule>
  </conditionalFormatting>
  <conditionalFormatting sqref="K4">
    <cfRule type="containsText" dxfId="7580" priority="1322" operator="containsText" text="ATESTADO">
      <formula>NOT(ISERROR(SEARCH("ATESTADO",K4)))</formula>
    </cfRule>
  </conditionalFormatting>
  <conditionalFormatting sqref="K4">
    <cfRule type="containsText" dxfId="7579" priority="1321" operator="containsText" text="HOJE">
      <formula>NOT(ISERROR(SEARCH("HOJE",K4)))</formula>
    </cfRule>
  </conditionalFormatting>
  <conditionalFormatting sqref="K34">
    <cfRule type="expression" dxfId="7578" priority="1320">
      <formula>$C$53&gt;=$K$32</formula>
    </cfRule>
  </conditionalFormatting>
  <conditionalFormatting sqref="B44">
    <cfRule type="cellIs" dxfId="7577" priority="1239" operator="equal">
      <formula>$B$51</formula>
    </cfRule>
  </conditionalFormatting>
  <conditionalFormatting sqref="I44">
    <cfRule type="expression" dxfId="7576" priority="1238">
      <formula>$H$44=""</formula>
    </cfRule>
  </conditionalFormatting>
  <conditionalFormatting sqref="I45">
    <cfRule type="expression" dxfId="7575" priority="1237">
      <formula>$H$45=""</formula>
    </cfRule>
  </conditionalFormatting>
  <conditionalFormatting sqref="I46">
    <cfRule type="expression" dxfId="7574" priority="1236">
      <formula>$H$46=""</formula>
    </cfRule>
  </conditionalFormatting>
  <conditionalFormatting sqref="I47">
    <cfRule type="expression" dxfId="7573" priority="1235">
      <formula>$H$47=""</formula>
    </cfRule>
  </conditionalFormatting>
  <conditionalFormatting sqref="K40">
    <cfRule type="containsText" dxfId="7572" priority="1233" operator="containsText" text="NTRAB">
      <formula>NOT(ISERROR(SEARCH("NTRAB",K40)))</formula>
    </cfRule>
    <cfRule type="containsText" dxfId="7571" priority="1234" operator="containsText" text="FERIADO">
      <formula>NOT(ISERROR(SEARCH("FERIADO",K40)))</formula>
    </cfRule>
  </conditionalFormatting>
  <conditionalFormatting sqref="K40">
    <cfRule type="containsText" dxfId="7570" priority="1232" operator="containsText" text="FÉRIAS">
      <formula>NOT(ISERROR(SEARCH("FÉRIAS",K40)))</formula>
    </cfRule>
  </conditionalFormatting>
  <conditionalFormatting sqref="K36 K38">
    <cfRule type="containsText" dxfId="7569" priority="1230" operator="containsText" text="NTRAB">
      <formula>NOT(ISERROR(SEARCH("NTRAB",K36)))</formula>
    </cfRule>
    <cfRule type="containsText" dxfId="7568" priority="1231" operator="containsText" text="FERIADO">
      <formula>NOT(ISERROR(SEARCH("FERIADO",K36)))</formula>
    </cfRule>
  </conditionalFormatting>
  <conditionalFormatting sqref="K36 K38">
    <cfRule type="containsText" dxfId="7567" priority="1229" operator="containsText" text="FÉRIAS">
      <formula>NOT(ISERROR(SEARCH("FÉRIAS",K36)))</formula>
    </cfRule>
  </conditionalFormatting>
  <conditionalFormatting sqref="K37">
    <cfRule type="containsText" dxfId="7566" priority="1227" operator="containsText" text="NTRAB">
      <formula>NOT(ISERROR(SEARCH("NTRAB",K37)))</formula>
    </cfRule>
    <cfRule type="containsText" dxfId="7565" priority="1228" operator="containsText" text="FERIADO">
      <formula>NOT(ISERROR(SEARCH("FERIADO",K37)))</formula>
    </cfRule>
  </conditionalFormatting>
  <conditionalFormatting sqref="K37">
    <cfRule type="containsText" dxfId="7564" priority="1226" operator="containsText" text="FÉRIAS">
      <formula>NOT(ISERROR(SEARCH("FÉRIAS",K37)))</formula>
    </cfRule>
  </conditionalFormatting>
  <conditionalFormatting sqref="K41">
    <cfRule type="containsText" dxfId="7563" priority="1224" operator="containsText" text="NTRAB">
      <formula>NOT(ISERROR(SEARCH("NTRAB",K41)))</formula>
    </cfRule>
    <cfRule type="containsText" dxfId="7562" priority="1225" operator="containsText" text="FERIADO">
      <formula>NOT(ISERROR(SEARCH("FERIADO",K41)))</formula>
    </cfRule>
  </conditionalFormatting>
  <conditionalFormatting sqref="K41">
    <cfRule type="containsText" dxfId="7561" priority="1223" operator="containsText" text="FÉRIAS">
      <formula>NOT(ISERROR(SEARCH("FÉRIAS",K41)))</formula>
    </cfRule>
  </conditionalFormatting>
  <conditionalFormatting sqref="K40:K41">
    <cfRule type="expression" dxfId="7560" priority="1165">
      <formula>$K$41=""</formula>
    </cfRule>
    <cfRule type="expression" dxfId="7559" priority="1219">
      <formula>$K$39="NTRAB"</formula>
    </cfRule>
    <cfRule type="expression" dxfId="7558" priority="1220">
      <formula>$K$39="ATESTADO"</formula>
    </cfRule>
    <cfRule type="expression" dxfId="7557" priority="1221">
      <formula>$K$39="FÉRIAS"</formula>
    </cfRule>
    <cfRule type="expression" dxfId="7556" priority="1222">
      <formula>$K$39="FERIADO"</formula>
    </cfRule>
  </conditionalFormatting>
  <conditionalFormatting sqref="K42">
    <cfRule type="expression" dxfId="7555" priority="1215">
      <formula>$C$53&gt;=$K$40</formula>
    </cfRule>
    <cfRule type="expression" dxfId="7554" priority="1216">
      <formula>$K$41=""</formula>
    </cfRule>
    <cfRule type="containsText" dxfId="7553" priority="1217" operator="containsText" text="NTRAB">
      <formula>NOT(ISERROR(SEARCH("NTRAB",K42)))</formula>
    </cfRule>
    <cfRule type="containsText" dxfId="7552" priority="1218" operator="containsText" text="FERIADO">
      <formula>NOT(ISERROR(SEARCH("FERIADO",K42)))</formula>
    </cfRule>
  </conditionalFormatting>
  <conditionalFormatting sqref="K42">
    <cfRule type="containsText" dxfId="7551" priority="1214" operator="containsText" text="FÉRIAS">
      <formula>NOT(ISERROR(SEARCH("FÉRIAS",K42)))</formula>
    </cfRule>
  </conditionalFormatting>
  <conditionalFormatting sqref="K36:K38">
    <cfRule type="expression" dxfId="7550" priority="1213">
      <formula>$K$37=""</formula>
    </cfRule>
  </conditionalFormatting>
  <conditionalFormatting sqref="K35">
    <cfRule type="expression" dxfId="7549" priority="1210">
      <formula>$K$37=""</formula>
    </cfRule>
    <cfRule type="containsText" dxfId="7548" priority="1211" operator="containsText" text="NTRAB">
      <formula>NOT(ISERROR(SEARCH("NTRAB",K35)))</formula>
    </cfRule>
    <cfRule type="containsText" dxfId="7547" priority="1212" operator="containsText" text="FERIADO">
      <formula>NOT(ISERROR(SEARCH("FERIADO",K35)))</formula>
    </cfRule>
  </conditionalFormatting>
  <conditionalFormatting sqref="K35">
    <cfRule type="containsText" dxfId="7546" priority="1209" operator="containsText" text="FÉRIAS">
      <formula>NOT(ISERROR(SEARCH("FÉRIAS",K35)))</formula>
    </cfRule>
  </conditionalFormatting>
  <conditionalFormatting sqref="K39">
    <cfRule type="expression" dxfId="7545" priority="1206">
      <formula>$K$41=""</formula>
    </cfRule>
    <cfRule type="containsText" dxfId="7544" priority="1207" operator="containsText" text="NTRAB">
      <formula>NOT(ISERROR(SEARCH("NTRAB",K39)))</formula>
    </cfRule>
    <cfRule type="containsText" dxfId="7543" priority="1208" operator="containsText" text="FERIADO">
      <formula>NOT(ISERROR(SEARCH("FERIADO",K39)))</formula>
    </cfRule>
  </conditionalFormatting>
  <conditionalFormatting sqref="K39">
    <cfRule type="containsText" dxfId="7542" priority="1205" operator="containsText" text="FÉRIAS">
      <formula>NOT(ISERROR(SEARCH("FÉRIAS",K39)))</formula>
    </cfRule>
  </conditionalFormatting>
  <conditionalFormatting sqref="K36:K37">
    <cfRule type="expression" dxfId="7541" priority="1201">
      <formula>$K$35="NTRAB"</formula>
    </cfRule>
    <cfRule type="expression" dxfId="7540" priority="1202">
      <formula>$K$35="ATESTADO"</formula>
    </cfRule>
    <cfRule type="expression" dxfId="7539" priority="1203">
      <formula>$K$35="FÉRIAS"</formula>
    </cfRule>
    <cfRule type="expression" dxfId="7538" priority="1204">
      <formula>$K$35="FERIADO"</formula>
    </cfRule>
  </conditionalFormatting>
  <conditionalFormatting sqref="K35:K42">
    <cfRule type="containsText" dxfId="7537" priority="1200" operator="containsText" text="ATESTADO">
      <formula>NOT(ISERROR(SEARCH("ATESTADO",K35)))</formula>
    </cfRule>
  </conditionalFormatting>
  <conditionalFormatting sqref="K35">
    <cfRule type="containsText" dxfId="7536" priority="1198" operator="containsText" text="NTRAB">
      <formula>NOT(ISERROR(SEARCH("NTRAB",K35)))</formula>
    </cfRule>
    <cfRule type="containsText" dxfId="7535" priority="1199" operator="containsText" text="FERIADO">
      <formula>NOT(ISERROR(SEARCH("FERIADO",K35)))</formula>
    </cfRule>
  </conditionalFormatting>
  <conditionalFormatting sqref="K35">
    <cfRule type="containsText" dxfId="7534" priority="1197" operator="containsText" text="FÉRIAS">
      <formula>NOT(ISERROR(SEARCH("FÉRIAS",K35)))</formula>
    </cfRule>
  </conditionalFormatting>
  <conditionalFormatting sqref="K35">
    <cfRule type="containsText" dxfId="7533" priority="1195" operator="containsText" text="NTRAB">
      <formula>NOT(ISERROR(SEARCH("NTRAB",K35)))</formula>
    </cfRule>
    <cfRule type="containsText" dxfId="7532" priority="1196" operator="containsText" text="FERIADO">
      <formula>NOT(ISERROR(SEARCH("FERIADO",K35)))</formula>
    </cfRule>
  </conditionalFormatting>
  <conditionalFormatting sqref="K35">
    <cfRule type="containsText" dxfId="7531" priority="1194" operator="containsText" text="FÉRIAS">
      <formula>NOT(ISERROR(SEARCH("FÉRIAS",K35)))</formula>
    </cfRule>
  </conditionalFormatting>
  <conditionalFormatting sqref="K39">
    <cfRule type="containsText" dxfId="7530" priority="1192" operator="containsText" text="NTRAB">
      <formula>NOT(ISERROR(SEARCH("NTRAB",K39)))</formula>
    </cfRule>
    <cfRule type="containsText" dxfId="7529" priority="1193" operator="containsText" text="FERIADO">
      <formula>NOT(ISERROR(SEARCH("FERIADO",K39)))</formula>
    </cfRule>
  </conditionalFormatting>
  <conditionalFormatting sqref="K39">
    <cfRule type="containsText" dxfId="7528" priority="1191" operator="containsText" text="FÉRIAS">
      <formula>NOT(ISERROR(SEARCH("FÉRIAS",K39)))</formula>
    </cfRule>
  </conditionalFormatting>
  <conditionalFormatting sqref="K39">
    <cfRule type="containsText" dxfId="7527" priority="1189" operator="containsText" text="NTRAB">
      <formula>NOT(ISERROR(SEARCH("NTRAB",K39)))</formula>
    </cfRule>
    <cfRule type="containsText" dxfId="7526" priority="1190" operator="containsText" text="FERIADO">
      <formula>NOT(ISERROR(SEARCH("FERIADO",K39)))</formula>
    </cfRule>
  </conditionalFormatting>
  <conditionalFormatting sqref="K39">
    <cfRule type="containsText" dxfId="7525" priority="1188" operator="containsText" text="FÉRIAS">
      <formula>NOT(ISERROR(SEARCH("FÉRIAS",K39)))</formula>
    </cfRule>
  </conditionalFormatting>
  <conditionalFormatting sqref="K39">
    <cfRule type="containsText" dxfId="7524" priority="1186" operator="containsText" text="NTRAB">
      <formula>NOT(ISERROR(SEARCH("NTRAB",K39)))</formula>
    </cfRule>
    <cfRule type="containsText" dxfId="7523" priority="1187" operator="containsText" text="FERIADO">
      <formula>NOT(ISERROR(SEARCH("FERIADO",K39)))</formula>
    </cfRule>
  </conditionalFormatting>
  <conditionalFormatting sqref="K39">
    <cfRule type="containsText" dxfId="7522" priority="1185" operator="containsText" text="FÉRIAS">
      <formula>NOT(ISERROR(SEARCH("FÉRIAS",K39)))</formula>
    </cfRule>
  </conditionalFormatting>
  <conditionalFormatting sqref="K35:K42">
    <cfRule type="containsText" dxfId="7521" priority="1184" operator="containsText" text="HOJE">
      <formula>NOT(ISERROR(SEARCH("HOJE",K35)))</formula>
    </cfRule>
  </conditionalFormatting>
  <conditionalFormatting sqref="K44 K46">
    <cfRule type="containsText" dxfId="7520" priority="1182" operator="containsText" text="NTRAB">
      <formula>NOT(ISERROR(SEARCH("NTRAB",K44)))</formula>
    </cfRule>
    <cfRule type="containsText" dxfId="7519" priority="1183" operator="containsText" text="FERIADO">
      <formula>NOT(ISERROR(SEARCH("FERIADO",K44)))</formula>
    </cfRule>
  </conditionalFormatting>
  <conditionalFormatting sqref="K44 K46">
    <cfRule type="containsText" dxfId="7518" priority="1181" operator="containsText" text="FÉRIAS">
      <formula>NOT(ISERROR(SEARCH("FÉRIAS",K44)))</formula>
    </cfRule>
  </conditionalFormatting>
  <conditionalFormatting sqref="K45">
    <cfRule type="containsText" dxfId="7517" priority="1179" operator="containsText" text="NTRAB">
      <formula>NOT(ISERROR(SEARCH("NTRAB",K45)))</formula>
    </cfRule>
    <cfRule type="containsText" dxfId="7516" priority="1180" operator="containsText" text="FERIADO">
      <formula>NOT(ISERROR(SEARCH("FERIADO",K45)))</formula>
    </cfRule>
  </conditionalFormatting>
  <conditionalFormatting sqref="K45">
    <cfRule type="containsText" dxfId="7515" priority="1178" operator="containsText" text="FÉRIAS">
      <formula>NOT(ISERROR(SEARCH("FÉRIAS",K45)))</formula>
    </cfRule>
  </conditionalFormatting>
  <conditionalFormatting sqref="K44:K46">
    <cfRule type="expression" dxfId="7514" priority="1177">
      <formula>$C$53&lt;$K$44</formula>
    </cfRule>
  </conditionalFormatting>
  <conditionalFormatting sqref="K46">
    <cfRule type="expression" dxfId="7513" priority="1176">
      <formula>$C$53&gt;=$K$44</formula>
    </cfRule>
  </conditionalFormatting>
  <conditionalFormatting sqref="K44:K45">
    <cfRule type="expression" dxfId="7512" priority="1172">
      <formula>$K$43="ATESTADO"</formula>
    </cfRule>
    <cfRule type="expression" dxfId="7511" priority="1173">
      <formula>$K$43="NTRAB"</formula>
    </cfRule>
    <cfRule type="expression" dxfId="7510" priority="1174">
      <formula>$K$43="FÉRIAS"</formula>
    </cfRule>
    <cfRule type="expression" dxfId="7509" priority="1175">
      <formula>$K$43="FERIADO"</formula>
    </cfRule>
  </conditionalFormatting>
  <conditionalFormatting sqref="K43">
    <cfRule type="containsText" dxfId="7508" priority="1169" operator="containsText" text="ATESTADO">
      <formula>NOT(ISERROR(SEARCH("ATESTADO",K43)))</formula>
    </cfRule>
    <cfRule type="containsText" dxfId="7507" priority="1170" operator="containsText" text="NTRAB">
      <formula>NOT(ISERROR(SEARCH("NTRAB",K43)))</formula>
    </cfRule>
    <cfRule type="containsText" dxfId="7506" priority="1171" operator="containsText" text="FERIADO">
      <formula>NOT(ISERROR(SEARCH("FERIADO",K43)))</formula>
    </cfRule>
  </conditionalFormatting>
  <conditionalFormatting sqref="K43">
    <cfRule type="containsText" dxfId="7505" priority="1168" operator="containsText" text="FÉRIAS">
      <formula>NOT(ISERROR(SEARCH("FÉRIAS",K43)))</formula>
    </cfRule>
  </conditionalFormatting>
  <conditionalFormatting sqref="K43">
    <cfRule type="expression" dxfId="7504" priority="1167">
      <formula>$C$53&lt;$K$44</formula>
    </cfRule>
  </conditionalFormatting>
  <conditionalFormatting sqref="K43:K46">
    <cfRule type="containsText" dxfId="7503" priority="1166" operator="containsText" text="HOJE">
      <formula>NOT(ISERROR(SEARCH("HOJE",K43)))</formula>
    </cfRule>
  </conditionalFormatting>
  <conditionalFormatting sqref="K47:M47">
    <cfRule type="expression" dxfId="7502" priority="1164">
      <formula>$N$47="NÃO"</formula>
    </cfRule>
  </conditionalFormatting>
  <conditionalFormatting sqref="K38">
    <cfRule type="expression" dxfId="7501" priority="1163">
      <formula>$C$53&gt;=$K$36</formula>
    </cfRule>
  </conditionalFormatting>
  <conditionalFormatting sqref="D4">
    <cfRule type="beginsWith" dxfId="7500" priority="1161" operator="beginsWith" text="FER">
      <formula>LEFT(D4,LEN("FER"))="FER"</formula>
    </cfRule>
    <cfRule type="beginsWith" dxfId="7499" priority="1162" operator="beginsWith" text="FRS">
      <formula>LEFT(D4,LEN("FRS"))="FRS"</formula>
    </cfRule>
  </conditionalFormatting>
  <conditionalFormatting sqref="D4">
    <cfRule type="beginsWith" dxfId="7498" priority="1160" operator="beginsWith" text="NT">
      <formula>LEFT(D4,LEN("NT"))="NT"</formula>
    </cfRule>
  </conditionalFormatting>
  <conditionalFormatting sqref="D4">
    <cfRule type="beginsWith" dxfId="7497" priority="1157" operator="beginsWith" text="ANT">
      <formula>LEFT(D4,LEN("ANT"))="ANT"</formula>
    </cfRule>
    <cfRule type="beginsWith" dxfId="7496" priority="1158" operator="beginsWith" text="FAL">
      <formula>LEFT(D4,LEN("FAL"))="FAL"</formula>
    </cfRule>
    <cfRule type="beginsWith" dxfId="7495" priority="1159" operator="beginsWith" text="OK">
      <formula>LEFT(D4,LEN("OK"))="OK"</formula>
    </cfRule>
  </conditionalFormatting>
  <conditionalFormatting sqref="D4">
    <cfRule type="beginsWith" dxfId="7494" priority="1156" operator="beginsWith" text="ATR">
      <formula>LEFT(D4,LEN("ATR"))="ATR"</formula>
    </cfRule>
  </conditionalFormatting>
  <conditionalFormatting sqref="D4">
    <cfRule type="beginsWith" dxfId="7493" priority="1155" operator="beginsWith" text="ATD">
      <formula>LEFT(D4,LEN("ATD"))="ATD"</formula>
    </cfRule>
  </conditionalFormatting>
  <conditionalFormatting sqref="D4">
    <cfRule type="beginsWith" dxfId="7492" priority="1154" operator="beginsWith" text="DP">
      <formula>LEFT(D4,LEN("DP"))="DP"</formula>
    </cfRule>
  </conditionalFormatting>
  <conditionalFormatting sqref="D3">
    <cfRule type="beginsWith" dxfId="7491" priority="1152" operator="beginsWith" text="FER">
      <formula>LEFT(D3,LEN("FER"))="FER"</formula>
    </cfRule>
    <cfRule type="beginsWith" dxfId="7490" priority="1153" operator="beginsWith" text="FRS">
      <formula>LEFT(D3,LEN("FRS"))="FRS"</formula>
    </cfRule>
  </conditionalFormatting>
  <conditionalFormatting sqref="D3">
    <cfRule type="beginsWith" dxfId="7489" priority="1151" operator="beginsWith" text="NT">
      <formula>LEFT(D3,LEN("NT"))="NT"</formula>
    </cfRule>
  </conditionalFormatting>
  <conditionalFormatting sqref="D3">
    <cfRule type="beginsWith" dxfId="7488" priority="1148" operator="beginsWith" text="ANT">
      <formula>LEFT(D3,LEN("ANT"))="ANT"</formula>
    </cfRule>
    <cfRule type="beginsWith" dxfId="7487" priority="1149" operator="beginsWith" text="FAL">
      <formula>LEFT(D3,LEN("FAL"))="FAL"</formula>
    </cfRule>
    <cfRule type="beginsWith" dxfId="7486" priority="1150" operator="beginsWith" text="OK">
      <formula>LEFT(D3,LEN("OK"))="OK"</formula>
    </cfRule>
  </conditionalFormatting>
  <conditionalFormatting sqref="D3">
    <cfRule type="beginsWith" dxfId="7485" priority="1147" operator="beginsWith" text="ATR">
      <formula>LEFT(D3,LEN("ATR"))="ATR"</formula>
    </cfRule>
  </conditionalFormatting>
  <conditionalFormatting sqref="D3">
    <cfRule type="beginsWith" dxfId="7484" priority="1146" operator="beginsWith" text="ATD">
      <formula>LEFT(D3,LEN("ATD"))="ATD"</formula>
    </cfRule>
  </conditionalFormatting>
  <conditionalFormatting sqref="D3">
    <cfRule type="beginsWith" dxfId="7483" priority="1145" operator="beginsWith" text="DP">
      <formula>LEFT(D3,LEN("DP"))="DP"</formula>
    </cfRule>
  </conditionalFormatting>
  <conditionalFormatting sqref="D6">
    <cfRule type="beginsWith" dxfId="7482" priority="1143" operator="beginsWith" text="FER">
      <formula>LEFT(D6,LEN("FER"))="FER"</formula>
    </cfRule>
    <cfRule type="beginsWith" dxfId="7481" priority="1144" operator="beginsWith" text="FRS">
      <formula>LEFT(D6,LEN("FRS"))="FRS"</formula>
    </cfRule>
  </conditionalFormatting>
  <conditionalFormatting sqref="D6">
    <cfRule type="beginsWith" dxfId="7480" priority="1142" operator="beginsWith" text="NT">
      <formula>LEFT(D6,LEN("NT"))="NT"</formula>
    </cfRule>
  </conditionalFormatting>
  <conditionalFormatting sqref="D6">
    <cfRule type="beginsWith" dxfId="7479" priority="1139" operator="beginsWith" text="ANT">
      <formula>LEFT(D6,LEN("ANT"))="ANT"</formula>
    </cfRule>
    <cfRule type="beginsWith" dxfId="7478" priority="1140" operator="beginsWith" text="FAL">
      <formula>LEFT(D6,LEN("FAL"))="FAL"</formula>
    </cfRule>
    <cfRule type="beginsWith" dxfId="7477" priority="1141" operator="beginsWith" text="OK">
      <formula>LEFT(D6,LEN("OK"))="OK"</formula>
    </cfRule>
  </conditionalFormatting>
  <conditionalFormatting sqref="D6">
    <cfRule type="beginsWith" dxfId="7476" priority="1138" operator="beginsWith" text="ATR">
      <formula>LEFT(D6,LEN("ATR"))="ATR"</formula>
    </cfRule>
  </conditionalFormatting>
  <conditionalFormatting sqref="D6">
    <cfRule type="beginsWith" dxfId="7475" priority="1137" operator="beginsWith" text="ATD">
      <formula>LEFT(D6,LEN("ATD"))="ATD"</formula>
    </cfRule>
  </conditionalFormatting>
  <conditionalFormatting sqref="D6">
    <cfRule type="beginsWith" dxfId="7474" priority="1136" stopIfTrue="1" operator="beginsWith" text="DP">
      <formula>LEFT(D6,LEN("DP"))="DP"</formula>
    </cfRule>
  </conditionalFormatting>
  <conditionalFormatting sqref="D5">
    <cfRule type="beginsWith" dxfId="7473" priority="1134" operator="beginsWith" text="FER">
      <formula>LEFT(D5,LEN("FER"))="FER"</formula>
    </cfRule>
    <cfRule type="beginsWith" dxfId="7472" priority="1135" operator="beginsWith" text="FRS">
      <formula>LEFT(D5,LEN("FRS"))="FRS"</formula>
    </cfRule>
  </conditionalFormatting>
  <conditionalFormatting sqref="D5">
    <cfRule type="beginsWith" dxfId="7471" priority="1133" operator="beginsWith" text="NT">
      <formula>LEFT(D5,LEN("NT"))="NT"</formula>
    </cfRule>
  </conditionalFormatting>
  <conditionalFormatting sqref="D5">
    <cfRule type="beginsWith" dxfId="7470" priority="1130" operator="beginsWith" text="ANT">
      <formula>LEFT(D5,LEN("ANT"))="ANT"</formula>
    </cfRule>
    <cfRule type="beginsWith" dxfId="7469" priority="1131" operator="beginsWith" text="FAL">
      <formula>LEFT(D5,LEN("FAL"))="FAL"</formula>
    </cfRule>
    <cfRule type="beginsWith" dxfId="7468" priority="1132" operator="beginsWith" text="OK">
      <formula>LEFT(D5,LEN("OK"))="OK"</formula>
    </cfRule>
  </conditionalFormatting>
  <conditionalFormatting sqref="D5">
    <cfRule type="beginsWith" dxfId="7467" priority="1129" operator="beginsWith" text="ATR">
      <formula>LEFT(D5,LEN("ATR"))="ATR"</formula>
    </cfRule>
  </conditionalFormatting>
  <conditionalFormatting sqref="D5">
    <cfRule type="beginsWith" dxfId="7466" priority="1128" operator="beginsWith" text="ATD">
      <formula>LEFT(D5,LEN("ATD"))="ATD"</formula>
    </cfRule>
  </conditionalFormatting>
  <conditionalFormatting sqref="D5">
    <cfRule type="beginsWith" dxfId="7465" priority="1127" operator="beginsWith" text="DP">
      <formula>LEFT(D5,LEN("DP"))="DP"</formula>
    </cfRule>
  </conditionalFormatting>
  <conditionalFormatting sqref="D8">
    <cfRule type="beginsWith" dxfId="7464" priority="1125" operator="beginsWith" text="FER">
      <formula>LEFT(D8,LEN("FER"))="FER"</formula>
    </cfRule>
    <cfRule type="beginsWith" dxfId="7463" priority="1126" operator="beginsWith" text="FRS">
      <formula>LEFT(D8,LEN("FRS"))="FRS"</formula>
    </cfRule>
  </conditionalFormatting>
  <conditionalFormatting sqref="D8">
    <cfRule type="beginsWith" dxfId="7462" priority="1124" operator="beginsWith" text="NT">
      <formula>LEFT(D8,LEN("NT"))="NT"</formula>
    </cfRule>
  </conditionalFormatting>
  <conditionalFormatting sqref="D8">
    <cfRule type="beginsWith" dxfId="7461" priority="1121" operator="beginsWith" text="ANT">
      <formula>LEFT(D8,LEN("ANT"))="ANT"</formula>
    </cfRule>
    <cfRule type="beginsWith" dxfId="7460" priority="1122" operator="beginsWith" text="FAL">
      <formula>LEFT(D8,LEN("FAL"))="FAL"</formula>
    </cfRule>
    <cfRule type="beginsWith" dxfId="7459" priority="1123" operator="beginsWith" text="OK">
      <formula>LEFT(D8,LEN("OK"))="OK"</formula>
    </cfRule>
  </conditionalFormatting>
  <conditionalFormatting sqref="D8">
    <cfRule type="beginsWith" dxfId="7458" priority="1120" operator="beginsWith" text="ATR">
      <formula>LEFT(D8,LEN("ATR"))="ATR"</formula>
    </cfRule>
  </conditionalFormatting>
  <conditionalFormatting sqref="D8">
    <cfRule type="beginsWith" dxfId="7457" priority="1119" operator="beginsWith" text="ATD">
      <formula>LEFT(D8,LEN("ATD"))="ATD"</formula>
    </cfRule>
  </conditionalFormatting>
  <conditionalFormatting sqref="D8">
    <cfRule type="beginsWith" dxfId="7456" priority="1118" operator="beginsWith" text="DP">
      <formula>LEFT(D8,LEN("DP"))="DP"</formula>
    </cfRule>
  </conditionalFormatting>
  <conditionalFormatting sqref="D7">
    <cfRule type="beginsWith" dxfId="7455" priority="1116" operator="beginsWith" text="FER">
      <formula>LEFT(D7,LEN("FER"))="FER"</formula>
    </cfRule>
    <cfRule type="beginsWith" dxfId="7454" priority="1117" operator="beginsWith" text="FRS">
      <formula>LEFT(D7,LEN("FRS"))="FRS"</formula>
    </cfRule>
  </conditionalFormatting>
  <conditionalFormatting sqref="D7">
    <cfRule type="beginsWith" dxfId="7453" priority="1115" operator="beginsWith" text="NT">
      <formula>LEFT(D7,LEN("NT"))="NT"</formula>
    </cfRule>
  </conditionalFormatting>
  <conditionalFormatting sqref="D7">
    <cfRule type="beginsWith" dxfId="7452" priority="1112" operator="beginsWith" text="ANT">
      <formula>LEFT(D7,LEN("ANT"))="ANT"</formula>
    </cfRule>
    <cfRule type="beginsWith" dxfId="7451" priority="1113" operator="beginsWith" text="FAL">
      <formula>LEFT(D7,LEN("FAL"))="FAL"</formula>
    </cfRule>
    <cfRule type="beginsWith" dxfId="7450" priority="1114" operator="beginsWith" text="OK">
      <formula>LEFT(D7,LEN("OK"))="OK"</formula>
    </cfRule>
  </conditionalFormatting>
  <conditionalFormatting sqref="D7">
    <cfRule type="beginsWith" dxfId="7449" priority="1111" operator="beginsWith" text="ATR">
      <formula>LEFT(D7,LEN("ATR"))="ATR"</formula>
    </cfRule>
  </conditionalFormatting>
  <conditionalFormatting sqref="D7">
    <cfRule type="beginsWith" dxfId="7448" priority="1110" operator="beginsWith" text="ATD">
      <formula>LEFT(D7,LEN("ATD"))="ATD"</formula>
    </cfRule>
  </conditionalFormatting>
  <conditionalFormatting sqref="D7">
    <cfRule type="beginsWith" dxfId="7447" priority="1109" operator="beginsWith" text="DP">
      <formula>LEFT(D7,LEN("DP"))="DP"</formula>
    </cfRule>
  </conditionalFormatting>
  <conditionalFormatting sqref="D10">
    <cfRule type="beginsWith" dxfId="7446" priority="1107" operator="beginsWith" text="FER">
      <formula>LEFT(D10,LEN("FER"))="FER"</formula>
    </cfRule>
    <cfRule type="beginsWith" dxfId="7445" priority="1108" operator="beginsWith" text="FRS">
      <formula>LEFT(D10,LEN("FRS"))="FRS"</formula>
    </cfRule>
  </conditionalFormatting>
  <conditionalFormatting sqref="D10">
    <cfRule type="beginsWith" dxfId="7444" priority="1106" operator="beginsWith" text="NT">
      <formula>LEFT(D10,LEN("NT"))="NT"</formula>
    </cfRule>
  </conditionalFormatting>
  <conditionalFormatting sqref="D10">
    <cfRule type="beginsWith" dxfId="7443" priority="1103" operator="beginsWith" text="ANT">
      <formula>LEFT(D10,LEN("ANT"))="ANT"</formula>
    </cfRule>
    <cfRule type="beginsWith" dxfId="7442" priority="1104" operator="beginsWith" text="FAL">
      <formula>LEFT(D10,LEN("FAL"))="FAL"</formula>
    </cfRule>
    <cfRule type="beginsWith" dxfId="7441" priority="1105" operator="beginsWith" text="OK">
      <formula>LEFT(D10,LEN("OK"))="OK"</formula>
    </cfRule>
  </conditionalFormatting>
  <conditionalFormatting sqref="D10">
    <cfRule type="beginsWith" dxfId="7440" priority="1102" operator="beginsWith" text="ATR">
      <formula>LEFT(D10,LEN("ATR"))="ATR"</formula>
    </cfRule>
  </conditionalFormatting>
  <conditionalFormatting sqref="D10">
    <cfRule type="beginsWith" dxfId="7439" priority="1101" operator="beginsWith" text="ATD">
      <formula>LEFT(D10,LEN("ATD"))="ATD"</formula>
    </cfRule>
  </conditionalFormatting>
  <conditionalFormatting sqref="D10">
    <cfRule type="beginsWith" dxfId="7438" priority="1100" stopIfTrue="1" operator="beginsWith" text="DP">
      <formula>LEFT(D10,LEN("DP"))="DP"</formula>
    </cfRule>
  </conditionalFormatting>
  <conditionalFormatting sqref="D9">
    <cfRule type="beginsWith" dxfId="7437" priority="1098" operator="beginsWith" text="FER">
      <formula>LEFT(D9,LEN("FER"))="FER"</formula>
    </cfRule>
    <cfRule type="beginsWith" dxfId="7436" priority="1099" operator="beginsWith" text="FRS">
      <formula>LEFT(D9,LEN("FRS"))="FRS"</formula>
    </cfRule>
  </conditionalFormatting>
  <conditionalFormatting sqref="D9">
    <cfRule type="beginsWith" dxfId="7435" priority="1097" operator="beginsWith" text="NT">
      <formula>LEFT(D9,LEN("NT"))="NT"</formula>
    </cfRule>
  </conditionalFormatting>
  <conditionalFormatting sqref="D9">
    <cfRule type="beginsWith" dxfId="7434" priority="1094" operator="beginsWith" text="ANT">
      <formula>LEFT(D9,LEN("ANT"))="ANT"</formula>
    </cfRule>
    <cfRule type="beginsWith" dxfId="7433" priority="1095" operator="beginsWith" text="FAL">
      <formula>LEFT(D9,LEN("FAL"))="FAL"</formula>
    </cfRule>
    <cfRule type="beginsWith" dxfId="7432" priority="1096" operator="beginsWith" text="OK">
      <formula>LEFT(D9,LEN("OK"))="OK"</formula>
    </cfRule>
  </conditionalFormatting>
  <conditionalFormatting sqref="D9">
    <cfRule type="beginsWith" dxfId="7431" priority="1093" operator="beginsWith" text="ATR">
      <formula>LEFT(D9,LEN("ATR"))="ATR"</formula>
    </cfRule>
  </conditionalFormatting>
  <conditionalFormatting sqref="D9">
    <cfRule type="beginsWith" dxfId="7430" priority="1092" operator="beginsWith" text="ATD">
      <formula>LEFT(D9,LEN("ATD"))="ATD"</formula>
    </cfRule>
  </conditionalFormatting>
  <conditionalFormatting sqref="D9">
    <cfRule type="beginsWith" dxfId="7429" priority="1091" operator="beginsWith" text="DP">
      <formula>LEFT(D9,LEN("DP"))="DP"</formula>
    </cfRule>
  </conditionalFormatting>
  <conditionalFormatting sqref="B13:D14">
    <cfRule type="expression" dxfId="7428" priority="1087">
      <formula>A11="FERIADO"</formula>
    </cfRule>
    <cfRule type="expression" dxfId="7427" priority="1088">
      <formula>A11="FÉRIAS"</formula>
    </cfRule>
    <cfRule type="expression" dxfId="7426" priority="1089">
      <formula>A11="ATESTADO"</formula>
    </cfRule>
    <cfRule type="expression" dxfId="7425" priority="1090">
      <formula>A11="NTRAB"</formula>
    </cfRule>
  </conditionalFormatting>
  <conditionalFormatting sqref="D11">
    <cfRule type="beginsWith" dxfId="7424" priority="1084" operator="beginsWith" text="DP">
      <formula>LEFT(D11,LEN("DP"))="DP"</formula>
    </cfRule>
    <cfRule type="beginsWith" dxfId="7423" priority="1085" operator="beginsWith" text="FER">
      <formula>LEFT(D11,LEN("FER"))="FER"</formula>
    </cfRule>
    <cfRule type="beginsWith" dxfId="7422" priority="1086" operator="beginsWith" text="FRS">
      <formula>LEFT(D11,LEN("FRS"))="FRS"</formula>
    </cfRule>
  </conditionalFormatting>
  <conditionalFormatting sqref="D11">
    <cfRule type="beginsWith" dxfId="7421" priority="1083" operator="beginsWith" text="NT">
      <formula>LEFT(D11,LEN("NT"))="NT"</formula>
    </cfRule>
  </conditionalFormatting>
  <conditionalFormatting sqref="D11">
    <cfRule type="beginsWith" dxfId="7420" priority="1080" operator="beginsWith" text="ANT">
      <formula>LEFT(D11,LEN("ANT"))="ANT"</formula>
    </cfRule>
    <cfRule type="beginsWith" dxfId="7419" priority="1081" operator="beginsWith" text="FAL">
      <formula>LEFT(D11,LEN("FAL"))="FAL"</formula>
    </cfRule>
    <cfRule type="beginsWith" dxfId="7418" priority="1082" operator="beginsWith" text="OK">
      <formula>LEFT(D11,LEN("OK"))="OK"</formula>
    </cfRule>
  </conditionalFormatting>
  <conditionalFormatting sqref="D11">
    <cfRule type="beginsWith" dxfId="7417" priority="1079" operator="beginsWith" text="ATR">
      <formula>LEFT(D11,LEN("ATR"))="ATR"</formula>
    </cfRule>
  </conditionalFormatting>
  <conditionalFormatting sqref="D11">
    <cfRule type="beginsWith" dxfId="7416" priority="1078" operator="beginsWith" text="ATD">
      <formula>LEFT(D11,LEN("ATD"))="ATD"</formula>
    </cfRule>
  </conditionalFormatting>
  <conditionalFormatting sqref="D12">
    <cfRule type="beginsWith" dxfId="7415" priority="1076" operator="beginsWith" text="FER">
      <formula>LEFT(D12,LEN("FER"))="FER"</formula>
    </cfRule>
    <cfRule type="beginsWith" dxfId="7414" priority="1077" operator="beginsWith" text="FRS">
      <formula>LEFT(D12,LEN("FRS"))="FRS"</formula>
    </cfRule>
  </conditionalFormatting>
  <conditionalFormatting sqref="D12">
    <cfRule type="beginsWith" dxfId="7413" priority="1075" operator="beginsWith" text="NT">
      <formula>LEFT(D12,LEN("NT"))="NT"</formula>
    </cfRule>
  </conditionalFormatting>
  <conditionalFormatting sqref="D12">
    <cfRule type="beginsWith" dxfId="7412" priority="1072" operator="beginsWith" text="ANT">
      <formula>LEFT(D12,LEN("ANT"))="ANT"</formula>
    </cfRule>
    <cfRule type="beginsWith" dxfId="7411" priority="1073" operator="beginsWith" text="FAL">
      <formula>LEFT(D12,LEN("FAL"))="FAL"</formula>
    </cfRule>
    <cfRule type="beginsWith" dxfId="7410" priority="1074" operator="beginsWith" text="OK">
      <formula>LEFT(D12,LEN("OK"))="OK"</formula>
    </cfRule>
  </conditionalFormatting>
  <conditionalFormatting sqref="D12">
    <cfRule type="beginsWith" dxfId="7409" priority="1071" operator="beginsWith" text="ATR">
      <formula>LEFT(D12,LEN("ATR"))="ATR"</formula>
    </cfRule>
  </conditionalFormatting>
  <conditionalFormatting sqref="D12">
    <cfRule type="beginsWith" dxfId="7408" priority="1070" operator="beginsWith" text="ATD">
      <formula>LEFT(D12,LEN("ATD"))="ATD"</formula>
    </cfRule>
  </conditionalFormatting>
  <conditionalFormatting sqref="D12">
    <cfRule type="beginsWith" dxfId="7407" priority="1069" stopIfTrue="1" operator="beginsWith" text="DP">
      <formula>LEFT(D12,LEN("DP"))="DP"</formula>
    </cfRule>
  </conditionalFormatting>
  <conditionalFormatting sqref="B15:D18">
    <cfRule type="expression" dxfId="7406" priority="1065">
      <formula>A15="FÉRIAS"</formula>
    </cfRule>
    <cfRule type="expression" dxfId="7405" priority="1066">
      <formula>A15="FERIADO"</formula>
    </cfRule>
    <cfRule type="expression" dxfId="7404" priority="1067">
      <formula>A15="ATESTADO"</formula>
    </cfRule>
    <cfRule type="expression" dxfId="7403" priority="1068">
      <formula>A15="NTRAB"</formula>
    </cfRule>
  </conditionalFormatting>
  <conditionalFormatting sqref="D20">
    <cfRule type="beginsWith" dxfId="7402" priority="1063" operator="beginsWith" text="FER">
      <formula>LEFT(D20,LEN("FER"))="FER"</formula>
    </cfRule>
    <cfRule type="beginsWith" dxfId="7401" priority="1064" operator="beginsWith" text="FRS">
      <formula>LEFT(D20,LEN("FRS"))="FRS"</formula>
    </cfRule>
  </conditionalFormatting>
  <conditionalFormatting sqref="D20">
    <cfRule type="beginsWith" dxfId="7400" priority="1062" operator="beginsWith" text="NT">
      <formula>LEFT(D20,LEN("NT"))="NT"</formula>
    </cfRule>
  </conditionalFormatting>
  <conditionalFormatting sqref="D20">
    <cfRule type="beginsWith" dxfId="7399" priority="1059" operator="beginsWith" text="ANT">
      <formula>LEFT(D20,LEN("ANT"))="ANT"</formula>
    </cfRule>
    <cfRule type="beginsWith" dxfId="7398" priority="1060" operator="beginsWith" text="FAL">
      <formula>LEFT(D20,LEN("FAL"))="FAL"</formula>
    </cfRule>
    <cfRule type="beginsWith" dxfId="7397" priority="1061" operator="beginsWith" text="OK">
      <formula>LEFT(D20,LEN("OK"))="OK"</formula>
    </cfRule>
  </conditionalFormatting>
  <conditionalFormatting sqref="D20">
    <cfRule type="beginsWith" dxfId="7396" priority="1058" operator="beginsWith" text="ATR">
      <formula>LEFT(D20,LEN("ATR"))="ATR"</formula>
    </cfRule>
  </conditionalFormatting>
  <conditionalFormatting sqref="D20">
    <cfRule type="beginsWith" dxfId="7395" priority="1057" operator="beginsWith" text="ATD">
      <formula>LEFT(D20,LEN("ATD"))="ATD"</formula>
    </cfRule>
  </conditionalFormatting>
  <conditionalFormatting sqref="D20">
    <cfRule type="beginsWith" dxfId="7394" priority="1056" operator="beginsWith" text="DP">
      <formula>LEFT(D20,LEN("DP"))="DP"</formula>
    </cfRule>
  </conditionalFormatting>
  <conditionalFormatting sqref="D19">
    <cfRule type="beginsWith" dxfId="7393" priority="1054" operator="beginsWith" text="FER">
      <formula>LEFT(D19,LEN("FER"))="FER"</formula>
    </cfRule>
    <cfRule type="beginsWith" dxfId="7392" priority="1055" operator="beginsWith" text="FRS">
      <formula>LEFT(D19,LEN("FRS"))="FRS"</formula>
    </cfRule>
  </conditionalFormatting>
  <conditionalFormatting sqref="D19">
    <cfRule type="beginsWith" dxfId="7391" priority="1053" operator="beginsWith" text="NT">
      <formula>LEFT(D19,LEN("NT"))="NT"</formula>
    </cfRule>
  </conditionalFormatting>
  <conditionalFormatting sqref="D19">
    <cfRule type="beginsWith" dxfId="7390" priority="1050" operator="beginsWith" text="ANT">
      <formula>LEFT(D19,LEN("ANT"))="ANT"</formula>
    </cfRule>
    <cfRule type="beginsWith" dxfId="7389" priority="1051" operator="beginsWith" text="FAL">
      <formula>LEFT(D19,LEN("FAL"))="FAL"</formula>
    </cfRule>
    <cfRule type="beginsWith" dxfId="7388" priority="1052" operator="beginsWith" text="OK">
      <formula>LEFT(D19,LEN("OK"))="OK"</formula>
    </cfRule>
  </conditionalFormatting>
  <conditionalFormatting sqref="D19">
    <cfRule type="beginsWith" dxfId="7387" priority="1049" operator="beginsWith" text="ATR">
      <formula>LEFT(D19,LEN("ATR"))="ATR"</formula>
    </cfRule>
  </conditionalFormatting>
  <conditionalFormatting sqref="D19">
    <cfRule type="beginsWith" dxfId="7386" priority="1048" operator="beginsWith" text="ATD">
      <formula>LEFT(D19,LEN("ATD"))="ATD"</formula>
    </cfRule>
  </conditionalFormatting>
  <conditionalFormatting sqref="D19">
    <cfRule type="beginsWith" dxfId="7385" priority="1047" operator="beginsWith" text="DP">
      <formula>LEFT(D19,LEN("DP"))="DP"</formula>
    </cfRule>
  </conditionalFormatting>
  <conditionalFormatting sqref="D22">
    <cfRule type="beginsWith" dxfId="7384" priority="1045" operator="beginsWith" text="FER">
      <formula>LEFT(D22,LEN("FER"))="FER"</formula>
    </cfRule>
    <cfRule type="beginsWith" dxfId="7383" priority="1046" operator="beginsWith" text="FRS">
      <formula>LEFT(D22,LEN("FRS"))="FRS"</formula>
    </cfRule>
  </conditionalFormatting>
  <conditionalFormatting sqref="D22">
    <cfRule type="beginsWith" dxfId="7382" priority="1044" operator="beginsWith" text="NT">
      <formula>LEFT(D22,LEN("NT"))="NT"</formula>
    </cfRule>
  </conditionalFormatting>
  <conditionalFormatting sqref="D22">
    <cfRule type="beginsWith" dxfId="7381" priority="1041" operator="beginsWith" text="ANT">
      <formula>LEFT(D22,LEN("ANT"))="ANT"</formula>
    </cfRule>
    <cfRule type="beginsWith" dxfId="7380" priority="1042" operator="beginsWith" text="FAL">
      <formula>LEFT(D22,LEN("FAL"))="FAL"</formula>
    </cfRule>
    <cfRule type="beginsWith" dxfId="7379" priority="1043" operator="beginsWith" text="OK">
      <formula>LEFT(D22,LEN("OK"))="OK"</formula>
    </cfRule>
  </conditionalFormatting>
  <conditionalFormatting sqref="D22">
    <cfRule type="beginsWith" dxfId="7378" priority="1040" operator="beginsWith" text="ATR">
      <formula>LEFT(D22,LEN("ATR"))="ATR"</formula>
    </cfRule>
  </conditionalFormatting>
  <conditionalFormatting sqref="D22">
    <cfRule type="beginsWith" dxfId="7377" priority="1039" operator="beginsWith" text="ATD">
      <formula>LEFT(D22,LEN("ATD"))="ATD"</formula>
    </cfRule>
  </conditionalFormatting>
  <conditionalFormatting sqref="D22">
    <cfRule type="beginsWith" dxfId="7376" priority="1038" stopIfTrue="1" operator="beginsWith" text="DP">
      <formula>LEFT(D22,LEN("DP"))="DP"</formula>
    </cfRule>
  </conditionalFormatting>
  <conditionalFormatting sqref="D21">
    <cfRule type="beginsWith" dxfId="7375" priority="1036" operator="beginsWith" text="FER">
      <formula>LEFT(D21,LEN("FER"))="FER"</formula>
    </cfRule>
    <cfRule type="beginsWith" dxfId="7374" priority="1037" operator="beginsWith" text="FRS">
      <formula>LEFT(D21,LEN("FRS"))="FRS"</formula>
    </cfRule>
  </conditionalFormatting>
  <conditionalFormatting sqref="D21">
    <cfRule type="beginsWith" dxfId="7373" priority="1035" operator="beginsWith" text="NT">
      <formula>LEFT(D21,LEN("NT"))="NT"</formula>
    </cfRule>
  </conditionalFormatting>
  <conditionalFormatting sqref="D21">
    <cfRule type="beginsWith" dxfId="7372" priority="1032" operator="beginsWith" text="ANT">
      <formula>LEFT(D21,LEN("ANT"))="ANT"</formula>
    </cfRule>
    <cfRule type="beginsWith" dxfId="7371" priority="1033" operator="beginsWith" text="FAL">
      <formula>LEFT(D21,LEN("FAL"))="FAL"</formula>
    </cfRule>
    <cfRule type="beginsWith" dxfId="7370" priority="1034" operator="beginsWith" text="OK">
      <formula>LEFT(D21,LEN("OK"))="OK"</formula>
    </cfRule>
  </conditionalFormatting>
  <conditionalFormatting sqref="D21">
    <cfRule type="beginsWith" dxfId="7369" priority="1031" operator="beginsWith" text="ATR">
      <formula>LEFT(D21,LEN("ATR"))="ATR"</formula>
    </cfRule>
  </conditionalFormatting>
  <conditionalFormatting sqref="D21">
    <cfRule type="beginsWith" dxfId="7368" priority="1030" operator="beginsWith" text="ATD">
      <formula>LEFT(D21,LEN("ATD"))="ATD"</formula>
    </cfRule>
  </conditionalFormatting>
  <conditionalFormatting sqref="D21">
    <cfRule type="beginsWith" dxfId="7367" priority="1029" operator="beginsWith" text="DP">
      <formula>LEFT(D21,LEN("DP"))="DP"</formula>
    </cfRule>
  </conditionalFormatting>
  <conditionalFormatting sqref="D24">
    <cfRule type="beginsWith" dxfId="7366" priority="1027" operator="beginsWith" text="FER">
      <formula>LEFT(D24,LEN("FER"))="FER"</formula>
    </cfRule>
    <cfRule type="beginsWith" dxfId="7365" priority="1028" operator="beginsWith" text="FRS">
      <formula>LEFT(D24,LEN("FRS"))="FRS"</formula>
    </cfRule>
  </conditionalFormatting>
  <conditionalFormatting sqref="D24">
    <cfRule type="beginsWith" dxfId="7364" priority="1026" operator="beginsWith" text="NT">
      <formula>LEFT(D24,LEN("NT"))="NT"</formula>
    </cfRule>
  </conditionalFormatting>
  <conditionalFormatting sqref="D24">
    <cfRule type="beginsWith" dxfId="7363" priority="1023" operator="beginsWith" text="ANT">
      <formula>LEFT(D24,LEN("ANT"))="ANT"</formula>
    </cfRule>
    <cfRule type="beginsWith" dxfId="7362" priority="1024" operator="beginsWith" text="FAL">
      <formula>LEFT(D24,LEN("FAL"))="FAL"</formula>
    </cfRule>
    <cfRule type="beginsWith" dxfId="7361" priority="1025" operator="beginsWith" text="OK">
      <formula>LEFT(D24,LEN("OK"))="OK"</formula>
    </cfRule>
  </conditionalFormatting>
  <conditionalFormatting sqref="D24">
    <cfRule type="beginsWith" dxfId="7360" priority="1022" operator="beginsWith" text="ATR">
      <formula>LEFT(D24,LEN("ATR"))="ATR"</formula>
    </cfRule>
  </conditionalFormatting>
  <conditionalFormatting sqref="D24">
    <cfRule type="beginsWith" dxfId="7359" priority="1021" operator="beginsWith" text="ATD">
      <formula>LEFT(D24,LEN("ATD"))="ATD"</formula>
    </cfRule>
  </conditionalFormatting>
  <conditionalFormatting sqref="D24">
    <cfRule type="beginsWith" dxfId="7358" priority="1020" operator="beginsWith" text="DP">
      <formula>LEFT(D24,LEN("DP"))="DP"</formula>
    </cfRule>
  </conditionalFormatting>
  <conditionalFormatting sqref="D23">
    <cfRule type="beginsWith" dxfId="7357" priority="1018" operator="beginsWith" text="FER">
      <formula>LEFT(D23,LEN("FER"))="FER"</formula>
    </cfRule>
    <cfRule type="beginsWith" dxfId="7356" priority="1019" operator="beginsWith" text="FRS">
      <formula>LEFT(D23,LEN("FRS"))="FRS"</formula>
    </cfRule>
  </conditionalFormatting>
  <conditionalFormatting sqref="D23">
    <cfRule type="beginsWith" dxfId="7355" priority="1017" operator="beginsWith" text="NT">
      <formula>LEFT(D23,LEN("NT"))="NT"</formula>
    </cfRule>
  </conditionalFormatting>
  <conditionalFormatting sqref="D23">
    <cfRule type="beginsWith" dxfId="7354" priority="1014" operator="beginsWith" text="ANT">
      <formula>LEFT(D23,LEN("ANT"))="ANT"</formula>
    </cfRule>
    <cfRule type="beginsWith" dxfId="7353" priority="1015" operator="beginsWith" text="FAL">
      <formula>LEFT(D23,LEN("FAL"))="FAL"</formula>
    </cfRule>
    <cfRule type="beginsWith" dxfId="7352" priority="1016" operator="beginsWith" text="OK">
      <formula>LEFT(D23,LEN("OK"))="OK"</formula>
    </cfRule>
  </conditionalFormatting>
  <conditionalFormatting sqref="D23">
    <cfRule type="beginsWith" dxfId="7351" priority="1013" operator="beginsWith" text="ATR">
      <formula>LEFT(D23,LEN("ATR"))="ATR"</formula>
    </cfRule>
  </conditionalFormatting>
  <conditionalFormatting sqref="D23">
    <cfRule type="beginsWith" dxfId="7350" priority="1012" operator="beginsWith" text="ATD">
      <formula>LEFT(D23,LEN("ATD"))="ATD"</formula>
    </cfRule>
  </conditionalFormatting>
  <conditionalFormatting sqref="D23">
    <cfRule type="beginsWith" dxfId="7349" priority="1011" operator="beginsWith" text="DP">
      <formula>LEFT(D23,LEN("DP"))="DP"</formula>
    </cfRule>
  </conditionalFormatting>
  <conditionalFormatting sqref="D26">
    <cfRule type="beginsWith" dxfId="7348" priority="1009" operator="beginsWith" text="FER">
      <formula>LEFT(D26,LEN("FER"))="FER"</formula>
    </cfRule>
    <cfRule type="beginsWith" dxfId="7347" priority="1010" operator="beginsWith" text="FRS">
      <formula>LEFT(D26,LEN("FRS"))="FRS"</formula>
    </cfRule>
  </conditionalFormatting>
  <conditionalFormatting sqref="D26">
    <cfRule type="beginsWith" dxfId="7346" priority="1008" operator="beginsWith" text="NT">
      <formula>LEFT(D26,LEN("NT"))="NT"</formula>
    </cfRule>
  </conditionalFormatting>
  <conditionalFormatting sqref="D26">
    <cfRule type="beginsWith" dxfId="7345" priority="1005" operator="beginsWith" text="ANT">
      <formula>LEFT(D26,LEN("ANT"))="ANT"</formula>
    </cfRule>
    <cfRule type="beginsWith" dxfId="7344" priority="1006" operator="beginsWith" text="FAL">
      <formula>LEFT(D26,LEN("FAL"))="FAL"</formula>
    </cfRule>
    <cfRule type="beginsWith" dxfId="7343" priority="1007" operator="beginsWith" text="OK">
      <formula>LEFT(D26,LEN("OK"))="OK"</formula>
    </cfRule>
  </conditionalFormatting>
  <conditionalFormatting sqref="D26">
    <cfRule type="beginsWith" dxfId="7342" priority="1004" operator="beginsWith" text="ATR">
      <formula>LEFT(D26,LEN("ATR"))="ATR"</formula>
    </cfRule>
  </conditionalFormatting>
  <conditionalFormatting sqref="D26">
    <cfRule type="beginsWith" dxfId="7341" priority="1003" operator="beginsWith" text="ATD">
      <formula>LEFT(D26,LEN("ATD"))="ATD"</formula>
    </cfRule>
  </conditionalFormatting>
  <conditionalFormatting sqref="D26">
    <cfRule type="beginsWith" dxfId="7340" priority="1002" stopIfTrue="1" operator="beginsWith" text="DP">
      <formula>LEFT(D26,LEN("DP"))="DP"</formula>
    </cfRule>
  </conditionalFormatting>
  <conditionalFormatting sqref="D25">
    <cfRule type="beginsWith" dxfId="7339" priority="1000" operator="beginsWith" text="FER">
      <formula>LEFT(D25,LEN("FER"))="FER"</formula>
    </cfRule>
    <cfRule type="beginsWith" dxfId="7338" priority="1001" operator="beginsWith" text="FRS">
      <formula>LEFT(D25,LEN("FRS"))="FRS"</formula>
    </cfRule>
  </conditionalFormatting>
  <conditionalFormatting sqref="D25">
    <cfRule type="beginsWith" dxfId="7337" priority="999" operator="beginsWith" text="NT">
      <formula>LEFT(D25,LEN("NT"))="NT"</formula>
    </cfRule>
  </conditionalFormatting>
  <conditionalFormatting sqref="D25">
    <cfRule type="beginsWith" dxfId="7336" priority="996" operator="beginsWith" text="ANT">
      <formula>LEFT(D25,LEN("ANT"))="ANT"</formula>
    </cfRule>
    <cfRule type="beginsWith" dxfId="7335" priority="997" operator="beginsWith" text="FAL">
      <formula>LEFT(D25,LEN("FAL"))="FAL"</formula>
    </cfRule>
    <cfRule type="beginsWith" dxfId="7334" priority="998" operator="beginsWith" text="OK">
      <formula>LEFT(D25,LEN("OK"))="OK"</formula>
    </cfRule>
  </conditionalFormatting>
  <conditionalFormatting sqref="D25">
    <cfRule type="beginsWith" dxfId="7333" priority="995" operator="beginsWith" text="ATR">
      <formula>LEFT(D25,LEN("ATR"))="ATR"</formula>
    </cfRule>
  </conditionalFormatting>
  <conditionalFormatting sqref="D25">
    <cfRule type="beginsWith" dxfId="7332" priority="994" operator="beginsWith" text="ATD">
      <formula>LEFT(D25,LEN("ATD"))="ATD"</formula>
    </cfRule>
  </conditionalFormatting>
  <conditionalFormatting sqref="D25">
    <cfRule type="beginsWith" dxfId="7331" priority="993" operator="beginsWith" text="DP">
      <formula>LEFT(D25,LEN("DP"))="DP"</formula>
    </cfRule>
  </conditionalFormatting>
  <conditionalFormatting sqref="D28">
    <cfRule type="beginsWith" dxfId="7330" priority="991" operator="beginsWith" text="FER">
      <formula>LEFT(D28,LEN("FER"))="FER"</formula>
    </cfRule>
    <cfRule type="beginsWith" dxfId="7329" priority="992" operator="beginsWith" text="FRS">
      <formula>LEFT(D28,LEN("FRS"))="FRS"</formula>
    </cfRule>
  </conditionalFormatting>
  <conditionalFormatting sqref="D28">
    <cfRule type="beginsWith" dxfId="7328" priority="990" operator="beginsWith" text="NT">
      <formula>LEFT(D28,LEN("NT"))="NT"</formula>
    </cfRule>
  </conditionalFormatting>
  <conditionalFormatting sqref="D28">
    <cfRule type="beginsWith" dxfId="7327" priority="987" operator="beginsWith" text="ANT">
      <formula>LEFT(D28,LEN("ANT"))="ANT"</formula>
    </cfRule>
    <cfRule type="beginsWith" dxfId="7326" priority="988" operator="beginsWith" text="FAL">
      <formula>LEFT(D28,LEN("FAL"))="FAL"</formula>
    </cfRule>
    <cfRule type="beginsWith" dxfId="7325" priority="989" operator="beginsWith" text="OK">
      <formula>LEFT(D28,LEN("OK"))="OK"</formula>
    </cfRule>
  </conditionalFormatting>
  <conditionalFormatting sqref="D28">
    <cfRule type="beginsWith" dxfId="7324" priority="986" operator="beginsWith" text="ATR">
      <formula>LEFT(D28,LEN("ATR"))="ATR"</formula>
    </cfRule>
  </conditionalFormatting>
  <conditionalFormatting sqref="D28">
    <cfRule type="beginsWith" dxfId="7323" priority="985" operator="beginsWith" text="ATD">
      <formula>LEFT(D28,LEN("ATD"))="ATD"</formula>
    </cfRule>
  </conditionalFormatting>
  <conditionalFormatting sqref="D28">
    <cfRule type="beginsWith" dxfId="7322" priority="984" operator="beginsWith" text="DP">
      <formula>LEFT(D28,LEN("DP"))="DP"</formula>
    </cfRule>
  </conditionalFormatting>
  <conditionalFormatting sqref="D27">
    <cfRule type="beginsWith" dxfId="7321" priority="982" operator="beginsWith" text="FER">
      <formula>LEFT(D27,LEN("FER"))="FER"</formula>
    </cfRule>
    <cfRule type="beginsWith" dxfId="7320" priority="983" operator="beginsWith" text="FRS">
      <formula>LEFT(D27,LEN("FRS"))="FRS"</formula>
    </cfRule>
  </conditionalFormatting>
  <conditionalFormatting sqref="D27">
    <cfRule type="beginsWith" dxfId="7319" priority="981" operator="beginsWith" text="NT">
      <formula>LEFT(D27,LEN("NT"))="NT"</formula>
    </cfRule>
  </conditionalFormatting>
  <conditionalFormatting sqref="D27">
    <cfRule type="beginsWith" dxfId="7318" priority="978" operator="beginsWith" text="ANT">
      <formula>LEFT(D27,LEN("ANT"))="ANT"</formula>
    </cfRule>
    <cfRule type="beginsWith" dxfId="7317" priority="979" operator="beginsWith" text="FAL">
      <formula>LEFT(D27,LEN("FAL"))="FAL"</formula>
    </cfRule>
    <cfRule type="beginsWith" dxfId="7316" priority="980" operator="beginsWith" text="OK">
      <formula>LEFT(D27,LEN("OK"))="OK"</formula>
    </cfRule>
  </conditionalFormatting>
  <conditionalFormatting sqref="D27">
    <cfRule type="beginsWith" dxfId="7315" priority="977" operator="beginsWith" text="ATR">
      <formula>LEFT(D27,LEN("ATR"))="ATR"</formula>
    </cfRule>
  </conditionalFormatting>
  <conditionalFormatting sqref="D27">
    <cfRule type="beginsWith" dxfId="7314" priority="976" operator="beginsWith" text="ATD">
      <formula>LEFT(D27,LEN("ATD"))="ATD"</formula>
    </cfRule>
  </conditionalFormatting>
  <conditionalFormatting sqref="D27">
    <cfRule type="beginsWith" dxfId="7313" priority="975" operator="beginsWith" text="DP">
      <formula>LEFT(D27,LEN("DP"))="DP"</formula>
    </cfRule>
  </conditionalFormatting>
  <conditionalFormatting sqref="D30">
    <cfRule type="beginsWith" dxfId="7312" priority="973" operator="beginsWith" text="FER">
      <formula>LEFT(D30,LEN("FER"))="FER"</formula>
    </cfRule>
    <cfRule type="beginsWith" dxfId="7311" priority="974" operator="beginsWith" text="FRS">
      <formula>LEFT(D30,LEN("FRS"))="FRS"</formula>
    </cfRule>
  </conditionalFormatting>
  <conditionalFormatting sqref="D30">
    <cfRule type="beginsWith" dxfId="7310" priority="972" operator="beginsWith" text="NT">
      <formula>LEFT(D30,LEN("NT"))="NT"</formula>
    </cfRule>
  </conditionalFormatting>
  <conditionalFormatting sqref="D30">
    <cfRule type="beginsWith" dxfId="7309" priority="969" operator="beginsWith" text="ANT">
      <formula>LEFT(D30,LEN("ANT"))="ANT"</formula>
    </cfRule>
    <cfRule type="beginsWith" dxfId="7308" priority="970" operator="beginsWith" text="FAL">
      <formula>LEFT(D30,LEN("FAL"))="FAL"</formula>
    </cfRule>
    <cfRule type="beginsWith" dxfId="7307" priority="971" operator="beginsWith" text="OK">
      <formula>LEFT(D30,LEN("OK"))="OK"</formula>
    </cfRule>
  </conditionalFormatting>
  <conditionalFormatting sqref="D30">
    <cfRule type="beginsWith" dxfId="7306" priority="968" operator="beginsWith" text="ATR">
      <formula>LEFT(D30,LEN("ATR"))="ATR"</formula>
    </cfRule>
  </conditionalFormatting>
  <conditionalFormatting sqref="D30">
    <cfRule type="beginsWith" dxfId="7305" priority="967" operator="beginsWith" text="ATD">
      <formula>LEFT(D30,LEN("ATD"))="ATD"</formula>
    </cfRule>
  </conditionalFormatting>
  <conditionalFormatting sqref="D30">
    <cfRule type="beginsWith" dxfId="7304" priority="966" stopIfTrue="1" operator="beginsWith" text="DP">
      <formula>LEFT(D30,LEN("DP"))="DP"</formula>
    </cfRule>
  </conditionalFormatting>
  <conditionalFormatting sqref="D29">
    <cfRule type="beginsWith" dxfId="7303" priority="964" operator="beginsWith" text="FER">
      <formula>LEFT(D29,LEN("FER"))="FER"</formula>
    </cfRule>
    <cfRule type="beginsWith" dxfId="7302" priority="965" operator="beginsWith" text="FRS">
      <formula>LEFT(D29,LEN("FRS"))="FRS"</formula>
    </cfRule>
  </conditionalFormatting>
  <conditionalFormatting sqref="D29">
    <cfRule type="beginsWith" dxfId="7301" priority="963" operator="beginsWith" text="NT">
      <formula>LEFT(D29,LEN("NT"))="NT"</formula>
    </cfRule>
  </conditionalFormatting>
  <conditionalFormatting sqref="D29">
    <cfRule type="beginsWith" dxfId="7300" priority="960" operator="beginsWith" text="ANT">
      <formula>LEFT(D29,LEN("ANT"))="ANT"</formula>
    </cfRule>
    <cfRule type="beginsWith" dxfId="7299" priority="961" operator="beginsWith" text="FAL">
      <formula>LEFT(D29,LEN("FAL"))="FAL"</formula>
    </cfRule>
    <cfRule type="beginsWith" dxfId="7298" priority="962" operator="beginsWith" text="OK">
      <formula>LEFT(D29,LEN("OK"))="OK"</formula>
    </cfRule>
  </conditionalFormatting>
  <conditionalFormatting sqref="D29">
    <cfRule type="beginsWith" dxfId="7297" priority="959" operator="beginsWith" text="ATR">
      <formula>LEFT(D29,LEN("ATR"))="ATR"</formula>
    </cfRule>
  </conditionalFormatting>
  <conditionalFormatting sqref="D29">
    <cfRule type="beginsWith" dxfId="7296" priority="958" operator="beginsWith" text="ATD">
      <formula>LEFT(D29,LEN("ATD"))="ATD"</formula>
    </cfRule>
  </conditionalFormatting>
  <conditionalFormatting sqref="D29">
    <cfRule type="beginsWith" dxfId="7295" priority="957" operator="beginsWith" text="DP">
      <formula>LEFT(D29,LEN("DP"))="DP"</formula>
    </cfRule>
  </conditionalFormatting>
  <conditionalFormatting sqref="D32">
    <cfRule type="beginsWith" dxfId="7294" priority="955" operator="beginsWith" text="FER">
      <formula>LEFT(D32,LEN("FER"))="FER"</formula>
    </cfRule>
    <cfRule type="beginsWith" dxfId="7293" priority="956" operator="beginsWith" text="FRS">
      <formula>LEFT(D32,LEN("FRS"))="FRS"</formula>
    </cfRule>
  </conditionalFormatting>
  <conditionalFormatting sqref="D32">
    <cfRule type="beginsWith" dxfId="7292" priority="954" operator="beginsWith" text="NT">
      <formula>LEFT(D32,LEN("NT"))="NT"</formula>
    </cfRule>
  </conditionalFormatting>
  <conditionalFormatting sqref="D32">
    <cfRule type="beginsWith" dxfId="7291" priority="951" operator="beginsWith" text="ANT">
      <formula>LEFT(D32,LEN("ANT"))="ANT"</formula>
    </cfRule>
    <cfRule type="beginsWith" dxfId="7290" priority="952" operator="beginsWith" text="FAL">
      <formula>LEFT(D32,LEN("FAL"))="FAL"</formula>
    </cfRule>
    <cfRule type="beginsWith" dxfId="7289" priority="953" operator="beginsWith" text="OK">
      <formula>LEFT(D32,LEN("OK"))="OK"</formula>
    </cfRule>
  </conditionalFormatting>
  <conditionalFormatting sqref="D32">
    <cfRule type="beginsWith" dxfId="7288" priority="950" operator="beginsWith" text="ATR">
      <formula>LEFT(D32,LEN("ATR"))="ATR"</formula>
    </cfRule>
  </conditionalFormatting>
  <conditionalFormatting sqref="D32">
    <cfRule type="beginsWith" dxfId="7287" priority="949" operator="beginsWith" text="ATD">
      <formula>LEFT(D32,LEN("ATD"))="ATD"</formula>
    </cfRule>
  </conditionalFormatting>
  <conditionalFormatting sqref="D32">
    <cfRule type="beginsWith" dxfId="7286" priority="948" operator="beginsWith" text="DP">
      <formula>LEFT(D32,LEN("DP"))="DP"</formula>
    </cfRule>
  </conditionalFormatting>
  <conditionalFormatting sqref="D31">
    <cfRule type="beginsWith" dxfId="7285" priority="946" operator="beginsWith" text="FER">
      <formula>LEFT(D31,LEN("FER"))="FER"</formula>
    </cfRule>
    <cfRule type="beginsWith" dxfId="7284" priority="947" operator="beginsWith" text="FRS">
      <formula>LEFT(D31,LEN("FRS"))="FRS"</formula>
    </cfRule>
  </conditionalFormatting>
  <conditionalFormatting sqref="D31">
    <cfRule type="beginsWith" dxfId="7283" priority="945" operator="beginsWith" text="NT">
      <formula>LEFT(D31,LEN("NT"))="NT"</formula>
    </cfRule>
  </conditionalFormatting>
  <conditionalFormatting sqref="D31">
    <cfRule type="beginsWith" dxfId="7282" priority="942" operator="beginsWith" text="ANT">
      <formula>LEFT(D31,LEN("ANT"))="ANT"</formula>
    </cfRule>
    <cfRule type="beginsWith" dxfId="7281" priority="943" operator="beginsWith" text="FAL">
      <formula>LEFT(D31,LEN("FAL"))="FAL"</formula>
    </cfRule>
    <cfRule type="beginsWith" dxfId="7280" priority="944" operator="beginsWith" text="OK">
      <formula>LEFT(D31,LEN("OK"))="OK"</formula>
    </cfRule>
  </conditionalFormatting>
  <conditionalFormatting sqref="D31">
    <cfRule type="beginsWith" dxfId="7279" priority="941" operator="beginsWith" text="ATR">
      <formula>LEFT(D31,LEN("ATR"))="ATR"</formula>
    </cfRule>
  </conditionalFormatting>
  <conditionalFormatting sqref="D31">
    <cfRule type="beginsWith" dxfId="7278" priority="940" operator="beginsWith" text="ATD">
      <formula>LEFT(D31,LEN("ATD"))="ATD"</formula>
    </cfRule>
  </conditionalFormatting>
  <conditionalFormatting sqref="D31">
    <cfRule type="beginsWith" dxfId="7277" priority="939" operator="beginsWith" text="DP">
      <formula>LEFT(D31,LEN("DP"))="DP"</formula>
    </cfRule>
  </conditionalFormatting>
  <conditionalFormatting sqref="D34">
    <cfRule type="beginsWith" dxfId="7276" priority="937" operator="beginsWith" text="FER">
      <formula>LEFT(D34,LEN("FER"))="FER"</formula>
    </cfRule>
    <cfRule type="beginsWith" dxfId="7275" priority="938" operator="beginsWith" text="FRS">
      <formula>LEFT(D34,LEN("FRS"))="FRS"</formula>
    </cfRule>
  </conditionalFormatting>
  <conditionalFormatting sqref="D34">
    <cfRule type="beginsWith" dxfId="7274" priority="936" operator="beginsWith" text="NT">
      <formula>LEFT(D34,LEN("NT"))="NT"</formula>
    </cfRule>
  </conditionalFormatting>
  <conditionalFormatting sqref="D34">
    <cfRule type="beginsWith" dxfId="7273" priority="933" operator="beginsWith" text="ANT">
      <formula>LEFT(D34,LEN("ANT"))="ANT"</formula>
    </cfRule>
    <cfRule type="beginsWith" dxfId="7272" priority="934" operator="beginsWith" text="FAL">
      <formula>LEFT(D34,LEN("FAL"))="FAL"</formula>
    </cfRule>
    <cfRule type="beginsWith" dxfId="7271" priority="935" operator="beginsWith" text="OK">
      <formula>LEFT(D34,LEN("OK"))="OK"</formula>
    </cfRule>
  </conditionalFormatting>
  <conditionalFormatting sqref="D34">
    <cfRule type="beginsWith" dxfId="7270" priority="932" operator="beginsWith" text="ATR">
      <formula>LEFT(D34,LEN("ATR"))="ATR"</formula>
    </cfRule>
  </conditionalFormatting>
  <conditionalFormatting sqref="D34">
    <cfRule type="beginsWith" dxfId="7269" priority="931" operator="beginsWith" text="ATD">
      <formula>LEFT(D34,LEN("ATD"))="ATD"</formula>
    </cfRule>
  </conditionalFormatting>
  <conditionalFormatting sqref="D34">
    <cfRule type="beginsWith" dxfId="7268" priority="930" stopIfTrue="1" operator="beginsWith" text="DP">
      <formula>LEFT(D34,LEN("DP"))="DP"</formula>
    </cfRule>
  </conditionalFormatting>
  <conditionalFormatting sqref="D33">
    <cfRule type="beginsWith" dxfId="7267" priority="928" operator="beginsWith" text="FER">
      <formula>LEFT(D33,LEN("FER"))="FER"</formula>
    </cfRule>
    <cfRule type="beginsWith" dxfId="7266" priority="929" operator="beginsWith" text="FRS">
      <formula>LEFT(D33,LEN("FRS"))="FRS"</formula>
    </cfRule>
  </conditionalFormatting>
  <conditionalFormatting sqref="D33">
    <cfRule type="beginsWith" dxfId="7265" priority="927" operator="beginsWith" text="NT">
      <formula>LEFT(D33,LEN("NT"))="NT"</formula>
    </cfRule>
  </conditionalFormatting>
  <conditionalFormatting sqref="D33">
    <cfRule type="beginsWith" dxfId="7264" priority="924" operator="beginsWith" text="ANT">
      <formula>LEFT(D33,LEN("ANT"))="ANT"</formula>
    </cfRule>
    <cfRule type="beginsWith" dxfId="7263" priority="925" operator="beginsWith" text="FAL">
      <formula>LEFT(D33,LEN("FAL"))="FAL"</formula>
    </cfRule>
    <cfRule type="beginsWith" dxfId="7262" priority="926" operator="beginsWith" text="OK">
      <formula>LEFT(D33,LEN("OK"))="OK"</formula>
    </cfRule>
  </conditionalFormatting>
  <conditionalFormatting sqref="D33">
    <cfRule type="beginsWith" dxfId="7261" priority="923" operator="beginsWith" text="ATR">
      <formula>LEFT(D33,LEN("ATR"))="ATR"</formula>
    </cfRule>
  </conditionalFormatting>
  <conditionalFormatting sqref="D33">
    <cfRule type="beginsWith" dxfId="7260" priority="922" operator="beginsWith" text="ATD">
      <formula>LEFT(D33,LEN("ATD"))="ATD"</formula>
    </cfRule>
  </conditionalFormatting>
  <conditionalFormatting sqref="D33">
    <cfRule type="beginsWith" dxfId="7259" priority="921" operator="beginsWith" text="DP">
      <formula>LEFT(D33,LEN("DP"))="DP"</formula>
    </cfRule>
  </conditionalFormatting>
  <conditionalFormatting sqref="D36">
    <cfRule type="beginsWith" dxfId="7258" priority="919" operator="beginsWith" text="FER">
      <formula>LEFT(D36,LEN("FER"))="FER"</formula>
    </cfRule>
    <cfRule type="beginsWith" dxfId="7257" priority="920" operator="beginsWith" text="FRS">
      <formula>LEFT(D36,LEN("FRS"))="FRS"</formula>
    </cfRule>
  </conditionalFormatting>
  <conditionalFormatting sqref="D36">
    <cfRule type="beginsWith" dxfId="7256" priority="918" operator="beginsWith" text="NT">
      <formula>LEFT(D36,LEN("NT"))="NT"</formula>
    </cfRule>
  </conditionalFormatting>
  <conditionalFormatting sqref="D36">
    <cfRule type="beginsWith" dxfId="7255" priority="915" operator="beginsWith" text="ANT">
      <formula>LEFT(D36,LEN("ANT"))="ANT"</formula>
    </cfRule>
    <cfRule type="beginsWith" dxfId="7254" priority="916" operator="beginsWith" text="FAL">
      <formula>LEFT(D36,LEN("FAL"))="FAL"</formula>
    </cfRule>
    <cfRule type="beginsWith" dxfId="7253" priority="917" operator="beginsWith" text="OK">
      <formula>LEFT(D36,LEN("OK"))="OK"</formula>
    </cfRule>
  </conditionalFormatting>
  <conditionalFormatting sqref="D36">
    <cfRule type="beginsWith" dxfId="7252" priority="914" operator="beginsWith" text="ATR">
      <formula>LEFT(D36,LEN("ATR"))="ATR"</formula>
    </cfRule>
  </conditionalFormatting>
  <conditionalFormatting sqref="D36">
    <cfRule type="beginsWith" dxfId="7251" priority="913" operator="beginsWith" text="ATD">
      <formula>LEFT(D36,LEN("ATD"))="ATD"</formula>
    </cfRule>
  </conditionalFormatting>
  <conditionalFormatting sqref="D36">
    <cfRule type="beginsWith" dxfId="7250" priority="912" operator="beginsWith" text="DP">
      <formula>LEFT(D36,LEN("DP"))="DP"</formula>
    </cfRule>
  </conditionalFormatting>
  <conditionalFormatting sqref="D35">
    <cfRule type="beginsWith" dxfId="7249" priority="910" operator="beginsWith" text="FER">
      <formula>LEFT(D35,LEN("FER"))="FER"</formula>
    </cfRule>
    <cfRule type="beginsWith" dxfId="7248" priority="911" operator="beginsWith" text="FRS">
      <formula>LEFT(D35,LEN("FRS"))="FRS"</formula>
    </cfRule>
  </conditionalFormatting>
  <conditionalFormatting sqref="D35">
    <cfRule type="beginsWith" dxfId="7247" priority="909" operator="beginsWith" text="NT">
      <formula>LEFT(D35,LEN("NT"))="NT"</formula>
    </cfRule>
  </conditionalFormatting>
  <conditionalFormatting sqref="D35">
    <cfRule type="beginsWith" dxfId="7246" priority="906" operator="beginsWith" text="ANT">
      <formula>LEFT(D35,LEN("ANT"))="ANT"</formula>
    </cfRule>
    <cfRule type="beginsWith" dxfId="7245" priority="907" operator="beginsWith" text="FAL">
      <formula>LEFT(D35,LEN("FAL"))="FAL"</formula>
    </cfRule>
    <cfRule type="beginsWith" dxfId="7244" priority="908" operator="beginsWith" text="OK">
      <formula>LEFT(D35,LEN("OK"))="OK"</formula>
    </cfRule>
  </conditionalFormatting>
  <conditionalFormatting sqref="D35">
    <cfRule type="beginsWith" dxfId="7243" priority="905" operator="beginsWith" text="ATR">
      <formula>LEFT(D35,LEN("ATR"))="ATR"</formula>
    </cfRule>
  </conditionalFormatting>
  <conditionalFormatting sqref="D35">
    <cfRule type="beginsWith" dxfId="7242" priority="904" operator="beginsWith" text="ATD">
      <formula>LEFT(D35,LEN("ATD"))="ATD"</formula>
    </cfRule>
  </conditionalFormatting>
  <conditionalFormatting sqref="D35">
    <cfRule type="beginsWith" dxfId="7241" priority="903" operator="beginsWith" text="DP">
      <formula>LEFT(D35,LEN("DP"))="DP"</formula>
    </cfRule>
  </conditionalFormatting>
  <conditionalFormatting sqref="D38">
    <cfRule type="beginsWith" dxfId="7240" priority="901" operator="beginsWith" text="FER">
      <formula>LEFT(D38,LEN("FER"))="FER"</formula>
    </cfRule>
    <cfRule type="beginsWith" dxfId="7239" priority="902" operator="beginsWith" text="FRS">
      <formula>LEFT(D38,LEN("FRS"))="FRS"</formula>
    </cfRule>
  </conditionalFormatting>
  <conditionalFormatting sqref="D38">
    <cfRule type="beginsWith" dxfId="7238" priority="900" operator="beginsWith" text="NT">
      <formula>LEFT(D38,LEN("NT"))="NT"</formula>
    </cfRule>
  </conditionalFormatting>
  <conditionalFormatting sqref="D38">
    <cfRule type="beginsWith" dxfId="7237" priority="897" operator="beginsWith" text="ANT">
      <formula>LEFT(D38,LEN("ANT"))="ANT"</formula>
    </cfRule>
    <cfRule type="beginsWith" dxfId="7236" priority="898" operator="beginsWith" text="FAL">
      <formula>LEFT(D38,LEN("FAL"))="FAL"</formula>
    </cfRule>
    <cfRule type="beginsWith" dxfId="7235" priority="899" operator="beginsWith" text="OK">
      <formula>LEFT(D38,LEN("OK"))="OK"</formula>
    </cfRule>
  </conditionalFormatting>
  <conditionalFormatting sqref="D38">
    <cfRule type="beginsWith" dxfId="7234" priority="896" operator="beginsWith" text="ATR">
      <formula>LEFT(D38,LEN("ATR"))="ATR"</formula>
    </cfRule>
  </conditionalFormatting>
  <conditionalFormatting sqref="D38">
    <cfRule type="beginsWith" dxfId="7233" priority="895" operator="beginsWith" text="ATD">
      <formula>LEFT(D38,LEN("ATD"))="ATD"</formula>
    </cfRule>
  </conditionalFormatting>
  <conditionalFormatting sqref="D38">
    <cfRule type="beginsWith" dxfId="7232" priority="894" stopIfTrue="1" operator="beginsWith" text="DP">
      <formula>LEFT(D38,LEN("DP"))="DP"</formula>
    </cfRule>
  </conditionalFormatting>
  <conditionalFormatting sqref="D37">
    <cfRule type="beginsWith" dxfId="7231" priority="892" operator="beginsWith" text="FER">
      <formula>LEFT(D37,LEN("FER"))="FER"</formula>
    </cfRule>
    <cfRule type="beginsWith" dxfId="7230" priority="893" operator="beginsWith" text="FRS">
      <formula>LEFT(D37,LEN("FRS"))="FRS"</formula>
    </cfRule>
  </conditionalFormatting>
  <conditionalFormatting sqref="D37">
    <cfRule type="beginsWith" dxfId="7229" priority="891" operator="beginsWith" text="NT">
      <formula>LEFT(D37,LEN("NT"))="NT"</formula>
    </cfRule>
  </conditionalFormatting>
  <conditionalFormatting sqref="D37">
    <cfRule type="beginsWith" dxfId="7228" priority="888" operator="beginsWith" text="ANT">
      <formula>LEFT(D37,LEN("ANT"))="ANT"</formula>
    </cfRule>
    <cfRule type="beginsWith" dxfId="7227" priority="889" operator="beginsWith" text="FAL">
      <formula>LEFT(D37,LEN("FAL"))="FAL"</formula>
    </cfRule>
    <cfRule type="beginsWith" dxfId="7226" priority="890" operator="beginsWith" text="OK">
      <formula>LEFT(D37,LEN("OK"))="OK"</formula>
    </cfRule>
  </conditionalFormatting>
  <conditionalFormatting sqref="D37">
    <cfRule type="beginsWith" dxfId="7225" priority="887" operator="beginsWith" text="ATR">
      <formula>LEFT(D37,LEN("ATR"))="ATR"</formula>
    </cfRule>
  </conditionalFormatting>
  <conditionalFormatting sqref="D37">
    <cfRule type="beginsWith" dxfId="7224" priority="886" operator="beginsWith" text="ATD">
      <formula>LEFT(D37,LEN("ATD"))="ATD"</formula>
    </cfRule>
  </conditionalFormatting>
  <conditionalFormatting sqref="D37">
    <cfRule type="beginsWith" dxfId="7223" priority="885" operator="beginsWith" text="DP">
      <formula>LEFT(D37,LEN("DP"))="DP"</formula>
    </cfRule>
  </conditionalFormatting>
  <conditionalFormatting sqref="B41:D42">
    <cfRule type="expression" dxfId="7222" priority="881">
      <formula>A39="FERIADO"</formula>
    </cfRule>
    <cfRule type="expression" dxfId="7221" priority="882">
      <formula>A39="FÉRIAS"</formula>
    </cfRule>
    <cfRule type="expression" dxfId="7220" priority="883">
      <formula>A39="ATESTADO"</formula>
    </cfRule>
    <cfRule type="expression" dxfId="7219" priority="884">
      <formula>A39="NTRAB"</formula>
    </cfRule>
  </conditionalFormatting>
  <conditionalFormatting sqref="D39">
    <cfRule type="beginsWith" dxfId="7218" priority="878" operator="beginsWith" text="DP">
      <formula>LEFT(D39,LEN("DP"))="DP"</formula>
    </cfRule>
    <cfRule type="beginsWith" dxfId="7217" priority="879" operator="beginsWith" text="FER">
      <formula>LEFT(D39,LEN("FER"))="FER"</formula>
    </cfRule>
    <cfRule type="beginsWith" dxfId="7216" priority="880" operator="beginsWith" text="FRS">
      <formula>LEFT(D39,LEN("FRS"))="FRS"</formula>
    </cfRule>
  </conditionalFormatting>
  <conditionalFormatting sqref="D39">
    <cfRule type="beginsWith" dxfId="7215" priority="877" operator="beginsWith" text="NT">
      <formula>LEFT(D39,LEN("NT"))="NT"</formula>
    </cfRule>
  </conditionalFormatting>
  <conditionalFormatting sqref="D39">
    <cfRule type="beginsWith" dxfId="7214" priority="874" operator="beginsWith" text="ANT">
      <formula>LEFT(D39,LEN("ANT"))="ANT"</formula>
    </cfRule>
    <cfRule type="beginsWith" dxfId="7213" priority="875" operator="beginsWith" text="FAL">
      <formula>LEFT(D39,LEN("FAL"))="FAL"</formula>
    </cfRule>
    <cfRule type="beginsWith" dxfId="7212" priority="876" operator="beginsWith" text="OK">
      <formula>LEFT(D39,LEN("OK"))="OK"</formula>
    </cfRule>
  </conditionalFormatting>
  <conditionalFormatting sqref="D39">
    <cfRule type="beginsWith" dxfId="7211" priority="873" operator="beginsWith" text="ATR">
      <formula>LEFT(D39,LEN("ATR"))="ATR"</formula>
    </cfRule>
  </conditionalFormatting>
  <conditionalFormatting sqref="D39">
    <cfRule type="beginsWith" dxfId="7210" priority="872" operator="beginsWith" text="ATD">
      <formula>LEFT(D39,LEN("ATD"))="ATD"</formula>
    </cfRule>
  </conditionalFormatting>
  <conditionalFormatting sqref="D40">
    <cfRule type="beginsWith" dxfId="7209" priority="870" operator="beginsWith" text="FER">
      <formula>LEFT(D40,LEN("FER"))="FER"</formula>
    </cfRule>
    <cfRule type="beginsWith" dxfId="7208" priority="871" operator="beginsWith" text="FRS">
      <formula>LEFT(D40,LEN("FRS"))="FRS"</formula>
    </cfRule>
  </conditionalFormatting>
  <conditionalFormatting sqref="D40">
    <cfRule type="beginsWith" dxfId="7207" priority="869" operator="beginsWith" text="NT">
      <formula>LEFT(D40,LEN("NT"))="NT"</formula>
    </cfRule>
  </conditionalFormatting>
  <conditionalFormatting sqref="D40">
    <cfRule type="beginsWith" dxfId="7206" priority="866" operator="beginsWith" text="ANT">
      <formula>LEFT(D40,LEN("ANT"))="ANT"</formula>
    </cfRule>
    <cfRule type="beginsWith" dxfId="7205" priority="867" operator="beginsWith" text="FAL">
      <formula>LEFT(D40,LEN("FAL"))="FAL"</formula>
    </cfRule>
    <cfRule type="beginsWith" dxfId="7204" priority="868" operator="beginsWith" text="OK">
      <formula>LEFT(D40,LEN("OK"))="OK"</formula>
    </cfRule>
  </conditionalFormatting>
  <conditionalFormatting sqref="D40">
    <cfRule type="beginsWith" dxfId="7203" priority="865" operator="beginsWith" text="ATR">
      <formula>LEFT(D40,LEN("ATR"))="ATR"</formula>
    </cfRule>
  </conditionalFormatting>
  <conditionalFormatting sqref="D40">
    <cfRule type="beginsWith" dxfId="7202" priority="864" operator="beginsWith" text="ATD">
      <formula>LEFT(D40,LEN("ATD"))="ATD"</formula>
    </cfRule>
  </conditionalFormatting>
  <conditionalFormatting sqref="D40">
    <cfRule type="beginsWith" dxfId="7201" priority="863" stopIfTrue="1" operator="beginsWith" text="DP">
      <formula>LEFT(D40,LEN("DP"))="DP"</formula>
    </cfRule>
  </conditionalFormatting>
  <conditionalFormatting sqref="G3:I6">
    <cfRule type="expression" dxfId="7200" priority="859">
      <formula>F3="FÉRIAS"</formula>
    </cfRule>
    <cfRule type="expression" dxfId="7199" priority="860">
      <formula>F3="FERIADO"</formula>
    </cfRule>
    <cfRule type="expression" dxfId="7198" priority="861">
      <formula>F3="ATESTADO"</formula>
    </cfRule>
    <cfRule type="expression" dxfId="7197" priority="862">
      <formula>F3="NTRAB"</formula>
    </cfRule>
  </conditionalFormatting>
  <conditionalFormatting sqref="I8">
    <cfRule type="beginsWith" dxfId="7196" priority="857" operator="beginsWith" text="FER">
      <formula>LEFT(I8,LEN("FER"))="FER"</formula>
    </cfRule>
    <cfRule type="beginsWith" dxfId="7195" priority="858" operator="beginsWith" text="FRS">
      <formula>LEFT(I8,LEN("FRS"))="FRS"</formula>
    </cfRule>
  </conditionalFormatting>
  <conditionalFormatting sqref="I8">
    <cfRule type="beginsWith" dxfId="7194" priority="856" operator="beginsWith" text="NT">
      <formula>LEFT(I8,LEN("NT"))="NT"</formula>
    </cfRule>
  </conditionalFormatting>
  <conditionalFormatting sqref="I8">
    <cfRule type="beginsWith" dxfId="7193" priority="853" operator="beginsWith" text="ANT">
      <formula>LEFT(I8,LEN("ANT"))="ANT"</formula>
    </cfRule>
    <cfRule type="beginsWith" dxfId="7192" priority="854" operator="beginsWith" text="FAL">
      <formula>LEFT(I8,LEN("FAL"))="FAL"</formula>
    </cfRule>
    <cfRule type="beginsWith" dxfId="7191" priority="855" operator="beginsWith" text="OK">
      <formula>LEFT(I8,LEN("OK"))="OK"</formula>
    </cfRule>
  </conditionalFormatting>
  <conditionalFormatting sqref="I8">
    <cfRule type="beginsWith" dxfId="7190" priority="852" operator="beginsWith" text="ATR">
      <formula>LEFT(I8,LEN("ATR"))="ATR"</formula>
    </cfRule>
  </conditionalFormatting>
  <conditionalFormatting sqref="I8">
    <cfRule type="beginsWith" dxfId="7189" priority="851" operator="beginsWith" text="ATD">
      <formula>LEFT(I8,LEN("ATD"))="ATD"</formula>
    </cfRule>
  </conditionalFormatting>
  <conditionalFormatting sqref="I8">
    <cfRule type="beginsWith" dxfId="7188" priority="850" operator="beginsWith" text="DP">
      <formula>LEFT(I8,LEN("DP"))="DP"</formula>
    </cfRule>
  </conditionalFormatting>
  <conditionalFormatting sqref="I7">
    <cfRule type="beginsWith" dxfId="7187" priority="848" operator="beginsWith" text="FER">
      <formula>LEFT(I7,LEN("FER"))="FER"</formula>
    </cfRule>
    <cfRule type="beginsWith" dxfId="7186" priority="849" operator="beginsWith" text="FRS">
      <formula>LEFT(I7,LEN("FRS"))="FRS"</formula>
    </cfRule>
  </conditionalFormatting>
  <conditionalFormatting sqref="I7">
    <cfRule type="beginsWith" dxfId="7185" priority="847" operator="beginsWith" text="NT">
      <formula>LEFT(I7,LEN("NT"))="NT"</formula>
    </cfRule>
  </conditionalFormatting>
  <conditionalFormatting sqref="I7">
    <cfRule type="beginsWith" dxfId="7184" priority="844" operator="beginsWith" text="ANT">
      <formula>LEFT(I7,LEN("ANT"))="ANT"</formula>
    </cfRule>
    <cfRule type="beginsWith" dxfId="7183" priority="845" operator="beginsWith" text="FAL">
      <formula>LEFT(I7,LEN("FAL"))="FAL"</formula>
    </cfRule>
    <cfRule type="beginsWith" dxfId="7182" priority="846" operator="beginsWith" text="OK">
      <formula>LEFT(I7,LEN("OK"))="OK"</formula>
    </cfRule>
  </conditionalFormatting>
  <conditionalFormatting sqref="I7">
    <cfRule type="beginsWith" dxfId="7181" priority="843" operator="beginsWith" text="ATR">
      <formula>LEFT(I7,LEN("ATR"))="ATR"</formula>
    </cfRule>
  </conditionalFormatting>
  <conditionalFormatting sqref="I7">
    <cfRule type="beginsWith" dxfId="7180" priority="842" operator="beginsWith" text="ATD">
      <formula>LEFT(I7,LEN("ATD"))="ATD"</formula>
    </cfRule>
  </conditionalFormatting>
  <conditionalFormatting sqref="I7">
    <cfRule type="beginsWith" dxfId="7179" priority="841" operator="beginsWith" text="DP">
      <formula>LEFT(I7,LEN("DP"))="DP"</formula>
    </cfRule>
  </conditionalFormatting>
  <conditionalFormatting sqref="I10">
    <cfRule type="beginsWith" dxfId="7178" priority="839" operator="beginsWith" text="FER">
      <formula>LEFT(I10,LEN("FER"))="FER"</formula>
    </cfRule>
    <cfRule type="beginsWith" dxfId="7177" priority="840" operator="beginsWith" text="FRS">
      <formula>LEFT(I10,LEN("FRS"))="FRS"</formula>
    </cfRule>
  </conditionalFormatting>
  <conditionalFormatting sqref="I10">
    <cfRule type="beginsWith" dxfId="7176" priority="838" operator="beginsWith" text="NT">
      <formula>LEFT(I10,LEN("NT"))="NT"</formula>
    </cfRule>
  </conditionalFormatting>
  <conditionalFormatting sqref="I10">
    <cfRule type="beginsWith" dxfId="7175" priority="835" operator="beginsWith" text="ANT">
      <formula>LEFT(I10,LEN("ANT"))="ANT"</formula>
    </cfRule>
    <cfRule type="beginsWith" dxfId="7174" priority="836" operator="beginsWith" text="FAL">
      <formula>LEFT(I10,LEN("FAL"))="FAL"</formula>
    </cfRule>
    <cfRule type="beginsWith" dxfId="7173" priority="837" operator="beginsWith" text="OK">
      <formula>LEFT(I10,LEN("OK"))="OK"</formula>
    </cfRule>
  </conditionalFormatting>
  <conditionalFormatting sqref="I10">
    <cfRule type="beginsWith" dxfId="7172" priority="834" operator="beginsWith" text="ATR">
      <formula>LEFT(I10,LEN("ATR"))="ATR"</formula>
    </cfRule>
  </conditionalFormatting>
  <conditionalFormatting sqref="I10">
    <cfRule type="beginsWith" dxfId="7171" priority="833" operator="beginsWith" text="ATD">
      <formula>LEFT(I10,LEN("ATD"))="ATD"</formula>
    </cfRule>
  </conditionalFormatting>
  <conditionalFormatting sqref="I10">
    <cfRule type="beginsWith" dxfId="7170" priority="832" stopIfTrue="1" operator="beginsWith" text="DP">
      <formula>LEFT(I10,LEN("DP"))="DP"</formula>
    </cfRule>
  </conditionalFormatting>
  <conditionalFormatting sqref="I9">
    <cfRule type="beginsWith" dxfId="7169" priority="830" operator="beginsWith" text="FER">
      <formula>LEFT(I9,LEN("FER"))="FER"</formula>
    </cfRule>
    <cfRule type="beginsWith" dxfId="7168" priority="831" operator="beginsWith" text="FRS">
      <formula>LEFT(I9,LEN("FRS"))="FRS"</formula>
    </cfRule>
  </conditionalFormatting>
  <conditionalFormatting sqref="I9">
    <cfRule type="beginsWith" dxfId="7167" priority="829" operator="beginsWith" text="NT">
      <formula>LEFT(I9,LEN("NT"))="NT"</formula>
    </cfRule>
  </conditionalFormatting>
  <conditionalFormatting sqref="I9">
    <cfRule type="beginsWith" dxfId="7166" priority="826" operator="beginsWith" text="ANT">
      <formula>LEFT(I9,LEN("ANT"))="ANT"</formula>
    </cfRule>
    <cfRule type="beginsWith" dxfId="7165" priority="827" operator="beginsWith" text="FAL">
      <formula>LEFT(I9,LEN("FAL"))="FAL"</formula>
    </cfRule>
    <cfRule type="beginsWith" dxfId="7164" priority="828" operator="beginsWith" text="OK">
      <formula>LEFT(I9,LEN("OK"))="OK"</formula>
    </cfRule>
  </conditionalFormatting>
  <conditionalFormatting sqref="I9">
    <cfRule type="beginsWith" dxfId="7163" priority="825" operator="beginsWith" text="ATR">
      <formula>LEFT(I9,LEN("ATR"))="ATR"</formula>
    </cfRule>
  </conditionalFormatting>
  <conditionalFormatting sqref="I9">
    <cfRule type="beginsWith" dxfId="7162" priority="824" operator="beginsWith" text="ATD">
      <formula>LEFT(I9,LEN("ATD"))="ATD"</formula>
    </cfRule>
  </conditionalFormatting>
  <conditionalFormatting sqref="I9">
    <cfRule type="beginsWith" dxfId="7161" priority="823" operator="beginsWith" text="DP">
      <formula>LEFT(I9,LEN("DP"))="DP"</formula>
    </cfRule>
  </conditionalFormatting>
  <conditionalFormatting sqref="I12">
    <cfRule type="beginsWith" dxfId="7160" priority="821" operator="beginsWith" text="FER">
      <formula>LEFT(I12,LEN("FER"))="FER"</formula>
    </cfRule>
    <cfRule type="beginsWith" dxfId="7159" priority="822" operator="beginsWith" text="FRS">
      <formula>LEFT(I12,LEN("FRS"))="FRS"</formula>
    </cfRule>
  </conditionalFormatting>
  <conditionalFormatting sqref="I12">
    <cfRule type="beginsWith" dxfId="7158" priority="820" operator="beginsWith" text="NT">
      <formula>LEFT(I12,LEN("NT"))="NT"</formula>
    </cfRule>
  </conditionalFormatting>
  <conditionalFormatting sqref="I12">
    <cfRule type="beginsWith" dxfId="7157" priority="817" operator="beginsWith" text="ANT">
      <formula>LEFT(I12,LEN("ANT"))="ANT"</formula>
    </cfRule>
    <cfRule type="beginsWith" dxfId="7156" priority="818" operator="beginsWith" text="FAL">
      <formula>LEFT(I12,LEN("FAL"))="FAL"</formula>
    </cfRule>
    <cfRule type="beginsWith" dxfId="7155" priority="819" operator="beginsWith" text="OK">
      <formula>LEFT(I12,LEN("OK"))="OK"</formula>
    </cfRule>
  </conditionalFormatting>
  <conditionalFormatting sqref="I12">
    <cfRule type="beginsWith" dxfId="7154" priority="816" operator="beginsWith" text="ATR">
      <formula>LEFT(I12,LEN("ATR"))="ATR"</formula>
    </cfRule>
  </conditionalFormatting>
  <conditionalFormatting sqref="I12">
    <cfRule type="beginsWith" dxfId="7153" priority="815" operator="beginsWith" text="ATD">
      <formula>LEFT(I12,LEN("ATD"))="ATD"</formula>
    </cfRule>
  </conditionalFormatting>
  <conditionalFormatting sqref="I12">
    <cfRule type="beginsWith" dxfId="7152" priority="814" operator="beginsWith" text="DP">
      <formula>LEFT(I12,LEN("DP"))="DP"</formula>
    </cfRule>
  </conditionalFormatting>
  <conditionalFormatting sqref="I11">
    <cfRule type="beginsWith" dxfId="7151" priority="812" operator="beginsWith" text="FER">
      <formula>LEFT(I11,LEN("FER"))="FER"</formula>
    </cfRule>
    <cfRule type="beginsWith" dxfId="7150" priority="813" operator="beginsWith" text="FRS">
      <formula>LEFT(I11,LEN("FRS"))="FRS"</formula>
    </cfRule>
  </conditionalFormatting>
  <conditionalFormatting sqref="I11">
    <cfRule type="beginsWith" dxfId="7149" priority="811" operator="beginsWith" text="NT">
      <formula>LEFT(I11,LEN("NT"))="NT"</formula>
    </cfRule>
  </conditionalFormatting>
  <conditionalFormatting sqref="I11">
    <cfRule type="beginsWith" dxfId="7148" priority="808" operator="beginsWith" text="ANT">
      <formula>LEFT(I11,LEN("ANT"))="ANT"</formula>
    </cfRule>
    <cfRule type="beginsWith" dxfId="7147" priority="809" operator="beginsWith" text="FAL">
      <formula>LEFT(I11,LEN("FAL"))="FAL"</formula>
    </cfRule>
    <cfRule type="beginsWith" dxfId="7146" priority="810" operator="beginsWith" text="OK">
      <formula>LEFT(I11,LEN("OK"))="OK"</formula>
    </cfRule>
  </conditionalFormatting>
  <conditionalFormatting sqref="I11">
    <cfRule type="beginsWith" dxfId="7145" priority="807" operator="beginsWith" text="ATR">
      <formula>LEFT(I11,LEN("ATR"))="ATR"</formula>
    </cfRule>
  </conditionalFormatting>
  <conditionalFormatting sqref="I11">
    <cfRule type="beginsWith" dxfId="7144" priority="806" operator="beginsWith" text="ATD">
      <formula>LEFT(I11,LEN("ATD"))="ATD"</formula>
    </cfRule>
  </conditionalFormatting>
  <conditionalFormatting sqref="I11">
    <cfRule type="beginsWith" dxfId="7143" priority="805" operator="beginsWith" text="DP">
      <formula>LEFT(I11,LEN("DP"))="DP"</formula>
    </cfRule>
  </conditionalFormatting>
  <conditionalFormatting sqref="I14">
    <cfRule type="beginsWith" dxfId="7142" priority="803" operator="beginsWith" text="FER">
      <formula>LEFT(I14,LEN("FER"))="FER"</formula>
    </cfRule>
    <cfRule type="beginsWith" dxfId="7141" priority="804" operator="beginsWith" text="FRS">
      <formula>LEFT(I14,LEN("FRS"))="FRS"</formula>
    </cfRule>
  </conditionalFormatting>
  <conditionalFormatting sqref="I14">
    <cfRule type="beginsWith" dxfId="7140" priority="802" operator="beginsWith" text="NT">
      <formula>LEFT(I14,LEN("NT"))="NT"</formula>
    </cfRule>
  </conditionalFormatting>
  <conditionalFormatting sqref="I14">
    <cfRule type="beginsWith" dxfId="7139" priority="799" operator="beginsWith" text="ANT">
      <formula>LEFT(I14,LEN("ANT"))="ANT"</formula>
    </cfRule>
    <cfRule type="beginsWith" dxfId="7138" priority="800" operator="beginsWith" text="FAL">
      <formula>LEFT(I14,LEN("FAL"))="FAL"</formula>
    </cfRule>
    <cfRule type="beginsWith" dxfId="7137" priority="801" operator="beginsWith" text="OK">
      <formula>LEFT(I14,LEN("OK"))="OK"</formula>
    </cfRule>
  </conditionalFormatting>
  <conditionalFormatting sqref="I14">
    <cfRule type="beginsWith" dxfId="7136" priority="798" operator="beginsWith" text="ATR">
      <formula>LEFT(I14,LEN("ATR"))="ATR"</formula>
    </cfRule>
  </conditionalFormatting>
  <conditionalFormatting sqref="I14">
    <cfRule type="beginsWith" dxfId="7135" priority="797" operator="beginsWith" text="ATD">
      <formula>LEFT(I14,LEN("ATD"))="ATD"</formula>
    </cfRule>
  </conditionalFormatting>
  <conditionalFormatting sqref="I14">
    <cfRule type="beginsWith" dxfId="7134" priority="796" stopIfTrue="1" operator="beginsWith" text="DP">
      <formula>LEFT(I14,LEN("DP"))="DP"</formula>
    </cfRule>
  </conditionalFormatting>
  <conditionalFormatting sqref="I13">
    <cfRule type="beginsWith" dxfId="7133" priority="794" operator="beginsWith" text="FER">
      <formula>LEFT(I13,LEN("FER"))="FER"</formula>
    </cfRule>
    <cfRule type="beginsWith" dxfId="7132" priority="795" operator="beginsWith" text="FRS">
      <formula>LEFT(I13,LEN("FRS"))="FRS"</formula>
    </cfRule>
  </conditionalFormatting>
  <conditionalFormatting sqref="I13">
    <cfRule type="beginsWith" dxfId="7131" priority="793" operator="beginsWith" text="NT">
      <formula>LEFT(I13,LEN("NT"))="NT"</formula>
    </cfRule>
  </conditionalFormatting>
  <conditionalFormatting sqref="I13">
    <cfRule type="beginsWith" dxfId="7130" priority="790" operator="beginsWith" text="ANT">
      <formula>LEFT(I13,LEN("ANT"))="ANT"</formula>
    </cfRule>
    <cfRule type="beginsWith" dxfId="7129" priority="791" operator="beginsWith" text="FAL">
      <formula>LEFT(I13,LEN("FAL"))="FAL"</formula>
    </cfRule>
    <cfRule type="beginsWith" dxfId="7128" priority="792" operator="beginsWith" text="OK">
      <formula>LEFT(I13,LEN("OK"))="OK"</formula>
    </cfRule>
  </conditionalFormatting>
  <conditionalFormatting sqref="I13">
    <cfRule type="beginsWith" dxfId="7127" priority="789" operator="beginsWith" text="ATR">
      <formula>LEFT(I13,LEN("ATR"))="ATR"</formula>
    </cfRule>
  </conditionalFormatting>
  <conditionalFormatting sqref="I13">
    <cfRule type="beginsWith" dxfId="7126" priority="788" operator="beginsWith" text="ATD">
      <formula>LEFT(I13,LEN("ATD"))="ATD"</formula>
    </cfRule>
  </conditionalFormatting>
  <conditionalFormatting sqref="I13">
    <cfRule type="beginsWith" dxfId="7125" priority="787" operator="beginsWith" text="DP">
      <formula>LEFT(I13,LEN("DP"))="DP"</formula>
    </cfRule>
  </conditionalFormatting>
  <conditionalFormatting sqref="I16">
    <cfRule type="beginsWith" dxfId="7124" priority="785" operator="beginsWith" text="FER">
      <formula>LEFT(I16,LEN("FER"))="FER"</formula>
    </cfRule>
    <cfRule type="beginsWith" dxfId="7123" priority="786" operator="beginsWith" text="FRS">
      <formula>LEFT(I16,LEN("FRS"))="FRS"</formula>
    </cfRule>
  </conditionalFormatting>
  <conditionalFormatting sqref="I16">
    <cfRule type="beginsWith" dxfId="7122" priority="784" operator="beginsWith" text="NT">
      <formula>LEFT(I16,LEN("NT"))="NT"</formula>
    </cfRule>
  </conditionalFormatting>
  <conditionalFormatting sqref="I16">
    <cfRule type="beginsWith" dxfId="7121" priority="781" operator="beginsWith" text="ANT">
      <formula>LEFT(I16,LEN("ANT"))="ANT"</formula>
    </cfRule>
    <cfRule type="beginsWith" dxfId="7120" priority="782" operator="beginsWith" text="FAL">
      <formula>LEFT(I16,LEN("FAL"))="FAL"</formula>
    </cfRule>
    <cfRule type="beginsWith" dxfId="7119" priority="783" operator="beginsWith" text="OK">
      <formula>LEFT(I16,LEN("OK"))="OK"</formula>
    </cfRule>
  </conditionalFormatting>
  <conditionalFormatting sqref="I16">
    <cfRule type="beginsWith" dxfId="7118" priority="780" operator="beginsWith" text="ATR">
      <formula>LEFT(I16,LEN("ATR"))="ATR"</formula>
    </cfRule>
  </conditionalFormatting>
  <conditionalFormatting sqref="I16">
    <cfRule type="beginsWith" dxfId="7117" priority="779" operator="beginsWith" text="ATD">
      <formula>LEFT(I16,LEN("ATD"))="ATD"</formula>
    </cfRule>
  </conditionalFormatting>
  <conditionalFormatting sqref="I16">
    <cfRule type="beginsWith" dxfId="7116" priority="778" operator="beginsWith" text="DP">
      <formula>LEFT(I16,LEN("DP"))="DP"</formula>
    </cfRule>
  </conditionalFormatting>
  <conditionalFormatting sqref="I15">
    <cfRule type="beginsWith" dxfId="7115" priority="776" operator="beginsWith" text="FER">
      <formula>LEFT(I15,LEN("FER"))="FER"</formula>
    </cfRule>
    <cfRule type="beginsWith" dxfId="7114" priority="777" operator="beginsWith" text="FRS">
      <formula>LEFT(I15,LEN("FRS"))="FRS"</formula>
    </cfRule>
  </conditionalFormatting>
  <conditionalFormatting sqref="I15">
    <cfRule type="beginsWith" dxfId="7113" priority="775" operator="beginsWith" text="NT">
      <formula>LEFT(I15,LEN("NT"))="NT"</formula>
    </cfRule>
  </conditionalFormatting>
  <conditionalFormatting sqref="I15">
    <cfRule type="beginsWith" dxfId="7112" priority="772" operator="beginsWith" text="ANT">
      <formula>LEFT(I15,LEN("ANT"))="ANT"</formula>
    </cfRule>
    <cfRule type="beginsWith" dxfId="7111" priority="773" operator="beginsWith" text="FAL">
      <formula>LEFT(I15,LEN("FAL"))="FAL"</formula>
    </cfRule>
    <cfRule type="beginsWith" dxfId="7110" priority="774" operator="beginsWith" text="OK">
      <formula>LEFT(I15,LEN("OK"))="OK"</formula>
    </cfRule>
  </conditionalFormatting>
  <conditionalFormatting sqref="I15">
    <cfRule type="beginsWith" dxfId="7109" priority="771" operator="beginsWith" text="ATR">
      <formula>LEFT(I15,LEN("ATR"))="ATR"</formula>
    </cfRule>
  </conditionalFormatting>
  <conditionalFormatting sqref="I15">
    <cfRule type="beginsWith" dxfId="7108" priority="770" operator="beginsWith" text="ATD">
      <formula>LEFT(I15,LEN("ATD"))="ATD"</formula>
    </cfRule>
  </conditionalFormatting>
  <conditionalFormatting sqref="I15">
    <cfRule type="beginsWith" dxfId="7107" priority="769" operator="beginsWith" text="DP">
      <formula>LEFT(I15,LEN("DP"))="DP"</formula>
    </cfRule>
  </conditionalFormatting>
  <conditionalFormatting sqref="I18">
    <cfRule type="beginsWith" dxfId="7106" priority="767" operator="beginsWith" text="FER">
      <formula>LEFT(I18,LEN("FER"))="FER"</formula>
    </cfRule>
    <cfRule type="beginsWith" dxfId="7105" priority="768" operator="beginsWith" text="FRS">
      <formula>LEFT(I18,LEN("FRS"))="FRS"</formula>
    </cfRule>
  </conditionalFormatting>
  <conditionalFormatting sqref="I18">
    <cfRule type="beginsWith" dxfId="7104" priority="766" operator="beginsWith" text="NT">
      <formula>LEFT(I18,LEN("NT"))="NT"</formula>
    </cfRule>
  </conditionalFormatting>
  <conditionalFormatting sqref="I18">
    <cfRule type="beginsWith" dxfId="7103" priority="763" operator="beginsWith" text="ANT">
      <formula>LEFT(I18,LEN("ANT"))="ANT"</formula>
    </cfRule>
    <cfRule type="beginsWith" dxfId="7102" priority="764" operator="beginsWith" text="FAL">
      <formula>LEFT(I18,LEN("FAL"))="FAL"</formula>
    </cfRule>
    <cfRule type="beginsWith" dxfId="7101" priority="765" operator="beginsWith" text="OK">
      <formula>LEFT(I18,LEN("OK"))="OK"</formula>
    </cfRule>
  </conditionalFormatting>
  <conditionalFormatting sqref="I18">
    <cfRule type="beginsWith" dxfId="7100" priority="762" operator="beginsWith" text="ATR">
      <formula>LEFT(I18,LEN("ATR"))="ATR"</formula>
    </cfRule>
  </conditionalFormatting>
  <conditionalFormatting sqref="I18">
    <cfRule type="beginsWith" dxfId="7099" priority="761" operator="beginsWith" text="ATD">
      <formula>LEFT(I18,LEN("ATD"))="ATD"</formula>
    </cfRule>
  </conditionalFormatting>
  <conditionalFormatting sqref="I18">
    <cfRule type="beginsWith" dxfId="7098" priority="760" stopIfTrue="1" operator="beginsWith" text="DP">
      <formula>LEFT(I18,LEN("DP"))="DP"</formula>
    </cfRule>
  </conditionalFormatting>
  <conditionalFormatting sqref="I17">
    <cfRule type="beginsWith" dxfId="7097" priority="758" operator="beginsWith" text="FER">
      <formula>LEFT(I17,LEN("FER"))="FER"</formula>
    </cfRule>
    <cfRule type="beginsWith" dxfId="7096" priority="759" operator="beginsWith" text="FRS">
      <formula>LEFT(I17,LEN("FRS"))="FRS"</formula>
    </cfRule>
  </conditionalFormatting>
  <conditionalFormatting sqref="I17">
    <cfRule type="beginsWith" dxfId="7095" priority="757" operator="beginsWith" text="NT">
      <formula>LEFT(I17,LEN("NT"))="NT"</formula>
    </cfRule>
  </conditionalFormatting>
  <conditionalFormatting sqref="I17">
    <cfRule type="beginsWith" dxfId="7094" priority="754" operator="beginsWith" text="ANT">
      <formula>LEFT(I17,LEN("ANT"))="ANT"</formula>
    </cfRule>
    <cfRule type="beginsWith" dxfId="7093" priority="755" operator="beginsWith" text="FAL">
      <formula>LEFT(I17,LEN("FAL"))="FAL"</formula>
    </cfRule>
    <cfRule type="beginsWith" dxfId="7092" priority="756" operator="beginsWith" text="OK">
      <formula>LEFT(I17,LEN("OK"))="OK"</formula>
    </cfRule>
  </conditionalFormatting>
  <conditionalFormatting sqref="I17">
    <cfRule type="beginsWith" dxfId="7091" priority="753" operator="beginsWith" text="ATR">
      <formula>LEFT(I17,LEN("ATR"))="ATR"</formula>
    </cfRule>
  </conditionalFormatting>
  <conditionalFormatting sqref="I17">
    <cfRule type="beginsWith" dxfId="7090" priority="752" operator="beginsWith" text="ATD">
      <formula>LEFT(I17,LEN("ATD"))="ATD"</formula>
    </cfRule>
  </conditionalFormatting>
  <conditionalFormatting sqref="I17">
    <cfRule type="beginsWith" dxfId="7089" priority="751" operator="beginsWith" text="DP">
      <formula>LEFT(I17,LEN("DP"))="DP"</formula>
    </cfRule>
  </conditionalFormatting>
  <conditionalFormatting sqref="I20">
    <cfRule type="beginsWith" dxfId="7088" priority="749" operator="beginsWith" text="FER">
      <formula>LEFT(I20,LEN("FER"))="FER"</formula>
    </cfRule>
    <cfRule type="beginsWith" dxfId="7087" priority="750" operator="beginsWith" text="FRS">
      <formula>LEFT(I20,LEN("FRS"))="FRS"</formula>
    </cfRule>
  </conditionalFormatting>
  <conditionalFormatting sqref="I20">
    <cfRule type="beginsWith" dxfId="7086" priority="748" operator="beginsWith" text="NT">
      <formula>LEFT(I20,LEN("NT"))="NT"</formula>
    </cfRule>
  </conditionalFormatting>
  <conditionalFormatting sqref="I20">
    <cfRule type="beginsWith" dxfId="7085" priority="745" operator="beginsWith" text="ANT">
      <formula>LEFT(I20,LEN("ANT"))="ANT"</formula>
    </cfRule>
    <cfRule type="beginsWith" dxfId="7084" priority="746" operator="beginsWith" text="FAL">
      <formula>LEFT(I20,LEN("FAL"))="FAL"</formula>
    </cfRule>
    <cfRule type="beginsWith" dxfId="7083" priority="747" operator="beginsWith" text="OK">
      <formula>LEFT(I20,LEN("OK"))="OK"</formula>
    </cfRule>
  </conditionalFormatting>
  <conditionalFormatting sqref="I20">
    <cfRule type="beginsWith" dxfId="7082" priority="744" operator="beginsWith" text="ATR">
      <formula>LEFT(I20,LEN("ATR"))="ATR"</formula>
    </cfRule>
  </conditionalFormatting>
  <conditionalFormatting sqref="I20">
    <cfRule type="beginsWith" dxfId="7081" priority="743" operator="beginsWith" text="ATD">
      <formula>LEFT(I20,LEN("ATD"))="ATD"</formula>
    </cfRule>
  </conditionalFormatting>
  <conditionalFormatting sqref="I20">
    <cfRule type="beginsWith" dxfId="7080" priority="742" operator="beginsWith" text="DP">
      <formula>LEFT(I20,LEN("DP"))="DP"</formula>
    </cfRule>
  </conditionalFormatting>
  <conditionalFormatting sqref="I19">
    <cfRule type="beginsWith" dxfId="7079" priority="740" operator="beginsWith" text="FER">
      <formula>LEFT(I19,LEN("FER"))="FER"</formula>
    </cfRule>
    <cfRule type="beginsWith" dxfId="7078" priority="741" operator="beginsWith" text="FRS">
      <formula>LEFT(I19,LEN("FRS"))="FRS"</formula>
    </cfRule>
  </conditionalFormatting>
  <conditionalFormatting sqref="I19">
    <cfRule type="beginsWith" dxfId="7077" priority="739" operator="beginsWith" text="NT">
      <formula>LEFT(I19,LEN("NT"))="NT"</formula>
    </cfRule>
  </conditionalFormatting>
  <conditionalFormatting sqref="I19">
    <cfRule type="beginsWith" dxfId="7076" priority="736" operator="beginsWith" text="ANT">
      <formula>LEFT(I19,LEN("ANT"))="ANT"</formula>
    </cfRule>
    <cfRule type="beginsWith" dxfId="7075" priority="737" operator="beginsWith" text="FAL">
      <formula>LEFT(I19,LEN("FAL"))="FAL"</formula>
    </cfRule>
    <cfRule type="beginsWith" dxfId="7074" priority="738" operator="beginsWith" text="OK">
      <formula>LEFT(I19,LEN("OK"))="OK"</formula>
    </cfRule>
  </conditionalFormatting>
  <conditionalFormatting sqref="I19">
    <cfRule type="beginsWith" dxfId="7073" priority="735" operator="beginsWith" text="ATR">
      <formula>LEFT(I19,LEN("ATR"))="ATR"</formula>
    </cfRule>
  </conditionalFormatting>
  <conditionalFormatting sqref="I19">
    <cfRule type="beginsWith" dxfId="7072" priority="734" operator="beginsWith" text="ATD">
      <formula>LEFT(I19,LEN("ATD"))="ATD"</formula>
    </cfRule>
  </conditionalFormatting>
  <conditionalFormatting sqref="I19">
    <cfRule type="beginsWith" dxfId="7071" priority="733" operator="beginsWith" text="DP">
      <formula>LEFT(I19,LEN("DP"))="DP"</formula>
    </cfRule>
  </conditionalFormatting>
  <conditionalFormatting sqref="I22">
    <cfRule type="beginsWith" dxfId="7070" priority="731" operator="beginsWith" text="FER">
      <formula>LEFT(I22,LEN("FER"))="FER"</formula>
    </cfRule>
    <cfRule type="beginsWith" dxfId="7069" priority="732" operator="beginsWith" text="FRS">
      <formula>LEFT(I22,LEN("FRS"))="FRS"</formula>
    </cfRule>
  </conditionalFormatting>
  <conditionalFormatting sqref="I22">
    <cfRule type="beginsWith" dxfId="7068" priority="730" operator="beginsWith" text="NT">
      <formula>LEFT(I22,LEN("NT"))="NT"</formula>
    </cfRule>
  </conditionalFormatting>
  <conditionalFormatting sqref="I22">
    <cfRule type="beginsWith" dxfId="7067" priority="727" operator="beginsWith" text="ANT">
      <formula>LEFT(I22,LEN("ANT"))="ANT"</formula>
    </cfRule>
    <cfRule type="beginsWith" dxfId="7066" priority="728" operator="beginsWith" text="FAL">
      <formula>LEFT(I22,LEN("FAL"))="FAL"</formula>
    </cfRule>
    <cfRule type="beginsWith" dxfId="7065" priority="729" operator="beginsWith" text="OK">
      <formula>LEFT(I22,LEN("OK"))="OK"</formula>
    </cfRule>
  </conditionalFormatting>
  <conditionalFormatting sqref="I22">
    <cfRule type="beginsWith" dxfId="7064" priority="726" operator="beginsWith" text="ATR">
      <formula>LEFT(I22,LEN("ATR"))="ATR"</formula>
    </cfRule>
  </conditionalFormatting>
  <conditionalFormatting sqref="I22">
    <cfRule type="beginsWith" dxfId="7063" priority="725" operator="beginsWith" text="ATD">
      <formula>LEFT(I22,LEN("ATD"))="ATD"</formula>
    </cfRule>
  </conditionalFormatting>
  <conditionalFormatting sqref="I22">
    <cfRule type="beginsWith" dxfId="7062" priority="724" stopIfTrue="1" operator="beginsWith" text="DP">
      <formula>LEFT(I22,LEN("DP"))="DP"</formula>
    </cfRule>
  </conditionalFormatting>
  <conditionalFormatting sqref="I21">
    <cfRule type="beginsWith" dxfId="7061" priority="722" operator="beginsWith" text="FER">
      <formula>LEFT(I21,LEN("FER"))="FER"</formula>
    </cfRule>
    <cfRule type="beginsWith" dxfId="7060" priority="723" operator="beginsWith" text="FRS">
      <formula>LEFT(I21,LEN("FRS"))="FRS"</formula>
    </cfRule>
  </conditionalFormatting>
  <conditionalFormatting sqref="I21">
    <cfRule type="beginsWith" dxfId="7059" priority="721" operator="beginsWith" text="NT">
      <formula>LEFT(I21,LEN("NT"))="NT"</formula>
    </cfRule>
  </conditionalFormatting>
  <conditionalFormatting sqref="I21">
    <cfRule type="beginsWith" dxfId="7058" priority="718" operator="beginsWith" text="ANT">
      <formula>LEFT(I21,LEN("ANT"))="ANT"</formula>
    </cfRule>
    <cfRule type="beginsWith" dxfId="7057" priority="719" operator="beginsWith" text="FAL">
      <formula>LEFT(I21,LEN("FAL"))="FAL"</formula>
    </cfRule>
    <cfRule type="beginsWith" dxfId="7056" priority="720" operator="beginsWith" text="OK">
      <formula>LEFT(I21,LEN("OK"))="OK"</formula>
    </cfRule>
  </conditionalFormatting>
  <conditionalFormatting sqref="I21">
    <cfRule type="beginsWith" dxfId="7055" priority="717" operator="beginsWith" text="ATR">
      <formula>LEFT(I21,LEN("ATR"))="ATR"</formula>
    </cfRule>
  </conditionalFormatting>
  <conditionalFormatting sqref="I21">
    <cfRule type="beginsWith" dxfId="7054" priority="716" operator="beginsWith" text="ATD">
      <formula>LEFT(I21,LEN("ATD"))="ATD"</formula>
    </cfRule>
  </conditionalFormatting>
  <conditionalFormatting sqref="I21">
    <cfRule type="beginsWith" dxfId="7053" priority="715" operator="beginsWith" text="DP">
      <formula>LEFT(I21,LEN("DP"))="DP"</formula>
    </cfRule>
  </conditionalFormatting>
  <conditionalFormatting sqref="I24">
    <cfRule type="beginsWith" dxfId="7052" priority="713" operator="beginsWith" text="FER">
      <formula>LEFT(I24,LEN("FER"))="FER"</formula>
    </cfRule>
    <cfRule type="beginsWith" dxfId="7051" priority="714" operator="beginsWith" text="FRS">
      <formula>LEFT(I24,LEN("FRS"))="FRS"</formula>
    </cfRule>
  </conditionalFormatting>
  <conditionalFormatting sqref="I24">
    <cfRule type="beginsWith" dxfId="7050" priority="712" operator="beginsWith" text="NT">
      <formula>LEFT(I24,LEN("NT"))="NT"</formula>
    </cfRule>
  </conditionalFormatting>
  <conditionalFormatting sqref="I24">
    <cfRule type="beginsWith" dxfId="7049" priority="709" operator="beginsWith" text="ANT">
      <formula>LEFT(I24,LEN("ANT"))="ANT"</formula>
    </cfRule>
    <cfRule type="beginsWith" dxfId="7048" priority="710" operator="beginsWith" text="FAL">
      <formula>LEFT(I24,LEN("FAL"))="FAL"</formula>
    </cfRule>
    <cfRule type="beginsWith" dxfId="7047" priority="711" operator="beginsWith" text="OK">
      <formula>LEFT(I24,LEN("OK"))="OK"</formula>
    </cfRule>
  </conditionalFormatting>
  <conditionalFormatting sqref="I24">
    <cfRule type="beginsWith" dxfId="7046" priority="708" operator="beginsWith" text="ATR">
      <formula>LEFT(I24,LEN("ATR"))="ATR"</formula>
    </cfRule>
  </conditionalFormatting>
  <conditionalFormatting sqref="I24">
    <cfRule type="beginsWith" dxfId="7045" priority="707" operator="beginsWith" text="ATD">
      <formula>LEFT(I24,LEN("ATD"))="ATD"</formula>
    </cfRule>
  </conditionalFormatting>
  <conditionalFormatting sqref="I24">
    <cfRule type="beginsWith" dxfId="7044" priority="706" operator="beginsWith" text="DP">
      <formula>LEFT(I24,LEN("DP"))="DP"</formula>
    </cfRule>
  </conditionalFormatting>
  <conditionalFormatting sqref="I23">
    <cfRule type="beginsWith" dxfId="7043" priority="704" operator="beginsWith" text="FER">
      <formula>LEFT(I23,LEN("FER"))="FER"</formula>
    </cfRule>
    <cfRule type="beginsWith" dxfId="7042" priority="705" operator="beginsWith" text="FRS">
      <formula>LEFT(I23,LEN("FRS"))="FRS"</formula>
    </cfRule>
  </conditionalFormatting>
  <conditionalFormatting sqref="I23">
    <cfRule type="beginsWith" dxfId="7041" priority="703" operator="beginsWith" text="NT">
      <formula>LEFT(I23,LEN("NT"))="NT"</formula>
    </cfRule>
  </conditionalFormatting>
  <conditionalFormatting sqref="I23">
    <cfRule type="beginsWith" dxfId="7040" priority="700" operator="beginsWith" text="ANT">
      <formula>LEFT(I23,LEN("ANT"))="ANT"</formula>
    </cfRule>
    <cfRule type="beginsWith" dxfId="7039" priority="701" operator="beginsWith" text="FAL">
      <formula>LEFT(I23,LEN("FAL"))="FAL"</formula>
    </cfRule>
    <cfRule type="beginsWith" dxfId="7038" priority="702" operator="beginsWith" text="OK">
      <formula>LEFT(I23,LEN("OK"))="OK"</formula>
    </cfRule>
  </conditionalFormatting>
  <conditionalFormatting sqref="I23">
    <cfRule type="beginsWith" dxfId="7037" priority="699" operator="beginsWith" text="ATR">
      <formula>LEFT(I23,LEN("ATR"))="ATR"</formula>
    </cfRule>
  </conditionalFormatting>
  <conditionalFormatting sqref="I23">
    <cfRule type="beginsWith" dxfId="7036" priority="698" operator="beginsWith" text="ATD">
      <formula>LEFT(I23,LEN("ATD"))="ATD"</formula>
    </cfRule>
  </conditionalFormatting>
  <conditionalFormatting sqref="I23">
    <cfRule type="beginsWith" dxfId="7035" priority="697" operator="beginsWith" text="DP">
      <formula>LEFT(I23,LEN("DP"))="DP"</formula>
    </cfRule>
  </conditionalFormatting>
  <conditionalFormatting sqref="I26">
    <cfRule type="beginsWith" dxfId="7034" priority="695" operator="beginsWith" text="FER">
      <formula>LEFT(I26,LEN("FER"))="FER"</formula>
    </cfRule>
    <cfRule type="beginsWith" dxfId="7033" priority="696" operator="beginsWith" text="FRS">
      <formula>LEFT(I26,LEN("FRS"))="FRS"</formula>
    </cfRule>
  </conditionalFormatting>
  <conditionalFormatting sqref="I26">
    <cfRule type="beginsWith" dxfId="7032" priority="694" operator="beginsWith" text="NT">
      <formula>LEFT(I26,LEN("NT"))="NT"</formula>
    </cfRule>
  </conditionalFormatting>
  <conditionalFormatting sqref="I26">
    <cfRule type="beginsWith" dxfId="7031" priority="691" operator="beginsWith" text="ANT">
      <formula>LEFT(I26,LEN("ANT"))="ANT"</formula>
    </cfRule>
    <cfRule type="beginsWith" dxfId="7030" priority="692" operator="beginsWith" text="FAL">
      <formula>LEFT(I26,LEN("FAL"))="FAL"</formula>
    </cfRule>
    <cfRule type="beginsWith" dxfId="7029" priority="693" operator="beginsWith" text="OK">
      <formula>LEFT(I26,LEN("OK"))="OK"</formula>
    </cfRule>
  </conditionalFormatting>
  <conditionalFormatting sqref="I26">
    <cfRule type="beginsWith" dxfId="7028" priority="690" operator="beginsWith" text="ATR">
      <formula>LEFT(I26,LEN("ATR"))="ATR"</formula>
    </cfRule>
  </conditionalFormatting>
  <conditionalFormatting sqref="I26">
    <cfRule type="beginsWith" dxfId="7027" priority="689" operator="beginsWith" text="ATD">
      <formula>LEFT(I26,LEN("ATD"))="ATD"</formula>
    </cfRule>
  </conditionalFormatting>
  <conditionalFormatting sqref="I26">
    <cfRule type="beginsWith" dxfId="7026" priority="688" stopIfTrue="1" operator="beginsWith" text="DP">
      <formula>LEFT(I26,LEN("DP"))="DP"</formula>
    </cfRule>
  </conditionalFormatting>
  <conditionalFormatting sqref="I25">
    <cfRule type="beginsWith" dxfId="7025" priority="686" operator="beginsWith" text="FER">
      <formula>LEFT(I25,LEN("FER"))="FER"</formula>
    </cfRule>
    <cfRule type="beginsWith" dxfId="7024" priority="687" operator="beginsWith" text="FRS">
      <formula>LEFT(I25,LEN("FRS"))="FRS"</formula>
    </cfRule>
  </conditionalFormatting>
  <conditionalFormatting sqref="I25">
    <cfRule type="beginsWith" dxfId="7023" priority="685" operator="beginsWith" text="NT">
      <formula>LEFT(I25,LEN("NT"))="NT"</formula>
    </cfRule>
  </conditionalFormatting>
  <conditionalFormatting sqref="I25">
    <cfRule type="beginsWith" dxfId="7022" priority="682" operator="beginsWith" text="ANT">
      <formula>LEFT(I25,LEN("ANT"))="ANT"</formula>
    </cfRule>
    <cfRule type="beginsWith" dxfId="7021" priority="683" operator="beginsWith" text="FAL">
      <formula>LEFT(I25,LEN("FAL"))="FAL"</formula>
    </cfRule>
    <cfRule type="beginsWith" dxfId="7020" priority="684" operator="beginsWith" text="OK">
      <formula>LEFT(I25,LEN("OK"))="OK"</formula>
    </cfRule>
  </conditionalFormatting>
  <conditionalFormatting sqref="I25">
    <cfRule type="beginsWith" dxfId="7019" priority="681" operator="beginsWith" text="ATR">
      <formula>LEFT(I25,LEN("ATR"))="ATR"</formula>
    </cfRule>
  </conditionalFormatting>
  <conditionalFormatting sqref="I25">
    <cfRule type="beginsWith" dxfId="7018" priority="680" operator="beginsWith" text="ATD">
      <formula>LEFT(I25,LEN("ATD"))="ATD"</formula>
    </cfRule>
  </conditionalFormatting>
  <conditionalFormatting sqref="I25">
    <cfRule type="beginsWith" dxfId="7017" priority="679" operator="beginsWith" text="DP">
      <formula>LEFT(I25,LEN("DP"))="DP"</formula>
    </cfRule>
  </conditionalFormatting>
  <conditionalFormatting sqref="G29:I30">
    <cfRule type="expression" dxfId="7016" priority="675">
      <formula>F27="FERIADO"</formula>
    </cfRule>
    <cfRule type="expression" dxfId="7015" priority="676">
      <formula>F27="FÉRIAS"</formula>
    </cfRule>
    <cfRule type="expression" dxfId="7014" priority="677">
      <formula>F27="ATESTADO"</formula>
    </cfRule>
    <cfRule type="expression" dxfId="7013" priority="678">
      <formula>F27="NTRAB"</formula>
    </cfRule>
  </conditionalFormatting>
  <conditionalFormatting sqref="I27">
    <cfRule type="beginsWith" dxfId="7012" priority="672" operator="beginsWith" text="DP">
      <formula>LEFT(I27,LEN("DP"))="DP"</formula>
    </cfRule>
    <cfRule type="beginsWith" dxfId="7011" priority="673" operator="beginsWith" text="FER">
      <formula>LEFT(I27,LEN("FER"))="FER"</formula>
    </cfRule>
    <cfRule type="beginsWith" dxfId="7010" priority="674" operator="beginsWith" text="FRS">
      <formula>LEFT(I27,LEN("FRS"))="FRS"</formula>
    </cfRule>
  </conditionalFormatting>
  <conditionalFormatting sqref="I27">
    <cfRule type="beginsWith" dxfId="7009" priority="671" operator="beginsWith" text="NT">
      <formula>LEFT(I27,LEN("NT"))="NT"</formula>
    </cfRule>
  </conditionalFormatting>
  <conditionalFormatting sqref="I27">
    <cfRule type="beginsWith" dxfId="7008" priority="668" operator="beginsWith" text="ANT">
      <formula>LEFT(I27,LEN("ANT"))="ANT"</formula>
    </cfRule>
    <cfRule type="beginsWith" dxfId="7007" priority="669" operator="beginsWith" text="FAL">
      <formula>LEFT(I27,LEN("FAL"))="FAL"</formula>
    </cfRule>
    <cfRule type="beginsWith" dxfId="7006" priority="670" operator="beginsWith" text="OK">
      <formula>LEFT(I27,LEN("OK"))="OK"</formula>
    </cfRule>
  </conditionalFormatting>
  <conditionalFormatting sqref="I27">
    <cfRule type="beginsWith" dxfId="7005" priority="667" operator="beginsWith" text="ATR">
      <formula>LEFT(I27,LEN("ATR"))="ATR"</formula>
    </cfRule>
  </conditionalFormatting>
  <conditionalFormatting sqref="I27">
    <cfRule type="beginsWith" dxfId="7004" priority="666" operator="beginsWith" text="ATD">
      <formula>LEFT(I27,LEN("ATD"))="ATD"</formula>
    </cfRule>
  </conditionalFormatting>
  <conditionalFormatting sqref="I28">
    <cfRule type="beginsWith" dxfId="7003" priority="664" operator="beginsWith" text="FER">
      <formula>LEFT(I28,LEN("FER"))="FER"</formula>
    </cfRule>
    <cfRule type="beginsWith" dxfId="7002" priority="665" operator="beginsWith" text="FRS">
      <formula>LEFT(I28,LEN("FRS"))="FRS"</formula>
    </cfRule>
  </conditionalFormatting>
  <conditionalFormatting sqref="I28">
    <cfRule type="beginsWith" dxfId="7001" priority="663" operator="beginsWith" text="NT">
      <formula>LEFT(I28,LEN("NT"))="NT"</formula>
    </cfRule>
  </conditionalFormatting>
  <conditionalFormatting sqref="I28">
    <cfRule type="beginsWith" dxfId="7000" priority="660" operator="beginsWith" text="ANT">
      <formula>LEFT(I28,LEN("ANT"))="ANT"</formula>
    </cfRule>
    <cfRule type="beginsWith" dxfId="6999" priority="661" operator="beginsWith" text="FAL">
      <formula>LEFT(I28,LEN("FAL"))="FAL"</formula>
    </cfRule>
    <cfRule type="beginsWith" dxfId="6998" priority="662" operator="beginsWith" text="OK">
      <formula>LEFT(I28,LEN("OK"))="OK"</formula>
    </cfRule>
  </conditionalFormatting>
  <conditionalFormatting sqref="I28">
    <cfRule type="beginsWith" dxfId="6997" priority="659" operator="beginsWith" text="ATR">
      <formula>LEFT(I28,LEN("ATR"))="ATR"</formula>
    </cfRule>
  </conditionalFormatting>
  <conditionalFormatting sqref="I28">
    <cfRule type="beginsWith" dxfId="6996" priority="658" operator="beginsWith" text="ATD">
      <formula>LEFT(I28,LEN("ATD"))="ATD"</formula>
    </cfRule>
  </conditionalFormatting>
  <conditionalFormatting sqref="I28">
    <cfRule type="beginsWith" dxfId="6995" priority="657" stopIfTrue="1" operator="beginsWith" text="DP">
      <formula>LEFT(I28,LEN("DP"))="DP"</formula>
    </cfRule>
  </conditionalFormatting>
  <conditionalFormatting sqref="G31:I34">
    <cfRule type="expression" dxfId="6994" priority="653">
      <formula>F31="FÉRIAS"</formula>
    </cfRule>
    <cfRule type="expression" dxfId="6993" priority="654">
      <formula>F31="FERIADO"</formula>
    </cfRule>
    <cfRule type="expression" dxfId="6992" priority="655">
      <formula>F31="ATESTADO"</formula>
    </cfRule>
    <cfRule type="expression" dxfId="6991" priority="656">
      <formula>F31="NTRAB"</formula>
    </cfRule>
  </conditionalFormatting>
  <conditionalFormatting sqref="I36">
    <cfRule type="beginsWith" dxfId="6990" priority="651" operator="beginsWith" text="FER">
      <formula>LEFT(I36,LEN("FER"))="FER"</formula>
    </cfRule>
    <cfRule type="beginsWith" dxfId="6989" priority="652" operator="beginsWith" text="FRS">
      <formula>LEFT(I36,LEN("FRS"))="FRS"</formula>
    </cfRule>
  </conditionalFormatting>
  <conditionalFormatting sqref="I36">
    <cfRule type="beginsWith" dxfId="6988" priority="650" operator="beginsWith" text="NT">
      <formula>LEFT(I36,LEN("NT"))="NT"</formula>
    </cfRule>
  </conditionalFormatting>
  <conditionalFormatting sqref="I36">
    <cfRule type="beginsWith" dxfId="6987" priority="647" operator="beginsWith" text="ANT">
      <formula>LEFT(I36,LEN("ANT"))="ANT"</formula>
    </cfRule>
    <cfRule type="beginsWith" dxfId="6986" priority="648" operator="beginsWith" text="FAL">
      <formula>LEFT(I36,LEN("FAL"))="FAL"</formula>
    </cfRule>
    <cfRule type="beginsWith" dxfId="6985" priority="649" operator="beginsWith" text="OK">
      <formula>LEFT(I36,LEN("OK"))="OK"</formula>
    </cfRule>
  </conditionalFormatting>
  <conditionalFormatting sqref="I36">
    <cfRule type="beginsWith" dxfId="6984" priority="646" operator="beginsWith" text="ATR">
      <formula>LEFT(I36,LEN("ATR"))="ATR"</formula>
    </cfRule>
  </conditionalFormatting>
  <conditionalFormatting sqref="I36">
    <cfRule type="beginsWith" dxfId="6983" priority="645" operator="beginsWith" text="ATD">
      <formula>LEFT(I36,LEN("ATD"))="ATD"</formula>
    </cfRule>
  </conditionalFormatting>
  <conditionalFormatting sqref="I36">
    <cfRule type="beginsWith" dxfId="6982" priority="644" operator="beginsWith" text="DP">
      <formula>LEFT(I36,LEN("DP"))="DP"</formula>
    </cfRule>
  </conditionalFormatting>
  <conditionalFormatting sqref="I35">
    <cfRule type="beginsWith" dxfId="6981" priority="642" operator="beginsWith" text="FER">
      <formula>LEFT(I35,LEN("FER"))="FER"</formula>
    </cfRule>
    <cfRule type="beginsWith" dxfId="6980" priority="643" operator="beginsWith" text="FRS">
      <formula>LEFT(I35,LEN("FRS"))="FRS"</formula>
    </cfRule>
  </conditionalFormatting>
  <conditionalFormatting sqref="I35">
    <cfRule type="beginsWith" dxfId="6979" priority="641" operator="beginsWith" text="NT">
      <formula>LEFT(I35,LEN("NT"))="NT"</formula>
    </cfRule>
  </conditionalFormatting>
  <conditionalFormatting sqref="I35">
    <cfRule type="beginsWith" dxfId="6978" priority="638" operator="beginsWith" text="ANT">
      <formula>LEFT(I35,LEN("ANT"))="ANT"</formula>
    </cfRule>
    <cfRule type="beginsWith" dxfId="6977" priority="639" operator="beginsWith" text="FAL">
      <formula>LEFT(I35,LEN("FAL"))="FAL"</formula>
    </cfRule>
    <cfRule type="beginsWith" dxfId="6976" priority="640" operator="beginsWith" text="OK">
      <formula>LEFT(I35,LEN("OK"))="OK"</formula>
    </cfRule>
  </conditionalFormatting>
  <conditionalFormatting sqref="I35">
    <cfRule type="beginsWith" dxfId="6975" priority="637" operator="beginsWith" text="ATR">
      <formula>LEFT(I35,LEN("ATR"))="ATR"</formula>
    </cfRule>
  </conditionalFormatting>
  <conditionalFormatting sqref="I35">
    <cfRule type="beginsWith" dxfId="6974" priority="636" operator="beginsWith" text="ATD">
      <formula>LEFT(I35,LEN("ATD"))="ATD"</formula>
    </cfRule>
  </conditionalFormatting>
  <conditionalFormatting sqref="I35">
    <cfRule type="beginsWith" dxfId="6973" priority="635" operator="beginsWith" text="DP">
      <formula>LEFT(I35,LEN("DP"))="DP"</formula>
    </cfRule>
  </conditionalFormatting>
  <conditionalFormatting sqref="I38">
    <cfRule type="beginsWith" dxfId="6972" priority="633" operator="beginsWith" text="FER">
      <formula>LEFT(I38,LEN("FER"))="FER"</formula>
    </cfRule>
    <cfRule type="beginsWith" dxfId="6971" priority="634" operator="beginsWith" text="FRS">
      <formula>LEFT(I38,LEN("FRS"))="FRS"</formula>
    </cfRule>
  </conditionalFormatting>
  <conditionalFormatting sqref="I38">
    <cfRule type="beginsWith" dxfId="6970" priority="632" operator="beginsWith" text="NT">
      <formula>LEFT(I38,LEN("NT"))="NT"</formula>
    </cfRule>
  </conditionalFormatting>
  <conditionalFormatting sqref="I38">
    <cfRule type="beginsWith" dxfId="6969" priority="629" operator="beginsWith" text="ANT">
      <formula>LEFT(I38,LEN("ANT"))="ANT"</formula>
    </cfRule>
    <cfRule type="beginsWith" dxfId="6968" priority="630" operator="beginsWith" text="FAL">
      <formula>LEFT(I38,LEN("FAL"))="FAL"</formula>
    </cfRule>
    <cfRule type="beginsWith" dxfId="6967" priority="631" operator="beginsWith" text="OK">
      <formula>LEFT(I38,LEN("OK"))="OK"</formula>
    </cfRule>
  </conditionalFormatting>
  <conditionalFormatting sqref="I38">
    <cfRule type="beginsWith" dxfId="6966" priority="628" operator="beginsWith" text="ATR">
      <formula>LEFT(I38,LEN("ATR"))="ATR"</formula>
    </cfRule>
  </conditionalFormatting>
  <conditionalFormatting sqref="I38">
    <cfRule type="beginsWith" dxfId="6965" priority="627" operator="beginsWith" text="ATD">
      <formula>LEFT(I38,LEN("ATD"))="ATD"</formula>
    </cfRule>
  </conditionalFormatting>
  <conditionalFormatting sqref="I38">
    <cfRule type="beginsWith" dxfId="6964" priority="626" stopIfTrue="1" operator="beginsWith" text="DP">
      <formula>LEFT(I38,LEN("DP"))="DP"</formula>
    </cfRule>
  </conditionalFormatting>
  <conditionalFormatting sqref="I37">
    <cfRule type="beginsWith" dxfId="6963" priority="624" operator="beginsWith" text="FER">
      <formula>LEFT(I37,LEN("FER"))="FER"</formula>
    </cfRule>
    <cfRule type="beginsWith" dxfId="6962" priority="625" operator="beginsWith" text="FRS">
      <formula>LEFT(I37,LEN("FRS"))="FRS"</formula>
    </cfRule>
  </conditionalFormatting>
  <conditionalFormatting sqref="I37">
    <cfRule type="beginsWith" dxfId="6961" priority="623" operator="beginsWith" text="NT">
      <formula>LEFT(I37,LEN("NT"))="NT"</formula>
    </cfRule>
  </conditionalFormatting>
  <conditionalFormatting sqref="I37">
    <cfRule type="beginsWith" dxfId="6960" priority="620" operator="beginsWith" text="ANT">
      <formula>LEFT(I37,LEN("ANT"))="ANT"</formula>
    </cfRule>
    <cfRule type="beginsWith" dxfId="6959" priority="621" operator="beginsWith" text="FAL">
      <formula>LEFT(I37,LEN("FAL"))="FAL"</formula>
    </cfRule>
    <cfRule type="beginsWith" dxfId="6958" priority="622" operator="beginsWith" text="OK">
      <formula>LEFT(I37,LEN("OK"))="OK"</formula>
    </cfRule>
  </conditionalFormatting>
  <conditionalFormatting sqref="I37">
    <cfRule type="beginsWith" dxfId="6957" priority="619" operator="beginsWith" text="ATR">
      <formula>LEFT(I37,LEN("ATR"))="ATR"</formula>
    </cfRule>
  </conditionalFormatting>
  <conditionalFormatting sqref="I37">
    <cfRule type="beginsWith" dxfId="6956" priority="618" operator="beginsWith" text="ATD">
      <formula>LEFT(I37,LEN("ATD"))="ATD"</formula>
    </cfRule>
  </conditionalFormatting>
  <conditionalFormatting sqref="I37">
    <cfRule type="beginsWith" dxfId="6955" priority="617" operator="beginsWith" text="DP">
      <formula>LEFT(I37,LEN("DP"))="DP"</formula>
    </cfRule>
  </conditionalFormatting>
  <conditionalFormatting sqref="I40">
    <cfRule type="beginsWith" dxfId="6954" priority="615" operator="beginsWith" text="FER">
      <formula>LEFT(I40,LEN("FER"))="FER"</formula>
    </cfRule>
    <cfRule type="beginsWith" dxfId="6953" priority="616" operator="beginsWith" text="FRS">
      <formula>LEFT(I40,LEN("FRS"))="FRS"</formula>
    </cfRule>
  </conditionalFormatting>
  <conditionalFormatting sqref="I40">
    <cfRule type="beginsWith" dxfId="6952" priority="614" operator="beginsWith" text="NT">
      <formula>LEFT(I40,LEN("NT"))="NT"</formula>
    </cfRule>
  </conditionalFormatting>
  <conditionalFormatting sqref="I40">
    <cfRule type="beginsWith" dxfId="6951" priority="611" operator="beginsWith" text="ANT">
      <formula>LEFT(I40,LEN("ANT"))="ANT"</formula>
    </cfRule>
    <cfRule type="beginsWith" dxfId="6950" priority="612" operator="beginsWith" text="FAL">
      <formula>LEFT(I40,LEN("FAL"))="FAL"</formula>
    </cfRule>
    <cfRule type="beginsWith" dxfId="6949" priority="613" operator="beginsWith" text="OK">
      <formula>LEFT(I40,LEN("OK"))="OK"</formula>
    </cfRule>
  </conditionalFormatting>
  <conditionalFormatting sqref="I40">
    <cfRule type="beginsWith" dxfId="6948" priority="610" operator="beginsWith" text="ATR">
      <formula>LEFT(I40,LEN("ATR"))="ATR"</formula>
    </cfRule>
  </conditionalFormatting>
  <conditionalFormatting sqref="I40">
    <cfRule type="beginsWith" dxfId="6947" priority="609" operator="beginsWith" text="ATD">
      <formula>LEFT(I40,LEN("ATD"))="ATD"</formula>
    </cfRule>
  </conditionalFormatting>
  <conditionalFormatting sqref="I40">
    <cfRule type="beginsWith" dxfId="6946" priority="608" operator="beginsWith" text="DP">
      <formula>LEFT(I40,LEN("DP"))="DP"</formula>
    </cfRule>
  </conditionalFormatting>
  <conditionalFormatting sqref="I39">
    <cfRule type="beginsWith" dxfId="6945" priority="606" operator="beginsWith" text="FER">
      <formula>LEFT(I39,LEN("FER"))="FER"</formula>
    </cfRule>
    <cfRule type="beginsWith" dxfId="6944" priority="607" operator="beginsWith" text="FRS">
      <formula>LEFT(I39,LEN("FRS"))="FRS"</formula>
    </cfRule>
  </conditionalFormatting>
  <conditionalFormatting sqref="I39">
    <cfRule type="beginsWith" dxfId="6943" priority="605" operator="beginsWith" text="NT">
      <formula>LEFT(I39,LEN("NT"))="NT"</formula>
    </cfRule>
  </conditionalFormatting>
  <conditionalFormatting sqref="I39">
    <cfRule type="beginsWith" dxfId="6942" priority="602" operator="beginsWith" text="ANT">
      <formula>LEFT(I39,LEN("ANT"))="ANT"</formula>
    </cfRule>
    <cfRule type="beginsWith" dxfId="6941" priority="603" operator="beginsWith" text="FAL">
      <formula>LEFT(I39,LEN("FAL"))="FAL"</formula>
    </cfRule>
    <cfRule type="beginsWith" dxfId="6940" priority="604" operator="beginsWith" text="OK">
      <formula>LEFT(I39,LEN("OK"))="OK"</formula>
    </cfRule>
  </conditionalFormatting>
  <conditionalFormatting sqref="I39">
    <cfRule type="beginsWith" dxfId="6939" priority="601" operator="beginsWith" text="ATR">
      <formula>LEFT(I39,LEN("ATR"))="ATR"</formula>
    </cfRule>
  </conditionalFormatting>
  <conditionalFormatting sqref="I39">
    <cfRule type="beginsWith" dxfId="6938" priority="600" operator="beginsWith" text="ATD">
      <formula>LEFT(I39,LEN("ATD"))="ATD"</formula>
    </cfRule>
  </conditionalFormatting>
  <conditionalFormatting sqref="I39">
    <cfRule type="beginsWith" dxfId="6937" priority="599" operator="beginsWith" text="DP">
      <formula>LEFT(I39,LEN("DP"))="DP"</formula>
    </cfRule>
  </conditionalFormatting>
  <conditionalFormatting sqref="I42">
    <cfRule type="beginsWith" dxfId="6936" priority="597" operator="beginsWith" text="FER">
      <formula>LEFT(I42,LEN("FER"))="FER"</formula>
    </cfRule>
    <cfRule type="beginsWith" dxfId="6935" priority="598" operator="beginsWith" text="FRS">
      <formula>LEFT(I42,LEN("FRS"))="FRS"</formula>
    </cfRule>
  </conditionalFormatting>
  <conditionalFormatting sqref="I42">
    <cfRule type="beginsWith" dxfId="6934" priority="596" operator="beginsWith" text="NT">
      <formula>LEFT(I42,LEN("NT"))="NT"</formula>
    </cfRule>
  </conditionalFormatting>
  <conditionalFormatting sqref="I42">
    <cfRule type="beginsWith" dxfId="6933" priority="593" operator="beginsWith" text="ANT">
      <formula>LEFT(I42,LEN("ANT"))="ANT"</formula>
    </cfRule>
    <cfRule type="beginsWith" dxfId="6932" priority="594" operator="beginsWith" text="FAL">
      <formula>LEFT(I42,LEN("FAL"))="FAL"</formula>
    </cfRule>
    <cfRule type="beginsWith" dxfId="6931" priority="595" operator="beginsWith" text="OK">
      <formula>LEFT(I42,LEN("OK"))="OK"</formula>
    </cfRule>
  </conditionalFormatting>
  <conditionalFormatting sqref="I42">
    <cfRule type="beginsWith" dxfId="6930" priority="592" operator="beginsWith" text="ATR">
      <formula>LEFT(I42,LEN("ATR"))="ATR"</formula>
    </cfRule>
  </conditionalFormatting>
  <conditionalFormatting sqref="I42">
    <cfRule type="beginsWith" dxfId="6929" priority="591" operator="beginsWith" text="ATD">
      <formula>LEFT(I42,LEN("ATD"))="ATD"</formula>
    </cfRule>
  </conditionalFormatting>
  <conditionalFormatting sqref="I42">
    <cfRule type="beginsWith" dxfId="6928" priority="590" stopIfTrue="1" operator="beginsWith" text="DP">
      <formula>LEFT(I42,LEN("DP"))="DP"</formula>
    </cfRule>
  </conditionalFormatting>
  <conditionalFormatting sqref="I41">
    <cfRule type="beginsWith" dxfId="6927" priority="588" operator="beginsWith" text="FER">
      <formula>LEFT(I41,LEN("FER"))="FER"</formula>
    </cfRule>
    <cfRule type="beginsWith" dxfId="6926" priority="589" operator="beginsWith" text="FRS">
      <formula>LEFT(I41,LEN("FRS"))="FRS"</formula>
    </cfRule>
  </conditionalFormatting>
  <conditionalFormatting sqref="I41">
    <cfRule type="beginsWith" dxfId="6925" priority="587" operator="beginsWith" text="NT">
      <formula>LEFT(I41,LEN("NT"))="NT"</formula>
    </cfRule>
  </conditionalFormatting>
  <conditionalFormatting sqref="I41">
    <cfRule type="beginsWith" dxfId="6924" priority="584" operator="beginsWith" text="ANT">
      <formula>LEFT(I41,LEN("ANT"))="ANT"</formula>
    </cfRule>
    <cfRule type="beginsWith" dxfId="6923" priority="585" operator="beginsWith" text="FAL">
      <formula>LEFT(I41,LEN("FAL"))="FAL"</formula>
    </cfRule>
    <cfRule type="beginsWith" dxfId="6922" priority="586" operator="beginsWith" text="OK">
      <formula>LEFT(I41,LEN("OK"))="OK"</formula>
    </cfRule>
  </conditionalFormatting>
  <conditionalFormatting sqref="I41">
    <cfRule type="beginsWith" dxfId="6921" priority="583" operator="beginsWith" text="ATR">
      <formula>LEFT(I41,LEN("ATR"))="ATR"</formula>
    </cfRule>
  </conditionalFormatting>
  <conditionalFormatting sqref="I41">
    <cfRule type="beginsWith" dxfId="6920" priority="582" operator="beginsWith" text="ATD">
      <formula>LEFT(I41,LEN("ATD"))="ATD"</formula>
    </cfRule>
  </conditionalFormatting>
  <conditionalFormatting sqref="I41">
    <cfRule type="beginsWith" dxfId="6919" priority="581" operator="beginsWith" text="DP">
      <formula>LEFT(I41,LEN("DP"))="DP"</formula>
    </cfRule>
  </conditionalFormatting>
  <conditionalFormatting sqref="N4">
    <cfRule type="beginsWith" dxfId="6918" priority="579" operator="beginsWith" text="FER">
      <formula>LEFT(N4,LEN("FER"))="FER"</formula>
    </cfRule>
    <cfRule type="beginsWith" dxfId="6917" priority="580" operator="beginsWith" text="FRS">
      <formula>LEFT(N4,LEN("FRS"))="FRS"</formula>
    </cfRule>
  </conditionalFormatting>
  <conditionalFormatting sqref="N4">
    <cfRule type="beginsWith" dxfId="6916" priority="578" operator="beginsWith" text="NT">
      <formula>LEFT(N4,LEN("NT"))="NT"</formula>
    </cfRule>
  </conditionalFormatting>
  <conditionalFormatting sqref="N4">
    <cfRule type="beginsWith" dxfId="6915" priority="575" operator="beginsWith" text="ANT">
      <formula>LEFT(N4,LEN("ANT"))="ANT"</formula>
    </cfRule>
    <cfRule type="beginsWith" dxfId="6914" priority="576" operator="beginsWith" text="FAL">
      <formula>LEFT(N4,LEN("FAL"))="FAL"</formula>
    </cfRule>
    <cfRule type="beginsWith" dxfId="6913" priority="577" operator="beginsWith" text="OK">
      <formula>LEFT(N4,LEN("OK"))="OK"</formula>
    </cfRule>
  </conditionalFormatting>
  <conditionalFormatting sqref="N4">
    <cfRule type="beginsWith" dxfId="6912" priority="574" operator="beginsWith" text="ATR">
      <formula>LEFT(N4,LEN("ATR"))="ATR"</formula>
    </cfRule>
  </conditionalFormatting>
  <conditionalFormatting sqref="N4">
    <cfRule type="beginsWith" dxfId="6911" priority="573" operator="beginsWith" text="ATD">
      <formula>LEFT(N4,LEN("ATD"))="ATD"</formula>
    </cfRule>
  </conditionalFormatting>
  <conditionalFormatting sqref="N4">
    <cfRule type="beginsWith" dxfId="6910" priority="572" operator="beginsWith" text="DP">
      <formula>LEFT(N4,LEN("DP"))="DP"</formula>
    </cfRule>
  </conditionalFormatting>
  <conditionalFormatting sqref="N3">
    <cfRule type="beginsWith" dxfId="6909" priority="570" operator="beginsWith" text="FER">
      <formula>LEFT(N3,LEN("FER"))="FER"</formula>
    </cfRule>
    <cfRule type="beginsWith" dxfId="6908" priority="571" operator="beginsWith" text="FRS">
      <formula>LEFT(N3,LEN("FRS"))="FRS"</formula>
    </cfRule>
  </conditionalFormatting>
  <conditionalFormatting sqref="N3">
    <cfRule type="beginsWith" dxfId="6907" priority="569" operator="beginsWith" text="NT">
      <formula>LEFT(N3,LEN("NT"))="NT"</formula>
    </cfRule>
  </conditionalFormatting>
  <conditionalFormatting sqref="N3">
    <cfRule type="beginsWith" dxfId="6906" priority="566" operator="beginsWith" text="ANT">
      <formula>LEFT(N3,LEN("ANT"))="ANT"</formula>
    </cfRule>
    <cfRule type="beginsWith" dxfId="6905" priority="567" operator="beginsWith" text="FAL">
      <formula>LEFT(N3,LEN("FAL"))="FAL"</formula>
    </cfRule>
    <cfRule type="beginsWith" dxfId="6904" priority="568" operator="beginsWith" text="OK">
      <formula>LEFT(N3,LEN("OK"))="OK"</formula>
    </cfRule>
  </conditionalFormatting>
  <conditionalFormatting sqref="N3">
    <cfRule type="beginsWith" dxfId="6903" priority="565" operator="beginsWith" text="ATR">
      <formula>LEFT(N3,LEN("ATR"))="ATR"</formula>
    </cfRule>
  </conditionalFormatting>
  <conditionalFormatting sqref="N3">
    <cfRule type="beginsWith" dxfId="6902" priority="564" operator="beginsWith" text="ATD">
      <formula>LEFT(N3,LEN("ATD"))="ATD"</formula>
    </cfRule>
  </conditionalFormatting>
  <conditionalFormatting sqref="N3">
    <cfRule type="beginsWith" dxfId="6901" priority="563" operator="beginsWith" text="DP">
      <formula>LEFT(N3,LEN("DP"))="DP"</formula>
    </cfRule>
  </conditionalFormatting>
  <conditionalFormatting sqref="N6">
    <cfRule type="beginsWith" dxfId="6900" priority="561" operator="beginsWith" text="FER">
      <formula>LEFT(N6,LEN("FER"))="FER"</formula>
    </cfRule>
    <cfRule type="beginsWith" dxfId="6899" priority="562" operator="beginsWith" text="FRS">
      <formula>LEFT(N6,LEN("FRS"))="FRS"</formula>
    </cfRule>
  </conditionalFormatting>
  <conditionalFormatting sqref="N6">
    <cfRule type="beginsWith" dxfId="6898" priority="560" operator="beginsWith" text="NT">
      <formula>LEFT(N6,LEN("NT"))="NT"</formula>
    </cfRule>
  </conditionalFormatting>
  <conditionalFormatting sqref="N6">
    <cfRule type="beginsWith" dxfId="6897" priority="557" operator="beginsWith" text="ANT">
      <formula>LEFT(N6,LEN("ANT"))="ANT"</formula>
    </cfRule>
    <cfRule type="beginsWith" dxfId="6896" priority="558" operator="beginsWith" text="FAL">
      <formula>LEFT(N6,LEN("FAL"))="FAL"</formula>
    </cfRule>
    <cfRule type="beginsWith" dxfId="6895" priority="559" operator="beginsWith" text="OK">
      <formula>LEFT(N6,LEN("OK"))="OK"</formula>
    </cfRule>
  </conditionalFormatting>
  <conditionalFormatting sqref="N6">
    <cfRule type="beginsWith" dxfId="6894" priority="556" operator="beginsWith" text="ATR">
      <formula>LEFT(N6,LEN("ATR"))="ATR"</formula>
    </cfRule>
  </conditionalFormatting>
  <conditionalFormatting sqref="N6">
    <cfRule type="beginsWith" dxfId="6893" priority="555" operator="beginsWith" text="ATD">
      <formula>LEFT(N6,LEN("ATD"))="ATD"</formula>
    </cfRule>
  </conditionalFormatting>
  <conditionalFormatting sqref="N6">
    <cfRule type="beginsWith" dxfId="6892" priority="554" stopIfTrue="1" operator="beginsWith" text="DP">
      <formula>LEFT(N6,LEN("DP"))="DP"</formula>
    </cfRule>
  </conditionalFormatting>
  <conditionalFormatting sqref="N5">
    <cfRule type="beginsWith" dxfId="6891" priority="552" operator="beginsWith" text="FER">
      <formula>LEFT(N5,LEN("FER"))="FER"</formula>
    </cfRule>
    <cfRule type="beginsWith" dxfId="6890" priority="553" operator="beginsWith" text="FRS">
      <formula>LEFT(N5,LEN("FRS"))="FRS"</formula>
    </cfRule>
  </conditionalFormatting>
  <conditionalFormatting sqref="N5">
    <cfRule type="beginsWith" dxfId="6889" priority="551" operator="beginsWith" text="NT">
      <formula>LEFT(N5,LEN("NT"))="NT"</formula>
    </cfRule>
  </conditionalFormatting>
  <conditionalFormatting sqref="N5">
    <cfRule type="beginsWith" dxfId="6888" priority="548" operator="beginsWith" text="ANT">
      <formula>LEFT(N5,LEN("ANT"))="ANT"</formula>
    </cfRule>
    <cfRule type="beginsWith" dxfId="6887" priority="549" operator="beginsWith" text="FAL">
      <formula>LEFT(N5,LEN("FAL"))="FAL"</formula>
    </cfRule>
    <cfRule type="beginsWith" dxfId="6886" priority="550" operator="beginsWith" text="OK">
      <formula>LEFT(N5,LEN("OK"))="OK"</formula>
    </cfRule>
  </conditionalFormatting>
  <conditionalFormatting sqref="N5">
    <cfRule type="beginsWith" dxfId="6885" priority="547" operator="beginsWith" text="ATR">
      <formula>LEFT(N5,LEN("ATR"))="ATR"</formula>
    </cfRule>
  </conditionalFormatting>
  <conditionalFormatting sqref="N5">
    <cfRule type="beginsWith" dxfId="6884" priority="546" operator="beginsWith" text="ATD">
      <formula>LEFT(N5,LEN("ATD"))="ATD"</formula>
    </cfRule>
  </conditionalFormatting>
  <conditionalFormatting sqref="N5">
    <cfRule type="beginsWith" dxfId="6883" priority="545" operator="beginsWith" text="DP">
      <formula>LEFT(N5,LEN("DP"))="DP"</formula>
    </cfRule>
  </conditionalFormatting>
  <conditionalFormatting sqref="N8">
    <cfRule type="beginsWith" dxfId="6882" priority="543" operator="beginsWith" text="FER">
      <formula>LEFT(N8,LEN("FER"))="FER"</formula>
    </cfRule>
    <cfRule type="beginsWith" dxfId="6881" priority="544" operator="beginsWith" text="FRS">
      <formula>LEFT(N8,LEN("FRS"))="FRS"</formula>
    </cfRule>
  </conditionalFormatting>
  <conditionalFormatting sqref="N8">
    <cfRule type="beginsWith" dxfId="6880" priority="542" operator="beginsWith" text="NT">
      <formula>LEFT(N8,LEN("NT"))="NT"</formula>
    </cfRule>
  </conditionalFormatting>
  <conditionalFormatting sqref="N8">
    <cfRule type="beginsWith" dxfId="6879" priority="539" operator="beginsWith" text="ANT">
      <formula>LEFT(N8,LEN("ANT"))="ANT"</formula>
    </cfRule>
    <cfRule type="beginsWith" dxfId="6878" priority="540" operator="beginsWith" text="FAL">
      <formula>LEFT(N8,LEN("FAL"))="FAL"</formula>
    </cfRule>
    <cfRule type="beginsWith" dxfId="6877" priority="541" operator="beginsWith" text="OK">
      <formula>LEFT(N8,LEN("OK"))="OK"</formula>
    </cfRule>
  </conditionalFormatting>
  <conditionalFormatting sqref="N8">
    <cfRule type="beginsWith" dxfId="6876" priority="538" operator="beginsWith" text="ATR">
      <formula>LEFT(N8,LEN("ATR"))="ATR"</formula>
    </cfRule>
  </conditionalFormatting>
  <conditionalFormatting sqref="N8">
    <cfRule type="beginsWith" dxfId="6875" priority="537" operator="beginsWith" text="ATD">
      <formula>LEFT(N8,LEN("ATD"))="ATD"</formula>
    </cfRule>
  </conditionalFormatting>
  <conditionalFormatting sqref="N8">
    <cfRule type="beginsWith" dxfId="6874" priority="536" operator="beginsWith" text="DP">
      <formula>LEFT(N8,LEN("DP"))="DP"</formula>
    </cfRule>
  </conditionalFormatting>
  <conditionalFormatting sqref="N7">
    <cfRule type="beginsWith" dxfId="6873" priority="534" operator="beginsWith" text="FER">
      <formula>LEFT(N7,LEN("FER"))="FER"</formula>
    </cfRule>
    <cfRule type="beginsWith" dxfId="6872" priority="535" operator="beginsWith" text="FRS">
      <formula>LEFT(N7,LEN("FRS"))="FRS"</formula>
    </cfRule>
  </conditionalFormatting>
  <conditionalFormatting sqref="N7">
    <cfRule type="beginsWith" dxfId="6871" priority="533" operator="beginsWith" text="NT">
      <formula>LEFT(N7,LEN("NT"))="NT"</formula>
    </cfRule>
  </conditionalFormatting>
  <conditionalFormatting sqref="N7">
    <cfRule type="beginsWith" dxfId="6870" priority="530" operator="beginsWith" text="ANT">
      <formula>LEFT(N7,LEN("ANT"))="ANT"</formula>
    </cfRule>
    <cfRule type="beginsWith" dxfId="6869" priority="531" operator="beginsWith" text="FAL">
      <formula>LEFT(N7,LEN("FAL"))="FAL"</formula>
    </cfRule>
    <cfRule type="beginsWith" dxfId="6868" priority="532" operator="beginsWith" text="OK">
      <formula>LEFT(N7,LEN("OK"))="OK"</formula>
    </cfRule>
  </conditionalFormatting>
  <conditionalFormatting sqref="N7">
    <cfRule type="beginsWith" dxfId="6867" priority="529" operator="beginsWith" text="ATR">
      <formula>LEFT(N7,LEN("ATR"))="ATR"</formula>
    </cfRule>
  </conditionalFormatting>
  <conditionalFormatting sqref="N7">
    <cfRule type="beginsWith" dxfId="6866" priority="528" operator="beginsWith" text="ATD">
      <formula>LEFT(N7,LEN("ATD"))="ATD"</formula>
    </cfRule>
  </conditionalFormatting>
  <conditionalFormatting sqref="N7">
    <cfRule type="beginsWith" dxfId="6865" priority="527" operator="beginsWith" text="DP">
      <formula>LEFT(N7,LEN("DP"))="DP"</formula>
    </cfRule>
  </conditionalFormatting>
  <conditionalFormatting sqref="N10">
    <cfRule type="beginsWith" dxfId="6864" priority="525" operator="beginsWith" text="FER">
      <formula>LEFT(N10,LEN("FER"))="FER"</formula>
    </cfRule>
    <cfRule type="beginsWith" dxfId="6863" priority="526" operator="beginsWith" text="FRS">
      <formula>LEFT(N10,LEN("FRS"))="FRS"</formula>
    </cfRule>
  </conditionalFormatting>
  <conditionalFormatting sqref="N10">
    <cfRule type="beginsWith" dxfId="6862" priority="524" operator="beginsWith" text="NT">
      <formula>LEFT(N10,LEN("NT"))="NT"</formula>
    </cfRule>
  </conditionalFormatting>
  <conditionalFormatting sqref="N10">
    <cfRule type="beginsWith" dxfId="6861" priority="521" operator="beginsWith" text="ANT">
      <formula>LEFT(N10,LEN("ANT"))="ANT"</formula>
    </cfRule>
    <cfRule type="beginsWith" dxfId="6860" priority="522" operator="beginsWith" text="FAL">
      <formula>LEFT(N10,LEN("FAL"))="FAL"</formula>
    </cfRule>
    <cfRule type="beginsWith" dxfId="6859" priority="523" operator="beginsWith" text="OK">
      <formula>LEFT(N10,LEN("OK"))="OK"</formula>
    </cfRule>
  </conditionalFormatting>
  <conditionalFormatting sqref="N10">
    <cfRule type="beginsWith" dxfId="6858" priority="520" operator="beginsWith" text="ATR">
      <formula>LEFT(N10,LEN("ATR"))="ATR"</formula>
    </cfRule>
  </conditionalFormatting>
  <conditionalFormatting sqref="N10">
    <cfRule type="beginsWith" dxfId="6857" priority="519" operator="beginsWith" text="ATD">
      <formula>LEFT(N10,LEN("ATD"))="ATD"</formula>
    </cfRule>
  </conditionalFormatting>
  <conditionalFormatting sqref="N10">
    <cfRule type="beginsWith" dxfId="6856" priority="518" stopIfTrue="1" operator="beginsWith" text="DP">
      <formula>LEFT(N10,LEN("DP"))="DP"</formula>
    </cfRule>
  </conditionalFormatting>
  <conditionalFormatting sqref="N9">
    <cfRule type="beginsWith" dxfId="6855" priority="516" operator="beginsWith" text="FER">
      <formula>LEFT(N9,LEN("FER"))="FER"</formula>
    </cfRule>
    <cfRule type="beginsWith" dxfId="6854" priority="517" operator="beginsWith" text="FRS">
      <formula>LEFT(N9,LEN("FRS"))="FRS"</formula>
    </cfRule>
  </conditionalFormatting>
  <conditionalFormatting sqref="N9">
    <cfRule type="beginsWith" dxfId="6853" priority="515" operator="beginsWith" text="NT">
      <formula>LEFT(N9,LEN("NT"))="NT"</formula>
    </cfRule>
  </conditionalFormatting>
  <conditionalFormatting sqref="N9">
    <cfRule type="beginsWith" dxfId="6852" priority="512" operator="beginsWith" text="ANT">
      <formula>LEFT(N9,LEN("ANT"))="ANT"</formula>
    </cfRule>
    <cfRule type="beginsWith" dxfId="6851" priority="513" operator="beginsWith" text="FAL">
      <formula>LEFT(N9,LEN("FAL"))="FAL"</formula>
    </cfRule>
    <cfRule type="beginsWith" dxfId="6850" priority="514" operator="beginsWith" text="OK">
      <formula>LEFT(N9,LEN("OK"))="OK"</formula>
    </cfRule>
  </conditionalFormatting>
  <conditionalFormatting sqref="N9">
    <cfRule type="beginsWith" dxfId="6849" priority="511" operator="beginsWith" text="ATR">
      <formula>LEFT(N9,LEN("ATR"))="ATR"</formula>
    </cfRule>
  </conditionalFormatting>
  <conditionalFormatting sqref="N9">
    <cfRule type="beginsWith" dxfId="6848" priority="510" operator="beginsWith" text="ATD">
      <formula>LEFT(N9,LEN("ATD"))="ATD"</formula>
    </cfRule>
  </conditionalFormatting>
  <conditionalFormatting sqref="N9">
    <cfRule type="beginsWith" dxfId="6847" priority="509" operator="beginsWith" text="DP">
      <formula>LEFT(N9,LEN("DP"))="DP"</formula>
    </cfRule>
  </conditionalFormatting>
  <conditionalFormatting sqref="N12">
    <cfRule type="beginsWith" dxfId="6846" priority="507" operator="beginsWith" text="FER">
      <formula>LEFT(N12,LEN("FER"))="FER"</formula>
    </cfRule>
    <cfRule type="beginsWith" dxfId="6845" priority="508" operator="beginsWith" text="FRS">
      <formula>LEFT(N12,LEN("FRS"))="FRS"</formula>
    </cfRule>
  </conditionalFormatting>
  <conditionalFormatting sqref="N12">
    <cfRule type="beginsWith" dxfId="6844" priority="506" operator="beginsWith" text="NT">
      <formula>LEFT(N12,LEN("NT"))="NT"</formula>
    </cfRule>
  </conditionalFormatting>
  <conditionalFormatting sqref="N12">
    <cfRule type="beginsWith" dxfId="6843" priority="503" operator="beginsWith" text="ANT">
      <formula>LEFT(N12,LEN("ANT"))="ANT"</formula>
    </cfRule>
    <cfRule type="beginsWith" dxfId="6842" priority="504" operator="beginsWith" text="FAL">
      <formula>LEFT(N12,LEN("FAL"))="FAL"</formula>
    </cfRule>
    <cfRule type="beginsWith" dxfId="6841" priority="505" operator="beginsWith" text="OK">
      <formula>LEFT(N12,LEN("OK"))="OK"</formula>
    </cfRule>
  </conditionalFormatting>
  <conditionalFormatting sqref="N12">
    <cfRule type="beginsWith" dxfId="6840" priority="502" operator="beginsWith" text="ATR">
      <formula>LEFT(N12,LEN("ATR"))="ATR"</formula>
    </cfRule>
  </conditionalFormatting>
  <conditionalFormatting sqref="N12">
    <cfRule type="beginsWith" dxfId="6839" priority="501" operator="beginsWith" text="ATD">
      <formula>LEFT(N12,LEN("ATD"))="ATD"</formula>
    </cfRule>
  </conditionalFormatting>
  <conditionalFormatting sqref="N12">
    <cfRule type="beginsWith" dxfId="6838" priority="500" operator="beginsWith" text="DP">
      <formula>LEFT(N12,LEN("DP"))="DP"</formula>
    </cfRule>
  </conditionalFormatting>
  <conditionalFormatting sqref="N11">
    <cfRule type="beginsWith" dxfId="6837" priority="498" operator="beginsWith" text="FER">
      <formula>LEFT(N11,LEN("FER"))="FER"</formula>
    </cfRule>
    <cfRule type="beginsWith" dxfId="6836" priority="499" operator="beginsWith" text="FRS">
      <formula>LEFT(N11,LEN("FRS"))="FRS"</formula>
    </cfRule>
  </conditionalFormatting>
  <conditionalFormatting sqref="N11">
    <cfRule type="beginsWith" dxfId="6835" priority="497" operator="beginsWith" text="NT">
      <formula>LEFT(N11,LEN("NT"))="NT"</formula>
    </cfRule>
  </conditionalFormatting>
  <conditionalFormatting sqref="N11">
    <cfRule type="beginsWith" dxfId="6834" priority="494" operator="beginsWith" text="ANT">
      <formula>LEFT(N11,LEN("ANT"))="ANT"</formula>
    </cfRule>
    <cfRule type="beginsWith" dxfId="6833" priority="495" operator="beginsWith" text="FAL">
      <formula>LEFT(N11,LEN("FAL"))="FAL"</formula>
    </cfRule>
    <cfRule type="beginsWith" dxfId="6832" priority="496" operator="beginsWith" text="OK">
      <formula>LEFT(N11,LEN("OK"))="OK"</formula>
    </cfRule>
  </conditionalFormatting>
  <conditionalFormatting sqref="N11">
    <cfRule type="beginsWith" dxfId="6831" priority="493" operator="beginsWith" text="ATR">
      <formula>LEFT(N11,LEN("ATR"))="ATR"</formula>
    </cfRule>
  </conditionalFormatting>
  <conditionalFormatting sqref="N11">
    <cfRule type="beginsWith" dxfId="6830" priority="492" operator="beginsWith" text="ATD">
      <formula>LEFT(N11,LEN("ATD"))="ATD"</formula>
    </cfRule>
  </conditionalFormatting>
  <conditionalFormatting sqref="N11">
    <cfRule type="beginsWith" dxfId="6829" priority="491" operator="beginsWith" text="DP">
      <formula>LEFT(N11,LEN("DP"))="DP"</formula>
    </cfRule>
  </conditionalFormatting>
  <conditionalFormatting sqref="N14">
    <cfRule type="beginsWith" dxfId="6828" priority="489" operator="beginsWith" text="FER">
      <formula>LEFT(N14,LEN("FER"))="FER"</formula>
    </cfRule>
    <cfRule type="beginsWith" dxfId="6827" priority="490" operator="beginsWith" text="FRS">
      <formula>LEFT(N14,LEN("FRS"))="FRS"</formula>
    </cfRule>
  </conditionalFormatting>
  <conditionalFormatting sqref="N14">
    <cfRule type="beginsWith" dxfId="6826" priority="488" operator="beginsWith" text="NT">
      <formula>LEFT(N14,LEN("NT"))="NT"</formula>
    </cfRule>
  </conditionalFormatting>
  <conditionalFormatting sqref="N14">
    <cfRule type="beginsWith" dxfId="6825" priority="485" operator="beginsWith" text="ANT">
      <formula>LEFT(N14,LEN("ANT"))="ANT"</formula>
    </cfRule>
    <cfRule type="beginsWith" dxfId="6824" priority="486" operator="beginsWith" text="FAL">
      <formula>LEFT(N14,LEN("FAL"))="FAL"</formula>
    </cfRule>
    <cfRule type="beginsWith" dxfId="6823" priority="487" operator="beginsWith" text="OK">
      <formula>LEFT(N14,LEN("OK"))="OK"</formula>
    </cfRule>
  </conditionalFormatting>
  <conditionalFormatting sqref="N14">
    <cfRule type="beginsWith" dxfId="6822" priority="484" operator="beginsWith" text="ATR">
      <formula>LEFT(N14,LEN("ATR"))="ATR"</formula>
    </cfRule>
  </conditionalFormatting>
  <conditionalFormatting sqref="N14">
    <cfRule type="beginsWith" dxfId="6821" priority="483" operator="beginsWith" text="ATD">
      <formula>LEFT(N14,LEN("ATD"))="ATD"</formula>
    </cfRule>
  </conditionalFormatting>
  <conditionalFormatting sqref="N14">
    <cfRule type="beginsWith" dxfId="6820" priority="482" stopIfTrue="1" operator="beginsWith" text="DP">
      <formula>LEFT(N14,LEN("DP"))="DP"</formula>
    </cfRule>
  </conditionalFormatting>
  <conditionalFormatting sqref="N13">
    <cfRule type="beginsWith" dxfId="6819" priority="480" operator="beginsWith" text="FER">
      <formula>LEFT(N13,LEN("FER"))="FER"</formula>
    </cfRule>
    <cfRule type="beginsWith" dxfId="6818" priority="481" operator="beginsWith" text="FRS">
      <formula>LEFT(N13,LEN("FRS"))="FRS"</formula>
    </cfRule>
  </conditionalFormatting>
  <conditionalFormatting sqref="N13">
    <cfRule type="beginsWith" dxfId="6817" priority="479" operator="beginsWith" text="NT">
      <formula>LEFT(N13,LEN("NT"))="NT"</formula>
    </cfRule>
  </conditionalFormatting>
  <conditionalFormatting sqref="N13">
    <cfRule type="beginsWith" dxfId="6816" priority="476" operator="beginsWith" text="ANT">
      <formula>LEFT(N13,LEN("ANT"))="ANT"</formula>
    </cfRule>
    <cfRule type="beginsWith" dxfId="6815" priority="477" operator="beginsWith" text="FAL">
      <formula>LEFT(N13,LEN("FAL"))="FAL"</formula>
    </cfRule>
    <cfRule type="beginsWith" dxfId="6814" priority="478" operator="beginsWith" text="OK">
      <formula>LEFT(N13,LEN("OK"))="OK"</formula>
    </cfRule>
  </conditionalFormatting>
  <conditionalFormatting sqref="N13">
    <cfRule type="beginsWith" dxfId="6813" priority="475" operator="beginsWith" text="ATR">
      <formula>LEFT(N13,LEN("ATR"))="ATR"</formula>
    </cfRule>
  </conditionalFormatting>
  <conditionalFormatting sqref="N13">
    <cfRule type="beginsWith" dxfId="6812" priority="474" operator="beginsWith" text="ATD">
      <formula>LEFT(N13,LEN("ATD"))="ATD"</formula>
    </cfRule>
  </conditionalFormatting>
  <conditionalFormatting sqref="N13">
    <cfRule type="beginsWith" dxfId="6811" priority="473" operator="beginsWith" text="DP">
      <formula>LEFT(N13,LEN("DP"))="DP"</formula>
    </cfRule>
  </conditionalFormatting>
  <conditionalFormatting sqref="L17:N18">
    <cfRule type="expression" dxfId="6810" priority="469">
      <formula>K15="FERIADO"</formula>
    </cfRule>
    <cfRule type="expression" dxfId="6809" priority="470">
      <formula>K15="FÉRIAS"</formula>
    </cfRule>
    <cfRule type="expression" dxfId="6808" priority="471">
      <formula>K15="ATESTADO"</formula>
    </cfRule>
    <cfRule type="expression" dxfId="6807" priority="472">
      <formula>K15="NTRAB"</formula>
    </cfRule>
  </conditionalFormatting>
  <conditionalFormatting sqref="N15">
    <cfRule type="beginsWith" dxfId="6806" priority="466" operator="beginsWith" text="DP">
      <formula>LEFT(N15,LEN("DP"))="DP"</formula>
    </cfRule>
    <cfRule type="beginsWith" dxfId="6805" priority="467" operator="beginsWith" text="FER">
      <formula>LEFT(N15,LEN("FER"))="FER"</formula>
    </cfRule>
    <cfRule type="beginsWith" dxfId="6804" priority="468" operator="beginsWith" text="FRS">
      <formula>LEFT(N15,LEN("FRS"))="FRS"</formula>
    </cfRule>
  </conditionalFormatting>
  <conditionalFormatting sqref="N15">
    <cfRule type="beginsWith" dxfId="6803" priority="465" operator="beginsWith" text="NT">
      <formula>LEFT(N15,LEN("NT"))="NT"</formula>
    </cfRule>
  </conditionalFormatting>
  <conditionalFormatting sqref="N15">
    <cfRule type="beginsWith" dxfId="6802" priority="462" operator="beginsWith" text="ANT">
      <formula>LEFT(N15,LEN("ANT"))="ANT"</formula>
    </cfRule>
    <cfRule type="beginsWith" dxfId="6801" priority="463" operator="beginsWith" text="FAL">
      <formula>LEFT(N15,LEN("FAL"))="FAL"</formula>
    </cfRule>
    <cfRule type="beginsWith" dxfId="6800" priority="464" operator="beginsWith" text="OK">
      <formula>LEFT(N15,LEN("OK"))="OK"</formula>
    </cfRule>
  </conditionalFormatting>
  <conditionalFormatting sqref="N15">
    <cfRule type="beginsWith" dxfId="6799" priority="461" operator="beginsWith" text="ATR">
      <formula>LEFT(N15,LEN("ATR"))="ATR"</formula>
    </cfRule>
  </conditionalFormatting>
  <conditionalFormatting sqref="N15">
    <cfRule type="beginsWith" dxfId="6798" priority="460" operator="beginsWith" text="ATD">
      <formula>LEFT(N15,LEN("ATD"))="ATD"</formula>
    </cfRule>
  </conditionalFormatting>
  <conditionalFormatting sqref="N16">
    <cfRule type="beginsWith" dxfId="6797" priority="458" operator="beginsWith" text="FER">
      <formula>LEFT(N16,LEN("FER"))="FER"</formula>
    </cfRule>
    <cfRule type="beginsWith" dxfId="6796" priority="459" operator="beginsWith" text="FRS">
      <formula>LEFT(N16,LEN("FRS"))="FRS"</formula>
    </cfRule>
  </conditionalFormatting>
  <conditionalFormatting sqref="N16">
    <cfRule type="beginsWith" dxfId="6795" priority="457" operator="beginsWith" text="NT">
      <formula>LEFT(N16,LEN("NT"))="NT"</formula>
    </cfRule>
  </conditionalFormatting>
  <conditionalFormatting sqref="N16">
    <cfRule type="beginsWith" dxfId="6794" priority="454" operator="beginsWith" text="ANT">
      <formula>LEFT(N16,LEN("ANT"))="ANT"</formula>
    </cfRule>
    <cfRule type="beginsWith" dxfId="6793" priority="455" operator="beginsWith" text="FAL">
      <formula>LEFT(N16,LEN("FAL"))="FAL"</formula>
    </cfRule>
    <cfRule type="beginsWith" dxfId="6792" priority="456" operator="beginsWith" text="OK">
      <formula>LEFT(N16,LEN("OK"))="OK"</formula>
    </cfRule>
  </conditionalFormatting>
  <conditionalFormatting sqref="N16">
    <cfRule type="beginsWith" dxfId="6791" priority="453" operator="beginsWith" text="ATR">
      <formula>LEFT(N16,LEN("ATR"))="ATR"</formula>
    </cfRule>
  </conditionalFormatting>
  <conditionalFormatting sqref="N16">
    <cfRule type="beginsWith" dxfId="6790" priority="452" operator="beginsWith" text="ATD">
      <formula>LEFT(N16,LEN("ATD"))="ATD"</formula>
    </cfRule>
  </conditionalFormatting>
  <conditionalFormatting sqref="N16">
    <cfRule type="beginsWith" dxfId="6789" priority="451" stopIfTrue="1" operator="beginsWith" text="DP">
      <formula>LEFT(N16,LEN("DP"))="DP"</formula>
    </cfRule>
  </conditionalFormatting>
  <conditionalFormatting sqref="L19:N22">
    <cfRule type="expression" dxfId="6788" priority="447">
      <formula>K19="FÉRIAS"</formula>
    </cfRule>
    <cfRule type="expression" dxfId="6787" priority="448">
      <formula>K19="FERIADO"</formula>
    </cfRule>
    <cfRule type="expression" dxfId="6786" priority="449">
      <formula>K19="ATESTADO"</formula>
    </cfRule>
    <cfRule type="expression" dxfId="6785" priority="450">
      <formula>K19="NTRAB"</formula>
    </cfRule>
  </conditionalFormatting>
  <conditionalFormatting sqref="N24">
    <cfRule type="beginsWith" dxfId="6784" priority="445" operator="beginsWith" text="FER">
      <formula>LEFT(N24,LEN("FER"))="FER"</formula>
    </cfRule>
    <cfRule type="beginsWith" dxfId="6783" priority="446" operator="beginsWith" text="FRS">
      <formula>LEFT(N24,LEN("FRS"))="FRS"</formula>
    </cfRule>
  </conditionalFormatting>
  <conditionalFormatting sqref="N24">
    <cfRule type="beginsWith" dxfId="6782" priority="444" operator="beginsWith" text="NT">
      <formula>LEFT(N24,LEN("NT"))="NT"</formula>
    </cfRule>
  </conditionalFormatting>
  <conditionalFormatting sqref="N24">
    <cfRule type="beginsWith" dxfId="6781" priority="441" operator="beginsWith" text="ANT">
      <formula>LEFT(N24,LEN("ANT"))="ANT"</formula>
    </cfRule>
    <cfRule type="beginsWith" dxfId="6780" priority="442" operator="beginsWith" text="FAL">
      <formula>LEFT(N24,LEN("FAL"))="FAL"</formula>
    </cfRule>
    <cfRule type="beginsWith" dxfId="6779" priority="443" operator="beginsWith" text="OK">
      <formula>LEFT(N24,LEN("OK"))="OK"</formula>
    </cfRule>
  </conditionalFormatting>
  <conditionalFormatting sqref="N24">
    <cfRule type="beginsWith" dxfId="6778" priority="440" operator="beginsWith" text="ATR">
      <formula>LEFT(N24,LEN("ATR"))="ATR"</formula>
    </cfRule>
  </conditionalFormatting>
  <conditionalFormatting sqref="N24">
    <cfRule type="beginsWith" dxfId="6777" priority="439" operator="beginsWith" text="ATD">
      <formula>LEFT(N24,LEN("ATD"))="ATD"</formula>
    </cfRule>
  </conditionalFormatting>
  <conditionalFormatting sqref="N24">
    <cfRule type="beginsWith" dxfId="6776" priority="438" operator="beginsWith" text="DP">
      <formula>LEFT(N24,LEN("DP"))="DP"</formula>
    </cfRule>
  </conditionalFormatting>
  <conditionalFormatting sqref="N23">
    <cfRule type="beginsWith" dxfId="6775" priority="436" operator="beginsWith" text="FER">
      <formula>LEFT(N23,LEN("FER"))="FER"</formula>
    </cfRule>
    <cfRule type="beginsWith" dxfId="6774" priority="437" operator="beginsWith" text="FRS">
      <formula>LEFT(N23,LEN("FRS"))="FRS"</formula>
    </cfRule>
  </conditionalFormatting>
  <conditionalFormatting sqref="N23">
    <cfRule type="beginsWith" dxfId="6773" priority="435" operator="beginsWith" text="NT">
      <formula>LEFT(N23,LEN("NT"))="NT"</formula>
    </cfRule>
  </conditionalFormatting>
  <conditionalFormatting sqref="N23">
    <cfRule type="beginsWith" dxfId="6772" priority="432" operator="beginsWith" text="ANT">
      <formula>LEFT(N23,LEN("ANT"))="ANT"</formula>
    </cfRule>
    <cfRule type="beginsWith" dxfId="6771" priority="433" operator="beginsWith" text="FAL">
      <formula>LEFT(N23,LEN("FAL"))="FAL"</formula>
    </cfRule>
    <cfRule type="beginsWith" dxfId="6770" priority="434" operator="beginsWith" text="OK">
      <formula>LEFT(N23,LEN("OK"))="OK"</formula>
    </cfRule>
  </conditionalFormatting>
  <conditionalFormatting sqref="N23">
    <cfRule type="beginsWith" dxfId="6769" priority="431" operator="beginsWith" text="ATR">
      <formula>LEFT(N23,LEN("ATR"))="ATR"</formula>
    </cfRule>
  </conditionalFormatting>
  <conditionalFormatting sqref="N23">
    <cfRule type="beginsWith" dxfId="6768" priority="430" operator="beginsWith" text="ATD">
      <formula>LEFT(N23,LEN("ATD"))="ATD"</formula>
    </cfRule>
  </conditionalFormatting>
  <conditionalFormatting sqref="N23">
    <cfRule type="beginsWith" dxfId="6767" priority="429" operator="beginsWith" text="DP">
      <formula>LEFT(N23,LEN("DP"))="DP"</formula>
    </cfRule>
  </conditionalFormatting>
  <conditionalFormatting sqref="N26">
    <cfRule type="beginsWith" dxfId="6766" priority="427" operator="beginsWith" text="FER">
      <formula>LEFT(N26,LEN("FER"))="FER"</formula>
    </cfRule>
    <cfRule type="beginsWith" dxfId="6765" priority="428" operator="beginsWith" text="FRS">
      <formula>LEFT(N26,LEN("FRS"))="FRS"</formula>
    </cfRule>
  </conditionalFormatting>
  <conditionalFormatting sqref="N26">
    <cfRule type="beginsWith" dxfId="6764" priority="426" operator="beginsWith" text="NT">
      <formula>LEFT(N26,LEN("NT"))="NT"</formula>
    </cfRule>
  </conditionalFormatting>
  <conditionalFormatting sqref="N26">
    <cfRule type="beginsWith" dxfId="6763" priority="423" operator="beginsWith" text="ANT">
      <formula>LEFT(N26,LEN("ANT"))="ANT"</formula>
    </cfRule>
    <cfRule type="beginsWith" dxfId="6762" priority="424" operator="beginsWith" text="FAL">
      <formula>LEFT(N26,LEN("FAL"))="FAL"</formula>
    </cfRule>
    <cfRule type="beginsWith" dxfId="6761" priority="425" operator="beginsWith" text="OK">
      <formula>LEFT(N26,LEN("OK"))="OK"</formula>
    </cfRule>
  </conditionalFormatting>
  <conditionalFormatting sqref="N26">
    <cfRule type="beginsWith" dxfId="6760" priority="422" operator="beginsWith" text="ATR">
      <formula>LEFT(N26,LEN("ATR"))="ATR"</formula>
    </cfRule>
  </conditionalFormatting>
  <conditionalFormatting sqref="N26">
    <cfRule type="beginsWith" dxfId="6759" priority="421" operator="beginsWith" text="ATD">
      <formula>LEFT(N26,LEN("ATD"))="ATD"</formula>
    </cfRule>
  </conditionalFormatting>
  <conditionalFormatting sqref="N26">
    <cfRule type="beginsWith" dxfId="6758" priority="420" stopIfTrue="1" operator="beginsWith" text="DP">
      <formula>LEFT(N26,LEN("DP"))="DP"</formula>
    </cfRule>
  </conditionalFormatting>
  <conditionalFormatting sqref="N25">
    <cfRule type="beginsWith" dxfId="6757" priority="418" operator="beginsWith" text="FER">
      <formula>LEFT(N25,LEN("FER"))="FER"</formula>
    </cfRule>
    <cfRule type="beginsWith" dxfId="6756" priority="419" operator="beginsWith" text="FRS">
      <formula>LEFT(N25,LEN("FRS"))="FRS"</formula>
    </cfRule>
  </conditionalFormatting>
  <conditionalFormatting sqref="N25">
    <cfRule type="beginsWith" dxfId="6755" priority="417" operator="beginsWith" text="NT">
      <formula>LEFT(N25,LEN("NT"))="NT"</formula>
    </cfRule>
  </conditionalFormatting>
  <conditionalFormatting sqref="N25">
    <cfRule type="beginsWith" dxfId="6754" priority="414" operator="beginsWith" text="ANT">
      <formula>LEFT(N25,LEN("ANT"))="ANT"</formula>
    </cfRule>
    <cfRule type="beginsWith" dxfId="6753" priority="415" operator="beginsWith" text="FAL">
      <formula>LEFT(N25,LEN("FAL"))="FAL"</formula>
    </cfRule>
    <cfRule type="beginsWith" dxfId="6752" priority="416" operator="beginsWith" text="OK">
      <formula>LEFT(N25,LEN("OK"))="OK"</formula>
    </cfRule>
  </conditionalFormatting>
  <conditionalFormatting sqref="N25">
    <cfRule type="beginsWith" dxfId="6751" priority="413" operator="beginsWith" text="ATR">
      <formula>LEFT(N25,LEN("ATR"))="ATR"</formula>
    </cfRule>
  </conditionalFormatting>
  <conditionalFormatting sqref="N25">
    <cfRule type="beginsWith" dxfId="6750" priority="412" operator="beginsWith" text="ATD">
      <formula>LEFT(N25,LEN("ATD"))="ATD"</formula>
    </cfRule>
  </conditionalFormatting>
  <conditionalFormatting sqref="N25">
    <cfRule type="beginsWith" dxfId="6749" priority="411" operator="beginsWith" text="DP">
      <formula>LEFT(N25,LEN("DP"))="DP"</formula>
    </cfRule>
  </conditionalFormatting>
  <conditionalFormatting sqref="N28">
    <cfRule type="beginsWith" dxfId="6748" priority="409" operator="beginsWith" text="FER">
      <formula>LEFT(N28,LEN("FER"))="FER"</formula>
    </cfRule>
    <cfRule type="beginsWith" dxfId="6747" priority="410" operator="beginsWith" text="FRS">
      <formula>LEFT(N28,LEN("FRS"))="FRS"</formula>
    </cfRule>
  </conditionalFormatting>
  <conditionalFormatting sqref="N28">
    <cfRule type="beginsWith" dxfId="6746" priority="408" operator="beginsWith" text="NT">
      <formula>LEFT(N28,LEN("NT"))="NT"</formula>
    </cfRule>
  </conditionalFormatting>
  <conditionalFormatting sqref="N28">
    <cfRule type="beginsWith" dxfId="6745" priority="405" operator="beginsWith" text="ANT">
      <formula>LEFT(N28,LEN("ANT"))="ANT"</formula>
    </cfRule>
    <cfRule type="beginsWith" dxfId="6744" priority="406" operator="beginsWith" text="FAL">
      <formula>LEFT(N28,LEN("FAL"))="FAL"</formula>
    </cfRule>
    <cfRule type="beginsWith" dxfId="6743" priority="407" operator="beginsWith" text="OK">
      <formula>LEFT(N28,LEN("OK"))="OK"</formula>
    </cfRule>
  </conditionalFormatting>
  <conditionalFormatting sqref="N28">
    <cfRule type="beginsWith" dxfId="6742" priority="404" operator="beginsWith" text="ATR">
      <formula>LEFT(N28,LEN("ATR"))="ATR"</formula>
    </cfRule>
  </conditionalFormatting>
  <conditionalFormatting sqref="N28">
    <cfRule type="beginsWith" dxfId="6741" priority="403" operator="beginsWith" text="ATD">
      <formula>LEFT(N28,LEN("ATD"))="ATD"</formula>
    </cfRule>
  </conditionalFormatting>
  <conditionalFormatting sqref="N28">
    <cfRule type="beginsWith" dxfId="6740" priority="402" operator="beginsWith" text="DP">
      <formula>LEFT(N28,LEN("DP"))="DP"</formula>
    </cfRule>
  </conditionalFormatting>
  <conditionalFormatting sqref="N27">
    <cfRule type="beginsWith" dxfId="6739" priority="400" operator="beginsWith" text="FER">
      <formula>LEFT(N27,LEN("FER"))="FER"</formula>
    </cfRule>
    <cfRule type="beginsWith" dxfId="6738" priority="401" operator="beginsWith" text="FRS">
      <formula>LEFT(N27,LEN("FRS"))="FRS"</formula>
    </cfRule>
  </conditionalFormatting>
  <conditionalFormatting sqref="N27">
    <cfRule type="beginsWith" dxfId="6737" priority="399" operator="beginsWith" text="NT">
      <formula>LEFT(N27,LEN("NT"))="NT"</formula>
    </cfRule>
  </conditionalFormatting>
  <conditionalFormatting sqref="N27">
    <cfRule type="beginsWith" dxfId="6736" priority="396" operator="beginsWith" text="ANT">
      <formula>LEFT(N27,LEN("ANT"))="ANT"</formula>
    </cfRule>
    <cfRule type="beginsWith" dxfId="6735" priority="397" operator="beginsWith" text="FAL">
      <formula>LEFT(N27,LEN("FAL"))="FAL"</formula>
    </cfRule>
    <cfRule type="beginsWith" dxfId="6734" priority="398" operator="beginsWith" text="OK">
      <formula>LEFT(N27,LEN("OK"))="OK"</formula>
    </cfRule>
  </conditionalFormatting>
  <conditionalFormatting sqref="N27">
    <cfRule type="beginsWith" dxfId="6733" priority="395" operator="beginsWith" text="ATR">
      <formula>LEFT(N27,LEN("ATR"))="ATR"</formula>
    </cfRule>
  </conditionalFormatting>
  <conditionalFormatting sqref="N27">
    <cfRule type="beginsWith" dxfId="6732" priority="394" operator="beginsWith" text="ATD">
      <formula>LEFT(N27,LEN("ATD"))="ATD"</formula>
    </cfRule>
  </conditionalFormatting>
  <conditionalFormatting sqref="N27">
    <cfRule type="beginsWith" dxfId="6731" priority="393" operator="beginsWith" text="DP">
      <formula>LEFT(N27,LEN("DP"))="DP"</formula>
    </cfRule>
  </conditionalFormatting>
  <conditionalFormatting sqref="N30">
    <cfRule type="beginsWith" dxfId="6730" priority="391" operator="beginsWith" text="FER">
      <formula>LEFT(N30,LEN("FER"))="FER"</formula>
    </cfRule>
    <cfRule type="beginsWith" dxfId="6729" priority="392" operator="beginsWith" text="FRS">
      <formula>LEFT(N30,LEN("FRS"))="FRS"</formula>
    </cfRule>
  </conditionalFormatting>
  <conditionalFormatting sqref="N30">
    <cfRule type="beginsWith" dxfId="6728" priority="390" operator="beginsWith" text="NT">
      <formula>LEFT(N30,LEN("NT"))="NT"</formula>
    </cfRule>
  </conditionalFormatting>
  <conditionalFormatting sqref="N30">
    <cfRule type="beginsWith" dxfId="6727" priority="387" operator="beginsWith" text="ANT">
      <formula>LEFT(N30,LEN("ANT"))="ANT"</formula>
    </cfRule>
    <cfRule type="beginsWith" dxfId="6726" priority="388" operator="beginsWith" text="FAL">
      <formula>LEFT(N30,LEN("FAL"))="FAL"</formula>
    </cfRule>
    <cfRule type="beginsWith" dxfId="6725" priority="389" operator="beginsWith" text="OK">
      <formula>LEFT(N30,LEN("OK"))="OK"</formula>
    </cfRule>
  </conditionalFormatting>
  <conditionalFormatting sqref="N30">
    <cfRule type="beginsWith" dxfId="6724" priority="386" operator="beginsWith" text="ATR">
      <formula>LEFT(N30,LEN("ATR"))="ATR"</formula>
    </cfRule>
  </conditionalFormatting>
  <conditionalFormatting sqref="N30">
    <cfRule type="beginsWith" dxfId="6723" priority="385" operator="beginsWith" text="ATD">
      <formula>LEFT(N30,LEN("ATD"))="ATD"</formula>
    </cfRule>
  </conditionalFormatting>
  <conditionalFormatting sqref="N30">
    <cfRule type="beginsWith" dxfId="6722" priority="384" stopIfTrue="1" operator="beginsWith" text="DP">
      <formula>LEFT(N30,LEN("DP"))="DP"</formula>
    </cfRule>
  </conditionalFormatting>
  <conditionalFormatting sqref="N29">
    <cfRule type="beginsWith" dxfId="6721" priority="382" operator="beginsWith" text="FER">
      <formula>LEFT(N29,LEN("FER"))="FER"</formula>
    </cfRule>
    <cfRule type="beginsWith" dxfId="6720" priority="383" operator="beginsWith" text="FRS">
      <formula>LEFT(N29,LEN("FRS"))="FRS"</formula>
    </cfRule>
  </conditionalFormatting>
  <conditionalFormatting sqref="N29">
    <cfRule type="beginsWith" dxfId="6719" priority="381" operator="beginsWith" text="NT">
      <formula>LEFT(N29,LEN("NT"))="NT"</formula>
    </cfRule>
  </conditionalFormatting>
  <conditionalFormatting sqref="N29">
    <cfRule type="beginsWith" dxfId="6718" priority="378" operator="beginsWith" text="ANT">
      <formula>LEFT(N29,LEN("ANT"))="ANT"</formula>
    </cfRule>
    <cfRule type="beginsWith" dxfId="6717" priority="379" operator="beginsWith" text="FAL">
      <formula>LEFT(N29,LEN("FAL"))="FAL"</formula>
    </cfRule>
    <cfRule type="beginsWith" dxfId="6716" priority="380" operator="beginsWith" text="OK">
      <formula>LEFT(N29,LEN("OK"))="OK"</formula>
    </cfRule>
  </conditionalFormatting>
  <conditionalFormatting sqref="N29">
    <cfRule type="beginsWith" dxfId="6715" priority="377" operator="beginsWith" text="ATR">
      <formula>LEFT(N29,LEN("ATR"))="ATR"</formula>
    </cfRule>
  </conditionalFormatting>
  <conditionalFormatting sqref="N29">
    <cfRule type="beginsWith" dxfId="6714" priority="376" operator="beginsWith" text="ATD">
      <formula>LEFT(N29,LEN("ATD"))="ATD"</formula>
    </cfRule>
  </conditionalFormatting>
  <conditionalFormatting sqref="N29">
    <cfRule type="beginsWith" dxfId="6713" priority="375" operator="beginsWith" text="DP">
      <formula>LEFT(N29,LEN("DP"))="DP"</formula>
    </cfRule>
  </conditionalFormatting>
  <conditionalFormatting sqref="N32">
    <cfRule type="beginsWith" dxfId="6712" priority="373" operator="beginsWith" text="FER">
      <formula>LEFT(N32,LEN("FER"))="FER"</formula>
    </cfRule>
    <cfRule type="beginsWith" dxfId="6711" priority="374" operator="beginsWith" text="FRS">
      <formula>LEFT(N32,LEN("FRS"))="FRS"</formula>
    </cfRule>
  </conditionalFormatting>
  <conditionalFormatting sqref="N32">
    <cfRule type="beginsWith" dxfId="6710" priority="372" operator="beginsWith" text="NT">
      <formula>LEFT(N32,LEN("NT"))="NT"</formula>
    </cfRule>
  </conditionalFormatting>
  <conditionalFormatting sqref="N32">
    <cfRule type="beginsWith" dxfId="6709" priority="369" operator="beginsWith" text="ANT">
      <formula>LEFT(N32,LEN("ANT"))="ANT"</formula>
    </cfRule>
    <cfRule type="beginsWith" dxfId="6708" priority="370" operator="beginsWith" text="FAL">
      <formula>LEFT(N32,LEN("FAL"))="FAL"</formula>
    </cfRule>
    <cfRule type="beginsWith" dxfId="6707" priority="371" operator="beginsWith" text="OK">
      <formula>LEFT(N32,LEN("OK"))="OK"</formula>
    </cfRule>
  </conditionalFormatting>
  <conditionalFormatting sqref="N32">
    <cfRule type="beginsWith" dxfId="6706" priority="368" operator="beginsWith" text="ATR">
      <formula>LEFT(N32,LEN("ATR"))="ATR"</formula>
    </cfRule>
  </conditionalFormatting>
  <conditionalFormatting sqref="N32">
    <cfRule type="beginsWith" dxfId="6705" priority="367" operator="beginsWith" text="ATD">
      <formula>LEFT(N32,LEN("ATD"))="ATD"</formula>
    </cfRule>
  </conditionalFormatting>
  <conditionalFormatting sqref="N32">
    <cfRule type="beginsWith" dxfId="6704" priority="366" operator="beginsWith" text="DP">
      <formula>LEFT(N32,LEN("DP"))="DP"</formula>
    </cfRule>
  </conditionalFormatting>
  <conditionalFormatting sqref="N31">
    <cfRule type="beginsWith" dxfId="6703" priority="364" operator="beginsWith" text="FER">
      <formula>LEFT(N31,LEN("FER"))="FER"</formula>
    </cfRule>
    <cfRule type="beginsWith" dxfId="6702" priority="365" operator="beginsWith" text="FRS">
      <formula>LEFT(N31,LEN("FRS"))="FRS"</formula>
    </cfRule>
  </conditionalFormatting>
  <conditionalFormatting sqref="N31">
    <cfRule type="beginsWith" dxfId="6701" priority="363" operator="beginsWith" text="NT">
      <formula>LEFT(N31,LEN("NT"))="NT"</formula>
    </cfRule>
  </conditionalFormatting>
  <conditionalFormatting sqref="N31">
    <cfRule type="beginsWith" dxfId="6700" priority="360" operator="beginsWith" text="ANT">
      <formula>LEFT(N31,LEN("ANT"))="ANT"</formula>
    </cfRule>
    <cfRule type="beginsWith" dxfId="6699" priority="361" operator="beginsWith" text="FAL">
      <formula>LEFT(N31,LEN("FAL"))="FAL"</formula>
    </cfRule>
    <cfRule type="beginsWith" dxfId="6698" priority="362" operator="beginsWith" text="OK">
      <formula>LEFT(N31,LEN("OK"))="OK"</formula>
    </cfRule>
  </conditionalFormatting>
  <conditionalFormatting sqref="N31">
    <cfRule type="beginsWith" dxfId="6697" priority="359" operator="beginsWith" text="ATR">
      <formula>LEFT(N31,LEN("ATR"))="ATR"</formula>
    </cfRule>
  </conditionalFormatting>
  <conditionalFormatting sqref="N31">
    <cfRule type="beginsWith" dxfId="6696" priority="358" operator="beginsWith" text="ATD">
      <formula>LEFT(N31,LEN("ATD"))="ATD"</formula>
    </cfRule>
  </conditionalFormatting>
  <conditionalFormatting sqref="N31">
    <cfRule type="beginsWith" dxfId="6695" priority="357" operator="beginsWith" text="DP">
      <formula>LEFT(N31,LEN("DP"))="DP"</formula>
    </cfRule>
  </conditionalFormatting>
  <conditionalFormatting sqref="N34">
    <cfRule type="beginsWith" dxfId="6694" priority="355" operator="beginsWith" text="FER">
      <formula>LEFT(N34,LEN("FER"))="FER"</formula>
    </cfRule>
    <cfRule type="beginsWith" dxfId="6693" priority="356" operator="beginsWith" text="FRS">
      <formula>LEFT(N34,LEN("FRS"))="FRS"</formula>
    </cfRule>
  </conditionalFormatting>
  <conditionalFormatting sqref="N34">
    <cfRule type="beginsWith" dxfId="6692" priority="354" operator="beginsWith" text="NT">
      <formula>LEFT(N34,LEN("NT"))="NT"</formula>
    </cfRule>
  </conditionalFormatting>
  <conditionalFormatting sqref="N34">
    <cfRule type="beginsWith" dxfId="6691" priority="351" operator="beginsWith" text="ANT">
      <formula>LEFT(N34,LEN("ANT"))="ANT"</formula>
    </cfRule>
    <cfRule type="beginsWith" dxfId="6690" priority="352" operator="beginsWith" text="FAL">
      <formula>LEFT(N34,LEN("FAL"))="FAL"</formula>
    </cfRule>
    <cfRule type="beginsWith" dxfId="6689" priority="353" operator="beginsWith" text="OK">
      <formula>LEFT(N34,LEN("OK"))="OK"</formula>
    </cfRule>
  </conditionalFormatting>
  <conditionalFormatting sqref="N34">
    <cfRule type="beginsWith" dxfId="6688" priority="350" operator="beginsWith" text="ATR">
      <formula>LEFT(N34,LEN("ATR"))="ATR"</formula>
    </cfRule>
  </conditionalFormatting>
  <conditionalFormatting sqref="N34">
    <cfRule type="beginsWith" dxfId="6687" priority="349" operator="beginsWith" text="ATD">
      <formula>LEFT(N34,LEN("ATD"))="ATD"</formula>
    </cfRule>
  </conditionalFormatting>
  <conditionalFormatting sqref="N34">
    <cfRule type="beginsWith" dxfId="6686" priority="348" stopIfTrue="1" operator="beginsWith" text="DP">
      <formula>LEFT(N34,LEN("DP"))="DP"</formula>
    </cfRule>
  </conditionalFormatting>
  <conditionalFormatting sqref="N33">
    <cfRule type="beginsWith" dxfId="6685" priority="346" operator="beginsWith" text="FER">
      <formula>LEFT(N33,LEN("FER"))="FER"</formula>
    </cfRule>
    <cfRule type="beginsWith" dxfId="6684" priority="347" operator="beginsWith" text="FRS">
      <formula>LEFT(N33,LEN("FRS"))="FRS"</formula>
    </cfRule>
  </conditionalFormatting>
  <conditionalFormatting sqref="N33">
    <cfRule type="beginsWith" dxfId="6683" priority="345" operator="beginsWith" text="NT">
      <formula>LEFT(N33,LEN("NT"))="NT"</formula>
    </cfRule>
  </conditionalFormatting>
  <conditionalFormatting sqref="N33">
    <cfRule type="beginsWith" dxfId="6682" priority="342" operator="beginsWith" text="ANT">
      <formula>LEFT(N33,LEN("ANT"))="ANT"</formula>
    </cfRule>
    <cfRule type="beginsWith" dxfId="6681" priority="343" operator="beginsWith" text="FAL">
      <formula>LEFT(N33,LEN("FAL"))="FAL"</formula>
    </cfRule>
    <cfRule type="beginsWith" dxfId="6680" priority="344" operator="beginsWith" text="OK">
      <formula>LEFT(N33,LEN("OK"))="OK"</formula>
    </cfRule>
  </conditionalFormatting>
  <conditionalFormatting sqref="N33">
    <cfRule type="beginsWith" dxfId="6679" priority="341" operator="beginsWith" text="ATR">
      <formula>LEFT(N33,LEN("ATR"))="ATR"</formula>
    </cfRule>
  </conditionalFormatting>
  <conditionalFormatting sqref="N33">
    <cfRule type="beginsWith" dxfId="6678" priority="340" operator="beginsWith" text="ATD">
      <formula>LEFT(N33,LEN("ATD"))="ATD"</formula>
    </cfRule>
  </conditionalFormatting>
  <conditionalFormatting sqref="N33">
    <cfRule type="beginsWith" dxfId="6677" priority="339" operator="beginsWith" text="DP">
      <formula>LEFT(N33,LEN("DP"))="DP"</formula>
    </cfRule>
  </conditionalFormatting>
  <conditionalFormatting sqref="N36">
    <cfRule type="beginsWith" dxfId="6676" priority="337" operator="beginsWith" text="FER">
      <formula>LEFT(N36,LEN("FER"))="FER"</formula>
    </cfRule>
    <cfRule type="beginsWith" dxfId="6675" priority="338" operator="beginsWith" text="FRS">
      <formula>LEFT(N36,LEN("FRS"))="FRS"</formula>
    </cfRule>
  </conditionalFormatting>
  <conditionalFormatting sqref="N36">
    <cfRule type="beginsWith" dxfId="6674" priority="336" operator="beginsWith" text="NT">
      <formula>LEFT(N36,LEN("NT"))="NT"</formula>
    </cfRule>
  </conditionalFormatting>
  <conditionalFormatting sqref="N36">
    <cfRule type="beginsWith" dxfId="6673" priority="333" operator="beginsWith" text="ANT">
      <formula>LEFT(N36,LEN("ANT"))="ANT"</formula>
    </cfRule>
    <cfRule type="beginsWith" dxfId="6672" priority="334" operator="beginsWith" text="FAL">
      <formula>LEFT(N36,LEN("FAL"))="FAL"</formula>
    </cfRule>
    <cfRule type="beginsWith" dxfId="6671" priority="335" operator="beginsWith" text="OK">
      <formula>LEFT(N36,LEN("OK"))="OK"</formula>
    </cfRule>
  </conditionalFormatting>
  <conditionalFormatting sqref="N36">
    <cfRule type="beginsWith" dxfId="6670" priority="332" operator="beginsWith" text="ATR">
      <formula>LEFT(N36,LEN("ATR"))="ATR"</formula>
    </cfRule>
  </conditionalFormatting>
  <conditionalFormatting sqref="N36">
    <cfRule type="beginsWith" dxfId="6669" priority="331" operator="beginsWith" text="ATD">
      <formula>LEFT(N36,LEN("ATD"))="ATD"</formula>
    </cfRule>
  </conditionalFormatting>
  <conditionalFormatting sqref="N36">
    <cfRule type="beginsWith" dxfId="6668" priority="330" operator="beginsWith" text="DP">
      <formula>LEFT(N36,LEN("DP"))="DP"</formula>
    </cfRule>
  </conditionalFormatting>
  <conditionalFormatting sqref="N35">
    <cfRule type="beginsWith" dxfId="6667" priority="328" operator="beginsWith" text="FER">
      <formula>LEFT(N35,LEN("FER"))="FER"</formula>
    </cfRule>
    <cfRule type="beginsWith" dxfId="6666" priority="329" operator="beginsWith" text="FRS">
      <formula>LEFT(N35,LEN("FRS"))="FRS"</formula>
    </cfRule>
  </conditionalFormatting>
  <conditionalFormatting sqref="N35">
    <cfRule type="beginsWith" dxfId="6665" priority="327" operator="beginsWith" text="NT">
      <formula>LEFT(N35,LEN("NT"))="NT"</formula>
    </cfRule>
  </conditionalFormatting>
  <conditionalFormatting sqref="N35">
    <cfRule type="beginsWith" dxfId="6664" priority="324" operator="beginsWith" text="ANT">
      <formula>LEFT(N35,LEN("ANT"))="ANT"</formula>
    </cfRule>
    <cfRule type="beginsWith" dxfId="6663" priority="325" operator="beginsWith" text="FAL">
      <formula>LEFT(N35,LEN("FAL"))="FAL"</formula>
    </cfRule>
    <cfRule type="beginsWith" dxfId="6662" priority="326" operator="beginsWith" text="OK">
      <formula>LEFT(N35,LEN("OK"))="OK"</formula>
    </cfRule>
  </conditionalFormatting>
  <conditionalFormatting sqref="N35">
    <cfRule type="beginsWith" dxfId="6661" priority="323" operator="beginsWith" text="ATR">
      <formula>LEFT(N35,LEN("ATR"))="ATR"</formula>
    </cfRule>
  </conditionalFormatting>
  <conditionalFormatting sqref="N35">
    <cfRule type="beginsWith" dxfId="6660" priority="322" operator="beginsWith" text="ATD">
      <formula>LEFT(N35,LEN("ATD"))="ATD"</formula>
    </cfRule>
  </conditionalFormatting>
  <conditionalFormatting sqref="N35">
    <cfRule type="beginsWith" dxfId="6659" priority="321" operator="beginsWith" text="DP">
      <formula>LEFT(N35,LEN("DP"))="DP"</formula>
    </cfRule>
  </conditionalFormatting>
  <conditionalFormatting sqref="N38">
    <cfRule type="beginsWith" dxfId="6658" priority="319" operator="beginsWith" text="FER">
      <formula>LEFT(N38,LEN("FER"))="FER"</formula>
    </cfRule>
    <cfRule type="beginsWith" dxfId="6657" priority="320" operator="beginsWith" text="FRS">
      <formula>LEFT(N38,LEN("FRS"))="FRS"</formula>
    </cfRule>
  </conditionalFormatting>
  <conditionalFormatting sqref="N38">
    <cfRule type="beginsWith" dxfId="6656" priority="318" operator="beginsWith" text="NT">
      <formula>LEFT(N38,LEN("NT"))="NT"</formula>
    </cfRule>
  </conditionalFormatting>
  <conditionalFormatting sqref="N38">
    <cfRule type="beginsWith" dxfId="6655" priority="315" operator="beginsWith" text="ANT">
      <formula>LEFT(N38,LEN("ANT"))="ANT"</formula>
    </cfRule>
    <cfRule type="beginsWith" dxfId="6654" priority="316" operator="beginsWith" text="FAL">
      <formula>LEFT(N38,LEN("FAL"))="FAL"</formula>
    </cfRule>
    <cfRule type="beginsWith" dxfId="6653" priority="317" operator="beginsWith" text="OK">
      <formula>LEFT(N38,LEN("OK"))="OK"</formula>
    </cfRule>
  </conditionalFormatting>
  <conditionalFormatting sqref="N38">
    <cfRule type="beginsWith" dxfId="6652" priority="314" operator="beginsWith" text="ATR">
      <formula>LEFT(N38,LEN("ATR"))="ATR"</formula>
    </cfRule>
  </conditionalFormatting>
  <conditionalFormatting sqref="N38">
    <cfRule type="beginsWith" dxfId="6651" priority="313" operator="beginsWith" text="ATD">
      <formula>LEFT(N38,LEN("ATD"))="ATD"</formula>
    </cfRule>
  </conditionalFormatting>
  <conditionalFormatting sqref="N38">
    <cfRule type="beginsWith" dxfId="6650" priority="312" stopIfTrue="1" operator="beginsWith" text="DP">
      <formula>LEFT(N38,LEN("DP"))="DP"</formula>
    </cfRule>
  </conditionalFormatting>
  <conditionalFormatting sqref="N37">
    <cfRule type="beginsWith" dxfId="6649" priority="310" operator="beginsWith" text="FER">
      <formula>LEFT(N37,LEN("FER"))="FER"</formula>
    </cfRule>
    <cfRule type="beginsWith" dxfId="6648" priority="311" operator="beginsWith" text="FRS">
      <formula>LEFT(N37,LEN("FRS"))="FRS"</formula>
    </cfRule>
  </conditionalFormatting>
  <conditionalFormatting sqref="N37">
    <cfRule type="beginsWith" dxfId="6647" priority="309" operator="beginsWith" text="NT">
      <formula>LEFT(N37,LEN("NT"))="NT"</formula>
    </cfRule>
  </conditionalFormatting>
  <conditionalFormatting sqref="N37">
    <cfRule type="beginsWith" dxfId="6646" priority="306" operator="beginsWith" text="ANT">
      <formula>LEFT(N37,LEN("ANT"))="ANT"</formula>
    </cfRule>
    <cfRule type="beginsWith" dxfId="6645" priority="307" operator="beginsWith" text="FAL">
      <formula>LEFT(N37,LEN("FAL"))="FAL"</formula>
    </cfRule>
    <cfRule type="beginsWith" dxfId="6644" priority="308" operator="beginsWith" text="OK">
      <formula>LEFT(N37,LEN("OK"))="OK"</formula>
    </cfRule>
  </conditionalFormatting>
  <conditionalFormatting sqref="N37">
    <cfRule type="beginsWith" dxfId="6643" priority="305" operator="beginsWith" text="ATR">
      <formula>LEFT(N37,LEN("ATR"))="ATR"</formula>
    </cfRule>
  </conditionalFormatting>
  <conditionalFormatting sqref="N37">
    <cfRule type="beginsWith" dxfId="6642" priority="304" operator="beginsWith" text="ATD">
      <formula>LEFT(N37,LEN("ATD"))="ATD"</formula>
    </cfRule>
  </conditionalFormatting>
  <conditionalFormatting sqref="N37">
    <cfRule type="beginsWith" dxfId="6641" priority="303" operator="beginsWith" text="DP">
      <formula>LEFT(N37,LEN("DP"))="DP"</formula>
    </cfRule>
  </conditionalFormatting>
  <conditionalFormatting sqref="N40">
    <cfRule type="beginsWith" dxfId="6640" priority="301" operator="beginsWith" text="FER">
      <formula>LEFT(N40,LEN("FER"))="FER"</formula>
    </cfRule>
    <cfRule type="beginsWith" dxfId="6639" priority="302" operator="beginsWith" text="FRS">
      <formula>LEFT(N40,LEN("FRS"))="FRS"</formula>
    </cfRule>
  </conditionalFormatting>
  <conditionalFormatting sqref="N40">
    <cfRule type="beginsWith" dxfId="6638" priority="300" operator="beginsWith" text="NT">
      <formula>LEFT(N40,LEN("NT"))="NT"</formula>
    </cfRule>
  </conditionalFormatting>
  <conditionalFormatting sqref="N40">
    <cfRule type="beginsWith" dxfId="6637" priority="297" operator="beginsWith" text="ANT">
      <formula>LEFT(N40,LEN("ANT"))="ANT"</formula>
    </cfRule>
    <cfRule type="beginsWith" dxfId="6636" priority="298" operator="beginsWith" text="FAL">
      <formula>LEFT(N40,LEN("FAL"))="FAL"</formula>
    </cfRule>
    <cfRule type="beginsWith" dxfId="6635" priority="299" operator="beginsWith" text="OK">
      <formula>LEFT(N40,LEN("OK"))="OK"</formula>
    </cfRule>
  </conditionalFormatting>
  <conditionalFormatting sqref="N40">
    <cfRule type="beginsWith" dxfId="6634" priority="296" operator="beginsWith" text="ATR">
      <formula>LEFT(N40,LEN("ATR"))="ATR"</formula>
    </cfRule>
  </conditionalFormatting>
  <conditionalFormatting sqref="N40">
    <cfRule type="beginsWith" dxfId="6633" priority="295" operator="beginsWith" text="ATD">
      <formula>LEFT(N40,LEN("ATD"))="ATD"</formula>
    </cfRule>
  </conditionalFormatting>
  <conditionalFormatting sqref="N40">
    <cfRule type="beginsWith" dxfId="6632" priority="294" operator="beginsWith" text="DP">
      <formula>LEFT(N40,LEN("DP"))="DP"</formula>
    </cfRule>
  </conditionalFormatting>
  <conditionalFormatting sqref="N39">
    <cfRule type="beginsWith" dxfId="6631" priority="292" operator="beginsWith" text="FER">
      <formula>LEFT(N39,LEN("FER"))="FER"</formula>
    </cfRule>
    <cfRule type="beginsWith" dxfId="6630" priority="293" operator="beginsWith" text="FRS">
      <formula>LEFT(N39,LEN("FRS"))="FRS"</formula>
    </cfRule>
  </conditionalFormatting>
  <conditionalFormatting sqref="N39">
    <cfRule type="beginsWith" dxfId="6629" priority="291" operator="beginsWith" text="NT">
      <formula>LEFT(N39,LEN("NT"))="NT"</formula>
    </cfRule>
  </conditionalFormatting>
  <conditionalFormatting sqref="N39">
    <cfRule type="beginsWith" dxfId="6628" priority="288" operator="beginsWith" text="ANT">
      <formula>LEFT(N39,LEN("ANT"))="ANT"</formula>
    </cfRule>
    <cfRule type="beginsWith" dxfId="6627" priority="289" operator="beginsWith" text="FAL">
      <formula>LEFT(N39,LEN("FAL"))="FAL"</formula>
    </cfRule>
    <cfRule type="beginsWith" dxfId="6626" priority="290" operator="beginsWith" text="OK">
      <formula>LEFT(N39,LEN("OK"))="OK"</formula>
    </cfRule>
  </conditionalFormatting>
  <conditionalFormatting sqref="N39">
    <cfRule type="beginsWith" dxfId="6625" priority="287" operator="beginsWith" text="ATR">
      <formula>LEFT(N39,LEN("ATR"))="ATR"</formula>
    </cfRule>
  </conditionalFormatting>
  <conditionalFormatting sqref="N39">
    <cfRule type="beginsWith" dxfId="6624" priority="286" operator="beginsWith" text="ATD">
      <formula>LEFT(N39,LEN("ATD"))="ATD"</formula>
    </cfRule>
  </conditionalFormatting>
  <conditionalFormatting sqref="N39">
    <cfRule type="beginsWith" dxfId="6623" priority="285" operator="beginsWith" text="DP">
      <formula>LEFT(N39,LEN("DP"))="DP"</formula>
    </cfRule>
  </conditionalFormatting>
  <conditionalFormatting sqref="N42">
    <cfRule type="beginsWith" dxfId="6622" priority="283" operator="beginsWith" text="FER">
      <formula>LEFT(N42,LEN("FER"))="FER"</formula>
    </cfRule>
    <cfRule type="beginsWith" dxfId="6621" priority="284" operator="beginsWith" text="FRS">
      <formula>LEFT(N42,LEN("FRS"))="FRS"</formula>
    </cfRule>
  </conditionalFormatting>
  <conditionalFormatting sqref="N42">
    <cfRule type="beginsWith" dxfId="6620" priority="282" operator="beginsWith" text="NT">
      <formula>LEFT(N42,LEN("NT"))="NT"</formula>
    </cfRule>
  </conditionalFormatting>
  <conditionalFormatting sqref="N42">
    <cfRule type="beginsWith" dxfId="6619" priority="279" operator="beginsWith" text="ANT">
      <formula>LEFT(N42,LEN("ANT"))="ANT"</formula>
    </cfRule>
    <cfRule type="beginsWith" dxfId="6618" priority="280" operator="beginsWith" text="FAL">
      <formula>LEFT(N42,LEN("FAL"))="FAL"</formula>
    </cfRule>
    <cfRule type="beginsWith" dxfId="6617" priority="281" operator="beginsWith" text="OK">
      <formula>LEFT(N42,LEN("OK"))="OK"</formula>
    </cfRule>
  </conditionalFormatting>
  <conditionalFormatting sqref="N42">
    <cfRule type="beginsWith" dxfId="6616" priority="278" operator="beginsWith" text="ATR">
      <formula>LEFT(N42,LEN("ATR"))="ATR"</formula>
    </cfRule>
  </conditionalFormatting>
  <conditionalFormatting sqref="N42">
    <cfRule type="beginsWith" dxfId="6615" priority="277" operator="beginsWith" text="ATD">
      <formula>LEFT(N42,LEN("ATD"))="ATD"</formula>
    </cfRule>
  </conditionalFormatting>
  <conditionalFormatting sqref="N42">
    <cfRule type="beginsWith" dxfId="6614" priority="276" stopIfTrue="1" operator="beginsWith" text="DP">
      <formula>LEFT(N42,LEN("DP"))="DP"</formula>
    </cfRule>
  </conditionalFormatting>
  <conditionalFormatting sqref="N41">
    <cfRule type="beginsWith" dxfId="6613" priority="274" operator="beginsWith" text="FER">
      <formula>LEFT(N41,LEN("FER"))="FER"</formula>
    </cfRule>
    <cfRule type="beginsWith" dxfId="6612" priority="275" operator="beginsWith" text="FRS">
      <formula>LEFT(N41,LEN("FRS"))="FRS"</formula>
    </cfRule>
  </conditionalFormatting>
  <conditionalFormatting sqref="N41">
    <cfRule type="beginsWith" dxfId="6611" priority="273" operator="beginsWith" text="NT">
      <formula>LEFT(N41,LEN("NT"))="NT"</formula>
    </cfRule>
  </conditionalFormatting>
  <conditionalFormatting sqref="N41">
    <cfRule type="beginsWith" dxfId="6610" priority="270" operator="beginsWith" text="ANT">
      <formula>LEFT(N41,LEN("ANT"))="ANT"</formula>
    </cfRule>
    <cfRule type="beginsWith" dxfId="6609" priority="271" operator="beginsWith" text="FAL">
      <formula>LEFT(N41,LEN("FAL"))="FAL"</formula>
    </cfRule>
    <cfRule type="beginsWith" dxfId="6608" priority="272" operator="beginsWith" text="OK">
      <formula>LEFT(N41,LEN("OK"))="OK"</formula>
    </cfRule>
  </conditionalFormatting>
  <conditionalFormatting sqref="N41">
    <cfRule type="beginsWith" dxfId="6607" priority="269" operator="beginsWith" text="ATR">
      <formula>LEFT(N41,LEN("ATR"))="ATR"</formula>
    </cfRule>
  </conditionalFormatting>
  <conditionalFormatting sqref="N41">
    <cfRule type="beginsWith" dxfId="6606" priority="268" operator="beginsWith" text="ATD">
      <formula>LEFT(N41,LEN("ATD"))="ATD"</formula>
    </cfRule>
  </conditionalFormatting>
  <conditionalFormatting sqref="N41">
    <cfRule type="beginsWith" dxfId="6605" priority="267" operator="beginsWith" text="DP">
      <formula>LEFT(N41,LEN("DP"))="DP"</formula>
    </cfRule>
  </conditionalFormatting>
  <conditionalFormatting sqref="L45:N46">
    <cfRule type="expression" dxfId="6604" priority="263">
      <formula>K43="FERIADO"</formula>
    </cfRule>
    <cfRule type="expression" dxfId="6603" priority="264">
      <formula>K43="FÉRIAS"</formula>
    </cfRule>
    <cfRule type="expression" dxfId="6602" priority="265">
      <formula>K43="ATESTADO"</formula>
    </cfRule>
    <cfRule type="expression" dxfId="6601" priority="266">
      <formula>K43="NTRAB"</formula>
    </cfRule>
  </conditionalFormatting>
  <conditionalFormatting sqref="N43">
    <cfRule type="beginsWith" dxfId="6600" priority="260" operator="beginsWith" text="DP">
      <formula>LEFT(N43,LEN("DP"))="DP"</formula>
    </cfRule>
    <cfRule type="beginsWith" dxfId="6599" priority="261" operator="beginsWith" text="FER">
      <formula>LEFT(N43,LEN("FER"))="FER"</formula>
    </cfRule>
    <cfRule type="beginsWith" dxfId="6598" priority="262" operator="beginsWith" text="FRS">
      <formula>LEFT(N43,LEN("FRS"))="FRS"</formula>
    </cfRule>
  </conditionalFormatting>
  <conditionalFormatting sqref="N43">
    <cfRule type="beginsWith" dxfId="6597" priority="259" operator="beginsWith" text="NT">
      <formula>LEFT(N43,LEN("NT"))="NT"</formula>
    </cfRule>
  </conditionalFormatting>
  <conditionalFormatting sqref="N43">
    <cfRule type="beginsWith" dxfId="6596" priority="256" operator="beginsWith" text="ANT">
      <formula>LEFT(N43,LEN("ANT"))="ANT"</formula>
    </cfRule>
    <cfRule type="beginsWith" dxfId="6595" priority="257" operator="beginsWith" text="FAL">
      <formula>LEFT(N43,LEN("FAL"))="FAL"</formula>
    </cfRule>
    <cfRule type="beginsWith" dxfId="6594" priority="258" operator="beginsWith" text="OK">
      <formula>LEFT(N43,LEN("OK"))="OK"</formula>
    </cfRule>
  </conditionalFormatting>
  <conditionalFormatting sqref="N43">
    <cfRule type="beginsWith" dxfId="6593" priority="255" operator="beginsWith" text="ATR">
      <formula>LEFT(N43,LEN("ATR"))="ATR"</formula>
    </cfRule>
  </conditionalFormatting>
  <conditionalFormatting sqref="N43">
    <cfRule type="beginsWith" dxfId="6592" priority="254" operator="beginsWith" text="ATD">
      <formula>LEFT(N43,LEN("ATD"))="ATD"</formula>
    </cfRule>
  </conditionalFormatting>
  <conditionalFormatting sqref="N44">
    <cfRule type="beginsWith" dxfId="6591" priority="252" operator="beginsWith" text="FER">
      <formula>LEFT(N44,LEN("FER"))="FER"</formula>
    </cfRule>
    <cfRule type="beginsWith" dxfId="6590" priority="253" operator="beginsWith" text="FRS">
      <formula>LEFT(N44,LEN("FRS"))="FRS"</formula>
    </cfRule>
  </conditionalFormatting>
  <conditionalFormatting sqref="N44">
    <cfRule type="beginsWith" dxfId="6589" priority="251" operator="beginsWith" text="NT">
      <formula>LEFT(N44,LEN("NT"))="NT"</formula>
    </cfRule>
  </conditionalFormatting>
  <conditionalFormatting sqref="N44">
    <cfRule type="beginsWith" dxfId="6588" priority="248" operator="beginsWith" text="ANT">
      <formula>LEFT(N44,LEN("ANT"))="ANT"</formula>
    </cfRule>
    <cfRule type="beginsWith" dxfId="6587" priority="249" operator="beginsWith" text="FAL">
      <formula>LEFT(N44,LEN("FAL"))="FAL"</formula>
    </cfRule>
    <cfRule type="beginsWith" dxfId="6586" priority="250" operator="beginsWith" text="OK">
      <formula>LEFT(N44,LEN("OK"))="OK"</formula>
    </cfRule>
  </conditionalFormatting>
  <conditionalFormatting sqref="N44">
    <cfRule type="beginsWith" dxfId="6585" priority="247" operator="beginsWith" text="ATR">
      <formula>LEFT(N44,LEN("ATR"))="ATR"</formula>
    </cfRule>
  </conditionalFormatting>
  <conditionalFormatting sqref="N44">
    <cfRule type="beginsWith" dxfId="6584" priority="246" operator="beginsWith" text="ATD">
      <formula>LEFT(N44,LEN("ATD"))="ATD"</formula>
    </cfRule>
  </conditionalFormatting>
  <conditionalFormatting sqref="N44">
    <cfRule type="beginsWith" dxfId="6583" priority="245" stopIfTrue="1" operator="beginsWith" text="DP">
      <formula>LEFT(N44,LEN("DP"))="DP"</formula>
    </cfRule>
  </conditionalFormatting>
  <conditionalFormatting sqref="E2">
    <cfRule type="cellIs" dxfId="6582" priority="244" operator="equal">
      <formula>"ER"</formula>
    </cfRule>
  </conditionalFormatting>
  <conditionalFormatting sqref="E3">
    <cfRule type="cellIs" dxfId="6581" priority="242" operator="equal">
      <formula>0</formula>
    </cfRule>
    <cfRule type="expression" dxfId="6580" priority="243">
      <formula>E3&lt;0</formula>
    </cfRule>
  </conditionalFormatting>
  <conditionalFormatting sqref="E4:E6">
    <cfRule type="expression" dxfId="6579" priority="240">
      <formula>E4&lt;0</formula>
    </cfRule>
    <cfRule type="cellIs" dxfId="6578" priority="241" operator="equal">
      <formula>0</formula>
    </cfRule>
  </conditionalFormatting>
  <conditionalFormatting sqref="E7">
    <cfRule type="cellIs" dxfId="6577" priority="238" operator="equal">
      <formula>0</formula>
    </cfRule>
    <cfRule type="expression" dxfId="6576" priority="239">
      <formula>E7&lt;0</formula>
    </cfRule>
  </conditionalFormatting>
  <conditionalFormatting sqref="E8:E10">
    <cfRule type="expression" dxfId="6575" priority="236">
      <formula>E8&lt;0</formula>
    </cfRule>
    <cfRule type="cellIs" dxfId="6574" priority="237" operator="equal">
      <formula>0</formula>
    </cfRule>
  </conditionalFormatting>
  <conditionalFormatting sqref="E11">
    <cfRule type="cellIs" dxfId="6573" priority="234" operator="equal">
      <formula>0</formula>
    </cfRule>
    <cfRule type="expression" dxfId="6572" priority="235">
      <formula>E11&lt;0</formula>
    </cfRule>
  </conditionalFormatting>
  <conditionalFormatting sqref="E12:E14">
    <cfRule type="expression" dxfId="6571" priority="232">
      <formula>E12&lt;0</formula>
    </cfRule>
    <cfRule type="cellIs" dxfId="6570" priority="233" operator="equal">
      <formula>0</formula>
    </cfRule>
  </conditionalFormatting>
  <conditionalFormatting sqref="E15">
    <cfRule type="cellIs" dxfId="6569" priority="230" operator="equal">
      <formula>0</formula>
    </cfRule>
    <cfRule type="expression" dxfId="6568" priority="231">
      <formula>E15&lt;0</formula>
    </cfRule>
  </conditionalFormatting>
  <conditionalFormatting sqref="E16:E18">
    <cfRule type="expression" dxfId="6567" priority="228">
      <formula>E16&lt;0</formula>
    </cfRule>
    <cfRule type="cellIs" dxfId="6566" priority="229" operator="equal">
      <formula>0</formula>
    </cfRule>
  </conditionalFormatting>
  <conditionalFormatting sqref="E19">
    <cfRule type="cellIs" dxfId="6565" priority="226" operator="equal">
      <formula>0</formula>
    </cfRule>
    <cfRule type="expression" dxfId="6564" priority="227">
      <formula>E19&lt;0</formula>
    </cfRule>
  </conditionalFormatting>
  <conditionalFormatting sqref="E20:E22">
    <cfRule type="expression" dxfId="6563" priority="224">
      <formula>E20&lt;0</formula>
    </cfRule>
    <cfRule type="cellIs" dxfId="6562" priority="225" operator="equal">
      <formula>0</formula>
    </cfRule>
  </conditionalFormatting>
  <conditionalFormatting sqref="E23">
    <cfRule type="cellIs" dxfId="6561" priority="222" operator="equal">
      <formula>0</formula>
    </cfRule>
    <cfRule type="expression" dxfId="6560" priority="223">
      <formula>E23&lt;0</formula>
    </cfRule>
  </conditionalFormatting>
  <conditionalFormatting sqref="E24:E26">
    <cfRule type="expression" dxfId="6559" priority="220">
      <formula>E24&lt;0</formula>
    </cfRule>
    <cfRule type="cellIs" dxfId="6558" priority="221" operator="equal">
      <formula>0</formula>
    </cfRule>
  </conditionalFormatting>
  <conditionalFormatting sqref="E27">
    <cfRule type="cellIs" dxfId="6557" priority="218" operator="equal">
      <formula>0</formula>
    </cfRule>
    <cfRule type="expression" dxfId="6556" priority="219">
      <formula>E27&lt;0</formula>
    </cfRule>
  </conditionalFormatting>
  <conditionalFormatting sqref="E28:E30">
    <cfRule type="expression" dxfId="6555" priority="216">
      <formula>E28&lt;0</formula>
    </cfRule>
    <cfRule type="cellIs" dxfId="6554" priority="217" operator="equal">
      <formula>0</formula>
    </cfRule>
  </conditionalFormatting>
  <conditionalFormatting sqref="E31">
    <cfRule type="cellIs" dxfId="6553" priority="214" operator="equal">
      <formula>0</formula>
    </cfRule>
    <cfRule type="expression" dxfId="6552" priority="215">
      <formula>E31&lt;0</formula>
    </cfRule>
  </conditionalFormatting>
  <conditionalFormatting sqref="E32:E34">
    <cfRule type="expression" dxfId="6551" priority="212">
      <formula>E32&lt;0</formula>
    </cfRule>
    <cfRule type="cellIs" dxfId="6550" priority="213" operator="equal">
      <formula>0</formula>
    </cfRule>
  </conditionalFormatting>
  <conditionalFormatting sqref="E35">
    <cfRule type="cellIs" dxfId="6549" priority="210" operator="equal">
      <formula>0</formula>
    </cfRule>
    <cfRule type="expression" dxfId="6548" priority="211">
      <formula>E35&lt;0</formula>
    </cfRule>
  </conditionalFormatting>
  <conditionalFormatting sqref="E36:E38">
    <cfRule type="expression" dxfId="6547" priority="208">
      <formula>E36&lt;0</formula>
    </cfRule>
    <cfRule type="cellIs" dxfId="6546" priority="209" operator="equal">
      <formula>0</formula>
    </cfRule>
  </conditionalFormatting>
  <conditionalFormatting sqref="E39">
    <cfRule type="cellIs" dxfId="6545" priority="206" operator="equal">
      <formula>0</formula>
    </cfRule>
    <cfRule type="expression" dxfId="6544" priority="207">
      <formula>E39&lt;0</formula>
    </cfRule>
  </conditionalFormatting>
  <conditionalFormatting sqref="E40:E42">
    <cfRule type="expression" dxfId="6543" priority="204">
      <formula>E40&lt;0</formula>
    </cfRule>
    <cfRule type="cellIs" dxfId="6542" priority="205" operator="equal">
      <formula>0</formula>
    </cfRule>
  </conditionalFormatting>
  <conditionalFormatting sqref="J2">
    <cfRule type="cellIs" dxfId="6541" priority="203" operator="equal">
      <formula>"ER"</formula>
    </cfRule>
  </conditionalFormatting>
  <conditionalFormatting sqref="J3">
    <cfRule type="cellIs" dxfId="6540" priority="201" operator="equal">
      <formula>0</formula>
    </cfRule>
    <cfRule type="expression" dxfId="6539" priority="202">
      <formula>J3&lt;0</formula>
    </cfRule>
  </conditionalFormatting>
  <conditionalFormatting sqref="J4:J6">
    <cfRule type="expression" dxfId="6538" priority="199">
      <formula>J4&lt;0</formula>
    </cfRule>
    <cfRule type="cellIs" dxfId="6537" priority="200" operator="equal">
      <formula>0</formula>
    </cfRule>
  </conditionalFormatting>
  <conditionalFormatting sqref="J7">
    <cfRule type="cellIs" dxfId="6536" priority="197" operator="equal">
      <formula>0</formula>
    </cfRule>
    <cfRule type="expression" dxfId="6535" priority="198">
      <formula>J7&lt;0</formula>
    </cfRule>
  </conditionalFormatting>
  <conditionalFormatting sqref="J8:J10">
    <cfRule type="expression" dxfId="6534" priority="195">
      <formula>J8&lt;0</formula>
    </cfRule>
    <cfRule type="cellIs" dxfId="6533" priority="196" operator="equal">
      <formula>0</formula>
    </cfRule>
  </conditionalFormatting>
  <conditionalFormatting sqref="J11">
    <cfRule type="cellIs" dxfId="6532" priority="193" operator="equal">
      <formula>0</formula>
    </cfRule>
    <cfRule type="expression" dxfId="6531" priority="194">
      <formula>J11&lt;0</formula>
    </cfRule>
  </conditionalFormatting>
  <conditionalFormatting sqref="J12:J14">
    <cfRule type="expression" dxfId="6530" priority="191">
      <formula>J12&lt;0</formula>
    </cfRule>
    <cfRule type="cellIs" dxfId="6529" priority="192" operator="equal">
      <formula>0</formula>
    </cfRule>
  </conditionalFormatting>
  <conditionalFormatting sqref="J15">
    <cfRule type="cellIs" dxfId="6528" priority="189" operator="equal">
      <formula>0</formula>
    </cfRule>
    <cfRule type="expression" dxfId="6527" priority="190">
      <formula>J15&lt;0</formula>
    </cfRule>
  </conditionalFormatting>
  <conditionalFormatting sqref="J16:J18">
    <cfRule type="expression" dxfId="6526" priority="187">
      <formula>J16&lt;0</formula>
    </cfRule>
    <cfRule type="cellIs" dxfId="6525" priority="188" operator="equal">
      <formula>0</formula>
    </cfRule>
  </conditionalFormatting>
  <conditionalFormatting sqref="J19">
    <cfRule type="cellIs" dxfId="6524" priority="185" operator="equal">
      <formula>0</formula>
    </cfRule>
    <cfRule type="expression" dxfId="6523" priority="186">
      <formula>J19&lt;0</formula>
    </cfRule>
  </conditionalFormatting>
  <conditionalFormatting sqref="J20:J22">
    <cfRule type="expression" dxfId="6522" priority="183">
      <formula>J20&lt;0</formula>
    </cfRule>
    <cfRule type="cellIs" dxfId="6521" priority="184" operator="equal">
      <formula>0</formula>
    </cfRule>
  </conditionalFormatting>
  <conditionalFormatting sqref="J23">
    <cfRule type="cellIs" dxfId="6520" priority="181" operator="equal">
      <formula>0</formula>
    </cfRule>
    <cfRule type="expression" dxfId="6519" priority="182">
      <formula>J23&lt;0</formula>
    </cfRule>
  </conditionalFormatting>
  <conditionalFormatting sqref="J24:J26">
    <cfRule type="expression" dxfId="6518" priority="179">
      <formula>J24&lt;0</formula>
    </cfRule>
    <cfRule type="cellIs" dxfId="6517" priority="180" operator="equal">
      <formula>0</formula>
    </cfRule>
  </conditionalFormatting>
  <conditionalFormatting sqref="J27">
    <cfRule type="cellIs" dxfId="6516" priority="177" operator="equal">
      <formula>0</formula>
    </cfRule>
    <cfRule type="expression" dxfId="6515" priority="178">
      <formula>J27&lt;0</formula>
    </cfRule>
  </conditionalFormatting>
  <conditionalFormatting sqref="J28:J30">
    <cfRule type="expression" dxfId="6514" priority="175">
      <formula>J28&lt;0</formula>
    </cfRule>
    <cfRule type="cellIs" dxfId="6513" priority="176" operator="equal">
      <formula>0</formula>
    </cfRule>
  </conditionalFormatting>
  <conditionalFormatting sqref="J31">
    <cfRule type="cellIs" dxfId="6512" priority="173" operator="equal">
      <formula>0</formula>
    </cfRule>
    <cfRule type="expression" dxfId="6511" priority="174">
      <formula>J31&lt;0</formula>
    </cfRule>
  </conditionalFormatting>
  <conditionalFormatting sqref="J32:J34">
    <cfRule type="expression" dxfId="6510" priority="171">
      <formula>J32&lt;0</formula>
    </cfRule>
    <cfRule type="cellIs" dxfId="6509" priority="172" operator="equal">
      <formula>0</formula>
    </cfRule>
  </conditionalFormatting>
  <conditionalFormatting sqref="J35">
    <cfRule type="cellIs" dxfId="6508" priority="169" operator="equal">
      <formula>0</formula>
    </cfRule>
    <cfRule type="expression" dxfId="6507" priority="170">
      <formula>J35&lt;0</formula>
    </cfRule>
  </conditionalFormatting>
  <conditionalFormatting sqref="J36:J38">
    <cfRule type="expression" dxfId="6506" priority="167">
      <formula>J36&lt;0</formula>
    </cfRule>
    <cfRule type="cellIs" dxfId="6505" priority="168" operator="equal">
      <formula>0</formula>
    </cfRule>
  </conditionalFormatting>
  <conditionalFormatting sqref="J39">
    <cfRule type="cellIs" dxfId="6504" priority="165" operator="equal">
      <formula>0</formula>
    </cfRule>
    <cfRule type="expression" dxfId="6503" priority="166">
      <formula>J39&lt;0</formula>
    </cfRule>
  </conditionalFormatting>
  <conditionalFormatting sqref="J40:J42">
    <cfRule type="expression" dxfId="6502" priority="163">
      <formula>J40&lt;0</formula>
    </cfRule>
    <cfRule type="cellIs" dxfId="6501" priority="164" operator="equal">
      <formula>0</formula>
    </cfRule>
  </conditionalFormatting>
  <conditionalFormatting sqref="O3">
    <cfRule type="cellIs" dxfId="6500" priority="161" operator="equal">
      <formula>0</formula>
    </cfRule>
    <cfRule type="expression" dxfId="6499" priority="162">
      <formula>O3&lt;0</formula>
    </cfRule>
  </conditionalFormatting>
  <conditionalFormatting sqref="O4:O6">
    <cfRule type="expression" dxfId="6498" priority="159">
      <formula>O4&lt;0</formula>
    </cfRule>
    <cfRule type="cellIs" dxfId="6497" priority="160" operator="equal">
      <formula>0</formula>
    </cfRule>
  </conditionalFormatting>
  <conditionalFormatting sqref="O7">
    <cfRule type="cellIs" dxfId="6496" priority="157" operator="equal">
      <formula>0</formula>
    </cfRule>
    <cfRule type="expression" dxfId="6495" priority="158">
      <formula>O7&lt;0</formula>
    </cfRule>
  </conditionalFormatting>
  <conditionalFormatting sqref="O8:O10">
    <cfRule type="expression" dxfId="6494" priority="155">
      <formula>O8&lt;0</formula>
    </cfRule>
    <cfRule type="cellIs" dxfId="6493" priority="156" operator="equal">
      <formula>0</formula>
    </cfRule>
  </conditionalFormatting>
  <conditionalFormatting sqref="O11">
    <cfRule type="cellIs" dxfId="6492" priority="153" operator="equal">
      <formula>0</formula>
    </cfRule>
    <cfRule type="expression" dxfId="6491" priority="154">
      <formula>O11&lt;0</formula>
    </cfRule>
  </conditionalFormatting>
  <conditionalFormatting sqref="O12:O14">
    <cfRule type="expression" dxfId="6490" priority="151">
      <formula>O12&lt;0</formula>
    </cfRule>
    <cfRule type="cellIs" dxfId="6489" priority="152" operator="equal">
      <formula>0</formula>
    </cfRule>
  </conditionalFormatting>
  <conditionalFormatting sqref="O15">
    <cfRule type="cellIs" dxfId="6488" priority="149" operator="equal">
      <formula>0</formula>
    </cfRule>
    <cfRule type="expression" dxfId="6487" priority="150">
      <formula>O15&lt;0</formula>
    </cfRule>
  </conditionalFormatting>
  <conditionalFormatting sqref="O16:O18">
    <cfRule type="expression" dxfId="6486" priority="147">
      <formula>O16&lt;0</formula>
    </cfRule>
    <cfRule type="cellIs" dxfId="6485" priority="148" operator="equal">
      <formula>0</formula>
    </cfRule>
  </conditionalFormatting>
  <conditionalFormatting sqref="O19">
    <cfRule type="cellIs" dxfId="6484" priority="145" operator="equal">
      <formula>0</formula>
    </cfRule>
    <cfRule type="expression" dxfId="6483" priority="146">
      <formula>O19&lt;0</formula>
    </cfRule>
  </conditionalFormatting>
  <conditionalFormatting sqref="O20:O22">
    <cfRule type="expression" dxfId="6482" priority="143">
      <formula>O20&lt;0</formula>
    </cfRule>
    <cfRule type="cellIs" dxfId="6481" priority="144" operator="equal">
      <formula>0</formula>
    </cfRule>
  </conditionalFormatting>
  <conditionalFormatting sqref="O23">
    <cfRule type="cellIs" dxfId="6480" priority="141" operator="equal">
      <formula>0</formula>
    </cfRule>
    <cfRule type="expression" dxfId="6479" priority="142">
      <formula>O23&lt;0</formula>
    </cfRule>
  </conditionalFormatting>
  <conditionalFormatting sqref="O24:O26">
    <cfRule type="expression" dxfId="6478" priority="139">
      <formula>O24&lt;0</formula>
    </cfRule>
    <cfRule type="cellIs" dxfId="6477" priority="140" operator="equal">
      <formula>0</formula>
    </cfRule>
  </conditionalFormatting>
  <conditionalFormatting sqref="O27">
    <cfRule type="cellIs" dxfId="6476" priority="137" operator="equal">
      <formula>0</formula>
    </cfRule>
    <cfRule type="expression" dxfId="6475" priority="138">
      <formula>O27&lt;0</formula>
    </cfRule>
  </conditionalFormatting>
  <conditionalFormatting sqref="O28:O30">
    <cfRule type="expression" dxfId="6474" priority="135">
      <formula>O28&lt;0</formula>
    </cfRule>
    <cfRule type="cellIs" dxfId="6473" priority="136" operator="equal">
      <formula>0</formula>
    </cfRule>
  </conditionalFormatting>
  <conditionalFormatting sqref="O31">
    <cfRule type="cellIs" dxfId="6472" priority="133" operator="equal">
      <formula>0</formula>
    </cfRule>
    <cfRule type="expression" dxfId="6471" priority="134">
      <formula>O31&lt;0</formula>
    </cfRule>
  </conditionalFormatting>
  <conditionalFormatting sqref="O32:O34">
    <cfRule type="expression" dxfId="6470" priority="131">
      <formula>O32&lt;0</formula>
    </cfRule>
    <cfRule type="cellIs" dxfId="6469" priority="132" operator="equal">
      <formula>0</formula>
    </cfRule>
  </conditionalFormatting>
  <conditionalFormatting sqref="O35">
    <cfRule type="cellIs" dxfId="6468" priority="129" operator="equal">
      <formula>0</formula>
    </cfRule>
    <cfRule type="expression" dxfId="6467" priority="130">
      <formula>O35&lt;0</formula>
    </cfRule>
  </conditionalFormatting>
  <conditionalFormatting sqref="O36:O38">
    <cfRule type="expression" dxfId="6466" priority="127">
      <formula>O36&lt;0</formula>
    </cfRule>
    <cfRule type="cellIs" dxfId="6465" priority="128" operator="equal">
      <formula>0</formula>
    </cfRule>
  </conditionalFormatting>
  <conditionalFormatting sqref="O39">
    <cfRule type="cellIs" dxfId="6464" priority="125" operator="equal">
      <formula>0</formula>
    </cfRule>
    <cfRule type="expression" dxfId="6463" priority="126">
      <formula>O39&lt;0</formula>
    </cfRule>
  </conditionalFormatting>
  <conditionalFormatting sqref="O40:O42">
    <cfRule type="expression" dxfId="6462" priority="123">
      <formula>O40&lt;0</formula>
    </cfRule>
    <cfRule type="cellIs" dxfId="6461" priority="124" operator="equal">
      <formula>0</formula>
    </cfRule>
  </conditionalFormatting>
  <conditionalFormatting sqref="O43">
    <cfRule type="cellIs" dxfId="6460" priority="121" operator="equal">
      <formula>0</formula>
    </cfRule>
    <cfRule type="expression" dxfId="6459" priority="122">
      <formula>O43&lt;0</formula>
    </cfRule>
  </conditionalFormatting>
  <conditionalFormatting sqref="O44:O46">
    <cfRule type="expression" dxfId="6458" priority="119">
      <formula>O44&lt;0</formula>
    </cfRule>
    <cfRule type="cellIs" dxfId="6457" priority="120" operator="equal">
      <formula>0</formula>
    </cfRule>
  </conditionalFormatting>
  <conditionalFormatting sqref="O2:O46">
    <cfRule type="cellIs" dxfId="6456" priority="118" operator="equal">
      <formula>"ER"</formula>
    </cfRule>
  </conditionalFormatting>
  <conditionalFormatting sqref="O3">
    <cfRule type="cellIs" dxfId="6455" priority="116" operator="equal">
      <formula>0</formula>
    </cfRule>
    <cfRule type="expression" dxfId="6454" priority="117">
      <formula>O3&lt;0</formula>
    </cfRule>
  </conditionalFormatting>
  <conditionalFormatting sqref="O4:O5">
    <cfRule type="expression" dxfId="6453" priority="114">
      <formula>O4&lt;0</formula>
    </cfRule>
    <cfRule type="cellIs" dxfId="6452" priority="115" operator="equal">
      <formula>0</formula>
    </cfRule>
  </conditionalFormatting>
  <conditionalFormatting sqref="O19">
    <cfRule type="cellIs" dxfId="6451" priority="112" operator="equal">
      <formula>0</formula>
    </cfRule>
    <cfRule type="expression" dxfId="6450" priority="113">
      <formula>O19&lt;0</formula>
    </cfRule>
  </conditionalFormatting>
  <conditionalFormatting sqref="O20:O22">
    <cfRule type="expression" dxfId="6449" priority="110">
      <formula>O20&lt;0</formula>
    </cfRule>
    <cfRule type="cellIs" dxfId="6448" priority="111" operator="equal">
      <formula>0</formula>
    </cfRule>
  </conditionalFormatting>
  <conditionalFormatting sqref="O23">
    <cfRule type="cellIs" dxfId="6447" priority="108" operator="equal">
      <formula>0</formula>
    </cfRule>
    <cfRule type="expression" dxfId="6446" priority="109">
      <formula>O23&lt;0</formula>
    </cfRule>
  </conditionalFormatting>
  <conditionalFormatting sqref="O24:O26">
    <cfRule type="expression" dxfId="6445" priority="106">
      <formula>O24&lt;0</formula>
    </cfRule>
    <cfRule type="cellIs" dxfId="6444" priority="107" operator="equal">
      <formula>0</formula>
    </cfRule>
  </conditionalFormatting>
  <conditionalFormatting sqref="O27">
    <cfRule type="cellIs" dxfId="6443" priority="104" operator="equal">
      <formula>0</formula>
    </cfRule>
    <cfRule type="expression" dxfId="6442" priority="105">
      <formula>O27&lt;0</formula>
    </cfRule>
  </conditionalFormatting>
  <conditionalFormatting sqref="O28:O30">
    <cfRule type="expression" dxfId="6441" priority="102">
      <formula>O28&lt;0</formula>
    </cfRule>
    <cfRule type="cellIs" dxfId="6440" priority="103" operator="equal">
      <formula>0</formula>
    </cfRule>
  </conditionalFormatting>
  <conditionalFormatting sqref="O31">
    <cfRule type="cellIs" dxfId="6439" priority="100" operator="equal">
      <formula>0</formula>
    </cfRule>
    <cfRule type="expression" dxfId="6438" priority="101">
      <formula>O31&lt;0</formula>
    </cfRule>
  </conditionalFormatting>
  <conditionalFormatting sqref="O32:O34">
    <cfRule type="expression" dxfId="6437" priority="98">
      <formula>O32&lt;0</formula>
    </cfRule>
    <cfRule type="cellIs" dxfId="6436" priority="99" operator="equal">
      <formula>0</formula>
    </cfRule>
  </conditionalFormatting>
  <conditionalFormatting sqref="O35">
    <cfRule type="cellIs" dxfId="6435" priority="96" operator="equal">
      <formula>0</formula>
    </cfRule>
    <cfRule type="expression" dxfId="6434" priority="97">
      <formula>O35&lt;0</formula>
    </cfRule>
  </conditionalFormatting>
  <conditionalFormatting sqref="O36:O38">
    <cfRule type="expression" dxfId="6433" priority="94">
      <formula>O36&lt;0</formula>
    </cfRule>
    <cfRule type="cellIs" dxfId="6432" priority="95" operator="equal">
      <formula>0</formula>
    </cfRule>
  </conditionalFormatting>
  <conditionalFormatting sqref="O39">
    <cfRule type="cellIs" dxfId="6431" priority="92" operator="equal">
      <formula>0</formula>
    </cfRule>
    <cfRule type="expression" dxfId="6430" priority="93">
      <formula>O39&lt;0</formula>
    </cfRule>
  </conditionalFormatting>
  <conditionalFormatting sqref="O40:O42">
    <cfRule type="expression" dxfId="6429" priority="90">
      <formula>O40&lt;0</formula>
    </cfRule>
    <cfRule type="cellIs" dxfId="6428" priority="91" operator="equal">
      <formula>0</formula>
    </cfRule>
  </conditionalFormatting>
  <conditionalFormatting sqref="O6">
    <cfRule type="expression" dxfId="6427" priority="88">
      <formula>O6&lt;0</formula>
    </cfRule>
    <cfRule type="cellIs" dxfId="6426" priority="89" operator="equal">
      <formula>0</formula>
    </cfRule>
  </conditionalFormatting>
  <conditionalFormatting sqref="O11">
    <cfRule type="cellIs" dxfId="6425" priority="86" operator="equal">
      <formula>0</formula>
    </cfRule>
    <cfRule type="expression" dxfId="6424" priority="87">
      <formula>O11&lt;0</formula>
    </cfRule>
  </conditionalFormatting>
  <conditionalFormatting sqref="O12:O13">
    <cfRule type="expression" dxfId="6423" priority="84">
      <formula>O12&lt;0</formula>
    </cfRule>
    <cfRule type="cellIs" dxfId="6422" priority="85" operator="equal">
      <formula>0</formula>
    </cfRule>
  </conditionalFormatting>
  <conditionalFormatting sqref="O14">
    <cfRule type="expression" dxfId="6421" priority="82">
      <formula>O14&lt;0</formula>
    </cfRule>
    <cfRule type="cellIs" dxfId="6420" priority="83" operator="equal">
      <formula>0</formula>
    </cfRule>
  </conditionalFormatting>
  <conditionalFormatting sqref="O15">
    <cfRule type="cellIs" dxfId="6419" priority="80" operator="equal">
      <formula>0</formula>
    </cfRule>
    <cfRule type="expression" dxfId="6418" priority="81">
      <formula>O15&lt;0</formula>
    </cfRule>
  </conditionalFormatting>
  <conditionalFormatting sqref="O16:O17">
    <cfRule type="expression" dxfId="6417" priority="78">
      <formula>O16&lt;0</formula>
    </cfRule>
    <cfRule type="cellIs" dxfId="6416" priority="79" operator="equal">
      <formula>0</formula>
    </cfRule>
  </conditionalFormatting>
  <conditionalFormatting sqref="O18">
    <cfRule type="expression" dxfId="6415" priority="76">
      <formula>O18&lt;0</formula>
    </cfRule>
    <cfRule type="cellIs" dxfId="6414" priority="77" operator="equal">
      <formula>0</formula>
    </cfRule>
  </conditionalFormatting>
  <conditionalFormatting sqref="O7">
    <cfRule type="cellIs" dxfId="6413" priority="74" operator="equal">
      <formula>0</formula>
    </cfRule>
    <cfRule type="expression" dxfId="6412" priority="75">
      <formula>O7&lt;0</formula>
    </cfRule>
  </conditionalFormatting>
  <conditionalFormatting sqref="O8:O9">
    <cfRule type="expression" dxfId="6411" priority="72">
      <formula>O8&lt;0</formula>
    </cfRule>
    <cfRule type="cellIs" dxfId="6410" priority="73" operator="equal">
      <formula>0</formula>
    </cfRule>
  </conditionalFormatting>
  <conditionalFormatting sqref="O10">
    <cfRule type="expression" dxfId="6409" priority="70">
      <formula>O10&lt;0</formula>
    </cfRule>
    <cfRule type="cellIs" dxfId="6408" priority="71" operator="equal">
      <formula>0</formula>
    </cfRule>
  </conditionalFormatting>
  <conditionalFormatting sqref="O7">
    <cfRule type="cellIs" dxfId="6407" priority="68" operator="equal">
      <formula>0</formula>
    </cfRule>
    <cfRule type="expression" dxfId="6406" priority="69">
      <formula>O7&lt;0</formula>
    </cfRule>
  </conditionalFormatting>
  <conditionalFormatting sqref="O8:O9">
    <cfRule type="expression" dxfId="6405" priority="66">
      <formula>O8&lt;0</formula>
    </cfRule>
    <cfRule type="cellIs" dxfId="6404" priority="67" operator="equal">
      <formula>0</formula>
    </cfRule>
  </conditionalFormatting>
  <conditionalFormatting sqref="O10">
    <cfRule type="expression" dxfId="6403" priority="64">
      <formula>O10&lt;0</formula>
    </cfRule>
    <cfRule type="cellIs" dxfId="6402" priority="65" operator="equal">
      <formula>0</formula>
    </cfRule>
  </conditionalFormatting>
  <conditionalFormatting sqref="O11">
    <cfRule type="cellIs" dxfId="6401" priority="62" operator="equal">
      <formula>0</formula>
    </cfRule>
    <cfRule type="expression" dxfId="6400" priority="63">
      <formula>O11&lt;0</formula>
    </cfRule>
  </conditionalFormatting>
  <conditionalFormatting sqref="O12:O13">
    <cfRule type="expression" dxfId="6399" priority="60">
      <formula>O12&lt;0</formula>
    </cfRule>
    <cfRule type="cellIs" dxfId="6398" priority="61" operator="equal">
      <formula>0</formula>
    </cfRule>
  </conditionalFormatting>
  <conditionalFormatting sqref="O14">
    <cfRule type="expression" dxfId="6397" priority="58">
      <formula>O14&lt;0</formula>
    </cfRule>
    <cfRule type="cellIs" dxfId="6396" priority="59" operator="equal">
      <formula>0</formula>
    </cfRule>
  </conditionalFormatting>
  <conditionalFormatting sqref="O15">
    <cfRule type="cellIs" dxfId="6395" priority="56" operator="equal">
      <formula>0</formula>
    </cfRule>
    <cfRule type="expression" dxfId="6394" priority="57">
      <formula>O15&lt;0</formula>
    </cfRule>
  </conditionalFormatting>
  <conditionalFormatting sqref="O16:O17">
    <cfRule type="expression" dxfId="6393" priority="54">
      <formula>O16&lt;0</formula>
    </cfRule>
    <cfRule type="cellIs" dxfId="6392" priority="55" operator="equal">
      <formula>0</formula>
    </cfRule>
  </conditionalFormatting>
  <conditionalFormatting sqref="O18">
    <cfRule type="expression" dxfId="6391" priority="52">
      <formula>O18&lt;0</formula>
    </cfRule>
    <cfRule type="cellIs" dxfId="6390" priority="53" operator="equal">
      <formula>0</formula>
    </cfRule>
  </conditionalFormatting>
  <conditionalFormatting sqref="O19">
    <cfRule type="cellIs" dxfId="6389" priority="50" operator="equal">
      <formula>0</formula>
    </cfRule>
    <cfRule type="expression" dxfId="6388" priority="51">
      <formula>O19&lt;0</formula>
    </cfRule>
  </conditionalFormatting>
  <conditionalFormatting sqref="O20:O21">
    <cfRule type="expression" dxfId="6387" priority="48">
      <formula>O20&lt;0</formula>
    </cfRule>
    <cfRule type="cellIs" dxfId="6386" priority="49" operator="equal">
      <formula>0</formula>
    </cfRule>
  </conditionalFormatting>
  <conditionalFormatting sqref="O22">
    <cfRule type="expression" dxfId="6385" priority="46">
      <formula>O22&lt;0</formula>
    </cfRule>
    <cfRule type="cellIs" dxfId="6384" priority="47" operator="equal">
      <formula>0</formula>
    </cfRule>
  </conditionalFormatting>
  <conditionalFormatting sqref="O23">
    <cfRule type="cellIs" dxfId="6383" priority="44" operator="equal">
      <formula>0</formula>
    </cfRule>
    <cfRule type="expression" dxfId="6382" priority="45">
      <formula>O23&lt;0</formula>
    </cfRule>
  </conditionalFormatting>
  <conditionalFormatting sqref="O24:O25">
    <cfRule type="expression" dxfId="6381" priority="42">
      <formula>O24&lt;0</formula>
    </cfRule>
    <cfRule type="cellIs" dxfId="6380" priority="43" operator="equal">
      <formula>0</formula>
    </cfRule>
  </conditionalFormatting>
  <conditionalFormatting sqref="O26">
    <cfRule type="expression" dxfId="6379" priority="40">
      <formula>O26&lt;0</formula>
    </cfRule>
    <cfRule type="cellIs" dxfId="6378" priority="41" operator="equal">
      <formula>0</formula>
    </cfRule>
  </conditionalFormatting>
  <conditionalFormatting sqref="O27">
    <cfRule type="cellIs" dxfId="6377" priority="38" operator="equal">
      <formula>0</formula>
    </cfRule>
    <cfRule type="expression" dxfId="6376" priority="39">
      <formula>O27&lt;0</formula>
    </cfRule>
  </conditionalFormatting>
  <conditionalFormatting sqref="O28:O29">
    <cfRule type="expression" dxfId="6375" priority="36">
      <formula>O28&lt;0</formula>
    </cfRule>
    <cfRule type="cellIs" dxfId="6374" priority="37" operator="equal">
      <formula>0</formula>
    </cfRule>
  </conditionalFormatting>
  <conditionalFormatting sqref="O30">
    <cfRule type="expression" dxfId="6373" priority="34">
      <formula>O30&lt;0</formula>
    </cfRule>
    <cfRule type="cellIs" dxfId="6372" priority="35" operator="equal">
      <formula>0</formula>
    </cfRule>
  </conditionalFormatting>
  <conditionalFormatting sqref="O31">
    <cfRule type="cellIs" dxfId="6371" priority="32" operator="equal">
      <formula>0</formula>
    </cfRule>
    <cfRule type="expression" dxfId="6370" priority="33">
      <formula>O31&lt;0</formula>
    </cfRule>
  </conditionalFormatting>
  <conditionalFormatting sqref="O32:O33">
    <cfRule type="expression" dxfId="6369" priority="30">
      <formula>O32&lt;0</formula>
    </cfRule>
    <cfRule type="cellIs" dxfId="6368" priority="31" operator="equal">
      <formula>0</formula>
    </cfRule>
  </conditionalFormatting>
  <conditionalFormatting sqref="O34">
    <cfRule type="expression" dxfId="6367" priority="28">
      <formula>O34&lt;0</formula>
    </cfRule>
    <cfRule type="cellIs" dxfId="6366" priority="29" operator="equal">
      <formula>0</formula>
    </cfRule>
  </conditionalFormatting>
  <conditionalFormatting sqref="O35">
    <cfRule type="cellIs" dxfId="6365" priority="26" operator="equal">
      <formula>0</formula>
    </cfRule>
    <cfRule type="expression" dxfId="6364" priority="27">
      <formula>O35&lt;0</formula>
    </cfRule>
  </conditionalFormatting>
  <conditionalFormatting sqref="O36:O37">
    <cfRule type="expression" dxfId="6363" priority="24">
      <formula>O36&lt;0</formula>
    </cfRule>
    <cfRule type="cellIs" dxfId="6362" priority="25" operator="equal">
      <formula>0</formula>
    </cfRule>
  </conditionalFormatting>
  <conditionalFormatting sqref="O38">
    <cfRule type="expression" dxfId="6361" priority="22">
      <formula>O38&lt;0</formula>
    </cfRule>
    <cfRule type="cellIs" dxfId="6360" priority="23" operator="equal">
      <formula>0</formula>
    </cfRule>
  </conditionalFormatting>
  <conditionalFormatting sqref="O39">
    <cfRule type="cellIs" dxfId="6359" priority="20" operator="equal">
      <formula>0</formula>
    </cfRule>
    <cfRule type="expression" dxfId="6358" priority="21">
      <formula>O39&lt;0</formula>
    </cfRule>
  </conditionalFormatting>
  <conditionalFormatting sqref="O40:O41">
    <cfRule type="expression" dxfId="6357" priority="18">
      <formula>O40&lt;0</formula>
    </cfRule>
    <cfRule type="cellIs" dxfId="6356" priority="19" operator="equal">
      <formula>0</formula>
    </cfRule>
  </conditionalFormatting>
  <conditionalFormatting sqref="O42">
    <cfRule type="expression" dxfId="6355" priority="16">
      <formula>O42&lt;0</formula>
    </cfRule>
    <cfRule type="cellIs" dxfId="6354" priority="17" operator="equal">
      <formula>0</formula>
    </cfRule>
  </conditionalFormatting>
  <conditionalFormatting sqref="O43">
    <cfRule type="cellIs" dxfId="6353" priority="14" operator="equal">
      <formula>0</formula>
    </cfRule>
    <cfRule type="expression" dxfId="6352" priority="15">
      <formula>O43&lt;0</formula>
    </cfRule>
  </conditionalFormatting>
  <conditionalFormatting sqref="O44:O46">
    <cfRule type="expression" dxfId="6351" priority="12">
      <formula>O44&lt;0</formula>
    </cfRule>
    <cfRule type="cellIs" dxfId="6350" priority="13" operator="equal">
      <formula>0</formula>
    </cfRule>
  </conditionalFormatting>
  <conditionalFormatting sqref="O43">
    <cfRule type="cellIs" dxfId="6349" priority="10" operator="equal">
      <formula>0</formula>
    </cfRule>
    <cfRule type="expression" dxfId="6348" priority="11">
      <formula>O43&lt;0</formula>
    </cfRule>
  </conditionalFormatting>
  <conditionalFormatting sqref="O44:O46">
    <cfRule type="expression" dxfId="6347" priority="8">
      <formula>O44&lt;0</formula>
    </cfRule>
    <cfRule type="cellIs" dxfId="6346" priority="9" operator="equal">
      <formula>0</formula>
    </cfRule>
  </conditionalFormatting>
  <conditionalFormatting sqref="O43">
    <cfRule type="cellIs" dxfId="6345" priority="6" operator="equal">
      <formula>0</formula>
    </cfRule>
    <cfRule type="expression" dxfId="6344" priority="7">
      <formula>O43&lt;0</formula>
    </cfRule>
  </conditionalFormatting>
  <conditionalFormatting sqref="O44:O45">
    <cfRule type="expression" dxfId="6343" priority="4">
      <formula>O44&lt;0</formula>
    </cfRule>
    <cfRule type="cellIs" dxfId="6342" priority="5" operator="equal">
      <formula>0</formula>
    </cfRule>
  </conditionalFormatting>
  <conditionalFormatting sqref="O46">
    <cfRule type="expression" dxfId="6341" priority="2">
      <formula>O46&lt;0</formula>
    </cfRule>
    <cfRule type="cellIs" dxfId="6340" priority="3" operator="equal">
      <formula>0</formula>
    </cfRule>
  </conditionalFormatting>
  <conditionalFormatting sqref="Y2:Y7">
    <cfRule type="beginsWith" dxfId="6339" priority="1" operator="beginsWith" text="DP">
      <formula>LEFT(Y2,LEN("DP"))="DP"</formula>
    </cfRule>
  </conditionalFormatting>
  <dataValidations count="2">
    <dataValidation type="list" allowBlank="1" showInputMessage="1" showErrorMessage="1" sqref="N47" xr:uid="{298C2FE3-9886-467F-ACC7-8FB08055C998}">
      <formula1>$W$48:$W$49</formula1>
    </dataValidation>
    <dataValidation type="list" allowBlank="1" showInputMessage="1" showErrorMessage="1" sqref="K3 A39 F19 F31 F7 F15 F23 F3 F11 F27 A35 A19 A31 K27 A7 A15 A23 A3 A11 A27 K11 F39 F35 K19 K31 K7 K15 K23 K39 K35 K43" xr:uid="{71BD4E4C-7997-4907-8540-1A6B6F861C7A}">
      <formula1>$K$101:$K$105</formula1>
    </dataValidation>
  </dataValidations>
  <pageMargins left="0.43307086614173229" right="3.937007874015748E-2" top="0.35433070866141736" bottom="0.35433070866141736" header="0.31496062992125984" footer="0.31496062992125984"/>
  <pageSetup paperSize="9" orientation="portrait" horizontalDpi="0" verticalDpi="0" r:id="rId1"/>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ilha36">
    <tabColor rgb="FFFFFF00"/>
  </sheetPr>
  <dimension ref="A1:BN651"/>
  <sheetViews>
    <sheetView showGridLines="0" showRuler="0" showWhiteSpace="0" zoomScale="115" zoomScaleNormal="115" workbookViewId="0">
      <pane ySplit="1" topLeftCell="A2" activePane="bottomLeft" state="frozen"/>
      <selection pane="bottomLeft" sqref="A1:I1"/>
    </sheetView>
  </sheetViews>
  <sheetFormatPr defaultRowHeight="15" x14ac:dyDescent="0.25"/>
  <cols>
    <col min="1" max="1" width="10.85546875" style="1" customWidth="1"/>
    <col min="2" max="2" width="8" style="1" bestFit="1" customWidth="1"/>
    <col min="3" max="3" width="6.140625" style="6" bestFit="1" customWidth="1"/>
    <col min="4" max="4" width="4.7109375" style="6" customWidth="1"/>
    <col min="5" max="5" width="2.5703125" style="1" customWidth="1"/>
    <col min="6" max="6" width="10.85546875" style="1" customWidth="1"/>
    <col min="7" max="7" width="8" style="1" bestFit="1" customWidth="1"/>
    <col min="8" max="8" width="6.140625" style="1" bestFit="1" customWidth="1"/>
    <col min="9" max="9" width="4.7109375" style="1" bestFit="1" customWidth="1"/>
    <col min="10" max="10" width="2.5703125" style="1" customWidth="1"/>
    <col min="11" max="11" width="10.85546875" style="1" customWidth="1"/>
    <col min="12" max="12" width="8" style="1" bestFit="1" customWidth="1"/>
    <col min="13" max="13" width="6.140625" style="1" bestFit="1" customWidth="1"/>
    <col min="14" max="14" width="4.7109375" style="1" customWidth="1"/>
    <col min="15" max="15" width="2.5703125" style="1" customWidth="1"/>
    <col min="16" max="16" width="10.7109375" style="1" bestFit="1" customWidth="1"/>
    <col min="17" max="17" width="5.5703125" style="1" bestFit="1" customWidth="1"/>
    <col min="18" max="18" width="1" style="1" customWidth="1"/>
    <col min="19" max="19" width="10.7109375" style="1" bestFit="1" customWidth="1"/>
    <col min="20" max="20" width="3" style="1" bestFit="1" customWidth="1"/>
    <col min="21" max="21" width="3.42578125" style="1" customWidth="1"/>
    <col min="22" max="22" width="32.28515625" style="1" customWidth="1"/>
    <col min="23" max="23" width="8" style="1" bestFit="1" customWidth="1"/>
    <col min="24" max="24" width="6.140625" style="1" bestFit="1" customWidth="1"/>
    <col min="25" max="25" width="9.140625" style="9"/>
    <col min="26" max="27" width="9.140625" style="1"/>
    <col min="28" max="28" width="13.42578125" style="1" customWidth="1"/>
    <col min="29" max="29" width="16.140625" style="1" customWidth="1"/>
    <col min="30" max="30" width="12.7109375" style="1" bestFit="1" customWidth="1"/>
    <col min="31" max="16384" width="9.140625" style="1"/>
  </cols>
  <sheetData>
    <row r="1" spans="1:66" ht="30.75" customHeight="1" x14ac:dyDescent="0.25">
      <c r="A1" s="280" t="str">
        <f>IF(DADOS!H28=0, "", DADOS!H28)</f>
        <v/>
      </c>
      <c r="B1" s="280"/>
      <c r="C1" s="280"/>
      <c r="D1" s="280"/>
      <c r="E1" s="280"/>
      <c r="F1" s="280"/>
      <c r="G1" s="280"/>
      <c r="H1" s="280"/>
      <c r="I1" s="280"/>
      <c r="J1" s="15" t="s">
        <v>121</v>
      </c>
      <c r="K1" s="281" t="str">
        <f>CONFIG!G5</f>
        <v>MARÇO</v>
      </c>
      <c r="L1" s="281"/>
      <c r="M1" s="281">
        <f>CONFIG!G7</f>
        <v>2026</v>
      </c>
      <c r="N1" s="281"/>
      <c r="O1" s="10"/>
      <c r="P1" s="283"/>
      <c r="Q1" s="283"/>
      <c r="R1" s="22"/>
      <c r="S1" s="283"/>
      <c r="T1" s="283"/>
      <c r="V1" s="9"/>
      <c r="W1" s="282" t="s">
        <v>9</v>
      </c>
      <c r="X1" s="282"/>
    </row>
    <row r="2" spans="1:66" s="6" customFormat="1" x14ac:dyDescent="0.25">
      <c r="A2" s="2" t="s">
        <v>1</v>
      </c>
      <c r="B2" s="2" t="s">
        <v>0</v>
      </c>
      <c r="C2" s="2" t="s">
        <v>4</v>
      </c>
      <c r="D2" s="2" t="s">
        <v>5</v>
      </c>
      <c r="E2" s="188"/>
      <c r="F2" s="3" t="s">
        <v>1</v>
      </c>
      <c r="G2" s="3" t="s">
        <v>0</v>
      </c>
      <c r="H2" s="3" t="s">
        <v>4</v>
      </c>
      <c r="I2" s="3" t="s">
        <v>5</v>
      </c>
      <c r="J2" s="187"/>
      <c r="K2" s="3" t="s">
        <v>1</v>
      </c>
      <c r="L2" s="2" t="s">
        <v>0</v>
      </c>
      <c r="M2" s="3" t="s">
        <v>4</v>
      </c>
      <c r="N2" s="3" t="s">
        <v>5</v>
      </c>
      <c r="O2" s="4"/>
      <c r="P2" s="294" t="s">
        <v>57</v>
      </c>
      <c r="Q2" s="294"/>
      <c r="R2" s="294"/>
      <c r="S2" s="294"/>
      <c r="T2" s="21" t="s">
        <v>32</v>
      </c>
      <c r="U2" s="1"/>
      <c r="V2" s="9"/>
      <c r="W2" s="9" t="s">
        <v>6</v>
      </c>
      <c r="X2" s="9" t="s">
        <v>4</v>
      </c>
      <c r="Y2" s="9" t="s">
        <v>122</v>
      </c>
      <c r="Z2" s="33"/>
      <c r="AA2" s="33"/>
      <c r="AB2" s="33"/>
      <c r="AC2" s="33"/>
      <c r="AD2" s="1"/>
      <c r="AE2" s="1"/>
      <c r="AF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row>
    <row r="3" spans="1:66" ht="15" customHeight="1" x14ac:dyDescent="0.25">
      <c r="A3" s="11" t="s">
        <v>17</v>
      </c>
      <c r="B3" s="46"/>
      <c r="C3" s="7"/>
      <c r="D3" s="49" t="str">
        <f>_xlfn.LET(_xlpm.a,A3,_xlpm.c,C3,_xlpm.x,$X$3,_xlpm.y,$Y$3,_xlpm.limInf,$B$51,_xlpm.limSup,$C$51,_xlpm.linhaAnt,A4,IF(_xlpm.a="FÉRIAS","FRS",IF(_xlpm.a="FERIADO","FER",IF(_xlpm.a="NTRAB","NTB",IF(AND(_xlpm.a="ATESTADO",_xlpm.c=""),"ATD",IF(_xlpm.c&lt;&gt;"",IF(_xlpm.c&lt;=_xlpm.x,IF(_xlpm.c&gt;_xlpm.y,"DP","OK"),"ATR"),IF(_xlpm.linhaAnt&lt;_xlpm.limInf,"FAL","")))))))</f>
        <v>FER</v>
      </c>
      <c r="E3" s="192" t="str">
        <f>IFERROR(IF(C3="","",IF(A5="SÁBADO",IF(ABS((INT($Y$8/100)*60+MOD($Y$8,100))-(INT(C3/100)*60+MOD(C3,100)))&lt;=5,0,(INT($Y$8/100)*60+MOD($Y$8,100))-(INT(C3/100)*60+MOD(C3,100))),IF(ABS((INT($Y$3/100)*60+MOD($Y$3,100))-(INT(C3/100)*60+MOD(C3,100)))&lt;=5,0,(INT($Y$3/100)*60+MOD($Y$3,100))-(INT(C3/100)*60+MOD(C3,100))))),"")</f>
        <v/>
      </c>
      <c r="F3" s="11"/>
      <c r="G3" s="256" t="s">
        <v>10</v>
      </c>
      <c r="H3" s="257"/>
      <c r="I3" s="257"/>
      <c r="J3" s="176" t="str">
        <f>IFERROR(IF(H3="","",IF(F5="SÁBADO",IF(ABS((INT($Y$8/100)*60+MOD($Y$8,100))-(INT(H3/100)*60+MOD(H3,100)))&lt;=5,0,(INT($Y$8/100)*60+MOD($Y$8,100))-(INT(H3/100)*60+MOD(H3,100))),IF(ABS((INT($Y$3/100)*60+MOD($Y$3,100))-(INT(H3/100)*60+MOD(H3,100)))&lt;=5,0,(INT($Y$3/100)*60+MOD($Y$3,100))-(INT(H3/100)*60+MOD(H3,100))))),"")</f>
        <v/>
      </c>
      <c r="K3" s="11"/>
      <c r="L3" s="46"/>
      <c r="M3" s="7"/>
      <c r="N3" s="49" t="str">
        <f ca="1">_xlfn.LET(_xlpm.a,K3,_xlpm.c,M3,_xlpm.x,$X$3,_xlpm.y,$Y$3,_xlpm.limInf,$B$51,_xlpm.limSup,$C$51,_xlpm.linhaAnt,K4,IF(_xlpm.a="FÉRIAS","FRS",IF(_xlpm.a="FERIADO","FER",IF(_xlpm.a="NTRAB","NTB",IF(AND(_xlpm.a="ATESTADO",_xlpm.c=""),"ATD",IF(_xlpm.c&lt;&gt;"",IF(_xlpm.c&lt;=_xlpm.x,IF(_xlpm.c&gt;_xlpm.y,"DP","OK"),"ATR"),IF(_xlpm.linhaAnt&lt;_xlpm.limInf,"FAL","")))))))</f>
        <v/>
      </c>
      <c r="O3" s="192" t="str">
        <f>IF($N$47&lt;&gt;"SIM","",IFERROR(IF(TRIM(M3&amp;"")="","",_xlfn.LET(_xlpm.v,VALUE(TRIM(M3&amp;"")),_xlpm.alvo,IF(K5="SÁBADO",(INT($Y$8/100)*60+MOD($Y$8,100)),(INT($Y$3/100)*60+MOD($Y$3,100))),_xlpm.real,(INT(_xlpm.v/100)*60+MOD(_xlpm.v,100)),_xlpm.dif,_xlpm.alvo-_xlpm.real,IF(ABS(_xlpm.dif)&lt;=5,0,_xlpm.dif))),"ER"))</f>
        <v/>
      </c>
      <c r="P3" s="236"/>
      <c r="Q3" s="235"/>
      <c r="R3" s="190"/>
      <c r="S3" s="239" t="str">
        <f>IF(R3="","",TEXT(R3,"00""/""00""/""0000"))</f>
        <v/>
      </c>
      <c r="T3" s="233" t="str">
        <f>IF(R3="","",LEFT(S3&amp;"00",2))</f>
        <v/>
      </c>
      <c r="V3" s="9"/>
      <c r="W3" s="9" t="s">
        <v>7</v>
      </c>
      <c r="X3" s="35">
        <f>DADOS!K28+5</f>
        <v>5</v>
      </c>
      <c r="Y3" s="35">
        <f>X3-5</f>
        <v>0</v>
      </c>
      <c r="Z3" s="33"/>
      <c r="AA3" s="33"/>
      <c r="AB3" s="33"/>
      <c r="AC3" s="33"/>
    </row>
    <row r="4" spans="1:66" x14ac:dyDescent="0.25">
      <c r="A4" s="41">
        <f ca="1">IF(AND($B$51=1,$A$52&lt;&gt;"01/01/2021"),"HOJE",1)</f>
        <v>1</v>
      </c>
      <c r="B4" s="46"/>
      <c r="C4" s="7"/>
      <c r="D4" s="49" t="str">
        <f>_xlfn.LET(_xlpm.a,A3,_xlpm.c,C4,_xlpm.x,$X$4,_xlpm.limInf,$B$51,_xlpm.limSup,$C$51,_xlpm.linhaAnt,A4,IF(_xlpm.a="FÉRIAS","FRS",IF(_xlpm.a="FERIADO","FER",IF(_xlpm.a="NTRAB","NTB",IF(AND(_xlpm.a="ATESTADO",_xlpm.c=""),"ATD",IF(_xlpm.c&lt;&gt;"",IF(_xlpm.c&gt;=_xlpm.x,"OK","ANT"),IF(_xlpm.linhaAnt&lt;_xlpm.limInf,"FAL","")))))))</f>
        <v>FER</v>
      </c>
      <c r="E4" s="192" t="str">
        <f>IFERROR(IF(C4="","",IF(ABS((INT($X$4/100)*60+MOD($X$4,100))-(INT(C4/100)*60+MOD(C4,100)))&lt;=5,0,(INT($X$4/100)*60+MOD($X$4,100))-(INT(C4/100)*60+MOD(C4,100))))*-1,"")</f>
        <v/>
      </c>
      <c r="F4" s="41">
        <f ca="1">IF($B$51=11,"HOJE",11)</f>
        <v>11</v>
      </c>
      <c r="G4" s="256"/>
      <c r="H4" s="257"/>
      <c r="I4" s="257"/>
      <c r="J4" s="176" t="str">
        <f>IFERROR(IF(H4="","",IF(ABS((INT($X$4/100)*60+MOD($X$4,100))-(INT(H4/100)*60+MOD(H4,100)))&lt;=5,0,(INT($X$4/100)*60+MOD($X$4,100))-(INT(H4/100)*60+MOD(H4,100))))*-1,"")</f>
        <v/>
      </c>
      <c r="K4" s="41">
        <f ca="1">IF($B$51=21,"HOJE",21)</f>
        <v>21</v>
      </c>
      <c r="L4" s="46"/>
      <c r="M4" s="7"/>
      <c r="N4" s="49" t="str">
        <f ca="1">_xlfn.LET(_xlpm.a,K3,_xlpm.c,M4,_xlpm.x,$X$4,_xlpm.limInf,$B$51,_xlpm.limSup,$C$51,_xlpm.linhaAnt,K4,IF(_xlpm.a="FÉRIAS","FRS",IF(_xlpm.a="FERIADO","FER",IF(_xlpm.a="NTRAB","NTB",IF(AND(_xlpm.a="ATESTADO",_xlpm.c=""),"ATD",IF(_xlpm.c&lt;&gt;"",IF(_xlpm.c&gt;=_xlpm.x,"OK","ANT"),IF(_xlpm.linhaAnt&lt;_xlpm.limInf,"FAL","")))))))</f>
        <v/>
      </c>
      <c r="O4" s="192" t="str">
        <f>IF($N$47&lt;&gt;"SIM","",IFERROR(IF(TRIM(M4&amp;"")="","",_xlfn.LET(_xlpm.v,VALUE(TRIM(M4&amp;"")),_xlpm.alvo,(INT($X$4/100)*60+MOD($X$4,100)),_xlpm.real,(INT(_xlpm.v/100)*60+MOD(_xlpm.v,100)),_xlpm.dif,_xlpm.alvo-_xlpm.real,IF(ABS(_xlpm.dif)&lt;=5,0,_xlpm.dif))*-1),"ER"))</f>
        <v/>
      </c>
      <c r="P4" s="231"/>
      <c r="Q4" s="235"/>
      <c r="R4" s="190"/>
      <c r="S4" s="239" t="str">
        <f t="shared" ref="S4:S53" si="0">IF(R4="","",TEXT(R4,"00""/""00""/""0000"))</f>
        <v/>
      </c>
      <c r="T4" s="233" t="str">
        <f t="shared" ref="T4:T53" si="1">IF(R4="","",LEFT(S4&amp;"00",2))</f>
        <v/>
      </c>
      <c r="U4" s="5"/>
      <c r="V4" s="14"/>
      <c r="W4" s="9" t="s">
        <v>2</v>
      </c>
      <c r="X4" s="35">
        <f>DADOS!L28</f>
        <v>0</v>
      </c>
      <c r="Y4" s="35">
        <f>X4</f>
        <v>0</v>
      </c>
      <c r="Z4" s="33"/>
      <c r="AA4" s="33"/>
      <c r="AB4" s="33"/>
      <c r="AC4" s="33"/>
    </row>
    <row r="5" spans="1:66" x14ac:dyDescent="0.25">
      <c r="A5" s="41" t="str">
        <f>CONFIG!G3</f>
        <v>DOMINGO</v>
      </c>
      <c r="B5" s="46"/>
      <c r="C5" s="7"/>
      <c r="D5" s="49" t="str">
        <f>_xlfn.LET(_xlpm.a,A3,_xlpm.c,C5,_xlpm.x,$X$5,_xlpm.y,$Y$5,_xlpm.limInf,$B$51,_xlpm.limSup,$C$51,_xlpm.linhaAnt,A4,IF(_xlpm.a="FÉRIAS","FRS",IF(_xlpm.a="FERIADO","FER",IF(_xlpm.a="NTRAB","NTB",IF(AND(_xlpm.a="ATESTADO",_xlpm.c=""),"ATD",IF(_xlpm.c&lt;&gt;"",IF(_xlpm.c&lt;=_xlpm.x,IF(_xlpm.c&gt;_xlpm.y,"DP","OK"),"ATR"),IF(_xlpm.linhaAnt&lt;_xlpm.limInf,"FAL","")))))))</f>
        <v>FER</v>
      </c>
      <c r="E5" s="192" t="str">
        <f>IFERROR(IF(C5="","",IF(ABS((INT($Y$5/100)*60+MOD($Y$5,100))-(INT(C5/100)*60+MOD(C5,100)))&lt;=5,0,(INT($Y$5/100)*60+MOD($Y$5,100))-(INT(C5/100)*60+MOD(C5,100)))),"")</f>
        <v/>
      </c>
      <c r="F5" s="41" t="str">
        <f>IF(A41="SÁBADO","DOMINGO",IF(A41="DOMINGO","SEGUNDA",IF(A41="SEGUNDA","TERÇA",IF(A41="SEGUNDA","TERÇA",IF(A41="TERÇA","QUARTA",IF(A41="QUARTA","QUINTA",IF(A41="QUINTA","SEXTA",IF(A41="SEXTA","SÁBADO","ERRO"))))))))</f>
        <v>QUARTA</v>
      </c>
      <c r="G5" s="256"/>
      <c r="H5" s="257"/>
      <c r="I5" s="257"/>
      <c r="J5" s="176" t="str">
        <f>IFERROR(IF(H5="","",IF(ABS((INT($Y$5/100)*60+MOD($Y$5,100))-(INT(H5/100)*60+MOD(H5,100)))&lt;=5,0,(INT($Y$5/100)*60+MOD($Y$5,100))-(INT(H5/100)*60+MOD(H5,100)))),"")</f>
        <v/>
      </c>
      <c r="K5" s="41" t="str">
        <f>IF(F41="SÁBADO","DOMINGO",IF(F41="DOMINGO","SEGUNDA",IF(F41="SEGUNDA","TERÇA",IF(F41="SEGUNDA","TERÇA",IF(F41="TERÇA","QUARTA",IF(F41="QUARTA","QUINTA",IF(F41="QUINTA","SEXTA",IF(F41="SEXTA","SÁBADO","ERRO"))))))))</f>
        <v>SÁBADO</v>
      </c>
      <c r="L5" s="46"/>
      <c r="M5" s="7"/>
      <c r="N5" s="49" t="str">
        <f ca="1">_xlfn.LET(_xlpm.a,K3,_xlpm.c,M5,_xlpm.x,$X$5,_xlpm.y,$Y$5,_xlpm.limInf,$B$51,_xlpm.limSup,$C$51,_xlpm.linhaAnt,K4,IF(_xlpm.a="FÉRIAS","FRS",IF(_xlpm.a="FERIADO","FER",IF(_xlpm.a="NTRAB","NTB",IF(AND(_xlpm.a="ATESTADO",_xlpm.c=""),"ATD",IF(_xlpm.c&lt;&gt;"",IF(_xlpm.c&lt;=_xlpm.x,IF(_xlpm.c&gt;_xlpm.y,"DP","OK"),"ATR"),IF(_xlpm.linhaAnt&lt;_xlpm.limInf,"FAL","")))))))</f>
        <v/>
      </c>
      <c r="O5" s="192" t="str">
        <f>IF($N$47&lt;&gt;"SIM","",IFERROR(IF(TRIM(M5&amp;"")="","",_xlfn.LET(_xlpm.v,VALUE(TRIM(M5&amp;"")),_xlpm.alvo,(INT($Y$5/100)*60+MOD($Y$5,100)),_xlpm.real,(INT(_xlpm.v/100)*60+MOD(_xlpm.v,100)),_xlpm.dif,_xlpm.alvo-_xlpm.real,IF(ABS(_xlpm.dif)&lt;=5,0,_xlpm.dif))),"ER"))</f>
        <v/>
      </c>
      <c r="P5" s="236"/>
      <c r="Q5" s="235"/>
      <c r="R5" s="190"/>
      <c r="S5" s="239" t="str">
        <f t="shared" si="0"/>
        <v/>
      </c>
      <c r="T5" s="233" t="str">
        <f t="shared" si="1"/>
        <v/>
      </c>
      <c r="U5" s="5"/>
      <c r="V5" s="14"/>
      <c r="W5" s="9" t="s">
        <v>8</v>
      </c>
      <c r="X5" s="35">
        <f>DADOS!M28+5</f>
        <v>5</v>
      </c>
      <c r="Y5" s="35">
        <f>X5-5</f>
        <v>0</v>
      </c>
      <c r="Z5" s="33"/>
      <c r="AA5" s="33"/>
      <c r="AB5" s="33"/>
      <c r="AC5" s="33"/>
    </row>
    <row r="6" spans="1:66" x14ac:dyDescent="0.25">
      <c r="A6" s="38"/>
      <c r="B6" s="46"/>
      <c r="C6" s="7"/>
      <c r="D6" s="49" t="str">
        <f>_xlfn.LET(_xlpm.a,A3,_xlpm.c,C6,_xlpm.x,$X$6,_xlpm.limInf,$B$51,_xlpm.limSup,$C$51,_xlpm.linhaAnt,A4,IF(_xlpm.a="FÉRIAS","FRS",IF(_xlpm.a="FERIADO","FER",IF(_xlpm.a="NTRAB","NTB",IF(AND(_xlpm.a="ATESTADO",_xlpm.c=""),"ATD",IF(_xlpm.c&lt;&gt;"",IF(_xlpm.c&gt;=_xlpm.x,"OK","ANT"),IF(_xlpm.linhaAnt&lt;_xlpm.limInf,"FAL","")))))))</f>
        <v>FER</v>
      </c>
      <c r="E6" s="192" t="str">
        <f>IFERROR(IF(C6="","",IF(ABS((INT($X$6/100)*60+MOD($X$6,100))-(INT(C6/100)*60+MOD(C6,100)))&lt;=5,0,(INT($X$6/100)*60+MOD($X$6,100))-(INT(C6/100)*60+MOD(C6,100))))*-1,"")</f>
        <v/>
      </c>
      <c r="F6" s="38"/>
      <c r="G6" s="256"/>
      <c r="H6" s="257"/>
      <c r="I6" s="257"/>
      <c r="J6" s="176" t="str">
        <f>IFERROR(IF(H6="","",IF(ABS((INT($X$6/100)*60+MOD($X$6,100))-(INT(H6/100)*60+MOD(H6,100)))&lt;=5,0,(INT($X$6/100)*60+MOD($X$6,100))-(INT(H6/100)*60+MOD(H6,100))))*-1,"")</f>
        <v/>
      </c>
      <c r="K6" s="38"/>
      <c r="L6" s="46"/>
      <c r="M6" s="7"/>
      <c r="N6" s="49" t="str">
        <f ca="1">_xlfn.LET(_xlpm.a,K3,_xlpm.c,M6,_xlpm.x,$X$6,_xlpm.limInf,$B$51,_xlpm.limSup,$C$51,_xlpm.linhaAnt,K4,IF(_xlpm.a="FÉRIAS","FRS",IF(_xlpm.a="FERIADO","FER",IF(_xlpm.a="NTRAB","NTB",IF(AND(_xlpm.a="ATESTADO",_xlpm.c=""),"ATD",IF(_xlpm.c&lt;&gt;"",IF(_xlpm.c&gt;=_xlpm.x,"OK","ANT"),IF(_xlpm.linhaAnt&lt;_xlpm.limInf,"FAL","")))))))</f>
        <v/>
      </c>
      <c r="O6" s="192" t="str">
        <f>IF($N$47&lt;&gt;"SIM","",IFERROR(IF(TRIM(M6&amp;"")="","",_xlfn.LET(_xlpm.v,VALUE(TRIM(M6&amp;"")),_xlpm.alvo,(INT($X$6/100)*60+MOD($X$6,100)),_xlpm.real,(INT(_xlpm.v/100)*60+MOD(_xlpm.v,100)),_xlpm.dif,_xlpm.alvo-_xlpm.real,IF(ABS(_xlpm.dif)&lt;=5,0,_xlpm.dif))*-1),"ER"))</f>
        <v/>
      </c>
      <c r="P6" s="236"/>
      <c r="Q6" s="235"/>
      <c r="R6" s="190"/>
      <c r="S6" s="239" t="str">
        <f t="shared" si="0"/>
        <v/>
      </c>
      <c r="T6" s="233" t="str">
        <f t="shared" si="1"/>
        <v/>
      </c>
      <c r="U6" s="5"/>
      <c r="V6" s="14"/>
      <c r="W6" s="9" t="s">
        <v>3</v>
      </c>
      <c r="X6" s="35">
        <f>DADOS!N28</f>
        <v>0</v>
      </c>
      <c r="Y6" s="35">
        <f>X6</f>
        <v>0</v>
      </c>
      <c r="Z6" s="33"/>
      <c r="AA6" s="33"/>
      <c r="AB6" s="33"/>
      <c r="AC6" s="33"/>
    </row>
    <row r="7" spans="1:66" ht="15" customHeight="1" x14ac:dyDescent="0.25">
      <c r="A7" s="12"/>
      <c r="B7" s="47"/>
      <c r="C7" s="48"/>
      <c r="D7" s="50" t="str">
        <f ca="1">_xlfn.LET(_xlpm.a,A7,_xlpm.c,C7,_xlpm.x,$X$3,_xlpm.y,$Y$3,_xlpm.limInf,$B$51,_xlpm.limSup,$C$51,_xlpm.linhaAnt,A8,IF(_xlpm.a="FÉRIAS","FRS",IF(_xlpm.a="FERIADO","FER",IF(_xlpm.a="NTRAB","NTB",IF(AND(_xlpm.a="ATESTADO",_xlpm.c=""),"ATD",IF(_xlpm.c&lt;&gt;"",IF(_xlpm.c&lt;=_xlpm.x,IF(_xlpm.c&gt;_xlpm.y,"DP","OK"),"ATR"),IF(_xlpm.linhaAnt&lt;_xlpm.limInf,"FAL","")))))))</f>
        <v>FAL</v>
      </c>
      <c r="E7" s="192" t="str">
        <f>IFERROR(IF(C7="","",IF(A9="SÁBADO",IF(ABS((INT($Y$8/100)*60+MOD($Y$8,100))-(INT(C7/100)*60+MOD(C7,100)))&lt;=5,0,(INT($Y$8/100)*60+MOD($Y$8,100))-(INT(C7/100)*60+MOD(C7,100))),IF(ABS((INT($Y$3/100)*60+MOD($Y$3,100))-(INT(C7/100)*60+MOD(C7,100)))&lt;=5,0,(INT($Y$3/100)*60+MOD($Y$3,100))-(INT(C7/100)*60+MOD(C7,100))))),"")</f>
        <v/>
      </c>
      <c r="F7" s="12"/>
      <c r="G7" s="47"/>
      <c r="H7" s="48"/>
      <c r="I7" s="50" t="str">
        <f ca="1">_xlfn.LET(_xlpm.a,F7,_xlpm.c,H7,_xlpm.x,$X$3,_xlpm.y,$Y$3,_xlpm.limInf,$B$51,_xlpm.limSup,$C$51,_xlpm.linhaAnt,F8,IF(_xlpm.a="FÉRIAS","FRS",IF(_xlpm.a="FERIADO","FER",IF(_xlpm.a="NTRAB","NTB",IF(AND(_xlpm.a="ATESTADO",_xlpm.c=""),"ATD",IF(_xlpm.c&lt;&gt;"",IF(_xlpm.c&lt;=_xlpm.x,IF(_xlpm.c&gt;_xlpm.y,"DP","OK"),"ATR"),IF(_xlpm.linhaAnt&lt;_xlpm.limInf,"FAL","")))))))</f>
        <v/>
      </c>
      <c r="J7" s="176" t="str">
        <f>IFERROR(IF(H7="","",IF(F9="SÁBADO",IF(ABS((INT($Y$8/100)*60+MOD($Y$8,100))-(INT(H7/100)*60+MOD(H7,100)))&lt;=5,0,(INT($Y$8/100)*60+MOD($Y$8,100))-(INT(H7/100)*60+MOD(H7,100))),IF(ABS((INT($Y$3/100)*60+MOD($Y$3,100))-(INT(H7/100)*60+MOD(H7,100)))&lt;=5,0,(INT($Y$3/100)*60+MOD($Y$3,100))-(INT(H7/100)*60+MOD(H7,100))))),"")</f>
        <v/>
      </c>
      <c r="K7" s="12"/>
      <c r="L7" s="47"/>
      <c r="M7" s="48"/>
      <c r="N7" s="50" t="str">
        <f ca="1">_xlfn.LET(_xlpm.a,K7,_xlpm.c,M7,_xlpm.x,$X$3,_xlpm.y,$Y$3,_xlpm.limInf,$B$51,_xlpm.limSup,$C$51,_xlpm.linhaAnt,K8,IF(_xlpm.a="FÉRIAS","FRS",IF(_xlpm.a="FERIADO","FER",IF(_xlpm.a="NTRAB","NTB",IF(AND(_xlpm.a="ATESTADO",_xlpm.c=""),"ATD",IF(_xlpm.c&lt;&gt;"",IF(_xlpm.c&lt;=_xlpm.x,IF(_xlpm.c&gt;_xlpm.y,"DP","OK"),"ATR"),IF(_xlpm.linhaAnt&lt;_xlpm.limInf,"FAL","")))))))</f>
        <v/>
      </c>
      <c r="O7" s="192" t="str">
        <f>IF($N$47&lt;&gt;"SIM","",IFERROR(IF(TRIM(M7&amp;"")="","",_xlfn.LET(_xlpm.v,VALUE(TRIM(M7&amp;"")),_xlpm.alvo,IF(K9="SÁBADO",(INT($Y$8/100)*60+MOD($Y$8,100)),(INT($Y$3/100)*60+MOD($Y$3,100))),_xlpm.real,(INT(_xlpm.v/100)*60+MOD(_xlpm.v,100)),_xlpm.dif,_xlpm.alvo-_xlpm.real,IF(ABS(_xlpm.dif)&lt;=5,0,_xlpm.dif))),"ER"))</f>
        <v/>
      </c>
      <c r="P7" s="236"/>
      <c r="Q7" s="235"/>
      <c r="R7" s="190"/>
      <c r="S7" s="239" t="str">
        <f t="shared" si="0"/>
        <v/>
      </c>
      <c r="T7" s="233" t="str">
        <f t="shared" si="1"/>
        <v/>
      </c>
      <c r="U7" s="5"/>
      <c r="V7" s="9"/>
      <c r="W7" s="269" t="s">
        <v>16</v>
      </c>
      <c r="X7" s="269"/>
      <c r="Y7" s="14"/>
      <c r="Z7" s="33"/>
      <c r="AA7" s="33"/>
      <c r="AB7" s="33"/>
      <c r="AC7" s="33"/>
    </row>
    <row r="8" spans="1:66" x14ac:dyDescent="0.25">
      <c r="A8" s="42">
        <f ca="1">IF($B$51=2,"HOJE",2)</f>
        <v>2</v>
      </c>
      <c r="B8" s="47"/>
      <c r="C8" s="48"/>
      <c r="D8" s="50" t="str">
        <f ca="1">_xlfn.LET(_xlpm.a,A7,_xlpm.c,C8,_xlpm.x,$X$4,_xlpm.limInf,$B$51,_xlpm.limSup,$C$51,_xlpm.linhaAnt,A8,IF(_xlpm.a="FÉRIAS","FRS",IF(_xlpm.a="FERIADO","FER",IF(_xlpm.a="NTRAB","NTB",IF(AND(_xlpm.a="ATESTADO",_xlpm.c=""),"ATD",IF(_xlpm.c&lt;&gt;"",IF(_xlpm.c&gt;=_xlpm.x,"OK","ANT"),IF(_xlpm.linhaAnt&lt;_xlpm.limInf,"FAL","")))))))</f>
        <v>FAL</v>
      </c>
      <c r="E8" s="192" t="str">
        <f>IFERROR(IF(C8="","",IF(ABS((INT($X$4/100)*60+MOD($X$4,100))-(INT(C8/100)*60+MOD(C8,100)))&lt;=5,0,(INT($X$4/100)*60+MOD($X$4,100))-(INT(C8/100)*60+MOD(C8,100))))*-1,"")</f>
        <v/>
      </c>
      <c r="F8" s="42">
        <f ca="1">IF($B$51=12,"HOJE",12)</f>
        <v>12</v>
      </c>
      <c r="G8" s="47"/>
      <c r="H8" s="48"/>
      <c r="I8" s="50" t="str">
        <f ca="1">_xlfn.LET(_xlpm.a,F7,_xlpm.c,H8,_xlpm.x,$X$4,_xlpm.limInf,$B$51,_xlpm.limSup,$C$51,_xlpm.linhaAnt,F8,IF(_xlpm.a="FÉRIAS","FRS",IF(_xlpm.a="FERIADO","FER",IF(_xlpm.a="NTRAB","NTB",IF(AND(_xlpm.a="ATESTADO",_xlpm.c=""),"ATD",IF(_xlpm.c&lt;&gt;"",IF(_xlpm.c&gt;=_xlpm.x,"OK","ANT"),IF(_xlpm.linhaAnt&lt;_xlpm.limInf,"FAL","")))))))</f>
        <v/>
      </c>
      <c r="J8" s="176" t="str">
        <f>IFERROR(IF(H8="","",IF(ABS((INT($X$4/100)*60+MOD($X$4,100))-(INT(H8/100)*60+MOD(H8,100)))&lt;=5,0,(INT($X$4/100)*60+MOD($X$4,100))-(INT(H8/100)*60+MOD(H8,100))))*-1,"")</f>
        <v/>
      </c>
      <c r="K8" s="42">
        <f ca="1">IF($B$51=22,"HOJE",22)</f>
        <v>22</v>
      </c>
      <c r="L8" s="47"/>
      <c r="M8" s="48"/>
      <c r="N8" s="50" t="str">
        <f ca="1">_xlfn.LET(_xlpm.a,K7,_xlpm.c,M8,_xlpm.x,$X$4,_xlpm.limInf,$B$51,_xlpm.limSup,$C$51,_xlpm.linhaAnt,K8,IF(_xlpm.a="FÉRIAS","FRS",IF(_xlpm.a="FERIADO","FER",IF(_xlpm.a="NTRAB","NTB",IF(AND(_xlpm.a="ATESTADO",_xlpm.c=""),"ATD",IF(_xlpm.c&lt;&gt;"",IF(_xlpm.c&gt;=_xlpm.x,"OK","ANT"),IF(_xlpm.linhaAnt&lt;_xlpm.limInf,"FAL","")))))))</f>
        <v/>
      </c>
      <c r="O8" s="192" t="str">
        <f>IF($N$47&lt;&gt;"SIM","",IFERROR(IF(TRIM(M8&amp;"")="","",_xlfn.LET(_xlpm.v,VALUE(TRIM(M8&amp;"")),_xlpm.alvo,(INT($X$4/100)*60+MOD($X$4,100)),_xlpm.real,(INT(_xlpm.v/100)*60+MOD(_xlpm.v,100)),_xlpm.dif,_xlpm.alvo-_xlpm.real,IF(ABS(_xlpm.dif)&lt;=5,0,_xlpm.dif))*-1),"ER"))</f>
        <v/>
      </c>
      <c r="P8" s="236"/>
      <c r="Q8" s="235"/>
      <c r="R8" s="190"/>
      <c r="S8" s="239" t="str">
        <f>IF(R8="","",TEXT(R8,"00""/""00""/""0000"))</f>
        <v/>
      </c>
      <c r="T8" s="233" t="str">
        <f t="shared" si="1"/>
        <v/>
      </c>
      <c r="U8" s="5"/>
      <c r="V8" s="9"/>
      <c r="W8" s="9" t="s">
        <v>7</v>
      </c>
      <c r="X8" s="35">
        <f>DADOS!M32+5</f>
        <v>805</v>
      </c>
      <c r="Y8" s="35">
        <f>X8-5</f>
        <v>800</v>
      </c>
      <c r="Z8" s="33"/>
      <c r="AA8" s="33"/>
      <c r="AB8" s="33"/>
      <c r="AC8" s="33"/>
    </row>
    <row r="9" spans="1:66" x14ac:dyDescent="0.25">
      <c r="A9" s="42" t="str">
        <f>IF(A5="SÁBADO","DOMINGO",IF(A5="DOMINGO","SEGUNDA",IF(A5="SEGUNDA","TERÇA",IF(A5="SEGUNDA","TERÇA",IF(A5="TERÇA","QUARTA",IF(A5="QUARTA","QUINTA",IF(A5="QUINTA","SEXTA",IF(A5="SEXTA","SÁBADO","ERRO"))))))))</f>
        <v>SEGUNDA</v>
      </c>
      <c r="B9" s="47"/>
      <c r="C9" s="48"/>
      <c r="D9" s="50" t="str">
        <f ca="1">_xlfn.LET(_xlpm.a,A7,_xlpm.c,C9,_xlpm.x,$X$5,_xlpm.y,$Y$5,_xlpm.limInf,$B$51,_xlpm.limSup,$C$51,_xlpm.linhaAnt,A8,IF(_xlpm.a="FÉRIAS","FRS",IF(_xlpm.a="FERIADO","FER",IF(_xlpm.a="NTRAB","NTB",IF(AND(_xlpm.a="ATESTADO",_xlpm.c=""),"ATD",IF(_xlpm.c&lt;&gt;"",IF(_xlpm.c&lt;=_xlpm.x,IF(_xlpm.c&gt;_xlpm.y,"DP","OK"),"ATR"),IF(_xlpm.linhaAnt&lt;_xlpm.limInf,"FAL","")))))))</f>
        <v>FAL</v>
      </c>
      <c r="E9" s="192" t="str">
        <f>IFERROR(IF(C9="","",IF(ABS((INT($Y$5/100)*60+MOD($Y$5,100))-(INT(C9/100)*60+MOD(C9,100)))&lt;=5,0,(INT($Y$5/100)*60+MOD($Y$5,100))-(INT(C9/100)*60+MOD(C9,100)))),"")</f>
        <v/>
      </c>
      <c r="F9" s="42" t="str">
        <f>IF(F5="SÁBADO","DOMINGO",IF(F5="DOMINGO","SEGUNDA",IF(F5="SEGUNDA","TERÇA",IF(F5="SEGUNDA","TERÇA",IF(F5="TERÇA","QUARTA",IF(F5="QUARTA","QUINTA",IF(F5="QUINTA","SEXTA",IF(F5="SEXTA","SÁBADO","ERRO"))))))))</f>
        <v>QUINTA</v>
      </c>
      <c r="G9" s="47"/>
      <c r="H9" s="48"/>
      <c r="I9" s="50" t="str">
        <f ca="1">_xlfn.LET(_xlpm.a,F7,_xlpm.c,H9,_xlpm.x,$X$5,_xlpm.y,$Y$5,_xlpm.limInf,$B$51,_xlpm.limSup,$C$51,_xlpm.linhaAnt,F8,IF(_xlpm.a="FÉRIAS","FRS",IF(_xlpm.a="FERIADO","FER",IF(_xlpm.a="NTRAB","NTB",IF(AND(_xlpm.a="ATESTADO",_xlpm.c=""),"ATD",IF(_xlpm.c&lt;&gt;"",IF(_xlpm.c&lt;=_xlpm.x,IF(_xlpm.c&gt;_xlpm.y,"DP","OK"),"ATR"),IF(_xlpm.linhaAnt&lt;_xlpm.limInf,"FAL","")))))))</f>
        <v/>
      </c>
      <c r="J9" s="176" t="str">
        <f>IFERROR(IF(H9="","",IF(ABS((INT($Y$5/100)*60+MOD($Y$5,100))-(INT(H9/100)*60+MOD(H9,100)))&lt;=5,0,(INT($Y$5/100)*60+MOD($Y$5,100))-(INT(H9/100)*60+MOD(H9,100)))),"")</f>
        <v/>
      </c>
      <c r="K9" s="42" t="str">
        <f>IF(K5="SÁBADO","DOMINGO",IF(K5="DOMINGO","SEGUNDA",IF(K5="SEGUNDA","TERÇA",IF(K5="SEGUNDA","TERÇA",IF(K5="TERÇA","QUARTA",IF(K5="QUARTA","QUINTA",IF(K5="QUINTA","SEXTA",IF(K5="SEXTA","SÁBADO","ERRO"))))))))</f>
        <v>DOMINGO</v>
      </c>
      <c r="L9" s="47"/>
      <c r="M9" s="48"/>
      <c r="N9" s="50" t="str">
        <f ca="1">_xlfn.LET(_xlpm.a,K7,_xlpm.c,M9,_xlpm.x,$X$5,_xlpm.y,$Y$5,_xlpm.limInf,$B$51,_xlpm.limSup,$C$51,_xlpm.linhaAnt,K8,IF(_xlpm.a="FÉRIAS","FRS",IF(_xlpm.a="FERIADO","FER",IF(_xlpm.a="NTRAB","NTB",IF(AND(_xlpm.a="ATESTADO",_xlpm.c=""),"ATD",IF(_xlpm.c&lt;&gt;"",IF(_xlpm.c&lt;=_xlpm.x,IF(_xlpm.c&gt;_xlpm.y,"DP","OK"),"ATR"),IF(_xlpm.linhaAnt&lt;_xlpm.limInf,"FAL","")))))))</f>
        <v/>
      </c>
      <c r="O9" s="192" t="str">
        <f>IF($N$47&lt;&gt;"SIM","",IFERROR(IF(TRIM(M9&amp;"")="","",_xlfn.LET(_xlpm.v,VALUE(TRIM(M9&amp;"")),_xlpm.alvo,(INT($Y$5/100)*60+MOD($Y$5,100)),_xlpm.real,(INT(_xlpm.v/100)*60+MOD(_xlpm.v,100)),_xlpm.dif,_xlpm.alvo-_xlpm.real,IF(ABS(_xlpm.dif)&lt;=5,0,_xlpm.dif))),"ER"))</f>
        <v/>
      </c>
      <c r="P9" s="236"/>
      <c r="Q9" s="235"/>
      <c r="R9" s="190"/>
      <c r="S9" s="239" t="str">
        <f t="shared" si="0"/>
        <v/>
      </c>
      <c r="T9" s="233" t="str">
        <f t="shared" si="1"/>
        <v/>
      </c>
      <c r="U9" s="5"/>
      <c r="V9" s="9"/>
      <c r="W9" s="9" t="s">
        <v>2</v>
      </c>
      <c r="X9" s="35">
        <f>DADOS!N32</f>
        <v>1200</v>
      </c>
      <c r="Y9" s="35">
        <f>X9</f>
        <v>1200</v>
      </c>
      <c r="Z9" s="33"/>
      <c r="AA9" s="33"/>
      <c r="AB9" s="33"/>
      <c r="AC9" s="33"/>
    </row>
    <row r="10" spans="1:66" x14ac:dyDescent="0.25">
      <c r="A10" s="82"/>
      <c r="B10" s="47"/>
      <c r="C10" s="48"/>
      <c r="D10" s="50" t="str">
        <f ca="1">_xlfn.LET(_xlpm.a,A7,_xlpm.c,C10,_xlpm.x,$X$6,_xlpm.limInf,$B$51,_xlpm.limSup,$C$51,_xlpm.linhaAnt,A8,IF(_xlpm.a="FÉRIAS","FRS",IF(_xlpm.a="FERIADO","FER",IF(_xlpm.a="NTRAB","NTB",IF(AND(_xlpm.a="ATESTADO",_xlpm.c=""),"ATD",IF(_xlpm.c&lt;&gt;"",IF(_xlpm.c&gt;=_xlpm.x,"OK","ANT"),IF(_xlpm.linhaAnt&lt;_xlpm.limInf,"FAL","")))))))</f>
        <v>FAL</v>
      </c>
      <c r="E10" s="192" t="str">
        <f>IFERROR(IF(C10="","",IF(ABS((INT($X$6/100)*60+MOD($X$6,100))-(INT(C10/100)*60+MOD(C10,100)))&lt;=5,0,(INT($X$6/100)*60+MOD($X$6,100))-(INT(C10/100)*60+MOD(C10,100))))*-1,"")</f>
        <v/>
      </c>
      <c r="F10" s="82"/>
      <c r="G10" s="47"/>
      <c r="H10" s="48"/>
      <c r="I10" s="50" t="str">
        <f ca="1">_xlfn.LET(_xlpm.a,F7,_xlpm.c,H10,_xlpm.x,$X$6,_xlpm.limInf,$B$51,_xlpm.limSup,$C$51,_xlpm.linhaAnt,F8,IF(_xlpm.a="FÉRIAS","FRS",IF(_xlpm.a="FERIADO","FER",IF(_xlpm.a="NTRAB","NTB",IF(AND(_xlpm.a="ATESTADO",_xlpm.c=""),"ATD",IF(_xlpm.c&lt;&gt;"",IF(_xlpm.c&gt;=_xlpm.x,"OK","ANT"),IF(_xlpm.linhaAnt&lt;_xlpm.limInf,"FAL","")))))))</f>
        <v/>
      </c>
      <c r="J10" s="176" t="str">
        <f>IFERROR(IF(H10="","",IF(ABS((INT($X$6/100)*60+MOD($X$6,100))-(INT(H10/100)*60+MOD(H10,100)))&lt;=5,0,(INT($X$6/100)*60+MOD($X$6,100))-(INT(H10/100)*60+MOD(H10,100))))*-1,"")</f>
        <v/>
      </c>
      <c r="K10" s="82"/>
      <c r="L10" s="47"/>
      <c r="M10" s="48"/>
      <c r="N10" s="50" t="str">
        <f ca="1">_xlfn.LET(_xlpm.a,K7,_xlpm.c,M10,_xlpm.x,$X$6,_xlpm.limInf,$B$51,_xlpm.limSup,$C$51,_xlpm.linhaAnt,K8,IF(_xlpm.a="FÉRIAS","FRS",IF(_xlpm.a="FERIADO","FER",IF(_xlpm.a="NTRAB","NTB",IF(AND(_xlpm.a="ATESTADO",_xlpm.c=""),"ATD",IF(_xlpm.c&lt;&gt;"",IF(_xlpm.c&gt;=_xlpm.x,"OK","ANT"),IF(_xlpm.linhaAnt&lt;_xlpm.limInf,"FAL","")))))))</f>
        <v/>
      </c>
      <c r="O10" s="192" t="str">
        <f>IF($N$47&lt;&gt;"SIM","",IFERROR(IF(TRIM(M10&amp;"")="","",_xlfn.LET(_xlpm.v,VALUE(TRIM(M10&amp;"")),_xlpm.alvo,(INT($X$6/100)*60+MOD($X$6,100)),_xlpm.real,(INT(_xlpm.v/100)*60+MOD(_xlpm.v,100)),_xlpm.dif,_xlpm.alvo-_xlpm.real,IF(ABS(_xlpm.dif)&lt;=5,0,_xlpm.dif))*-1),"ER"))</f>
        <v/>
      </c>
      <c r="P10" s="236"/>
      <c r="Q10" s="235"/>
      <c r="R10" s="190"/>
      <c r="S10" s="239" t="str">
        <f t="shared" si="0"/>
        <v/>
      </c>
      <c r="T10" s="233" t="str">
        <f t="shared" si="1"/>
        <v/>
      </c>
      <c r="U10" s="5"/>
      <c r="V10" s="14"/>
      <c r="W10" s="282"/>
      <c r="X10" s="282"/>
      <c r="Z10" s="33"/>
      <c r="AA10" s="33"/>
      <c r="AB10" s="33"/>
      <c r="AC10" s="33"/>
    </row>
    <row r="11" spans="1:66" ht="15" customHeight="1" x14ac:dyDescent="0.25">
      <c r="A11" s="11"/>
      <c r="B11" s="46"/>
      <c r="C11" s="7"/>
      <c r="D11" s="49" t="str">
        <f ca="1">_xlfn.LET(_xlpm.a,A11,_xlpm.c,C11,_xlpm.x,$X$8,_xlpm.y,$Y$8,_xlpm.limInf,$B$51,_xlpm.limSup,$C$51,_xlpm.linhaAnt,A12,IF(_xlpm.a="FÉRIAS","FRS",IF(_xlpm.a="NTRAB","NT",IF(AND(_xlpm.a="ATESTADO",_xlpm.c=""),"ATD",IF(_xlpm.a="FERIADO","FER",IF(_xlpm.c&lt;&gt;"",IF(_xlpm.c&lt;=_xlpm.x,IF(_xlpm.c&gt;_xlpm.y,"DP","OK"),"ATR"),IF(_xlpm.linhaAnt&lt;_xlpm.limInf,"FAL","")))))))</f>
        <v>FAL</v>
      </c>
      <c r="E11" s="192" t="str">
        <f>IFERROR(IF(C11="","",IF(A13="SÁBADO",IF(ABS((INT($Y$8/100)*60+MOD($Y$8,100))-(INT(C11/100)*60+MOD(C11,100)))&lt;=5,0,(INT($Y$8/100)*60+MOD($Y$8,100))-(INT(C11/100)*60+MOD(C11,100))),IF(ABS((INT($Y$3/100)*60+MOD($Y$3,100))-(INT(C11/100)*60+MOD(C11,100)))&lt;=5,0,(INT($Y$3/100)*60+MOD($Y$3,100))-(INT(C11/100)*60+MOD(C11,100))))),"")</f>
        <v/>
      </c>
      <c r="F11" s="11"/>
      <c r="G11" s="46"/>
      <c r="H11" s="7"/>
      <c r="I11" s="49" t="str">
        <f ca="1">_xlfn.LET(_xlpm.a,F11,_xlpm.c,H11,_xlpm.x,$X$3,_xlpm.y,$Y$3,_xlpm.limInf,$B$51,_xlpm.limSup,$C$51,_xlpm.linhaAnt,F12,IF(_xlpm.a="FÉRIAS","FRS",IF(_xlpm.a="FERIADO","FER",IF(_xlpm.a="NTRAB","NTB",IF(AND(_xlpm.a="ATESTADO",_xlpm.c=""),"ATD",IF(_xlpm.c&lt;&gt;"",IF(_xlpm.c&lt;=_xlpm.x,IF(_xlpm.c&gt;_xlpm.y,"DP","OK"),"ATR"),IF(_xlpm.linhaAnt&lt;_xlpm.limInf,"FAL","")))))))</f>
        <v/>
      </c>
      <c r="J11" s="176" t="str">
        <f>IFERROR(IF(H11="","",IF(F13="SÁBADO",IF(ABS((INT($Y$8/100)*60+MOD($Y$8,100))-(INT(H11/100)*60+MOD(H11,100)))&lt;=5,0,(INT($Y$8/100)*60+MOD($Y$8,100))-(INT(H11/100)*60+MOD(H11,100))),IF(ABS((INT($Y$3/100)*60+MOD($Y$3,100))-(INT(H11/100)*60+MOD(H11,100)))&lt;=5,0,(INT($Y$3/100)*60+MOD($Y$3,100))-(INT(H11/100)*60+MOD(H11,100))))),"")</f>
        <v/>
      </c>
      <c r="K11" s="11"/>
      <c r="L11" s="46"/>
      <c r="M11" s="7"/>
      <c r="N11" s="49" t="str">
        <f ca="1">_xlfn.LET(_xlpm.a,K11,_xlpm.c,M11,_xlpm.x,$X$3,_xlpm.y,$Y$3,_xlpm.limInf,$B$51,_xlpm.limSup,$C$51,_xlpm.linhaAnt,K12,IF(_xlpm.a="FÉRIAS","FRS",IF(_xlpm.a="FERIADO","FER",IF(_xlpm.a="NTRAB","NTB",IF(AND(_xlpm.a="ATESTADO",_xlpm.c=""),"ATD",IF(_xlpm.c&lt;&gt;"",IF(_xlpm.c&lt;=_xlpm.x,IF(_xlpm.c&gt;_xlpm.y,"DP","OK"),"ATR"),IF(_xlpm.linhaAnt&lt;_xlpm.limInf,"FAL","")))))))</f>
        <v/>
      </c>
      <c r="O11" s="192" t="str">
        <f>IF($N$47&lt;&gt;"SIM","",IFERROR(IF(TRIM(M11&amp;"")="","",_xlfn.LET(_xlpm.v,VALUE(TRIM(M11&amp;"")),_xlpm.alvo,IF(K13="SÁBADO",(INT($Y$8/100)*60+MOD($Y$8,100)),(INT($Y$3/100)*60+MOD($Y$3,100))),_xlpm.real,(INT(_xlpm.v/100)*60+MOD(_xlpm.v,100)),_xlpm.dif,_xlpm.alvo-_xlpm.real,IF(ABS(_xlpm.dif)&lt;=5,0,_xlpm.dif))),"ER"))</f>
        <v/>
      </c>
      <c r="P11" s="236"/>
      <c r="Q11" s="235"/>
      <c r="R11" s="190"/>
      <c r="S11" s="239" t="str">
        <f t="shared" si="0"/>
        <v/>
      </c>
      <c r="T11" s="233" t="str">
        <f t="shared" si="1"/>
        <v/>
      </c>
      <c r="U11" s="5"/>
      <c r="V11" s="14"/>
      <c r="W11" s="9" t="s">
        <v>6</v>
      </c>
      <c r="X11" s="9" t="s">
        <v>4</v>
      </c>
      <c r="Z11" s="33"/>
      <c r="AA11" s="33"/>
      <c r="AB11" s="33"/>
      <c r="AC11" s="33"/>
    </row>
    <row r="12" spans="1:66" x14ac:dyDescent="0.25">
      <c r="A12" s="41">
        <f ca="1">IF($B$51=3,"HOJE",3)</f>
        <v>3</v>
      </c>
      <c r="B12" s="46"/>
      <c r="C12" s="7"/>
      <c r="D12" s="49" t="str">
        <f ca="1">_xlfn.LET(_xlpm.a,A11,_xlpm.c,C12,_xlpm.x,$X$9,_xlpm.limInf,$B$51,_xlpm.limSup,$C$51,_xlpm.linhaAnt,A12,IF(_xlpm.a="FÉRIAS","FRS",IF(_xlpm.a="NTRAB","NT",IF(AND(_xlpm.a="ATESTADO",_xlpm.c=""),"ATD",IF(_xlpm.a="FERIADO","FER",IF(_xlpm.c&lt;&gt;"",IF(_xlpm.c&gt;=_xlpm.x,"OK","ANT"),IF(_xlpm.linhaAnt&lt;_xlpm.limInf,"FAL","")))))))</f>
        <v>FAL</v>
      </c>
      <c r="E12" s="192" t="str">
        <f>IFERROR(IF(C12="","",IF(ABS((INT($X$4/100)*60+MOD($X$4,100))-(INT(C12/100)*60+MOD(C12,100)))&lt;=5,0,(INT($X$4/100)*60+MOD($X$4,100))-(INT(C12/100)*60+MOD(C12,100))))*-1,"")</f>
        <v/>
      </c>
      <c r="F12" s="41">
        <f ca="1">IF($B$51=13,"HOJE",13)</f>
        <v>13</v>
      </c>
      <c r="G12" s="46"/>
      <c r="H12" s="7"/>
      <c r="I12" s="49" t="str">
        <f ca="1">_xlfn.LET(_xlpm.a,F11,_xlpm.c,H12,_xlpm.x,$X$4,_xlpm.limInf,$B$51,_xlpm.limSup,$C$51,_xlpm.linhaAnt,F12,IF(_xlpm.a="FÉRIAS","FRS",IF(_xlpm.a="FERIADO","FER",IF(_xlpm.a="NTRAB","NTB",IF(AND(_xlpm.a="ATESTADO",_xlpm.c=""),"ATD",IF(_xlpm.c&lt;&gt;"",IF(_xlpm.c&gt;=_xlpm.x,"OK","ANT"),IF(_xlpm.linhaAnt&lt;_xlpm.limInf,"FAL","")))))))</f>
        <v/>
      </c>
      <c r="J12" s="176" t="str">
        <f>IFERROR(IF(H12="","",IF(ABS((INT($X$4/100)*60+MOD($X$4,100))-(INT(H12/100)*60+MOD(H12,100)))&lt;=5,0,(INT($X$4/100)*60+MOD($X$4,100))-(INT(H12/100)*60+MOD(H12,100))))*-1,"")</f>
        <v/>
      </c>
      <c r="K12" s="41">
        <f ca="1">IF($B$51=23,"HOJE",23)</f>
        <v>23</v>
      </c>
      <c r="L12" s="46"/>
      <c r="M12" s="7"/>
      <c r="N12" s="49" t="str">
        <f ca="1">_xlfn.LET(_xlpm.a,K11,_xlpm.c,M12,_xlpm.x,$X$4,_xlpm.limInf,$B$51,_xlpm.limSup,$C$51,_xlpm.linhaAnt,K12,IF(_xlpm.a="FÉRIAS","FRS",IF(_xlpm.a="FERIADO","FER",IF(_xlpm.a="NTRAB","NTB",IF(AND(_xlpm.a="ATESTADO",_xlpm.c=""),"ATD",IF(_xlpm.c&lt;&gt;"",IF(_xlpm.c&gt;=_xlpm.x,"OK","ANT"),IF(_xlpm.linhaAnt&lt;_xlpm.limInf,"FAL","")))))))</f>
        <v/>
      </c>
      <c r="O12" s="192" t="str">
        <f>IF($N$47&lt;&gt;"SIM","",IFERROR(IF(TRIM(M12&amp;"")="","",_xlfn.LET(_xlpm.v,VALUE(TRIM(M12&amp;"")),_xlpm.alvo,(INT($X$4/100)*60+MOD($X$4,100)),_xlpm.real,(INT(_xlpm.v/100)*60+MOD(_xlpm.v,100)),_xlpm.dif,_xlpm.alvo-_xlpm.real,IF(ABS(_xlpm.dif)&lt;=5,0,_xlpm.dif))*-1),"ER"))</f>
        <v/>
      </c>
      <c r="P12" s="231"/>
      <c r="Q12" s="235"/>
      <c r="R12" s="190"/>
      <c r="S12" s="239" t="str">
        <f t="shared" si="0"/>
        <v/>
      </c>
      <c r="T12" s="233" t="str">
        <f t="shared" si="1"/>
        <v/>
      </c>
      <c r="U12" s="5"/>
      <c r="V12" s="14"/>
      <c r="W12" s="9" t="s">
        <v>7</v>
      </c>
      <c r="X12" s="59">
        <f>SUM(X3-5)</f>
        <v>0</v>
      </c>
      <c r="Y12" s="14"/>
      <c r="Z12" s="33"/>
      <c r="AA12" s="33"/>
      <c r="AB12" s="33"/>
      <c r="AC12" s="33"/>
    </row>
    <row r="13" spans="1:66" x14ac:dyDescent="0.25">
      <c r="A13" s="41" t="str">
        <f>IF(A9="SÁBADO","DOMINGO",IF(A9="DOMINGO","SEGUNDA",IF(A9="SEGUNDA","TERÇA",IF(A9="SEGUNDA","TERÇA",IF(A9="TERÇA","QUARTA",IF(A9="QUARTA","QUINTA",IF(A9="QUINTA","SEXTA",IF(A9="SEXTA","SÁBADO","ERRO"))))))))</f>
        <v>TERÇA</v>
      </c>
      <c r="B13" s="258" t="s">
        <v>16</v>
      </c>
      <c r="C13" s="259"/>
      <c r="D13" s="259"/>
      <c r="E13" s="192" t="str">
        <f>IFERROR(IF(C13="","",IF(ABS((INT($Y$5/100)*60+MOD($Y$5,100))-(INT(C13/100)*60+MOD(C13,100)))&lt;=5,0,(INT($Y$5/100)*60+MOD($Y$5,100))-(INT(C13/100)*60+MOD(C13,100)))),"")</f>
        <v/>
      </c>
      <c r="F13" s="41" t="str">
        <f>IF(F9="SÁBADO","DOMINGO",IF(F9="DOMINGO","SEGUNDA",IF(F9="SEGUNDA","TERÇA",IF(F9="SEGUNDA","TERÇA",IF(F9="TERÇA","QUARTA",IF(F9="QUARTA","QUINTA",IF(F9="QUINTA","SEXTA",IF(F9="SEXTA","SÁBADO","ERRO"))))))))</f>
        <v>SEXTA</v>
      </c>
      <c r="G13" s="46"/>
      <c r="H13" s="7"/>
      <c r="I13" s="49" t="str">
        <f ca="1">_xlfn.LET(_xlpm.a,F11,_xlpm.c,H13,_xlpm.x,$X$5,_xlpm.y,$Y$5,_xlpm.limInf,$B$51,_xlpm.limSup,$C$51,_xlpm.linhaAnt,F12,IF(_xlpm.a="FÉRIAS","FRS",IF(_xlpm.a="FERIADO","FER",IF(_xlpm.a="NTRAB","NTB",IF(AND(_xlpm.a="ATESTADO",_xlpm.c=""),"ATD",IF(_xlpm.c&lt;&gt;"",IF(_xlpm.c&lt;=_xlpm.x,IF(_xlpm.c&gt;_xlpm.y,"DP","OK"),"ATR"),IF(_xlpm.linhaAnt&lt;_xlpm.limInf,"FAL","")))))))</f>
        <v/>
      </c>
      <c r="J13" s="176" t="str">
        <f>IFERROR(IF(H13="","",IF(ABS((INT($Y$5/100)*60+MOD($Y$5,100))-(INT(H13/100)*60+MOD(H13,100)))&lt;=5,0,(INT($Y$5/100)*60+MOD($Y$5,100))-(INT(H13/100)*60+MOD(H13,100)))),"")</f>
        <v/>
      </c>
      <c r="K13" s="41" t="str">
        <f>IF(K9="SÁBADO","DOMINGO",IF(K9="DOMINGO","SEGUNDA",IF(K9="SEGUNDA","TERÇA",IF(K9="SEGUNDA","TERÇA",IF(K9="TERÇA","QUARTA",IF(K9="QUARTA","QUINTA",IF(K9="QUINTA","SEXTA",IF(K9="SEXTA","SÁBADO","ERRO"))))))))</f>
        <v>SEGUNDA</v>
      </c>
      <c r="L13" s="46"/>
      <c r="M13" s="7"/>
      <c r="N13" s="49" t="str">
        <f ca="1">_xlfn.LET(_xlpm.a,K11,_xlpm.c,M13,_xlpm.x,$X$5,_xlpm.y,$Y$5,_xlpm.limInf,$B$51,_xlpm.limSup,$C$51,_xlpm.linhaAnt,K12,IF(_xlpm.a="FÉRIAS","FRS",IF(_xlpm.a="FERIADO","FER",IF(_xlpm.a="NTRAB","NTB",IF(AND(_xlpm.a="ATESTADO",_xlpm.c=""),"ATD",IF(_xlpm.c&lt;&gt;"",IF(_xlpm.c&lt;=_xlpm.x,IF(_xlpm.c&gt;_xlpm.y,"DP","OK"),"ATR"),IF(_xlpm.linhaAnt&lt;_xlpm.limInf,"FAL","")))))))</f>
        <v/>
      </c>
      <c r="O13" s="192" t="str">
        <f>IF($N$47&lt;&gt;"SIM","",IFERROR(IF(TRIM(M13&amp;"")="","",_xlfn.LET(_xlpm.v,VALUE(TRIM(M13&amp;"")),_xlpm.alvo,(INT($Y$5/100)*60+MOD($Y$5,100)),_xlpm.real,(INT(_xlpm.v/100)*60+MOD(_xlpm.v,100)),_xlpm.dif,_xlpm.alvo-_xlpm.real,IF(ABS(_xlpm.dif)&lt;=5,0,_xlpm.dif))),"ER"))</f>
        <v/>
      </c>
      <c r="P13" s="231"/>
      <c r="Q13" s="235"/>
      <c r="R13" s="190"/>
      <c r="S13" s="239" t="str">
        <f t="shared" si="0"/>
        <v/>
      </c>
      <c r="T13" s="233" t="str">
        <f t="shared" si="1"/>
        <v/>
      </c>
      <c r="U13" s="5"/>
      <c r="V13" s="14"/>
      <c r="W13" s="9" t="s">
        <v>2</v>
      </c>
      <c r="X13" s="59">
        <f>X4</f>
        <v>0</v>
      </c>
      <c r="Y13" s="14"/>
      <c r="Z13" s="33"/>
      <c r="AA13" s="33"/>
      <c r="AB13" s="33"/>
      <c r="AC13" s="33"/>
    </row>
    <row r="14" spans="1:66" x14ac:dyDescent="0.25">
      <c r="A14" s="38"/>
      <c r="B14" s="258"/>
      <c r="C14" s="259"/>
      <c r="D14" s="259"/>
      <c r="E14" s="192" t="str">
        <f>IFERROR(IF(C14="","",IF(ABS((INT($X$6/100)*60+MOD($X$6,100))-(INT(C14/100)*60+MOD(C14,100)))&lt;=5,0,(INT($X$6/100)*60+MOD($X$6,100))-(INT(C14/100)*60+MOD(C14,100))))*-1,"")</f>
        <v/>
      </c>
      <c r="F14" s="38"/>
      <c r="G14" s="46"/>
      <c r="H14" s="7"/>
      <c r="I14" s="49" t="str">
        <f ca="1">_xlfn.LET(_xlpm.a,F11,_xlpm.c,H14,_xlpm.x,$X$6,_xlpm.limInf,$B$51,_xlpm.limSup,$C$51,_xlpm.linhaAnt,F12,IF(_xlpm.a="FÉRIAS","FRS",IF(_xlpm.a="FERIADO","FER",IF(_xlpm.a="NTRAB","NTB",IF(AND(_xlpm.a="ATESTADO",_xlpm.c=""),"ATD",IF(_xlpm.c&lt;&gt;"",IF(_xlpm.c&gt;=_xlpm.x,"OK","ANT"),IF(_xlpm.linhaAnt&lt;_xlpm.limInf,"FAL","")))))))</f>
        <v/>
      </c>
      <c r="J14" s="176" t="str">
        <f>IFERROR(IF(H14="","",IF(ABS((INT($X$6/100)*60+MOD($X$6,100))-(INT(H14/100)*60+MOD(H14,100)))&lt;=5,0,(INT($X$6/100)*60+MOD($X$6,100))-(INT(H14/100)*60+MOD(H14,100))))*-1,"")</f>
        <v/>
      </c>
      <c r="K14" s="38"/>
      <c r="L14" s="46"/>
      <c r="M14" s="7"/>
      <c r="N14" s="49" t="str">
        <f ca="1">_xlfn.LET(_xlpm.a,K11,_xlpm.c,M14,_xlpm.x,$X$6,_xlpm.limInf,$B$51,_xlpm.limSup,$C$51,_xlpm.linhaAnt,K12,IF(_xlpm.a="FÉRIAS","FRS",IF(_xlpm.a="FERIADO","FER",IF(_xlpm.a="NTRAB","NTB",IF(AND(_xlpm.a="ATESTADO",_xlpm.c=""),"ATD",IF(_xlpm.c&lt;&gt;"",IF(_xlpm.c&gt;=_xlpm.x,"OK","ANT"),IF(_xlpm.linhaAnt&lt;_xlpm.limInf,"FAL","")))))))</f>
        <v/>
      </c>
      <c r="O14" s="192" t="str">
        <f>IF($N$47&lt;&gt;"SIM","",IFERROR(IF(TRIM(M14&amp;"")="","",_xlfn.LET(_xlpm.v,VALUE(TRIM(M14&amp;"")),_xlpm.alvo,(INT($X$6/100)*60+MOD($X$6,100)),_xlpm.real,(INT(_xlpm.v/100)*60+MOD(_xlpm.v,100)),_xlpm.dif,_xlpm.alvo-_xlpm.real,IF(ABS(_xlpm.dif)&lt;=5,0,_xlpm.dif))*-1),"ER"))</f>
        <v/>
      </c>
      <c r="P14" s="236"/>
      <c r="Q14" s="235"/>
      <c r="R14" s="190"/>
      <c r="S14" s="239" t="str">
        <f t="shared" si="0"/>
        <v/>
      </c>
      <c r="T14" s="233" t="str">
        <f t="shared" si="1"/>
        <v/>
      </c>
      <c r="U14" s="5"/>
      <c r="V14" s="9"/>
      <c r="W14" s="9" t="s">
        <v>8</v>
      </c>
      <c r="X14" s="59">
        <f>SUM(X5-5)</f>
        <v>0</v>
      </c>
      <c r="Z14" s="33"/>
      <c r="AA14" s="33"/>
      <c r="AB14" s="33"/>
      <c r="AC14" s="33"/>
    </row>
    <row r="15" spans="1:66" ht="15" customHeight="1" x14ac:dyDescent="0.25">
      <c r="A15" s="12"/>
      <c r="B15" s="272" t="s">
        <v>10</v>
      </c>
      <c r="C15" s="273"/>
      <c r="D15" s="273"/>
      <c r="E15" s="192" t="str">
        <f>IFERROR(IF(C15="","",IF(A17="SÁBADO",IF(ABS((INT($Y$8/100)*60+MOD($Y$8,100))-(INT(C15/100)*60+MOD(C15,100)))&lt;=5,0,(INT($Y$8/100)*60+MOD($Y$8,100))-(INT(C15/100)*60+MOD(C15,100))),IF(ABS((INT($Y$3/100)*60+MOD($Y$3,100))-(INT(C15/100)*60+MOD(C15,100)))&lt;=5,0,(INT($Y$3/100)*60+MOD($Y$3,100))-(INT(C15/100)*60+MOD(C15,100))))),"")</f>
        <v/>
      </c>
      <c r="F15" s="12"/>
      <c r="G15" s="47"/>
      <c r="H15" s="48"/>
      <c r="I15" s="50" t="str">
        <f ca="1">_xlfn.LET(_xlpm.a,F15,_xlpm.c,H15,_xlpm.x,$X$3,_xlpm.y,$Y$3,_xlpm.limInf,$B$51,_xlpm.limSup,$C$51,_xlpm.linhaAnt,F16,IF(_xlpm.a="FÉRIAS","FRS",IF(_xlpm.a="FERIADO","FER",IF(_xlpm.a="NTRAB","NTB",IF(AND(_xlpm.a="ATESTADO",_xlpm.c=""),"ATD",IF(_xlpm.c&lt;&gt;"",IF(_xlpm.c&lt;=_xlpm.x,IF(_xlpm.c&gt;_xlpm.y,"DP","OK"),"ATR"),IF(_xlpm.linhaAnt&lt;_xlpm.limInf,"FAL","")))))))</f>
        <v/>
      </c>
      <c r="J15" s="176" t="str">
        <f>IFERROR(IF(H15="","",IF(F17="SÁBADO",IF(ABS((INT($Y$8/100)*60+MOD($Y$8,100))-(INT(H15/100)*60+MOD(H15,100)))&lt;=5,0,(INT($Y$8/100)*60+MOD($Y$8,100))-(INT(H15/100)*60+MOD(H15,100))),IF(ABS((INT($Y$3/100)*60+MOD($Y$3,100))-(INT(H15/100)*60+MOD(H15,100)))&lt;=5,0,(INT($Y$3/100)*60+MOD($Y$3,100))-(INT(H15/100)*60+MOD(H15,100))))),"")</f>
        <v/>
      </c>
      <c r="K15" s="12"/>
      <c r="L15" s="46"/>
      <c r="M15" s="7"/>
      <c r="N15" s="49" t="str">
        <f ca="1">_xlfn.LET(_xlpm.a,K15,_xlpm.c,M15,_xlpm.x,$X$8,_xlpm.y,$Y$8,_xlpm.limInf,$B$51,_xlpm.limSup,$C$51,_xlpm.linhaAnt,K16,IF(_xlpm.a="FÉRIAS","FRS",IF(_xlpm.a="NTRAB","NT",IF(AND(_xlpm.a="ATESTADO",_xlpm.c=""),"ATD",IF(_xlpm.a="FERIADO","FER",IF(_xlpm.c&lt;&gt;"",IF(_xlpm.c&lt;=_xlpm.x,IF(_xlpm.c&gt;_xlpm.y,"DP","OK"),"ATR"),IF(_xlpm.linhaAnt&lt;_xlpm.limInf,"FAL","")))))))</f>
        <v/>
      </c>
      <c r="O15" s="192" t="str">
        <f>IF($N$47&lt;&gt;"SIM","",IFERROR(IF(TRIM(M15&amp;"")="","",_xlfn.LET(_xlpm.v,VALUE(TRIM(M15&amp;"")),_xlpm.alvo,IF(K17="SÁBADO",(INT($Y$8/100)*60+MOD($Y$8,100)),(INT($Y$3/100)*60+MOD($Y$3,100))),_xlpm.real,(INT(_xlpm.v/100)*60+MOD(_xlpm.v,100)),_xlpm.dif,_xlpm.alvo-_xlpm.real,IF(ABS(_xlpm.dif)&lt;=5,0,_xlpm.dif))),"ER"))</f>
        <v/>
      </c>
      <c r="P15" s="231"/>
      <c r="Q15" s="235"/>
      <c r="R15" s="190"/>
      <c r="S15" s="239" t="str">
        <f t="shared" si="0"/>
        <v/>
      </c>
      <c r="T15" s="233" t="str">
        <f t="shared" si="1"/>
        <v/>
      </c>
      <c r="U15" s="5"/>
      <c r="V15" s="9"/>
      <c r="W15" s="9" t="s">
        <v>3</v>
      </c>
      <c r="X15" s="59">
        <f>X6</f>
        <v>0</v>
      </c>
      <c r="Z15" s="33"/>
      <c r="AA15" s="33"/>
      <c r="AB15" s="33"/>
      <c r="AC15" s="33"/>
    </row>
    <row r="16" spans="1:66" x14ac:dyDescent="0.25">
      <c r="A16" s="42">
        <f ca="1">IF($B$51=4,"HOJE",4)</f>
        <v>4</v>
      </c>
      <c r="B16" s="272"/>
      <c r="C16" s="273"/>
      <c r="D16" s="273"/>
      <c r="E16" s="192" t="str">
        <f>IFERROR(IF(C16="","",IF(ABS((INT($X$4/100)*60+MOD($X$4,100))-(INT(C16/100)*60+MOD(C16,100)))&lt;=5,0,(INT($X$4/100)*60+MOD($X$4,100))-(INT(C16/100)*60+MOD(C16,100))))*-1,"")</f>
        <v/>
      </c>
      <c r="F16" s="42">
        <f ca="1">IF($B$51=14,"HOJE",14)</f>
        <v>14</v>
      </c>
      <c r="G16" s="47"/>
      <c r="H16" s="48"/>
      <c r="I16" s="50" t="str">
        <f ca="1">_xlfn.LET(_xlpm.a,F15,_xlpm.c,H16,_xlpm.x,$X$4,_xlpm.limInf,$B$51,_xlpm.limSup,$C$51,_xlpm.linhaAnt,F16,IF(_xlpm.a="FÉRIAS","FRS",IF(_xlpm.a="FERIADO","FER",IF(_xlpm.a="NTRAB","NTB",IF(AND(_xlpm.a="ATESTADO",_xlpm.c=""),"ATD",IF(_xlpm.c&lt;&gt;"",IF(_xlpm.c&gt;=_xlpm.x,"OK","ANT"),IF(_xlpm.linhaAnt&lt;_xlpm.limInf,"FAL","")))))))</f>
        <v/>
      </c>
      <c r="J16" s="176" t="str">
        <f>IFERROR(IF(H16="","",IF(ABS((INT($X$4/100)*60+MOD($X$4,100))-(INT(H16/100)*60+MOD(H16,100)))&lt;=5,0,(INT($X$4/100)*60+MOD($X$4,100))-(INT(H16/100)*60+MOD(H16,100))))*-1,"")</f>
        <v/>
      </c>
      <c r="K16" s="42">
        <f ca="1">IF($B$51=24,"HOJE",24)</f>
        <v>24</v>
      </c>
      <c r="L16" s="46"/>
      <c r="M16" s="7"/>
      <c r="N16" s="49" t="str">
        <f ca="1">_xlfn.LET(_xlpm.a,K15,_xlpm.c,M16,_xlpm.x,$X$9,_xlpm.limInf,$B$51,_xlpm.limSup,$C$51,_xlpm.linhaAnt,K16,IF(_xlpm.a="FÉRIAS","FRS",IF(_xlpm.a="NTRAB","NT",IF(AND(_xlpm.a="ATESTADO",_xlpm.c=""),"ATD",IF(_xlpm.a="FERIADO","FER",IF(_xlpm.c&lt;&gt;"",IF(_xlpm.c&gt;=_xlpm.x,"OK","ANT"),IF(_xlpm.linhaAnt&lt;_xlpm.limInf,"FAL","")))))))</f>
        <v/>
      </c>
      <c r="O16" s="192" t="str">
        <f>IF($N$47&lt;&gt;"SIM","",IFERROR(IF(TRIM(M16&amp;"")="","",_xlfn.LET(_xlpm.v,VALUE(TRIM(M16&amp;"")),_xlpm.alvo,(INT($X$4/100)*60+MOD($X$4,100)),_xlpm.real,(INT(_xlpm.v/100)*60+MOD(_xlpm.v,100)),_xlpm.dif,_xlpm.alvo-_xlpm.real,IF(ABS(_xlpm.dif)&lt;=5,0,_xlpm.dif))*-1),"ER"))</f>
        <v/>
      </c>
      <c r="P16" s="231"/>
      <c r="Q16" s="235"/>
      <c r="R16" s="190"/>
      <c r="S16" s="239" t="str">
        <f t="shared" si="0"/>
        <v/>
      </c>
      <c r="T16" s="233" t="str">
        <f t="shared" si="1"/>
        <v/>
      </c>
      <c r="U16" s="5"/>
      <c r="V16" s="9"/>
      <c r="W16" s="14"/>
      <c r="X16" s="9"/>
      <c r="Z16" s="33"/>
      <c r="AA16" s="33"/>
      <c r="AB16" s="33"/>
      <c r="AC16" s="33"/>
    </row>
    <row r="17" spans="1:29" x14ac:dyDescent="0.25">
      <c r="A17" s="42" t="str">
        <f>IF(A13="SÁBADO","DOMINGO",IF(A13="DOMINGO","SEGUNDA",IF(A13="SEGUNDA","TERÇA",IF(A13="SEGUNDA","TERÇA",IF(A13="TERÇA","QUARTA",IF(A13="QUARTA","QUINTA",IF(A13="QUINTA","SEXTA",IF(A13="SEXTA","SÁBADO","ERRO"))))))))</f>
        <v>QUARTA</v>
      </c>
      <c r="B17" s="272"/>
      <c r="C17" s="273"/>
      <c r="D17" s="273"/>
      <c r="E17" s="192" t="str">
        <f>IFERROR(IF(C17="","",IF(ABS((INT($Y$5/100)*60+MOD($Y$5,100))-(INT(C17/100)*60+MOD(C17,100)))&lt;=5,0,(INT($Y$5/100)*60+MOD($Y$5,100))-(INT(C17/100)*60+MOD(C17,100)))),"")</f>
        <v/>
      </c>
      <c r="F17" s="42" t="str">
        <f>IF(F13="SÁBADO","DOMINGO",IF(F13="DOMINGO","SEGUNDA",IF(F13="SEGUNDA","TERÇA",IF(F13="SEGUNDA","TERÇA",IF(F13="TERÇA","QUARTA",IF(F13="QUARTA","QUINTA",IF(F13="QUINTA","SEXTA",IF(F13="SEXTA","SÁBADO","ERRO"))))))))</f>
        <v>SÁBADO</v>
      </c>
      <c r="G17" s="47"/>
      <c r="H17" s="48"/>
      <c r="I17" s="50" t="str">
        <f ca="1">_xlfn.LET(_xlpm.a,F15,_xlpm.c,H17,_xlpm.x,$X$5,_xlpm.y,$Y$5,_xlpm.limInf,$B$51,_xlpm.limSup,$C$51,_xlpm.linhaAnt,F16,IF(_xlpm.a="FÉRIAS","FRS",IF(_xlpm.a="FERIADO","FER",IF(_xlpm.a="NTRAB","NTB",IF(AND(_xlpm.a="ATESTADO",_xlpm.c=""),"ATD",IF(_xlpm.c&lt;&gt;"",IF(_xlpm.c&lt;=_xlpm.x,IF(_xlpm.c&gt;_xlpm.y,"DP","OK"),"ATR"),IF(_xlpm.linhaAnt&lt;_xlpm.limInf,"FAL","")))))))</f>
        <v/>
      </c>
      <c r="J17" s="176" t="str">
        <f>IFERROR(IF(H17="","",IF(ABS((INT($Y$5/100)*60+MOD($Y$5,100))-(INT(H17/100)*60+MOD(H17,100)))&lt;=5,0,(INT($Y$5/100)*60+MOD($Y$5,100))-(INT(H17/100)*60+MOD(H17,100)))),"")</f>
        <v/>
      </c>
      <c r="K17" s="42" t="str">
        <f>IF(K13="SÁBADO","DOMINGO",IF(K13="DOMINGO","SEGUNDA",IF(K13="SEGUNDA","TERÇA",IF(K13="SEGUNDA","TERÇA",IF(K13="TERÇA","QUARTA",IF(K13="QUARTA","QUINTA",IF(K13="QUINTA","SEXTA",IF(K13="SEXTA","SÁBADO","ERRO"))))))))</f>
        <v>TERÇA</v>
      </c>
      <c r="L17" s="258" t="s">
        <v>16</v>
      </c>
      <c r="M17" s="259"/>
      <c r="N17" s="259"/>
      <c r="O17" s="192" t="str">
        <f>IF($N$47&lt;&gt;"SIM","",IFERROR(IF(TRIM(M17&amp;"")="","",_xlfn.LET(_xlpm.v,VALUE(TRIM(M17&amp;"")),_xlpm.alvo,(INT($Y$5/100)*60+MOD($Y$5,100)),_xlpm.real,(INT(_xlpm.v/100)*60+MOD(_xlpm.v,100)),_xlpm.dif,_xlpm.alvo-_xlpm.real,IF(ABS(_xlpm.dif)&lt;=5,0,_xlpm.dif))),"ER"))</f>
        <v/>
      </c>
      <c r="P17" s="236"/>
      <c r="Q17" s="235"/>
      <c r="R17" s="190"/>
      <c r="S17" s="239" t="str">
        <f t="shared" si="0"/>
        <v/>
      </c>
      <c r="T17" s="233" t="str">
        <f t="shared" si="1"/>
        <v/>
      </c>
      <c r="U17" s="5"/>
      <c r="V17" s="9"/>
      <c r="W17" s="14"/>
      <c r="X17" s="9"/>
      <c r="Z17" s="33"/>
      <c r="AA17" s="33"/>
      <c r="AB17" s="33"/>
      <c r="AC17" s="33"/>
    </row>
    <row r="18" spans="1:29" x14ac:dyDescent="0.25">
      <c r="A18" s="82"/>
      <c r="B18" s="272"/>
      <c r="C18" s="273"/>
      <c r="D18" s="273"/>
      <c r="E18" s="192" t="str">
        <f>IFERROR(IF(C18="","",IF(ABS((INT($X$6/100)*60+MOD($X$6,100))-(INT(C18/100)*60+MOD(C18,100)))&lt;=5,0,(INT($X$6/100)*60+MOD($X$6,100))-(INT(C18/100)*60+MOD(C18,100))))*-1,"")</f>
        <v/>
      </c>
      <c r="F18" s="82"/>
      <c r="G18" s="47"/>
      <c r="H18" s="48"/>
      <c r="I18" s="50" t="str">
        <f ca="1">_xlfn.LET(_xlpm.a,F15,_xlpm.c,H18,_xlpm.x,$X$6,_xlpm.limInf,$B$51,_xlpm.limSup,$C$51,_xlpm.linhaAnt,F16,IF(_xlpm.a="FÉRIAS","FRS",IF(_xlpm.a="FERIADO","FER",IF(_xlpm.a="NTRAB","NTB",IF(AND(_xlpm.a="ATESTADO",_xlpm.c=""),"ATD",IF(_xlpm.c&lt;&gt;"",IF(_xlpm.c&gt;=_xlpm.x,"OK","ANT"),IF(_xlpm.linhaAnt&lt;_xlpm.limInf,"FAL","")))))))</f>
        <v/>
      </c>
      <c r="J18" s="176" t="str">
        <f>IFERROR(IF(H18="","",IF(ABS((INT($X$6/100)*60+MOD($X$6,100))-(INT(H18/100)*60+MOD(H18,100)))&lt;=5,0,(INT($X$6/100)*60+MOD($X$6,100))-(INT(H18/100)*60+MOD(H18,100))))*-1,"")</f>
        <v/>
      </c>
      <c r="K18" s="82"/>
      <c r="L18" s="258"/>
      <c r="M18" s="259"/>
      <c r="N18" s="259"/>
      <c r="O18" s="192" t="str">
        <f>IF($N$47&lt;&gt;"SIM","",IFERROR(IF(TRIM(M18&amp;"")="","",_xlfn.LET(_xlpm.v,VALUE(TRIM(M18&amp;"")),_xlpm.alvo,(INT($X$6/100)*60+MOD($X$6,100)),_xlpm.real,(INT(_xlpm.v/100)*60+MOD(_xlpm.v,100)),_xlpm.dif,_xlpm.alvo-_xlpm.real,IF(ABS(_xlpm.dif)&lt;=5,0,_xlpm.dif))*-1),"ER"))</f>
        <v/>
      </c>
      <c r="P18" s="236"/>
      <c r="Q18" s="235"/>
      <c r="R18" s="190"/>
      <c r="S18" s="239" t="str">
        <f t="shared" si="0"/>
        <v/>
      </c>
      <c r="T18" s="233" t="str">
        <f t="shared" si="1"/>
        <v/>
      </c>
      <c r="U18" s="5"/>
      <c r="V18" s="5"/>
      <c r="W18" s="5"/>
      <c r="Z18" s="33"/>
      <c r="AA18" s="33"/>
      <c r="AB18" s="33"/>
      <c r="AC18" s="33"/>
    </row>
    <row r="19" spans="1:29" ht="15" customHeight="1" x14ac:dyDescent="0.25">
      <c r="A19" s="11"/>
      <c r="B19" s="46"/>
      <c r="C19" s="7"/>
      <c r="D19" s="49" t="str">
        <f ca="1">_xlfn.LET(_xlpm.a,A19,_xlpm.c,C19,_xlpm.x,$X$3,_xlpm.y,$Y$3,_xlpm.limInf,$B$51,_xlpm.limSup,$C$51,_xlpm.linhaAnt,A20,IF(_xlpm.a="FÉRIAS","FRS",IF(_xlpm.a="FERIADO","FER",IF(_xlpm.a="NTRAB","NTB",IF(AND(_xlpm.a="ATESTADO",_xlpm.c=""),"ATD",IF(_xlpm.c&lt;&gt;"",IF(_xlpm.c&lt;=_xlpm.x,IF(_xlpm.c&gt;_xlpm.y,"DP","OK"),"ATR"),IF(_xlpm.linhaAnt&lt;_xlpm.limInf,"FAL","")))))))</f>
        <v>FAL</v>
      </c>
      <c r="E19" s="192" t="str">
        <f>IFERROR(IF(C19="","",IF(A21="SÁBADO",IF(ABS((INT($Y$8/100)*60+MOD($Y$8,100))-(INT(C19/100)*60+MOD(C19,100)))&lt;=5,0,(INT($Y$8/100)*60+MOD($Y$8,100))-(INT(C19/100)*60+MOD(C19,100))),IF(ABS((INT($Y$3/100)*60+MOD($Y$3,100))-(INT(C19/100)*60+MOD(C19,100)))&lt;=5,0,(INT($Y$3/100)*60+MOD($Y$3,100))-(INT(C19/100)*60+MOD(C19,100))))),"")</f>
        <v/>
      </c>
      <c r="F19" s="11"/>
      <c r="G19" s="46"/>
      <c r="H19" s="7"/>
      <c r="I19" s="49" t="str">
        <f ca="1">_xlfn.LET(_xlpm.a,F19,_xlpm.c,H19,_xlpm.x,$X$3,_xlpm.y,$Y$3,_xlpm.limInf,$B$51,_xlpm.limSup,$C$51,_xlpm.linhaAnt,F20,IF(_xlpm.a="FÉRIAS","FRS",IF(_xlpm.a="FERIADO","FER",IF(_xlpm.a="NTRAB","NTB",IF(AND(_xlpm.a="ATESTADO",_xlpm.c=""),"ATD",IF(_xlpm.c&lt;&gt;"",IF(_xlpm.c&lt;=_xlpm.x,IF(_xlpm.c&gt;_xlpm.y,"DP","OK"),"ATR"),IF(_xlpm.linhaAnt&lt;_xlpm.limInf,"FAL","")))))))</f>
        <v/>
      </c>
      <c r="J19" s="176" t="str">
        <f>IFERROR(IF(H19="","",IF(F21="SÁBADO",IF(ABS((INT($Y$8/100)*60+MOD($Y$8,100))-(INT(H19/100)*60+MOD(H19,100)))&lt;=5,0,(INT($Y$8/100)*60+MOD($Y$8,100))-(INT(H19/100)*60+MOD(H19,100))),IF(ABS((INT($Y$3/100)*60+MOD($Y$3,100))-(INT(H19/100)*60+MOD(H19,100)))&lt;=5,0,(INT($Y$3/100)*60+MOD($Y$3,100))-(INT(H19/100)*60+MOD(H19,100))))),"")</f>
        <v/>
      </c>
      <c r="K19" s="11"/>
      <c r="L19" s="256" t="s">
        <v>10</v>
      </c>
      <c r="M19" s="257"/>
      <c r="N19" s="257"/>
      <c r="O19" s="192" t="str">
        <f>IF($N$47&lt;&gt;"SIM","",IFERROR(IF(TRIM(M19&amp;"")="","",_xlfn.LET(_xlpm.v,VALUE(TRIM(M19&amp;"")),_xlpm.alvo,IF(K21="SÁBADO",(INT($Y$8/100)*60+MOD($Y$8,100)),(INT($Y$3/100)*60+MOD($Y$3,100))),_xlpm.real,(INT(_xlpm.v/100)*60+MOD(_xlpm.v,100)),_xlpm.dif,_xlpm.alvo-_xlpm.real,IF(ABS(_xlpm.dif)&lt;=5,0,_xlpm.dif))),"ER"))</f>
        <v/>
      </c>
      <c r="P19" s="236"/>
      <c r="Q19" s="235"/>
      <c r="R19" s="190"/>
      <c r="S19" s="239" t="str">
        <f t="shared" si="0"/>
        <v/>
      </c>
      <c r="T19" s="233" t="str">
        <f t="shared" si="1"/>
        <v/>
      </c>
      <c r="U19" s="5"/>
      <c r="V19" s="5"/>
      <c r="W19" s="5"/>
      <c r="Z19" s="33"/>
      <c r="AA19" s="33"/>
      <c r="AB19" s="33"/>
      <c r="AC19" s="33"/>
    </row>
    <row r="20" spans="1:29" x14ac:dyDescent="0.25">
      <c r="A20" s="41">
        <f ca="1">IF($B$51=5,"HOJE",5)</f>
        <v>5</v>
      </c>
      <c r="B20" s="46"/>
      <c r="C20" s="7"/>
      <c r="D20" s="49" t="str">
        <f ca="1">_xlfn.LET(_xlpm.a,A19,_xlpm.c,C20,_xlpm.x,$X$4,_xlpm.limInf,$B$51,_xlpm.limSup,$C$51,_xlpm.linhaAnt,A20,IF(_xlpm.a="FÉRIAS","FRS",IF(_xlpm.a="FERIADO","FER",IF(_xlpm.a="NTRAB","NTB",IF(AND(_xlpm.a="ATESTADO",_xlpm.c=""),"ATD",IF(_xlpm.c&lt;&gt;"",IF(_xlpm.c&gt;=_xlpm.x,"OK","ANT"),IF(_xlpm.linhaAnt&lt;_xlpm.limInf,"FAL","")))))))</f>
        <v>FAL</v>
      </c>
      <c r="E20" s="192" t="str">
        <f>IFERROR(IF(C20="","",IF(ABS((INT($X$4/100)*60+MOD($X$4,100))-(INT(C20/100)*60+MOD(C20,100)))&lt;=5,0,(INT($X$4/100)*60+MOD($X$4,100))-(INT(C20/100)*60+MOD(C20,100))))*-1,"")</f>
        <v/>
      </c>
      <c r="F20" s="41">
        <f ca="1">IF($B$51=15,"HOJE",15)</f>
        <v>15</v>
      </c>
      <c r="G20" s="46"/>
      <c r="H20" s="7"/>
      <c r="I20" s="49" t="str">
        <f ca="1">_xlfn.LET(_xlpm.a,F19,_xlpm.c,H20,_xlpm.x,$X$4,_xlpm.limInf,$B$51,_xlpm.limSup,$C$51,_xlpm.linhaAnt,F20,IF(_xlpm.a="FÉRIAS","FRS",IF(_xlpm.a="FERIADO","FER",IF(_xlpm.a="NTRAB","NTB",IF(AND(_xlpm.a="ATESTADO",_xlpm.c=""),"ATD",IF(_xlpm.c&lt;&gt;"",IF(_xlpm.c&gt;=_xlpm.x,"OK","ANT"),IF(_xlpm.linhaAnt&lt;_xlpm.limInf,"FAL","")))))))</f>
        <v/>
      </c>
      <c r="J20" s="176" t="str">
        <f>IFERROR(IF(H20="","",IF(ABS((INT($X$4/100)*60+MOD($X$4,100))-(INT(H20/100)*60+MOD(H20,100)))&lt;=5,0,(INT($X$4/100)*60+MOD($X$4,100))-(INT(H20/100)*60+MOD(H20,100))))*-1,"")</f>
        <v/>
      </c>
      <c r="K20" s="41">
        <f ca="1">IF($B$51=25,"HOJE",25)</f>
        <v>25</v>
      </c>
      <c r="L20" s="256"/>
      <c r="M20" s="257"/>
      <c r="N20" s="257"/>
      <c r="O20" s="192" t="str">
        <f>IF($N$47&lt;&gt;"SIM","",IFERROR(IF(TRIM(M20&amp;"")="","",_xlfn.LET(_xlpm.v,VALUE(TRIM(M20&amp;"")),_xlpm.alvo,(INT($X$4/100)*60+MOD($X$4,100)),_xlpm.real,(INT(_xlpm.v/100)*60+MOD(_xlpm.v,100)),_xlpm.dif,_xlpm.alvo-_xlpm.real,IF(ABS(_xlpm.dif)&lt;=5,0,_xlpm.dif))*-1),"ER"))</f>
        <v/>
      </c>
      <c r="P20" s="231"/>
      <c r="Q20" s="235"/>
      <c r="R20" s="190"/>
      <c r="S20" s="239" t="str">
        <f t="shared" si="0"/>
        <v/>
      </c>
      <c r="T20" s="233" t="str">
        <f t="shared" si="1"/>
        <v/>
      </c>
      <c r="U20" s="5"/>
      <c r="V20" s="5"/>
      <c r="W20" s="5"/>
      <c r="Z20" s="33"/>
      <c r="AA20" s="33"/>
      <c r="AB20" s="33"/>
      <c r="AC20" s="33"/>
    </row>
    <row r="21" spans="1:29" x14ac:dyDescent="0.25">
      <c r="A21" s="41" t="str">
        <f>IF(A17="SÁBADO","DOMINGO",IF(A17="DOMINGO","SEGUNDA",IF(A17="SEGUNDA","TERÇA",IF(A17="SEGUNDA","TERÇA",IF(A17="TERÇA","QUARTA",IF(A17="QUARTA","QUINTA",IF(A17="QUINTA","SEXTA",IF(A17="SEXTA","SÁBADO","ERRO"))))))))</f>
        <v>QUINTA</v>
      </c>
      <c r="B21" s="46"/>
      <c r="C21" s="7"/>
      <c r="D21" s="49" t="str">
        <f ca="1">_xlfn.LET(_xlpm.a,A19,_xlpm.c,C21,_xlpm.x,$X$5,_xlpm.y,$Y$5,_xlpm.limInf,$B$51,_xlpm.limSup,$C$51,_xlpm.linhaAnt,A20,IF(_xlpm.a="FÉRIAS","FRS",IF(_xlpm.a="FERIADO","FER",IF(_xlpm.a="NTRAB","NTB",IF(AND(_xlpm.a="ATESTADO",_xlpm.c=""),"ATD",IF(_xlpm.c&lt;&gt;"",IF(_xlpm.c&lt;=_xlpm.x,IF(_xlpm.c&gt;_xlpm.y,"DP","OK"),"ATR"),IF(_xlpm.linhaAnt&lt;_xlpm.limInf,"FAL","")))))))</f>
        <v>FAL</v>
      </c>
      <c r="E21" s="192" t="str">
        <f>IFERROR(IF(C21="","",IF(ABS((INT($Y$5/100)*60+MOD($Y$5,100))-(INT(C21/100)*60+MOD(C21,100)))&lt;=5,0,(INT($Y$5/100)*60+MOD($Y$5,100))-(INT(C21/100)*60+MOD(C21,100)))),"")</f>
        <v/>
      </c>
      <c r="F21" s="41" t="str">
        <f>IF(F17="SÁBADO","DOMINGO",IF(F17="DOMINGO","SEGUNDA",IF(F17="SEGUNDA","TERÇA",IF(F17="SEGUNDA","TERÇA",IF(F17="TERÇA","QUARTA",IF(F17="QUARTA","QUINTA",IF(F17="QUINTA","SEXTA",IF(F17="SEXTA","SÁBADO","ERRO"))))))))</f>
        <v>DOMINGO</v>
      </c>
      <c r="G21" s="46"/>
      <c r="H21" s="7"/>
      <c r="I21" s="49" t="str">
        <f ca="1">_xlfn.LET(_xlpm.a,F19,_xlpm.c,H21,_xlpm.x,$X$5,_xlpm.y,$Y$5,_xlpm.limInf,$B$51,_xlpm.limSup,$C$51,_xlpm.linhaAnt,F20,IF(_xlpm.a="FÉRIAS","FRS",IF(_xlpm.a="FERIADO","FER",IF(_xlpm.a="NTRAB","NTB",IF(AND(_xlpm.a="ATESTADO",_xlpm.c=""),"ATD",IF(_xlpm.c&lt;&gt;"",IF(_xlpm.c&lt;=_xlpm.x,IF(_xlpm.c&gt;_xlpm.y,"DP","OK"),"ATR"),IF(_xlpm.linhaAnt&lt;_xlpm.limInf,"FAL","")))))))</f>
        <v/>
      </c>
      <c r="J21" s="176" t="str">
        <f>IFERROR(IF(H21="","",IF(ABS((INT($Y$5/100)*60+MOD($Y$5,100))-(INT(H21/100)*60+MOD(H21,100)))&lt;=5,0,(INT($Y$5/100)*60+MOD($Y$5,100))-(INT(H21/100)*60+MOD(H21,100)))),"")</f>
        <v/>
      </c>
      <c r="K21" s="41" t="str">
        <f>IF(K17="SÁBADO","DOMINGO",IF(K17="DOMINGO","SEGUNDA",IF(K17="SEGUNDA","TERÇA",IF(K17="SEGUNDA","TERÇA",IF(K17="TERÇA","QUARTA",IF(K17="QUARTA","QUINTA",IF(K17="QUINTA","SEXTA",IF(K17="SEXTA","SÁBADO","ERRO"))))))))</f>
        <v>QUARTA</v>
      </c>
      <c r="L21" s="256"/>
      <c r="M21" s="257"/>
      <c r="N21" s="257"/>
      <c r="O21" s="192" t="str">
        <f>IF($N$47&lt;&gt;"SIM","",IFERROR(IF(TRIM(M21&amp;"")="","",_xlfn.LET(_xlpm.v,VALUE(TRIM(M21&amp;"")),_xlpm.alvo,(INT($Y$5/100)*60+MOD($Y$5,100)),_xlpm.real,(INT(_xlpm.v/100)*60+MOD(_xlpm.v,100)),_xlpm.dif,_xlpm.alvo-_xlpm.real,IF(ABS(_xlpm.dif)&lt;=5,0,_xlpm.dif))),"ER"))</f>
        <v/>
      </c>
      <c r="P21" s="231"/>
      <c r="Q21" s="235"/>
      <c r="R21" s="190"/>
      <c r="S21" s="239" t="str">
        <f t="shared" si="0"/>
        <v/>
      </c>
      <c r="T21" s="233" t="str">
        <f t="shared" si="1"/>
        <v/>
      </c>
      <c r="U21" s="5"/>
      <c r="V21" s="5"/>
      <c r="W21" s="5"/>
      <c r="Z21" s="33"/>
      <c r="AA21" s="33"/>
      <c r="AB21" s="33"/>
      <c r="AC21" s="33"/>
    </row>
    <row r="22" spans="1:29" x14ac:dyDescent="0.25">
      <c r="A22" s="38"/>
      <c r="B22" s="46"/>
      <c r="C22" s="7"/>
      <c r="D22" s="49" t="str">
        <f ca="1">_xlfn.LET(_xlpm.a,A19,_xlpm.c,C22,_xlpm.x,$X$6,_xlpm.limInf,$B$51,_xlpm.limSup,$C$51,_xlpm.linhaAnt,A20,IF(_xlpm.a="FÉRIAS","FRS",IF(_xlpm.a="FERIADO","FER",IF(_xlpm.a="NTRAB","NTB",IF(AND(_xlpm.a="ATESTADO",_xlpm.c=""),"ATD",IF(_xlpm.c&lt;&gt;"",IF(_xlpm.c&gt;=_xlpm.x,"OK","ANT"),IF(_xlpm.linhaAnt&lt;_xlpm.limInf,"FAL","")))))))</f>
        <v>FAL</v>
      </c>
      <c r="E22" s="192" t="str">
        <f>IFERROR(IF(C22="","",IF(ABS((INT($X$6/100)*60+MOD($X$6,100))-(INT(C22/100)*60+MOD(C22,100)))&lt;=5,0,(INT($X$6/100)*60+MOD($X$6,100))-(INT(C22/100)*60+MOD(C22,100))))*-1,"")</f>
        <v/>
      </c>
      <c r="F22" s="38"/>
      <c r="G22" s="46"/>
      <c r="H22" s="7"/>
      <c r="I22" s="49" t="str">
        <f ca="1">_xlfn.LET(_xlpm.a,F19,_xlpm.c,H22,_xlpm.x,$X$6,_xlpm.limInf,$B$51,_xlpm.limSup,$C$51,_xlpm.linhaAnt,F20,IF(_xlpm.a="FÉRIAS","FRS",IF(_xlpm.a="FERIADO","FER",IF(_xlpm.a="NTRAB","NTB",IF(AND(_xlpm.a="ATESTADO",_xlpm.c=""),"ATD",IF(_xlpm.c&lt;&gt;"",IF(_xlpm.c&gt;=_xlpm.x,"OK","ANT"),IF(_xlpm.linhaAnt&lt;_xlpm.limInf,"FAL","")))))))</f>
        <v/>
      </c>
      <c r="J22" s="176" t="str">
        <f>IFERROR(IF(H22="","",IF(ABS((INT($X$6/100)*60+MOD($X$6,100))-(INT(H22/100)*60+MOD(H22,100)))&lt;=5,0,(INT($X$6/100)*60+MOD($X$6,100))-(INT(H22/100)*60+MOD(H22,100))))*-1,"")</f>
        <v/>
      </c>
      <c r="K22" s="38"/>
      <c r="L22" s="256"/>
      <c r="M22" s="257"/>
      <c r="N22" s="257"/>
      <c r="O22" s="192" t="str">
        <f>IF($N$47&lt;&gt;"SIM","",IFERROR(IF(TRIM(M22&amp;"")="","",_xlfn.LET(_xlpm.v,VALUE(TRIM(M22&amp;"")),_xlpm.alvo,(INT($X$6/100)*60+MOD($X$6,100)),_xlpm.real,(INT(_xlpm.v/100)*60+MOD(_xlpm.v,100)),_xlpm.dif,_xlpm.alvo-_xlpm.real,IF(ABS(_xlpm.dif)&lt;=5,0,_xlpm.dif))*-1),"ER"))</f>
        <v/>
      </c>
      <c r="P22" s="231"/>
      <c r="Q22" s="235"/>
      <c r="R22" s="190"/>
      <c r="S22" s="239" t="str">
        <f t="shared" si="0"/>
        <v/>
      </c>
      <c r="T22" s="233" t="str">
        <f t="shared" si="1"/>
        <v/>
      </c>
      <c r="U22" s="5"/>
      <c r="V22" s="5"/>
      <c r="W22" s="5"/>
      <c r="Z22" s="33"/>
      <c r="AA22" s="33"/>
      <c r="AB22" s="33"/>
      <c r="AC22" s="33"/>
    </row>
    <row r="23" spans="1:29" ht="15" customHeight="1" x14ac:dyDescent="0.25">
      <c r="A23" s="12"/>
      <c r="B23" s="47"/>
      <c r="C23" s="48"/>
      <c r="D23" s="50" t="str">
        <f ca="1">_xlfn.LET(_xlpm.a,A23,_xlpm.c,C23,_xlpm.x,$X$3,_xlpm.y,$Y$3,_xlpm.limInf,$B$51,_xlpm.limSup,$C$51,_xlpm.linhaAnt,A24,IF(_xlpm.a="FÉRIAS","FRS",IF(_xlpm.a="FERIADO","FER",IF(_xlpm.a="NTRAB","NTB",IF(AND(_xlpm.a="ATESTADO",_xlpm.c=""),"ATD",IF(_xlpm.c&lt;&gt;"",IF(_xlpm.c&lt;=_xlpm.x,IF(_xlpm.c&gt;_xlpm.y,"DP","OK"),"ATR"),IF(_xlpm.linhaAnt&lt;_xlpm.limInf,"FAL","")))))))</f>
        <v>FAL</v>
      </c>
      <c r="E23" s="192" t="str">
        <f>IFERROR(IF(C23="","",IF(A25="SÁBADO",IF(ABS((INT($Y$8/100)*60+MOD($Y$8,100))-(INT(C23/100)*60+MOD(C23,100)))&lt;=5,0,(INT($Y$8/100)*60+MOD($Y$8,100))-(INT(C23/100)*60+MOD(C23,100))),IF(ABS((INT($Y$3/100)*60+MOD($Y$3,100))-(INT(C23/100)*60+MOD(C23,100)))&lt;=5,0,(INT($Y$3/100)*60+MOD($Y$3,100))-(INT(C23/100)*60+MOD(C23,100))))),"")</f>
        <v/>
      </c>
      <c r="F23" s="12"/>
      <c r="G23" s="47"/>
      <c r="H23" s="48"/>
      <c r="I23" s="50" t="str">
        <f ca="1">_xlfn.LET(_xlpm.a,F23,_xlpm.c,H23,_xlpm.x,$X$3,_xlpm.y,$Y$3,_xlpm.limInf,$B$51,_xlpm.limSup,$C$51,_xlpm.linhaAnt,F24,IF(_xlpm.a="FÉRIAS","FRS",IF(_xlpm.a="FERIADO","FER",IF(_xlpm.a="NTRAB","NTB",IF(AND(_xlpm.a="ATESTADO",_xlpm.c=""),"ATD",IF(_xlpm.c&lt;&gt;"",IF(_xlpm.c&lt;=_xlpm.x,IF(_xlpm.c&gt;_xlpm.y,"DP","OK"),"ATR"),IF(_xlpm.linhaAnt&lt;_xlpm.limInf,"FAL","")))))))</f>
        <v/>
      </c>
      <c r="J23" s="176" t="str">
        <f>IFERROR(IF(H23="","",IF(F25="SÁBADO",IF(ABS((INT($Y$8/100)*60+MOD($Y$8,100))-(INT(H23/100)*60+MOD(H23,100)))&lt;=5,0,(INT($Y$8/100)*60+MOD($Y$8,100))-(INT(H23/100)*60+MOD(H23,100))),IF(ABS((INT($Y$3/100)*60+MOD($Y$3,100))-(INT(H23/100)*60+MOD(H23,100)))&lt;=5,0,(INT($Y$3/100)*60+MOD($Y$3,100))-(INT(H23/100)*60+MOD(H23,100))))),"")</f>
        <v/>
      </c>
      <c r="K23" s="12"/>
      <c r="L23" s="47"/>
      <c r="M23" s="48"/>
      <c r="N23" s="50" t="str">
        <f ca="1">_xlfn.LET(_xlpm.a,K23,_xlpm.c,M23,_xlpm.x,$X$3,_xlpm.y,$Y$3,_xlpm.limInf,$B$51,_xlpm.limSup,$C$51,_xlpm.linhaAnt,K24,IF(_xlpm.a="FÉRIAS","FRS",IF(_xlpm.a="FERIADO","FER",IF(_xlpm.a="NTRAB","NTB",IF(AND(_xlpm.a="ATESTADO",_xlpm.c=""),"ATD",IF(_xlpm.c&lt;&gt;"",IF(_xlpm.c&lt;=_xlpm.x,IF(_xlpm.c&gt;_xlpm.y,"DP","OK"),"ATR"),IF(_xlpm.linhaAnt&lt;_xlpm.limInf,"FAL","")))))))</f>
        <v/>
      </c>
      <c r="O23" s="192" t="str">
        <f>IF($N$47&lt;&gt;"SIM","",IFERROR(IF(TRIM(M23&amp;"")="","",_xlfn.LET(_xlpm.v,VALUE(TRIM(M23&amp;"")),_xlpm.alvo,IF(K25="SÁBADO",(INT($Y$8/100)*60+MOD($Y$8,100)),(INT($Y$3/100)*60+MOD($Y$3,100))),_xlpm.real,(INT(_xlpm.v/100)*60+MOD(_xlpm.v,100)),_xlpm.dif,_xlpm.alvo-_xlpm.real,IF(ABS(_xlpm.dif)&lt;=5,0,_xlpm.dif))),"ER"))</f>
        <v/>
      </c>
      <c r="P23" s="231"/>
      <c r="Q23" s="235"/>
      <c r="R23" s="190"/>
      <c r="S23" s="239" t="str">
        <f t="shared" si="0"/>
        <v/>
      </c>
      <c r="T23" s="233" t="str">
        <f t="shared" si="1"/>
        <v/>
      </c>
      <c r="U23" s="5"/>
      <c r="V23" s="5"/>
      <c r="W23" s="5"/>
      <c r="Z23" s="33"/>
      <c r="AA23" s="33"/>
      <c r="AB23" s="33"/>
      <c r="AC23" s="33"/>
    </row>
    <row r="24" spans="1:29" x14ac:dyDescent="0.25">
      <c r="A24" s="42">
        <f ca="1">IF($B$51=6,"HOJE",6)</f>
        <v>6</v>
      </c>
      <c r="B24" s="47"/>
      <c r="C24" s="48"/>
      <c r="D24" s="50" t="str">
        <f ca="1">_xlfn.LET(_xlpm.a,A23,_xlpm.c,C24,_xlpm.x,$X$4,_xlpm.limInf,$B$51,_xlpm.limSup,$C$51,_xlpm.linhaAnt,A24,IF(_xlpm.a="FÉRIAS","FRS",IF(_xlpm.a="FERIADO","FER",IF(_xlpm.a="NTRAB","NTB",IF(AND(_xlpm.a="ATESTADO",_xlpm.c=""),"ATD",IF(_xlpm.c&lt;&gt;"",IF(_xlpm.c&gt;=_xlpm.x,"OK","ANT"),IF(_xlpm.linhaAnt&lt;_xlpm.limInf,"FAL","")))))))</f>
        <v>FAL</v>
      </c>
      <c r="E24" s="192" t="str">
        <f>IFERROR(IF(C24="","",IF(ABS((INT($X$4/100)*60+MOD($X$4,100))-(INT(C24/100)*60+MOD(C24,100)))&lt;=5,0,(INT($X$4/100)*60+MOD($X$4,100))-(INT(C24/100)*60+MOD(C24,100))))*-1,"")</f>
        <v/>
      </c>
      <c r="F24" s="42">
        <f ca="1">IF($B$51=16,"HOJE",16)</f>
        <v>16</v>
      </c>
      <c r="G24" s="47"/>
      <c r="H24" s="48"/>
      <c r="I24" s="50" t="str">
        <f ca="1">_xlfn.LET(_xlpm.a,F23,_xlpm.c,H24,_xlpm.x,$X$4,_xlpm.limInf,$B$51,_xlpm.limSup,$C$51,_xlpm.linhaAnt,F24,IF(_xlpm.a="FÉRIAS","FRS",IF(_xlpm.a="FERIADO","FER",IF(_xlpm.a="NTRAB","NTB",IF(AND(_xlpm.a="ATESTADO",_xlpm.c=""),"ATD",IF(_xlpm.c&lt;&gt;"",IF(_xlpm.c&gt;=_xlpm.x,"OK","ANT"),IF(_xlpm.linhaAnt&lt;_xlpm.limInf,"FAL","")))))))</f>
        <v/>
      </c>
      <c r="J24" s="176" t="str">
        <f>IFERROR(IF(H24="","",IF(ABS((INT($X$4/100)*60+MOD($X$4,100))-(INT(H24/100)*60+MOD(H24,100)))&lt;=5,0,(INT($X$4/100)*60+MOD($X$4,100))-(INT(H24/100)*60+MOD(H24,100))))*-1,"")</f>
        <v/>
      </c>
      <c r="K24" s="42">
        <f ca="1">IF($B$51=26,"HOJE",26)</f>
        <v>26</v>
      </c>
      <c r="L24" s="47"/>
      <c r="M24" s="48"/>
      <c r="N24" s="50" t="str">
        <f ca="1">_xlfn.LET(_xlpm.a,K23,_xlpm.c,M24,_xlpm.x,$X$4,_xlpm.limInf,$B$51,_xlpm.limSup,$C$51,_xlpm.linhaAnt,K24,IF(_xlpm.a="FÉRIAS","FRS",IF(_xlpm.a="FERIADO","FER",IF(_xlpm.a="NTRAB","NTB",IF(AND(_xlpm.a="ATESTADO",_xlpm.c=""),"ATD",IF(_xlpm.c&lt;&gt;"",IF(_xlpm.c&gt;=_xlpm.x,"OK","ANT"),IF(_xlpm.linhaAnt&lt;_xlpm.limInf,"FAL","")))))))</f>
        <v/>
      </c>
      <c r="O24" s="192" t="str">
        <f>IF($N$47&lt;&gt;"SIM","",IFERROR(IF(TRIM(M24&amp;"")="","",_xlfn.LET(_xlpm.v,VALUE(TRIM(M24&amp;"")),_xlpm.alvo,(INT($X$4/100)*60+MOD($X$4,100)),_xlpm.real,(INT(_xlpm.v/100)*60+MOD(_xlpm.v,100)),_xlpm.dif,_xlpm.alvo-_xlpm.real,IF(ABS(_xlpm.dif)&lt;=5,0,_xlpm.dif))*-1),"ER"))</f>
        <v/>
      </c>
      <c r="P24" s="231"/>
      <c r="Q24" s="235"/>
      <c r="R24" s="190"/>
      <c r="S24" s="239" t="str">
        <f t="shared" si="0"/>
        <v/>
      </c>
      <c r="T24" s="233" t="str">
        <f t="shared" si="1"/>
        <v/>
      </c>
      <c r="U24" s="5"/>
      <c r="V24" s="5"/>
      <c r="W24" s="5"/>
      <c r="Z24" s="33"/>
      <c r="AA24" s="33"/>
      <c r="AB24" s="33"/>
      <c r="AC24" s="33"/>
    </row>
    <row r="25" spans="1:29" x14ac:dyDescent="0.25">
      <c r="A25" s="42" t="str">
        <f>IF(A21="SÁBADO","DOMINGO",IF(A21="DOMINGO","SEGUNDA",IF(A21="SEGUNDA","TERÇA",IF(A21="SEGUNDA","TERÇA",IF(A21="TERÇA","QUARTA",IF(A21="QUARTA","QUINTA",IF(A21="QUINTA","SEXTA",IF(A21="SEXTA","SÁBADO","ERRO"))))))))</f>
        <v>SEXTA</v>
      </c>
      <c r="B25" s="47"/>
      <c r="C25" s="48"/>
      <c r="D25" s="50" t="str">
        <f ca="1">_xlfn.LET(_xlpm.a,A23,_xlpm.c,C25,_xlpm.x,$X$5,_xlpm.y,$Y$5,_xlpm.limInf,$B$51,_xlpm.limSup,$C$51,_xlpm.linhaAnt,A24,IF(_xlpm.a="FÉRIAS","FRS",IF(_xlpm.a="FERIADO","FER",IF(_xlpm.a="NTRAB","NTB",IF(AND(_xlpm.a="ATESTADO",_xlpm.c=""),"ATD",IF(_xlpm.c&lt;&gt;"",IF(_xlpm.c&lt;=_xlpm.x,IF(_xlpm.c&gt;_xlpm.y,"DP","OK"),"ATR"),IF(_xlpm.linhaAnt&lt;_xlpm.limInf,"FAL","")))))))</f>
        <v>FAL</v>
      </c>
      <c r="E25" s="192" t="str">
        <f>IFERROR(IF(C25="","",IF(ABS((INT($Y$5/100)*60+MOD($Y$5,100))-(INT(C25/100)*60+MOD(C25,100)))&lt;=5,0,(INT($Y$5/100)*60+MOD($Y$5,100))-(INT(C25/100)*60+MOD(C25,100)))),"")</f>
        <v/>
      </c>
      <c r="F25" s="42" t="str">
        <f>IF(F21="SÁBADO","DOMINGO",IF(F21="DOMINGO","SEGUNDA",IF(F21="SEGUNDA","TERÇA",IF(F21="SEGUNDA","TERÇA",IF(F21="TERÇA","QUARTA",IF(F21="QUARTA","QUINTA",IF(F21="QUINTA","SEXTA",IF(F21="SEXTA","SÁBADO","ERRO"))))))))</f>
        <v>SEGUNDA</v>
      </c>
      <c r="G25" s="47"/>
      <c r="H25" s="48"/>
      <c r="I25" s="50" t="str">
        <f ca="1">_xlfn.LET(_xlpm.a,F23,_xlpm.c,H25,_xlpm.x,$X$5,_xlpm.y,$Y$5,_xlpm.limInf,$B$51,_xlpm.limSup,$C$51,_xlpm.linhaAnt,F24,IF(_xlpm.a="FÉRIAS","FRS",IF(_xlpm.a="FERIADO","FER",IF(_xlpm.a="NTRAB","NTB",IF(AND(_xlpm.a="ATESTADO",_xlpm.c=""),"ATD",IF(_xlpm.c&lt;&gt;"",IF(_xlpm.c&lt;=_xlpm.x,IF(_xlpm.c&gt;_xlpm.y,"DP","OK"),"ATR"),IF(_xlpm.linhaAnt&lt;_xlpm.limInf,"FAL","")))))))</f>
        <v/>
      </c>
      <c r="J25" s="176" t="str">
        <f>IFERROR(IF(H25="","",IF(ABS((INT($Y$5/100)*60+MOD($Y$5,100))-(INT(H25/100)*60+MOD(H25,100)))&lt;=5,0,(INT($Y$5/100)*60+MOD($Y$5,100))-(INT(H25/100)*60+MOD(H25,100)))),"")</f>
        <v/>
      </c>
      <c r="K25" s="42" t="str">
        <f>IF(K21="SÁBADO","DOMINGO",IF(K21="DOMINGO","SEGUNDA",IF(K21="SEGUNDA","TERÇA",IF(K21="SEGUNDA","TERÇA",IF(K21="TERÇA","QUARTA",IF(K21="QUARTA","QUINTA",IF(K21="QUINTA","SEXTA",IF(K21="SEXTA","SÁBADO","ERRO"))))))))</f>
        <v>QUINTA</v>
      </c>
      <c r="L25" s="47"/>
      <c r="M25" s="48"/>
      <c r="N25" s="50" t="str">
        <f ca="1">_xlfn.LET(_xlpm.a,K23,_xlpm.c,M25,_xlpm.x,$X$5,_xlpm.y,$Y$5,_xlpm.limInf,$B$51,_xlpm.limSup,$C$51,_xlpm.linhaAnt,K24,IF(_xlpm.a="FÉRIAS","FRS",IF(_xlpm.a="FERIADO","FER",IF(_xlpm.a="NTRAB","NTB",IF(AND(_xlpm.a="ATESTADO",_xlpm.c=""),"ATD",IF(_xlpm.c&lt;&gt;"",IF(_xlpm.c&lt;=_xlpm.x,IF(_xlpm.c&gt;_xlpm.y,"DP","OK"),"ATR"),IF(_xlpm.linhaAnt&lt;_xlpm.limInf,"FAL","")))))))</f>
        <v/>
      </c>
      <c r="O25" s="192" t="str">
        <f>IF($N$47&lt;&gt;"SIM","",IFERROR(IF(TRIM(M25&amp;"")="","",_xlfn.LET(_xlpm.v,VALUE(TRIM(M25&amp;"")),_xlpm.alvo,(INT($Y$5/100)*60+MOD($Y$5,100)),_xlpm.real,(INT(_xlpm.v/100)*60+MOD(_xlpm.v,100)),_xlpm.dif,_xlpm.alvo-_xlpm.real,IF(ABS(_xlpm.dif)&lt;=5,0,_xlpm.dif))),"ER"))</f>
        <v/>
      </c>
      <c r="P25" s="231"/>
      <c r="Q25" s="235"/>
      <c r="R25" s="190"/>
      <c r="S25" s="239" t="str">
        <f t="shared" si="0"/>
        <v/>
      </c>
      <c r="T25" s="233" t="str">
        <f t="shared" si="1"/>
        <v/>
      </c>
      <c r="U25" s="5"/>
      <c r="V25" s="5"/>
      <c r="W25" s="5"/>
      <c r="Z25" s="33"/>
      <c r="AA25" s="33"/>
      <c r="AB25" s="33"/>
      <c r="AC25" s="33"/>
    </row>
    <row r="26" spans="1:29" x14ac:dyDescent="0.25">
      <c r="A26" s="82"/>
      <c r="B26" s="47"/>
      <c r="C26" s="48"/>
      <c r="D26" s="50" t="str">
        <f ca="1">_xlfn.LET(_xlpm.a,A23,_xlpm.c,C26,_xlpm.x,$X$6,_xlpm.limInf,$B$51,_xlpm.limSup,$C$51,_xlpm.linhaAnt,A24,IF(_xlpm.a="FÉRIAS","FRS",IF(_xlpm.a="FERIADO","FER",IF(_xlpm.a="NTRAB","NTB",IF(AND(_xlpm.a="ATESTADO",_xlpm.c=""),"ATD",IF(_xlpm.c&lt;&gt;"",IF(_xlpm.c&gt;=_xlpm.x,"OK","ANT"),IF(_xlpm.linhaAnt&lt;_xlpm.limInf,"FAL","")))))))</f>
        <v>FAL</v>
      </c>
      <c r="E26" s="192" t="str">
        <f>IFERROR(IF(C26="","",IF(ABS((INT($X$6/100)*60+MOD($X$6,100))-(INT(C26/100)*60+MOD(C26,100)))&lt;=5,0,(INT($X$6/100)*60+MOD($X$6,100))-(INT(C26/100)*60+MOD(C26,100))))*-1,"")</f>
        <v/>
      </c>
      <c r="F26" s="82"/>
      <c r="G26" s="47"/>
      <c r="H26" s="48"/>
      <c r="I26" s="50" t="str">
        <f ca="1">_xlfn.LET(_xlpm.a,F23,_xlpm.c,H26,_xlpm.x,$X$6,_xlpm.limInf,$B$51,_xlpm.limSup,$C$51,_xlpm.linhaAnt,F24,IF(_xlpm.a="FÉRIAS","FRS",IF(_xlpm.a="FERIADO","FER",IF(_xlpm.a="NTRAB","NTB",IF(AND(_xlpm.a="ATESTADO",_xlpm.c=""),"ATD",IF(_xlpm.c&lt;&gt;"",IF(_xlpm.c&gt;=_xlpm.x,"OK","ANT"),IF(_xlpm.linhaAnt&lt;_xlpm.limInf,"FAL","")))))))</f>
        <v/>
      </c>
      <c r="J26" s="176" t="str">
        <f>IFERROR(IF(H26="","",IF(ABS((INT($X$6/100)*60+MOD($X$6,100))-(INT(H26/100)*60+MOD(H26,100)))&lt;=5,0,(INT($X$6/100)*60+MOD($X$6,100))-(INT(H26/100)*60+MOD(H26,100))))*-1,"")</f>
        <v/>
      </c>
      <c r="K26" s="82"/>
      <c r="L26" s="47"/>
      <c r="M26" s="48"/>
      <c r="N26" s="50" t="str">
        <f ca="1">_xlfn.LET(_xlpm.a,K23,_xlpm.c,M26,_xlpm.x,$X$6,_xlpm.limInf,$B$51,_xlpm.limSup,$C$51,_xlpm.linhaAnt,K24,IF(_xlpm.a="FÉRIAS","FRS",IF(_xlpm.a="FERIADO","FER",IF(_xlpm.a="NTRAB","NTB",IF(AND(_xlpm.a="ATESTADO",_xlpm.c=""),"ATD",IF(_xlpm.c&lt;&gt;"",IF(_xlpm.c&gt;=_xlpm.x,"OK","ANT"),IF(_xlpm.linhaAnt&lt;_xlpm.limInf,"FAL","")))))))</f>
        <v/>
      </c>
      <c r="O26" s="192" t="str">
        <f>IF($N$47&lt;&gt;"SIM","",IFERROR(IF(TRIM(M26&amp;"")="","",_xlfn.LET(_xlpm.v,VALUE(TRIM(M26&amp;"")),_xlpm.alvo,(INT($X$6/100)*60+MOD($X$6,100)),_xlpm.real,(INT(_xlpm.v/100)*60+MOD(_xlpm.v,100)),_xlpm.dif,_xlpm.alvo-_xlpm.real,IF(ABS(_xlpm.dif)&lt;=5,0,_xlpm.dif))*-1),"ER"))</f>
        <v/>
      </c>
      <c r="P26" s="231"/>
      <c r="Q26" s="235"/>
      <c r="R26" s="190"/>
      <c r="S26" s="239" t="str">
        <f t="shared" si="0"/>
        <v/>
      </c>
      <c r="T26" s="233" t="str">
        <f t="shared" si="1"/>
        <v/>
      </c>
      <c r="U26" s="5"/>
      <c r="V26" s="5"/>
      <c r="W26" s="5"/>
      <c r="Z26" s="33"/>
      <c r="AA26" s="33"/>
      <c r="AB26" s="33"/>
      <c r="AC26" s="33"/>
    </row>
    <row r="27" spans="1:29" ht="15" customHeight="1" x14ac:dyDescent="0.25">
      <c r="A27" s="11"/>
      <c r="B27" s="46"/>
      <c r="C27" s="7"/>
      <c r="D27" s="49" t="str">
        <f ca="1">_xlfn.LET(_xlpm.a,A27,_xlpm.c,C27,_xlpm.x,$X$3,_xlpm.y,$Y$3,_xlpm.limInf,$B$51,_xlpm.limSup,$C$51,_xlpm.linhaAnt,A28,IF(_xlpm.a="FÉRIAS","FRS",IF(_xlpm.a="FERIADO","FER",IF(_xlpm.a="NTRAB","NTB",IF(AND(_xlpm.a="ATESTADO",_xlpm.c=""),"ATD",IF(_xlpm.c&lt;&gt;"",IF(_xlpm.c&lt;=_xlpm.x,IF(_xlpm.c&gt;_xlpm.y,"DP","OK"),"ATR"),IF(_xlpm.linhaAnt&lt;_xlpm.limInf,"FAL","")))))))</f>
        <v>FAL</v>
      </c>
      <c r="E27" s="192" t="str">
        <f>IFERROR(IF(C27="","",IF(A29="SÁBADO",IF(ABS((INT($Y$8/100)*60+MOD($Y$8,100))-(INT(C27/100)*60+MOD(C27,100)))&lt;=5,0,(INT($Y$8/100)*60+MOD($Y$8,100))-(INT(C27/100)*60+MOD(C27,100))),IF(ABS((INT($Y$3/100)*60+MOD($Y$3,100))-(INT(C27/100)*60+MOD(C27,100)))&lt;=5,0,(INT($Y$3/100)*60+MOD($Y$3,100))-(INT(C27/100)*60+MOD(C27,100))))),"")</f>
        <v/>
      </c>
      <c r="F27" s="11"/>
      <c r="G27" s="46"/>
      <c r="H27" s="7"/>
      <c r="I27" s="49" t="str">
        <f ca="1">_xlfn.LET(_xlpm.a,F27,_xlpm.c,H27,_xlpm.x,$X$8,_xlpm.y,$Y$8,_xlpm.limInf,$B$51,_xlpm.limSup,$C$51,_xlpm.linhaAnt,F28,IF(_xlpm.a="FÉRIAS","FRS",IF(_xlpm.a="NTRAB","NT",IF(AND(_xlpm.a="ATESTADO",_xlpm.c=""),"ATD",IF(_xlpm.a="FERIADO","FER",IF(_xlpm.c&lt;&gt;"",IF(_xlpm.c&lt;=_xlpm.x,IF(_xlpm.c&gt;_xlpm.y,"DP","OK"),"ATR"),IF(_xlpm.linhaAnt&lt;_xlpm.limInf,"FAL","")))))))</f>
        <v/>
      </c>
      <c r="J27" s="176" t="str">
        <f>IFERROR(IF(H27="","",IF(F29="SÁBADO",IF(ABS((INT($Y$8/100)*60+MOD($Y$8,100))-(INT(H27/100)*60+MOD(H27,100)))&lt;=5,0,(INT($Y$8/100)*60+MOD($Y$8,100))-(INT(H27/100)*60+MOD(H27,100))),IF(ABS((INT($Y$3/100)*60+MOD($Y$3,100))-(INT(H27/100)*60+MOD(H27,100)))&lt;=5,0,(INT($Y$3/100)*60+MOD($Y$3,100))-(INT(H27/100)*60+MOD(H27,100))))),"")</f>
        <v/>
      </c>
      <c r="K27" s="11"/>
      <c r="L27" s="46"/>
      <c r="M27" s="7"/>
      <c r="N27" s="49" t="str">
        <f ca="1">_xlfn.LET(_xlpm.a,K27,_xlpm.c,M27,_xlpm.x,$X$3,_xlpm.y,$Y$3,_xlpm.limInf,$B$51,_xlpm.limSup,$C$51,_xlpm.linhaAnt,K28,IF(_xlpm.a="FÉRIAS","FRS",IF(_xlpm.a="FERIADO","FER",IF(_xlpm.a="NTRAB","NTB",IF(AND(_xlpm.a="ATESTADO",_xlpm.c=""),"ATD",IF(_xlpm.c&lt;&gt;"",IF(_xlpm.c&lt;=_xlpm.x,IF(_xlpm.c&gt;_xlpm.y,"DP","OK"),"ATR"),IF(_xlpm.linhaAnt&lt;_xlpm.limInf,"FAL","")))))))</f>
        <v/>
      </c>
      <c r="O27" s="192" t="str">
        <f>IF($N$47&lt;&gt;"SIM","",IFERROR(IF(TRIM(M27&amp;"")="","",_xlfn.LET(_xlpm.v,VALUE(TRIM(M27&amp;"")),_xlpm.alvo,IF(K29="SÁBADO",(INT($Y$8/100)*60+MOD($Y$8,100)),(INT($Y$3/100)*60+MOD($Y$3,100))),_xlpm.real,(INT(_xlpm.v/100)*60+MOD(_xlpm.v,100)),_xlpm.dif,_xlpm.alvo-_xlpm.real,IF(ABS(_xlpm.dif)&lt;=5,0,_xlpm.dif))),"ER"))</f>
        <v/>
      </c>
      <c r="P27" s="236"/>
      <c r="Q27" s="235"/>
      <c r="R27" s="190"/>
      <c r="S27" s="239" t="str">
        <f t="shared" si="0"/>
        <v/>
      </c>
      <c r="T27" s="233" t="str">
        <f t="shared" si="1"/>
        <v/>
      </c>
      <c r="U27" s="5"/>
      <c r="V27" s="5"/>
      <c r="W27" s="5"/>
      <c r="Z27" s="33"/>
      <c r="AA27" s="33"/>
      <c r="AB27" s="33"/>
      <c r="AC27" s="33"/>
    </row>
    <row r="28" spans="1:29" x14ac:dyDescent="0.25">
      <c r="A28" s="41">
        <f ca="1">IF($B$51=7,"HOJE",7)</f>
        <v>7</v>
      </c>
      <c r="B28" s="46"/>
      <c r="C28" s="7"/>
      <c r="D28" s="49" t="str">
        <f ca="1">_xlfn.LET(_xlpm.a,A27,_xlpm.c,C28,_xlpm.x,$X$4,_xlpm.limInf,$B$51,_xlpm.limSup,$C$51,_xlpm.linhaAnt,A28,IF(_xlpm.a="FÉRIAS","FRS",IF(_xlpm.a="FERIADO","FER",IF(_xlpm.a="NTRAB","NTB",IF(AND(_xlpm.a="ATESTADO",_xlpm.c=""),"ATD",IF(_xlpm.c&lt;&gt;"",IF(_xlpm.c&gt;=_xlpm.x,"OK","ANT"),IF(_xlpm.linhaAnt&lt;_xlpm.limInf,"FAL","")))))))</f>
        <v>FAL</v>
      </c>
      <c r="E28" s="192" t="str">
        <f>IFERROR(IF(C28="","",IF(ABS((INT($X$4/100)*60+MOD($X$4,100))-(INT(C28/100)*60+MOD(C28,100)))&lt;=5,0,(INT($X$4/100)*60+MOD($X$4,100))-(INT(C28/100)*60+MOD(C28,100))))*-1,"")</f>
        <v/>
      </c>
      <c r="F28" s="41">
        <f ca="1">IF($B$51=17,"HOJE",17)</f>
        <v>17</v>
      </c>
      <c r="G28" s="46"/>
      <c r="H28" s="7"/>
      <c r="I28" s="49" t="str">
        <f ca="1">_xlfn.LET(_xlpm.a,F27,_xlpm.c,H28,_xlpm.x,$X$9,_xlpm.limInf,$B$51,_xlpm.limSup,$C$51,_xlpm.linhaAnt,F28,IF(_xlpm.a="FÉRIAS","FRS",IF(_xlpm.a="NTRAB","NT",IF(AND(_xlpm.a="ATESTADO",_xlpm.c=""),"ATD",IF(_xlpm.a="FERIADO","FER",IF(_xlpm.c&lt;&gt;"",IF(_xlpm.c&gt;=_xlpm.x,"OK","ANT"),IF(_xlpm.linhaAnt&lt;_xlpm.limInf,"FAL","")))))))</f>
        <v/>
      </c>
      <c r="J28" s="176" t="str">
        <f>IFERROR(IF(H28="","",IF(ABS((INT($X$4/100)*60+MOD($X$4,100))-(INT(H28/100)*60+MOD(H28,100)))&lt;=5,0,(INT($X$4/100)*60+MOD($X$4,100))-(INT(H28/100)*60+MOD(H28,100))))*-1,"")</f>
        <v/>
      </c>
      <c r="K28" s="41">
        <f ca="1">IF($B$51=27,"HOJE",27)</f>
        <v>27</v>
      </c>
      <c r="L28" s="46"/>
      <c r="M28" s="7"/>
      <c r="N28" s="49" t="str">
        <f ca="1">_xlfn.LET(_xlpm.a,K27,_xlpm.c,M28,_xlpm.x,$X$4,_xlpm.limInf,$B$51,_xlpm.limSup,$C$51,_xlpm.linhaAnt,K28,IF(_xlpm.a="FÉRIAS","FRS",IF(_xlpm.a="FERIADO","FER",IF(_xlpm.a="NTRAB","NTB",IF(AND(_xlpm.a="ATESTADO",_xlpm.c=""),"ATD",IF(_xlpm.c&lt;&gt;"",IF(_xlpm.c&gt;=_xlpm.x,"OK","ANT"),IF(_xlpm.linhaAnt&lt;_xlpm.limInf,"FAL","")))))))</f>
        <v/>
      </c>
      <c r="O28" s="192" t="str">
        <f>IF($N$47&lt;&gt;"SIM","",IFERROR(IF(TRIM(M28&amp;"")="","",_xlfn.LET(_xlpm.v,VALUE(TRIM(M28&amp;"")),_xlpm.alvo,(INT($X$4/100)*60+MOD($X$4,100)),_xlpm.real,(INT(_xlpm.v/100)*60+MOD(_xlpm.v,100)),_xlpm.dif,_xlpm.alvo-_xlpm.real,IF(ABS(_xlpm.dif)&lt;=5,0,_xlpm.dif))*-1),"ER"))</f>
        <v/>
      </c>
      <c r="P28" s="236"/>
      <c r="Q28" s="235"/>
      <c r="R28" s="190"/>
      <c r="S28" s="239" t="str">
        <f t="shared" si="0"/>
        <v/>
      </c>
      <c r="T28" s="233" t="str">
        <f t="shared" si="1"/>
        <v/>
      </c>
      <c r="U28" s="5"/>
      <c r="V28" s="5"/>
      <c r="W28" s="5"/>
      <c r="Z28" s="33"/>
      <c r="AA28" s="33"/>
      <c r="AB28" s="33"/>
      <c r="AC28" s="33"/>
    </row>
    <row r="29" spans="1:29" x14ac:dyDescent="0.25">
      <c r="A29" s="41" t="str">
        <f>IF(A25="SÁBADO","DOMINGO",IF(A25="DOMINGO","SEGUNDA",IF(A25="SEGUNDA","TERÇA",IF(A25="SEGUNDA","TERÇA",IF(A25="TERÇA","QUARTA",IF(A25="QUARTA","QUINTA",IF(A25="QUINTA","SEXTA",IF(A25="SEXTA","SÁBADO","ERRO"))))))))</f>
        <v>SÁBADO</v>
      </c>
      <c r="B29" s="46"/>
      <c r="C29" s="7"/>
      <c r="D29" s="49" t="str">
        <f ca="1">_xlfn.LET(_xlpm.a,A27,_xlpm.c,C29,_xlpm.x,$X$5,_xlpm.y,$Y$5,_xlpm.limInf,$B$51,_xlpm.limSup,$C$51,_xlpm.linhaAnt,A28,IF(_xlpm.a="FÉRIAS","FRS",IF(_xlpm.a="FERIADO","FER",IF(_xlpm.a="NTRAB","NTB",IF(AND(_xlpm.a="ATESTADO",_xlpm.c=""),"ATD",IF(_xlpm.c&lt;&gt;"",IF(_xlpm.c&lt;=_xlpm.x,IF(_xlpm.c&gt;_xlpm.y,"DP","OK"),"ATR"),IF(_xlpm.linhaAnt&lt;_xlpm.limInf,"FAL","")))))))</f>
        <v>FAL</v>
      </c>
      <c r="E29" s="192" t="str">
        <f>IFERROR(IF(C29="","",IF(ABS((INT($Y$5/100)*60+MOD($Y$5,100))-(INT(C29/100)*60+MOD(C29,100)))&lt;=5,0,(INT($Y$5/100)*60+MOD($Y$5,100))-(INT(C29/100)*60+MOD(C29,100)))),"")</f>
        <v/>
      </c>
      <c r="F29" s="41" t="str">
        <f>IF(F25="SÁBADO","DOMINGO",IF(F25="DOMINGO","SEGUNDA",IF(F25="SEGUNDA","TERÇA",IF(F25="SEGUNDA","TERÇA",IF(F25="TERÇA","QUARTA",IF(F25="QUARTA","QUINTA",IF(F25="QUINTA","SEXTA",IF(F25="SEXTA","SÁBADO","ERRO"))))))))</f>
        <v>TERÇA</v>
      </c>
      <c r="G29" s="258" t="s">
        <v>16</v>
      </c>
      <c r="H29" s="259"/>
      <c r="I29" s="259"/>
      <c r="J29" s="176" t="str">
        <f>IFERROR(IF(H29="","",IF(ABS((INT($Y$5/100)*60+MOD($Y$5,100))-(INT(H29/100)*60+MOD(H29,100)))&lt;=5,0,(INT($Y$5/100)*60+MOD($Y$5,100))-(INT(H29/100)*60+MOD(H29,100)))),"")</f>
        <v/>
      </c>
      <c r="K29" s="41" t="str">
        <f>IF(K25="SÁBADO","DOMINGO",IF(K25="DOMINGO","SEGUNDA",IF(K25="SEGUNDA","TERÇA",IF(K25="SEGUNDA","TERÇA",IF(K25="TERÇA","QUARTA",IF(K25="QUARTA","QUINTA",IF(K25="QUINTA","SEXTA",IF(K25="SEXTA","SÁBADO","ERRO"))))))))</f>
        <v>SEXTA</v>
      </c>
      <c r="L29" s="46"/>
      <c r="M29" s="7"/>
      <c r="N29" s="49" t="str">
        <f ca="1">_xlfn.LET(_xlpm.a,K27,_xlpm.c,M29,_xlpm.x,$X$5,_xlpm.y,$Y$5,_xlpm.limInf,$B$51,_xlpm.limSup,$C$51,_xlpm.linhaAnt,K28,IF(_xlpm.a="FÉRIAS","FRS",IF(_xlpm.a="FERIADO","FER",IF(_xlpm.a="NTRAB","NTB",IF(AND(_xlpm.a="ATESTADO",_xlpm.c=""),"ATD",IF(_xlpm.c&lt;&gt;"",IF(_xlpm.c&lt;=_xlpm.x,IF(_xlpm.c&gt;_xlpm.y,"DP","OK"),"ATR"),IF(_xlpm.linhaAnt&lt;_xlpm.limInf,"FAL","")))))))</f>
        <v/>
      </c>
      <c r="O29" s="192" t="str">
        <f>IF($N$47&lt;&gt;"SIM","",IFERROR(IF(TRIM(M29&amp;"")="","",_xlfn.LET(_xlpm.v,VALUE(TRIM(M29&amp;"")),_xlpm.alvo,(INT($Y$5/100)*60+MOD($Y$5,100)),_xlpm.real,(INT(_xlpm.v/100)*60+MOD(_xlpm.v,100)),_xlpm.dif,_xlpm.alvo-_xlpm.real,IF(ABS(_xlpm.dif)&lt;=5,0,_xlpm.dif))),"ER"))</f>
        <v/>
      </c>
      <c r="P29" s="236"/>
      <c r="Q29" s="235"/>
      <c r="R29" s="190"/>
      <c r="S29" s="239" t="str">
        <f t="shared" si="0"/>
        <v/>
      </c>
      <c r="T29" s="233" t="str">
        <f t="shared" si="1"/>
        <v/>
      </c>
      <c r="U29" s="5"/>
      <c r="V29" s="5"/>
      <c r="W29" s="5"/>
      <c r="Z29" s="33"/>
      <c r="AA29" s="33"/>
      <c r="AB29" s="33"/>
      <c r="AC29" s="33"/>
    </row>
    <row r="30" spans="1:29" x14ac:dyDescent="0.25">
      <c r="A30" s="38"/>
      <c r="B30" s="46"/>
      <c r="C30" s="7"/>
      <c r="D30" s="49" t="str">
        <f ca="1">_xlfn.LET(_xlpm.a,A27,_xlpm.c,C30,_xlpm.x,$X$6,_xlpm.limInf,$B$51,_xlpm.limSup,$C$51,_xlpm.linhaAnt,A28,IF(_xlpm.a="FÉRIAS","FRS",IF(_xlpm.a="FERIADO","FER",IF(_xlpm.a="NTRAB","NTB",IF(AND(_xlpm.a="ATESTADO",_xlpm.c=""),"ATD",IF(_xlpm.c&lt;&gt;"",IF(_xlpm.c&gt;=_xlpm.x,"OK","ANT"),IF(_xlpm.linhaAnt&lt;_xlpm.limInf,"FAL","")))))))</f>
        <v>FAL</v>
      </c>
      <c r="E30" s="192" t="str">
        <f>IFERROR(IF(C30="","",IF(ABS((INT($X$6/100)*60+MOD($X$6,100))-(INT(C30/100)*60+MOD(C30,100)))&lt;=5,0,(INT($X$6/100)*60+MOD($X$6,100))-(INT(C30/100)*60+MOD(C30,100))))*-1,"")</f>
        <v/>
      </c>
      <c r="F30" s="38"/>
      <c r="G30" s="258"/>
      <c r="H30" s="259"/>
      <c r="I30" s="259"/>
      <c r="J30" s="176" t="str">
        <f>IFERROR(IF(H30="","",IF(ABS((INT($X$6/100)*60+MOD($X$6,100))-(INT(H30/100)*60+MOD(H30,100)))&lt;=5,0,(INT($X$6/100)*60+MOD($X$6,100))-(INT(H30/100)*60+MOD(H30,100))))*-1,"")</f>
        <v/>
      </c>
      <c r="K30" s="38"/>
      <c r="L30" s="46"/>
      <c r="M30" s="7"/>
      <c r="N30" s="49" t="str">
        <f ca="1">_xlfn.LET(_xlpm.a,K27,_xlpm.c,M30,_xlpm.x,$X$6,_xlpm.limInf,$B$51,_xlpm.limSup,$C$51,_xlpm.linhaAnt,K28,IF(_xlpm.a="FÉRIAS","FRS",IF(_xlpm.a="FERIADO","FER",IF(_xlpm.a="NTRAB","NTB",IF(AND(_xlpm.a="ATESTADO",_xlpm.c=""),"ATD",IF(_xlpm.c&lt;&gt;"",IF(_xlpm.c&gt;=_xlpm.x,"OK","ANT"),IF(_xlpm.linhaAnt&lt;_xlpm.limInf,"FAL","")))))))</f>
        <v/>
      </c>
      <c r="O30" s="192" t="str">
        <f>IF($N$47&lt;&gt;"SIM","",IFERROR(IF(TRIM(M30&amp;"")="","",_xlfn.LET(_xlpm.v,VALUE(TRIM(M30&amp;"")),_xlpm.alvo,(INT($X$6/100)*60+MOD($X$6,100)),_xlpm.real,(INT(_xlpm.v/100)*60+MOD(_xlpm.v,100)),_xlpm.dif,_xlpm.alvo-_xlpm.real,IF(ABS(_xlpm.dif)&lt;=5,0,_xlpm.dif))*-1),"ER"))</f>
        <v/>
      </c>
      <c r="P30" s="236"/>
      <c r="Q30" s="235"/>
      <c r="R30" s="190"/>
      <c r="S30" s="239" t="str">
        <f t="shared" si="0"/>
        <v/>
      </c>
      <c r="T30" s="233" t="str">
        <f t="shared" si="1"/>
        <v/>
      </c>
      <c r="U30" s="5"/>
      <c r="V30" s="5"/>
      <c r="W30" s="5"/>
      <c r="Z30" s="33"/>
      <c r="AA30" s="33"/>
      <c r="AB30" s="33"/>
      <c r="AC30" s="33"/>
    </row>
    <row r="31" spans="1:29" ht="15" customHeight="1" x14ac:dyDescent="0.25">
      <c r="A31" s="12"/>
      <c r="B31" s="47"/>
      <c r="C31" s="48"/>
      <c r="D31" s="50" t="str">
        <f ca="1">_xlfn.LET(_xlpm.a,A31,_xlpm.c,C31,_xlpm.x,$X$3,_xlpm.y,$Y$3,_xlpm.limInf,$B$51,_xlpm.limSup,$C$51,_xlpm.linhaAnt,A32,IF(_xlpm.a="FÉRIAS","FRS",IF(_xlpm.a="FERIADO","FER",IF(_xlpm.a="NTRAB","NTB",IF(AND(_xlpm.a="ATESTADO",_xlpm.c=""),"ATD",IF(_xlpm.c&lt;&gt;"",IF(_xlpm.c&lt;=_xlpm.x,IF(_xlpm.c&gt;_xlpm.y,"DP","OK"),"ATR"),IF(_xlpm.linhaAnt&lt;_xlpm.limInf,"FAL","")))))))</f>
        <v>FAL</v>
      </c>
      <c r="E31" s="192" t="str">
        <f>IFERROR(IF(C31="","",IF(A33="SÁBADO",IF(ABS((INT($Y$8/100)*60+MOD($Y$8,100))-(INT(C31/100)*60+MOD(C31,100)))&lt;=5,0,(INT($Y$8/100)*60+MOD($Y$8,100))-(INT(C31/100)*60+MOD(C31,100))),IF(ABS((INT($Y$3/100)*60+MOD($Y$3,100))-(INT(C31/100)*60+MOD(C31,100)))&lt;=5,0,(INT($Y$3/100)*60+MOD($Y$3,100))-(INT(C31/100)*60+MOD(C31,100))))),"")</f>
        <v/>
      </c>
      <c r="F31" s="12"/>
      <c r="G31" s="272" t="s">
        <v>10</v>
      </c>
      <c r="H31" s="273"/>
      <c r="I31" s="273"/>
      <c r="J31" s="176" t="str">
        <f>IFERROR(IF(H31="","",IF(F33="SÁBADO",IF(ABS((INT($Y$8/100)*60+MOD($Y$8,100))-(INT(H31/100)*60+MOD(H31,100)))&lt;=5,0,(INT($Y$8/100)*60+MOD($Y$8,100))-(INT(H31/100)*60+MOD(H31,100))),IF(ABS((INT($Y$3/100)*60+MOD($Y$3,100))-(INT(H31/100)*60+MOD(H31,100)))&lt;=5,0,(INT($Y$3/100)*60+MOD($Y$3,100))-(INT(H31/100)*60+MOD(H31,100))))),"")</f>
        <v/>
      </c>
      <c r="K31" s="12"/>
      <c r="L31" s="47"/>
      <c r="M31" s="48"/>
      <c r="N31" s="50" t="str">
        <f ca="1">_xlfn.LET(_xlpm.a,K31,_xlpm.c,M31,_xlpm.x,$X$3,_xlpm.y,$Y$3,_xlpm.limInf,$B$51,_xlpm.limSup,$C$51,_xlpm.linhaAnt,K32,IF(_xlpm.a="FÉRIAS","FRS",IF(_xlpm.a="FERIADO","FER",IF(_xlpm.a="NTRAB","NTB",IF(AND(_xlpm.a="ATESTADO",_xlpm.c=""),"ATD",IF(_xlpm.c&lt;&gt;"",IF(_xlpm.c&lt;=_xlpm.x,IF(_xlpm.c&gt;_xlpm.y,"DP","OK"),"ATR"),IF(_xlpm.linhaAnt&lt;_xlpm.limInf,"FAL","")))))))</f>
        <v/>
      </c>
      <c r="O31" s="192" t="str">
        <f>IF($N$47&lt;&gt;"SIM","",IFERROR(IF(TRIM(M31&amp;"")="","",_xlfn.LET(_xlpm.v,VALUE(TRIM(M31&amp;"")),_xlpm.alvo,IF(K33="SÁBADO",(INT($Y$8/100)*60+MOD($Y$8,100)),(INT($Y$3/100)*60+MOD($Y$3,100))),_xlpm.real,(INT(_xlpm.v/100)*60+MOD(_xlpm.v,100)),_xlpm.dif,_xlpm.alvo-_xlpm.real,IF(ABS(_xlpm.dif)&lt;=5,0,_xlpm.dif))),"ER"))</f>
        <v/>
      </c>
      <c r="P31" s="236"/>
      <c r="Q31" s="235"/>
      <c r="R31" s="190"/>
      <c r="S31" s="239" t="str">
        <f t="shared" si="0"/>
        <v/>
      </c>
      <c r="T31" s="233" t="str">
        <f t="shared" si="1"/>
        <v/>
      </c>
      <c r="U31" s="5"/>
      <c r="V31" s="5"/>
      <c r="W31" s="5"/>
      <c r="Z31" s="33"/>
      <c r="AA31" s="33"/>
      <c r="AB31" s="33"/>
      <c r="AC31" s="33"/>
    </row>
    <row r="32" spans="1:29" x14ac:dyDescent="0.25">
      <c r="A32" s="42">
        <f ca="1">IF($B$51=8,"HOJE",8)</f>
        <v>8</v>
      </c>
      <c r="B32" s="47"/>
      <c r="C32" s="48"/>
      <c r="D32" s="50" t="str">
        <f ca="1">_xlfn.LET(_xlpm.a,A31,_xlpm.c,C32,_xlpm.x,$X$4,_xlpm.limInf,$B$51,_xlpm.limSup,$C$51,_xlpm.linhaAnt,A32,IF(_xlpm.a="FÉRIAS","FRS",IF(_xlpm.a="FERIADO","FER",IF(_xlpm.a="NTRAB","NTB",IF(AND(_xlpm.a="ATESTADO",_xlpm.c=""),"ATD",IF(_xlpm.c&lt;&gt;"",IF(_xlpm.c&gt;=_xlpm.x,"OK","ANT"),IF(_xlpm.linhaAnt&lt;_xlpm.limInf,"FAL","")))))))</f>
        <v>FAL</v>
      </c>
      <c r="E32" s="192" t="str">
        <f>IFERROR(IF(C32="","",IF(ABS((INT($X$4/100)*60+MOD($X$4,100))-(INT(C32/100)*60+MOD(C32,100)))&lt;=5,0,(INT($X$4/100)*60+MOD($X$4,100))-(INT(C32/100)*60+MOD(C32,100))))*-1,"")</f>
        <v/>
      </c>
      <c r="F32" s="42">
        <f ca="1">IF($B$51=18,"HOJE",18)</f>
        <v>18</v>
      </c>
      <c r="G32" s="272"/>
      <c r="H32" s="273"/>
      <c r="I32" s="273"/>
      <c r="J32" s="176" t="str">
        <f>IFERROR(IF(H32="","",IF(ABS((INT($X$4/100)*60+MOD($X$4,100))-(INT(H32/100)*60+MOD(H32,100)))&lt;=5,0,(INT($X$4/100)*60+MOD($X$4,100))-(INT(H32/100)*60+MOD(H32,100))))*-1,"")</f>
        <v/>
      </c>
      <c r="K32" s="42">
        <f ca="1">IF($B$51=28,"HOJE",28)</f>
        <v>28</v>
      </c>
      <c r="L32" s="47"/>
      <c r="M32" s="48"/>
      <c r="N32" s="50" t="str">
        <f ca="1">_xlfn.LET(_xlpm.a,K31,_xlpm.c,M32,_xlpm.x,$X$4,_xlpm.limInf,$B$51,_xlpm.limSup,$C$51,_xlpm.linhaAnt,K32,IF(_xlpm.a="FÉRIAS","FRS",IF(_xlpm.a="FERIADO","FER",IF(_xlpm.a="NTRAB","NTB",IF(AND(_xlpm.a="ATESTADO",_xlpm.c=""),"ATD",IF(_xlpm.c&lt;&gt;"",IF(_xlpm.c&gt;=_xlpm.x,"OK","ANT"),IF(_xlpm.linhaAnt&lt;_xlpm.limInf,"FAL","")))))))</f>
        <v/>
      </c>
      <c r="O32" s="192" t="str">
        <f>IF($N$47&lt;&gt;"SIM","",IFERROR(IF(TRIM(M32&amp;"")="","",_xlfn.LET(_xlpm.v,VALUE(TRIM(M32&amp;"")),_xlpm.alvo,(INT($X$4/100)*60+MOD($X$4,100)),_xlpm.real,(INT(_xlpm.v/100)*60+MOD(_xlpm.v,100)),_xlpm.dif,_xlpm.alvo-_xlpm.real,IF(ABS(_xlpm.dif)&lt;=5,0,_xlpm.dif))*-1),"ER"))</f>
        <v/>
      </c>
      <c r="P32" s="236"/>
      <c r="Q32" s="235"/>
      <c r="R32" s="190"/>
      <c r="S32" s="239" t="str">
        <f t="shared" si="0"/>
        <v/>
      </c>
      <c r="T32" s="233" t="str">
        <f t="shared" si="1"/>
        <v/>
      </c>
      <c r="U32" s="5"/>
      <c r="V32" s="5"/>
      <c r="W32" s="5"/>
      <c r="Z32" s="33"/>
      <c r="AA32" s="33"/>
      <c r="AB32" s="33"/>
      <c r="AC32" s="33"/>
    </row>
    <row r="33" spans="1:29" x14ac:dyDescent="0.25">
      <c r="A33" s="42" t="str">
        <f>IF(A29="SÁBADO","DOMINGO",IF(A29="DOMINGO","SEGUNDA",IF(A29="SEGUNDA","TERÇA",IF(A29="SEGUNDA","TERÇA",IF(A29="TERÇA","QUARTA",IF(A29="QUARTA","QUINTA",IF(A29="QUINTA","SEXTA",IF(A29="SEXTA","SÁBADO","ERRO"))))))))</f>
        <v>DOMINGO</v>
      </c>
      <c r="B33" s="47"/>
      <c r="C33" s="48"/>
      <c r="D33" s="50" t="str">
        <f ca="1">_xlfn.LET(_xlpm.a,A31,_xlpm.c,C33,_xlpm.x,$X$5,_xlpm.y,$Y$5,_xlpm.limInf,$B$51,_xlpm.limSup,$C$51,_xlpm.linhaAnt,A32,IF(_xlpm.a="FÉRIAS","FRS",IF(_xlpm.a="FERIADO","FER",IF(_xlpm.a="NTRAB","NTB",IF(AND(_xlpm.a="ATESTADO",_xlpm.c=""),"ATD",IF(_xlpm.c&lt;&gt;"",IF(_xlpm.c&lt;=_xlpm.x,IF(_xlpm.c&gt;_xlpm.y,"DP","OK"),"ATR"),IF(_xlpm.linhaAnt&lt;_xlpm.limInf,"FAL","")))))))</f>
        <v>FAL</v>
      </c>
      <c r="E33" s="192" t="str">
        <f>IFERROR(IF(C33="","",IF(ABS((INT($Y$5/100)*60+MOD($Y$5,100))-(INT(C33/100)*60+MOD(C33,100)))&lt;=5,0,(INT($Y$5/100)*60+MOD($Y$5,100))-(INT(C33/100)*60+MOD(C33,100)))),"")</f>
        <v/>
      </c>
      <c r="F33" s="42" t="str">
        <f>IF(F29="SÁBADO","DOMINGO",IF(F29="DOMINGO","SEGUNDA",IF(F29="SEGUNDA","TERÇA",IF(F29="SEGUNDA","TERÇA",IF(F29="TERÇA","QUARTA",IF(F29="QUARTA","QUINTA",IF(F29="QUINTA","SEXTA",IF(F29="SEXTA","SÁBADO","ERRO"))))))))</f>
        <v>QUARTA</v>
      </c>
      <c r="G33" s="272"/>
      <c r="H33" s="273"/>
      <c r="I33" s="273"/>
      <c r="J33" s="176" t="str">
        <f>IFERROR(IF(H33="","",IF(ABS((INT($Y$5/100)*60+MOD($Y$5,100))-(INT(H33/100)*60+MOD(H33,100)))&lt;=5,0,(INT($Y$5/100)*60+MOD($Y$5,100))-(INT(H33/100)*60+MOD(H33,100)))),"")</f>
        <v/>
      </c>
      <c r="K33" s="42" t="str">
        <f>IF(K29="SÁBADO","DOMINGO",IF(K29="DOMINGO","SEGUNDA",IF(K29="SEGUNDA","TERÇA",IF(K29="SEGUNDA","TERÇA",IF(K29="TERÇA","QUARTA",IF(K29="QUARTA","QUINTA",IF(K29="QUINTA","SEXTA",IF(K29="SEXTA","SÁBADO","ERRO"))))))))</f>
        <v>SÁBADO</v>
      </c>
      <c r="L33" s="47"/>
      <c r="M33" s="48"/>
      <c r="N33" s="50" t="str">
        <f ca="1">_xlfn.LET(_xlpm.a,K31,_xlpm.c,M33,_xlpm.x,$X$5,_xlpm.y,$Y$5,_xlpm.limInf,$B$51,_xlpm.limSup,$C$51,_xlpm.linhaAnt,K32,IF(_xlpm.a="FÉRIAS","FRS",IF(_xlpm.a="FERIADO","FER",IF(_xlpm.a="NTRAB","NTB",IF(AND(_xlpm.a="ATESTADO",_xlpm.c=""),"ATD",IF(_xlpm.c&lt;&gt;"",IF(_xlpm.c&lt;=_xlpm.x,IF(_xlpm.c&gt;_xlpm.y,"DP","OK"),"ATR"),IF(_xlpm.linhaAnt&lt;_xlpm.limInf,"FAL","")))))))</f>
        <v/>
      </c>
      <c r="O33" s="192" t="str">
        <f>IF($N$47&lt;&gt;"SIM","",IFERROR(IF(TRIM(M33&amp;"")="","",_xlfn.LET(_xlpm.v,VALUE(TRIM(M33&amp;"")),_xlpm.alvo,(INT($Y$5/100)*60+MOD($Y$5,100)),_xlpm.real,(INT(_xlpm.v/100)*60+MOD(_xlpm.v,100)),_xlpm.dif,_xlpm.alvo-_xlpm.real,IF(ABS(_xlpm.dif)&lt;=5,0,_xlpm.dif))),"ER"))</f>
        <v/>
      </c>
      <c r="P33" s="231"/>
      <c r="Q33" s="235"/>
      <c r="R33" s="190"/>
      <c r="S33" s="239" t="str">
        <f t="shared" si="0"/>
        <v/>
      </c>
      <c r="T33" s="233" t="str">
        <f t="shared" si="1"/>
        <v/>
      </c>
      <c r="U33" s="5"/>
      <c r="V33" s="5"/>
      <c r="W33" s="5"/>
      <c r="Z33" s="33"/>
      <c r="AA33" s="33"/>
      <c r="AB33" s="33"/>
      <c r="AC33" s="33"/>
    </row>
    <row r="34" spans="1:29" x14ac:dyDescent="0.25">
      <c r="A34" s="82"/>
      <c r="B34" s="47"/>
      <c r="C34" s="48"/>
      <c r="D34" s="50" t="str">
        <f ca="1">_xlfn.LET(_xlpm.a,A31,_xlpm.c,C34,_xlpm.x,$X$6,_xlpm.limInf,$B$51,_xlpm.limSup,$C$51,_xlpm.linhaAnt,A32,IF(_xlpm.a="FÉRIAS","FRS",IF(_xlpm.a="FERIADO","FER",IF(_xlpm.a="NTRAB","NTB",IF(AND(_xlpm.a="ATESTADO",_xlpm.c=""),"ATD",IF(_xlpm.c&lt;&gt;"",IF(_xlpm.c&gt;=_xlpm.x,"OK","ANT"),IF(_xlpm.linhaAnt&lt;_xlpm.limInf,"FAL","")))))))</f>
        <v>FAL</v>
      </c>
      <c r="E34" s="192" t="str">
        <f>IFERROR(IF(C34="","",IF(ABS((INT($X$6/100)*60+MOD($X$6,100))-(INT(C34/100)*60+MOD(C34,100)))&lt;=5,0,(INT($X$6/100)*60+MOD($X$6,100))-(INT(C34/100)*60+MOD(C34,100))))*-1,"")</f>
        <v/>
      </c>
      <c r="F34" s="82"/>
      <c r="G34" s="272"/>
      <c r="H34" s="273"/>
      <c r="I34" s="273"/>
      <c r="J34" s="176" t="str">
        <f>IFERROR(IF(H34="","",IF(ABS((INT($X$6/100)*60+MOD($X$6,100))-(INT(H34/100)*60+MOD(H34,100)))&lt;=5,0,(INT($X$6/100)*60+MOD($X$6,100))-(INT(H34/100)*60+MOD(H34,100))))*-1,"")</f>
        <v/>
      </c>
      <c r="K34" s="40" t="b">
        <v>1</v>
      </c>
      <c r="L34" s="47"/>
      <c r="M34" s="48"/>
      <c r="N34" s="50" t="str">
        <f ca="1">_xlfn.LET(_xlpm.a,K31,_xlpm.c,M34,_xlpm.x,$X$6,_xlpm.limInf,$B$51,_xlpm.limSup,$C$51,_xlpm.linhaAnt,K32,IF(_xlpm.a="FÉRIAS","FRS",IF(_xlpm.a="FERIADO","FER",IF(_xlpm.a="NTRAB","NTB",IF(AND(_xlpm.a="ATESTADO",_xlpm.c=""),"ATD",IF(_xlpm.c&lt;&gt;"",IF(_xlpm.c&gt;=_xlpm.x,"OK","ANT"),IF(_xlpm.linhaAnt&lt;_xlpm.limInf,"FAL","")))))))</f>
        <v/>
      </c>
      <c r="O34" s="192" t="str">
        <f>IF($N$47&lt;&gt;"SIM","",IFERROR(IF(TRIM(M34&amp;"")="","",_xlfn.LET(_xlpm.v,VALUE(TRIM(M34&amp;"")),_xlpm.alvo,(INT($X$6/100)*60+MOD($X$6,100)),_xlpm.real,(INT(_xlpm.v/100)*60+MOD(_xlpm.v,100)),_xlpm.dif,_xlpm.alvo-_xlpm.real,IF(ABS(_xlpm.dif)&lt;=5,0,_xlpm.dif))*-1),"ER"))</f>
        <v/>
      </c>
      <c r="P34" s="231"/>
      <c r="Q34" s="235"/>
      <c r="R34" s="190"/>
      <c r="S34" s="239" t="str">
        <f t="shared" si="0"/>
        <v/>
      </c>
      <c r="T34" s="233" t="str">
        <f t="shared" si="1"/>
        <v/>
      </c>
      <c r="U34" s="5"/>
      <c r="V34" s="5"/>
      <c r="W34" s="5"/>
      <c r="Z34" s="33"/>
      <c r="AA34" s="33"/>
      <c r="AB34" s="33"/>
      <c r="AC34" s="33"/>
    </row>
    <row r="35" spans="1:29" ht="15" customHeight="1" x14ac:dyDescent="0.25">
      <c r="A35" s="11"/>
      <c r="B35" s="46"/>
      <c r="C35" s="7"/>
      <c r="D35" s="49" t="str">
        <f ca="1">_xlfn.LET(_xlpm.a,A35,_xlpm.c,C35,_xlpm.x,$X$3,_xlpm.y,$Y$3,_xlpm.limInf,$B$51,_xlpm.limSup,$C$51,_xlpm.linhaAnt,A36,IF(_xlpm.a="FÉRIAS","FRS",IF(_xlpm.a="FERIADO","FER",IF(_xlpm.a="NTRAB","NTB",IF(AND(_xlpm.a="ATESTADO",_xlpm.c=""),"ATD",IF(_xlpm.c&lt;&gt;"",IF(_xlpm.c&lt;=_xlpm.x,IF(_xlpm.c&gt;_xlpm.y,"DP","OK"),"ATR"),IF(_xlpm.linhaAnt&lt;_xlpm.limInf,"FAL","")))))))</f>
        <v>FAL</v>
      </c>
      <c r="E35" s="192" t="str">
        <f>IFERROR(IF(C35="","",IF(A37="SÁBADO",IF(ABS((INT($Y$8/100)*60+MOD($Y$8,100))-(INT(C35/100)*60+MOD(C35,100)))&lt;=5,0,(INT($Y$8/100)*60+MOD($Y$8,100))-(INT(C35/100)*60+MOD(C35,100))),IF(ABS((INT($Y$3/100)*60+MOD($Y$3,100))-(INT(C35/100)*60+MOD(C35,100)))&lt;=5,0,(INT($Y$3/100)*60+MOD($Y$3,100))-(INT(C35/100)*60+MOD(C35,100))))),"")</f>
        <v/>
      </c>
      <c r="F35" s="11"/>
      <c r="G35" s="46"/>
      <c r="H35" s="7"/>
      <c r="I35" s="49" t="str">
        <f ca="1">_xlfn.LET(_xlpm.a,F35,_xlpm.c,H35,_xlpm.x,$X$3,_xlpm.y,$Y$3,_xlpm.limInf,$B$51,_xlpm.limSup,$C$51,_xlpm.linhaAnt,F36,IF(_xlpm.a="FÉRIAS","FRS",IF(_xlpm.a="FERIADO","FER",IF(_xlpm.a="NTRAB","NTB",IF(AND(_xlpm.a="ATESTADO",_xlpm.c=""),"ATD",IF(_xlpm.c&lt;&gt;"",IF(_xlpm.c&lt;=_xlpm.x,IF(_xlpm.c&gt;_xlpm.y,"DP","OK"),"ATR"),IF(_xlpm.linhaAnt&lt;_xlpm.limInf,"FAL","")))))))</f>
        <v/>
      </c>
      <c r="J35" s="176" t="str">
        <f>IFERROR(IF(H35="","",IF(F37="SÁBADO",IF(ABS((INT($Y$8/100)*60+MOD($Y$8,100))-(INT(H35/100)*60+MOD(H35,100)))&lt;=5,0,(INT($Y$8/100)*60+MOD($Y$8,100))-(INT(H35/100)*60+MOD(H35,100))),IF(ABS((INT($Y$3/100)*60+MOD($Y$3,100))-(INT(H35/100)*60+MOD(H35,100)))&lt;=5,0,(INT($Y$3/100)*60+MOD($Y$3,100))-(INT(H35/100)*60+MOD(H35,100))))),"")</f>
        <v/>
      </c>
      <c r="K35" s="11"/>
      <c r="L35" s="46"/>
      <c r="M35" s="7"/>
      <c r="N35" s="49" t="str">
        <f ca="1">_xlfn.LET(_xlpm.a,K35,_xlpm.c,M35,_xlpm.x,$X$3,_xlpm.y,$Y$3,_xlpm.limInf,$B$51,_xlpm.limSup,$C$51,_xlpm.linhaAnt,K36,IF(_xlpm.a="FÉRIAS","FRS",IF(_xlpm.a="FERIADO","FER",IF(_xlpm.a="NTRAB","NTB",IF(AND(_xlpm.a="ATESTADO",_xlpm.c=""),"ATD",IF(_xlpm.c&lt;&gt;"",IF(_xlpm.c&lt;=_xlpm.x,IF(_xlpm.c&gt;_xlpm.y,"DP","OK"),"ATR"),IF(_xlpm.linhaAnt&lt;_xlpm.limInf,"FAL","")))))))</f>
        <v/>
      </c>
      <c r="O35" s="192" t="str">
        <f>IF($N$47&lt;&gt;"SIM","",IFERROR(IF(TRIM(M35&amp;"")="","",_xlfn.LET(_xlpm.v,VALUE(TRIM(M35&amp;"")),_xlpm.alvo,IF(K37="SÁBADO",(INT($Y$8/100)*60+MOD($Y$8,100)),(INT($Y$3/100)*60+MOD($Y$3,100))),_xlpm.real,(INT(_xlpm.v/100)*60+MOD(_xlpm.v,100)),_xlpm.dif,_xlpm.alvo-_xlpm.real,IF(ABS(_xlpm.dif)&lt;=5,0,_xlpm.dif))),"ER"))</f>
        <v/>
      </c>
      <c r="P35" s="231"/>
      <c r="Q35" s="235"/>
      <c r="R35" s="190"/>
      <c r="S35" s="239" t="str">
        <f t="shared" si="0"/>
        <v/>
      </c>
      <c r="T35" s="233" t="str">
        <f t="shared" si="1"/>
        <v/>
      </c>
      <c r="U35" s="5"/>
      <c r="V35" s="5"/>
      <c r="W35" s="5"/>
      <c r="Z35" s="33"/>
      <c r="AA35" s="33"/>
      <c r="AB35" s="33"/>
      <c r="AC35" s="33"/>
    </row>
    <row r="36" spans="1:29" x14ac:dyDescent="0.25">
      <c r="A36" s="41">
        <f ca="1">IF($B$51=9,"HOJE",9)</f>
        <v>9</v>
      </c>
      <c r="B36" s="46"/>
      <c r="C36" s="7"/>
      <c r="D36" s="49" t="str">
        <f ca="1">_xlfn.LET(_xlpm.a,A35,_xlpm.c,C36,_xlpm.x,$X$4,_xlpm.limInf,$B$51,_xlpm.limSup,$C$51,_xlpm.linhaAnt,A36,IF(_xlpm.a="FÉRIAS","FRS",IF(_xlpm.a="FERIADO","FER",IF(_xlpm.a="NTRAB","NTB",IF(AND(_xlpm.a="ATESTADO",_xlpm.c=""),"ATD",IF(_xlpm.c&lt;&gt;"",IF(_xlpm.c&gt;=_xlpm.x,"OK","ANT"),IF(_xlpm.linhaAnt&lt;_xlpm.limInf,"FAL","")))))))</f>
        <v>FAL</v>
      </c>
      <c r="E36" s="192" t="str">
        <f>IFERROR(IF(C36="","",IF(ABS((INT($X$4/100)*60+MOD($X$4,100))-(INT(C36/100)*60+MOD(C36,100)))&lt;=5,0,(INT($X$4/100)*60+MOD($X$4,100))-(INT(C36/100)*60+MOD(C36,100))))*-1,"")</f>
        <v/>
      </c>
      <c r="F36" s="41">
        <f ca="1">IF($B$51=19,"HOJE",19)</f>
        <v>19</v>
      </c>
      <c r="G36" s="46"/>
      <c r="H36" s="7"/>
      <c r="I36" s="49" t="str">
        <f ca="1">_xlfn.LET(_xlpm.a,F35,_xlpm.c,H36,_xlpm.x,$X$4,_xlpm.limInf,$B$51,_xlpm.limSup,$C$51,_xlpm.linhaAnt,F36,IF(_xlpm.a="FÉRIAS","FRS",IF(_xlpm.a="FERIADO","FER",IF(_xlpm.a="NTRAB","NTB",IF(AND(_xlpm.a="ATESTADO",_xlpm.c=""),"ATD",IF(_xlpm.c&lt;&gt;"",IF(_xlpm.c&gt;=_xlpm.x,"OK","ANT"),IF(_xlpm.linhaAnt&lt;_xlpm.limInf,"FAL","")))))))</f>
        <v/>
      </c>
      <c r="J36" s="176" t="str">
        <f>IFERROR(IF(H36="","",IF(ABS((INT($X$4/100)*60+MOD($X$4,100))-(INT(H36/100)*60+MOD(H36,100)))&lt;=5,0,(INT($X$4/100)*60+MOD($X$4,100))-(INT(H36/100)*60+MOD(H36,100))))*-1,"")</f>
        <v/>
      </c>
      <c r="K36" s="37">
        <f ca="1">IF($B$51=29,"HOJE",29)</f>
        <v>29</v>
      </c>
      <c r="L36" s="46"/>
      <c r="M36" s="7"/>
      <c r="N36" s="49" t="str">
        <f ca="1">_xlfn.LET(_xlpm.a,K35,_xlpm.c,M36,_xlpm.x,$X$4,_xlpm.limInf,$B$51,_xlpm.limSup,$C$51,_xlpm.linhaAnt,K36,IF(_xlpm.a="FÉRIAS","FRS",IF(_xlpm.a="FERIADO","FER",IF(_xlpm.a="NTRAB","NTB",IF(AND(_xlpm.a="ATESTADO",_xlpm.c=""),"ATD",IF(_xlpm.c&lt;&gt;"",IF(_xlpm.c&gt;=_xlpm.x,"OK","ANT"),IF(_xlpm.linhaAnt&lt;_xlpm.limInf,"FAL","")))))))</f>
        <v/>
      </c>
      <c r="O36" s="192" t="str">
        <f>IF($N$47&lt;&gt;"SIM","",IFERROR(IF(TRIM(M36&amp;"")="","",_xlfn.LET(_xlpm.v,VALUE(TRIM(M36&amp;"")),_xlpm.alvo,(INT($X$4/100)*60+MOD($X$4,100)),_xlpm.real,(INT(_xlpm.v/100)*60+MOD(_xlpm.v,100)),_xlpm.dif,_xlpm.alvo-_xlpm.real,IF(ABS(_xlpm.dif)&lt;=5,0,_xlpm.dif))*-1),"ER"))</f>
        <v/>
      </c>
      <c r="P36" s="231"/>
      <c r="Q36" s="235"/>
      <c r="R36" s="190"/>
      <c r="S36" s="239" t="str">
        <f t="shared" si="0"/>
        <v/>
      </c>
      <c r="T36" s="233" t="str">
        <f t="shared" si="1"/>
        <v/>
      </c>
      <c r="U36" s="5"/>
      <c r="V36" s="5"/>
      <c r="W36" s="5"/>
    </row>
    <row r="37" spans="1:29" x14ac:dyDescent="0.25">
      <c r="A37" s="41" t="str">
        <f>IF(A33="SÁBADO","DOMINGO",IF(A33="DOMINGO","SEGUNDA",IF(A33="SEGUNDA","TERÇA",IF(A33="SEGUNDA","TERÇA",IF(A33="TERÇA","QUARTA",IF(A33="QUARTA","QUINTA",IF(A33="QUINTA","SEXTA",IF(A33="SEXTA","SÁBADO","ERRO"))))))))</f>
        <v>SEGUNDA</v>
      </c>
      <c r="B37" s="46"/>
      <c r="C37" s="7"/>
      <c r="D37" s="49" t="str">
        <f ca="1">_xlfn.LET(_xlpm.a,A35,_xlpm.c,C37,_xlpm.x,$X$5,_xlpm.y,$Y$5,_xlpm.limInf,$B$51,_xlpm.limSup,$C$51,_xlpm.linhaAnt,A36,IF(_xlpm.a="FÉRIAS","FRS",IF(_xlpm.a="FERIADO","FER",IF(_xlpm.a="NTRAB","NTB",IF(AND(_xlpm.a="ATESTADO",_xlpm.c=""),"ATD",IF(_xlpm.c&lt;&gt;"",IF(_xlpm.c&lt;=_xlpm.x,IF(_xlpm.c&gt;_xlpm.y,"DP","OK"),"ATR"),IF(_xlpm.linhaAnt&lt;_xlpm.limInf,"FAL","")))))))</f>
        <v>FAL</v>
      </c>
      <c r="E37" s="192" t="str">
        <f>IFERROR(IF(C37="","",IF(ABS((INT($Y$5/100)*60+MOD($Y$5,100))-(INT(C37/100)*60+MOD(C37,100)))&lt;=5,0,(INT($Y$5/100)*60+MOD($Y$5,100))-(INT(C37/100)*60+MOD(C37,100)))),"")</f>
        <v/>
      </c>
      <c r="F37" s="41" t="str">
        <f>IF(F33="SÁBADO","DOMINGO",IF(F33="DOMINGO","SEGUNDA",IF(F33="SEGUNDA","TERÇA",IF(F33="SEGUNDA","TERÇA",IF(F33="TERÇA","QUARTA",IF(F33="QUARTA","QUINTA",IF(F33="QUINTA","SEXTA",IF(F33="SEXTA","SÁBADO","ERRO"))))))))</f>
        <v>QUINTA</v>
      </c>
      <c r="G37" s="46"/>
      <c r="H37" s="7"/>
      <c r="I37" s="49" t="str">
        <f ca="1">_xlfn.LET(_xlpm.a,F35,_xlpm.c,H37,_xlpm.x,$X$5,_xlpm.y,$Y$5,_xlpm.limInf,$B$51,_xlpm.limSup,$C$51,_xlpm.linhaAnt,F36,IF(_xlpm.a="FÉRIAS","FRS",IF(_xlpm.a="FERIADO","FER",IF(_xlpm.a="NTRAB","NTB",IF(AND(_xlpm.a="ATESTADO",_xlpm.c=""),"ATD",IF(_xlpm.c&lt;&gt;"",IF(_xlpm.c&lt;=_xlpm.x,IF(_xlpm.c&gt;_xlpm.y,"DP","OK"),"ATR"),IF(_xlpm.linhaAnt&lt;_xlpm.limInf,"FAL","")))))))</f>
        <v/>
      </c>
      <c r="J37" s="176" t="str">
        <f>IFERROR(IF(H37="","",IF(ABS((INT($Y$5/100)*60+MOD($Y$5,100))-(INT(H37/100)*60+MOD(H37,100)))&lt;=5,0,(INT($Y$5/100)*60+MOD($Y$5,100))-(INT(H37/100)*60+MOD(H37,100)))),"")</f>
        <v/>
      </c>
      <c r="K37" s="37" t="str">
        <f ca="1">IF(K36&gt;C53,"",IF(K33="SÁBADO","DOMINGO",IF(K33="DOMINGO","SEGUNDA",IF(K33="SEGUNDA","TERÇA",IF(K33="SEGUNDA","TERÇA",IF(K33="TERÇA","QUARTA",IF(K33="QUARTA","QUINTA",IF(K33="QUINTA","SEXTA",IF(K33="SEXTA","SÁBADO","ERRO")))))))))</f>
        <v>DOMINGO</v>
      </c>
      <c r="L37" s="46"/>
      <c r="M37" s="7"/>
      <c r="N37" s="49" t="str">
        <f ca="1">_xlfn.LET(_xlpm.a,K35,_xlpm.c,M37,_xlpm.x,$X$5,_xlpm.y,$Y$5,_xlpm.limInf,$B$51,_xlpm.limSup,$C$51,_xlpm.linhaAnt,K36,IF(_xlpm.a="FÉRIAS","FRS",IF(_xlpm.a="FERIADO","FER",IF(_xlpm.a="NTRAB","NTB",IF(AND(_xlpm.a="ATESTADO",_xlpm.c=""),"ATD",IF(_xlpm.c&lt;&gt;"",IF(_xlpm.c&lt;=_xlpm.x,IF(_xlpm.c&gt;_xlpm.y,"DP","OK"),"ATR"),IF(_xlpm.linhaAnt&lt;_xlpm.limInf,"FAL","")))))))</f>
        <v/>
      </c>
      <c r="O37" s="192" t="str">
        <f>IF($N$47&lt;&gt;"SIM","",IFERROR(IF(TRIM(M37&amp;"")="","",_xlfn.LET(_xlpm.v,VALUE(TRIM(M37&amp;"")),_xlpm.alvo,(INT($Y$5/100)*60+MOD($Y$5,100)),_xlpm.real,(INT(_xlpm.v/100)*60+MOD(_xlpm.v,100)),_xlpm.dif,_xlpm.alvo-_xlpm.real,IF(ABS(_xlpm.dif)&lt;=5,0,_xlpm.dif))),"ER"))</f>
        <v/>
      </c>
      <c r="P37" s="236"/>
      <c r="Q37" s="235"/>
      <c r="R37" s="190"/>
      <c r="S37" s="239" t="str">
        <f t="shared" si="0"/>
        <v/>
      </c>
      <c r="T37" s="233" t="str">
        <f t="shared" si="1"/>
        <v/>
      </c>
      <c r="U37" s="5"/>
      <c r="V37" s="5"/>
    </row>
    <row r="38" spans="1:29" x14ac:dyDescent="0.25">
      <c r="A38" s="38"/>
      <c r="B38" s="46"/>
      <c r="C38" s="7"/>
      <c r="D38" s="49" t="str">
        <f ca="1">_xlfn.LET(_xlpm.a,A35,_xlpm.c,C38,_xlpm.x,$X$6,_xlpm.limInf,$B$51,_xlpm.limSup,$C$51,_xlpm.linhaAnt,A36,IF(_xlpm.a="FÉRIAS","FRS",IF(_xlpm.a="FERIADO","FER",IF(_xlpm.a="NTRAB","NTB",IF(AND(_xlpm.a="ATESTADO",_xlpm.c=""),"ATD",IF(_xlpm.c&lt;&gt;"",IF(_xlpm.c&gt;=_xlpm.x,"OK","ANT"),IF(_xlpm.linhaAnt&lt;_xlpm.limInf,"FAL","")))))))</f>
        <v>FAL</v>
      </c>
      <c r="E38" s="192" t="str">
        <f>IFERROR(IF(C38="","",IF(ABS((INT($X$6/100)*60+MOD($X$6,100))-(INT(C38/100)*60+MOD(C38,100)))&lt;=5,0,(INT($X$6/100)*60+MOD($X$6,100))-(INT(C38/100)*60+MOD(C38,100))))*-1,"")</f>
        <v/>
      </c>
      <c r="F38" s="38"/>
      <c r="G38" s="46"/>
      <c r="H38" s="7"/>
      <c r="I38" s="49" t="str">
        <f ca="1">_xlfn.LET(_xlpm.a,F35,_xlpm.c,H38,_xlpm.x,$X$6,_xlpm.limInf,$B$51,_xlpm.limSup,$C$51,_xlpm.linhaAnt,F36,IF(_xlpm.a="FÉRIAS","FRS",IF(_xlpm.a="FERIADO","FER",IF(_xlpm.a="NTRAB","NTB",IF(AND(_xlpm.a="ATESTADO",_xlpm.c=""),"ATD",IF(_xlpm.c&lt;&gt;"",IF(_xlpm.c&gt;=_xlpm.x,"OK","ANT"),IF(_xlpm.linhaAnt&lt;_xlpm.limInf,"FAL","")))))))</f>
        <v/>
      </c>
      <c r="J38" s="176" t="str">
        <f>IFERROR(IF(H38="","",IF(ABS((INT($X$6/100)*60+MOD($X$6,100))-(INT(H38/100)*60+MOD(H38,100)))&lt;=5,0,(INT($X$6/100)*60+MOD($X$6,100))-(INT(H38/100)*60+MOD(H38,100))))*-1,"")</f>
        <v/>
      </c>
      <c r="K38" s="38"/>
      <c r="L38" s="46"/>
      <c r="M38" s="7"/>
      <c r="N38" s="49" t="str">
        <f ca="1">_xlfn.LET(_xlpm.a,K35,_xlpm.c,M38,_xlpm.x,$X$6,_xlpm.limInf,$B$51,_xlpm.limSup,$C$51,_xlpm.linhaAnt,K36,IF(_xlpm.a="FÉRIAS","FRS",IF(_xlpm.a="FERIADO","FER",IF(_xlpm.a="NTRAB","NTB",IF(AND(_xlpm.a="ATESTADO",_xlpm.c=""),"ATD",IF(_xlpm.c&lt;&gt;"",IF(_xlpm.c&gt;=_xlpm.x,"OK","ANT"),IF(_xlpm.linhaAnt&lt;_xlpm.limInf,"FAL","")))))))</f>
        <v/>
      </c>
      <c r="O38" s="192" t="str">
        <f>IF($N$47&lt;&gt;"SIM","",IFERROR(IF(TRIM(M38&amp;"")="","",_xlfn.LET(_xlpm.v,VALUE(TRIM(M38&amp;"")),_xlpm.alvo,(INT($X$6/100)*60+MOD($X$6,100)),_xlpm.real,(INT(_xlpm.v/100)*60+MOD(_xlpm.v,100)),_xlpm.dif,_xlpm.alvo-_xlpm.real,IF(ABS(_xlpm.dif)&lt;=5,0,_xlpm.dif))*-1),"ER"))</f>
        <v/>
      </c>
      <c r="P38" s="231"/>
      <c r="Q38" s="235"/>
      <c r="R38" s="190"/>
      <c r="S38" s="239" t="str">
        <f t="shared" si="0"/>
        <v/>
      </c>
      <c r="T38" s="233" t="str">
        <f t="shared" si="1"/>
        <v/>
      </c>
      <c r="U38" s="5"/>
      <c r="V38" s="5"/>
    </row>
    <row r="39" spans="1:29" ht="15" customHeight="1" x14ac:dyDescent="0.25">
      <c r="A39" s="12"/>
      <c r="B39" s="47"/>
      <c r="C39" s="48"/>
      <c r="D39" s="50" t="str">
        <f ca="1">_xlfn.LET(_xlpm.a,A39,_xlpm.c,C39,_xlpm.x,$X$8,_xlpm.y,$Y$8,_xlpm.limInf,$B$51,_xlpm.limSup,$C$51,_xlpm.linhaAnt,A40,IF(_xlpm.a="FÉRIAS","FRS",IF(_xlpm.a="NTRAB","NT",IF(AND(_xlpm.a="ATESTADO",_xlpm.c=""),"ATD",IF(_xlpm.a="FERIADO","FER",IF(_xlpm.c&lt;&gt;"",IF(_xlpm.c&lt;=_xlpm.x,IF(_xlpm.c&gt;_xlpm.y,"DP","OK"),"ATR"),IF(_xlpm.linhaAnt&lt;_xlpm.limInf,"FAL","")))))))</f>
        <v/>
      </c>
      <c r="E39" s="192" t="str">
        <f>IFERROR(IF(C39="","",IF(A41="SÁBADO",IF(ABS((INT($Y$8/100)*60+MOD($Y$8,100))-(INT(C39/100)*60+MOD(C39,100)))&lt;=5,0,(INT($Y$8/100)*60+MOD($Y$8,100))-(INT(C39/100)*60+MOD(C39,100))),IF(ABS((INT($Y$3/100)*60+MOD($Y$3,100))-(INT(C39/100)*60+MOD(C39,100)))&lt;=5,0,(INT($Y$3/100)*60+MOD($Y$3,100))-(INT(C39/100)*60+MOD(C39,100))))),"")</f>
        <v/>
      </c>
      <c r="F39" s="12"/>
      <c r="G39" s="47"/>
      <c r="H39" s="48"/>
      <c r="I39" s="50" t="str">
        <f ca="1">_xlfn.LET(_xlpm.a,F39,_xlpm.c,H39,_xlpm.x,$X$3,_xlpm.y,$Y$3,_xlpm.limInf,$B$51,_xlpm.limSup,$C$51,_xlpm.linhaAnt,F40,IF(_xlpm.a="FÉRIAS","FRS",IF(_xlpm.a="FERIADO","FER",IF(_xlpm.a="NTRAB","NTB",IF(AND(_xlpm.a="ATESTADO",_xlpm.c=""),"ATD",IF(_xlpm.c&lt;&gt;"",IF(_xlpm.c&lt;=_xlpm.x,IF(_xlpm.c&gt;_xlpm.y,"DP","OK"),"ATR"),IF(_xlpm.linhaAnt&lt;_xlpm.limInf,"FAL","")))))))</f>
        <v/>
      </c>
      <c r="J39" s="176" t="str">
        <f>IFERROR(IF(H39="","",IF(F41="SÁBADO",IF(ABS((INT($Y$8/100)*60+MOD($Y$8,100))-(INT(H39/100)*60+MOD(H39,100)))&lt;=5,0,(INT($Y$8/100)*60+MOD($Y$8,100))-(INT(H39/100)*60+MOD(H39,100))),IF(ABS((INT($Y$3/100)*60+MOD($Y$3,100))-(INT(H39/100)*60+MOD(H39,100)))&lt;=5,0,(INT($Y$3/100)*60+MOD($Y$3,100))-(INT(H39/100)*60+MOD(H39,100))))),"")</f>
        <v/>
      </c>
      <c r="K39" s="12"/>
      <c r="L39" s="47"/>
      <c r="M39" s="48"/>
      <c r="N39" s="50" t="str">
        <f ca="1">_xlfn.LET(_xlpm.a,K39,_xlpm.c,M39,_xlpm.x,$X$3,_xlpm.y,$Y$3,_xlpm.limInf,$B$51,_xlpm.limSup,$C$51,_xlpm.linhaAnt,K40,IF(_xlpm.a="FÉRIAS","FRS",IF(_xlpm.a="FERIADO","FER",IF(_xlpm.a="NTRAB","NTB",IF(AND(_xlpm.a="ATESTADO",_xlpm.c=""),"ATD",IF(_xlpm.c&lt;&gt;"",IF(_xlpm.c&lt;=_xlpm.x,IF(_xlpm.c&gt;_xlpm.y,"DP","OK"),"ATR"),IF(_xlpm.linhaAnt&lt;_xlpm.limInf,"FAL","")))))))</f>
        <v/>
      </c>
      <c r="O39" s="192" t="str">
        <f>IF($N$47&lt;&gt;"SIM","",IFERROR(IF(TRIM(M39&amp;"")="","",_xlfn.LET(_xlpm.v,VALUE(TRIM(M39&amp;"")),_xlpm.alvo,IF(K41="SÁBADO",(INT($Y$8/100)*60+MOD($Y$8,100)),(INT($Y$3/100)*60+MOD($Y$3,100))),_xlpm.real,(INT(_xlpm.v/100)*60+MOD(_xlpm.v,100)),_xlpm.dif,_xlpm.alvo-_xlpm.real,IF(ABS(_xlpm.dif)&lt;=5,0,_xlpm.dif))),"ER"))</f>
        <v/>
      </c>
      <c r="P39" s="231"/>
      <c r="Q39" s="235"/>
      <c r="R39" s="190"/>
      <c r="S39" s="239" t="str">
        <f t="shared" si="0"/>
        <v/>
      </c>
      <c r="T39" s="233" t="str">
        <f t="shared" si="1"/>
        <v/>
      </c>
      <c r="U39" s="5"/>
      <c r="V39" s="5"/>
    </row>
    <row r="40" spans="1:29" x14ac:dyDescent="0.25">
      <c r="A40" s="42" t="str">
        <f ca="1">IF($B$51=10,"HOJE",10)</f>
        <v>HOJE</v>
      </c>
      <c r="B40" s="47"/>
      <c r="C40" s="48"/>
      <c r="D40" s="50" t="str">
        <f ca="1">_xlfn.LET(_xlpm.a,A39,_xlpm.c,C40,_xlpm.x,$X$9,_xlpm.limInf,$B$51,_xlpm.limSup,$C$51,_xlpm.linhaAnt,A40,IF(_xlpm.a="FÉRIAS","FRS",IF(_xlpm.a="NTRAB","NT",IF(AND(_xlpm.a="ATESTADO",_xlpm.c=""),"ATD",IF(_xlpm.a="FERIADO","FER",IF(_xlpm.c&lt;&gt;"",IF(_xlpm.c&gt;=_xlpm.x,"OK","ANT"),IF(_xlpm.linhaAnt&lt;_xlpm.limInf,"FAL","")))))))</f>
        <v/>
      </c>
      <c r="E40" s="192" t="str">
        <f>IFERROR(IF(C40="","",IF(ABS((INT($X$4/100)*60+MOD($X$4,100))-(INT(C40/100)*60+MOD(C40,100)))&lt;=5,0,(INT($X$4/100)*60+MOD($X$4,100))-(INT(C40/100)*60+MOD(C40,100))))*-1,"")</f>
        <v/>
      </c>
      <c r="F40" s="42">
        <f ca="1">IF($B$51=20,"HOJE",20)</f>
        <v>20</v>
      </c>
      <c r="G40" s="47"/>
      <c r="H40" s="48"/>
      <c r="I40" s="50" t="str">
        <f ca="1">_xlfn.LET(_xlpm.a,F39,_xlpm.c,H40,_xlpm.x,$X$4,_xlpm.limInf,$B$51,_xlpm.limSup,$C$51,_xlpm.linhaAnt,F40,IF(_xlpm.a="FÉRIAS","FRS",IF(_xlpm.a="FERIADO","FER",IF(_xlpm.a="NTRAB","NTB",IF(AND(_xlpm.a="ATESTADO",_xlpm.c=""),"ATD",IF(_xlpm.c&lt;&gt;"",IF(_xlpm.c&gt;=_xlpm.x,"OK","ANT"),IF(_xlpm.linhaAnt&lt;_xlpm.limInf,"FAL","")))))))</f>
        <v/>
      </c>
      <c r="J40" s="176" t="str">
        <f>IFERROR(IF(H40="","",IF(ABS((INT($X$4/100)*60+MOD($X$4,100))-(INT(H40/100)*60+MOD(H40,100)))&lt;=5,0,(INT($X$4/100)*60+MOD($X$4,100))-(INT(H40/100)*60+MOD(H40,100))))*-1,"")</f>
        <v/>
      </c>
      <c r="K40" s="39">
        <f ca="1">IF($B$51=30,"HOJE",30)</f>
        <v>30</v>
      </c>
      <c r="L40" s="47"/>
      <c r="M40" s="48"/>
      <c r="N40" s="50" t="str">
        <f ca="1">_xlfn.LET(_xlpm.a,K39,_xlpm.c,M40,_xlpm.x,$X$4,_xlpm.limInf,$B$51,_xlpm.limSup,$C$51,_xlpm.linhaAnt,K40,IF(_xlpm.a="FÉRIAS","FRS",IF(_xlpm.a="FERIADO","FER",IF(_xlpm.a="NTRAB","NTB",IF(AND(_xlpm.a="ATESTADO",_xlpm.c=""),"ATD",IF(_xlpm.c&lt;&gt;"",IF(_xlpm.c&gt;=_xlpm.x,"OK","ANT"),IF(_xlpm.linhaAnt&lt;_xlpm.limInf,"FAL","")))))))</f>
        <v/>
      </c>
      <c r="O40" s="192" t="str">
        <f>IF($N$47&lt;&gt;"SIM","",IFERROR(IF(TRIM(M40&amp;"")="","",_xlfn.LET(_xlpm.v,VALUE(TRIM(M40&amp;"")),_xlpm.alvo,(INT($X$4/100)*60+MOD($X$4,100)),_xlpm.real,(INT(_xlpm.v/100)*60+MOD(_xlpm.v,100)),_xlpm.dif,_xlpm.alvo-_xlpm.real,IF(ABS(_xlpm.dif)&lt;=5,0,_xlpm.dif))*-1),"ER"))</f>
        <v/>
      </c>
      <c r="P40" s="236"/>
      <c r="Q40" s="235"/>
      <c r="R40" s="190"/>
      <c r="S40" s="239" t="str">
        <f t="shared" si="0"/>
        <v/>
      </c>
      <c r="T40" s="233" t="str">
        <f t="shared" si="1"/>
        <v/>
      </c>
      <c r="U40" s="5"/>
      <c r="V40" s="5"/>
    </row>
    <row r="41" spans="1:29" x14ac:dyDescent="0.25">
      <c r="A41" s="42" t="str">
        <f>IF(A37="SÁBADO","DOMINGO",IF(A37="DOMINGO","SEGUNDA",IF(A37="SEGUNDA","TERÇA",IF(A37="SEGUNDA","TERÇA",IF(A37="TERÇA","QUARTA",IF(A37="QUARTA","QUINTA",IF(A37="QUINTA","SEXTA",IF(A37="SEXTA","SÁBADO","ERRO"))))))))</f>
        <v>TERÇA</v>
      </c>
      <c r="B41" s="277" t="s">
        <v>16</v>
      </c>
      <c r="C41" s="278"/>
      <c r="D41" s="278"/>
      <c r="E41" s="192" t="str">
        <f>IFERROR(IF(C41="","",IF(ABS((INT($Y$5/100)*60+MOD($Y$5,100))-(INT(C41/100)*60+MOD(C41,100)))&lt;=5,0,(INT($Y$5/100)*60+MOD($Y$5,100))-(INT(C41/100)*60+MOD(C41,100)))),"")</f>
        <v/>
      </c>
      <c r="F41" s="42" t="str">
        <f>IF(F37="SÁBADO","DOMINGO",IF(F37="DOMINGO","SEGUNDA",IF(F37="SEGUNDA","TERÇA",IF(F37="SEGUNDA","TERÇA",IF(F37="TERÇA","QUARTA",IF(F37="QUARTA","QUINTA",IF(F37="QUINTA","SEXTA",IF(F37="SEXTA","SÁBADO","ERRO"))))))))</f>
        <v>SEXTA</v>
      </c>
      <c r="G41" s="47"/>
      <c r="H41" s="48"/>
      <c r="I41" s="50" t="str">
        <f ca="1">_xlfn.LET(_xlpm.a,F39,_xlpm.c,H41,_xlpm.x,$X$5,_xlpm.y,$Y$5,_xlpm.limInf,$B$51,_xlpm.limSup,$C$51,_xlpm.linhaAnt,F40,IF(_xlpm.a="FÉRIAS","FRS",IF(_xlpm.a="FERIADO","FER",IF(_xlpm.a="NTRAB","NTB",IF(AND(_xlpm.a="ATESTADO",_xlpm.c=""),"ATD",IF(_xlpm.c&lt;&gt;"",IF(_xlpm.c&lt;=_xlpm.x,IF(_xlpm.c&gt;_xlpm.y,"DP","OK"),"ATR"),IF(_xlpm.linhaAnt&lt;_xlpm.limInf,"FAL","")))))))</f>
        <v/>
      </c>
      <c r="J41" s="176" t="str">
        <f>IFERROR(IF(H41="","",IF(ABS((INT($Y$5/100)*60+MOD($Y$5,100))-(INT(H41/100)*60+MOD(H41,100)))&lt;=5,0,(INT($Y$5/100)*60+MOD($Y$5,100))-(INT(H41/100)*60+MOD(H41,100)))),"")</f>
        <v/>
      </c>
      <c r="K41" s="42" t="str">
        <f ca="1">IF(K40&gt;C53,"",IF(K37="SÁBADO","DOMINGO",IF(K37="DOMINGO","SEGUNDA",IF(K37="SEGUNDA","TERÇA",IF(K37="SEGUNDA","TERÇA",IF(K37="TERÇA","QUARTA",IF(K37="QUARTA","QUINTA",IF(K37="QUINTA","SEXTA",IF(K37="SEXTA","SÁBADO","ERRO")))))))))</f>
        <v>SEGUNDA</v>
      </c>
      <c r="L41" s="47"/>
      <c r="M41" s="48"/>
      <c r="N41" s="50" t="str">
        <f ca="1">_xlfn.LET(_xlpm.a,K39,_xlpm.c,M41,_xlpm.x,$X$5,_xlpm.y,$Y$5,_xlpm.limInf,$B$51,_xlpm.limSup,$C$51,_xlpm.linhaAnt,K40,IF(_xlpm.a="FÉRIAS","FRS",IF(_xlpm.a="FERIADO","FER",IF(_xlpm.a="NTRAB","NTB",IF(AND(_xlpm.a="ATESTADO",_xlpm.c=""),"ATD",IF(_xlpm.c&lt;&gt;"",IF(_xlpm.c&lt;=_xlpm.x,IF(_xlpm.c&gt;_xlpm.y,"DP","OK"),"ATR"),IF(_xlpm.linhaAnt&lt;_xlpm.limInf,"FAL","")))))))</f>
        <v/>
      </c>
      <c r="O41" s="192" t="str">
        <f>IF($N$47&lt;&gt;"SIM","",IFERROR(IF(TRIM(M41&amp;"")="","",_xlfn.LET(_xlpm.v,VALUE(TRIM(M41&amp;"")),_xlpm.alvo,(INT($Y$5/100)*60+MOD($Y$5,100)),_xlpm.real,(INT(_xlpm.v/100)*60+MOD(_xlpm.v,100)),_xlpm.dif,_xlpm.alvo-_xlpm.real,IF(ABS(_xlpm.dif)&lt;=5,0,_xlpm.dif))),"ER"))</f>
        <v/>
      </c>
      <c r="P41" s="231"/>
      <c r="Q41" s="235"/>
      <c r="R41" s="190"/>
      <c r="S41" s="239" t="str">
        <f t="shared" si="0"/>
        <v/>
      </c>
      <c r="T41" s="233" t="str">
        <f t="shared" si="1"/>
        <v/>
      </c>
      <c r="U41" s="5"/>
      <c r="V41" s="5"/>
      <c r="W41" s="5"/>
    </row>
    <row r="42" spans="1:29" x14ac:dyDescent="0.25">
      <c r="A42" s="82"/>
      <c r="B42" s="277"/>
      <c r="C42" s="278"/>
      <c r="D42" s="278"/>
      <c r="E42" s="192" t="str">
        <f>IFERROR(IF(C42="","",IF(ABS((INT($X$6/100)*60+MOD($X$6,100))-(INT(C42/100)*60+MOD(C42,100)))&lt;=5,0,(INT($X$6/100)*60+MOD($X$6,100))-(INT(C42/100)*60+MOD(C42,100))))*-1,"")</f>
        <v/>
      </c>
      <c r="F42" s="82"/>
      <c r="G42" s="47"/>
      <c r="H42" s="48"/>
      <c r="I42" s="50" t="str">
        <f ca="1">_xlfn.LET(_xlpm.a,F39,_xlpm.c,H42,_xlpm.x,$X$6,_xlpm.limInf,$B$51,_xlpm.limSup,$C$51,_xlpm.linhaAnt,F40,IF(_xlpm.a="FÉRIAS","FRS",IF(_xlpm.a="FERIADO","FER",IF(_xlpm.a="NTRAB","NTB",IF(AND(_xlpm.a="ATESTADO",_xlpm.c=""),"ATD",IF(_xlpm.c&lt;&gt;"",IF(_xlpm.c&gt;=_xlpm.x,"OK","ANT"),IF(_xlpm.linhaAnt&lt;_xlpm.limInf,"FAL","")))))))</f>
        <v/>
      </c>
      <c r="J42" s="176" t="str">
        <f>IFERROR(IF(H42="","",IF(ABS((INT($X$6/100)*60+MOD($X$6,100))-(INT(H42/100)*60+MOD(H42,100)))&lt;=5,0,(INT($X$6/100)*60+MOD($X$6,100))-(INT(H42/100)*60+MOD(H42,100))))*-1,"")</f>
        <v/>
      </c>
      <c r="K42" s="40"/>
      <c r="L42" s="47"/>
      <c r="M42" s="48"/>
      <c r="N42" s="50" t="str">
        <f ca="1">_xlfn.LET(_xlpm.a,K39,_xlpm.c,M42,_xlpm.x,$X$6,_xlpm.limInf,$B$51,_xlpm.limSup,$C$51,_xlpm.linhaAnt,K40,IF(_xlpm.a="FÉRIAS","FRS",IF(_xlpm.a="FERIADO","FER",IF(_xlpm.a="NTRAB","NTB",IF(AND(_xlpm.a="ATESTADO",_xlpm.c=""),"ATD",IF(_xlpm.c&lt;&gt;"",IF(_xlpm.c&gt;=_xlpm.x,"OK","ANT"),IF(_xlpm.linhaAnt&lt;_xlpm.limInf,"FAL","")))))))</f>
        <v/>
      </c>
      <c r="O42" s="192" t="str">
        <f>IF($N$47&lt;&gt;"SIM","",IFERROR(IF(TRIM(M42&amp;"")="","",_xlfn.LET(_xlpm.v,VALUE(TRIM(M42&amp;"")),_xlpm.alvo,(INT($X$6/100)*60+MOD($X$6,100)),_xlpm.real,(INT(_xlpm.v/100)*60+MOD(_xlpm.v,100)),_xlpm.dif,_xlpm.alvo-_xlpm.real,IF(ABS(_xlpm.dif)&lt;=5,0,_xlpm.dif))*-1),"ER"))</f>
        <v/>
      </c>
      <c r="P42" s="236"/>
      <c r="Q42" s="235"/>
      <c r="R42" s="190"/>
      <c r="S42" s="239" t="str">
        <f t="shared" si="0"/>
        <v/>
      </c>
      <c r="T42" s="233" t="str">
        <f t="shared" si="1"/>
        <v/>
      </c>
      <c r="U42" s="5"/>
      <c r="V42" s="5"/>
    </row>
    <row r="43" spans="1:29" ht="15" customHeight="1" x14ac:dyDescent="0.25">
      <c r="A43" s="162" t="s">
        <v>1</v>
      </c>
      <c r="B43" s="274" t="s">
        <v>124</v>
      </c>
      <c r="C43" s="274"/>
      <c r="D43" s="274"/>
      <c r="E43" s="274"/>
      <c r="F43" s="274"/>
      <c r="G43" s="162" t="s">
        <v>126</v>
      </c>
      <c r="H43" s="162" t="s">
        <v>127</v>
      </c>
      <c r="I43" s="26"/>
      <c r="J43" s="193"/>
      <c r="K43" s="11"/>
      <c r="L43" s="46"/>
      <c r="M43" s="7"/>
      <c r="N43" s="49" t="str">
        <f ca="1">_xlfn.LET(_xlpm.a,K43,_xlpm.c,M43,_xlpm.x,$X$8,_xlpm.y,$Y$8,_xlpm.limInf,$B$51,_xlpm.limSup,$C$51,_xlpm.linhaAnt,K44,IF(_xlpm.a="FÉRIAS","FRS",IF(_xlpm.a="NTRAB","NT",IF(AND(_xlpm.a="ATESTADO",_xlpm.c=""),"ATD",IF(_xlpm.a="FERIADO","FER",IF(_xlpm.c&lt;&gt;"",IF(_xlpm.c&lt;=_xlpm.x,IF(_xlpm.c&gt;_xlpm.y,"DP","OK"),"ATR"),IF(_xlpm.linhaAnt&lt;_xlpm.limInf,"FAL","")))))))</f>
        <v/>
      </c>
      <c r="O43" s="192" t="str">
        <f>IF($N$47&lt;&gt;"SIM","",IFERROR(IF(TRIM(M43&amp;"")="","",_xlfn.LET(_xlpm.v,VALUE(TRIM(M43&amp;"")),_xlpm.alvo,IF(K45="SÁBADO",(INT($Y$8/100)*60+MOD($Y$8,100)),(INT($Y$3/100)*60+MOD($Y$3,100))),_xlpm.real,(INT(_xlpm.v/100)*60+MOD(_xlpm.v,100)),_xlpm.dif,_xlpm.alvo-_xlpm.real,IF(ABS(_xlpm.dif)&lt;=5,0,_xlpm.dif))),"ER"))</f>
        <v/>
      </c>
      <c r="P43" s="236"/>
      <c r="Q43" s="235"/>
      <c r="R43" s="190"/>
      <c r="S43" s="239" t="str">
        <f t="shared" si="0"/>
        <v/>
      </c>
      <c r="T43" s="233" t="str">
        <f t="shared" si="1"/>
        <v/>
      </c>
      <c r="U43" s="5"/>
    </row>
    <row r="44" spans="1:29" x14ac:dyDescent="0.25">
      <c r="A44" s="60"/>
      <c r="B44" s="275"/>
      <c r="C44" s="275"/>
      <c r="D44" s="275"/>
      <c r="E44" s="275"/>
      <c r="F44" s="275"/>
      <c r="G44" s="161"/>
      <c r="H44" s="161"/>
      <c r="I44" s="159" t="str">
        <f>IFERROR(IF(H44="","0",SUM(H44-G44)),"")</f>
        <v>0</v>
      </c>
      <c r="J44" s="158">
        <f>SUM(I54*60+J54)</f>
        <v>0</v>
      </c>
      <c r="K44" s="37">
        <f ca="1">IF($B$51=31,"HOJE",31)</f>
        <v>31</v>
      </c>
      <c r="L44" s="46"/>
      <c r="M44" s="7"/>
      <c r="N44" s="49" t="str">
        <f ca="1">_xlfn.LET(_xlpm.a,K43,_xlpm.c,M44,_xlpm.x,$X$9,_xlpm.limInf,$B$51,_xlpm.limSup,$C$51,_xlpm.linhaAnt,K44,IF(_xlpm.a="FÉRIAS","FRS",IF(_xlpm.a="NTRAB","NT",IF(AND(_xlpm.a="ATESTADO",_xlpm.c=""),"ATD",IF(_xlpm.a="FERIADO","FER",IF(_xlpm.c&lt;&gt;"",IF(_xlpm.c&gt;=_xlpm.x,"OK","ANT"),IF(_xlpm.linhaAnt&lt;_xlpm.limInf,"FAL","")))))))</f>
        <v/>
      </c>
      <c r="O44" s="192" t="str">
        <f>IF($N$47&lt;&gt;"SIM","",IFERROR(IF(TRIM(M44&amp;"")="","",_xlfn.LET(_xlpm.v,VALUE(TRIM(M44&amp;"")),_xlpm.alvo,(INT($X$4/100)*60+MOD($X$4,100)),_xlpm.real,(INT(_xlpm.v/100)*60+MOD(_xlpm.v,100)),_xlpm.dif,_xlpm.alvo-_xlpm.real,IF(ABS(_xlpm.dif)&lt;=5,0,_xlpm.dif))*-1),"ER"))</f>
        <v/>
      </c>
      <c r="P44" s="237"/>
      <c r="Q44" s="238"/>
      <c r="R44" s="190"/>
      <c r="S44" s="239" t="str">
        <f t="shared" si="0"/>
        <v/>
      </c>
      <c r="T44" s="233" t="str">
        <f t="shared" si="1"/>
        <v/>
      </c>
      <c r="U44" s="5"/>
      <c r="W44" s="5"/>
    </row>
    <row r="45" spans="1:29" x14ac:dyDescent="0.25">
      <c r="A45" s="60"/>
      <c r="B45" s="276"/>
      <c r="C45" s="276"/>
      <c r="D45" s="276"/>
      <c r="E45" s="276"/>
      <c r="F45" s="276"/>
      <c r="G45" s="161"/>
      <c r="H45" s="161"/>
      <c r="I45" s="159" t="str">
        <f t="shared" ref="I45:I47" si="2">IF(H45="","0",SUM(H45-G45))</f>
        <v>0</v>
      </c>
      <c r="J45" s="158">
        <f t="shared" ref="J45:J47" si="3">SUM(I55*60+J55)</f>
        <v>0</v>
      </c>
      <c r="K45" s="37" t="str">
        <f ca="1">IF(K44&gt;C53,"",IF(K41="SÁBADO","DOMINGO",IF(K41="DOMINGO","SEGUNDA",IF(K41="SEGUNDA","TERÇA",IF(K41="SEGUNDA","TERÇA",IF(K41="TERÇA","QUARTA",IF(K41="QUARTA","QUINTA",IF(K41="QUINTA","SEXTA",IF(K41="SEXTA","SÁBADO","ERRO")))))))))</f>
        <v>TERÇA</v>
      </c>
      <c r="L45" s="258" t="s">
        <v>16</v>
      </c>
      <c r="M45" s="259"/>
      <c r="N45" s="259"/>
      <c r="O45" s="192" t="str">
        <f>IF($N$47&lt;&gt;"SIM","",IFERROR(IF(TRIM(M45&amp;"")="","",_xlfn.LET(_xlpm.v,VALUE(TRIM(M45&amp;"")),_xlpm.alvo,(INT($Y$5/100)*60+MOD($Y$5,100)),_xlpm.real,(INT(_xlpm.v/100)*60+MOD(_xlpm.v,100)),_xlpm.dif,_xlpm.alvo-_xlpm.real,IF(ABS(_xlpm.dif)&lt;=5,0,_xlpm.dif))),"ER"))</f>
        <v/>
      </c>
      <c r="P45" s="231"/>
      <c r="Q45" s="235"/>
      <c r="R45" s="191"/>
      <c r="S45" s="239" t="str">
        <f t="shared" si="0"/>
        <v/>
      </c>
      <c r="T45" s="233" t="str">
        <f t="shared" si="1"/>
        <v/>
      </c>
      <c r="U45" s="5"/>
    </row>
    <row r="46" spans="1:29" x14ac:dyDescent="0.25">
      <c r="A46" s="60"/>
      <c r="B46" s="260"/>
      <c r="C46" s="260"/>
      <c r="D46" s="260"/>
      <c r="E46" s="260"/>
      <c r="F46" s="260"/>
      <c r="G46" s="161"/>
      <c r="H46" s="161"/>
      <c r="I46" s="159" t="str">
        <f t="shared" si="2"/>
        <v>0</v>
      </c>
      <c r="J46" s="158">
        <f t="shared" si="3"/>
        <v>0</v>
      </c>
      <c r="K46" s="38"/>
      <c r="L46" s="258"/>
      <c r="M46" s="259"/>
      <c r="N46" s="259"/>
      <c r="O46" s="192" t="str">
        <f>IF($N$47&lt;&gt;"SIM","",IFERROR(IF(TRIM(M46&amp;"")="","",_xlfn.LET(_xlpm.v,VALUE(TRIM(M46&amp;"")),_xlpm.alvo,(INT($X$6/100)*60+MOD($X$6,100)),_xlpm.real,(INT(_xlpm.v/100)*60+MOD(_xlpm.v,100)),_xlpm.dif,_xlpm.alvo-_xlpm.real,IF(ABS(_xlpm.dif)&lt;=5,0,_xlpm.dif))*-1),"ER"))</f>
        <v/>
      </c>
      <c r="P46" s="236"/>
      <c r="Q46" s="235"/>
      <c r="R46" s="191"/>
      <c r="S46" s="239" t="str">
        <f t="shared" si="0"/>
        <v/>
      </c>
      <c r="T46" s="233" t="str">
        <f t="shared" si="1"/>
        <v/>
      </c>
      <c r="U46" s="5"/>
    </row>
    <row r="47" spans="1:29" x14ac:dyDescent="0.25">
      <c r="A47" s="60"/>
      <c r="B47" s="260"/>
      <c r="C47" s="260"/>
      <c r="D47" s="260"/>
      <c r="E47" s="260"/>
      <c r="F47" s="260"/>
      <c r="G47" s="161"/>
      <c r="H47" s="161"/>
      <c r="I47" s="159" t="str">
        <f t="shared" si="2"/>
        <v>0</v>
      </c>
      <c r="J47" s="158">
        <f t="shared" si="3"/>
        <v>0</v>
      </c>
      <c r="K47" s="261" t="s">
        <v>56</v>
      </c>
      <c r="L47" s="261"/>
      <c r="M47" s="261"/>
      <c r="N47" s="66" t="s">
        <v>51</v>
      </c>
      <c r="O47" s="62"/>
      <c r="P47" s="236"/>
      <c r="Q47" s="235"/>
      <c r="R47" s="191"/>
      <c r="S47" s="239" t="str">
        <f t="shared" si="0"/>
        <v/>
      </c>
      <c r="T47" s="233" t="str">
        <f t="shared" si="1"/>
        <v/>
      </c>
      <c r="U47" s="5"/>
      <c r="V47" s="5"/>
    </row>
    <row r="48" spans="1:29" x14ac:dyDescent="0.25">
      <c r="A48" s="60"/>
      <c r="B48" s="260"/>
      <c r="C48" s="260"/>
      <c r="D48" s="260"/>
      <c r="E48" s="260"/>
      <c r="F48" s="260"/>
      <c r="G48" s="65"/>
      <c r="H48" s="65"/>
      <c r="I48" s="159" t="str">
        <f t="shared" ref="I48:I50" si="4">IF(H48="","0",SUM(H48-G48))</f>
        <v>0</v>
      </c>
      <c r="J48" s="158">
        <f t="shared" ref="J48:J50" si="5">SUM(I58*60+J58)</f>
        <v>0</v>
      </c>
      <c r="K48" s="184" t="s">
        <v>59</v>
      </c>
      <c r="L48" s="262"/>
      <c r="M48" s="263"/>
      <c r="N48" s="177" t="s">
        <v>38</v>
      </c>
      <c r="O48" s="30"/>
      <c r="P48" s="236"/>
      <c r="Q48" s="235"/>
      <c r="R48" s="191"/>
      <c r="S48" s="239" t="str">
        <f t="shared" si="0"/>
        <v/>
      </c>
      <c r="T48" s="233" t="str">
        <f t="shared" si="1"/>
        <v/>
      </c>
      <c r="U48" s="5"/>
      <c r="W48" s="9" t="s">
        <v>50</v>
      </c>
    </row>
    <row r="49" spans="1:23" x14ac:dyDescent="0.25">
      <c r="A49" s="60"/>
      <c r="B49" s="260"/>
      <c r="C49" s="260"/>
      <c r="D49" s="260"/>
      <c r="E49" s="260"/>
      <c r="F49" s="260"/>
      <c r="G49" s="65"/>
      <c r="H49" s="65"/>
      <c r="I49" s="159" t="str">
        <f t="shared" si="4"/>
        <v>0</v>
      </c>
      <c r="J49" s="158">
        <f t="shared" si="5"/>
        <v>0</v>
      </c>
      <c r="K49" s="184" t="s">
        <v>39</v>
      </c>
      <c r="L49" s="264"/>
      <c r="M49" s="264"/>
      <c r="N49" s="185" t="s">
        <v>38</v>
      </c>
      <c r="O49" s="30"/>
      <c r="P49" s="236"/>
      <c r="Q49" s="235"/>
      <c r="R49" s="191"/>
      <c r="S49" s="239" t="str">
        <f t="shared" si="0"/>
        <v/>
      </c>
      <c r="T49" s="233" t="str">
        <f t="shared" si="1"/>
        <v/>
      </c>
      <c r="U49" s="5"/>
      <c r="W49" s="9" t="s">
        <v>51</v>
      </c>
    </row>
    <row r="50" spans="1:23" x14ac:dyDescent="0.25">
      <c r="A50" s="60"/>
      <c r="B50" s="260"/>
      <c r="C50" s="260"/>
      <c r="D50" s="260"/>
      <c r="E50" s="260"/>
      <c r="F50" s="260"/>
      <c r="G50" s="65"/>
      <c r="H50" s="65"/>
      <c r="I50" s="159" t="str">
        <f t="shared" si="4"/>
        <v>0</v>
      </c>
      <c r="J50" s="158">
        <f t="shared" si="5"/>
        <v>0</v>
      </c>
      <c r="K50" s="184" t="s">
        <v>40</v>
      </c>
      <c r="L50" s="265">
        <f>SUM(J44:J50)</f>
        <v>0</v>
      </c>
      <c r="M50" s="265"/>
      <c r="N50" s="177" t="s">
        <v>38</v>
      </c>
      <c r="O50" s="9"/>
      <c r="P50" s="231"/>
      <c r="Q50" s="235"/>
      <c r="R50" s="191"/>
      <c r="S50" s="239" t="str">
        <f t="shared" si="0"/>
        <v/>
      </c>
      <c r="T50" s="233" t="str">
        <f t="shared" si="1"/>
        <v/>
      </c>
      <c r="U50" s="5"/>
      <c r="V50" s="5"/>
    </row>
    <row r="51" spans="1:23" ht="15" customHeight="1" thickBot="1" x14ac:dyDescent="0.3">
      <c r="A51" s="77">
        <f ca="1">TODAY()</f>
        <v>46091</v>
      </c>
      <c r="B51" s="189">
        <f ca="1">IF(OR(A51&gt;CONFIG!E7,A53&gt;B53,C51&lt;C52),"32",B52)</f>
        <v>10</v>
      </c>
      <c r="C51" s="14">
        <f>CONFIG!G7</f>
        <v>2026</v>
      </c>
      <c r="F51" s="165" t="s">
        <v>123</v>
      </c>
      <c r="G51" s="164">
        <f>IFERROR(SUM(I44:I50),"ERRO")</f>
        <v>0</v>
      </c>
      <c r="H51" s="160" t="s">
        <v>125</v>
      </c>
      <c r="I51" s="9"/>
      <c r="J51" s="9"/>
      <c r="K51" s="183" t="s">
        <v>41</v>
      </c>
      <c r="L51" s="266">
        <f>SUM(E3:E42,J3:J42,O3:O46)</f>
        <v>0</v>
      </c>
      <c r="M51" s="266"/>
      <c r="N51" s="178" t="s">
        <v>38</v>
      </c>
      <c r="O51" s="9"/>
      <c r="P51" s="236"/>
      <c r="Q51" s="235"/>
      <c r="R51" s="191"/>
      <c r="S51" s="239" t="str">
        <f t="shared" si="0"/>
        <v/>
      </c>
      <c r="T51" s="233" t="str">
        <f t="shared" si="1"/>
        <v/>
      </c>
    </row>
    <row r="52" spans="1:23" ht="15.75" thickBot="1" x14ac:dyDescent="0.3">
      <c r="A52" s="13">
        <f ca="1">IF(B53&gt;A53,"01/01/2021",A51)</f>
        <v>46091</v>
      </c>
      <c r="B52" s="14">
        <f ca="1">DAY(A52)</f>
        <v>10</v>
      </c>
      <c r="C52" s="14">
        <f ca="1">YEAR(A51)</f>
        <v>2026</v>
      </c>
      <c r="F52" s="166"/>
      <c r="G52" s="36"/>
      <c r="H52" s="167"/>
      <c r="I52" s="17"/>
      <c r="J52" s="17"/>
      <c r="K52" s="179" t="str">
        <f>IF(L52&lt;0,"A PAGAR","SALDO")</f>
        <v>SALDO</v>
      </c>
      <c r="L52" s="267">
        <f>SUM((L48+L50-L49-L51)/60)*-1</f>
        <v>0</v>
      </c>
      <c r="M52" s="267"/>
      <c r="N52" s="180" t="s">
        <v>42</v>
      </c>
      <c r="O52" s="9"/>
      <c r="P52" s="236"/>
      <c r="Q52" s="235"/>
      <c r="R52" s="191"/>
      <c r="S52" s="239" t="str">
        <f t="shared" si="0"/>
        <v/>
      </c>
      <c r="T52" s="233" t="str">
        <f t="shared" si="1"/>
        <v/>
      </c>
    </row>
    <row r="53" spans="1:23" ht="15.75" thickBot="1" x14ac:dyDescent="0.3">
      <c r="A53" s="14" t="str">
        <f ca="1">TEXT(A51,"MM")</f>
        <v>03</v>
      </c>
      <c r="B53" s="14" t="str">
        <f>(CONFIG!D6)</f>
        <v>03</v>
      </c>
      <c r="C53" s="30">
        <f>(CONFIG!B8)</f>
        <v>31</v>
      </c>
      <c r="D53" s="286" t="str">
        <f>TEXT(VALUE(TEXT(X12, "00\:00")), "h:mm") &amp; " - " &amp; TEXT(VALUE(TEXT(X13, "00\:00")), "h:mm") &amp; " / " &amp; TEXT(VALUE(TEXT(X14, "00\:00")), "h:mm") &amp; " - " &amp; TEXT(VALUE(TEXT(X15, "00\:00")), "h:mm")</f>
        <v>0:00 - 0:00 / 0:00 - 0:00</v>
      </c>
      <c r="E53" s="287"/>
      <c r="F53" s="287"/>
      <c r="G53" s="287"/>
      <c r="H53" s="288"/>
      <c r="I53" s="17"/>
      <c r="J53" s="17"/>
      <c r="K53" s="181" t="str">
        <f>IF(L52&lt;0,"TEMPO","TEMPO")</f>
        <v>TEMPO</v>
      </c>
      <c r="L53" s="252" t="str">
        <f>IF(F55&lt;0,TEXT(ABS(F55),"00"),TEXT(F55,"00")) &amp; ":" &amp; IF(H55&lt;0,TEXT(ABS(H55),"00"),TEXT(H55,"00"))</f>
        <v>00:00</v>
      </c>
      <c r="M53" s="252"/>
      <c r="N53" s="182" t="s">
        <v>43</v>
      </c>
      <c r="O53" s="9"/>
      <c r="P53" s="236"/>
      <c r="Q53" s="235"/>
      <c r="R53" s="191"/>
      <c r="S53" s="239" t="str">
        <f t="shared" si="0"/>
        <v/>
      </c>
      <c r="T53" s="233" t="str">
        <f t="shared" si="1"/>
        <v/>
      </c>
    </row>
    <row r="54" spans="1:23" x14ac:dyDescent="0.25">
      <c r="A54" s="17"/>
      <c r="B54" s="17"/>
      <c r="C54" s="19"/>
      <c r="D54" s="19"/>
      <c r="E54" s="17"/>
      <c r="F54" s="17"/>
      <c r="G54" s="17"/>
      <c r="H54" s="17"/>
      <c r="I54" s="14">
        <f t="shared" ref="I54:I61" si="6">HOUR(I44)</f>
        <v>0</v>
      </c>
      <c r="J54" s="14">
        <f t="shared" ref="J54:J61" si="7">MINUTE(I44)</f>
        <v>0</v>
      </c>
      <c r="K54" s="18"/>
      <c r="L54" s="17"/>
      <c r="M54" s="17"/>
      <c r="N54" s="17"/>
      <c r="O54" s="17"/>
      <c r="P54" s="231"/>
      <c r="Q54" s="235"/>
      <c r="R54" s="191"/>
      <c r="S54" s="239" t="str">
        <f>IF(R54="","",TEXT(R54,"00""/""00""/""0000"))</f>
        <v/>
      </c>
      <c r="T54" s="233" t="str">
        <f>IF(R54="","",LEFT(S54&amp;"00",2))</f>
        <v/>
      </c>
      <c r="U54" s="9" t="s">
        <v>52</v>
      </c>
    </row>
    <row r="55" spans="1:23" x14ac:dyDescent="0.25">
      <c r="A55" s="17"/>
      <c r="B55" s="17"/>
      <c r="C55" s="19"/>
      <c r="D55" s="19"/>
      <c r="E55" s="17"/>
      <c r="F55" s="58">
        <f>TRUNC(L52)</f>
        <v>0</v>
      </c>
      <c r="G55" s="23">
        <f>SUM(L52-F55)</f>
        <v>0</v>
      </c>
      <c r="H55" s="58">
        <f>IF(G55*60&lt;10, ROUND(G55*60,0) + 0, ROUND(G55*60,0))</f>
        <v>0</v>
      </c>
      <c r="I55" s="14">
        <f t="shared" si="6"/>
        <v>0</v>
      </c>
      <c r="J55" s="14">
        <f t="shared" si="7"/>
        <v>0</v>
      </c>
      <c r="K55" s="18"/>
      <c r="L55" s="17"/>
      <c r="M55" s="17"/>
      <c r="N55" s="17"/>
      <c r="O55" s="17"/>
      <c r="P55" s="231"/>
      <c r="Q55" s="235"/>
      <c r="R55" s="191"/>
      <c r="S55" s="239" t="str">
        <f t="shared" ref="S55:S106" si="8">IF(R55="","",TEXT(R55,"00""/""00""/""0000"))</f>
        <v/>
      </c>
      <c r="T55" s="233" t="str">
        <f t="shared" ref="T55:T106" si="9">IF(R55="","",LEFT(S55&amp;"00",2))</f>
        <v/>
      </c>
      <c r="U55" s="9" t="s">
        <v>52</v>
      </c>
    </row>
    <row r="56" spans="1:23" x14ac:dyDescent="0.25">
      <c r="A56" s="17"/>
      <c r="B56" s="17"/>
      <c r="C56" s="19"/>
      <c r="D56" s="19"/>
      <c r="E56" s="17"/>
      <c r="F56" s="17"/>
      <c r="G56" s="17"/>
      <c r="H56" s="17"/>
      <c r="I56" s="14">
        <f t="shared" si="6"/>
        <v>0</v>
      </c>
      <c r="J56" s="14">
        <f t="shared" si="7"/>
        <v>0</v>
      </c>
      <c r="K56" s="18"/>
      <c r="L56" s="17"/>
      <c r="M56" s="17"/>
      <c r="N56" s="17"/>
      <c r="O56" s="17"/>
      <c r="P56" s="236"/>
      <c r="Q56" s="235"/>
      <c r="R56" s="191"/>
      <c r="S56" s="239" t="str">
        <f t="shared" si="8"/>
        <v/>
      </c>
      <c r="T56" s="233" t="str">
        <f t="shared" si="9"/>
        <v/>
      </c>
    </row>
    <row r="57" spans="1:23" x14ac:dyDescent="0.25">
      <c r="A57" s="17"/>
      <c r="B57" s="17"/>
      <c r="C57" s="19"/>
      <c r="D57" s="19"/>
      <c r="E57" s="17"/>
      <c r="F57" s="17"/>
      <c r="G57" s="17"/>
      <c r="H57" s="17"/>
      <c r="I57" s="14">
        <f t="shared" si="6"/>
        <v>0</v>
      </c>
      <c r="J57" s="14">
        <f t="shared" si="7"/>
        <v>0</v>
      </c>
      <c r="K57" s="18"/>
      <c r="L57" s="17"/>
      <c r="M57" s="17"/>
      <c r="N57" s="17"/>
      <c r="O57" s="17"/>
      <c r="P57" s="236"/>
      <c r="Q57" s="235"/>
      <c r="R57" s="191"/>
      <c r="S57" s="239" t="str">
        <f t="shared" si="8"/>
        <v/>
      </c>
      <c r="T57" s="233" t="str">
        <f t="shared" si="9"/>
        <v/>
      </c>
    </row>
    <row r="58" spans="1:23" x14ac:dyDescent="0.25">
      <c r="A58" s="17"/>
      <c r="B58" s="17"/>
      <c r="C58" s="19"/>
      <c r="D58" s="19"/>
      <c r="E58" s="17"/>
      <c r="F58" s="17"/>
      <c r="G58" s="17"/>
      <c r="H58" s="17"/>
      <c r="I58" s="14">
        <f t="shared" si="6"/>
        <v>0</v>
      </c>
      <c r="J58" s="14">
        <f t="shared" si="7"/>
        <v>0</v>
      </c>
      <c r="K58" s="18"/>
      <c r="L58" s="17"/>
      <c r="M58" s="17"/>
      <c r="N58" s="17"/>
      <c r="O58" s="17"/>
      <c r="P58" s="236"/>
      <c r="Q58" s="235"/>
      <c r="R58" s="191"/>
      <c r="S58" s="239" t="str">
        <f t="shared" si="8"/>
        <v/>
      </c>
      <c r="T58" s="233" t="str">
        <f t="shared" si="9"/>
        <v/>
      </c>
    </row>
    <row r="59" spans="1:23" x14ac:dyDescent="0.25">
      <c r="A59" s="17"/>
      <c r="B59" s="17"/>
      <c r="C59" s="19"/>
      <c r="D59" s="19"/>
      <c r="E59" s="17"/>
      <c r="F59" s="17"/>
      <c r="G59" s="17"/>
      <c r="H59" s="17"/>
      <c r="I59" s="14">
        <f t="shared" si="6"/>
        <v>0</v>
      </c>
      <c r="J59" s="14">
        <f t="shared" si="7"/>
        <v>0</v>
      </c>
      <c r="K59" s="18"/>
      <c r="L59" s="17"/>
      <c r="M59" s="17"/>
      <c r="N59" s="17"/>
      <c r="O59" s="17"/>
      <c r="P59" s="236"/>
      <c r="Q59" s="235"/>
      <c r="R59" s="191"/>
      <c r="S59" s="239" t="str">
        <f t="shared" si="8"/>
        <v/>
      </c>
      <c r="T59" s="233" t="str">
        <f t="shared" si="9"/>
        <v/>
      </c>
    </row>
    <row r="60" spans="1:23" x14ac:dyDescent="0.25">
      <c r="A60" s="17"/>
      <c r="B60" s="17"/>
      <c r="C60" s="19"/>
      <c r="D60" s="19"/>
      <c r="E60" s="17"/>
      <c r="F60" s="17"/>
      <c r="G60" s="17"/>
      <c r="H60" s="17"/>
      <c r="I60" s="14">
        <f t="shared" si="6"/>
        <v>0</v>
      </c>
      <c r="J60" s="14">
        <f t="shared" si="7"/>
        <v>0</v>
      </c>
      <c r="K60" s="18"/>
      <c r="L60" s="17"/>
      <c r="M60" s="17"/>
      <c r="N60" s="17"/>
      <c r="O60" s="17"/>
      <c r="P60" s="236"/>
      <c r="Q60" s="235"/>
      <c r="R60" s="191"/>
      <c r="S60" s="239" t="str">
        <f t="shared" si="8"/>
        <v/>
      </c>
      <c r="T60" s="233" t="str">
        <f t="shared" si="9"/>
        <v/>
      </c>
    </row>
    <row r="61" spans="1:23" x14ac:dyDescent="0.25">
      <c r="A61" s="17"/>
      <c r="B61" s="17"/>
      <c r="C61" s="19"/>
      <c r="D61" s="19"/>
      <c r="E61" s="17"/>
      <c r="F61" s="17"/>
      <c r="G61" s="17"/>
      <c r="H61" s="17"/>
      <c r="I61" s="14">
        <f t="shared" si="6"/>
        <v>0</v>
      </c>
      <c r="J61" s="14">
        <f t="shared" si="7"/>
        <v>0</v>
      </c>
      <c r="K61" s="18"/>
      <c r="L61" s="17"/>
      <c r="M61" s="17"/>
      <c r="N61" s="17"/>
      <c r="O61" s="17"/>
      <c r="P61" s="236"/>
      <c r="Q61" s="235"/>
      <c r="R61" s="191"/>
      <c r="S61" s="239" t="str">
        <f t="shared" si="8"/>
        <v/>
      </c>
      <c r="T61" s="233" t="str">
        <f t="shared" si="9"/>
        <v/>
      </c>
    </row>
    <row r="62" spans="1:23" x14ac:dyDescent="0.25">
      <c r="A62" s="17"/>
      <c r="B62" s="17"/>
      <c r="C62" s="19"/>
      <c r="D62" s="19"/>
      <c r="E62" s="17"/>
      <c r="F62" s="17"/>
      <c r="G62" s="17"/>
      <c r="H62" s="17"/>
      <c r="I62" s="17"/>
      <c r="J62" s="17"/>
      <c r="K62" s="17"/>
      <c r="L62" s="17"/>
      <c r="M62" s="17"/>
      <c r="N62" s="17"/>
      <c r="O62" s="17"/>
      <c r="P62" s="236"/>
      <c r="Q62" s="235"/>
      <c r="R62" s="191"/>
      <c r="S62" s="239" t="str">
        <f t="shared" si="8"/>
        <v/>
      </c>
      <c r="T62" s="233" t="str">
        <f t="shared" si="9"/>
        <v/>
      </c>
    </row>
    <row r="63" spans="1:23" x14ac:dyDescent="0.25">
      <c r="A63" s="17"/>
      <c r="B63" s="17"/>
      <c r="C63" s="19"/>
      <c r="D63" s="19"/>
      <c r="E63" s="17"/>
      <c r="F63" s="17"/>
      <c r="G63" s="17"/>
      <c r="H63" s="17"/>
      <c r="I63" s="17"/>
      <c r="J63" s="17"/>
      <c r="K63" s="17"/>
      <c r="L63" s="17"/>
      <c r="M63" s="17"/>
      <c r="N63" s="17"/>
      <c r="O63" s="17"/>
      <c r="P63" s="236"/>
      <c r="Q63" s="235"/>
      <c r="R63" s="191"/>
      <c r="S63" s="239" t="str">
        <f t="shared" si="8"/>
        <v/>
      </c>
      <c r="T63" s="233" t="str">
        <f t="shared" si="9"/>
        <v/>
      </c>
    </row>
    <row r="64" spans="1:23" x14ac:dyDescent="0.25">
      <c r="A64" s="17"/>
      <c r="B64" s="17"/>
      <c r="C64" s="19"/>
      <c r="D64" s="19"/>
      <c r="E64" s="17"/>
      <c r="F64" s="17"/>
      <c r="G64" s="17"/>
      <c r="H64" s="17"/>
      <c r="I64" s="17"/>
      <c r="J64" s="17"/>
      <c r="K64" s="17"/>
      <c r="L64" s="17"/>
      <c r="M64" s="17"/>
      <c r="N64" s="17"/>
      <c r="O64" s="17"/>
      <c r="P64" s="236"/>
      <c r="Q64" s="235"/>
      <c r="R64" s="191"/>
      <c r="S64" s="239" t="str">
        <f t="shared" si="8"/>
        <v/>
      </c>
      <c r="T64" s="233" t="str">
        <f t="shared" si="9"/>
        <v/>
      </c>
    </row>
    <row r="65" spans="1:20" x14ac:dyDescent="0.25">
      <c r="A65" s="17"/>
      <c r="B65" s="17"/>
      <c r="C65" s="19"/>
      <c r="D65" s="19"/>
      <c r="E65" s="17"/>
      <c r="F65" s="17"/>
      <c r="G65" s="17"/>
      <c r="H65" s="17"/>
      <c r="I65" s="17"/>
      <c r="J65" s="17"/>
      <c r="K65" s="17"/>
      <c r="P65" s="231"/>
      <c r="Q65" s="235"/>
      <c r="R65" s="191"/>
      <c r="S65" s="239" t="str">
        <f t="shared" si="8"/>
        <v/>
      </c>
      <c r="T65" s="233" t="str">
        <f t="shared" si="9"/>
        <v/>
      </c>
    </row>
    <row r="66" spans="1:20" x14ac:dyDescent="0.25">
      <c r="A66" s="17"/>
      <c r="B66" s="17"/>
      <c r="C66" s="19"/>
      <c r="D66" s="19"/>
      <c r="E66" s="17"/>
      <c r="F66" s="17"/>
      <c r="G66" s="17"/>
      <c r="H66" s="17"/>
      <c r="I66" s="17"/>
      <c r="J66" s="17"/>
      <c r="K66" s="17"/>
      <c r="P66" s="231"/>
      <c r="Q66" s="235"/>
      <c r="R66" s="191"/>
      <c r="S66" s="239" t="str">
        <f t="shared" si="8"/>
        <v/>
      </c>
      <c r="T66" s="233" t="str">
        <f t="shared" si="9"/>
        <v/>
      </c>
    </row>
    <row r="67" spans="1:20" x14ac:dyDescent="0.25">
      <c r="P67" s="231"/>
      <c r="Q67" s="235"/>
      <c r="R67" s="191"/>
      <c r="S67" s="239" t="str">
        <f t="shared" si="8"/>
        <v/>
      </c>
      <c r="T67" s="233" t="str">
        <f t="shared" si="9"/>
        <v/>
      </c>
    </row>
    <row r="68" spans="1:20" x14ac:dyDescent="0.25">
      <c r="P68" s="231"/>
      <c r="Q68" s="235"/>
      <c r="R68" s="191"/>
      <c r="S68" s="239" t="str">
        <f t="shared" si="8"/>
        <v/>
      </c>
      <c r="T68" s="233" t="str">
        <f t="shared" si="9"/>
        <v/>
      </c>
    </row>
    <row r="69" spans="1:20" x14ac:dyDescent="0.25">
      <c r="P69" s="231"/>
      <c r="Q69" s="235"/>
      <c r="R69" s="191"/>
      <c r="S69" s="239" t="str">
        <f t="shared" si="8"/>
        <v/>
      </c>
      <c r="T69" s="233" t="str">
        <f t="shared" si="9"/>
        <v/>
      </c>
    </row>
    <row r="70" spans="1:20" x14ac:dyDescent="0.25">
      <c r="P70" s="231"/>
      <c r="Q70" s="235"/>
      <c r="R70" s="191"/>
      <c r="S70" s="239" t="str">
        <f t="shared" si="8"/>
        <v/>
      </c>
      <c r="T70" s="233" t="str">
        <f t="shared" si="9"/>
        <v/>
      </c>
    </row>
    <row r="71" spans="1:20" x14ac:dyDescent="0.25">
      <c r="P71" s="231"/>
      <c r="Q71" s="235"/>
      <c r="R71" s="191"/>
      <c r="S71" s="239" t="str">
        <f t="shared" si="8"/>
        <v/>
      </c>
      <c r="T71" s="233" t="str">
        <f t="shared" si="9"/>
        <v/>
      </c>
    </row>
    <row r="72" spans="1:20" x14ac:dyDescent="0.25">
      <c r="P72" s="231"/>
      <c r="Q72" s="235"/>
      <c r="R72" s="191"/>
      <c r="S72" s="239" t="str">
        <f t="shared" si="8"/>
        <v/>
      </c>
      <c r="T72" s="233" t="str">
        <f t="shared" si="9"/>
        <v/>
      </c>
    </row>
    <row r="73" spans="1:20" x14ac:dyDescent="0.25">
      <c r="P73" s="231"/>
      <c r="Q73" s="235"/>
      <c r="R73" s="191"/>
      <c r="S73" s="239" t="str">
        <f t="shared" si="8"/>
        <v/>
      </c>
      <c r="T73" s="233" t="str">
        <f t="shared" si="9"/>
        <v/>
      </c>
    </row>
    <row r="74" spans="1:20" x14ac:dyDescent="0.25">
      <c r="P74" s="231"/>
      <c r="Q74" s="235"/>
      <c r="R74" s="191"/>
      <c r="S74" s="239" t="str">
        <f t="shared" si="8"/>
        <v/>
      </c>
      <c r="T74" s="233" t="str">
        <f t="shared" si="9"/>
        <v/>
      </c>
    </row>
    <row r="75" spans="1:20" x14ac:dyDescent="0.25">
      <c r="P75" s="231"/>
      <c r="Q75" s="235"/>
      <c r="R75" s="191"/>
      <c r="S75" s="239" t="str">
        <f t="shared" si="8"/>
        <v/>
      </c>
      <c r="T75" s="233" t="str">
        <f t="shared" si="9"/>
        <v/>
      </c>
    </row>
    <row r="76" spans="1:20" x14ac:dyDescent="0.25">
      <c r="P76" s="231"/>
      <c r="Q76" s="235"/>
      <c r="R76" s="191"/>
      <c r="S76" s="239" t="str">
        <f t="shared" si="8"/>
        <v/>
      </c>
      <c r="T76" s="233" t="str">
        <f t="shared" si="9"/>
        <v/>
      </c>
    </row>
    <row r="77" spans="1:20" x14ac:dyDescent="0.25">
      <c r="P77" s="231"/>
      <c r="Q77" s="235"/>
      <c r="R77" s="191"/>
      <c r="S77" s="239" t="str">
        <f t="shared" si="8"/>
        <v/>
      </c>
      <c r="T77" s="233" t="str">
        <f t="shared" si="9"/>
        <v/>
      </c>
    </row>
    <row r="78" spans="1:20" x14ac:dyDescent="0.25">
      <c r="P78" s="231"/>
      <c r="Q78" s="235"/>
      <c r="R78" s="191"/>
      <c r="S78" s="239" t="str">
        <f t="shared" si="8"/>
        <v/>
      </c>
      <c r="T78" s="233" t="str">
        <f t="shared" si="9"/>
        <v/>
      </c>
    </row>
    <row r="79" spans="1:20" x14ac:dyDescent="0.25">
      <c r="P79" s="231"/>
      <c r="Q79" s="235"/>
      <c r="R79" s="191"/>
      <c r="S79" s="239" t="str">
        <f t="shared" si="8"/>
        <v/>
      </c>
      <c r="T79" s="233" t="str">
        <f t="shared" si="9"/>
        <v/>
      </c>
    </row>
    <row r="80" spans="1:20" x14ac:dyDescent="0.25">
      <c r="P80" s="231"/>
      <c r="Q80" s="235"/>
      <c r="R80" s="191"/>
      <c r="S80" s="239" t="str">
        <f t="shared" si="8"/>
        <v/>
      </c>
      <c r="T80" s="233" t="str">
        <f t="shared" si="9"/>
        <v/>
      </c>
    </row>
    <row r="81" spans="16:20" x14ac:dyDescent="0.25">
      <c r="P81" s="231"/>
      <c r="Q81" s="235"/>
      <c r="R81" s="191"/>
      <c r="S81" s="239" t="str">
        <f t="shared" si="8"/>
        <v/>
      </c>
      <c r="T81" s="233" t="str">
        <f t="shared" si="9"/>
        <v/>
      </c>
    </row>
    <row r="82" spans="16:20" x14ac:dyDescent="0.25">
      <c r="P82" s="231"/>
      <c r="Q82" s="235"/>
      <c r="R82" s="191"/>
      <c r="S82" s="239" t="str">
        <f t="shared" si="8"/>
        <v/>
      </c>
      <c r="T82" s="233" t="str">
        <f t="shared" si="9"/>
        <v/>
      </c>
    </row>
    <row r="83" spans="16:20" x14ac:dyDescent="0.25">
      <c r="P83" s="231"/>
      <c r="Q83" s="235"/>
      <c r="R83" s="191"/>
      <c r="S83" s="239" t="str">
        <f t="shared" si="8"/>
        <v/>
      </c>
      <c r="T83" s="233" t="str">
        <f t="shared" si="9"/>
        <v/>
      </c>
    </row>
    <row r="84" spans="16:20" x14ac:dyDescent="0.25">
      <c r="P84" s="231"/>
      <c r="Q84" s="235"/>
      <c r="R84" s="191"/>
      <c r="S84" s="239" t="str">
        <f t="shared" si="8"/>
        <v/>
      </c>
      <c r="T84" s="233" t="str">
        <f t="shared" si="9"/>
        <v/>
      </c>
    </row>
    <row r="85" spans="16:20" x14ac:dyDescent="0.25">
      <c r="P85" s="231"/>
      <c r="Q85" s="235"/>
      <c r="R85" s="191"/>
      <c r="S85" s="239" t="str">
        <f t="shared" si="8"/>
        <v/>
      </c>
      <c r="T85" s="233" t="str">
        <f t="shared" si="9"/>
        <v/>
      </c>
    </row>
    <row r="86" spans="16:20" x14ac:dyDescent="0.25">
      <c r="P86" s="231"/>
      <c r="Q86" s="238"/>
      <c r="R86" s="191"/>
      <c r="S86" s="239" t="str">
        <f t="shared" si="8"/>
        <v/>
      </c>
      <c r="T86" s="233" t="str">
        <f t="shared" si="9"/>
        <v/>
      </c>
    </row>
    <row r="87" spans="16:20" x14ac:dyDescent="0.25">
      <c r="P87" s="231"/>
      <c r="Q87" s="232"/>
      <c r="R87" s="191"/>
      <c r="S87" s="239" t="str">
        <f t="shared" si="8"/>
        <v/>
      </c>
      <c r="T87" s="233" t="str">
        <f t="shared" si="9"/>
        <v/>
      </c>
    </row>
    <row r="88" spans="16:20" x14ac:dyDescent="0.25">
      <c r="P88" s="231"/>
      <c r="Q88" s="232"/>
      <c r="R88" s="191"/>
      <c r="S88" s="239" t="str">
        <f t="shared" si="8"/>
        <v/>
      </c>
      <c r="T88" s="233" t="str">
        <f t="shared" si="9"/>
        <v/>
      </c>
    </row>
    <row r="89" spans="16:20" x14ac:dyDescent="0.25">
      <c r="P89" s="231"/>
      <c r="Q89" s="232"/>
      <c r="R89" s="191"/>
      <c r="S89" s="239" t="str">
        <f t="shared" si="8"/>
        <v/>
      </c>
      <c r="T89" s="233" t="str">
        <f t="shared" si="9"/>
        <v/>
      </c>
    </row>
    <row r="90" spans="16:20" x14ac:dyDescent="0.25">
      <c r="P90" s="231"/>
      <c r="Q90" s="232"/>
      <c r="R90" s="191"/>
      <c r="S90" s="239" t="str">
        <f t="shared" si="8"/>
        <v/>
      </c>
      <c r="T90" s="233" t="str">
        <f t="shared" si="9"/>
        <v/>
      </c>
    </row>
    <row r="91" spans="16:20" x14ac:dyDescent="0.25">
      <c r="P91" s="231"/>
      <c r="Q91" s="232"/>
      <c r="R91" s="191"/>
      <c r="S91" s="239" t="str">
        <f t="shared" si="8"/>
        <v/>
      </c>
      <c r="T91" s="233" t="str">
        <f t="shared" si="9"/>
        <v/>
      </c>
    </row>
    <row r="92" spans="16:20" x14ac:dyDescent="0.25">
      <c r="P92" s="231"/>
      <c r="Q92" s="232"/>
      <c r="R92" s="191"/>
      <c r="S92" s="239" t="str">
        <f t="shared" si="8"/>
        <v/>
      </c>
      <c r="T92" s="233" t="str">
        <f t="shared" si="9"/>
        <v/>
      </c>
    </row>
    <row r="93" spans="16:20" x14ac:dyDescent="0.25">
      <c r="P93" s="231"/>
      <c r="Q93" s="232"/>
      <c r="R93" s="191"/>
      <c r="S93" s="239" t="str">
        <f t="shared" si="8"/>
        <v/>
      </c>
      <c r="T93" s="233" t="str">
        <f t="shared" si="9"/>
        <v/>
      </c>
    </row>
    <row r="94" spans="16:20" x14ac:dyDescent="0.25">
      <c r="P94" s="231"/>
      <c r="Q94" s="232"/>
      <c r="R94" s="191"/>
      <c r="S94" s="239" t="str">
        <f t="shared" si="8"/>
        <v/>
      </c>
      <c r="T94" s="233" t="str">
        <f t="shared" si="9"/>
        <v/>
      </c>
    </row>
    <row r="95" spans="16:20" x14ac:dyDescent="0.25">
      <c r="P95" s="231"/>
      <c r="Q95" s="232"/>
      <c r="R95" s="191"/>
      <c r="S95" s="239" t="str">
        <f t="shared" si="8"/>
        <v/>
      </c>
      <c r="T95" s="233" t="str">
        <f t="shared" si="9"/>
        <v/>
      </c>
    </row>
    <row r="96" spans="16:20" x14ac:dyDescent="0.25">
      <c r="P96" s="231"/>
      <c r="Q96" s="232"/>
      <c r="R96" s="191"/>
      <c r="S96" s="239" t="str">
        <f t="shared" si="8"/>
        <v/>
      </c>
      <c r="T96" s="233" t="str">
        <f t="shared" si="9"/>
        <v/>
      </c>
    </row>
    <row r="97" spans="6:20" x14ac:dyDescent="0.25">
      <c r="F97" s="5"/>
      <c r="P97" s="231"/>
      <c r="Q97" s="232"/>
      <c r="R97" s="191"/>
      <c r="S97" s="239" t="str">
        <f t="shared" si="8"/>
        <v/>
      </c>
      <c r="T97" s="233" t="str">
        <f t="shared" si="9"/>
        <v/>
      </c>
    </row>
    <row r="98" spans="6:20" x14ac:dyDescent="0.25">
      <c r="P98" s="231"/>
      <c r="Q98" s="232"/>
      <c r="R98" s="191"/>
      <c r="S98" s="239" t="str">
        <f t="shared" si="8"/>
        <v/>
      </c>
      <c r="T98" s="233" t="str">
        <f t="shared" si="9"/>
        <v/>
      </c>
    </row>
    <row r="99" spans="6:20" x14ac:dyDescent="0.25">
      <c r="P99" s="231"/>
      <c r="Q99" s="232"/>
      <c r="R99" s="191"/>
      <c r="S99" s="239" t="str">
        <f t="shared" si="8"/>
        <v/>
      </c>
      <c r="T99" s="233" t="str">
        <f t="shared" si="9"/>
        <v/>
      </c>
    </row>
    <row r="100" spans="6:20" x14ac:dyDescent="0.25">
      <c r="P100" s="231"/>
      <c r="Q100" s="232"/>
      <c r="R100" s="191"/>
      <c r="S100" s="239" t="str">
        <f t="shared" si="8"/>
        <v/>
      </c>
      <c r="T100" s="233" t="str">
        <f t="shared" si="9"/>
        <v/>
      </c>
    </row>
    <row r="101" spans="6:20" ht="15" customHeight="1" x14ac:dyDescent="0.25">
      <c r="K101" s="63"/>
      <c r="P101" s="231"/>
      <c r="Q101" s="232"/>
      <c r="R101" s="191"/>
      <c r="S101" s="239" t="str">
        <f t="shared" si="8"/>
        <v/>
      </c>
      <c r="T101" s="233" t="str">
        <f t="shared" si="9"/>
        <v/>
      </c>
    </row>
    <row r="102" spans="6:20" x14ac:dyDescent="0.25">
      <c r="K102" s="9" t="s">
        <v>53</v>
      </c>
      <c r="P102" s="231"/>
      <c r="Q102" s="232"/>
      <c r="R102" s="191"/>
      <c r="S102" s="239" t="str">
        <f t="shared" si="8"/>
        <v/>
      </c>
      <c r="T102" s="233" t="str">
        <f t="shared" si="9"/>
        <v/>
      </c>
    </row>
    <row r="103" spans="6:20" x14ac:dyDescent="0.25">
      <c r="K103" s="9" t="s">
        <v>33</v>
      </c>
      <c r="P103" s="231"/>
      <c r="Q103" s="232"/>
      <c r="R103" s="191"/>
      <c r="S103" s="239" t="str">
        <f t="shared" si="8"/>
        <v/>
      </c>
      <c r="T103" s="233" t="str">
        <f t="shared" si="9"/>
        <v/>
      </c>
    </row>
    <row r="104" spans="6:20" x14ac:dyDescent="0.25">
      <c r="K104" s="9" t="s">
        <v>17</v>
      </c>
      <c r="P104" s="231"/>
      <c r="Q104" s="232"/>
      <c r="R104" s="191"/>
      <c r="S104" s="239" t="str">
        <f t="shared" si="8"/>
        <v/>
      </c>
      <c r="T104" s="233" t="str">
        <f t="shared" si="9"/>
        <v/>
      </c>
    </row>
    <row r="105" spans="6:20" x14ac:dyDescent="0.25">
      <c r="K105" s="9" t="s">
        <v>34</v>
      </c>
      <c r="P105" s="231"/>
      <c r="Q105" s="232"/>
      <c r="R105" s="191"/>
      <c r="S105" s="239" t="str">
        <f t="shared" si="8"/>
        <v/>
      </c>
      <c r="T105" s="233" t="str">
        <f t="shared" si="9"/>
        <v/>
      </c>
    </row>
    <row r="106" spans="6:20" x14ac:dyDescent="0.25">
      <c r="P106" s="231"/>
      <c r="Q106" s="232"/>
      <c r="R106" s="191"/>
      <c r="S106" s="239" t="str">
        <f t="shared" si="8"/>
        <v/>
      </c>
      <c r="T106" s="233" t="str">
        <f t="shared" si="9"/>
        <v/>
      </c>
    </row>
    <row r="107" spans="6:20" x14ac:dyDescent="0.25">
      <c r="Q107" s="64"/>
    </row>
    <row r="108" spans="6:20" x14ac:dyDescent="0.25">
      <c r="Q108" s="64"/>
    </row>
    <row r="109" spans="6:20" x14ac:dyDescent="0.25">
      <c r="Q109" s="64"/>
    </row>
    <row r="110" spans="6:20" x14ac:dyDescent="0.25">
      <c r="Q110" s="64"/>
    </row>
    <row r="111" spans="6:20" x14ac:dyDescent="0.25">
      <c r="Q111" s="64"/>
    </row>
    <row r="151" ht="26.25" customHeight="1" x14ac:dyDescent="0.25"/>
    <row r="201" ht="26.25" customHeight="1" x14ac:dyDescent="0.25"/>
    <row r="251" ht="26.25" customHeight="1" x14ac:dyDescent="0.25"/>
    <row r="301" ht="27" customHeight="1" x14ac:dyDescent="0.25"/>
    <row r="351" ht="26.25" customHeight="1" x14ac:dyDescent="0.25"/>
    <row r="401" ht="26.25" customHeight="1" x14ac:dyDescent="0.25"/>
    <row r="451" ht="27" customHeight="1" x14ac:dyDescent="0.25"/>
    <row r="501" ht="27" customHeight="1" x14ac:dyDescent="0.25"/>
    <row r="551" ht="27" customHeight="1" x14ac:dyDescent="0.25"/>
    <row r="601" ht="27" customHeight="1" x14ac:dyDescent="0.25"/>
    <row r="651" ht="27" customHeight="1" x14ac:dyDescent="0.25"/>
  </sheetData>
  <sheetProtection algorithmName="SHA-512" hashValue="V+W9Uip8buMD2uz5JtimDTPcQ/tv86lS9hdk5SIHkI0NSGxIBu8C+L9KLXTHbyM/LdOeBq6GFPWN5sD3YelYYw==" saltValue="skAgPMoEKvKdhr+fiO26Tg==" spinCount="100000" sheet="1" objects="1" scenarios="1"/>
  <sortState xmlns:xlrd2="http://schemas.microsoft.com/office/spreadsheetml/2017/richdata2" ref="P3:R106">
    <sortCondition ref="P3:P106"/>
  </sortState>
  <mergeCells count="34">
    <mergeCell ref="W10:X10"/>
    <mergeCell ref="W7:X7"/>
    <mergeCell ref="S1:T1"/>
    <mergeCell ref="W1:X1"/>
    <mergeCell ref="M1:N1"/>
    <mergeCell ref="P1:Q1"/>
    <mergeCell ref="P2:S2"/>
    <mergeCell ref="K1:L1"/>
    <mergeCell ref="B43:F43"/>
    <mergeCell ref="B44:F44"/>
    <mergeCell ref="B45:F45"/>
    <mergeCell ref="B46:F46"/>
    <mergeCell ref="A1:I1"/>
    <mergeCell ref="B13:D14"/>
    <mergeCell ref="G3:I6"/>
    <mergeCell ref="G29:I30"/>
    <mergeCell ref="G31:I34"/>
    <mergeCell ref="L17:N18"/>
    <mergeCell ref="L19:N22"/>
    <mergeCell ref="L45:N46"/>
    <mergeCell ref="B15:D18"/>
    <mergeCell ref="B41:D42"/>
    <mergeCell ref="B47:F47"/>
    <mergeCell ref="L53:M53"/>
    <mergeCell ref="B48:F48"/>
    <mergeCell ref="L48:M48"/>
    <mergeCell ref="B49:F49"/>
    <mergeCell ref="L49:M49"/>
    <mergeCell ref="B50:F50"/>
    <mergeCell ref="L50:M50"/>
    <mergeCell ref="L52:M52"/>
    <mergeCell ref="D53:H53"/>
    <mergeCell ref="L51:M51"/>
    <mergeCell ref="K47:M47"/>
  </mergeCells>
  <conditionalFormatting sqref="A1:N1">
    <cfRule type="containsText" dxfId="6338" priority="130553" operator="containsText" text="NTRAB">
      <formula>NOT(ISERROR(SEARCH("NTRAB",A1)))</formula>
    </cfRule>
    <cfRule type="containsText" dxfId="6337" priority="130554" operator="containsText" text="FERIADO">
      <formula>NOT(ISERROR(SEARCH("FERIADO",A1)))</formula>
    </cfRule>
  </conditionalFormatting>
  <conditionalFormatting sqref="A2:D2 F2:I2">
    <cfRule type="containsText" dxfId="6336" priority="88123" operator="containsText" text="NTRAB">
      <formula>NOT(ISERROR(SEARCH("NTRAB",A2)))</formula>
    </cfRule>
    <cfRule type="containsText" dxfId="6335" priority="88124" operator="containsText" text="FERIADO">
      <formula>NOT(ISERROR(SEARCH("FERIADO",A2)))</formula>
    </cfRule>
  </conditionalFormatting>
  <conditionalFormatting sqref="A2:D2 F2:I2">
    <cfRule type="beginsWith" dxfId="6334" priority="88120" operator="beginsWith" text="FER">
      <formula>LEFT(A2,LEN("FER"))="FER"</formula>
    </cfRule>
    <cfRule type="beginsWith" dxfId="6333" priority="88121" operator="beginsWith" text="FRS">
      <formula>LEFT(A2,LEN("FRS"))="FRS"</formula>
    </cfRule>
    <cfRule type="containsText" dxfId="6332" priority="88122" operator="containsText" text="FÉRIAS">
      <formula>NOT(ISERROR(SEARCH("FÉRIAS",A2)))</formula>
    </cfRule>
  </conditionalFormatting>
  <conditionalFormatting sqref="A2:D2 F2:I2">
    <cfRule type="beginsWith" dxfId="6331" priority="88117" operator="beginsWith" text="ANT">
      <formula>LEFT(A2,LEN("ANT"))="ANT"</formula>
    </cfRule>
    <cfRule type="beginsWith" dxfId="6330" priority="88118" operator="beginsWith" text="FAL">
      <formula>LEFT(A2,LEN("FAL"))="FAL"</formula>
    </cfRule>
    <cfRule type="beginsWith" dxfId="6329" priority="88119" operator="beginsWith" text="ok">
      <formula>LEFT(A2,LEN("ok"))="ok"</formula>
    </cfRule>
  </conditionalFormatting>
  <conditionalFormatting sqref="A2:D2 F2:I2">
    <cfRule type="beginsWith" dxfId="6328" priority="88116" operator="beginsWith" text="ATR">
      <formula>LEFT(A2,LEN("ATR"))="ATR"</formula>
    </cfRule>
  </conditionalFormatting>
  <conditionalFormatting sqref="K2:N2">
    <cfRule type="containsText" dxfId="6327" priority="88114" operator="containsText" text="NTRAB">
      <formula>NOT(ISERROR(SEARCH("NTRAB",K2)))</formula>
    </cfRule>
    <cfRule type="containsText" dxfId="6326" priority="88115" operator="containsText" text="FERIADO">
      <formula>NOT(ISERROR(SEARCH("FERIADO",K2)))</formula>
    </cfRule>
  </conditionalFormatting>
  <conditionalFormatting sqref="K2:N2">
    <cfRule type="beginsWith" dxfId="6325" priority="88111" operator="beginsWith" text="FER">
      <formula>LEFT(K2,LEN("FER"))="FER"</formula>
    </cfRule>
    <cfRule type="beginsWith" dxfId="6324" priority="88112" operator="beginsWith" text="FRS">
      <formula>LEFT(K2,LEN("FRS"))="FRS"</formula>
    </cfRule>
    <cfRule type="containsText" dxfId="6323" priority="88113" operator="containsText" text="FÉRIAS">
      <formula>NOT(ISERROR(SEARCH("FÉRIAS",K2)))</formula>
    </cfRule>
  </conditionalFormatting>
  <conditionalFormatting sqref="K2:N2">
    <cfRule type="beginsWith" dxfId="6322" priority="88108" operator="beginsWith" text="ANT">
      <formula>LEFT(K2,LEN("ANT"))="ANT"</formula>
    </cfRule>
    <cfRule type="beginsWith" dxfId="6321" priority="88109" operator="beginsWith" text="FAL">
      <formula>LEFT(K2,LEN("FAL"))="FAL"</formula>
    </cfRule>
    <cfRule type="beginsWith" dxfId="6320" priority="88110" operator="beginsWith" text="ok">
      <formula>LEFT(K2,LEN("ok"))="ok"</formula>
    </cfRule>
  </conditionalFormatting>
  <conditionalFormatting sqref="K2:N2">
    <cfRule type="beginsWith" dxfId="6319" priority="88107" operator="beginsWith" text="ATR">
      <formula>LEFT(K2,LEN("ATR"))="ATR"</formula>
    </cfRule>
  </conditionalFormatting>
  <conditionalFormatting sqref="T2">
    <cfRule type="expression" dxfId="6318" priority="77188">
      <formula>$P$3=""</formula>
    </cfRule>
  </conditionalFormatting>
  <conditionalFormatting sqref="P2:S2">
    <cfRule type="expression" dxfId="6317" priority="77186">
      <formula>$P$3=""</formula>
    </cfRule>
  </conditionalFormatting>
  <conditionalFormatting sqref="P59:P106 R59:R106">
    <cfRule type="expression" dxfId="6316" priority="43540">
      <formula>$U$54=$U$55</formula>
    </cfRule>
  </conditionalFormatting>
  <conditionalFormatting sqref="P54:P58 R54:T54 R55:R58 S55:T106">
    <cfRule type="expression" dxfId="6315" priority="43539">
      <formula>$U$54=$U$55</formula>
    </cfRule>
  </conditionalFormatting>
  <conditionalFormatting sqref="Q59:Q106">
    <cfRule type="expression" dxfId="6314" priority="43538">
      <formula>$U$54=$U$55</formula>
    </cfRule>
  </conditionalFormatting>
  <conditionalFormatting sqref="Q54:Q58">
    <cfRule type="expression" dxfId="6313" priority="43537">
      <formula>$U$54=$U$55</formula>
    </cfRule>
  </conditionalFormatting>
  <conditionalFormatting sqref="R53:T53">
    <cfRule type="expression" dxfId="6312" priority="43536">
      <formula>$X$56=$Y$56</formula>
    </cfRule>
  </conditionalFormatting>
  <conditionalFormatting sqref="P53">
    <cfRule type="expression" dxfId="6311" priority="43535">
      <formula>$X$56=$Y$56</formula>
    </cfRule>
  </conditionalFormatting>
  <conditionalFormatting sqref="Q53">
    <cfRule type="expression" dxfId="6310" priority="43534">
      <formula>$X$56=$Y$56</formula>
    </cfRule>
  </conditionalFormatting>
  <conditionalFormatting sqref="P3:T53">
    <cfRule type="expression" dxfId="6309" priority="43533">
      <formula>$P$3=""</formula>
    </cfRule>
  </conditionalFormatting>
  <conditionalFormatting sqref="I48">
    <cfRule type="expression" dxfId="6308" priority="10385">
      <formula>$H$48=""</formula>
    </cfRule>
  </conditionalFormatting>
  <conditionalFormatting sqref="I49">
    <cfRule type="expression" dxfId="6307" priority="10384">
      <formula>$H$49=""</formula>
    </cfRule>
  </conditionalFormatting>
  <conditionalFormatting sqref="I50">
    <cfRule type="expression" dxfId="6306" priority="10383">
      <formula>$H$50=""</formula>
    </cfRule>
  </conditionalFormatting>
  <conditionalFormatting sqref="G51">
    <cfRule type="cellIs" dxfId="6305" priority="10380" operator="equal">
      <formula>0</formula>
    </cfRule>
  </conditionalFormatting>
  <conditionalFormatting sqref="H51:H52">
    <cfRule type="expression" dxfId="6304" priority="10379">
      <formula>$G$51=$I$51</formula>
    </cfRule>
  </conditionalFormatting>
  <conditionalFormatting sqref="G52">
    <cfRule type="expression" dxfId="6303" priority="10378">
      <formula>$G$52=0</formula>
    </cfRule>
  </conditionalFormatting>
  <conditionalFormatting sqref="F52">
    <cfRule type="expression" dxfId="6302" priority="10377">
      <formula>$G$52=0</formula>
    </cfRule>
  </conditionalFormatting>
  <conditionalFormatting sqref="F51">
    <cfRule type="expression" dxfId="6301" priority="10376">
      <formula>$G$52=0</formula>
    </cfRule>
  </conditionalFormatting>
  <conditionalFormatting sqref="L52:M52">
    <cfRule type="cellIs" dxfId="6300" priority="10057" operator="lessThan">
      <formula>0</formula>
    </cfRule>
    <cfRule type="cellIs" dxfId="6299" priority="10058" operator="greaterThan">
      <formula>0</formula>
    </cfRule>
  </conditionalFormatting>
  <conditionalFormatting sqref="K52">
    <cfRule type="cellIs" dxfId="6298" priority="10054" operator="equal">
      <formula>"A PAGAR"</formula>
    </cfRule>
    <cfRule type="containsText" dxfId="6297" priority="10055" operator="containsText" text="SALDO">
      <formula>NOT(ISERROR(SEARCH("SALDO",K52)))</formula>
    </cfRule>
    <cfRule type="containsText" dxfId="6296" priority="10056" operator="containsText" text="FALTA">
      <formula>NOT(ISERROR(SEARCH("FALTA",K52)))</formula>
    </cfRule>
  </conditionalFormatting>
  <conditionalFormatting sqref="K52:M53 L51:M51">
    <cfRule type="expression" dxfId="6295" priority="10053">
      <formula>$N$47=$O$47</formula>
    </cfRule>
  </conditionalFormatting>
  <conditionalFormatting sqref="K52:M53 L51:M51">
    <cfRule type="expression" dxfId="6294" priority="10052">
      <formula>$N$47=$W$49</formula>
    </cfRule>
  </conditionalFormatting>
  <conditionalFormatting sqref="N52">
    <cfRule type="expression" dxfId="6293" priority="10050">
      <formula>$L$52&lt;0</formula>
    </cfRule>
    <cfRule type="expression" dxfId="6292" priority="10051">
      <formula>$L$52&gt;0</formula>
    </cfRule>
  </conditionalFormatting>
  <conditionalFormatting sqref="N51:N53">
    <cfRule type="expression" dxfId="6291" priority="10049">
      <formula>$N$47=$W$49</formula>
    </cfRule>
  </conditionalFormatting>
  <conditionalFormatting sqref="L53:M53">
    <cfRule type="expression" dxfId="6290" priority="10048">
      <formula>OR(F55&lt;0,H55&lt;0)</formula>
    </cfRule>
  </conditionalFormatting>
  <conditionalFormatting sqref="K53 N53">
    <cfRule type="expression" dxfId="6289" priority="10047">
      <formula>OR(C55&lt;0,E55&lt;0)</formula>
    </cfRule>
  </conditionalFormatting>
  <conditionalFormatting sqref="K53">
    <cfRule type="expression" dxfId="6288" priority="10046">
      <formula>OR(F55&lt;0,H55&lt;0)</formula>
    </cfRule>
  </conditionalFormatting>
  <conditionalFormatting sqref="K53">
    <cfRule type="containsText" dxfId="6287" priority="10044" operator="containsText" text="SALDO">
      <formula>NOT(ISERROR(SEARCH("SALDO",K53)))</formula>
    </cfRule>
    <cfRule type="containsText" dxfId="6286" priority="10045" operator="containsText" text="FALTA">
      <formula>NOT(ISERROR(SEARCH("FALTA",K53)))</formula>
    </cfRule>
  </conditionalFormatting>
  <conditionalFormatting sqref="K52:K53 L53:N53">
    <cfRule type="expression" dxfId="6285" priority="10043">
      <formula>$N$47="NÃO"</formula>
    </cfRule>
  </conditionalFormatting>
  <conditionalFormatting sqref="L49:M49">
    <cfRule type="cellIs" dxfId="6284" priority="10033" operator="equal">
      <formula>0</formula>
    </cfRule>
    <cfRule type="expression" dxfId="6283" priority="10042">
      <formula>$L$49&lt;0</formula>
    </cfRule>
  </conditionalFormatting>
  <conditionalFormatting sqref="K48:M50">
    <cfRule type="expression" dxfId="6282" priority="10041">
      <formula>$N$47=$O$47</formula>
    </cfRule>
  </conditionalFormatting>
  <conditionalFormatting sqref="K48:M50">
    <cfRule type="expression" dxfId="6281" priority="10040">
      <formula>$N$47=$W$49</formula>
    </cfRule>
  </conditionalFormatting>
  <conditionalFormatting sqref="N48:N50">
    <cfRule type="expression" dxfId="6280" priority="10039">
      <formula>$N$47=$W$49</formula>
    </cfRule>
  </conditionalFormatting>
  <conditionalFormatting sqref="K51">
    <cfRule type="expression" dxfId="6279" priority="10038">
      <formula>$N$47=$O$47</formula>
    </cfRule>
  </conditionalFormatting>
  <conditionalFormatting sqref="K51">
    <cfRule type="expression" dxfId="6278" priority="10037">
      <formula>$N$47=$W$49</formula>
    </cfRule>
  </conditionalFormatting>
  <conditionalFormatting sqref="L50:M50">
    <cfRule type="cellIs" dxfId="6277" priority="10036" operator="equal">
      <formula>0</formula>
    </cfRule>
  </conditionalFormatting>
  <conditionalFormatting sqref="L48:M48">
    <cfRule type="cellIs" dxfId="6276" priority="10034" operator="equal">
      <formula>0</formula>
    </cfRule>
    <cfRule type="cellIs" dxfId="6275" priority="10035" operator="lessThan">
      <formula>0</formula>
    </cfRule>
  </conditionalFormatting>
  <conditionalFormatting sqref="L51:M51">
    <cfRule type="expression" dxfId="6274" priority="10031">
      <formula>AND($L$51=0, $N$47="SIM")</formula>
    </cfRule>
    <cfRule type="expression" dxfId="6273" priority="10032">
      <formula>AND($L$51&lt;0, $N$47="SIM")</formula>
    </cfRule>
  </conditionalFormatting>
  <conditionalFormatting sqref="A6">
    <cfRule type="containsText" dxfId="6272" priority="2126" operator="containsText" text="NTRAB">
      <formula>NOT(ISERROR(SEARCH("NTRAB",A6)))</formula>
    </cfRule>
    <cfRule type="containsText" dxfId="6271" priority="2127" operator="containsText" text="FERIADO">
      <formula>NOT(ISERROR(SEARCH("FERIADO",A6)))</formula>
    </cfRule>
  </conditionalFormatting>
  <conditionalFormatting sqref="A6">
    <cfRule type="containsText" dxfId="6270" priority="2125" operator="containsText" text="FÉRIAS">
      <formula>NOT(ISERROR(SEARCH("FÉRIAS",A6)))</formula>
    </cfRule>
  </conditionalFormatting>
  <conditionalFormatting sqref="A3">
    <cfRule type="containsText" dxfId="6269" priority="2123" operator="containsText" text="NTRAB">
      <formula>NOT(ISERROR(SEARCH("NTRAB",A3)))</formula>
    </cfRule>
    <cfRule type="containsText" dxfId="6268" priority="2124" operator="containsText" text="FERIADO">
      <formula>NOT(ISERROR(SEARCH("FERIADO",A3)))</formula>
    </cfRule>
  </conditionalFormatting>
  <conditionalFormatting sqref="A3">
    <cfRule type="containsText" dxfId="6267" priority="2122" operator="containsText" text="FÉRIAS">
      <formula>NOT(ISERROR(SEARCH("FÉRIAS",A3)))</formula>
    </cfRule>
  </conditionalFormatting>
  <conditionalFormatting sqref="A3 A6">
    <cfRule type="containsText" dxfId="6266" priority="2121" operator="containsText" text="ATESTADO">
      <formula>NOT(ISERROR(SEARCH("ATESTADO",A3)))</formula>
    </cfRule>
  </conditionalFormatting>
  <conditionalFormatting sqref="A4">
    <cfRule type="containsText" dxfId="6265" priority="2119" operator="containsText" text="NTRAB">
      <formula>NOT(ISERROR(SEARCH("NTRAB",A4)))</formula>
    </cfRule>
    <cfRule type="containsText" dxfId="6264" priority="2120" operator="containsText" text="FERIADO">
      <formula>NOT(ISERROR(SEARCH("FERIADO",A4)))</formula>
    </cfRule>
  </conditionalFormatting>
  <conditionalFormatting sqref="A4">
    <cfRule type="containsText" dxfId="6263" priority="2118" operator="containsText" text="FÉRIAS">
      <formula>NOT(ISERROR(SEARCH("FÉRIAS",A4)))</formula>
    </cfRule>
  </conditionalFormatting>
  <conditionalFormatting sqref="A4">
    <cfRule type="expression" dxfId="6262" priority="2114">
      <formula>A3="FERIADO"</formula>
    </cfRule>
    <cfRule type="expression" dxfId="6261" priority="2115">
      <formula>A3="NTRAB"</formula>
    </cfRule>
    <cfRule type="expression" dxfId="6260" priority="2116">
      <formula>A3="FÉRIAS"</formula>
    </cfRule>
    <cfRule type="expression" dxfId="6259" priority="2117">
      <formula>A3="ATESTADO"</formula>
    </cfRule>
  </conditionalFormatting>
  <conditionalFormatting sqref="A4">
    <cfRule type="containsText" dxfId="6258" priority="2113" operator="containsText" text="ATESTADO">
      <formula>NOT(ISERROR(SEARCH("ATESTADO",A4)))</formula>
    </cfRule>
  </conditionalFormatting>
  <conditionalFormatting sqref="A5">
    <cfRule type="containsText" dxfId="6257" priority="2111" operator="containsText" text="NTRAB">
      <formula>NOT(ISERROR(SEARCH("NTRAB",A5)))</formula>
    </cfRule>
    <cfRule type="containsText" dxfId="6256" priority="2112" operator="containsText" text="FERIADO">
      <formula>NOT(ISERROR(SEARCH("FERIADO",A5)))</formula>
    </cfRule>
  </conditionalFormatting>
  <conditionalFormatting sqref="A5">
    <cfRule type="containsText" dxfId="6255" priority="2110" operator="containsText" text="FÉRIAS">
      <formula>NOT(ISERROR(SEARCH("FÉRIAS",A5)))</formula>
    </cfRule>
  </conditionalFormatting>
  <conditionalFormatting sqref="A5">
    <cfRule type="expression" dxfId="6254" priority="2106">
      <formula>A4="FERIADO"</formula>
    </cfRule>
    <cfRule type="expression" dxfId="6253" priority="2107">
      <formula>A4="NTRAB"</formula>
    </cfRule>
    <cfRule type="expression" dxfId="6252" priority="2108">
      <formula>A4="FÉRIAS"</formula>
    </cfRule>
    <cfRule type="expression" dxfId="6251" priority="2109">
      <formula>A4="ATESTADO"</formula>
    </cfRule>
  </conditionalFormatting>
  <conditionalFormatting sqref="A5">
    <cfRule type="containsText" dxfId="6250" priority="2105" operator="containsText" text="ATESTADO">
      <formula>NOT(ISERROR(SEARCH("ATESTADO",A5)))</formula>
    </cfRule>
  </conditionalFormatting>
  <conditionalFormatting sqref="A5">
    <cfRule type="expression" dxfId="6249" priority="2101">
      <formula>A3="ATESTADO"</formula>
    </cfRule>
    <cfRule type="expression" dxfId="6248" priority="2102">
      <formula>A3="FÉRIAS"</formula>
    </cfRule>
    <cfRule type="expression" dxfId="6247" priority="2103">
      <formula>A3="NTRAB"</formula>
    </cfRule>
    <cfRule type="expression" dxfId="6246" priority="2104">
      <formula>A3="FERIADO"</formula>
    </cfRule>
  </conditionalFormatting>
  <conditionalFormatting sqref="A3:A6">
    <cfRule type="containsText" dxfId="6245" priority="2100" operator="containsText" text="HOJE">
      <formula>NOT(ISERROR(SEARCH("HOJE",A3)))</formula>
    </cfRule>
  </conditionalFormatting>
  <conditionalFormatting sqref="A10">
    <cfRule type="containsText" dxfId="6244" priority="2098" operator="containsText" text="NTRAB">
      <formula>NOT(ISERROR(SEARCH("NTRAB",A10)))</formula>
    </cfRule>
    <cfRule type="containsText" dxfId="6243" priority="2099" operator="containsText" text="FERIADO">
      <formula>NOT(ISERROR(SEARCH("FERIADO",A10)))</formula>
    </cfRule>
  </conditionalFormatting>
  <conditionalFormatting sqref="A10">
    <cfRule type="containsText" dxfId="6242" priority="2097" operator="containsText" text="FÉRIAS">
      <formula>NOT(ISERROR(SEARCH("FÉRIAS",A10)))</formula>
    </cfRule>
  </conditionalFormatting>
  <conditionalFormatting sqref="A7">
    <cfRule type="containsText" dxfId="6241" priority="2095" operator="containsText" text="NTRAB">
      <formula>NOT(ISERROR(SEARCH("NTRAB",A7)))</formula>
    </cfRule>
    <cfRule type="containsText" dxfId="6240" priority="2096" operator="containsText" text="FERIADO">
      <formula>NOT(ISERROR(SEARCH("FERIADO",A7)))</formula>
    </cfRule>
  </conditionalFormatting>
  <conditionalFormatting sqref="A7">
    <cfRule type="containsText" dxfId="6239" priority="2094" operator="containsText" text="FÉRIAS">
      <formula>NOT(ISERROR(SEARCH("FÉRIAS",A7)))</formula>
    </cfRule>
  </conditionalFormatting>
  <conditionalFormatting sqref="A7 A10">
    <cfRule type="containsText" dxfId="6238" priority="2093" operator="containsText" text="ATESTADO">
      <formula>NOT(ISERROR(SEARCH("ATESTADO",A7)))</formula>
    </cfRule>
  </conditionalFormatting>
  <conditionalFormatting sqref="A8">
    <cfRule type="containsText" dxfId="6237" priority="2091" operator="containsText" text="NTRAB">
      <formula>NOT(ISERROR(SEARCH("NTRAB",A8)))</formula>
    </cfRule>
    <cfRule type="containsText" dxfId="6236" priority="2092" operator="containsText" text="FERIADO">
      <formula>NOT(ISERROR(SEARCH("FERIADO",A8)))</formula>
    </cfRule>
  </conditionalFormatting>
  <conditionalFormatting sqref="A8">
    <cfRule type="containsText" dxfId="6235" priority="2090" operator="containsText" text="FÉRIAS">
      <formula>NOT(ISERROR(SEARCH("FÉRIAS",A8)))</formula>
    </cfRule>
  </conditionalFormatting>
  <conditionalFormatting sqref="A8">
    <cfRule type="expression" dxfId="6234" priority="2086">
      <formula>A7="FERIADO"</formula>
    </cfRule>
    <cfRule type="expression" dxfId="6233" priority="2087">
      <formula>A7="NTRAB"</formula>
    </cfRule>
    <cfRule type="expression" dxfId="6232" priority="2088">
      <formula>A7="FÉRIAS"</formula>
    </cfRule>
    <cfRule type="expression" dxfId="6231" priority="2089">
      <formula>A7="ATESTADO"</formula>
    </cfRule>
  </conditionalFormatting>
  <conditionalFormatting sqref="A8">
    <cfRule type="containsText" dxfId="6230" priority="2085" operator="containsText" text="ATESTADO">
      <formula>NOT(ISERROR(SEARCH("ATESTADO",A8)))</formula>
    </cfRule>
  </conditionalFormatting>
  <conditionalFormatting sqref="A9">
    <cfRule type="containsText" dxfId="6229" priority="2083" operator="containsText" text="NTRAB">
      <formula>NOT(ISERROR(SEARCH("NTRAB",A9)))</formula>
    </cfRule>
    <cfRule type="containsText" dxfId="6228" priority="2084" operator="containsText" text="FERIADO">
      <formula>NOT(ISERROR(SEARCH("FERIADO",A9)))</formula>
    </cfRule>
  </conditionalFormatting>
  <conditionalFormatting sqref="A9">
    <cfRule type="containsText" dxfId="6227" priority="2082" operator="containsText" text="FÉRIAS">
      <formula>NOT(ISERROR(SEARCH("FÉRIAS",A9)))</formula>
    </cfRule>
  </conditionalFormatting>
  <conditionalFormatting sqref="A9">
    <cfRule type="expression" dxfId="6226" priority="2078">
      <formula>A8="FERIADO"</formula>
    </cfRule>
    <cfRule type="expression" dxfId="6225" priority="2079">
      <formula>A8="NTRAB"</formula>
    </cfRule>
    <cfRule type="expression" dxfId="6224" priority="2080">
      <formula>A8="FÉRIAS"</formula>
    </cfRule>
    <cfRule type="expression" dxfId="6223" priority="2081">
      <formula>A8="ATESTADO"</formula>
    </cfRule>
  </conditionalFormatting>
  <conditionalFormatting sqref="A9">
    <cfRule type="containsText" dxfId="6222" priority="2077" operator="containsText" text="ATESTADO">
      <formula>NOT(ISERROR(SEARCH("ATESTADO",A9)))</formula>
    </cfRule>
  </conditionalFormatting>
  <conditionalFormatting sqref="A9">
    <cfRule type="expression" dxfId="6221" priority="2073">
      <formula>A7="ATESTADO"</formula>
    </cfRule>
    <cfRule type="expression" dxfId="6220" priority="2074">
      <formula>A7="FÉRIAS"</formula>
    </cfRule>
    <cfRule type="expression" dxfId="6219" priority="2075">
      <formula>A7="NTRAB"</formula>
    </cfRule>
    <cfRule type="expression" dxfId="6218" priority="2076">
      <formula>A7="FERIADO"</formula>
    </cfRule>
  </conditionalFormatting>
  <conditionalFormatting sqref="A7:A10">
    <cfRule type="containsText" dxfId="6217" priority="2072" operator="containsText" text="HOJE">
      <formula>NOT(ISERROR(SEARCH("HOJE",A7)))</formula>
    </cfRule>
  </conditionalFormatting>
  <conditionalFormatting sqref="A14">
    <cfRule type="containsText" dxfId="6216" priority="2070" operator="containsText" text="NTRAB">
      <formula>NOT(ISERROR(SEARCH("NTRAB",A14)))</formula>
    </cfRule>
    <cfRule type="containsText" dxfId="6215" priority="2071" operator="containsText" text="FERIADO">
      <formula>NOT(ISERROR(SEARCH("FERIADO",A14)))</formula>
    </cfRule>
  </conditionalFormatting>
  <conditionalFormatting sqref="A14">
    <cfRule type="containsText" dxfId="6214" priority="2069" operator="containsText" text="FÉRIAS">
      <formula>NOT(ISERROR(SEARCH("FÉRIAS",A14)))</formula>
    </cfRule>
  </conditionalFormatting>
  <conditionalFormatting sqref="A11">
    <cfRule type="containsText" dxfId="6213" priority="2067" operator="containsText" text="NTRAB">
      <formula>NOT(ISERROR(SEARCH("NTRAB",A11)))</formula>
    </cfRule>
    <cfRule type="containsText" dxfId="6212" priority="2068" operator="containsText" text="FERIADO">
      <formula>NOT(ISERROR(SEARCH("FERIADO",A11)))</formula>
    </cfRule>
  </conditionalFormatting>
  <conditionalFormatting sqref="A11">
    <cfRule type="containsText" dxfId="6211" priority="2066" operator="containsText" text="FÉRIAS">
      <formula>NOT(ISERROR(SEARCH("FÉRIAS",A11)))</formula>
    </cfRule>
  </conditionalFormatting>
  <conditionalFormatting sqref="A11 A14">
    <cfRule type="containsText" dxfId="6210" priority="2065" operator="containsText" text="ATESTADO">
      <formula>NOT(ISERROR(SEARCH("ATESTADO",A11)))</formula>
    </cfRule>
  </conditionalFormatting>
  <conditionalFormatting sqref="A12">
    <cfRule type="containsText" dxfId="6209" priority="2063" operator="containsText" text="NTRAB">
      <formula>NOT(ISERROR(SEARCH("NTRAB",A12)))</formula>
    </cfRule>
    <cfRule type="containsText" dxfId="6208" priority="2064" operator="containsText" text="FERIADO">
      <formula>NOT(ISERROR(SEARCH("FERIADO",A12)))</formula>
    </cfRule>
  </conditionalFormatting>
  <conditionalFormatting sqref="A12">
    <cfRule type="containsText" dxfId="6207" priority="2062" operator="containsText" text="FÉRIAS">
      <formula>NOT(ISERROR(SEARCH("FÉRIAS",A12)))</formula>
    </cfRule>
  </conditionalFormatting>
  <conditionalFormatting sqref="A12">
    <cfRule type="expression" dxfId="6206" priority="2058">
      <formula>A11="FERIADO"</formula>
    </cfRule>
    <cfRule type="expression" dxfId="6205" priority="2059">
      <formula>A11="NTRAB"</formula>
    </cfRule>
    <cfRule type="expression" dxfId="6204" priority="2060">
      <formula>A11="FÉRIAS"</formula>
    </cfRule>
    <cfRule type="expression" dxfId="6203" priority="2061">
      <formula>A11="ATESTADO"</formula>
    </cfRule>
  </conditionalFormatting>
  <conditionalFormatting sqref="A12">
    <cfRule type="containsText" dxfId="6202" priority="2057" operator="containsText" text="ATESTADO">
      <formula>NOT(ISERROR(SEARCH("ATESTADO",A12)))</formula>
    </cfRule>
  </conditionalFormatting>
  <conditionalFormatting sqref="A11:A12 A14">
    <cfRule type="containsText" dxfId="6201" priority="2056" operator="containsText" text="HOJE">
      <formula>NOT(ISERROR(SEARCH("HOJE",A11)))</formula>
    </cfRule>
  </conditionalFormatting>
  <conditionalFormatting sqref="A18">
    <cfRule type="containsText" dxfId="6200" priority="2054" operator="containsText" text="NTRAB">
      <formula>NOT(ISERROR(SEARCH("NTRAB",A18)))</formula>
    </cfRule>
    <cfRule type="containsText" dxfId="6199" priority="2055" operator="containsText" text="FERIADO">
      <formula>NOT(ISERROR(SEARCH("FERIADO",A18)))</formula>
    </cfRule>
  </conditionalFormatting>
  <conditionalFormatting sqref="A18">
    <cfRule type="containsText" dxfId="6198" priority="2053" operator="containsText" text="FÉRIAS">
      <formula>NOT(ISERROR(SEARCH("FÉRIAS",A18)))</formula>
    </cfRule>
  </conditionalFormatting>
  <conditionalFormatting sqref="A15">
    <cfRule type="containsText" dxfId="6197" priority="2051" operator="containsText" text="NTRAB">
      <formula>NOT(ISERROR(SEARCH("NTRAB",A15)))</formula>
    </cfRule>
    <cfRule type="containsText" dxfId="6196" priority="2052" operator="containsText" text="FERIADO">
      <formula>NOT(ISERROR(SEARCH("FERIADO",A15)))</formula>
    </cfRule>
  </conditionalFormatting>
  <conditionalFormatting sqref="A15">
    <cfRule type="containsText" dxfId="6195" priority="2050" operator="containsText" text="FÉRIAS">
      <formula>NOT(ISERROR(SEARCH("FÉRIAS",A15)))</formula>
    </cfRule>
  </conditionalFormatting>
  <conditionalFormatting sqref="A15 A18">
    <cfRule type="containsText" dxfId="6194" priority="2049" operator="containsText" text="ATESTADO">
      <formula>NOT(ISERROR(SEARCH("ATESTADO",A15)))</formula>
    </cfRule>
  </conditionalFormatting>
  <conditionalFormatting sqref="A16">
    <cfRule type="containsText" dxfId="6193" priority="2047" operator="containsText" text="NTRAB">
      <formula>NOT(ISERROR(SEARCH("NTRAB",A16)))</formula>
    </cfRule>
    <cfRule type="containsText" dxfId="6192" priority="2048" operator="containsText" text="FERIADO">
      <formula>NOT(ISERROR(SEARCH("FERIADO",A16)))</formula>
    </cfRule>
  </conditionalFormatting>
  <conditionalFormatting sqref="A16">
    <cfRule type="containsText" dxfId="6191" priority="2046" operator="containsText" text="FÉRIAS">
      <formula>NOT(ISERROR(SEARCH("FÉRIAS",A16)))</formula>
    </cfRule>
  </conditionalFormatting>
  <conditionalFormatting sqref="A16">
    <cfRule type="expression" dxfId="6190" priority="2042">
      <formula>A15="FERIADO"</formula>
    </cfRule>
    <cfRule type="expression" dxfId="6189" priority="2043">
      <formula>A15="NTRAB"</formula>
    </cfRule>
    <cfRule type="expression" dxfId="6188" priority="2044">
      <formula>A15="FÉRIAS"</formula>
    </cfRule>
    <cfRule type="expression" dxfId="6187" priority="2045">
      <formula>A15="ATESTADO"</formula>
    </cfRule>
  </conditionalFormatting>
  <conditionalFormatting sqref="A16">
    <cfRule type="containsText" dxfId="6186" priority="2041" operator="containsText" text="ATESTADO">
      <formula>NOT(ISERROR(SEARCH("ATESTADO",A16)))</formula>
    </cfRule>
  </conditionalFormatting>
  <conditionalFormatting sqref="A15:A16 A18">
    <cfRule type="containsText" dxfId="6185" priority="2040" operator="containsText" text="HOJE">
      <formula>NOT(ISERROR(SEARCH("HOJE",A15)))</formula>
    </cfRule>
  </conditionalFormatting>
  <conditionalFormatting sqref="A22">
    <cfRule type="containsText" dxfId="6184" priority="2038" operator="containsText" text="NTRAB">
      <formula>NOT(ISERROR(SEARCH("NTRAB",A22)))</formula>
    </cfRule>
    <cfRule type="containsText" dxfId="6183" priority="2039" operator="containsText" text="FERIADO">
      <formula>NOT(ISERROR(SEARCH("FERIADO",A22)))</formula>
    </cfRule>
  </conditionalFormatting>
  <conditionalFormatting sqref="A22">
    <cfRule type="containsText" dxfId="6182" priority="2037" operator="containsText" text="FÉRIAS">
      <formula>NOT(ISERROR(SEARCH("FÉRIAS",A22)))</formula>
    </cfRule>
  </conditionalFormatting>
  <conditionalFormatting sqref="A19">
    <cfRule type="containsText" dxfId="6181" priority="2035" operator="containsText" text="NTRAB">
      <formula>NOT(ISERROR(SEARCH("NTRAB",A19)))</formula>
    </cfRule>
    <cfRule type="containsText" dxfId="6180" priority="2036" operator="containsText" text="FERIADO">
      <formula>NOT(ISERROR(SEARCH("FERIADO",A19)))</formula>
    </cfRule>
  </conditionalFormatting>
  <conditionalFormatting sqref="A19">
    <cfRule type="containsText" dxfId="6179" priority="2034" operator="containsText" text="FÉRIAS">
      <formula>NOT(ISERROR(SEARCH("FÉRIAS",A19)))</formula>
    </cfRule>
  </conditionalFormatting>
  <conditionalFormatting sqref="A19 A22">
    <cfRule type="containsText" dxfId="6178" priority="2033" operator="containsText" text="ATESTADO">
      <formula>NOT(ISERROR(SEARCH("ATESTADO",A19)))</formula>
    </cfRule>
  </conditionalFormatting>
  <conditionalFormatting sqref="A20">
    <cfRule type="containsText" dxfId="6177" priority="2031" operator="containsText" text="NTRAB">
      <formula>NOT(ISERROR(SEARCH("NTRAB",A20)))</formula>
    </cfRule>
    <cfRule type="containsText" dxfId="6176" priority="2032" operator="containsText" text="FERIADO">
      <formula>NOT(ISERROR(SEARCH("FERIADO",A20)))</formula>
    </cfRule>
  </conditionalFormatting>
  <conditionalFormatting sqref="A20">
    <cfRule type="containsText" dxfId="6175" priority="2030" operator="containsText" text="FÉRIAS">
      <formula>NOT(ISERROR(SEARCH("FÉRIAS",A20)))</formula>
    </cfRule>
  </conditionalFormatting>
  <conditionalFormatting sqref="A20">
    <cfRule type="expression" dxfId="6174" priority="2026">
      <formula>A19="FERIADO"</formula>
    </cfRule>
    <cfRule type="expression" dxfId="6173" priority="2027">
      <formula>A19="NTRAB"</formula>
    </cfRule>
    <cfRule type="expression" dxfId="6172" priority="2028">
      <formula>A19="FÉRIAS"</formula>
    </cfRule>
    <cfRule type="expression" dxfId="6171" priority="2029">
      <formula>A19="ATESTADO"</formula>
    </cfRule>
  </conditionalFormatting>
  <conditionalFormatting sqref="A20">
    <cfRule type="containsText" dxfId="6170" priority="2025" operator="containsText" text="ATESTADO">
      <formula>NOT(ISERROR(SEARCH("ATESTADO",A20)))</formula>
    </cfRule>
  </conditionalFormatting>
  <conditionalFormatting sqref="A19:A20 A22">
    <cfRule type="containsText" dxfId="6169" priority="2024" operator="containsText" text="HOJE">
      <formula>NOT(ISERROR(SEARCH("HOJE",A19)))</formula>
    </cfRule>
  </conditionalFormatting>
  <conditionalFormatting sqref="A26">
    <cfRule type="containsText" dxfId="6168" priority="2022" operator="containsText" text="NTRAB">
      <formula>NOT(ISERROR(SEARCH("NTRAB",A26)))</formula>
    </cfRule>
    <cfRule type="containsText" dxfId="6167" priority="2023" operator="containsText" text="FERIADO">
      <formula>NOT(ISERROR(SEARCH("FERIADO",A26)))</formula>
    </cfRule>
  </conditionalFormatting>
  <conditionalFormatting sqref="A26">
    <cfRule type="containsText" dxfId="6166" priority="2021" operator="containsText" text="FÉRIAS">
      <formula>NOT(ISERROR(SEARCH("FÉRIAS",A26)))</formula>
    </cfRule>
  </conditionalFormatting>
  <conditionalFormatting sqref="A23">
    <cfRule type="containsText" dxfId="6165" priority="2019" operator="containsText" text="NTRAB">
      <formula>NOT(ISERROR(SEARCH("NTRAB",A23)))</formula>
    </cfRule>
    <cfRule type="containsText" dxfId="6164" priority="2020" operator="containsText" text="FERIADO">
      <formula>NOT(ISERROR(SEARCH("FERIADO",A23)))</formula>
    </cfRule>
  </conditionalFormatting>
  <conditionalFormatting sqref="A23">
    <cfRule type="containsText" dxfId="6163" priority="2018" operator="containsText" text="FÉRIAS">
      <formula>NOT(ISERROR(SEARCH("FÉRIAS",A23)))</formula>
    </cfRule>
  </conditionalFormatting>
  <conditionalFormatting sqref="A23 A26">
    <cfRule type="containsText" dxfId="6162" priority="2017" operator="containsText" text="ATESTADO">
      <formula>NOT(ISERROR(SEARCH("ATESTADO",A23)))</formula>
    </cfRule>
  </conditionalFormatting>
  <conditionalFormatting sqref="A24">
    <cfRule type="containsText" dxfId="6161" priority="2015" operator="containsText" text="NTRAB">
      <formula>NOT(ISERROR(SEARCH("NTRAB",A24)))</formula>
    </cfRule>
    <cfRule type="containsText" dxfId="6160" priority="2016" operator="containsText" text="FERIADO">
      <formula>NOT(ISERROR(SEARCH("FERIADO",A24)))</formula>
    </cfRule>
  </conditionalFormatting>
  <conditionalFormatting sqref="A24">
    <cfRule type="containsText" dxfId="6159" priority="2014" operator="containsText" text="FÉRIAS">
      <formula>NOT(ISERROR(SEARCH("FÉRIAS",A24)))</formula>
    </cfRule>
  </conditionalFormatting>
  <conditionalFormatting sqref="A24">
    <cfRule type="expression" dxfId="6158" priority="2010">
      <formula>A23="FERIADO"</formula>
    </cfRule>
    <cfRule type="expression" dxfId="6157" priority="2011">
      <formula>A23="NTRAB"</formula>
    </cfRule>
    <cfRule type="expression" dxfId="6156" priority="2012">
      <formula>A23="FÉRIAS"</formula>
    </cfRule>
    <cfRule type="expression" dxfId="6155" priority="2013">
      <formula>A23="ATESTADO"</formula>
    </cfRule>
  </conditionalFormatting>
  <conditionalFormatting sqref="A24">
    <cfRule type="containsText" dxfId="6154" priority="2009" operator="containsText" text="ATESTADO">
      <formula>NOT(ISERROR(SEARCH("ATESTADO",A24)))</formula>
    </cfRule>
  </conditionalFormatting>
  <conditionalFormatting sqref="A23:A24 A26">
    <cfRule type="containsText" dxfId="6153" priority="2008" operator="containsText" text="HOJE">
      <formula>NOT(ISERROR(SEARCH("HOJE",A23)))</formula>
    </cfRule>
  </conditionalFormatting>
  <conditionalFormatting sqref="A30">
    <cfRule type="containsText" dxfId="6152" priority="2006" operator="containsText" text="NTRAB">
      <formula>NOT(ISERROR(SEARCH("NTRAB",A30)))</formula>
    </cfRule>
    <cfRule type="containsText" dxfId="6151" priority="2007" operator="containsText" text="FERIADO">
      <formula>NOT(ISERROR(SEARCH("FERIADO",A30)))</formula>
    </cfRule>
  </conditionalFormatting>
  <conditionalFormatting sqref="A30">
    <cfRule type="containsText" dxfId="6150" priority="2005" operator="containsText" text="FÉRIAS">
      <formula>NOT(ISERROR(SEARCH("FÉRIAS",A30)))</formula>
    </cfRule>
  </conditionalFormatting>
  <conditionalFormatting sqref="A27">
    <cfRule type="containsText" dxfId="6149" priority="2003" operator="containsText" text="NTRAB">
      <formula>NOT(ISERROR(SEARCH("NTRAB",A27)))</formula>
    </cfRule>
    <cfRule type="containsText" dxfId="6148" priority="2004" operator="containsText" text="FERIADO">
      <formula>NOT(ISERROR(SEARCH("FERIADO",A27)))</formula>
    </cfRule>
  </conditionalFormatting>
  <conditionalFormatting sqref="A27">
    <cfRule type="containsText" dxfId="6147" priority="2002" operator="containsText" text="FÉRIAS">
      <formula>NOT(ISERROR(SEARCH("FÉRIAS",A27)))</formula>
    </cfRule>
  </conditionalFormatting>
  <conditionalFormatting sqref="A27 A30">
    <cfRule type="containsText" dxfId="6146" priority="2001" operator="containsText" text="ATESTADO">
      <formula>NOT(ISERROR(SEARCH("ATESTADO",A27)))</formula>
    </cfRule>
  </conditionalFormatting>
  <conditionalFormatting sqref="A28">
    <cfRule type="containsText" dxfId="6145" priority="1999" operator="containsText" text="NTRAB">
      <formula>NOT(ISERROR(SEARCH("NTRAB",A28)))</formula>
    </cfRule>
    <cfRule type="containsText" dxfId="6144" priority="2000" operator="containsText" text="FERIADO">
      <formula>NOT(ISERROR(SEARCH("FERIADO",A28)))</formula>
    </cfRule>
  </conditionalFormatting>
  <conditionalFormatting sqref="A28">
    <cfRule type="containsText" dxfId="6143" priority="1998" operator="containsText" text="FÉRIAS">
      <formula>NOT(ISERROR(SEARCH("FÉRIAS",A28)))</formula>
    </cfRule>
  </conditionalFormatting>
  <conditionalFormatting sqref="A28">
    <cfRule type="expression" dxfId="6142" priority="1994">
      <formula>A27="FERIADO"</formula>
    </cfRule>
    <cfRule type="expression" dxfId="6141" priority="1995">
      <formula>A27="NTRAB"</formula>
    </cfRule>
    <cfRule type="expression" dxfId="6140" priority="1996">
      <formula>A27="FÉRIAS"</formula>
    </cfRule>
    <cfRule type="expression" dxfId="6139" priority="1997">
      <formula>A27="ATESTADO"</formula>
    </cfRule>
  </conditionalFormatting>
  <conditionalFormatting sqref="A28">
    <cfRule type="containsText" dxfId="6138" priority="1993" operator="containsText" text="ATESTADO">
      <formula>NOT(ISERROR(SEARCH("ATESTADO",A28)))</formula>
    </cfRule>
  </conditionalFormatting>
  <conditionalFormatting sqref="A27:A28 A30">
    <cfRule type="containsText" dxfId="6137" priority="1992" operator="containsText" text="HOJE">
      <formula>NOT(ISERROR(SEARCH("HOJE",A27)))</formula>
    </cfRule>
  </conditionalFormatting>
  <conditionalFormatting sqref="A34">
    <cfRule type="containsText" dxfId="6136" priority="1990" operator="containsText" text="NTRAB">
      <formula>NOT(ISERROR(SEARCH("NTRAB",A34)))</formula>
    </cfRule>
    <cfRule type="containsText" dxfId="6135" priority="1991" operator="containsText" text="FERIADO">
      <formula>NOT(ISERROR(SEARCH("FERIADO",A34)))</formula>
    </cfRule>
  </conditionalFormatting>
  <conditionalFormatting sqref="A34">
    <cfRule type="containsText" dxfId="6134" priority="1989" operator="containsText" text="FÉRIAS">
      <formula>NOT(ISERROR(SEARCH("FÉRIAS",A34)))</formula>
    </cfRule>
  </conditionalFormatting>
  <conditionalFormatting sqref="A31">
    <cfRule type="containsText" dxfId="6133" priority="1987" operator="containsText" text="NTRAB">
      <formula>NOT(ISERROR(SEARCH("NTRAB",A31)))</formula>
    </cfRule>
    <cfRule type="containsText" dxfId="6132" priority="1988" operator="containsText" text="FERIADO">
      <formula>NOT(ISERROR(SEARCH("FERIADO",A31)))</formula>
    </cfRule>
  </conditionalFormatting>
  <conditionalFormatting sqref="A31">
    <cfRule type="containsText" dxfId="6131" priority="1986" operator="containsText" text="FÉRIAS">
      <formula>NOT(ISERROR(SEARCH("FÉRIAS",A31)))</formula>
    </cfRule>
  </conditionalFormatting>
  <conditionalFormatting sqref="A31 A34">
    <cfRule type="containsText" dxfId="6130" priority="1985" operator="containsText" text="ATESTADO">
      <formula>NOT(ISERROR(SEARCH("ATESTADO",A31)))</formula>
    </cfRule>
  </conditionalFormatting>
  <conditionalFormatting sqref="A32">
    <cfRule type="containsText" dxfId="6129" priority="1983" operator="containsText" text="NTRAB">
      <formula>NOT(ISERROR(SEARCH("NTRAB",A32)))</formula>
    </cfRule>
    <cfRule type="containsText" dxfId="6128" priority="1984" operator="containsText" text="FERIADO">
      <formula>NOT(ISERROR(SEARCH("FERIADO",A32)))</formula>
    </cfRule>
  </conditionalFormatting>
  <conditionalFormatting sqref="A32">
    <cfRule type="containsText" dxfId="6127" priority="1982" operator="containsText" text="FÉRIAS">
      <formula>NOT(ISERROR(SEARCH("FÉRIAS",A32)))</formula>
    </cfRule>
  </conditionalFormatting>
  <conditionalFormatting sqref="A32">
    <cfRule type="expression" dxfId="6126" priority="1978">
      <formula>A31="FERIADO"</formula>
    </cfRule>
    <cfRule type="expression" dxfId="6125" priority="1979">
      <formula>A31="NTRAB"</formula>
    </cfRule>
    <cfRule type="expression" dxfId="6124" priority="1980">
      <formula>A31="FÉRIAS"</formula>
    </cfRule>
    <cfRule type="expression" dxfId="6123" priority="1981">
      <formula>A31="ATESTADO"</formula>
    </cfRule>
  </conditionalFormatting>
  <conditionalFormatting sqref="A32">
    <cfRule type="containsText" dxfId="6122" priority="1977" operator="containsText" text="ATESTADO">
      <formula>NOT(ISERROR(SEARCH("ATESTADO",A32)))</formula>
    </cfRule>
  </conditionalFormatting>
  <conditionalFormatting sqref="A31:A32 A34">
    <cfRule type="containsText" dxfId="6121" priority="1976" operator="containsText" text="HOJE">
      <formula>NOT(ISERROR(SEARCH("HOJE",A31)))</formula>
    </cfRule>
  </conditionalFormatting>
  <conditionalFormatting sqref="A38">
    <cfRule type="containsText" dxfId="6120" priority="1974" operator="containsText" text="NTRAB">
      <formula>NOT(ISERROR(SEARCH("NTRAB",A38)))</formula>
    </cfRule>
    <cfRule type="containsText" dxfId="6119" priority="1975" operator="containsText" text="FERIADO">
      <formula>NOT(ISERROR(SEARCH("FERIADO",A38)))</formula>
    </cfRule>
  </conditionalFormatting>
  <conditionalFormatting sqref="A38">
    <cfRule type="containsText" dxfId="6118" priority="1973" operator="containsText" text="FÉRIAS">
      <formula>NOT(ISERROR(SEARCH("FÉRIAS",A38)))</formula>
    </cfRule>
  </conditionalFormatting>
  <conditionalFormatting sqref="A35">
    <cfRule type="containsText" dxfId="6117" priority="1971" operator="containsText" text="NTRAB">
      <formula>NOT(ISERROR(SEARCH("NTRAB",A35)))</formula>
    </cfRule>
    <cfRule type="containsText" dxfId="6116" priority="1972" operator="containsText" text="FERIADO">
      <formula>NOT(ISERROR(SEARCH("FERIADO",A35)))</formula>
    </cfRule>
  </conditionalFormatting>
  <conditionalFormatting sqref="A35">
    <cfRule type="containsText" dxfId="6115" priority="1970" operator="containsText" text="FÉRIAS">
      <formula>NOT(ISERROR(SEARCH("FÉRIAS",A35)))</formula>
    </cfRule>
  </conditionalFormatting>
  <conditionalFormatting sqref="A35 A38">
    <cfRule type="containsText" dxfId="6114" priority="1969" operator="containsText" text="ATESTADO">
      <formula>NOT(ISERROR(SEARCH("ATESTADO",A35)))</formula>
    </cfRule>
  </conditionalFormatting>
  <conditionalFormatting sqref="A36">
    <cfRule type="containsText" dxfId="6113" priority="1967" operator="containsText" text="NTRAB">
      <formula>NOT(ISERROR(SEARCH("NTRAB",A36)))</formula>
    </cfRule>
    <cfRule type="containsText" dxfId="6112" priority="1968" operator="containsText" text="FERIADO">
      <formula>NOT(ISERROR(SEARCH("FERIADO",A36)))</formula>
    </cfRule>
  </conditionalFormatting>
  <conditionalFormatting sqref="A36">
    <cfRule type="containsText" dxfId="6111" priority="1966" operator="containsText" text="FÉRIAS">
      <formula>NOT(ISERROR(SEARCH("FÉRIAS",A36)))</formula>
    </cfRule>
  </conditionalFormatting>
  <conditionalFormatting sqref="A36">
    <cfRule type="expression" dxfId="6110" priority="1962">
      <formula>A35="FERIADO"</formula>
    </cfRule>
    <cfRule type="expression" dxfId="6109" priority="1963">
      <formula>A35="NTRAB"</formula>
    </cfRule>
    <cfRule type="expression" dxfId="6108" priority="1964">
      <formula>A35="FÉRIAS"</formula>
    </cfRule>
    <cfRule type="expression" dxfId="6107" priority="1965">
      <formula>A35="ATESTADO"</formula>
    </cfRule>
  </conditionalFormatting>
  <conditionalFormatting sqref="A36">
    <cfRule type="containsText" dxfId="6106" priority="1961" operator="containsText" text="ATESTADO">
      <formula>NOT(ISERROR(SEARCH("ATESTADO",A36)))</formula>
    </cfRule>
  </conditionalFormatting>
  <conditionalFormatting sqref="A35:A36 A38">
    <cfRule type="containsText" dxfId="6105" priority="1960" operator="containsText" text="HOJE">
      <formula>NOT(ISERROR(SEARCH("HOJE",A35)))</formula>
    </cfRule>
  </conditionalFormatting>
  <conditionalFormatting sqref="A42">
    <cfRule type="containsText" dxfId="6104" priority="1958" operator="containsText" text="NTRAB">
      <formula>NOT(ISERROR(SEARCH("NTRAB",A42)))</formula>
    </cfRule>
    <cfRule type="containsText" dxfId="6103" priority="1959" operator="containsText" text="FERIADO">
      <formula>NOT(ISERROR(SEARCH("FERIADO",A42)))</formula>
    </cfRule>
  </conditionalFormatting>
  <conditionalFormatting sqref="A42">
    <cfRule type="containsText" dxfId="6102" priority="1957" operator="containsText" text="FÉRIAS">
      <formula>NOT(ISERROR(SEARCH("FÉRIAS",A42)))</formula>
    </cfRule>
  </conditionalFormatting>
  <conditionalFormatting sqref="A39">
    <cfRule type="containsText" dxfId="6101" priority="1955" operator="containsText" text="NTRAB">
      <formula>NOT(ISERROR(SEARCH("NTRAB",A39)))</formula>
    </cfRule>
    <cfRule type="containsText" dxfId="6100" priority="1956" operator="containsText" text="FERIADO">
      <formula>NOT(ISERROR(SEARCH("FERIADO",A39)))</formula>
    </cfRule>
  </conditionalFormatting>
  <conditionalFormatting sqref="A39">
    <cfRule type="containsText" dxfId="6099" priority="1954" operator="containsText" text="FÉRIAS">
      <formula>NOT(ISERROR(SEARCH("FÉRIAS",A39)))</formula>
    </cfRule>
  </conditionalFormatting>
  <conditionalFormatting sqref="A39 A42">
    <cfRule type="containsText" dxfId="6098" priority="1953" operator="containsText" text="ATESTADO">
      <formula>NOT(ISERROR(SEARCH("ATESTADO",A39)))</formula>
    </cfRule>
  </conditionalFormatting>
  <conditionalFormatting sqref="A40">
    <cfRule type="containsText" dxfId="6097" priority="1951" operator="containsText" text="NTRAB">
      <formula>NOT(ISERROR(SEARCH("NTRAB",A40)))</formula>
    </cfRule>
    <cfRule type="containsText" dxfId="6096" priority="1952" operator="containsText" text="FERIADO">
      <formula>NOT(ISERROR(SEARCH("FERIADO",A40)))</formula>
    </cfRule>
  </conditionalFormatting>
  <conditionalFormatting sqref="A40">
    <cfRule type="containsText" dxfId="6095" priority="1950" operator="containsText" text="FÉRIAS">
      <formula>NOT(ISERROR(SEARCH("FÉRIAS",A40)))</formula>
    </cfRule>
  </conditionalFormatting>
  <conditionalFormatting sqref="A40">
    <cfRule type="expression" dxfId="6094" priority="1946">
      <formula>A39="FERIADO"</formula>
    </cfRule>
    <cfRule type="expression" dxfId="6093" priority="1947">
      <formula>A39="NTRAB"</formula>
    </cfRule>
    <cfRule type="expression" dxfId="6092" priority="1948">
      <formula>A39="FÉRIAS"</formula>
    </cfRule>
    <cfRule type="expression" dxfId="6091" priority="1949">
      <formula>A39="ATESTADO"</formula>
    </cfRule>
  </conditionalFormatting>
  <conditionalFormatting sqref="A40">
    <cfRule type="containsText" dxfId="6090" priority="1945" operator="containsText" text="ATESTADO">
      <formula>NOT(ISERROR(SEARCH("ATESTADO",A40)))</formula>
    </cfRule>
  </conditionalFormatting>
  <conditionalFormatting sqref="A39:A40 A42">
    <cfRule type="containsText" dxfId="6089" priority="1944" operator="containsText" text="HOJE">
      <formula>NOT(ISERROR(SEARCH("HOJE",A39)))</formula>
    </cfRule>
  </conditionalFormatting>
  <conditionalFormatting sqref="A13">
    <cfRule type="containsText" dxfId="6088" priority="1942" operator="containsText" text="NTRAB">
      <formula>NOT(ISERROR(SEARCH("NTRAB",A13)))</formula>
    </cfRule>
    <cfRule type="containsText" dxfId="6087" priority="1943" operator="containsText" text="FERIADO">
      <formula>NOT(ISERROR(SEARCH("FERIADO",A13)))</formula>
    </cfRule>
  </conditionalFormatting>
  <conditionalFormatting sqref="A13">
    <cfRule type="containsText" dxfId="6086" priority="1941" operator="containsText" text="FÉRIAS">
      <formula>NOT(ISERROR(SEARCH("FÉRIAS",A13)))</formula>
    </cfRule>
  </conditionalFormatting>
  <conditionalFormatting sqref="A13">
    <cfRule type="expression" dxfId="6085" priority="1937">
      <formula>A12="FERIADO"</formula>
    </cfRule>
    <cfRule type="expression" dxfId="6084" priority="1938">
      <formula>A12="NTRAB"</formula>
    </cfRule>
    <cfRule type="expression" dxfId="6083" priority="1939">
      <formula>A12="FÉRIAS"</formula>
    </cfRule>
    <cfRule type="expression" dxfId="6082" priority="1940">
      <formula>A12="ATESTADO"</formula>
    </cfRule>
  </conditionalFormatting>
  <conditionalFormatting sqref="A13">
    <cfRule type="containsText" dxfId="6081" priority="1936" operator="containsText" text="ATESTADO">
      <formula>NOT(ISERROR(SEARCH("ATESTADO",A13)))</formula>
    </cfRule>
  </conditionalFormatting>
  <conditionalFormatting sqref="A13">
    <cfRule type="expression" dxfId="6080" priority="1932">
      <formula>A11="ATESTADO"</formula>
    </cfRule>
    <cfRule type="expression" dxfId="6079" priority="1933">
      <formula>A11="FÉRIAS"</formula>
    </cfRule>
    <cfRule type="expression" dxfId="6078" priority="1934">
      <formula>A11="NTRAB"</formula>
    </cfRule>
    <cfRule type="expression" dxfId="6077" priority="1935">
      <formula>A11="FERIADO"</formula>
    </cfRule>
  </conditionalFormatting>
  <conditionalFormatting sqref="A13">
    <cfRule type="containsText" dxfId="6076" priority="1931" operator="containsText" text="HOJE">
      <formula>NOT(ISERROR(SEARCH("HOJE",A13)))</formula>
    </cfRule>
  </conditionalFormatting>
  <conditionalFormatting sqref="A17">
    <cfRule type="containsText" dxfId="6075" priority="1929" operator="containsText" text="NTRAB">
      <formula>NOT(ISERROR(SEARCH("NTRAB",A17)))</formula>
    </cfRule>
    <cfRule type="containsText" dxfId="6074" priority="1930" operator="containsText" text="FERIADO">
      <formula>NOT(ISERROR(SEARCH("FERIADO",A17)))</formula>
    </cfRule>
  </conditionalFormatting>
  <conditionalFormatting sqref="A17">
    <cfRule type="containsText" dxfId="6073" priority="1928" operator="containsText" text="FÉRIAS">
      <formula>NOT(ISERROR(SEARCH("FÉRIAS",A17)))</formula>
    </cfRule>
  </conditionalFormatting>
  <conditionalFormatting sqref="A17">
    <cfRule type="expression" dxfId="6072" priority="1924">
      <formula>A16="FERIADO"</formula>
    </cfRule>
    <cfRule type="expression" dxfId="6071" priority="1925">
      <formula>A16="NTRAB"</formula>
    </cfRule>
    <cfRule type="expression" dxfId="6070" priority="1926">
      <formula>A16="FÉRIAS"</formula>
    </cfRule>
    <cfRule type="expression" dxfId="6069" priority="1927">
      <formula>A16="ATESTADO"</formula>
    </cfRule>
  </conditionalFormatting>
  <conditionalFormatting sqref="A17">
    <cfRule type="containsText" dxfId="6068" priority="1923" operator="containsText" text="ATESTADO">
      <formula>NOT(ISERROR(SEARCH("ATESTADO",A17)))</formula>
    </cfRule>
  </conditionalFormatting>
  <conditionalFormatting sqref="A17">
    <cfRule type="expression" dxfId="6067" priority="1919">
      <formula>A15="ATESTADO"</formula>
    </cfRule>
    <cfRule type="expression" dxfId="6066" priority="1920">
      <formula>A15="FÉRIAS"</formula>
    </cfRule>
    <cfRule type="expression" dxfId="6065" priority="1921">
      <formula>A15="NTRAB"</formula>
    </cfRule>
    <cfRule type="expression" dxfId="6064" priority="1922">
      <formula>A15="FERIADO"</formula>
    </cfRule>
  </conditionalFormatting>
  <conditionalFormatting sqref="A17">
    <cfRule type="containsText" dxfId="6063" priority="1918" operator="containsText" text="HOJE">
      <formula>NOT(ISERROR(SEARCH("HOJE",A17)))</formula>
    </cfRule>
  </conditionalFormatting>
  <conditionalFormatting sqref="A21">
    <cfRule type="containsText" dxfId="6062" priority="1916" operator="containsText" text="NTRAB">
      <formula>NOT(ISERROR(SEARCH("NTRAB",A21)))</formula>
    </cfRule>
    <cfRule type="containsText" dxfId="6061" priority="1917" operator="containsText" text="FERIADO">
      <formula>NOT(ISERROR(SEARCH("FERIADO",A21)))</formula>
    </cfRule>
  </conditionalFormatting>
  <conditionalFormatting sqref="A21">
    <cfRule type="containsText" dxfId="6060" priority="1915" operator="containsText" text="FÉRIAS">
      <formula>NOT(ISERROR(SEARCH("FÉRIAS",A21)))</formula>
    </cfRule>
  </conditionalFormatting>
  <conditionalFormatting sqref="A21">
    <cfRule type="expression" dxfId="6059" priority="1911">
      <formula>A20="FERIADO"</formula>
    </cfRule>
    <cfRule type="expression" dxfId="6058" priority="1912">
      <formula>A20="NTRAB"</formula>
    </cfRule>
    <cfRule type="expression" dxfId="6057" priority="1913">
      <formula>A20="FÉRIAS"</formula>
    </cfRule>
    <cfRule type="expression" dxfId="6056" priority="1914">
      <formula>A20="ATESTADO"</formula>
    </cfRule>
  </conditionalFormatting>
  <conditionalFormatting sqref="A21">
    <cfRule type="containsText" dxfId="6055" priority="1910" operator="containsText" text="ATESTADO">
      <formula>NOT(ISERROR(SEARCH("ATESTADO",A21)))</formula>
    </cfRule>
  </conditionalFormatting>
  <conditionalFormatting sqref="A21">
    <cfRule type="expression" dxfId="6054" priority="1906">
      <formula>A19="ATESTADO"</formula>
    </cfRule>
    <cfRule type="expression" dxfId="6053" priority="1907">
      <formula>A19="FÉRIAS"</formula>
    </cfRule>
    <cfRule type="expression" dxfId="6052" priority="1908">
      <formula>A19="NTRAB"</formula>
    </cfRule>
    <cfRule type="expression" dxfId="6051" priority="1909">
      <formula>A19="FERIADO"</formula>
    </cfRule>
  </conditionalFormatting>
  <conditionalFormatting sqref="A21">
    <cfRule type="containsText" dxfId="6050" priority="1905" operator="containsText" text="HOJE">
      <formula>NOT(ISERROR(SEARCH("HOJE",A21)))</formula>
    </cfRule>
  </conditionalFormatting>
  <conditionalFormatting sqref="A25">
    <cfRule type="containsText" dxfId="6049" priority="1903" operator="containsText" text="NTRAB">
      <formula>NOT(ISERROR(SEARCH("NTRAB",A25)))</formula>
    </cfRule>
    <cfRule type="containsText" dxfId="6048" priority="1904" operator="containsText" text="FERIADO">
      <formula>NOT(ISERROR(SEARCH("FERIADO",A25)))</formula>
    </cfRule>
  </conditionalFormatting>
  <conditionalFormatting sqref="A25">
    <cfRule type="containsText" dxfId="6047" priority="1902" operator="containsText" text="FÉRIAS">
      <formula>NOT(ISERROR(SEARCH("FÉRIAS",A25)))</formula>
    </cfRule>
  </conditionalFormatting>
  <conditionalFormatting sqref="A25">
    <cfRule type="expression" dxfId="6046" priority="1898">
      <formula>A24="FERIADO"</formula>
    </cfRule>
    <cfRule type="expression" dxfId="6045" priority="1899">
      <formula>A24="NTRAB"</formula>
    </cfRule>
    <cfRule type="expression" dxfId="6044" priority="1900">
      <formula>A24="FÉRIAS"</formula>
    </cfRule>
    <cfRule type="expression" dxfId="6043" priority="1901">
      <formula>A24="ATESTADO"</formula>
    </cfRule>
  </conditionalFormatting>
  <conditionalFormatting sqref="A25">
    <cfRule type="containsText" dxfId="6042" priority="1897" operator="containsText" text="ATESTADO">
      <formula>NOT(ISERROR(SEARCH("ATESTADO",A25)))</formula>
    </cfRule>
  </conditionalFormatting>
  <conditionalFormatting sqref="A25">
    <cfRule type="expression" dxfId="6041" priority="1893">
      <formula>A23="ATESTADO"</formula>
    </cfRule>
    <cfRule type="expression" dxfId="6040" priority="1894">
      <formula>A23="FÉRIAS"</formula>
    </cfRule>
    <cfRule type="expression" dxfId="6039" priority="1895">
      <formula>A23="NTRAB"</formula>
    </cfRule>
    <cfRule type="expression" dxfId="6038" priority="1896">
      <formula>A23="FERIADO"</formula>
    </cfRule>
  </conditionalFormatting>
  <conditionalFormatting sqref="A25">
    <cfRule type="containsText" dxfId="6037" priority="1892" operator="containsText" text="HOJE">
      <formula>NOT(ISERROR(SEARCH("HOJE",A25)))</formula>
    </cfRule>
  </conditionalFormatting>
  <conditionalFormatting sqref="A29">
    <cfRule type="containsText" dxfId="6036" priority="1890" operator="containsText" text="NTRAB">
      <formula>NOT(ISERROR(SEARCH("NTRAB",A29)))</formula>
    </cfRule>
    <cfRule type="containsText" dxfId="6035" priority="1891" operator="containsText" text="FERIADO">
      <formula>NOT(ISERROR(SEARCH("FERIADO",A29)))</formula>
    </cfRule>
  </conditionalFormatting>
  <conditionalFormatting sqref="A29">
    <cfRule type="containsText" dxfId="6034" priority="1889" operator="containsText" text="FÉRIAS">
      <formula>NOT(ISERROR(SEARCH("FÉRIAS",A29)))</formula>
    </cfRule>
  </conditionalFormatting>
  <conditionalFormatting sqref="A29">
    <cfRule type="expression" dxfId="6033" priority="1885">
      <formula>A28="FERIADO"</formula>
    </cfRule>
    <cfRule type="expression" dxfId="6032" priority="1886">
      <formula>A28="NTRAB"</formula>
    </cfRule>
    <cfRule type="expression" dxfId="6031" priority="1887">
      <formula>A28="FÉRIAS"</formula>
    </cfRule>
    <cfRule type="expression" dxfId="6030" priority="1888">
      <formula>A28="ATESTADO"</formula>
    </cfRule>
  </conditionalFormatting>
  <conditionalFormatting sqref="A29">
    <cfRule type="containsText" dxfId="6029" priority="1884" operator="containsText" text="ATESTADO">
      <formula>NOT(ISERROR(SEARCH("ATESTADO",A29)))</formula>
    </cfRule>
  </conditionalFormatting>
  <conditionalFormatting sqref="A29">
    <cfRule type="expression" dxfId="6028" priority="1880">
      <formula>A27="ATESTADO"</formula>
    </cfRule>
    <cfRule type="expression" dxfId="6027" priority="1881">
      <formula>A27="FÉRIAS"</formula>
    </cfRule>
    <cfRule type="expression" dxfId="6026" priority="1882">
      <formula>A27="NTRAB"</formula>
    </cfRule>
    <cfRule type="expression" dxfId="6025" priority="1883">
      <formula>A27="FERIADO"</formula>
    </cfRule>
  </conditionalFormatting>
  <conditionalFormatting sqref="A29">
    <cfRule type="containsText" dxfId="6024" priority="1879" operator="containsText" text="HOJE">
      <formula>NOT(ISERROR(SEARCH("HOJE",A29)))</formula>
    </cfRule>
  </conditionalFormatting>
  <conditionalFormatting sqref="A33">
    <cfRule type="containsText" dxfId="6023" priority="1877" operator="containsText" text="NTRAB">
      <formula>NOT(ISERROR(SEARCH("NTRAB",A33)))</formula>
    </cfRule>
    <cfRule type="containsText" dxfId="6022" priority="1878" operator="containsText" text="FERIADO">
      <formula>NOT(ISERROR(SEARCH("FERIADO",A33)))</formula>
    </cfRule>
  </conditionalFormatting>
  <conditionalFormatting sqref="A33">
    <cfRule type="containsText" dxfId="6021" priority="1876" operator="containsText" text="FÉRIAS">
      <formula>NOT(ISERROR(SEARCH("FÉRIAS",A33)))</formula>
    </cfRule>
  </conditionalFormatting>
  <conditionalFormatting sqref="A33">
    <cfRule type="expression" dxfId="6020" priority="1872">
      <formula>A32="FERIADO"</formula>
    </cfRule>
    <cfRule type="expression" dxfId="6019" priority="1873">
      <formula>A32="NTRAB"</formula>
    </cfRule>
    <cfRule type="expression" dxfId="6018" priority="1874">
      <formula>A32="FÉRIAS"</formula>
    </cfRule>
    <cfRule type="expression" dxfId="6017" priority="1875">
      <formula>A32="ATESTADO"</formula>
    </cfRule>
  </conditionalFormatting>
  <conditionalFormatting sqref="A33">
    <cfRule type="containsText" dxfId="6016" priority="1871" operator="containsText" text="ATESTADO">
      <formula>NOT(ISERROR(SEARCH("ATESTADO",A33)))</formula>
    </cfRule>
  </conditionalFormatting>
  <conditionalFormatting sqref="A33">
    <cfRule type="expression" dxfId="6015" priority="1867">
      <formula>A31="ATESTADO"</formula>
    </cfRule>
    <cfRule type="expression" dxfId="6014" priority="1868">
      <formula>A31="FÉRIAS"</formula>
    </cfRule>
    <cfRule type="expression" dxfId="6013" priority="1869">
      <formula>A31="NTRAB"</formula>
    </cfRule>
    <cfRule type="expression" dxfId="6012" priority="1870">
      <formula>A31="FERIADO"</formula>
    </cfRule>
  </conditionalFormatting>
  <conditionalFormatting sqref="A33">
    <cfRule type="containsText" dxfId="6011" priority="1866" operator="containsText" text="HOJE">
      <formula>NOT(ISERROR(SEARCH("HOJE",A33)))</formula>
    </cfRule>
  </conditionalFormatting>
  <conditionalFormatting sqref="A37">
    <cfRule type="containsText" dxfId="6010" priority="1864" operator="containsText" text="NTRAB">
      <formula>NOT(ISERROR(SEARCH("NTRAB",A37)))</formula>
    </cfRule>
    <cfRule type="containsText" dxfId="6009" priority="1865" operator="containsText" text="FERIADO">
      <formula>NOT(ISERROR(SEARCH("FERIADO",A37)))</formula>
    </cfRule>
  </conditionalFormatting>
  <conditionalFormatting sqref="A37">
    <cfRule type="containsText" dxfId="6008" priority="1863" operator="containsText" text="FÉRIAS">
      <formula>NOT(ISERROR(SEARCH("FÉRIAS",A37)))</formula>
    </cfRule>
  </conditionalFormatting>
  <conditionalFormatting sqref="A37">
    <cfRule type="expression" dxfId="6007" priority="1859">
      <formula>A36="FERIADO"</formula>
    </cfRule>
    <cfRule type="expression" dxfId="6006" priority="1860">
      <formula>A36="NTRAB"</formula>
    </cfRule>
    <cfRule type="expression" dxfId="6005" priority="1861">
      <formula>A36="FÉRIAS"</formula>
    </cfRule>
    <cfRule type="expression" dxfId="6004" priority="1862">
      <formula>A36="ATESTADO"</formula>
    </cfRule>
  </conditionalFormatting>
  <conditionalFormatting sqref="A37">
    <cfRule type="containsText" dxfId="6003" priority="1858" operator="containsText" text="ATESTADO">
      <formula>NOT(ISERROR(SEARCH("ATESTADO",A37)))</formula>
    </cfRule>
  </conditionalFormatting>
  <conditionalFormatting sqref="A37">
    <cfRule type="expression" dxfId="6002" priority="1854">
      <formula>A35="ATESTADO"</formula>
    </cfRule>
    <cfRule type="expression" dxfId="6001" priority="1855">
      <formula>A35="FÉRIAS"</formula>
    </cfRule>
    <cfRule type="expression" dxfId="6000" priority="1856">
      <formula>A35="NTRAB"</formula>
    </cfRule>
    <cfRule type="expression" dxfId="5999" priority="1857">
      <formula>A35="FERIADO"</formula>
    </cfRule>
  </conditionalFormatting>
  <conditionalFormatting sqref="A37">
    <cfRule type="containsText" dxfId="5998" priority="1853" operator="containsText" text="HOJE">
      <formula>NOT(ISERROR(SEARCH("HOJE",A37)))</formula>
    </cfRule>
  </conditionalFormatting>
  <conditionalFormatting sqref="A41">
    <cfRule type="containsText" dxfId="5997" priority="1851" operator="containsText" text="NTRAB">
      <formula>NOT(ISERROR(SEARCH("NTRAB",A41)))</formula>
    </cfRule>
    <cfRule type="containsText" dxfId="5996" priority="1852" operator="containsText" text="FERIADO">
      <formula>NOT(ISERROR(SEARCH("FERIADO",A41)))</formula>
    </cfRule>
  </conditionalFormatting>
  <conditionalFormatting sqref="A41">
    <cfRule type="containsText" dxfId="5995" priority="1850" operator="containsText" text="FÉRIAS">
      <formula>NOT(ISERROR(SEARCH("FÉRIAS",A41)))</formula>
    </cfRule>
  </conditionalFormatting>
  <conditionalFormatting sqref="A41">
    <cfRule type="expression" dxfId="5994" priority="1846">
      <formula>A40="FERIADO"</formula>
    </cfRule>
    <cfRule type="expression" dxfId="5993" priority="1847">
      <formula>A40="NTRAB"</formula>
    </cfRule>
    <cfRule type="expression" dxfId="5992" priority="1848">
      <formula>A40="FÉRIAS"</formula>
    </cfRule>
    <cfRule type="expression" dxfId="5991" priority="1849">
      <formula>A40="ATESTADO"</formula>
    </cfRule>
  </conditionalFormatting>
  <conditionalFormatting sqref="A41">
    <cfRule type="containsText" dxfId="5990" priority="1845" operator="containsText" text="ATESTADO">
      <formula>NOT(ISERROR(SEARCH("ATESTADO",A41)))</formula>
    </cfRule>
  </conditionalFormatting>
  <conditionalFormatting sqref="A41">
    <cfRule type="expression" dxfId="5989" priority="1841">
      <formula>A39="ATESTADO"</formula>
    </cfRule>
    <cfRule type="expression" dxfId="5988" priority="1842">
      <formula>A39="FÉRIAS"</formula>
    </cfRule>
    <cfRule type="expression" dxfId="5987" priority="1843">
      <formula>A39="NTRAB"</formula>
    </cfRule>
    <cfRule type="expression" dxfId="5986" priority="1844">
      <formula>A39="FERIADO"</formula>
    </cfRule>
  </conditionalFormatting>
  <conditionalFormatting sqref="A41">
    <cfRule type="containsText" dxfId="5985" priority="1840" operator="containsText" text="HOJE">
      <formula>NOT(ISERROR(SEARCH("HOJE",A41)))</formula>
    </cfRule>
  </conditionalFormatting>
  <conditionalFormatting sqref="F6">
    <cfRule type="containsText" dxfId="5984" priority="1838" operator="containsText" text="NTRAB">
      <formula>NOT(ISERROR(SEARCH("NTRAB",F6)))</formula>
    </cfRule>
    <cfRule type="containsText" dxfId="5983" priority="1839" operator="containsText" text="FERIADO">
      <formula>NOT(ISERROR(SEARCH("FERIADO",F6)))</formula>
    </cfRule>
  </conditionalFormatting>
  <conditionalFormatting sqref="F6">
    <cfRule type="containsText" dxfId="5982" priority="1837" operator="containsText" text="FÉRIAS">
      <formula>NOT(ISERROR(SEARCH("FÉRIAS",F6)))</formula>
    </cfRule>
  </conditionalFormatting>
  <conditionalFormatting sqref="F3">
    <cfRule type="containsText" dxfId="5981" priority="1835" operator="containsText" text="NTRAB">
      <formula>NOT(ISERROR(SEARCH("NTRAB",F3)))</formula>
    </cfRule>
    <cfRule type="containsText" dxfId="5980" priority="1836" operator="containsText" text="FERIADO">
      <formula>NOT(ISERROR(SEARCH("FERIADO",F3)))</formula>
    </cfRule>
  </conditionalFormatting>
  <conditionalFormatting sqref="F3">
    <cfRule type="containsText" dxfId="5979" priority="1834" operator="containsText" text="FÉRIAS">
      <formula>NOT(ISERROR(SEARCH("FÉRIAS",F3)))</formula>
    </cfRule>
  </conditionalFormatting>
  <conditionalFormatting sqref="F3 F6">
    <cfRule type="containsText" dxfId="5978" priority="1833" operator="containsText" text="ATESTADO">
      <formula>NOT(ISERROR(SEARCH("ATESTADO",F3)))</formula>
    </cfRule>
  </conditionalFormatting>
  <conditionalFormatting sqref="F3 F6">
    <cfRule type="containsText" dxfId="5977" priority="1832" operator="containsText" text="HOJE">
      <formula>NOT(ISERROR(SEARCH("HOJE",F3)))</formula>
    </cfRule>
  </conditionalFormatting>
  <conditionalFormatting sqref="F10">
    <cfRule type="containsText" dxfId="5976" priority="1830" operator="containsText" text="NTRAB">
      <formula>NOT(ISERROR(SEARCH("NTRAB",F10)))</formula>
    </cfRule>
    <cfRule type="containsText" dxfId="5975" priority="1831" operator="containsText" text="FERIADO">
      <formula>NOT(ISERROR(SEARCH("FERIADO",F10)))</formula>
    </cfRule>
  </conditionalFormatting>
  <conditionalFormatting sqref="F10">
    <cfRule type="containsText" dxfId="5974" priority="1829" operator="containsText" text="FÉRIAS">
      <formula>NOT(ISERROR(SEARCH("FÉRIAS",F10)))</formula>
    </cfRule>
  </conditionalFormatting>
  <conditionalFormatting sqref="F7">
    <cfRule type="containsText" dxfId="5973" priority="1827" operator="containsText" text="NTRAB">
      <formula>NOT(ISERROR(SEARCH("NTRAB",F7)))</formula>
    </cfRule>
    <cfRule type="containsText" dxfId="5972" priority="1828" operator="containsText" text="FERIADO">
      <formula>NOT(ISERROR(SEARCH("FERIADO",F7)))</formula>
    </cfRule>
  </conditionalFormatting>
  <conditionalFormatting sqref="F7">
    <cfRule type="containsText" dxfId="5971" priority="1826" operator="containsText" text="FÉRIAS">
      <formula>NOT(ISERROR(SEARCH("FÉRIAS",F7)))</formula>
    </cfRule>
  </conditionalFormatting>
  <conditionalFormatting sqref="F7 F10">
    <cfRule type="containsText" dxfId="5970" priority="1825" operator="containsText" text="ATESTADO">
      <formula>NOT(ISERROR(SEARCH("ATESTADO",F7)))</formula>
    </cfRule>
  </conditionalFormatting>
  <conditionalFormatting sqref="F8">
    <cfRule type="containsText" dxfId="5969" priority="1823" operator="containsText" text="NTRAB">
      <formula>NOT(ISERROR(SEARCH("NTRAB",F8)))</formula>
    </cfRule>
    <cfRule type="containsText" dxfId="5968" priority="1824" operator="containsText" text="FERIADO">
      <formula>NOT(ISERROR(SEARCH("FERIADO",F8)))</formula>
    </cfRule>
  </conditionalFormatting>
  <conditionalFormatting sqref="F8">
    <cfRule type="containsText" dxfId="5967" priority="1822" operator="containsText" text="FÉRIAS">
      <formula>NOT(ISERROR(SEARCH("FÉRIAS",F8)))</formula>
    </cfRule>
  </conditionalFormatting>
  <conditionalFormatting sqref="F8">
    <cfRule type="expression" dxfId="5966" priority="1818">
      <formula>F7="FERIADO"</formula>
    </cfRule>
    <cfRule type="expression" dxfId="5965" priority="1819">
      <formula>F7="NTRAB"</formula>
    </cfRule>
    <cfRule type="expression" dxfId="5964" priority="1820">
      <formula>F7="FÉRIAS"</formula>
    </cfRule>
    <cfRule type="expression" dxfId="5963" priority="1821">
      <formula>F7="ATESTADO"</formula>
    </cfRule>
  </conditionalFormatting>
  <conditionalFormatting sqref="F8">
    <cfRule type="containsText" dxfId="5962" priority="1817" operator="containsText" text="ATESTADO">
      <formula>NOT(ISERROR(SEARCH("ATESTADO",F8)))</formula>
    </cfRule>
  </conditionalFormatting>
  <conditionalFormatting sqref="F9">
    <cfRule type="containsText" dxfId="5961" priority="1815" operator="containsText" text="NTRAB">
      <formula>NOT(ISERROR(SEARCH("NTRAB",F9)))</formula>
    </cfRule>
    <cfRule type="containsText" dxfId="5960" priority="1816" operator="containsText" text="FERIADO">
      <formula>NOT(ISERROR(SEARCH("FERIADO",F9)))</formula>
    </cfRule>
  </conditionalFormatting>
  <conditionalFormatting sqref="F9">
    <cfRule type="containsText" dxfId="5959" priority="1814" operator="containsText" text="FÉRIAS">
      <formula>NOT(ISERROR(SEARCH("FÉRIAS",F9)))</formula>
    </cfRule>
  </conditionalFormatting>
  <conditionalFormatting sqref="F9">
    <cfRule type="expression" dxfId="5958" priority="1810">
      <formula>F8="FERIADO"</formula>
    </cfRule>
    <cfRule type="expression" dxfId="5957" priority="1811">
      <formula>F8="NTRAB"</formula>
    </cfRule>
    <cfRule type="expression" dxfId="5956" priority="1812">
      <formula>F8="FÉRIAS"</formula>
    </cfRule>
    <cfRule type="expression" dxfId="5955" priority="1813">
      <formula>F8="ATESTADO"</formula>
    </cfRule>
  </conditionalFormatting>
  <conditionalFormatting sqref="F9">
    <cfRule type="containsText" dxfId="5954" priority="1809" operator="containsText" text="ATESTADO">
      <formula>NOT(ISERROR(SEARCH("ATESTADO",F9)))</formula>
    </cfRule>
  </conditionalFormatting>
  <conditionalFormatting sqref="F9">
    <cfRule type="expression" dxfId="5953" priority="1805">
      <formula>F7="ATESTADO"</formula>
    </cfRule>
    <cfRule type="expression" dxfId="5952" priority="1806">
      <formula>F7="FÉRIAS"</formula>
    </cfRule>
    <cfRule type="expression" dxfId="5951" priority="1807">
      <formula>F7="NTRAB"</formula>
    </cfRule>
    <cfRule type="expression" dxfId="5950" priority="1808">
      <formula>F7="FERIADO"</formula>
    </cfRule>
  </conditionalFormatting>
  <conditionalFormatting sqref="F7:F10">
    <cfRule type="containsText" dxfId="5949" priority="1804" operator="containsText" text="HOJE">
      <formula>NOT(ISERROR(SEARCH("HOJE",F7)))</formula>
    </cfRule>
  </conditionalFormatting>
  <conditionalFormatting sqref="F14">
    <cfRule type="containsText" dxfId="5948" priority="1802" operator="containsText" text="NTRAB">
      <formula>NOT(ISERROR(SEARCH("NTRAB",F14)))</formula>
    </cfRule>
    <cfRule type="containsText" dxfId="5947" priority="1803" operator="containsText" text="FERIADO">
      <formula>NOT(ISERROR(SEARCH("FERIADO",F14)))</formula>
    </cfRule>
  </conditionalFormatting>
  <conditionalFormatting sqref="F14">
    <cfRule type="containsText" dxfId="5946" priority="1801" operator="containsText" text="FÉRIAS">
      <formula>NOT(ISERROR(SEARCH("FÉRIAS",F14)))</formula>
    </cfRule>
  </conditionalFormatting>
  <conditionalFormatting sqref="F11">
    <cfRule type="containsText" dxfId="5945" priority="1799" operator="containsText" text="NTRAB">
      <formula>NOT(ISERROR(SEARCH("NTRAB",F11)))</formula>
    </cfRule>
    <cfRule type="containsText" dxfId="5944" priority="1800" operator="containsText" text="FERIADO">
      <formula>NOT(ISERROR(SEARCH("FERIADO",F11)))</formula>
    </cfRule>
  </conditionalFormatting>
  <conditionalFormatting sqref="F11">
    <cfRule type="containsText" dxfId="5943" priority="1798" operator="containsText" text="FÉRIAS">
      <formula>NOT(ISERROR(SEARCH("FÉRIAS",F11)))</formula>
    </cfRule>
  </conditionalFormatting>
  <conditionalFormatting sqref="F11 F14">
    <cfRule type="containsText" dxfId="5942" priority="1797" operator="containsText" text="ATESTADO">
      <formula>NOT(ISERROR(SEARCH("ATESTADO",F11)))</formula>
    </cfRule>
  </conditionalFormatting>
  <conditionalFormatting sqref="F12">
    <cfRule type="containsText" dxfId="5941" priority="1795" operator="containsText" text="NTRAB">
      <formula>NOT(ISERROR(SEARCH("NTRAB",F12)))</formula>
    </cfRule>
    <cfRule type="containsText" dxfId="5940" priority="1796" operator="containsText" text="FERIADO">
      <formula>NOT(ISERROR(SEARCH("FERIADO",F12)))</formula>
    </cfRule>
  </conditionalFormatting>
  <conditionalFormatting sqref="F12">
    <cfRule type="containsText" dxfId="5939" priority="1794" operator="containsText" text="FÉRIAS">
      <formula>NOT(ISERROR(SEARCH("FÉRIAS",F12)))</formula>
    </cfRule>
  </conditionalFormatting>
  <conditionalFormatting sqref="F12">
    <cfRule type="expression" dxfId="5938" priority="1790">
      <formula>F11="FERIADO"</formula>
    </cfRule>
    <cfRule type="expression" dxfId="5937" priority="1791">
      <formula>F11="NTRAB"</formula>
    </cfRule>
    <cfRule type="expression" dxfId="5936" priority="1792">
      <formula>F11="FÉRIAS"</formula>
    </cfRule>
    <cfRule type="expression" dxfId="5935" priority="1793">
      <formula>F11="ATESTADO"</formula>
    </cfRule>
  </conditionalFormatting>
  <conditionalFormatting sqref="F12">
    <cfRule type="containsText" dxfId="5934" priority="1789" operator="containsText" text="ATESTADO">
      <formula>NOT(ISERROR(SEARCH("ATESTADO",F12)))</formula>
    </cfRule>
  </conditionalFormatting>
  <conditionalFormatting sqref="F11:F12 F14">
    <cfRule type="containsText" dxfId="5933" priority="1788" operator="containsText" text="HOJE">
      <formula>NOT(ISERROR(SEARCH("HOJE",F11)))</formula>
    </cfRule>
  </conditionalFormatting>
  <conditionalFormatting sqref="F18">
    <cfRule type="containsText" dxfId="5932" priority="1786" operator="containsText" text="NTRAB">
      <formula>NOT(ISERROR(SEARCH("NTRAB",F18)))</formula>
    </cfRule>
    <cfRule type="containsText" dxfId="5931" priority="1787" operator="containsText" text="FERIADO">
      <formula>NOT(ISERROR(SEARCH("FERIADO",F18)))</formula>
    </cfRule>
  </conditionalFormatting>
  <conditionalFormatting sqref="F18">
    <cfRule type="containsText" dxfId="5930" priority="1785" operator="containsText" text="FÉRIAS">
      <formula>NOT(ISERROR(SEARCH("FÉRIAS",F18)))</formula>
    </cfRule>
  </conditionalFormatting>
  <conditionalFormatting sqref="F15">
    <cfRule type="containsText" dxfId="5929" priority="1783" operator="containsText" text="NTRAB">
      <formula>NOT(ISERROR(SEARCH("NTRAB",F15)))</formula>
    </cfRule>
    <cfRule type="containsText" dxfId="5928" priority="1784" operator="containsText" text="FERIADO">
      <formula>NOT(ISERROR(SEARCH("FERIADO",F15)))</formula>
    </cfRule>
  </conditionalFormatting>
  <conditionalFormatting sqref="F15">
    <cfRule type="containsText" dxfId="5927" priority="1782" operator="containsText" text="FÉRIAS">
      <formula>NOT(ISERROR(SEARCH("FÉRIAS",F15)))</formula>
    </cfRule>
  </conditionalFormatting>
  <conditionalFormatting sqref="F15 F18">
    <cfRule type="containsText" dxfId="5926" priority="1781" operator="containsText" text="ATESTADO">
      <formula>NOT(ISERROR(SEARCH("ATESTADO",F15)))</formula>
    </cfRule>
  </conditionalFormatting>
  <conditionalFormatting sqref="F16">
    <cfRule type="containsText" dxfId="5925" priority="1779" operator="containsText" text="NTRAB">
      <formula>NOT(ISERROR(SEARCH("NTRAB",F16)))</formula>
    </cfRule>
    <cfRule type="containsText" dxfId="5924" priority="1780" operator="containsText" text="FERIADO">
      <formula>NOT(ISERROR(SEARCH("FERIADO",F16)))</formula>
    </cfRule>
  </conditionalFormatting>
  <conditionalFormatting sqref="F16">
    <cfRule type="containsText" dxfId="5923" priority="1778" operator="containsText" text="FÉRIAS">
      <formula>NOT(ISERROR(SEARCH("FÉRIAS",F16)))</formula>
    </cfRule>
  </conditionalFormatting>
  <conditionalFormatting sqref="F16">
    <cfRule type="expression" dxfId="5922" priority="1774">
      <formula>F15="FERIADO"</formula>
    </cfRule>
    <cfRule type="expression" dxfId="5921" priority="1775">
      <formula>F15="NTRAB"</formula>
    </cfRule>
    <cfRule type="expression" dxfId="5920" priority="1776">
      <formula>F15="FÉRIAS"</formula>
    </cfRule>
    <cfRule type="expression" dxfId="5919" priority="1777">
      <formula>F15="ATESTADO"</formula>
    </cfRule>
  </conditionalFormatting>
  <conditionalFormatting sqref="F16">
    <cfRule type="containsText" dxfId="5918" priority="1773" operator="containsText" text="ATESTADO">
      <formula>NOT(ISERROR(SEARCH("ATESTADO",F16)))</formula>
    </cfRule>
  </conditionalFormatting>
  <conditionalFormatting sqref="F15:F16 F18">
    <cfRule type="containsText" dxfId="5917" priority="1772" operator="containsText" text="HOJE">
      <formula>NOT(ISERROR(SEARCH("HOJE",F15)))</formula>
    </cfRule>
  </conditionalFormatting>
  <conditionalFormatting sqref="F22">
    <cfRule type="containsText" dxfId="5916" priority="1770" operator="containsText" text="NTRAB">
      <formula>NOT(ISERROR(SEARCH("NTRAB",F22)))</formula>
    </cfRule>
    <cfRule type="containsText" dxfId="5915" priority="1771" operator="containsText" text="FERIADO">
      <formula>NOT(ISERROR(SEARCH("FERIADO",F22)))</formula>
    </cfRule>
  </conditionalFormatting>
  <conditionalFormatting sqref="F22">
    <cfRule type="containsText" dxfId="5914" priority="1769" operator="containsText" text="FÉRIAS">
      <formula>NOT(ISERROR(SEARCH("FÉRIAS",F22)))</formula>
    </cfRule>
  </conditionalFormatting>
  <conditionalFormatting sqref="F19">
    <cfRule type="containsText" dxfId="5913" priority="1767" operator="containsText" text="NTRAB">
      <formula>NOT(ISERROR(SEARCH("NTRAB",F19)))</formula>
    </cfRule>
    <cfRule type="containsText" dxfId="5912" priority="1768" operator="containsText" text="FERIADO">
      <formula>NOT(ISERROR(SEARCH("FERIADO",F19)))</formula>
    </cfRule>
  </conditionalFormatting>
  <conditionalFormatting sqref="F19">
    <cfRule type="containsText" dxfId="5911" priority="1766" operator="containsText" text="FÉRIAS">
      <formula>NOT(ISERROR(SEARCH("FÉRIAS",F19)))</formula>
    </cfRule>
  </conditionalFormatting>
  <conditionalFormatting sqref="F19 F22">
    <cfRule type="containsText" dxfId="5910" priority="1765" operator="containsText" text="ATESTADO">
      <formula>NOT(ISERROR(SEARCH("ATESTADO",F19)))</formula>
    </cfRule>
  </conditionalFormatting>
  <conditionalFormatting sqref="F20">
    <cfRule type="containsText" dxfId="5909" priority="1763" operator="containsText" text="NTRAB">
      <formula>NOT(ISERROR(SEARCH("NTRAB",F20)))</formula>
    </cfRule>
    <cfRule type="containsText" dxfId="5908" priority="1764" operator="containsText" text="FERIADO">
      <formula>NOT(ISERROR(SEARCH("FERIADO",F20)))</formula>
    </cfRule>
  </conditionalFormatting>
  <conditionalFormatting sqref="F20">
    <cfRule type="containsText" dxfId="5907" priority="1762" operator="containsText" text="FÉRIAS">
      <formula>NOT(ISERROR(SEARCH("FÉRIAS",F20)))</formula>
    </cfRule>
  </conditionalFormatting>
  <conditionalFormatting sqref="F20">
    <cfRule type="expression" dxfId="5906" priority="1758">
      <formula>F19="FERIADO"</formula>
    </cfRule>
    <cfRule type="expression" dxfId="5905" priority="1759">
      <formula>F19="NTRAB"</formula>
    </cfRule>
    <cfRule type="expression" dxfId="5904" priority="1760">
      <formula>F19="FÉRIAS"</formula>
    </cfRule>
    <cfRule type="expression" dxfId="5903" priority="1761">
      <formula>F19="ATESTADO"</formula>
    </cfRule>
  </conditionalFormatting>
  <conditionalFormatting sqref="F20">
    <cfRule type="containsText" dxfId="5902" priority="1757" operator="containsText" text="ATESTADO">
      <formula>NOT(ISERROR(SEARCH("ATESTADO",F20)))</formula>
    </cfRule>
  </conditionalFormatting>
  <conditionalFormatting sqref="F19:F20 F22">
    <cfRule type="containsText" dxfId="5901" priority="1756" operator="containsText" text="HOJE">
      <formula>NOT(ISERROR(SEARCH("HOJE",F19)))</formula>
    </cfRule>
  </conditionalFormatting>
  <conditionalFormatting sqref="F26">
    <cfRule type="containsText" dxfId="5900" priority="1754" operator="containsText" text="NTRAB">
      <formula>NOT(ISERROR(SEARCH("NTRAB",F26)))</formula>
    </cfRule>
    <cfRule type="containsText" dxfId="5899" priority="1755" operator="containsText" text="FERIADO">
      <formula>NOT(ISERROR(SEARCH("FERIADO",F26)))</formula>
    </cfRule>
  </conditionalFormatting>
  <conditionalFormatting sqref="F26">
    <cfRule type="containsText" dxfId="5898" priority="1753" operator="containsText" text="FÉRIAS">
      <formula>NOT(ISERROR(SEARCH("FÉRIAS",F26)))</formula>
    </cfRule>
  </conditionalFormatting>
  <conditionalFormatting sqref="F23">
    <cfRule type="containsText" dxfId="5897" priority="1751" operator="containsText" text="NTRAB">
      <formula>NOT(ISERROR(SEARCH("NTRAB",F23)))</formula>
    </cfRule>
    <cfRule type="containsText" dxfId="5896" priority="1752" operator="containsText" text="FERIADO">
      <formula>NOT(ISERROR(SEARCH("FERIADO",F23)))</formula>
    </cfRule>
  </conditionalFormatting>
  <conditionalFormatting sqref="F23">
    <cfRule type="containsText" dxfId="5895" priority="1750" operator="containsText" text="FÉRIAS">
      <formula>NOT(ISERROR(SEARCH("FÉRIAS",F23)))</formula>
    </cfRule>
  </conditionalFormatting>
  <conditionalFormatting sqref="F23 F26">
    <cfRule type="containsText" dxfId="5894" priority="1749" operator="containsText" text="ATESTADO">
      <formula>NOT(ISERROR(SEARCH("ATESTADO",F23)))</formula>
    </cfRule>
  </conditionalFormatting>
  <conditionalFormatting sqref="F24">
    <cfRule type="containsText" dxfId="5893" priority="1747" operator="containsText" text="NTRAB">
      <formula>NOT(ISERROR(SEARCH("NTRAB",F24)))</formula>
    </cfRule>
    <cfRule type="containsText" dxfId="5892" priority="1748" operator="containsText" text="FERIADO">
      <formula>NOT(ISERROR(SEARCH("FERIADO",F24)))</formula>
    </cfRule>
  </conditionalFormatting>
  <conditionalFormatting sqref="F24">
    <cfRule type="containsText" dxfId="5891" priority="1746" operator="containsText" text="FÉRIAS">
      <formula>NOT(ISERROR(SEARCH("FÉRIAS",F24)))</formula>
    </cfRule>
  </conditionalFormatting>
  <conditionalFormatting sqref="F24">
    <cfRule type="expression" dxfId="5890" priority="1742">
      <formula>F23="FERIADO"</formula>
    </cfRule>
    <cfRule type="expression" dxfId="5889" priority="1743">
      <formula>F23="NTRAB"</formula>
    </cfRule>
    <cfRule type="expression" dxfId="5888" priority="1744">
      <formula>F23="FÉRIAS"</formula>
    </cfRule>
    <cfRule type="expression" dxfId="5887" priority="1745">
      <formula>F23="ATESTADO"</formula>
    </cfRule>
  </conditionalFormatting>
  <conditionalFormatting sqref="F24">
    <cfRule type="containsText" dxfId="5886" priority="1741" operator="containsText" text="ATESTADO">
      <formula>NOT(ISERROR(SEARCH("ATESTADO",F24)))</formula>
    </cfRule>
  </conditionalFormatting>
  <conditionalFormatting sqref="F23:F24 F26">
    <cfRule type="containsText" dxfId="5885" priority="1740" operator="containsText" text="HOJE">
      <formula>NOT(ISERROR(SEARCH("HOJE",F23)))</formula>
    </cfRule>
  </conditionalFormatting>
  <conditionalFormatting sqref="F30">
    <cfRule type="containsText" dxfId="5884" priority="1738" operator="containsText" text="NTRAB">
      <formula>NOT(ISERROR(SEARCH("NTRAB",F30)))</formula>
    </cfRule>
    <cfRule type="containsText" dxfId="5883" priority="1739" operator="containsText" text="FERIADO">
      <formula>NOT(ISERROR(SEARCH("FERIADO",F30)))</formula>
    </cfRule>
  </conditionalFormatting>
  <conditionalFormatting sqref="F30">
    <cfRule type="containsText" dxfId="5882" priority="1737" operator="containsText" text="FÉRIAS">
      <formula>NOT(ISERROR(SEARCH("FÉRIAS",F30)))</formula>
    </cfRule>
  </conditionalFormatting>
  <conditionalFormatting sqref="F27">
    <cfRule type="containsText" dxfId="5881" priority="1735" operator="containsText" text="NTRAB">
      <formula>NOT(ISERROR(SEARCH("NTRAB",F27)))</formula>
    </cfRule>
    <cfRule type="containsText" dxfId="5880" priority="1736" operator="containsText" text="FERIADO">
      <formula>NOT(ISERROR(SEARCH("FERIADO",F27)))</formula>
    </cfRule>
  </conditionalFormatting>
  <conditionalFormatting sqref="F27">
    <cfRule type="containsText" dxfId="5879" priority="1734" operator="containsText" text="FÉRIAS">
      <formula>NOT(ISERROR(SEARCH("FÉRIAS",F27)))</formula>
    </cfRule>
  </conditionalFormatting>
  <conditionalFormatting sqref="F27 F30">
    <cfRule type="containsText" dxfId="5878" priority="1733" operator="containsText" text="ATESTADO">
      <formula>NOT(ISERROR(SEARCH("ATESTADO",F27)))</formula>
    </cfRule>
  </conditionalFormatting>
  <conditionalFormatting sqref="F28">
    <cfRule type="containsText" dxfId="5877" priority="1731" operator="containsText" text="NTRAB">
      <formula>NOT(ISERROR(SEARCH("NTRAB",F28)))</formula>
    </cfRule>
    <cfRule type="containsText" dxfId="5876" priority="1732" operator="containsText" text="FERIADO">
      <formula>NOT(ISERROR(SEARCH("FERIADO",F28)))</formula>
    </cfRule>
  </conditionalFormatting>
  <conditionalFormatting sqref="F28">
    <cfRule type="containsText" dxfId="5875" priority="1730" operator="containsText" text="FÉRIAS">
      <formula>NOT(ISERROR(SEARCH("FÉRIAS",F28)))</formula>
    </cfRule>
  </conditionalFormatting>
  <conditionalFormatting sqref="F28">
    <cfRule type="expression" dxfId="5874" priority="1726">
      <formula>F27="FERIADO"</formula>
    </cfRule>
    <cfRule type="expression" dxfId="5873" priority="1727">
      <formula>F27="NTRAB"</formula>
    </cfRule>
    <cfRule type="expression" dxfId="5872" priority="1728">
      <formula>F27="FÉRIAS"</formula>
    </cfRule>
    <cfRule type="expression" dxfId="5871" priority="1729">
      <formula>F27="ATESTADO"</formula>
    </cfRule>
  </conditionalFormatting>
  <conditionalFormatting sqref="F28">
    <cfRule type="containsText" dxfId="5870" priority="1725" operator="containsText" text="ATESTADO">
      <formula>NOT(ISERROR(SEARCH("ATESTADO",F28)))</formula>
    </cfRule>
  </conditionalFormatting>
  <conditionalFormatting sqref="F27:F28 F30">
    <cfRule type="containsText" dxfId="5869" priority="1724" operator="containsText" text="HOJE">
      <formula>NOT(ISERROR(SEARCH("HOJE",F27)))</formula>
    </cfRule>
  </conditionalFormatting>
  <conditionalFormatting sqref="F34">
    <cfRule type="containsText" dxfId="5868" priority="1722" operator="containsText" text="NTRAB">
      <formula>NOT(ISERROR(SEARCH("NTRAB",F34)))</formula>
    </cfRule>
    <cfRule type="containsText" dxfId="5867" priority="1723" operator="containsText" text="FERIADO">
      <formula>NOT(ISERROR(SEARCH("FERIADO",F34)))</formula>
    </cfRule>
  </conditionalFormatting>
  <conditionalFormatting sqref="F34">
    <cfRule type="containsText" dxfId="5866" priority="1721" operator="containsText" text="FÉRIAS">
      <formula>NOT(ISERROR(SEARCH("FÉRIAS",F34)))</formula>
    </cfRule>
  </conditionalFormatting>
  <conditionalFormatting sqref="F31">
    <cfRule type="containsText" dxfId="5865" priority="1719" operator="containsText" text="NTRAB">
      <formula>NOT(ISERROR(SEARCH("NTRAB",F31)))</formula>
    </cfRule>
    <cfRule type="containsText" dxfId="5864" priority="1720" operator="containsText" text="FERIADO">
      <formula>NOT(ISERROR(SEARCH("FERIADO",F31)))</formula>
    </cfRule>
  </conditionalFormatting>
  <conditionalFormatting sqref="F31">
    <cfRule type="containsText" dxfId="5863" priority="1718" operator="containsText" text="FÉRIAS">
      <formula>NOT(ISERROR(SEARCH("FÉRIAS",F31)))</formula>
    </cfRule>
  </conditionalFormatting>
  <conditionalFormatting sqref="F31 F34">
    <cfRule type="containsText" dxfId="5862" priority="1717" operator="containsText" text="ATESTADO">
      <formula>NOT(ISERROR(SEARCH("ATESTADO",F31)))</formula>
    </cfRule>
  </conditionalFormatting>
  <conditionalFormatting sqref="F32">
    <cfRule type="containsText" dxfId="5861" priority="1715" operator="containsText" text="NTRAB">
      <formula>NOT(ISERROR(SEARCH("NTRAB",F32)))</formula>
    </cfRule>
    <cfRule type="containsText" dxfId="5860" priority="1716" operator="containsText" text="FERIADO">
      <formula>NOT(ISERROR(SEARCH("FERIADO",F32)))</formula>
    </cfRule>
  </conditionalFormatting>
  <conditionalFormatting sqref="F32">
    <cfRule type="containsText" dxfId="5859" priority="1714" operator="containsText" text="FÉRIAS">
      <formula>NOT(ISERROR(SEARCH("FÉRIAS",F32)))</formula>
    </cfRule>
  </conditionalFormatting>
  <conditionalFormatting sqref="F32">
    <cfRule type="expression" dxfId="5858" priority="1710">
      <formula>F31="FERIADO"</formula>
    </cfRule>
    <cfRule type="expression" dxfId="5857" priority="1711">
      <formula>F31="NTRAB"</formula>
    </cfRule>
    <cfRule type="expression" dxfId="5856" priority="1712">
      <formula>F31="FÉRIAS"</formula>
    </cfRule>
    <cfRule type="expression" dxfId="5855" priority="1713">
      <formula>F31="ATESTADO"</formula>
    </cfRule>
  </conditionalFormatting>
  <conditionalFormatting sqref="F32">
    <cfRule type="containsText" dxfId="5854" priority="1709" operator="containsText" text="ATESTADO">
      <formula>NOT(ISERROR(SEARCH("ATESTADO",F32)))</formula>
    </cfRule>
  </conditionalFormatting>
  <conditionalFormatting sqref="F31:F32 F34">
    <cfRule type="containsText" dxfId="5853" priority="1708" operator="containsText" text="HOJE">
      <formula>NOT(ISERROR(SEARCH("HOJE",F31)))</formula>
    </cfRule>
  </conditionalFormatting>
  <conditionalFormatting sqref="F38">
    <cfRule type="containsText" dxfId="5852" priority="1706" operator="containsText" text="NTRAB">
      <formula>NOT(ISERROR(SEARCH("NTRAB",F38)))</formula>
    </cfRule>
    <cfRule type="containsText" dxfId="5851" priority="1707" operator="containsText" text="FERIADO">
      <formula>NOT(ISERROR(SEARCH("FERIADO",F38)))</formula>
    </cfRule>
  </conditionalFormatting>
  <conditionalFormatting sqref="F38">
    <cfRule type="containsText" dxfId="5850" priority="1705" operator="containsText" text="FÉRIAS">
      <formula>NOT(ISERROR(SEARCH("FÉRIAS",F38)))</formula>
    </cfRule>
  </conditionalFormatting>
  <conditionalFormatting sqref="F35">
    <cfRule type="containsText" dxfId="5849" priority="1703" operator="containsText" text="NTRAB">
      <formula>NOT(ISERROR(SEARCH("NTRAB",F35)))</formula>
    </cfRule>
    <cfRule type="containsText" dxfId="5848" priority="1704" operator="containsText" text="FERIADO">
      <formula>NOT(ISERROR(SEARCH("FERIADO",F35)))</formula>
    </cfRule>
  </conditionalFormatting>
  <conditionalFormatting sqref="F35">
    <cfRule type="containsText" dxfId="5847" priority="1702" operator="containsText" text="FÉRIAS">
      <formula>NOT(ISERROR(SEARCH("FÉRIAS",F35)))</formula>
    </cfRule>
  </conditionalFormatting>
  <conditionalFormatting sqref="F35 F38">
    <cfRule type="containsText" dxfId="5846" priority="1701" operator="containsText" text="ATESTADO">
      <formula>NOT(ISERROR(SEARCH("ATESTADO",F35)))</formula>
    </cfRule>
  </conditionalFormatting>
  <conditionalFormatting sqref="F36">
    <cfRule type="containsText" dxfId="5845" priority="1699" operator="containsText" text="NTRAB">
      <formula>NOT(ISERROR(SEARCH("NTRAB",F36)))</formula>
    </cfRule>
    <cfRule type="containsText" dxfId="5844" priority="1700" operator="containsText" text="FERIADO">
      <formula>NOT(ISERROR(SEARCH("FERIADO",F36)))</formula>
    </cfRule>
  </conditionalFormatting>
  <conditionalFormatting sqref="F36">
    <cfRule type="containsText" dxfId="5843" priority="1698" operator="containsText" text="FÉRIAS">
      <formula>NOT(ISERROR(SEARCH("FÉRIAS",F36)))</formula>
    </cfRule>
  </conditionalFormatting>
  <conditionalFormatting sqref="F36">
    <cfRule type="expression" dxfId="5842" priority="1694">
      <formula>F35="FERIADO"</formula>
    </cfRule>
    <cfRule type="expression" dxfId="5841" priority="1695">
      <formula>F35="NTRAB"</formula>
    </cfRule>
    <cfRule type="expression" dxfId="5840" priority="1696">
      <formula>F35="FÉRIAS"</formula>
    </cfRule>
    <cfRule type="expression" dxfId="5839" priority="1697">
      <formula>F35="ATESTADO"</formula>
    </cfRule>
  </conditionalFormatting>
  <conditionalFormatting sqref="F36">
    <cfRule type="containsText" dxfId="5838" priority="1693" operator="containsText" text="ATESTADO">
      <formula>NOT(ISERROR(SEARCH("ATESTADO",F36)))</formula>
    </cfRule>
  </conditionalFormatting>
  <conditionalFormatting sqref="F35:F36 F38">
    <cfRule type="containsText" dxfId="5837" priority="1692" operator="containsText" text="HOJE">
      <formula>NOT(ISERROR(SEARCH("HOJE",F35)))</formula>
    </cfRule>
  </conditionalFormatting>
  <conditionalFormatting sqref="F42">
    <cfRule type="containsText" dxfId="5836" priority="1690" operator="containsText" text="NTRAB">
      <formula>NOT(ISERROR(SEARCH("NTRAB",F42)))</formula>
    </cfRule>
    <cfRule type="containsText" dxfId="5835" priority="1691" operator="containsText" text="FERIADO">
      <formula>NOT(ISERROR(SEARCH("FERIADO",F42)))</formula>
    </cfRule>
  </conditionalFormatting>
  <conditionalFormatting sqref="F42">
    <cfRule type="containsText" dxfId="5834" priority="1689" operator="containsText" text="FÉRIAS">
      <formula>NOT(ISERROR(SEARCH("FÉRIAS",F42)))</formula>
    </cfRule>
  </conditionalFormatting>
  <conditionalFormatting sqref="F39">
    <cfRule type="containsText" dxfId="5833" priority="1687" operator="containsText" text="NTRAB">
      <formula>NOT(ISERROR(SEARCH("NTRAB",F39)))</formula>
    </cfRule>
    <cfRule type="containsText" dxfId="5832" priority="1688" operator="containsText" text="FERIADO">
      <formula>NOT(ISERROR(SEARCH("FERIADO",F39)))</formula>
    </cfRule>
  </conditionalFormatting>
  <conditionalFormatting sqref="F39">
    <cfRule type="containsText" dxfId="5831" priority="1686" operator="containsText" text="FÉRIAS">
      <formula>NOT(ISERROR(SEARCH("FÉRIAS",F39)))</formula>
    </cfRule>
  </conditionalFormatting>
  <conditionalFormatting sqref="F39 F42">
    <cfRule type="containsText" dxfId="5830" priority="1685" operator="containsText" text="ATESTADO">
      <formula>NOT(ISERROR(SEARCH("ATESTADO",F39)))</formula>
    </cfRule>
  </conditionalFormatting>
  <conditionalFormatting sqref="F40">
    <cfRule type="containsText" dxfId="5829" priority="1683" operator="containsText" text="NTRAB">
      <formula>NOT(ISERROR(SEARCH("NTRAB",F40)))</formula>
    </cfRule>
    <cfRule type="containsText" dxfId="5828" priority="1684" operator="containsText" text="FERIADO">
      <formula>NOT(ISERROR(SEARCH("FERIADO",F40)))</formula>
    </cfRule>
  </conditionalFormatting>
  <conditionalFormatting sqref="F40">
    <cfRule type="containsText" dxfId="5827" priority="1682" operator="containsText" text="FÉRIAS">
      <formula>NOT(ISERROR(SEARCH("FÉRIAS",F40)))</formula>
    </cfRule>
  </conditionalFormatting>
  <conditionalFormatting sqref="F40">
    <cfRule type="expression" dxfId="5826" priority="1678">
      <formula>F39="FERIADO"</formula>
    </cfRule>
    <cfRule type="expression" dxfId="5825" priority="1679">
      <formula>F39="NTRAB"</formula>
    </cfRule>
    <cfRule type="expression" dxfId="5824" priority="1680">
      <formula>F39="FÉRIAS"</formula>
    </cfRule>
    <cfRule type="expression" dxfId="5823" priority="1681">
      <formula>F39="ATESTADO"</formula>
    </cfRule>
  </conditionalFormatting>
  <conditionalFormatting sqref="F40">
    <cfRule type="containsText" dxfId="5822" priority="1677" operator="containsText" text="ATESTADO">
      <formula>NOT(ISERROR(SEARCH("ATESTADO",F40)))</formula>
    </cfRule>
  </conditionalFormatting>
  <conditionalFormatting sqref="F39:F40 F42">
    <cfRule type="containsText" dxfId="5821" priority="1676" operator="containsText" text="HOJE">
      <formula>NOT(ISERROR(SEARCH("HOJE",F39)))</formula>
    </cfRule>
  </conditionalFormatting>
  <conditionalFormatting sqref="F13">
    <cfRule type="containsText" dxfId="5820" priority="1674" operator="containsText" text="NTRAB">
      <formula>NOT(ISERROR(SEARCH("NTRAB",F13)))</formula>
    </cfRule>
    <cfRule type="containsText" dxfId="5819" priority="1675" operator="containsText" text="FERIADO">
      <formula>NOT(ISERROR(SEARCH("FERIADO",F13)))</formula>
    </cfRule>
  </conditionalFormatting>
  <conditionalFormatting sqref="F13">
    <cfRule type="containsText" dxfId="5818" priority="1673" operator="containsText" text="FÉRIAS">
      <formula>NOT(ISERROR(SEARCH("FÉRIAS",F13)))</formula>
    </cfRule>
  </conditionalFormatting>
  <conditionalFormatting sqref="F13">
    <cfRule type="expression" dxfId="5817" priority="1669">
      <formula>F12="FERIADO"</formula>
    </cfRule>
    <cfRule type="expression" dxfId="5816" priority="1670">
      <formula>F12="NTRAB"</formula>
    </cfRule>
    <cfRule type="expression" dxfId="5815" priority="1671">
      <formula>F12="FÉRIAS"</formula>
    </cfRule>
    <cfRule type="expression" dxfId="5814" priority="1672">
      <formula>F12="ATESTADO"</formula>
    </cfRule>
  </conditionalFormatting>
  <conditionalFormatting sqref="F13">
    <cfRule type="containsText" dxfId="5813" priority="1668" operator="containsText" text="ATESTADO">
      <formula>NOT(ISERROR(SEARCH("ATESTADO",F13)))</formula>
    </cfRule>
  </conditionalFormatting>
  <conditionalFormatting sqref="F13">
    <cfRule type="expression" dxfId="5812" priority="1664">
      <formula>F11="ATESTADO"</formula>
    </cfRule>
    <cfRule type="expression" dxfId="5811" priority="1665">
      <formula>F11="FÉRIAS"</formula>
    </cfRule>
    <cfRule type="expression" dxfId="5810" priority="1666">
      <formula>F11="NTRAB"</formula>
    </cfRule>
    <cfRule type="expression" dxfId="5809" priority="1667">
      <formula>F11="FERIADO"</formula>
    </cfRule>
  </conditionalFormatting>
  <conditionalFormatting sqref="F13">
    <cfRule type="containsText" dxfId="5808" priority="1663" operator="containsText" text="HOJE">
      <formula>NOT(ISERROR(SEARCH("HOJE",F13)))</formula>
    </cfRule>
  </conditionalFormatting>
  <conditionalFormatting sqref="F17">
    <cfRule type="containsText" dxfId="5807" priority="1661" operator="containsText" text="NTRAB">
      <formula>NOT(ISERROR(SEARCH("NTRAB",F17)))</formula>
    </cfRule>
    <cfRule type="containsText" dxfId="5806" priority="1662" operator="containsText" text="FERIADO">
      <formula>NOT(ISERROR(SEARCH("FERIADO",F17)))</formula>
    </cfRule>
  </conditionalFormatting>
  <conditionalFormatting sqref="F17">
    <cfRule type="containsText" dxfId="5805" priority="1660" operator="containsText" text="FÉRIAS">
      <formula>NOT(ISERROR(SEARCH("FÉRIAS",F17)))</formula>
    </cfRule>
  </conditionalFormatting>
  <conditionalFormatting sqref="F17">
    <cfRule type="expression" dxfId="5804" priority="1656">
      <formula>F16="FERIADO"</formula>
    </cfRule>
    <cfRule type="expression" dxfId="5803" priority="1657">
      <formula>F16="NTRAB"</formula>
    </cfRule>
    <cfRule type="expression" dxfId="5802" priority="1658">
      <formula>F16="FÉRIAS"</formula>
    </cfRule>
    <cfRule type="expression" dxfId="5801" priority="1659">
      <formula>F16="ATESTADO"</formula>
    </cfRule>
  </conditionalFormatting>
  <conditionalFormatting sqref="F17">
    <cfRule type="containsText" dxfId="5800" priority="1655" operator="containsText" text="ATESTADO">
      <formula>NOT(ISERROR(SEARCH("ATESTADO",F17)))</formula>
    </cfRule>
  </conditionalFormatting>
  <conditionalFormatting sqref="F17">
    <cfRule type="expression" dxfId="5799" priority="1651">
      <formula>F15="ATESTADO"</formula>
    </cfRule>
    <cfRule type="expression" dxfId="5798" priority="1652">
      <formula>F15="FÉRIAS"</formula>
    </cfRule>
    <cfRule type="expression" dxfId="5797" priority="1653">
      <formula>F15="NTRAB"</formula>
    </cfRule>
    <cfRule type="expression" dxfId="5796" priority="1654">
      <formula>F15="FERIADO"</formula>
    </cfRule>
  </conditionalFormatting>
  <conditionalFormatting sqref="F17">
    <cfRule type="containsText" dxfId="5795" priority="1650" operator="containsText" text="HOJE">
      <formula>NOT(ISERROR(SEARCH("HOJE",F17)))</formula>
    </cfRule>
  </conditionalFormatting>
  <conditionalFormatting sqref="F21">
    <cfRule type="containsText" dxfId="5794" priority="1648" operator="containsText" text="NTRAB">
      <formula>NOT(ISERROR(SEARCH("NTRAB",F21)))</formula>
    </cfRule>
    <cfRule type="containsText" dxfId="5793" priority="1649" operator="containsText" text="FERIADO">
      <formula>NOT(ISERROR(SEARCH("FERIADO",F21)))</formula>
    </cfRule>
  </conditionalFormatting>
  <conditionalFormatting sqref="F21">
    <cfRule type="containsText" dxfId="5792" priority="1647" operator="containsText" text="FÉRIAS">
      <formula>NOT(ISERROR(SEARCH("FÉRIAS",F21)))</formula>
    </cfRule>
  </conditionalFormatting>
  <conditionalFormatting sqref="F21">
    <cfRule type="expression" dxfId="5791" priority="1643">
      <formula>F20="FERIADO"</formula>
    </cfRule>
    <cfRule type="expression" dxfId="5790" priority="1644">
      <formula>F20="NTRAB"</formula>
    </cfRule>
    <cfRule type="expression" dxfId="5789" priority="1645">
      <formula>F20="FÉRIAS"</formula>
    </cfRule>
    <cfRule type="expression" dxfId="5788" priority="1646">
      <formula>F20="ATESTADO"</formula>
    </cfRule>
  </conditionalFormatting>
  <conditionalFormatting sqref="F21">
    <cfRule type="containsText" dxfId="5787" priority="1642" operator="containsText" text="ATESTADO">
      <formula>NOT(ISERROR(SEARCH("ATESTADO",F21)))</formula>
    </cfRule>
  </conditionalFormatting>
  <conditionalFormatting sqref="F21">
    <cfRule type="expression" dxfId="5786" priority="1638">
      <formula>F19="ATESTADO"</formula>
    </cfRule>
    <cfRule type="expression" dxfId="5785" priority="1639">
      <formula>F19="FÉRIAS"</formula>
    </cfRule>
    <cfRule type="expression" dxfId="5784" priority="1640">
      <formula>F19="NTRAB"</formula>
    </cfRule>
    <cfRule type="expression" dxfId="5783" priority="1641">
      <formula>F19="FERIADO"</formula>
    </cfRule>
  </conditionalFormatting>
  <conditionalFormatting sqref="F21">
    <cfRule type="containsText" dxfId="5782" priority="1637" operator="containsText" text="HOJE">
      <formula>NOT(ISERROR(SEARCH("HOJE",F21)))</formula>
    </cfRule>
  </conditionalFormatting>
  <conditionalFormatting sqref="F25">
    <cfRule type="containsText" dxfId="5781" priority="1635" operator="containsText" text="NTRAB">
      <formula>NOT(ISERROR(SEARCH("NTRAB",F25)))</formula>
    </cfRule>
    <cfRule type="containsText" dxfId="5780" priority="1636" operator="containsText" text="FERIADO">
      <formula>NOT(ISERROR(SEARCH("FERIADO",F25)))</formula>
    </cfRule>
  </conditionalFormatting>
  <conditionalFormatting sqref="F25">
    <cfRule type="containsText" dxfId="5779" priority="1634" operator="containsText" text="FÉRIAS">
      <formula>NOT(ISERROR(SEARCH("FÉRIAS",F25)))</formula>
    </cfRule>
  </conditionalFormatting>
  <conditionalFormatting sqref="F25">
    <cfRule type="expression" dxfId="5778" priority="1630">
      <formula>F24="FERIADO"</formula>
    </cfRule>
    <cfRule type="expression" dxfId="5777" priority="1631">
      <formula>F24="NTRAB"</formula>
    </cfRule>
    <cfRule type="expression" dxfId="5776" priority="1632">
      <formula>F24="FÉRIAS"</formula>
    </cfRule>
    <cfRule type="expression" dxfId="5775" priority="1633">
      <formula>F24="ATESTADO"</formula>
    </cfRule>
  </conditionalFormatting>
  <conditionalFormatting sqref="F25">
    <cfRule type="containsText" dxfId="5774" priority="1629" operator="containsText" text="ATESTADO">
      <formula>NOT(ISERROR(SEARCH("ATESTADO",F25)))</formula>
    </cfRule>
  </conditionalFormatting>
  <conditionalFormatting sqref="F25">
    <cfRule type="expression" dxfId="5773" priority="1625">
      <formula>F23="ATESTADO"</formula>
    </cfRule>
    <cfRule type="expression" dxfId="5772" priority="1626">
      <formula>F23="FÉRIAS"</formula>
    </cfRule>
    <cfRule type="expression" dxfId="5771" priority="1627">
      <formula>F23="NTRAB"</formula>
    </cfRule>
    <cfRule type="expression" dxfId="5770" priority="1628">
      <formula>F23="FERIADO"</formula>
    </cfRule>
  </conditionalFormatting>
  <conditionalFormatting sqref="F25">
    <cfRule type="containsText" dxfId="5769" priority="1624" operator="containsText" text="HOJE">
      <formula>NOT(ISERROR(SEARCH("HOJE",F25)))</formula>
    </cfRule>
  </conditionalFormatting>
  <conditionalFormatting sqref="F29">
    <cfRule type="containsText" dxfId="5768" priority="1622" operator="containsText" text="NTRAB">
      <formula>NOT(ISERROR(SEARCH("NTRAB",F29)))</formula>
    </cfRule>
    <cfRule type="containsText" dxfId="5767" priority="1623" operator="containsText" text="FERIADO">
      <formula>NOT(ISERROR(SEARCH("FERIADO",F29)))</formula>
    </cfRule>
  </conditionalFormatting>
  <conditionalFormatting sqref="F29">
    <cfRule type="containsText" dxfId="5766" priority="1621" operator="containsText" text="FÉRIAS">
      <formula>NOT(ISERROR(SEARCH("FÉRIAS",F29)))</formula>
    </cfRule>
  </conditionalFormatting>
  <conditionalFormatting sqref="F29">
    <cfRule type="expression" dxfId="5765" priority="1617">
      <formula>F28="FERIADO"</formula>
    </cfRule>
    <cfRule type="expression" dxfId="5764" priority="1618">
      <formula>F28="NTRAB"</formula>
    </cfRule>
    <cfRule type="expression" dxfId="5763" priority="1619">
      <formula>F28="FÉRIAS"</formula>
    </cfRule>
    <cfRule type="expression" dxfId="5762" priority="1620">
      <formula>F28="ATESTADO"</formula>
    </cfRule>
  </conditionalFormatting>
  <conditionalFormatting sqref="F29">
    <cfRule type="containsText" dxfId="5761" priority="1616" operator="containsText" text="ATESTADO">
      <formula>NOT(ISERROR(SEARCH("ATESTADO",F29)))</formula>
    </cfRule>
  </conditionalFormatting>
  <conditionalFormatting sqref="F29">
    <cfRule type="expression" dxfId="5760" priority="1612">
      <formula>F27="ATESTADO"</formula>
    </cfRule>
    <cfRule type="expression" dxfId="5759" priority="1613">
      <formula>F27="FÉRIAS"</formula>
    </cfRule>
    <cfRule type="expression" dxfId="5758" priority="1614">
      <formula>F27="NTRAB"</formula>
    </cfRule>
    <cfRule type="expression" dxfId="5757" priority="1615">
      <formula>F27="FERIADO"</formula>
    </cfRule>
  </conditionalFormatting>
  <conditionalFormatting sqref="F29">
    <cfRule type="containsText" dxfId="5756" priority="1611" operator="containsText" text="HOJE">
      <formula>NOT(ISERROR(SEARCH("HOJE",F29)))</formula>
    </cfRule>
  </conditionalFormatting>
  <conditionalFormatting sqref="F33">
    <cfRule type="containsText" dxfId="5755" priority="1609" operator="containsText" text="NTRAB">
      <formula>NOT(ISERROR(SEARCH("NTRAB",F33)))</formula>
    </cfRule>
    <cfRule type="containsText" dxfId="5754" priority="1610" operator="containsText" text="FERIADO">
      <formula>NOT(ISERROR(SEARCH("FERIADO",F33)))</formula>
    </cfRule>
  </conditionalFormatting>
  <conditionalFormatting sqref="F33">
    <cfRule type="containsText" dxfId="5753" priority="1608" operator="containsText" text="FÉRIAS">
      <formula>NOT(ISERROR(SEARCH("FÉRIAS",F33)))</formula>
    </cfRule>
  </conditionalFormatting>
  <conditionalFormatting sqref="F33">
    <cfRule type="expression" dxfId="5752" priority="1604">
      <formula>F32="FERIADO"</formula>
    </cfRule>
    <cfRule type="expression" dxfId="5751" priority="1605">
      <formula>F32="NTRAB"</formula>
    </cfRule>
    <cfRule type="expression" dxfId="5750" priority="1606">
      <formula>F32="FÉRIAS"</formula>
    </cfRule>
    <cfRule type="expression" dxfId="5749" priority="1607">
      <formula>F32="ATESTADO"</formula>
    </cfRule>
  </conditionalFormatting>
  <conditionalFormatting sqref="F33">
    <cfRule type="containsText" dxfId="5748" priority="1603" operator="containsText" text="ATESTADO">
      <formula>NOT(ISERROR(SEARCH("ATESTADO",F33)))</formula>
    </cfRule>
  </conditionalFormatting>
  <conditionalFormatting sqref="F33">
    <cfRule type="expression" dxfId="5747" priority="1599">
      <formula>F31="ATESTADO"</formula>
    </cfRule>
    <cfRule type="expression" dxfId="5746" priority="1600">
      <formula>F31="FÉRIAS"</formula>
    </cfRule>
    <cfRule type="expression" dxfId="5745" priority="1601">
      <formula>F31="NTRAB"</formula>
    </cfRule>
    <cfRule type="expression" dxfId="5744" priority="1602">
      <formula>F31="FERIADO"</formula>
    </cfRule>
  </conditionalFormatting>
  <conditionalFormatting sqref="F33">
    <cfRule type="containsText" dxfId="5743" priority="1598" operator="containsText" text="HOJE">
      <formula>NOT(ISERROR(SEARCH("HOJE",F33)))</formula>
    </cfRule>
  </conditionalFormatting>
  <conditionalFormatting sqref="F37">
    <cfRule type="containsText" dxfId="5742" priority="1596" operator="containsText" text="NTRAB">
      <formula>NOT(ISERROR(SEARCH("NTRAB",F37)))</formula>
    </cfRule>
    <cfRule type="containsText" dxfId="5741" priority="1597" operator="containsText" text="FERIADO">
      <formula>NOT(ISERROR(SEARCH("FERIADO",F37)))</formula>
    </cfRule>
  </conditionalFormatting>
  <conditionalFormatting sqref="F37">
    <cfRule type="containsText" dxfId="5740" priority="1595" operator="containsText" text="FÉRIAS">
      <formula>NOT(ISERROR(SEARCH("FÉRIAS",F37)))</formula>
    </cfRule>
  </conditionalFormatting>
  <conditionalFormatting sqref="F37">
    <cfRule type="expression" dxfId="5739" priority="1591">
      <formula>F36="FERIADO"</formula>
    </cfRule>
    <cfRule type="expression" dxfId="5738" priority="1592">
      <formula>F36="NTRAB"</formula>
    </cfRule>
    <cfRule type="expression" dxfId="5737" priority="1593">
      <formula>F36="FÉRIAS"</formula>
    </cfRule>
    <cfRule type="expression" dxfId="5736" priority="1594">
      <formula>F36="ATESTADO"</formula>
    </cfRule>
  </conditionalFormatting>
  <conditionalFormatting sqref="F37">
    <cfRule type="containsText" dxfId="5735" priority="1590" operator="containsText" text="ATESTADO">
      <formula>NOT(ISERROR(SEARCH("ATESTADO",F37)))</formula>
    </cfRule>
  </conditionalFormatting>
  <conditionalFormatting sqref="F37">
    <cfRule type="expression" dxfId="5734" priority="1586">
      <formula>F35="ATESTADO"</formula>
    </cfRule>
    <cfRule type="expression" dxfId="5733" priority="1587">
      <formula>F35="FÉRIAS"</formula>
    </cfRule>
    <cfRule type="expression" dxfId="5732" priority="1588">
      <formula>F35="NTRAB"</formula>
    </cfRule>
    <cfRule type="expression" dxfId="5731" priority="1589">
      <formula>F35="FERIADO"</formula>
    </cfRule>
  </conditionalFormatting>
  <conditionalFormatting sqref="F37">
    <cfRule type="containsText" dxfId="5730" priority="1585" operator="containsText" text="HOJE">
      <formula>NOT(ISERROR(SEARCH("HOJE",F37)))</formula>
    </cfRule>
  </conditionalFormatting>
  <conditionalFormatting sqref="F41">
    <cfRule type="containsText" dxfId="5729" priority="1583" operator="containsText" text="NTRAB">
      <formula>NOT(ISERROR(SEARCH("NTRAB",F41)))</formula>
    </cfRule>
    <cfRule type="containsText" dxfId="5728" priority="1584" operator="containsText" text="FERIADO">
      <formula>NOT(ISERROR(SEARCH("FERIADO",F41)))</formula>
    </cfRule>
  </conditionalFormatting>
  <conditionalFormatting sqref="F41">
    <cfRule type="containsText" dxfId="5727" priority="1582" operator="containsText" text="FÉRIAS">
      <formula>NOT(ISERROR(SEARCH("FÉRIAS",F41)))</formula>
    </cfRule>
  </conditionalFormatting>
  <conditionalFormatting sqref="F41">
    <cfRule type="expression" dxfId="5726" priority="1578">
      <formula>F40="FERIADO"</formula>
    </cfRule>
    <cfRule type="expression" dxfId="5725" priority="1579">
      <formula>F40="NTRAB"</formula>
    </cfRule>
    <cfRule type="expression" dxfId="5724" priority="1580">
      <formula>F40="FÉRIAS"</formula>
    </cfRule>
    <cfRule type="expression" dxfId="5723" priority="1581">
      <formula>F40="ATESTADO"</formula>
    </cfRule>
  </conditionalFormatting>
  <conditionalFormatting sqref="F41">
    <cfRule type="containsText" dxfId="5722" priority="1577" operator="containsText" text="ATESTADO">
      <formula>NOT(ISERROR(SEARCH("ATESTADO",F41)))</formula>
    </cfRule>
  </conditionalFormatting>
  <conditionalFormatting sqref="F41">
    <cfRule type="expression" dxfId="5721" priority="1573">
      <formula>F39="ATESTADO"</formula>
    </cfRule>
    <cfRule type="expression" dxfId="5720" priority="1574">
      <formula>F39="FÉRIAS"</formula>
    </cfRule>
    <cfRule type="expression" dxfId="5719" priority="1575">
      <formula>F39="NTRAB"</formula>
    </cfRule>
    <cfRule type="expression" dxfId="5718" priority="1576">
      <formula>F39="FERIADO"</formula>
    </cfRule>
  </conditionalFormatting>
  <conditionalFormatting sqref="F41">
    <cfRule type="containsText" dxfId="5717" priority="1572" operator="containsText" text="HOJE">
      <formula>NOT(ISERROR(SEARCH("HOJE",F41)))</formula>
    </cfRule>
  </conditionalFormatting>
  <conditionalFormatting sqref="F5">
    <cfRule type="containsText" dxfId="5716" priority="1570" operator="containsText" text="NTRAB">
      <formula>NOT(ISERROR(SEARCH("NTRAB",F5)))</formula>
    </cfRule>
    <cfRule type="containsText" dxfId="5715" priority="1571" operator="containsText" text="FERIADO">
      <formula>NOT(ISERROR(SEARCH("FERIADO",F5)))</formula>
    </cfRule>
  </conditionalFormatting>
  <conditionalFormatting sqref="F5">
    <cfRule type="containsText" dxfId="5714" priority="1569" operator="containsText" text="FÉRIAS">
      <formula>NOT(ISERROR(SEARCH("FÉRIAS",F5)))</formula>
    </cfRule>
  </conditionalFormatting>
  <conditionalFormatting sqref="F5">
    <cfRule type="expression" dxfId="5713" priority="1565">
      <formula>F4="FERIADO"</formula>
    </cfRule>
    <cfRule type="expression" dxfId="5712" priority="1566">
      <formula>F4="NTRAB"</formula>
    </cfRule>
    <cfRule type="expression" dxfId="5711" priority="1567">
      <formula>F4="FÉRIAS"</formula>
    </cfRule>
    <cfRule type="expression" dxfId="5710" priority="1568">
      <formula>F4="ATESTADO"</formula>
    </cfRule>
  </conditionalFormatting>
  <conditionalFormatting sqref="F5">
    <cfRule type="containsText" dxfId="5709" priority="1564" operator="containsText" text="ATESTADO">
      <formula>NOT(ISERROR(SEARCH("ATESTADO",F5)))</formula>
    </cfRule>
  </conditionalFormatting>
  <conditionalFormatting sqref="F5">
    <cfRule type="expression" dxfId="5708" priority="1560">
      <formula>F3="ATESTADO"</formula>
    </cfRule>
    <cfRule type="expression" dxfId="5707" priority="1561">
      <formula>F3="FÉRIAS"</formula>
    </cfRule>
    <cfRule type="expression" dxfId="5706" priority="1562">
      <formula>F3="NTRAB"</formula>
    </cfRule>
    <cfRule type="expression" dxfId="5705" priority="1563">
      <formula>F3="FERIADO"</formula>
    </cfRule>
  </conditionalFormatting>
  <conditionalFormatting sqref="F5">
    <cfRule type="containsText" dxfId="5704" priority="1559" operator="containsText" text="HOJE">
      <formula>NOT(ISERROR(SEARCH("HOJE",F5)))</formula>
    </cfRule>
  </conditionalFormatting>
  <conditionalFormatting sqref="F4">
    <cfRule type="containsText" dxfId="5703" priority="1557" operator="containsText" text="NTRAB">
      <formula>NOT(ISERROR(SEARCH("NTRAB",F4)))</formula>
    </cfRule>
    <cfRule type="containsText" dxfId="5702" priority="1558" operator="containsText" text="FERIADO">
      <formula>NOT(ISERROR(SEARCH("FERIADO",F4)))</formula>
    </cfRule>
  </conditionalFormatting>
  <conditionalFormatting sqref="F4">
    <cfRule type="containsText" dxfId="5701" priority="1556" operator="containsText" text="FÉRIAS">
      <formula>NOT(ISERROR(SEARCH("FÉRIAS",F4)))</formula>
    </cfRule>
  </conditionalFormatting>
  <conditionalFormatting sqref="F4">
    <cfRule type="expression" dxfId="5700" priority="1552">
      <formula>F3="FERIADO"</formula>
    </cfRule>
    <cfRule type="expression" dxfId="5699" priority="1553">
      <formula>F3="NTRAB"</formula>
    </cfRule>
    <cfRule type="expression" dxfId="5698" priority="1554">
      <formula>F3="FÉRIAS"</formula>
    </cfRule>
    <cfRule type="expression" dxfId="5697" priority="1555">
      <formula>F3="ATESTADO"</formula>
    </cfRule>
  </conditionalFormatting>
  <conditionalFormatting sqref="F4">
    <cfRule type="containsText" dxfId="5696" priority="1551" operator="containsText" text="ATESTADO">
      <formula>NOT(ISERROR(SEARCH("ATESTADO",F4)))</formula>
    </cfRule>
  </conditionalFormatting>
  <conditionalFormatting sqref="F4">
    <cfRule type="containsText" dxfId="5695" priority="1550" operator="containsText" text="HOJE">
      <formula>NOT(ISERROR(SEARCH("HOJE",F4)))</formula>
    </cfRule>
  </conditionalFormatting>
  <conditionalFormatting sqref="K6">
    <cfRule type="containsText" dxfId="5694" priority="1548" operator="containsText" text="NTRAB">
      <formula>NOT(ISERROR(SEARCH("NTRAB",K6)))</formula>
    </cfRule>
    <cfRule type="containsText" dxfId="5693" priority="1549" operator="containsText" text="FERIADO">
      <formula>NOT(ISERROR(SEARCH("FERIADO",K6)))</formula>
    </cfRule>
  </conditionalFormatting>
  <conditionalFormatting sqref="K6">
    <cfRule type="containsText" dxfId="5692" priority="1547" operator="containsText" text="FÉRIAS">
      <formula>NOT(ISERROR(SEARCH("FÉRIAS",K6)))</formula>
    </cfRule>
  </conditionalFormatting>
  <conditionalFormatting sqref="K3">
    <cfRule type="containsText" dxfId="5691" priority="1545" operator="containsText" text="NTRAB">
      <formula>NOT(ISERROR(SEARCH("NTRAB",K3)))</formula>
    </cfRule>
    <cfRule type="containsText" dxfId="5690" priority="1546" operator="containsText" text="FERIADO">
      <formula>NOT(ISERROR(SEARCH("FERIADO",K3)))</formula>
    </cfRule>
  </conditionalFormatting>
  <conditionalFormatting sqref="K3">
    <cfRule type="containsText" dxfId="5689" priority="1544" operator="containsText" text="FÉRIAS">
      <formula>NOT(ISERROR(SEARCH("FÉRIAS",K3)))</formula>
    </cfRule>
  </conditionalFormatting>
  <conditionalFormatting sqref="K3 K6">
    <cfRule type="containsText" dxfId="5688" priority="1543" operator="containsText" text="ATESTADO">
      <formula>NOT(ISERROR(SEARCH("ATESTADO",K3)))</formula>
    </cfRule>
  </conditionalFormatting>
  <conditionalFormatting sqref="K3 K6">
    <cfRule type="containsText" dxfId="5687" priority="1542" operator="containsText" text="HOJE">
      <formula>NOT(ISERROR(SEARCH("HOJE",K3)))</formula>
    </cfRule>
  </conditionalFormatting>
  <conditionalFormatting sqref="K10">
    <cfRule type="containsText" dxfId="5686" priority="1540" operator="containsText" text="NTRAB">
      <formula>NOT(ISERROR(SEARCH("NTRAB",K10)))</formula>
    </cfRule>
    <cfRule type="containsText" dxfId="5685" priority="1541" operator="containsText" text="FERIADO">
      <formula>NOT(ISERROR(SEARCH("FERIADO",K10)))</formula>
    </cfRule>
  </conditionalFormatting>
  <conditionalFormatting sqref="K10">
    <cfRule type="containsText" dxfId="5684" priority="1539" operator="containsText" text="FÉRIAS">
      <formula>NOT(ISERROR(SEARCH("FÉRIAS",K10)))</formula>
    </cfRule>
  </conditionalFormatting>
  <conditionalFormatting sqref="K7">
    <cfRule type="containsText" dxfId="5683" priority="1537" operator="containsText" text="NTRAB">
      <formula>NOT(ISERROR(SEARCH("NTRAB",K7)))</formula>
    </cfRule>
    <cfRule type="containsText" dxfId="5682" priority="1538" operator="containsText" text="FERIADO">
      <formula>NOT(ISERROR(SEARCH("FERIADO",K7)))</formula>
    </cfRule>
  </conditionalFormatting>
  <conditionalFormatting sqref="K7">
    <cfRule type="containsText" dxfId="5681" priority="1536" operator="containsText" text="FÉRIAS">
      <formula>NOT(ISERROR(SEARCH("FÉRIAS",K7)))</formula>
    </cfRule>
  </conditionalFormatting>
  <conditionalFormatting sqref="K7 K10">
    <cfRule type="containsText" dxfId="5680" priority="1535" operator="containsText" text="ATESTADO">
      <formula>NOT(ISERROR(SEARCH("ATESTADO",K7)))</formula>
    </cfRule>
  </conditionalFormatting>
  <conditionalFormatting sqref="K8">
    <cfRule type="containsText" dxfId="5679" priority="1533" operator="containsText" text="NTRAB">
      <formula>NOT(ISERROR(SEARCH("NTRAB",K8)))</formula>
    </cfRule>
    <cfRule type="containsText" dxfId="5678" priority="1534" operator="containsText" text="FERIADO">
      <formula>NOT(ISERROR(SEARCH("FERIADO",K8)))</formula>
    </cfRule>
  </conditionalFormatting>
  <conditionalFormatting sqref="K8">
    <cfRule type="containsText" dxfId="5677" priority="1532" operator="containsText" text="FÉRIAS">
      <formula>NOT(ISERROR(SEARCH("FÉRIAS",K8)))</formula>
    </cfRule>
  </conditionalFormatting>
  <conditionalFormatting sqref="K8">
    <cfRule type="expression" dxfId="5676" priority="1528">
      <formula>K7="FERIADO"</formula>
    </cfRule>
    <cfRule type="expression" dxfId="5675" priority="1529">
      <formula>K7="NTRAB"</formula>
    </cfRule>
    <cfRule type="expression" dxfId="5674" priority="1530">
      <formula>K7="FÉRIAS"</formula>
    </cfRule>
    <cfRule type="expression" dxfId="5673" priority="1531">
      <formula>K7="ATESTADO"</formula>
    </cfRule>
  </conditionalFormatting>
  <conditionalFormatting sqref="K8">
    <cfRule type="containsText" dxfId="5672" priority="1527" operator="containsText" text="ATESTADO">
      <formula>NOT(ISERROR(SEARCH("ATESTADO",K8)))</formula>
    </cfRule>
  </conditionalFormatting>
  <conditionalFormatting sqref="K9">
    <cfRule type="containsText" dxfId="5671" priority="1525" operator="containsText" text="NTRAB">
      <formula>NOT(ISERROR(SEARCH("NTRAB",K9)))</formula>
    </cfRule>
    <cfRule type="containsText" dxfId="5670" priority="1526" operator="containsText" text="FERIADO">
      <formula>NOT(ISERROR(SEARCH("FERIADO",K9)))</formula>
    </cfRule>
  </conditionalFormatting>
  <conditionalFormatting sqref="K9">
    <cfRule type="containsText" dxfId="5669" priority="1524" operator="containsText" text="FÉRIAS">
      <formula>NOT(ISERROR(SEARCH("FÉRIAS",K9)))</formula>
    </cfRule>
  </conditionalFormatting>
  <conditionalFormatting sqref="K9">
    <cfRule type="expression" dxfId="5668" priority="1520">
      <formula>K8="FERIADO"</formula>
    </cfRule>
    <cfRule type="expression" dxfId="5667" priority="1521">
      <formula>K8="NTRAB"</formula>
    </cfRule>
    <cfRule type="expression" dxfId="5666" priority="1522">
      <formula>K8="FÉRIAS"</formula>
    </cfRule>
    <cfRule type="expression" dxfId="5665" priority="1523">
      <formula>K8="ATESTADO"</formula>
    </cfRule>
  </conditionalFormatting>
  <conditionalFormatting sqref="K9">
    <cfRule type="containsText" dxfId="5664" priority="1519" operator="containsText" text="ATESTADO">
      <formula>NOT(ISERROR(SEARCH("ATESTADO",K9)))</formula>
    </cfRule>
  </conditionalFormatting>
  <conditionalFormatting sqref="K9">
    <cfRule type="expression" dxfId="5663" priority="1515">
      <formula>K7="ATESTADO"</formula>
    </cfRule>
    <cfRule type="expression" dxfId="5662" priority="1516">
      <formula>K7="FÉRIAS"</formula>
    </cfRule>
    <cfRule type="expression" dxfId="5661" priority="1517">
      <formula>K7="NTRAB"</formula>
    </cfRule>
    <cfRule type="expression" dxfId="5660" priority="1518">
      <formula>K7="FERIADO"</formula>
    </cfRule>
  </conditionalFormatting>
  <conditionalFormatting sqref="K7:K10">
    <cfRule type="containsText" dxfId="5659" priority="1514" operator="containsText" text="HOJE">
      <formula>NOT(ISERROR(SEARCH("HOJE",K7)))</formula>
    </cfRule>
  </conditionalFormatting>
  <conditionalFormatting sqref="K14">
    <cfRule type="containsText" dxfId="5658" priority="1512" operator="containsText" text="NTRAB">
      <formula>NOT(ISERROR(SEARCH("NTRAB",K14)))</formula>
    </cfRule>
    <cfRule type="containsText" dxfId="5657" priority="1513" operator="containsText" text="FERIADO">
      <formula>NOT(ISERROR(SEARCH("FERIADO",K14)))</formula>
    </cfRule>
  </conditionalFormatting>
  <conditionalFormatting sqref="K14">
    <cfRule type="containsText" dxfId="5656" priority="1511" operator="containsText" text="FÉRIAS">
      <formula>NOT(ISERROR(SEARCH("FÉRIAS",K14)))</formula>
    </cfRule>
  </conditionalFormatting>
  <conditionalFormatting sqref="K11">
    <cfRule type="containsText" dxfId="5655" priority="1509" operator="containsText" text="NTRAB">
      <formula>NOT(ISERROR(SEARCH("NTRAB",K11)))</formula>
    </cfRule>
    <cfRule type="containsText" dxfId="5654" priority="1510" operator="containsText" text="FERIADO">
      <formula>NOT(ISERROR(SEARCH("FERIADO",K11)))</formula>
    </cfRule>
  </conditionalFormatting>
  <conditionalFormatting sqref="K11">
    <cfRule type="containsText" dxfId="5653" priority="1508" operator="containsText" text="FÉRIAS">
      <formula>NOT(ISERROR(SEARCH("FÉRIAS",K11)))</formula>
    </cfRule>
  </conditionalFormatting>
  <conditionalFormatting sqref="K11 K14">
    <cfRule type="containsText" dxfId="5652" priority="1507" operator="containsText" text="ATESTADO">
      <formula>NOT(ISERROR(SEARCH("ATESTADO",K11)))</formula>
    </cfRule>
  </conditionalFormatting>
  <conditionalFormatting sqref="K12">
    <cfRule type="containsText" dxfId="5651" priority="1505" operator="containsText" text="NTRAB">
      <formula>NOT(ISERROR(SEARCH("NTRAB",K12)))</formula>
    </cfRule>
    <cfRule type="containsText" dxfId="5650" priority="1506" operator="containsText" text="FERIADO">
      <formula>NOT(ISERROR(SEARCH("FERIADO",K12)))</formula>
    </cfRule>
  </conditionalFormatting>
  <conditionalFormatting sqref="K12">
    <cfRule type="containsText" dxfId="5649" priority="1504" operator="containsText" text="FÉRIAS">
      <formula>NOT(ISERROR(SEARCH("FÉRIAS",K12)))</formula>
    </cfRule>
  </conditionalFormatting>
  <conditionalFormatting sqref="K12">
    <cfRule type="expression" dxfId="5648" priority="1500">
      <formula>K11="FERIADO"</formula>
    </cfRule>
    <cfRule type="expression" dxfId="5647" priority="1501">
      <formula>K11="NTRAB"</formula>
    </cfRule>
    <cfRule type="expression" dxfId="5646" priority="1502">
      <formula>K11="FÉRIAS"</formula>
    </cfRule>
    <cfRule type="expression" dxfId="5645" priority="1503">
      <formula>K11="ATESTADO"</formula>
    </cfRule>
  </conditionalFormatting>
  <conditionalFormatting sqref="K12">
    <cfRule type="containsText" dxfId="5644" priority="1499" operator="containsText" text="ATESTADO">
      <formula>NOT(ISERROR(SEARCH("ATESTADO",K12)))</formula>
    </cfRule>
  </conditionalFormatting>
  <conditionalFormatting sqref="K11:K12 K14">
    <cfRule type="containsText" dxfId="5643" priority="1498" operator="containsText" text="HOJE">
      <formula>NOT(ISERROR(SEARCH("HOJE",K11)))</formula>
    </cfRule>
  </conditionalFormatting>
  <conditionalFormatting sqref="K18">
    <cfRule type="containsText" dxfId="5642" priority="1496" operator="containsText" text="NTRAB">
      <formula>NOT(ISERROR(SEARCH("NTRAB",K18)))</formula>
    </cfRule>
    <cfRule type="containsText" dxfId="5641" priority="1497" operator="containsText" text="FERIADO">
      <formula>NOT(ISERROR(SEARCH("FERIADO",K18)))</formula>
    </cfRule>
  </conditionalFormatting>
  <conditionalFormatting sqref="K18">
    <cfRule type="containsText" dxfId="5640" priority="1495" operator="containsText" text="FÉRIAS">
      <formula>NOT(ISERROR(SEARCH("FÉRIAS",K18)))</formula>
    </cfRule>
  </conditionalFormatting>
  <conditionalFormatting sqref="K15">
    <cfRule type="containsText" dxfId="5639" priority="1493" operator="containsText" text="NTRAB">
      <formula>NOT(ISERROR(SEARCH("NTRAB",K15)))</formula>
    </cfRule>
    <cfRule type="containsText" dxfId="5638" priority="1494" operator="containsText" text="FERIADO">
      <formula>NOT(ISERROR(SEARCH("FERIADO",K15)))</formula>
    </cfRule>
  </conditionalFormatting>
  <conditionalFormatting sqref="K15">
    <cfRule type="containsText" dxfId="5637" priority="1492" operator="containsText" text="FÉRIAS">
      <formula>NOT(ISERROR(SEARCH("FÉRIAS",K15)))</formula>
    </cfRule>
  </conditionalFormatting>
  <conditionalFormatting sqref="K15 K18">
    <cfRule type="containsText" dxfId="5636" priority="1491" operator="containsText" text="ATESTADO">
      <formula>NOT(ISERROR(SEARCH("ATESTADO",K15)))</formula>
    </cfRule>
  </conditionalFormatting>
  <conditionalFormatting sqref="K16">
    <cfRule type="containsText" dxfId="5635" priority="1489" operator="containsText" text="NTRAB">
      <formula>NOT(ISERROR(SEARCH("NTRAB",K16)))</formula>
    </cfRule>
    <cfRule type="containsText" dxfId="5634" priority="1490" operator="containsText" text="FERIADO">
      <formula>NOT(ISERROR(SEARCH("FERIADO",K16)))</formula>
    </cfRule>
  </conditionalFormatting>
  <conditionalFormatting sqref="K16">
    <cfRule type="containsText" dxfId="5633" priority="1488" operator="containsText" text="FÉRIAS">
      <formula>NOT(ISERROR(SEARCH("FÉRIAS",K16)))</formula>
    </cfRule>
  </conditionalFormatting>
  <conditionalFormatting sqref="K16">
    <cfRule type="expression" dxfId="5632" priority="1484">
      <formula>K15="FERIADO"</formula>
    </cfRule>
    <cfRule type="expression" dxfId="5631" priority="1485">
      <formula>K15="NTRAB"</formula>
    </cfRule>
    <cfRule type="expression" dxfId="5630" priority="1486">
      <formula>K15="FÉRIAS"</formula>
    </cfRule>
    <cfRule type="expression" dxfId="5629" priority="1487">
      <formula>K15="ATESTADO"</formula>
    </cfRule>
  </conditionalFormatting>
  <conditionalFormatting sqref="K16">
    <cfRule type="containsText" dxfId="5628" priority="1483" operator="containsText" text="ATESTADO">
      <formula>NOT(ISERROR(SEARCH("ATESTADO",K16)))</formula>
    </cfRule>
  </conditionalFormatting>
  <conditionalFormatting sqref="K15:K16 K18">
    <cfRule type="containsText" dxfId="5627" priority="1482" operator="containsText" text="HOJE">
      <formula>NOT(ISERROR(SEARCH("HOJE",K15)))</formula>
    </cfRule>
  </conditionalFormatting>
  <conditionalFormatting sqref="K22">
    <cfRule type="containsText" dxfId="5626" priority="1480" operator="containsText" text="NTRAB">
      <formula>NOT(ISERROR(SEARCH("NTRAB",K22)))</formula>
    </cfRule>
    <cfRule type="containsText" dxfId="5625" priority="1481" operator="containsText" text="FERIADO">
      <formula>NOT(ISERROR(SEARCH("FERIADO",K22)))</formula>
    </cfRule>
  </conditionalFormatting>
  <conditionalFormatting sqref="K22">
    <cfRule type="containsText" dxfId="5624" priority="1479" operator="containsText" text="FÉRIAS">
      <formula>NOT(ISERROR(SEARCH("FÉRIAS",K22)))</formula>
    </cfRule>
  </conditionalFormatting>
  <conditionalFormatting sqref="K19">
    <cfRule type="containsText" dxfId="5623" priority="1477" operator="containsText" text="NTRAB">
      <formula>NOT(ISERROR(SEARCH("NTRAB",K19)))</formula>
    </cfRule>
    <cfRule type="containsText" dxfId="5622" priority="1478" operator="containsText" text="FERIADO">
      <formula>NOT(ISERROR(SEARCH("FERIADO",K19)))</formula>
    </cfRule>
  </conditionalFormatting>
  <conditionalFormatting sqref="K19">
    <cfRule type="containsText" dxfId="5621" priority="1476" operator="containsText" text="FÉRIAS">
      <formula>NOT(ISERROR(SEARCH("FÉRIAS",K19)))</formula>
    </cfRule>
  </conditionalFormatting>
  <conditionalFormatting sqref="K19 K22">
    <cfRule type="containsText" dxfId="5620" priority="1475" operator="containsText" text="ATESTADO">
      <formula>NOT(ISERROR(SEARCH("ATESTADO",K19)))</formula>
    </cfRule>
  </conditionalFormatting>
  <conditionalFormatting sqref="K20">
    <cfRule type="containsText" dxfId="5619" priority="1473" operator="containsText" text="NTRAB">
      <formula>NOT(ISERROR(SEARCH("NTRAB",K20)))</formula>
    </cfRule>
    <cfRule type="containsText" dxfId="5618" priority="1474" operator="containsText" text="FERIADO">
      <formula>NOT(ISERROR(SEARCH("FERIADO",K20)))</formula>
    </cfRule>
  </conditionalFormatting>
  <conditionalFormatting sqref="K20">
    <cfRule type="containsText" dxfId="5617" priority="1472" operator="containsText" text="FÉRIAS">
      <formula>NOT(ISERROR(SEARCH("FÉRIAS",K20)))</formula>
    </cfRule>
  </conditionalFormatting>
  <conditionalFormatting sqref="K20">
    <cfRule type="expression" dxfId="5616" priority="1468">
      <formula>K19="FERIADO"</formula>
    </cfRule>
    <cfRule type="expression" dxfId="5615" priority="1469">
      <formula>K19="NTRAB"</formula>
    </cfRule>
    <cfRule type="expression" dxfId="5614" priority="1470">
      <formula>K19="FÉRIAS"</formula>
    </cfRule>
    <cfRule type="expression" dxfId="5613" priority="1471">
      <formula>K19="ATESTADO"</formula>
    </cfRule>
  </conditionalFormatting>
  <conditionalFormatting sqref="K20">
    <cfRule type="containsText" dxfId="5612" priority="1467" operator="containsText" text="ATESTADO">
      <formula>NOT(ISERROR(SEARCH("ATESTADO",K20)))</formula>
    </cfRule>
  </conditionalFormatting>
  <conditionalFormatting sqref="K19:K20 K22">
    <cfRule type="containsText" dxfId="5611" priority="1466" operator="containsText" text="HOJE">
      <formula>NOT(ISERROR(SEARCH("HOJE",K19)))</formula>
    </cfRule>
  </conditionalFormatting>
  <conditionalFormatting sqref="K26">
    <cfRule type="containsText" dxfId="5610" priority="1464" operator="containsText" text="NTRAB">
      <formula>NOT(ISERROR(SEARCH("NTRAB",K26)))</formula>
    </cfRule>
    <cfRule type="containsText" dxfId="5609" priority="1465" operator="containsText" text="FERIADO">
      <formula>NOT(ISERROR(SEARCH("FERIADO",K26)))</formula>
    </cfRule>
  </conditionalFormatting>
  <conditionalFormatting sqref="K26">
    <cfRule type="containsText" dxfId="5608" priority="1463" operator="containsText" text="FÉRIAS">
      <formula>NOT(ISERROR(SEARCH("FÉRIAS",K26)))</formula>
    </cfRule>
  </conditionalFormatting>
  <conditionalFormatting sqref="K23">
    <cfRule type="containsText" dxfId="5607" priority="1461" operator="containsText" text="NTRAB">
      <formula>NOT(ISERROR(SEARCH("NTRAB",K23)))</formula>
    </cfRule>
    <cfRule type="containsText" dxfId="5606" priority="1462" operator="containsText" text="FERIADO">
      <formula>NOT(ISERROR(SEARCH("FERIADO",K23)))</formula>
    </cfRule>
  </conditionalFormatting>
  <conditionalFormatting sqref="K23">
    <cfRule type="containsText" dxfId="5605" priority="1460" operator="containsText" text="FÉRIAS">
      <formula>NOT(ISERROR(SEARCH("FÉRIAS",K23)))</formula>
    </cfRule>
  </conditionalFormatting>
  <conditionalFormatting sqref="K23 K26">
    <cfRule type="containsText" dxfId="5604" priority="1459" operator="containsText" text="ATESTADO">
      <formula>NOT(ISERROR(SEARCH("ATESTADO",K23)))</formula>
    </cfRule>
  </conditionalFormatting>
  <conditionalFormatting sqref="K24">
    <cfRule type="containsText" dxfId="5603" priority="1457" operator="containsText" text="NTRAB">
      <formula>NOT(ISERROR(SEARCH("NTRAB",K24)))</formula>
    </cfRule>
    <cfRule type="containsText" dxfId="5602" priority="1458" operator="containsText" text="FERIADO">
      <formula>NOT(ISERROR(SEARCH("FERIADO",K24)))</formula>
    </cfRule>
  </conditionalFormatting>
  <conditionalFormatting sqref="K24">
    <cfRule type="containsText" dxfId="5601" priority="1456" operator="containsText" text="FÉRIAS">
      <formula>NOT(ISERROR(SEARCH("FÉRIAS",K24)))</formula>
    </cfRule>
  </conditionalFormatting>
  <conditionalFormatting sqref="K24">
    <cfRule type="expression" dxfId="5600" priority="1452">
      <formula>K23="FERIADO"</formula>
    </cfRule>
    <cfRule type="expression" dxfId="5599" priority="1453">
      <formula>K23="NTRAB"</formula>
    </cfRule>
    <cfRule type="expression" dxfId="5598" priority="1454">
      <formula>K23="FÉRIAS"</formula>
    </cfRule>
    <cfRule type="expression" dxfId="5597" priority="1455">
      <formula>K23="ATESTADO"</formula>
    </cfRule>
  </conditionalFormatting>
  <conditionalFormatting sqref="K24">
    <cfRule type="containsText" dxfId="5596" priority="1451" operator="containsText" text="ATESTADO">
      <formula>NOT(ISERROR(SEARCH("ATESTADO",K24)))</formula>
    </cfRule>
  </conditionalFormatting>
  <conditionalFormatting sqref="K23:K24 K26">
    <cfRule type="containsText" dxfId="5595" priority="1450" operator="containsText" text="HOJE">
      <formula>NOT(ISERROR(SEARCH("HOJE",K23)))</formula>
    </cfRule>
  </conditionalFormatting>
  <conditionalFormatting sqref="K30">
    <cfRule type="containsText" dxfId="5594" priority="1448" operator="containsText" text="NTRAB">
      <formula>NOT(ISERROR(SEARCH("NTRAB",K30)))</formula>
    </cfRule>
    <cfRule type="containsText" dxfId="5593" priority="1449" operator="containsText" text="FERIADO">
      <formula>NOT(ISERROR(SEARCH("FERIADO",K30)))</formula>
    </cfRule>
  </conditionalFormatting>
  <conditionalFormatting sqref="K30">
    <cfRule type="containsText" dxfId="5592" priority="1447" operator="containsText" text="FÉRIAS">
      <formula>NOT(ISERROR(SEARCH("FÉRIAS",K30)))</formula>
    </cfRule>
  </conditionalFormatting>
  <conditionalFormatting sqref="K27">
    <cfRule type="containsText" dxfId="5591" priority="1445" operator="containsText" text="NTRAB">
      <formula>NOT(ISERROR(SEARCH("NTRAB",K27)))</formula>
    </cfRule>
    <cfRule type="containsText" dxfId="5590" priority="1446" operator="containsText" text="FERIADO">
      <formula>NOT(ISERROR(SEARCH("FERIADO",K27)))</formula>
    </cfRule>
  </conditionalFormatting>
  <conditionalFormatting sqref="K27">
    <cfRule type="containsText" dxfId="5589" priority="1444" operator="containsText" text="FÉRIAS">
      <formula>NOT(ISERROR(SEARCH("FÉRIAS",K27)))</formula>
    </cfRule>
  </conditionalFormatting>
  <conditionalFormatting sqref="K27 K30">
    <cfRule type="containsText" dxfId="5588" priority="1443" operator="containsText" text="ATESTADO">
      <formula>NOT(ISERROR(SEARCH("ATESTADO",K27)))</formula>
    </cfRule>
  </conditionalFormatting>
  <conditionalFormatting sqref="K28">
    <cfRule type="containsText" dxfId="5587" priority="1441" operator="containsText" text="NTRAB">
      <formula>NOT(ISERROR(SEARCH("NTRAB",K28)))</formula>
    </cfRule>
    <cfRule type="containsText" dxfId="5586" priority="1442" operator="containsText" text="FERIADO">
      <formula>NOT(ISERROR(SEARCH("FERIADO",K28)))</formula>
    </cfRule>
  </conditionalFormatting>
  <conditionalFormatting sqref="K28">
    <cfRule type="containsText" dxfId="5585" priority="1440" operator="containsText" text="FÉRIAS">
      <formula>NOT(ISERROR(SEARCH("FÉRIAS",K28)))</formula>
    </cfRule>
  </conditionalFormatting>
  <conditionalFormatting sqref="K28">
    <cfRule type="expression" dxfId="5584" priority="1436">
      <formula>K27="FERIADO"</formula>
    </cfRule>
    <cfRule type="expression" dxfId="5583" priority="1437">
      <formula>K27="NTRAB"</formula>
    </cfRule>
    <cfRule type="expression" dxfId="5582" priority="1438">
      <formula>K27="FÉRIAS"</formula>
    </cfRule>
    <cfRule type="expression" dxfId="5581" priority="1439">
      <formula>K27="ATESTADO"</formula>
    </cfRule>
  </conditionalFormatting>
  <conditionalFormatting sqref="K28">
    <cfRule type="containsText" dxfId="5580" priority="1435" operator="containsText" text="ATESTADO">
      <formula>NOT(ISERROR(SEARCH("ATESTADO",K28)))</formula>
    </cfRule>
  </conditionalFormatting>
  <conditionalFormatting sqref="K27:K28 K30">
    <cfRule type="containsText" dxfId="5579" priority="1434" operator="containsText" text="HOJE">
      <formula>NOT(ISERROR(SEARCH("HOJE",K27)))</formula>
    </cfRule>
  </conditionalFormatting>
  <conditionalFormatting sqref="K31">
    <cfRule type="containsText" dxfId="5578" priority="1432" operator="containsText" text="NTRAB">
      <formula>NOT(ISERROR(SEARCH("NTRAB",K31)))</formula>
    </cfRule>
    <cfRule type="containsText" dxfId="5577" priority="1433" operator="containsText" text="FERIADO">
      <formula>NOT(ISERROR(SEARCH("FERIADO",K31)))</formula>
    </cfRule>
  </conditionalFormatting>
  <conditionalFormatting sqref="K31">
    <cfRule type="containsText" dxfId="5576" priority="1431" operator="containsText" text="FÉRIAS">
      <formula>NOT(ISERROR(SEARCH("FÉRIAS",K31)))</formula>
    </cfRule>
  </conditionalFormatting>
  <conditionalFormatting sqref="K31">
    <cfRule type="containsText" dxfId="5575" priority="1430" operator="containsText" text="ATESTADO">
      <formula>NOT(ISERROR(SEARCH("ATESTADO",K31)))</formula>
    </cfRule>
  </conditionalFormatting>
  <conditionalFormatting sqref="K32">
    <cfRule type="containsText" dxfId="5574" priority="1428" operator="containsText" text="NTRAB">
      <formula>NOT(ISERROR(SEARCH("NTRAB",K32)))</formula>
    </cfRule>
    <cfRule type="containsText" dxfId="5573" priority="1429" operator="containsText" text="FERIADO">
      <formula>NOT(ISERROR(SEARCH("FERIADO",K32)))</formula>
    </cfRule>
  </conditionalFormatting>
  <conditionalFormatting sqref="K32">
    <cfRule type="containsText" dxfId="5572" priority="1427" operator="containsText" text="FÉRIAS">
      <formula>NOT(ISERROR(SEARCH("FÉRIAS",K32)))</formula>
    </cfRule>
  </conditionalFormatting>
  <conditionalFormatting sqref="K32">
    <cfRule type="expression" dxfId="5571" priority="1423">
      <formula>K31="FERIADO"</formula>
    </cfRule>
    <cfRule type="expression" dxfId="5570" priority="1424">
      <formula>K31="NTRAB"</formula>
    </cfRule>
    <cfRule type="expression" dxfId="5569" priority="1425">
      <formula>K31="FÉRIAS"</formula>
    </cfRule>
    <cfRule type="expression" dxfId="5568" priority="1426">
      <formula>K31="ATESTADO"</formula>
    </cfRule>
  </conditionalFormatting>
  <conditionalFormatting sqref="K32">
    <cfRule type="containsText" dxfId="5567" priority="1422" operator="containsText" text="ATESTADO">
      <formula>NOT(ISERROR(SEARCH("ATESTADO",K32)))</formula>
    </cfRule>
  </conditionalFormatting>
  <conditionalFormatting sqref="K31:K32">
    <cfRule type="containsText" dxfId="5566" priority="1421" operator="containsText" text="HOJE">
      <formula>NOT(ISERROR(SEARCH("HOJE",K31)))</formula>
    </cfRule>
  </conditionalFormatting>
  <conditionalFormatting sqref="K13">
    <cfRule type="containsText" dxfId="5565" priority="1419" operator="containsText" text="NTRAB">
      <formula>NOT(ISERROR(SEARCH("NTRAB",K13)))</formula>
    </cfRule>
    <cfRule type="containsText" dxfId="5564" priority="1420" operator="containsText" text="FERIADO">
      <formula>NOT(ISERROR(SEARCH("FERIADO",K13)))</formula>
    </cfRule>
  </conditionalFormatting>
  <conditionalFormatting sqref="K13">
    <cfRule type="containsText" dxfId="5563" priority="1418" operator="containsText" text="FÉRIAS">
      <formula>NOT(ISERROR(SEARCH("FÉRIAS",K13)))</formula>
    </cfRule>
  </conditionalFormatting>
  <conditionalFormatting sqref="K13">
    <cfRule type="expression" dxfId="5562" priority="1414">
      <formula>K12="FERIADO"</formula>
    </cfRule>
    <cfRule type="expression" dxfId="5561" priority="1415">
      <formula>K12="NTRAB"</formula>
    </cfRule>
    <cfRule type="expression" dxfId="5560" priority="1416">
      <formula>K12="FÉRIAS"</formula>
    </cfRule>
    <cfRule type="expression" dxfId="5559" priority="1417">
      <formula>K12="ATESTADO"</formula>
    </cfRule>
  </conditionalFormatting>
  <conditionalFormatting sqref="K13">
    <cfRule type="containsText" dxfId="5558" priority="1413" operator="containsText" text="ATESTADO">
      <formula>NOT(ISERROR(SEARCH("ATESTADO",K13)))</formula>
    </cfRule>
  </conditionalFormatting>
  <conditionalFormatting sqref="K13">
    <cfRule type="expression" dxfId="5557" priority="1409">
      <formula>K11="ATESTADO"</formula>
    </cfRule>
    <cfRule type="expression" dxfId="5556" priority="1410">
      <formula>K11="FÉRIAS"</formula>
    </cfRule>
    <cfRule type="expression" dxfId="5555" priority="1411">
      <formula>K11="NTRAB"</formula>
    </cfRule>
    <cfRule type="expression" dxfId="5554" priority="1412">
      <formula>K11="FERIADO"</formula>
    </cfRule>
  </conditionalFormatting>
  <conditionalFormatting sqref="K13">
    <cfRule type="containsText" dxfId="5553" priority="1408" operator="containsText" text="HOJE">
      <formula>NOT(ISERROR(SEARCH("HOJE",K13)))</formula>
    </cfRule>
  </conditionalFormatting>
  <conditionalFormatting sqref="K17">
    <cfRule type="containsText" dxfId="5552" priority="1406" operator="containsText" text="NTRAB">
      <formula>NOT(ISERROR(SEARCH("NTRAB",K17)))</formula>
    </cfRule>
    <cfRule type="containsText" dxfId="5551" priority="1407" operator="containsText" text="FERIADO">
      <formula>NOT(ISERROR(SEARCH("FERIADO",K17)))</formula>
    </cfRule>
  </conditionalFormatting>
  <conditionalFormatting sqref="K17">
    <cfRule type="containsText" dxfId="5550" priority="1405" operator="containsText" text="FÉRIAS">
      <formula>NOT(ISERROR(SEARCH("FÉRIAS",K17)))</formula>
    </cfRule>
  </conditionalFormatting>
  <conditionalFormatting sqref="K17">
    <cfRule type="expression" dxfId="5549" priority="1401">
      <formula>K16="FERIADO"</formula>
    </cfRule>
    <cfRule type="expression" dxfId="5548" priority="1402">
      <formula>K16="NTRAB"</formula>
    </cfRule>
    <cfRule type="expression" dxfId="5547" priority="1403">
      <formula>K16="FÉRIAS"</formula>
    </cfRule>
    <cfRule type="expression" dxfId="5546" priority="1404">
      <formula>K16="ATESTADO"</formula>
    </cfRule>
  </conditionalFormatting>
  <conditionalFormatting sqref="K17">
    <cfRule type="containsText" dxfId="5545" priority="1400" operator="containsText" text="ATESTADO">
      <formula>NOT(ISERROR(SEARCH("ATESTADO",K17)))</formula>
    </cfRule>
  </conditionalFormatting>
  <conditionalFormatting sqref="K17">
    <cfRule type="expression" dxfId="5544" priority="1396">
      <formula>K15="ATESTADO"</formula>
    </cfRule>
    <cfRule type="expression" dxfId="5543" priority="1397">
      <formula>K15="FÉRIAS"</formula>
    </cfRule>
    <cfRule type="expression" dxfId="5542" priority="1398">
      <formula>K15="NTRAB"</formula>
    </cfRule>
    <cfRule type="expression" dxfId="5541" priority="1399">
      <formula>K15="FERIADO"</formula>
    </cfRule>
  </conditionalFormatting>
  <conditionalFormatting sqref="K17">
    <cfRule type="containsText" dxfId="5540" priority="1395" operator="containsText" text="HOJE">
      <formula>NOT(ISERROR(SEARCH("HOJE",K17)))</formula>
    </cfRule>
  </conditionalFormatting>
  <conditionalFormatting sqref="K21">
    <cfRule type="containsText" dxfId="5539" priority="1393" operator="containsText" text="NTRAB">
      <formula>NOT(ISERROR(SEARCH("NTRAB",K21)))</formula>
    </cfRule>
    <cfRule type="containsText" dxfId="5538" priority="1394" operator="containsText" text="FERIADO">
      <formula>NOT(ISERROR(SEARCH("FERIADO",K21)))</formula>
    </cfRule>
  </conditionalFormatting>
  <conditionalFormatting sqref="K21">
    <cfRule type="containsText" dxfId="5537" priority="1392" operator="containsText" text="FÉRIAS">
      <formula>NOT(ISERROR(SEARCH("FÉRIAS",K21)))</formula>
    </cfRule>
  </conditionalFormatting>
  <conditionalFormatting sqref="K21">
    <cfRule type="expression" dxfId="5536" priority="1388">
      <formula>K20="FERIADO"</formula>
    </cfRule>
    <cfRule type="expression" dxfId="5535" priority="1389">
      <formula>K20="NTRAB"</formula>
    </cfRule>
    <cfRule type="expression" dxfId="5534" priority="1390">
      <formula>K20="FÉRIAS"</formula>
    </cfRule>
    <cfRule type="expression" dxfId="5533" priority="1391">
      <formula>K20="ATESTADO"</formula>
    </cfRule>
  </conditionalFormatting>
  <conditionalFormatting sqref="K21">
    <cfRule type="containsText" dxfId="5532" priority="1387" operator="containsText" text="ATESTADO">
      <formula>NOT(ISERROR(SEARCH("ATESTADO",K21)))</formula>
    </cfRule>
  </conditionalFormatting>
  <conditionalFormatting sqref="K21">
    <cfRule type="expression" dxfId="5531" priority="1383">
      <formula>K19="ATESTADO"</formula>
    </cfRule>
    <cfRule type="expression" dxfId="5530" priority="1384">
      <formula>K19="FÉRIAS"</formula>
    </cfRule>
    <cfRule type="expression" dxfId="5529" priority="1385">
      <formula>K19="NTRAB"</formula>
    </cfRule>
    <cfRule type="expression" dxfId="5528" priority="1386">
      <formula>K19="FERIADO"</formula>
    </cfRule>
  </conditionalFormatting>
  <conditionalFormatting sqref="K21">
    <cfRule type="containsText" dxfId="5527" priority="1382" operator="containsText" text="HOJE">
      <formula>NOT(ISERROR(SEARCH("HOJE",K21)))</formula>
    </cfRule>
  </conditionalFormatting>
  <conditionalFormatting sqref="K25">
    <cfRule type="containsText" dxfId="5526" priority="1380" operator="containsText" text="NTRAB">
      <formula>NOT(ISERROR(SEARCH("NTRAB",K25)))</formula>
    </cfRule>
    <cfRule type="containsText" dxfId="5525" priority="1381" operator="containsText" text="FERIADO">
      <formula>NOT(ISERROR(SEARCH("FERIADO",K25)))</formula>
    </cfRule>
  </conditionalFormatting>
  <conditionalFormatting sqref="K25">
    <cfRule type="containsText" dxfId="5524" priority="1379" operator="containsText" text="FÉRIAS">
      <formula>NOT(ISERROR(SEARCH("FÉRIAS",K25)))</formula>
    </cfRule>
  </conditionalFormatting>
  <conditionalFormatting sqref="K25">
    <cfRule type="expression" dxfId="5523" priority="1375">
      <formula>K24="FERIADO"</formula>
    </cfRule>
    <cfRule type="expression" dxfId="5522" priority="1376">
      <formula>K24="NTRAB"</formula>
    </cfRule>
    <cfRule type="expression" dxfId="5521" priority="1377">
      <formula>K24="FÉRIAS"</formula>
    </cfRule>
    <cfRule type="expression" dxfId="5520" priority="1378">
      <formula>K24="ATESTADO"</formula>
    </cfRule>
  </conditionalFormatting>
  <conditionalFormatting sqref="K25">
    <cfRule type="containsText" dxfId="5519" priority="1374" operator="containsText" text="ATESTADO">
      <formula>NOT(ISERROR(SEARCH("ATESTADO",K25)))</formula>
    </cfRule>
  </conditionalFormatting>
  <conditionalFormatting sqref="K25">
    <cfRule type="expression" dxfId="5518" priority="1370">
      <formula>K23="ATESTADO"</formula>
    </cfRule>
    <cfRule type="expression" dxfId="5517" priority="1371">
      <formula>K23="FÉRIAS"</formula>
    </cfRule>
    <cfRule type="expression" dxfId="5516" priority="1372">
      <formula>K23="NTRAB"</formula>
    </cfRule>
    <cfRule type="expression" dxfId="5515" priority="1373">
      <formula>K23="FERIADO"</formula>
    </cfRule>
  </conditionalFormatting>
  <conditionalFormatting sqref="K25">
    <cfRule type="containsText" dxfId="5514" priority="1369" operator="containsText" text="HOJE">
      <formula>NOT(ISERROR(SEARCH("HOJE",K25)))</formula>
    </cfRule>
  </conditionalFormatting>
  <conditionalFormatting sqref="K29">
    <cfRule type="containsText" dxfId="5513" priority="1367" operator="containsText" text="NTRAB">
      <formula>NOT(ISERROR(SEARCH("NTRAB",K29)))</formula>
    </cfRule>
    <cfRule type="containsText" dxfId="5512" priority="1368" operator="containsText" text="FERIADO">
      <formula>NOT(ISERROR(SEARCH("FERIADO",K29)))</formula>
    </cfRule>
  </conditionalFormatting>
  <conditionalFormatting sqref="K29">
    <cfRule type="containsText" dxfId="5511" priority="1366" operator="containsText" text="FÉRIAS">
      <formula>NOT(ISERROR(SEARCH("FÉRIAS",K29)))</formula>
    </cfRule>
  </conditionalFormatting>
  <conditionalFormatting sqref="K29">
    <cfRule type="expression" dxfId="5510" priority="1362">
      <formula>K28="FERIADO"</formula>
    </cfRule>
    <cfRule type="expression" dxfId="5509" priority="1363">
      <formula>K28="NTRAB"</formula>
    </cfRule>
    <cfRule type="expression" dxfId="5508" priority="1364">
      <formula>K28="FÉRIAS"</formula>
    </cfRule>
    <cfRule type="expression" dxfId="5507" priority="1365">
      <formula>K28="ATESTADO"</formula>
    </cfRule>
  </conditionalFormatting>
  <conditionalFormatting sqref="K29">
    <cfRule type="containsText" dxfId="5506" priority="1361" operator="containsText" text="ATESTADO">
      <formula>NOT(ISERROR(SEARCH("ATESTADO",K29)))</formula>
    </cfRule>
  </conditionalFormatting>
  <conditionalFormatting sqref="K29">
    <cfRule type="expression" dxfId="5505" priority="1357">
      <formula>K27="ATESTADO"</formula>
    </cfRule>
    <cfRule type="expression" dxfId="5504" priority="1358">
      <formula>K27="FÉRIAS"</formula>
    </cfRule>
    <cfRule type="expression" dxfId="5503" priority="1359">
      <formula>K27="NTRAB"</formula>
    </cfRule>
    <cfRule type="expression" dxfId="5502" priority="1360">
      <formula>K27="FERIADO"</formula>
    </cfRule>
  </conditionalFormatting>
  <conditionalFormatting sqref="K29">
    <cfRule type="containsText" dxfId="5501" priority="1356" operator="containsText" text="HOJE">
      <formula>NOT(ISERROR(SEARCH("HOJE",K29)))</formula>
    </cfRule>
  </conditionalFormatting>
  <conditionalFormatting sqref="K33">
    <cfRule type="containsText" dxfId="5500" priority="1354" operator="containsText" text="NTRAB">
      <formula>NOT(ISERROR(SEARCH("NTRAB",K33)))</formula>
    </cfRule>
    <cfRule type="containsText" dxfId="5499" priority="1355" operator="containsText" text="FERIADO">
      <formula>NOT(ISERROR(SEARCH("FERIADO",K33)))</formula>
    </cfRule>
  </conditionalFormatting>
  <conditionalFormatting sqref="K33">
    <cfRule type="containsText" dxfId="5498" priority="1353" operator="containsText" text="FÉRIAS">
      <formula>NOT(ISERROR(SEARCH("FÉRIAS",K33)))</formula>
    </cfRule>
  </conditionalFormatting>
  <conditionalFormatting sqref="K33">
    <cfRule type="expression" dxfId="5497" priority="1349">
      <formula>K32="FERIADO"</formula>
    </cfRule>
    <cfRule type="expression" dxfId="5496" priority="1350">
      <formula>K32="NTRAB"</formula>
    </cfRule>
    <cfRule type="expression" dxfId="5495" priority="1351">
      <formula>K32="FÉRIAS"</formula>
    </cfRule>
    <cfRule type="expression" dxfId="5494" priority="1352">
      <formula>K32="ATESTADO"</formula>
    </cfRule>
  </conditionalFormatting>
  <conditionalFormatting sqref="K33">
    <cfRule type="containsText" dxfId="5493" priority="1348" operator="containsText" text="ATESTADO">
      <formula>NOT(ISERROR(SEARCH("ATESTADO",K33)))</formula>
    </cfRule>
  </conditionalFormatting>
  <conditionalFormatting sqref="K33">
    <cfRule type="expression" dxfId="5492" priority="1344">
      <formula>K31="ATESTADO"</formula>
    </cfRule>
    <cfRule type="expression" dxfId="5491" priority="1345">
      <formula>K31="FÉRIAS"</formula>
    </cfRule>
    <cfRule type="expression" dxfId="5490" priority="1346">
      <formula>K31="NTRAB"</formula>
    </cfRule>
    <cfRule type="expression" dxfId="5489" priority="1347">
      <formula>K31="FERIADO"</formula>
    </cfRule>
  </conditionalFormatting>
  <conditionalFormatting sqref="K33">
    <cfRule type="containsText" dxfId="5488" priority="1343" operator="containsText" text="HOJE">
      <formula>NOT(ISERROR(SEARCH("HOJE",K33)))</formula>
    </cfRule>
  </conditionalFormatting>
  <conditionalFormatting sqref="K5">
    <cfRule type="containsText" dxfId="5487" priority="1341" operator="containsText" text="NTRAB">
      <formula>NOT(ISERROR(SEARCH("NTRAB",K5)))</formula>
    </cfRule>
    <cfRule type="containsText" dxfId="5486" priority="1342" operator="containsText" text="FERIADO">
      <formula>NOT(ISERROR(SEARCH("FERIADO",K5)))</formula>
    </cfRule>
  </conditionalFormatting>
  <conditionalFormatting sqref="K5">
    <cfRule type="containsText" dxfId="5485" priority="1340" operator="containsText" text="FÉRIAS">
      <formula>NOT(ISERROR(SEARCH("FÉRIAS",K5)))</formula>
    </cfRule>
  </conditionalFormatting>
  <conditionalFormatting sqref="K5">
    <cfRule type="expression" dxfId="5484" priority="1336">
      <formula>K4="FERIADO"</formula>
    </cfRule>
    <cfRule type="expression" dxfId="5483" priority="1337">
      <formula>K4="NTRAB"</formula>
    </cfRule>
    <cfRule type="expression" dxfId="5482" priority="1338">
      <formula>K4="FÉRIAS"</formula>
    </cfRule>
    <cfRule type="expression" dxfId="5481" priority="1339">
      <formula>K4="ATESTADO"</formula>
    </cfRule>
  </conditionalFormatting>
  <conditionalFormatting sqref="K5">
    <cfRule type="containsText" dxfId="5480" priority="1335" operator="containsText" text="ATESTADO">
      <formula>NOT(ISERROR(SEARCH("ATESTADO",K5)))</formula>
    </cfRule>
  </conditionalFormatting>
  <conditionalFormatting sqref="K5">
    <cfRule type="expression" dxfId="5479" priority="1331">
      <formula>K3="ATESTADO"</formula>
    </cfRule>
    <cfRule type="expression" dxfId="5478" priority="1332">
      <formula>K3="FÉRIAS"</formula>
    </cfRule>
    <cfRule type="expression" dxfId="5477" priority="1333">
      <formula>K3="NTRAB"</formula>
    </cfRule>
    <cfRule type="expression" dxfId="5476" priority="1334">
      <formula>K3="FERIADO"</formula>
    </cfRule>
  </conditionalFormatting>
  <conditionalFormatting sqref="K5">
    <cfRule type="containsText" dxfId="5475" priority="1330" operator="containsText" text="HOJE">
      <formula>NOT(ISERROR(SEARCH("HOJE",K5)))</formula>
    </cfRule>
  </conditionalFormatting>
  <conditionalFormatting sqref="K4">
    <cfRule type="containsText" dxfId="5474" priority="1328" operator="containsText" text="NTRAB">
      <formula>NOT(ISERROR(SEARCH("NTRAB",K4)))</formula>
    </cfRule>
    <cfRule type="containsText" dxfId="5473" priority="1329" operator="containsText" text="FERIADO">
      <formula>NOT(ISERROR(SEARCH("FERIADO",K4)))</formula>
    </cfRule>
  </conditionalFormatting>
  <conditionalFormatting sqref="K4">
    <cfRule type="containsText" dxfId="5472" priority="1327" operator="containsText" text="FÉRIAS">
      <formula>NOT(ISERROR(SEARCH("FÉRIAS",K4)))</formula>
    </cfRule>
  </conditionalFormatting>
  <conditionalFormatting sqref="K4">
    <cfRule type="expression" dxfId="5471" priority="1323">
      <formula>K3="FERIADO"</formula>
    </cfRule>
    <cfRule type="expression" dxfId="5470" priority="1324">
      <formula>K3="NTRAB"</formula>
    </cfRule>
    <cfRule type="expression" dxfId="5469" priority="1325">
      <formula>K3="FÉRIAS"</formula>
    </cfRule>
    <cfRule type="expression" dxfId="5468" priority="1326">
      <formula>K3="ATESTADO"</formula>
    </cfRule>
  </conditionalFormatting>
  <conditionalFormatting sqref="K4">
    <cfRule type="containsText" dxfId="5467" priority="1322" operator="containsText" text="ATESTADO">
      <formula>NOT(ISERROR(SEARCH("ATESTADO",K4)))</formula>
    </cfRule>
  </conditionalFormatting>
  <conditionalFormatting sqref="K4">
    <cfRule type="containsText" dxfId="5466" priority="1321" operator="containsText" text="HOJE">
      <formula>NOT(ISERROR(SEARCH("HOJE",K4)))</formula>
    </cfRule>
  </conditionalFormatting>
  <conditionalFormatting sqref="K34">
    <cfRule type="expression" dxfId="5465" priority="1320">
      <formula>$C$53&gt;=$K$32</formula>
    </cfRule>
  </conditionalFormatting>
  <conditionalFormatting sqref="B44">
    <cfRule type="cellIs" dxfId="5464" priority="1239" operator="equal">
      <formula>$B$51</formula>
    </cfRule>
  </conditionalFormatting>
  <conditionalFormatting sqref="I44">
    <cfRule type="expression" dxfId="5463" priority="1238">
      <formula>$H$44=""</formula>
    </cfRule>
  </conditionalFormatting>
  <conditionalFormatting sqref="I45">
    <cfRule type="expression" dxfId="5462" priority="1237">
      <formula>$H$45=""</formula>
    </cfRule>
  </conditionalFormatting>
  <conditionalFormatting sqref="I46">
    <cfRule type="expression" dxfId="5461" priority="1236">
      <formula>$H$46=""</formula>
    </cfRule>
  </conditionalFormatting>
  <conditionalFormatting sqref="I47">
    <cfRule type="expression" dxfId="5460" priority="1235">
      <formula>$H$47=""</formula>
    </cfRule>
  </conditionalFormatting>
  <conditionalFormatting sqref="K40">
    <cfRule type="containsText" dxfId="5459" priority="1233" operator="containsText" text="NTRAB">
      <formula>NOT(ISERROR(SEARCH("NTRAB",K40)))</formula>
    </cfRule>
    <cfRule type="containsText" dxfId="5458" priority="1234" operator="containsText" text="FERIADO">
      <formula>NOT(ISERROR(SEARCH("FERIADO",K40)))</formula>
    </cfRule>
  </conditionalFormatting>
  <conditionalFormatting sqref="K40">
    <cfRule type="containsText" dxfId="5457" priority="1232" operator="containsText" text="FÉRIAS">
      <formula>NOT(ISERROR(SEARCH("FÉRIAS",K40)))</formula>
    </cfRule>
  </conditionalFormatting>
  <conditionalFormatting sqref="K36 K38">
    <cfRule type="containsText" dxfId="5456" priority="1230" operator="containsText" text="NTRAB">
      <formula>NOT(ISERROR(SEARCH("NTRAB",K36)))</formula>
    </cfRule>
    <cfRule type="containsText" dxfId="5455" priority="1231" operator="containsText" text="FERIADO">
      <formula>NOT(ISERROR(SEARCH("FERIADO",K36)))</formula>
    </cfRule>
  </conditionalFormatting>
  <conditionalFormatting sqref="K36 K38">
    <cfRule type="containsText" dxfId="5454" priority="1229" operator="containsText" text="FÉRIAS">
      <formula>NOT(ISERROR(SEARCH("FÉRIAS",K36)))</formula>
    </cfRule>
  </conditionalFormatting>
  <conditionalFormatting sqref="K37">
    <cfRule type="containsText" dxfId="5453" priority="1227" operator="containsText" text="NTRAB">
      <formula>NOT(ISERROR(SEARCH("NTRAB",K37)))</formula>
    </cfRule>
    <cfRule type="containsText" dxfId="5452" priority="1228" operator="containsText" text="FERIADO">
      <formula>NOT(ISERROR(SEARCH("FERIADO",K37)))</formula>
    </cfRule>
  </conditionalFormatting>
  <conditionalFormatting sqref="K37">
    <cfRule type="containsText" dxfId="5451" priority="1226" operator="containsText" text="FÉRIAS">
      <formula>NOT(ISERROR(SEARCH("FÉRIAS",K37)))</formula>
    </cfRule>
  </conditionalFormatting>
  <conditionalFormatting sqref="K41">
    <cfRule type="containsText" dxfId="5450" priority="1224" operator="containsText" text="NTRAB">
      <formula>NOT(ISERROR(SEARCH("NTRAB",K41)))</formula>
    </cfRule>
    <cfRule type="containsText" dxfId="5449" priority="1225" operator="containsText" text="FERIADO">
      <formula>NOT(ISERROR(SEARCH("FERIADO",K41)))</formula>
    </cfRule>
  </conditionalFormatting>
  <conditionalFormatting sqref="K41">
    <cfRule type="containsText" dxfId="5448" priority="1223" operator="containsText" text="FÉRIAS">
      <formula>NOT(ISERROR(SEARCH("FÉRIAS",K41)))</formula>
    </cfRule>
  </conditionalFormatting>
  <conditionalFormatting sqref="K40:K41">
    <cfRule type="expression" dxfId="5447" priority="1165">
      <formula>$K$41=""</formula>
    </cfRule>
    <cfRule type="expression" dxfId="5446" priority="1219">
      <formula>$K$39="NTRAB"</formula>
    </cfRule>
    <cfRule type="expression" dxfId="5445" priority="1220">
      <formula>$K$39="ATESTADO"</formula>
    </cfRule>
    <cfRule type="expression" dxfId="5444" priority="1221">
      <formula>$K$39="FÉRIAS"</formula>
    </cfRule>
    <cfRule type="expression" dxfId="5443" priority="1222">
      <formula>$K$39="FERIADO"</formula>
    </cfRule>
  </conditionalFormatting>
  <conditionalFormatting sqref="K42">
    <cfRule type="expression" dxfId="5442" priority="1215">
      <formula>$C$53&gt;=$K$40</formula>
    </cfRule>
    <cfRule type="expression" dxfId="5441" priority="1216">
      <formula>$K$41=""</formula>
    </cfRule>
    <cfRule type="containsText" dxfId="5440" priority="1217" operator="containsText" text="NTRAB">
      <formula>NOT(ISERROR(SEARCH("NTRAB",K42)))</formula>
    </cfRule>
    <cfRule type="containsText" dxfId="5439" priority="1218" operator="containsText" text="FERIADO">
      <formula>NOT(ISERROR(SEARCH("FERIADO",K42)))</formula>
    </cfRule>
  </conditionalFormatting>
  <conditionalFormatting sqref="K42">
    <cfRule type="containsText" dxfId="5438" priority="1214" operator="containsText" text="FÉRIAS">
      <formula>NOT(ISERROR(SEARCH("FÉRIAS",K42)))</formula>
    </cfRule>
  </conditionalFormatting>
  <conditionalFormatting sqref="K36:K38">
    <cfRule type="expression" dxfId="5437" priority="1213">
      <formula>$K$37=""</formula>
    </cfRule>
  </conditionalFormatting>
  <conditionalFormatting sqref="K35">
    <cfRule type="expression" dxfId="5436" priority="1210">
      <formula>$K$37=""</formula>
    </cfRule>
    <cfRule type="containsText" dxfId="5435" priority="1211" operator="containsText" text="NTRAB">
      <formula>NOT(ISERROR(SEARCH("NTRAB",K35)))</formula>
    </cfRule>
    <cfRule type="containsText" dxfId="5434" priority="1212" operator="containsText" text="FERIADO">
      <formula>NOT(ISERROR(SEARCH("FERIADO",K35)))</formula>
    </cfRule>
  </conditionalFormatting>
  <conditionalFormatting sqref="K35">
    <cfRule type="containsText" dxfId="5433" priority="1209" operator="containsText" text="FÉRIAS">
      <formula>NOT(ISERROR(SEARCH("FÉRIAS",K35)))</formula>
    </cfRule>
  </conditionalFormatting>
  <conditionalFormatting sqref="K39">
    <cfRule type="expression" dxfId="5432" priority="1206">
      <formula>$K$41=""</formula>
    </cfRule>
    <cfRule type="containsText" dxfId="5431" priority="1207" operator="containsText" text="NTRAB">
      <formula>NOT(ISERROR(SEARCH("NTRAB",K39)))</formula>
    </cfRule>
    <cfRule type="containsText" dxfId="5430" priority="1208" operator="containsText" text="FERIADO">
      <formula>NOT(ISERROR(SEARCH("FERIADO",K39)))</formula>
    </cfRule>
  </conditionalFormatting>
  <conditionalFormatting sqref="K39">
    <cfRule type="containsText" dxfId="5429" priority="1205" operator="containsText" text="FÉRIAS">
      <formula>NOT(ISERROR(SEARCH("FÉRIAS",K39)))</formula>
    </cfRule>
  </conditionalFormatting>
  <conditionalFormatting sqref="K36:K37">
    <cfRule type="expression" dxfId="5428" priority="1201">
      <formula>$K$35="NTRAB"</formula>
    </cfRule>
    <cfRule type="expression" dxfId="5427" priority="1202">
      <formula>$K$35="ATESTADO"</formula>
    </cfRule>
    <cfRule type="expression" dxfId="5426" priority="1203">
      <formula>$K$35="FÉRIAS"</formula>
    </cfRule>
    <cfRule type="expression" dxfId="5425" priority="1204">
      <formula>$K$35="FERIADO"</formula>
    </cfRule>
  </conditionalFormatting>
  <conditionalFormatting sqref="K35:K42">
    <cfRule type="containsText" dxfId="5424" priority="1200" operator="containsText" text="ATESTADO">
      <formula>NOT(ISERROR(SEARCH("ATESTADO",K35)))</formula>
    </cfRule>
  </conditionalFormatting>
  <conditionalFormatting sqref="K35">
    <cfRule type="containsText" dxfId="5423" priority="1198" operator="containsText" text="NTRAB">
      <formula>NOT(ISERROR(SEARCH("NTRAB",K35)))</formula>
    </cfRule>
    <cfRule type="containsText" dxfId="5422" priority="1199" operator="containsText" text="FERIADO">
      <formula>NOT(ISERROR(SEARCH("FERIADO",K35)))</formula>
    </cfRule>
  </conditionalFormatting>
  <conditionalFormatting sqref="K35">
    <cfRule type="containsText" dxfId="5421" priority="1197" operator="containsText" text="FÉRIAS">
      <formula>NOT(ISERROR(SEARCH("FÉRIAS",K35)))</formula>
    </cfRule>
  </conditionalFormatting>
  <conditionalFormatting sqref="K35">
    <cfRule type="containsText" dxfId="5420" priority="1195" operator="containsText" text="NTRAB">
      <formula>NOT(ISERROR(SEARCH("NTRAB",K35)))</formula>
    </cfRule>
    <cfRule type="containsText" dxfId="5419" priority="1196" operator="containsText" text="FERIADO">
      <formula>NOT(ISERROR(SEARCH("FERIADO",K35)))</formula>
    </cfRule>
  </conditionalFormatting>
  <conditionalFormatting sqref="K35">
    <cfRule type="containsText" dxfId="5418" priority="1194" operator="containsText" text="FÉRIAS">
      <formula>NOT(ISERROR(SEARCH("FÉRIAS",K35)))</formula>
    </cfRule>
  </conditionalFormatting>
  <conditionalFormatting sqref="K39">
    <cfRule type="containsText" dxfId="5417" priority="1192" operator="containsText" text="NTRAB">
      <formula>NOT(ISERROR(SEARCH("NTRAB",K39)))</formula>
    </cfRule>
    <cfRule type="containsText" dxfId="5416" priority="1193" operator="containsText" text="FERIADO">
      <formula>NOT(ISERROR(SEARCH("FERIADO",K39)))</formula>
    </cfRule>
  </conditionalFormatting>
  <conditionalFormatting sqref="K39">
    <cfRule type="containsText" dxfId="5415" priority="1191" operator="containsText" text="FÉRIAS">
      <formula>NOT(ISERROR(SEARCH("FÉRIAS",K39)))</formula>
    </cfRule>
  </conditionalFormatting>
  <conditionalFormatting sqref="K39">
    <cfRule type="containsText" dxfId="5414" priority="1189" operator="containsText" text="NTRAB">
      <formula>NOT(ISERROR(SEARCH("NTRAB",K39)))</formula>
    </cfRule>
    <cfRule type="containsText" dxfId="5413" priority="1190" operator="containsText" text="FERIADO">
      <formula>NOT(ISERROR(SEARCH("FERIADO",K39)))</formula>
    </cfRule>
  </conditionalFormatting>
  <conditionalFormatting sqref="K39">
    <cfRule type="containsText" dxfId="5412" priority="1188" operator="containsText" text="FÉRIAS">
      <formula>NOT(ISERROR(SEARCH("FÉRIAS",K39)))</formula>
    </cfRule>
  </conditionalFormatting>
  <conditionalFormatting sqref="K39">
    <cfRule type="containsText" dxfId="5411" priority="1186" operator="containsText" text="NTRAB">
      <formula>NOT(ISERROR(SEARCH("NTRAB",K39)))</formula>
    </cfRule>
    <cfRule type="containsText" dxfId="5410" priority="1187" operator="containsText" text="FERIADO">
      <formula>NOT(ISERROR(SEARCH("FERIADO",K39)))</formula>
    </cfRule>
  </conditionalFormatting>
  <conditionalFormatting sqref="K39">
    <cfRule type="containsText" dxfId="5409" priority="1185" operator="containsText" text="FÉRIAS">
      <formula>NOT(ISERROR(SEARCH("FÉRIAS",K39)))</formula>
    </cfRule>
  </conditionalFormatting>
  <conditionalFormatting sqref="K35:K42">
    <cfRule type="containsText" dxfId="5408" priority="1184" operator="containsText" text="HOJE">
      <formula>NOT(ISERROR(SEARCH("HOJE",K35)))</formula>
    </cfRule>
  </conditionalFormatting>
  <conditionalFormatting sqref="K44 K46">
    <cfRule type="containsText" dxfId="5407" priority="1182" operator="containsText" text="NTRAB">
      <formula>NOT(ISERROR(SEARCH("NTRAB",K44)))</formula>
    </cfRule>
    <cfRule type="containsText" dxfId="5406" priority="1183" operator="containsText" text="FERIADO">
      <formula>NOT(ISERROR(SEARCH("FERIADO",K44)))</formula>
    </cfRule>
  </conditionalFormatting>
  <conditionalFormatting sqref="K44 K46">
    <cfRule type="containsText" dxfId="5405" priority="1181" operator="containsText" text="FÉRIAS">
      <formula>NOT(ISERROR(SEARCH("FÉRIAS",K44)))</formula>
    </cfRule>
  </conditionalFormatting>
  <conditionalFormatting sqref="K45">
    <cfRule type="containsText" dxfId="5404" priority="1179" operator="containsText" text="NTRAB">
      <formula>NOT(ISERROR(SEARCH("NTRAB",K45)))</formula>
    </cfRule>
    <cfRule type="containsText" dxfId="5403" priority="1180" operator="containsText" text="FERIADO">
      <formula>NOT(ISERROR(SEARCH("FERIADO",K45)))</formula>
    </cfRule>
  </conditionalFormatting>
  <conditionalFormatting sqref="K45">
    <cfRule type="containsText" dxfId="5402" priority="1178" operator="containsText" text="FÉRIAS">
      <formula>NOT(ISERROR(SEARCH("FÉRIAS",K45)))</formula>
    </cfRule>
  </conditionalFormatting>
  <conditionalFormatting sqref="K44:K46">
    <cfRule type="expression" dxfId="5401" priority="1177">
      <formula>$C$53&lt;$K$44</formula>
    </cfRule>
  </conditionalFormatting>
  <conditionalFormatting sqref="K46">
    <cfRule type="expression" dxfId="5400" priority="1176">
      <formula>$C$53&gt;=$K$44</formula>
    </cfRule>
  </conditionalFormatting>
  <conditionalFormatting sqref="K44:K45">
    <cfRule type="expression" dxfId="5399" priority="1172">
      <formula>$K$43="ATESTADO"</formula>
    </cfRule>
    <cfRule type="expression" dxfId="5398" priority="1173">
      <formula>$K$43="NTRAB"</formula>
    </cfRule>
    <cfRule type="expression" dxfId="5397" priority="1174">
      <formula>$K$43="FÉRIAS"</formula>
    </cfRule>
    <cfRule type="expression" dxfId="5396" priority="1175">
      <formula>$K$43="FERIADO"</formula>
    </cfRule>
  </conditionalFormatting>
  <conditionalFormatting sqref="K43">
    <cfRule type="containsText" dxfId="5395" priority="1169" operator="containsText" text="ATESTADO">
      <formula>NOT(ISERROR(SEARCH("ATESTADO",K43)))</formula>
    </cfRule>
    <cfRule type="containsText" dxfId="5394" priority="1170" operator="containsText" text="NTRAB">
      <formula>NOT(ISERROR(SEARCH("NTRAB",K43)))</formula>
    </cfRule>
    <cfRule type="containsText" dxfId="5393" priority="1171" operator="containsText" text="FERIADO">
      <formula>NOT(ISERROR(SEARCH("FERIADO",K43)))</formula>
    </cfRule>
  </conditionalFormatting>
  <conditionalFormatting sqref="K43">
    <cfRule type="containsText" dxfId="5392" priority="1168" operator="containsText" text="FÉRIAS">
      <formula>NOT(ISERROR(SEARCH("FÉRIAS",K43)))</formula>
    </cfRule>
  </conditionalFormatting>
  <conditionalFormatting sqref="K43">
    <cfRule type="expression" dxfId="5391" priority="1167">
      <formula>$C$53&lt;$K$44</formula>
    </cfRule>
  </conditionalFormatting>
  <conditionalFormatting sqref="K43:K46">
    <cfRule type="containsText" dxfId="5390" priority="1166" operator="containsText" text="HOJE">
      <formula>NOT(ISERROR(SEARCH("HOJE",K43)))</formula>
    </cfRule>
  </conditionalFormatting>
  <conditionalFormatting sqref="K47:M47">
    <cfRule type="expression" dxfId="5389" priority="1164">
      <formula>$N$47="NÃO"</formula>
    </cfRule>
  </conditionalFormatting>
  <conditionalFormatting sqref="K38">
    <cfRule type="expression" dxfId="5388" priority="1163">
      <formula>$C$53&gt;=$K$36</formula>
    </cfRule>
  </conditionalFormatting>
  <conditionalFormatting sqref="D4">
    <cfRule type="beginsWith" dxfId="5387" priority="1161" operator="beginsWith" text="FER">
      <formula>LEFT(D4,LEN("FER"))="FER"</formula>
    </cfRule>
    <cfRule type="beginsWith" dxfId="5386" priority="1162" operator="beginsWith" text="FRS">
      <formula>LEFT(D4,LEN("FRS"))="FRS"</formula>
    </cfRule>
  </conditionalFormatting>
  <conditionalFormatting sqref="D4">
    <cfRule type="beginsWith" dxfId="5385" priority="1160" operator="beginsWith" text="NT">
      <formula>LEFT(D4,LEN("NT"))="NT"</formula>
    </cfRule>
  </conditionalFormatting>
  <conditionalFormatting sqref="D4">
    <cfRule type="beginsWith" dxfId="5384" priority="1157" operator="beginsWith" text="ANT">
      <formula>LEFT(D4,LEN("ANT"))="ANT"</formula>
    </cfRule>
    <cfRule type="beginsWith" dxfId="5383" priority="1158" operator="beginsWith" text="FAL">
      <formula>LEFT(D4,LEN("FAL"))="FAL"</formula>
    </cfRule>
    <cfRule type="beginsWith" dxfId="5382" priority="1159" operator="beginsWith" text="OK">
      <formula>LEFT(D4,LEN("OK"))="OK"</formula>
    </cfRule>
  </conditionalFormatting>
  <conditionalFormatting sqref="D4">
    <cfRule type="beginsWith" dxfId="5381" priority="1156" operator="beginsWith" text="ATR">
      <formula>LEFT(D4,LEN("ATR"))="ATR"</formula>
    </cfRule>
  </conditionalFormatting>
  <conditionalFormatting sqref="D4">
    <cfRule type="beginsWith" dxfId="5380" priority="1155" operator="beginsWith" text="ATD">
      <formula>LEFT(D4,LEN("ATD"))="ATD"</formula>
    </cfRule>
  </conditionalFormatting>
  <conditionalFormatting sqref="D4">
    <cfRule type="beginsWith" dxfId="5379" priority="1154" operator="beginsWith" text="DP">
      <formula>LEFT(D4,LEN("DP"))="DP"</formula>
    </cfRule>
  </conditionalFormatting>
  <conditionalFormatting sqref="D3">
    <cfRule type="beginsWith" dxfId="5378" priority="1152" operator="beginsWith" text="FER">
      <formula>LEFT(D3,LEN("FER"))="FER"</formula>
    </cfRule>
    <cfRule type="beginsWith" dxfId="5377" priority="1153" operator="beginsWith" text="FRS">
      <formula>LEFT(D3,LEN("FRS"))="FRS"</formula>
    </cfRule>
  </conditionalFormatting>
  <conditionalFormatting sqref="D3">
    <cfRule type="beginsWith" dxfId="5376" priority="1151" operator="beginsWith" text="NT">
      <formula>LEFT(D3,LEN("NT"))="NT"</formula>
    </cfRule>
  </conditionalFormatting>
  <conditionalFormatting sqref="D3">
    <cfRule type="beginsWith" dxfId="5375" priority="1148" operator="beginsWith" text="ANT">
      <formula>LEFT(D3,LEN("ANT"))="ANT"</formula>
    </cfRule>
    <cfRule type="beginsWith" dxfId="5374" priority="1149" operator="beginsWith" text="FAL">
      <formula>LEFT(D3,LEN("FAL"))="FAL"</formula>
    </cfRule>
    <cfRule type="beginsWith" dxfId="5373" priority="1150" operator="beginsWith" text="OK">
      <formula>LEFT(D3,LEN("OK"))="OK"</formula>
    </cfRule>
  </conditionalFormatting>
  <conditionalFormatting sqref="D3">
    <cfRule type="beginsWith" dxfId="5372" priority="1147" operator="beginsWith" text="ATR">
      <formula>LEFT(D3,LEN("ATR"))="ATR"</formula>
    </cfRule>
  </conditionalFormatting>
  <conditionalFormatting sqref="D3">
    <cfRule type="beginsWith" dxfId="5371" priority="1146" operator="beginsWith" text="ATD">
      <formula>LEFT(D3,LEN("ATD"))="ATD"</formula>
    </cfRule>
  </conditionalFormatting>
  <conditionalFormatting sqref="D3">
    <cfRule type="beginsWith" dxfId="5370" priority="1145" operator="beginsWith" text="DP">
      <formula>LEFT(D3,LEN("DP"))="DP"</formula>
    </cfRule>
  </conditionalFormatting>
  <conditionalFormatting sqref="D6">
    <cfRule type="beginsWith" dxfId="5369" priority="1143" operator="beginsWith" text="FER">
      <formula>LEFT(D6,LEN("FER"))="FER"</formula>
    </cfRule>
    <cfRule type="beginsWith" dxfId="5368" priority="1144" operator="beginsWith" text="FRS">
      <formula>LEFT(D6,LEN("FRS"))="FRS"</formula>
    </cfRule>
  </conditionalFormatting>
  <conditionalFormatting sqref="D6">
    <cfRule type="beginsWith" dxfId="5367" priority="1142" operator="beginsWith" text="NT">
      <formula>LEFT(D6,LEN("NT"))="NT"</formula>
    </cfRule>
  </conditionalFormatting>
  <conditionalFormatting sqref="D6">
    <cfRule type="beginsWith" dxfId="5366" priority="1139" operator="beginsWith" text="ANT">
      <formula>LEFT(D6,LEN("ANT"))="ANT"</formula>
    </cfRule>
    <cfRule type="beginsWith" dxfId="5365" priority="1140" operator="beginsWith" text="FAL">
      <formula>LEFT(D6,LEN("FAL"))="FAL"</formula>
    </cfRule>
    <cfRule type="beginsWith" dxfId="5364" priority="1141" operator="beginsWith" text="OK">
      <formula>LEFT(D6,LEN("OK"))="OK"</formula>
    </cfRule>
  </conditionalFormatting>
  <conditionalFormatting sqref="D6">
    <cfRule type="beginsWith" dxfId="5363" priority="1138" operator="beginsWith" text="ATR">
      <formula>LEFT(D6,LEN("ATR"))="ATR"</formula>
    </cfRule>
  </conditionalFormatting>
  <conditionalFormatting sqref="D6">
    <cfRule type="beginsWith" dxfId="5362" priority="1137" operator="beginsWith" text="ATD">
      <formula>LEFT(D6,LEN("ATD"))="ATD"</formula>
    </cfRule>
  </conditionalFormatting>
  <conditionalFormatting sqref="D6">
    <cfRule type="beginsWith" dxfId="5361" priority="1136" stopIfTrue="1" operator="beginsWith" text="DP">
      <formula>LEFT(D6,LEN("DP"))="DP"</formula>
    </cfRule>
  </conditionalFormatting>
  <conditionalFormatting sqref="D5">
    <cfRule type="beginsWith" dxfId="5360" priority="1134" operator="beginsWith" text="FER">
      <formula>LEFT(D5,LEN("FER"))="FER"</formula>
    </cfRule>
    <cfRule type="beginsWith" dxfId="5359" priority="1135" operator="beginsWith" text="FRS">
      <formula>LEFT(D5,LEN("FRS"))="FRS"</formula>
    </cfRule>
  </conditionalFormatting>
  <conditionalFormatting sqref="D5">
    <cfRule type="beginsWith" dxfId="5358" priority="1133" operator="beginsWith" text="NT">
      <formula>LEFT(D5,LEN("NT"))="NT"</formula>
    </cfRule>
  </conditionalFormatting>
  <conditionalFormatting sqref="D5">
    <cfRule type="beginsWith" dxfId="5357" priority="1130" operator="beginsWith" text="ANT">
      <formula>LEFT(D5,LEN("ANT"))="ANT"</formula>
    </cfRule>
    <cfRule type="beginsWith" dxfId="5356" priority="1131" operator="beginsWith" text="FAL">
      <formula>LEFT(D5,LEN("FAL"))="FAL"</formula>
    </cfRule>
    <cfRule type="beginsWith" dxfId="5355" priority="1132" operator="beginsWith" text="OK">
      <formula>LEFT(D5,LEN("OK"))="OK"</formula>
    </cfRule>
  </conditionalFormatting>
  <conditionalFormatting sqref="D5">
    <cfRule type="beginsWith" dxfId="5354" priority="1129" operator="beginsWith" text="ATR">
      <formula>LEFT(D5,LEN("ATR"))="ATR"</formula>
    </cfRule>
  </conditionalFormatting>
  <conditionalFormatting sqref="D5">
    <cfRule type="beginsWith" dxfId="5353" priority="1128" operator="beginsWith" text="ATD">
      <formula>LEFT(D5,LEN("ATD"))="ATD"</formula>
    </cfRule>
  </conditionalFormatting>
  <conditionalFormatting sqref="D5">
    <cfRule type="beginsWith" dxfId="5352" priority="1127" operator="beginsWith" text="DP">
      <formula>LEFT(D5,LEN("DP"))="DP"</formula>
    </cfRule>
  </conditionalFormatting>
  <conditionalFormatting sqref="D8">
    <cfRule type="beginsWith" dxfId="5351" priority="1125" operator="beginsWith" text="FER">
      <formula>LEFT(D8,LEN("FER"))="FER"</formula>
    </cfRule>
    <cfRule type="beginsWith" dxfId="5350" priority="1126" operator="beginsWith" text="FRS">
      <formula>LEFT(D8,LEN("FRS"))="FRS"</formula>
    </cfRule>
  </conditionalFormatting>
  <conditionalFormatting sqref="D8">
    <cfRule type="beginsWith" dxfId="5349" priority="1124" operator="beginsWith" text="NT">
      <formula>LEFT(D8,LEN("NT"))="NT"</formula>
    </cfRule>
  </conditionalFormatting>
  <conditionalFormatting sqref="D8">
    <cfRule type="beginsWith" dxfId="5348" priority="1121" operator="beginsWith" text="ANT">
      <formula>LEFT(D8,LEN("ANT"))="ANT"</formula>
    </cfRule>
    <cfRule type="beginsWith" dxfId="5347" priority="1122" operator="beginsWith" text="FAL">
      <formula>LEFT(D8,LEN("FAL"))="FAL"</formula>
    </cfRule>
    <cfRule type="beginsWith" dxfId="5346" priority="1123" operator="beginsWith" text="OK">
      <formula>LEFT(D8,LEN("OK"))="OK"</formula>
    </cfRule>
  </conditionalFormatting>
  <conditionalFormatting sqref="D8">
    <cfRule type="beginsWith" dxfId="5345" priority="1120" operator="beginsWith" text="ATR">
      <formula>LEFT(D8,LEN("ATR"))="ATR"</formula>
    </cfRule>
  </conditionalFormatting>
  <conditionalFormatting sqref="D8">
    <cfRule type="beginsWith" dxfId="5344" priority="1119" operator="beginsWith" text="ATD">
      <formula>LEFT(D8,LEN("ATD"))="ATD"</formula>
    </cfRule>
  </conditionalFormatting>
  <conditionalFormatting sqref="D8">
    <cfRule type="beginsWith" dxfId="5343" priority="1118" operator="beginsWith" text="DP">
      <formula>LEFT(D8,LEN("DP"))="DP"</formula>
    </cfRule>
  </conditionalFormatting>
  <conditionalFormatting sqref="D7">
    <cfRule type="beginsWith" dxfId="5342" priority="1116" operator="beginsWith" text="FER">
      <formula>LEFT(D7,LEN("FER"))="FER"</formula>
    </cfRule>
    <cfRule type="beginsWith" dxfId="5341" priority="1117" operator="beginsWith" text="FRS">
      <formula>LEFT(D7,LEN("FRS"))="FRS"</formula>
    </cfRule>
  </conditionalFormatting>
  <conditionalFormatting sqref="D7">
    <cfRule type="beginsWith" dxfId="5340" priority="1115" operator="beginsWith" text="NT">
      <formula>LEFT(D7,LEN("NT"))="NT"</formula>
    </cfRule>
  </conditionalFormatting>
  <conditionalFormatting sqref="D7">
    <cfRule type="beginsWith" dxfId="5339" priority="1112" operator="beginsWith" text="ANT">
      <formula>LEFT(D7,LEN("ANT"))="ANT"</formula>
    </cfRule>
    <cfRule type="beginsWith" dxfId="5338" priority="1113" operator="beginsWith" text="FAL">
      <formula>LEFT(D7,LEN("FAL"))="FAL"</formula>
    </cfRule>
    <cfRule type="beginsWith" dxfId="5337" priority="1114" operator="beginsWith" text="OK">
      <formula>LEFT(D7,LEN("OK"))="OK"</formula>
    </cfRule>
  </conditionalFormatting>
  <conditionalFormatting sqref="D7">
    <cfRule type="beginsWith" dxfId="5336" priority="1111" operator="beginsWith" text="ATR">
      <formula>LEFT(D7,LEN("ATR"))="ATR"</formula>
    </cfRule>
  </conditionalFormatting>
  <conditionalFormatting sqref="D7">
    <cfRule type="beginsWith" dxfId="5335" priority="1110" operator="beginsWith" text="ATD">
      <formula>LEFT(D7,LEN("ATD"))="ATD"</formula>
    </cfRule>
  </conditionalFormatting>
  <conditionalFormatting sqref="D7">
    <cfRule type="beginsWith" dxfId="5334" priority="1109" operator="beginsWith" text="DP">
      <formula>LEFT(D7,LEN("DP"))="DP"</formula>
    </cfRule>
  </conditionalFormatting>
  <conditionalFormatting sqref="D10">
    <cfRule type="beginsWith" dxfId="5333" priority="1107" operator="beginsWith" text="FER">
      <formula>LEFT(D10,LEN("FER"))="FER"</formula>
    </cfRule>
    <cfRule type="beginsWith" dxfId="5332" priority="1108" operator="beginsWith" text="FRS">
      <formula>LEFT(D10,LEN("FRS"))="FRS"</formula>
    </cfRule>
  </conditionalFormatting>
  <conditionalFormatting sqref="D10">
    <cfRule type="beginsWith" dxfId="5331" priority="1106" operator="beginsWith" text="NT">
      <formula>LEFT(D10,LEN("NT"))="NT"</formula>
    </cfRule>
  </conditionalFormatting>
  <conditionalFormatting sqref="D10">
    <cfRule type="beginsWith" dxfId="5330" priority="1103" operator="beginsWith" text="ANT">
      <formula>LEFT(D10,LEN("ANT"))="ANT"</formula>
    </cfRule>
    <cfRule type="beginsWith" dxfId="5329" priority="1104" operator="beginsWith" text="FAL">
      <formula>LEFT(D10,LEN("FAL"))="FAL"</formula>
    </cfRule>
    <cfRule type="beginsWith" dxfId="5328" priority="1105" operator="beginsWith" text="OK">
      <formula>LEFT(D10,LEN("OK"))="OK"</formula>
    </cfRule>
  </conditionalFormatting>
  <conditionalFormatting sqref="D10">
    <cfRule type="beginsWith" dxfId="5327" priority="1102" operator="beginsWith" text="ATR">
      <formula>LEFT(D10,LEN("ATR"))="ATR"</formula>
    </cfRule>
  </conditionalFormatting>
  <conditionalFormatting sqref="D10">
    <cfRule type="beginsWith" dxfId="5326" priority="1101" operator="beginsWith" text="ATD">
      <formula>LEFT(D10,LEN("ATD"))="ATD"</formula>
    </cfRule>
  </conditionalFormatting>
  <conditionalFormatting sqref="D10">
    <cfRule type="beginsWith" dxfId="5325" priority="1100" stopIfTrue="1" operator="beginsWith" text="DP">
      <formula>LEFT(D10,LEN("DP"))="DP"</formula>
    </cfRule>
  </conditionalFormatting>
  <conditionalFormatting sqref="D9">
    <cfRule type="beginsWith" dxfId="5324" priority="1098" operator="beginsWith" text="FER">
      <formula>LEFT(D9,LEN("FER"))="FER"</formula>
    </cfRule>
    <cfRule type="beginsWith" dxfId="5323" priority="1099" operator="beginsWith" text="FRS">
      <formula>LEFT(D9,LEN("FRS"))="FRS"</formula>
    </cfRule>
  </conditionalFormatting>
  <conditionalFormatting sqref="D9">
    <cfRule type="beginsWith" dxfId="5322" priority="1097" operator="beginsWith" text="NT">
      <formula>LEFT(D9,LEN("NT"))="NT"</formula>
    </cfRule>
  </conditionalFormatting>
  <conditionalFormatting sqref="D9">
    <cfRule type="beginsWith" dxfId="5321" priority="1094" operator="beginsWith" text="ANT">
      <formula>LEFT(D9,LEN("ANT"))="ANT"</formula>
    </cfRule>
    <cfRule type="beginsWith" dxfId="5320" priority="1095" operator="beginsWith" text="FAL">
      <formula>LEFT(D9,LEN("FAL"))="FAL"</formula>
    </cfRule>
    <cfRule type="beginsWith" dxfId="5319" priority="1096" operator="beginsWith" text="OK">
      <formula>LEFT(D9,LEN("OK"))="OK"</formula>
    </cfRule>
  </conditionalFormatting>
  <conditionalFormatting sqref="D9">
    <cfRule type="beginsWith" dxfId="5318" priority="1093" operator="beginsWith" text="ATR">
      <formula>LEFT(D9,LEN("ATR"))="ATR"</formula>
    </cfRule>
  </conditionalFormatting>
  <conditionalFormatting sqref="D9">
    <cfRule type="beginsWith" dxfId="5317" priority="1092" operator="beginsWith" text="ATD">
      <formula>LEFT(D9,LEN("ATD"))="ATD"</formula>
    </cfRule>
  </conditionalFormatting>
  <conditionalFormatting sqref="D9">
    <cfRule type="beginsWith" dxfId="5316" priority="1091" operator="beginsWith" text="DP">
      <formula>LEFT(D9,LEN("DP"))="DP"</formula>
    </cfRule>
  </conditionalFormatting>
  <conditionalFormatting sqref="B13:D14">
    <cfRule type="expression" dxfId="5315" priority="1087">
      <formula>A11="FERIADO"</formula>
    </cfRule>
    <cfRule type="expression" dxfId="5314" priority="1088">
      <formula>A11="FÉRIAS"</formula>
    </cfRule>
    <cfRule type="expression" dxfId="5313" priority="1089">
      <formula>A11="ATESTADO"</formula>
    </cfRule>
    <cfRule type="expression" dxfId="5312" priority="1090">
      <formula>A11="NTRAB"</formula>
    </cfRule>
  </conditionalFormatting>
  <conditionalFormatting sqref="D11">
    <cfRule type="beginsWith" dxfId="5311" priority="1084" operator="beginsWith" text="DP">
      <formula>LEFT(D11,LEN("DP"))="DP"</formula>
    </cfRule>
    <cfRule type="beginsWith" dxfId="5310" priority="1085" operator="beginsWith" text="FER">
      <formula>LEFT(D11,LEN("FER"))="FER"</formula>
    </cfRule>
    <cfRule type="beginsWith" dxfId="5309" priority="1086" operator="beginsWith" text="FRS">
      <formula>LEFT(D11,LEN("FRS"))="FRS"</formula>
    </cfRule>
  </conditionalFormatting>
  <conditionalFormatting sqref="D11">
    <cfRule type="beginsWith" dxfId="5308" priority="1083" operator="beginsWith" text="NT">
      <formula>LEFT(D11,LEN("NT"))="NT"</formula>
    </cfRule>
  </conditionalFormatting>
  <conditionalFormatting sqref="D11">
    <cfRule type="beginsWith" dxfId="5307" priority="1080" operator="beginsWith" text="ANT">
      <formula>LEFT(D11,LEN("ANT"))="ANT"</formula>
    </cfRule>
    <cfRule type="beginsWith" dxfId="5306" priority="1081" operator="beginsWith" text="FAL">
      <formula>LEFT(D11,LEN("FAL"))="FAL"</formula>
    </cfRule>
    <cfRule type="beginsWith" dxfId="5305" priority="1082" operator="beginsWith" text="OK">
      <formula>LEFT(D11,LEN("OK"))="OK"</formula>
    </cfRule>
  </conditionalFormatting>
  <conditionalFormatting sqref="D11">
    <cfRule type="beginsWith" dxfId="5304" priority="1079" operator="beginsWith" text="ATR">
      <formula>LEFT(D11,LEN("ATR"))="ATR"</formula>
    </cfRule>
  </conditionalFormatting>
  <conditionalFormatting sqref="D11">
    <cfRule type="beginsWith" dxfId="5303" priority="1078" operator="beginsWith" text="ATD">
      <formula>LEFT(D11,LEN("ATD"))="ATD"</formula>
    </cfRule>
  </conditionalFormatting>
  <conditionalFormatting sqref="D12">
    <cfRule type="beginsWith" dxfId="5302" priority="1076" operator="beginsWith" text="FER">
      <formula>LEFT(D12,LEN("FER"))="FER"</formula>
    </cfRule>
    <cfRule type="beginsWith" dxfId="5301" priority="1077" operator="beginsWith" text="FRS">
      <formula>LEFT(D12,LEN("FRS"))="FRS"</formula>
    </cfRule>
  </conditionalFormatting>
  <conditionalFormatting sqref="D12">
    <cfRule type="beginsWith" dxfId="5300" priority="1075" operator="beginsWith" text="NT">
      <formula>LEFT(D12,LEN("NT"))="NT"</formula>
    </cfRule>
  </conditionalFormatting>
  <conditionalFormatting sqref="D12">
    <cfRule type="beginsWith" dxfId="5299" priority="1072" operator="beginsWith" text="ANT">
      <formula>LEFT(D12,LEN("ANT"))="ANT"</formula>
    </cfRule>
    <cfRule type="beginsWith" dxfId="5298" priority="1073" operator="beginsWith" text="FAL">
      <formula>LEFT(D12,LEN("FAL"))="FAL"</formula>
    </cfRule>
    <cfRule type="beginsWith" dxfId="5297" priority="1074" operator="beginsWith" text="OK">
      <formula>LEFT(D12,LEN("OK"))="OK"</formula>
    </cfRule>
  </conditionalFormatting>
  <conditionalFormatting sqref="D12">
    <cfRule type="beginsWith" dxfId="5296" priority="1071" operator="beginsWith" text="ATR">
      <formula>LEFT(D12,LEN("ATR"))="ATR"</formula>
    </cfRule>
  </conditionalFormatting>
  <conditionalFormatting sqref="D12">
    <cfRule type="beginsWith" dxfId="5295" priority="1070" operator="beginsWith" text="ATD">
      <formula>LEFT(D12,LEN("ATD"))="ATD"</formula>
    </cfRule>
  </conditionalFormatting>
  <conditionalFormatting sqref="D12">
    <cfRule type="beginsWith" dxfId="5294" priority="1069" stopIfTrue="1" operator="beginsWith" text="DP">
      <formula>LEFT(D12,LEN("DP"))="DP"</formula>
    </cfRule>
  </conditionalFormatting>
  <conditionalFormatting sqref="B15:D18">
    <cfRule type="expression" dxfId="5293" priority="1065">
      <formula>A15="FÉRIAS"</formula>
    </cfRule>
    <cfRule type="expression" dxfId="5292" priority="1066">
      <formula>A15="FERIADO"</formula>
    </cfRule>
    <cfRule type="expression" dxfId="5291" priority="1067">
      <formula>A15="ATESTADO"</formula>
    </cfRule>
    <cfRule type="expression" dxfId="5290" priority="1068">
      <formula>A15="NTRAB"</formula>
    </cfRule>
  </conditionalFormatting>
  <conditionalFormatting sqref="D20">
    <cfRule type="beginsWith" dxfId="5289" priority="1063" operator="beginsWith" text="FER">
      <formula>LEFT(D20,LEN("FER"))="FER"</formula>
    </cfRule>
    <cfRule type="beginsWith" dxfId="5288" priority="1064" operator="beginsWith" text="FRS">
      <formula>LEFT(D20,LEN("FRS"))="FRS"</formula>
    </cfRule>
  </conditionalFormatting>
  <conditionalFormatting sqref="D20">
    <cfRule type="beginsWith" dxfId="5287" priority="1062" operator="beginsWith" text="NT">
      <formula>LEFT(D20,LEN("NT"))="NT"</formula>
    </cfRule>
  </conditionalFormatting>
  <conditionalFormatting sqref="D20">
    <cfRule type="beginsWith" dxfId="5286" priority="1059" operator="beginsWith" text="ANT">
      <formula>LEFT(D20,LEN("ANT"))="ANT"</formula>
    </cfRule>
    <cfRule type="beginsWith" dxfId="5285" priority="1060" operator="beginsWith" text="FAL">
      <formula>LEFT(D20,LEN("FAL"))="FAL"</formula>
    </cfRule>
    <cfRule type="beginsWith" dxfId="5284" priority="1061" operator="beginsWith" text="OK">
      <formula>LEFT(D20,LEN("OK"))="OK"</formula>
    </cfRule>
  </conditionalFormatting>
  <conditionalFormatting sqref="D20">
    <cfRule type="beginsWith" dxfId="5283" priority="1058" operator="beginsWith" text="ATR">
      <formula>LEFT(D20,LEN("ATR"))="ATR"</formula>
    </cfRule>
  </conditionalFormatting>
  <conditionalFormatting sqref="D20">
    <cfRule type="beginsWith" dxfId="5282" priority="1057" operator="beginsWith" text="ATD">
      <formula>LEFT(D20,LEN("ATD"))="ATD"</formula>
    </cfRule>
  </conditionalFormatting>
  <conditionalFormatting sqref="D20">
    <cfRule type="beginsWith" dxfId="5281" priority="1056" operator="beginsWith" text="DP">
      <formula>LEFT(D20,LEN("DP"))="DP"</formula>
    </cfRule>
  </conditionalFormatting>
  <conditionalFormatting sqref="D19">
    <cfRule type="beginsWith" dxfId="5280" priority="1054" operator="beginsWith" text="FER">
      <formula>LEFT(D19,LEN("FER"))="FER"</formula>
    </cfRule>
    <cfRule type="beginsWith" dxfId="5279" priority="1055" operator="beginsWith" text="FRS">
      <formula>LEFT(D19,LEN("FRS"))="FRS"</formula>
    </cfRule>
  </conditionalFormatting>
  <conditionalFormatting sqref="D19">
    <cfRule type="beginsWith" dxfId="5278" priority="1053" operator="beginsWith" text="NT">
      <formula>LEFT(D19,LEN("NT"))="NT"</formula>
    </cfRule>
  </conditionalFormatting>
  <conditionalFormatting sqref="D19">
    <cfRule type="beginsWith" dxfId="5277" priority="1050" operator="beginsWith" text="ANT">
      <formula>LEFT(D19,LEN("ANT"))="ANT"</formula>
    </cfRule>
    <cfRule type="beginsWith" dxfId="5276" priority="1051" operator="beginsWith" text="FAL">
      <formula>LEFT(D19,LEN("FAL"))="FAL"</formula>
    </cfRule>
    <cfRule type="beginsWith" dxfId="5275" priority="1052" operator="beginsWith" text="OK">
      <formula>LEFT(D19,LEN("OK"))="OK"</formula>
    </cfRule>
  </conditionalFormatting>
  <conditionalFormatting sqref="D19">
    <cfRule type="beginsWith" dxfId="5274" priority="1049" operator="beginsWith" text="ATR">
      <formula>LEFT(D19,LEN("ATR"))="ATR"</formula>
    </cfRule>
  </conditionalFormatting>
  <conditionalFormatting sqref="D19">
    <cfRule type="beginsWith" dxfId="5273" priority="1048" operator="beginsWith" text="ATD">
      <formula>LEFT(D19,LEN("ATD"))="ATD"</formula>
    </cfRule>
  </conditionalFormatting>
  <conditionalFormatting sqref="D19">
    <cfRule type="beginsWith" dxfId="5272" priority="1047" operator="beginsWith" text="DP">
      <formula>LEFT(D19,LEN("DP"))="DP"</formula>
    </cfRule>
  </conditionalFormatting>
  <conditionalFormatting sqref="D22">
    <cfRule type="beginsWith" dxfId="5271" priority="1045" operator="beginsWith" text="FER">
      <formula>LEFT(D22,LEN("FER"))="FER"</formula>
    </cfRule>
    <cfRule type="beginsWith" dxfId="5270" priority="1046" operator="beginsWith" text="FRS">
      <formula>LEFT(D22,LEN("FRS"))="FRS"</formula>
    </cfRule>
  </conditionalFormatting>
  <conditionalFormatting sqref="D22">
    <cfRule type="beginsWith" dxfId="5269" priority="1044" operator="beginsWith" text="NT">
      <formula>LEFT(D22,LEN("NT"))="NT"</formula>
    </cfRule>
  </conditionalFormatting>
  <conditionalFormatting sqref="D22">
    <cfRule type="beginsWith" dxfId="5268" priority="1041" operator="beginsWith" text="ANT">
      <formula>LEFT(D22,LEN("ANT"))="ANT"</formula>
    </cfRule>
    <cfRule type="beginsWith" dxfId="5267" priority="1042" operator="beginsWith" text="FAL">
      <formula>LEFT(D22,LEN("FAL"))="FAL"</formula>
    </cfRule>
    <cfRule type="beginsWith" dxfId="5266" priority="1043" operator="beginsWith" text="OK">
      <formula>LEFT(D22,LEN("OK"))="OK"</formula>
    </cfRule>
  </conditionalFormatting>
  <conditionalFormatting sqref="D22">
    <cfRule type="beginsWith" dxfId="5265" priority="1040" operator="beginsWith" text="ATR">
      <formula>LEFT(D22,LEN("ATR"))="ATR"</formula>
    </cfRule>
  </conditionalFormatting>
  <conditionalFormatting sqref="D22">
    <cfRule type="beginsWith" dxfId="5264" priority="1039" operator="beginsWith" text="ATD">
      <formula>LEFT(D22,LEN("ATD"))="ATD"</formula>
    </cfRule>
  </conditionalFormatting>
  <conditionalFormatting sqref="D22">
    <cfRule type="beginsWith" dxfId="5263" priority="1038" stopIfTrue="1" operator="beginsWith" text="DP">
      <formula>LEFT(D22,LEN("DP"))="DP"</formula>
    </cfRule>
  </conditionalFormatting>
  <conditionalFormatting sqref="D21">
    <cfRule type="beginsWith" dxfId="5262" priority="1036" operator="beginsWith" text="FER">
      <formula>LEFT(D21,LEN("FER"))="FER"</formula>
    </cfRule>
    <cfRule type="beginsWith" dxfId="5261" priority="1037" operator="beginsWith" text="FRS">
      <formula>LEFT(D21,LEN("FRS"))="FRS"</formula>
    </cfRule>
  </conditionalFormatting>
  <conditionalFormatting sqref="D21">
    <cfRule type="beginsWith" dxfId="5260" priority="1035" operator="beginsWith" text="NT">
      <formula>LEFT(D21,LEN("NT"))="NT"</formula>
    </cfRule>
  </conditionalFormatting>
  <conditionalFormatting sqref="D21">
    <cfRule type="beginsWith" dxfId="5259" priority="1032" operator="beginsWith" text="ANT">
      <formula>LEFT(D21,LEN("ANT"))="ANT"</formula>
    </cfRule>
    <cfRule type="beginsWith" dxfId="5258" priority="1033" operator="beginsWith" text="FAL">
      <formula>LEFT(D21,LEN("FAL"))="FAL"</formula>
    </cfRule>
    <cfRule type="beginsWith" dxfId="5257" priority="1034" operator="beginsWith" text="OK">
      <formula>LEFT(D21,LEN("OK"))="OK"</formula>
    </cfRule>
  </conditionalFormatting>
  <conditionalFormatting sqref="D21">
    <cfRule type="beginsWith" dxfId="5256" priority="1031" operator="beginsWith" text="ATR">
      <formula>LEFT(D21,LEN("ATR"))="ATR"</formula>
    </cfRule>
  </conditionalFormatting>
  <conditionalFormatting sqref="D21">
    <cfRule type="beginsWith" dxfId="5255" priority="1030" operator="beginsWith" text="ATD">
      <formula>LEFT(D21,LEN("ATD"))="ATD"</formula>
    </cfRule>
  </conditionalFormatting>
  <conditionalFormatting sqref="D21">
    <cfRule type="beginsWith" dxfId="5254" priority="1029" operator="beginsWith" text="DP">
      <formula>LEFT(D21,LEN("DP"))="DP"</formula>
    </cfRule>
  </conditionalFormatting>
  <conditionalFormatting sqref="D24">
    <cfRule type="beginsWith" dxfId="5253" priority="1027" operator="beginsWith" text="FER">
      <formula>LEFT(D24,LEN("FER"))="FER"</formula>
    </cfRule>
    <cfRule type="beginsWith" dxfId="5252" priority="1028" operator="beginsWith" text="FRS">
      <formula>LEFT(D24,LEN("FRS"))="FRS"</formula>
    </cfRule>
  </conditionalFormatting>
  <conditionalFormatting sqref="D24">
    <cfRule type="beginsWith" dxfId="5251" priority="1026" operator="beginsWith" text="NT">
      <formula>LEFT(D24,LEN("NT"))="NT"</formula>
    </cfRule>
  </conditionalFormatting>
  <conditionalFormatting sqref="D24">
    <cfRule type="beginsWith" dxfId="5250" priority="1023" operator="beginsWith" text="ANT">
      <formula>LEFT(D24,LEN("ANT"))="ANT"</formula>
    </cfRule>
    <cfRule type="beginsWith" dxfId="5249" priority="1024" operator="beginsWith" text="FAL">
      <formula>LEFT(D24,LEN("FAL"))="FAL"</formula>
    </cfRule>
    <cfRule type="beginsWith" dxfId="5248" priority="1025" operator="beginsWith" text="OK">
      <formula>LEFT(D24,LEN("OK"))="OK"</formula>
    </cfRule>
  </conditionalFormatting>
  <conditionalFormatting sqref="D24">
    <cfRule type="beginsWith" dxfId="5247" priority="1022" operator="beginsWith" text="ATR">
      <formula>LEFT(D24,LEN("ATR"))="ATR"</formula>
    </cfRule>
  </conditionalFormatting>
  <conditionalFormatting sqref="D24">
    <cfRule type="beginsWith" dxfId="5246" priority="1021" operator="beginsWith" text="ATD">
      <formula>LEFT(D24,LEN("ATD"))="ATD"</formula>
    </cfRule>
  </conditionalFormatting>
  <conditionalFormatting sqref="D24">
    <cfRule type="beginsWith" dxfId="5245" priority="1020" operator="beginsWith" text="DP">
      <formula>LEFT(D24,LEN("DP"))="DP"</formula>
    </cfRule>
  </conditionalFormatting>
  <conditionalFormatting sqref="D23">
    <cfRule type="beginsWith" dxfId="5244" priority="1018" operator="beginsWith" text="FER">
      <formula>LEFT(D23,LEN("FER"))="FER"</formula>
    </cfRule>
    <cfRule type="beginsWith" dxfId="5243" priority="1019" operator="beginsWith" text="FRS">
      <formula>LEFT(D23,LEN("FRS"))="FRS"</formula>
    </cfRule>
  </conditionalFormatting>
  <conditionalFormatting sqref="D23">
    <cfRule type="beginsWith" dxfId="5242" priority="1017" operator="beginsWith" text="NT">
      <formula>LEFT(D23,LEN("NT"))="NT"</formula>
    </cfRule>
  </conditionalFormatting>
  <conditionalFormatting sqref="D23">
    <cfRule type="beginsWith" dxfId="5241" priority="1014" operator="beginsWith" text="ANT">
      <formula>LEFT(D23,LEN("ANT"))="ANT"</formula>
    </cfRule>
    <cfRule type="beginsWith" dxfId="5240" priority="1015" operator="beginsWith" text="FAL">
      <formula>LEFT(D23,LEN("FAL"))="FAL"</formula>
    </cfRule>
    <cfRule type="beginsWith" dxfId="5239" priority="1016" operator="beginsWith" text="OK">
      <formula>LEFT(D23,LEN("OK"))="OK"</formula>
    </cfRule>
  </conditionalFormatting>
  <conditionalFormatting sqref="D23">
    <cfRule type="beginsWith" dxfId="5238" priority="1013" operator="beginsWith" text="ATR">
      <formula>LEFT(D23,LEN("ATR"))="ATR"</formula>
    </cfRule>
  </conditionalFormatting>
  <conditionalFormatting sqref="D23">
    <cfRule type="beginsWith" dxfId="5237" priority="1012" operator="beginsWith" text="ATD">
      <formula>LEFT(D23,LEN("ATD"))="ATD"</formula>
    </cfRule>
  </conditionalFormatting>
  <conditionalFormatting sqref="D23">
    <cfRule type="beginsWith" dxfId="5236" priority="1011" operator="beginsWith" text="DP">
      <formula>LEFT(D23,LEN("DP"))="DP"</formula>
    </cfRule>
  </conditionalFormatting>
  <conditionalFormatting sqref="D26">
    <cfRule type="beginsWith" dxfId="5235" priority="1009" operator="beginsWith" text="FER">
      <formula>LEFT(D26,LEN("FER"))="FER"</formula>
    </cfRule>
    <cfRule type="beginsWith" dxfId="5234" priority="1010" operator="beginsWith" text="FRS">
      <formula>LEFT(D26,LEN("FRS"))="FRS"</formula>
    </cfRule>
  </conditionalFormatting>
  <conditionalFormatting sqref="D26">
    <cfRule type="beginsWith" dxfId="5233" priority="1008" operator="beginsWith" text="NT">
      <formula>LEFT(D26,LEN("NT"))="NT"</formula>
    </cfRule>
  </conditionalFormatting>
  <conditionalFormatting sqref="D26">
    <cfRule type="beginsWith" dxfId="5232" priority="1005" operator="beginsWith" text="ANT">
      <formula>LEFT(D26,LEN("ANT"))="ANT"</formula>
    </cfRule>
    <cfRule type="beginsWith" dxfId="5231" priority="1006" operator="beginsWith" text="FAL">
      <formula>LEFT(D26,LEN("FAL"))="FAL"</formula>
    </cfRule>
    <cfRule type="beginsWith" dxfId="5230" priority="1007" operator="beginsWith" text="OK">
      <formula>LEFT(D26,LEN("OK"))="OK"</formula>
    </cfRule>
  </conditionalFormatting>
  <conditionalFormatting sqref="D26">
    <cfRule type="beginsWith" dxfId="5229" priority="1004" operator="beginsWith" text="ATR">
      <formula>LEFT(D26,LEN("ATR"))="ATR"</formula>
    </cfRule>
  </conditionalFormatting>
  <conditionalFormatting sqref="D26">
    <cfRule type="beginsWith" dxfId="5228" priority="1003" operator="beginsWith" text="ATD">
      <formula>LEFT(D26,LEN("ATD"))="ATD"</formula>
    </cfRule>
  </conditionalFormatting>
  <conditionalFormatting sqref="D26">
    <cfRule type="beginsWith" dxfId="5227" priority="1002" stopIfTrue="1" operator="beginsWith" text="DP">
      <formula>LEFT(D26,LEN("DP"))="DP"</formula>
    </cfRule>
  </conditionalFormatting>
  <conditionalFormatting sqref="D25">
    <cfRule type="beginsWith" dxfId="5226" priority="1000" operator="beginsWith" text="FER">
      <formula>LEFT(D25,LEN("FER"))="FER"</formula>
    </cfRule>
    <cfRule type="beginsWith" dxfId="5225" priority="1001" operator="beginsWith" text="FRS">
      <formula>LEFT(D25,LEN("FRS"))="FRS"</formula>
    </cfRule>
  </conditionalFormatting>
  <conditionalFormatting sqref="D25">
    <cfRule type="beginsWith" dxfId="5224" priority="999" operator="beginsWith" text="NT">
      <formula>LEFT(D25,LEN("NT"))="NT"</formula>
    </cfRule>
  </conditionalFormatting>
  <conditionalFormatting sqref="D25">
    <cfRule type="beginsWith" dxfId="5223" priority="996" operator="beginsWith" text="ANT">
      <formula>LEFT(D25,LEN("ANT"))="ANT"</formula>
    </cfRule>
    <cfRule type="beginsWith" dxfId="5222" priority="997" operator="beginsWith" text="FAL">
      <formula>LEFT(D25,LEN("FAL"))="FAL"</formula>
    </cfRule>
    <cfRule type="beginsWith" dxfId="5221" priority="998" operator="beginsWith" text="OK">
      <formula>LEFT(D25,LEN("OK"))="OK"</formula>
    </cfRule>
  </conditionalFormatting>
  <conditionalFormatting sqref="D25">
    <cfRule type="beginsWith" dxfId="5220" priority="995" operator="beginsWith" text="ATR">
      <formula>LEFT(D25,LEN("ATR"))="ATR"</formula>
    </cfRule>
  </conditionalFormatting>
  <conditionalFormatting sqref="D25">
    <cfRule type="beginsWith" dxfId="5219" priority="994" operator="beginsWith" text="ATD">
      <formula>LEFT(D25,LEN("ATD"))="ATD"</formula>
    </cfRule>
  </conditionalFormatting>
  <conditionalFormatting sqref="D25">
    <cfRule type="beginsWith" dxfId="5218" priority="993" operator="beginsWith" text="DP">
      <formula>LEFT(D25,LEN("DP"))="DP"</formula>
    </cfRule>
  </conditionalFormatting>
  <conditionalFormatting sqref="D28">
    <cfRule type="beginsWith" dxfId="5217" priority="991" operator="beginsWith" text="FER">
      <formula>LEFT(D28,LEN("FER"))="FER"</formula>
    </cfRule>
    <cfRule type="beginsWith" dxfId="5216" priority="992" operator="beginsWith" text="FRS">
      <formula>LEFT(D28,LEN("FRS"))="FRS"</formula>
    </cfRule>
  </conditionalFormatting>
  <conditionalFormatting sqref="D28">
    <cfRule type="beginsWith" dxfId="5215" priority="990" operator="beginsWith" text="NT">
      <formula>LEFT(D28,LEN("NT"))="NT"</formula>
    </cfRule>
  </conditionalFormatting>
  <conditionalFormatting sqref="D28">
    <cfRule type="beginsWith" dxfId="5214" priority="987" operator="beginsWith" text="ANT">
      <formula>LEFT(D28,LEN("ANT"))="ANT"</formula>
    </cfRule>
    <cfRule type="beginsWith" dxfId="5213" priority="988" operator="beginsWith" text="FAL">
      <formula>LEFT(D28,LEN("FAL"))="FAL"</formula>
    </cfRule>
    <cfRule type="beginsWith" dxfId="5212" priority="989" operator="beginsWith" text="OK">
      <formula>LEFT(D28,LEN("OK"))="OK"</formula>
    </cfRule>
  </conditionalFormatting>
  <conditionalFormatting sqref="D28">
    <cfRule type="beginsWith" dxfId="5211" priority="986" operator="beginsWith" text="ATR">
      <formula>LEFT(D28,LEN("ATR"))="ATR"</formula>
    </cfRule>
  </conditionalFormatting>
  <conditionalFormatting sqref="D28">
    <cfRule type="beginsWith" dxfId="5210" priority="985" operator="beginsWith" text="ATD">
      <formula>LEFT(D28,LEN("ATD"))="ATD"</formula>
    </cfRule>
  </conditionalFormatting>
  <conditionalFormatting sqref="D28">
    <cfRule type="beginsWith" dxfId="5209" priority="984" operator="beginsWith" text="DP">
      <formula>LEFT(D28,LEN("DP"))="DP"</formula>
    </cfRule>
  </conditionalFormatting>
  <conditionalFormatting sqref="D27">
    <cfRule type="beginsWith" dxfId="5208" priority="982" operator="beginsWith" text="FER">
      <formula>LEFT(D27,LEN("FER"))="FER"</formula>
    </cfRule>
    <cfRule type="beginsWith" dxfId="5207" priority="983" operator="beginsWith" text="FRS">
      <formula>LEFT(D27,LEN("FRS"))="FRS"</formula>
    </cfRule>
  </conditionalFormatting>
  <conditionalFormatting sqref="D27">
    <cfRule type="beginsWith" dxfId="5206" priority="981" operator="beginsWith" text="NT">
      <formula>LEFT(D27,LEN("NT"))="NT"</formula>
    </cfRule>
  </conditionalFormatting>
  <conditionalFormatting sqref="D27">
    <cfRule type="beginsWith" dxfId="5205" priority="978" operator="beginsWith" text="ANT">
      <formula>LEFT(D27,LEN("ANT"))="ANT"</formula>
    </cfRule>
    <cfRule type="beginsWith" dxfId="5204" priority="979" operator="beginsWith" text="FAL">
      <formula>LEFT(D27,LEN("FAL"))="FAL"</formula>
    </cfRule>
    <cfRule type="beginsWith" dxfId="5203" priority="980" operator="beginsWith" text="OK">
      <formula>LEFT(D27,LEN("OK"))="OK"</formula>
    </cfRule>
  </conditionalFormatting>
  <conditionalFormatting sqref="D27">
    <cfRule type="beginsWith" dxfId="5202" priority="977" operator="beginsWith" text="ATR">
      <formula>LEFT(D27,LEN("ATR"))="ATR"</formula>
    </cfRule>
  </conditionalFormatting>
  <conditionalFormatting sqref="D27">
    <cfRule type="beginsWith" dxfId="5201" priority="976" operator="beginsWith" text="ATD">
      <formula>LEFT(D27,LEN("ATD"))="ATD"</formula>
    </cfRule>
  </conditionalFormatting>
  <conditionalFormatting sqref="D27">
    <cfRule type="beginsWith" dxfId="5200" priority="975" operator="beginsWith" text="DP">
      <formula>LEFT(D27,LEN("DP"))="DP"</formula>
    </cfRule>
  </conditionalFormatting>
  <conditionalFormatting sqref="D30">
    <cfRule type="beginsWith" dxfId="5199" priority="973" operator="beginsWith" text="FER">
      <formula>LEFT(D30,LEN("FER"))="FER"</formula>
    </cfRule>
    <cfRule type="beginsWith" dxfId="5198" priority="974" operator="beginsWith" text="FRS">
      <formula>LEFT(D30,LEN("FRS"))="FRS"</formula>
    </cfRule>
  </conditionalFormatting>
  <conditionalFormatting sqref="D30">
    <cfRule type="beginsWith" dxfId="5197" priority="972" operator="beginsWith" text="NT">
      <formula>LEFT(D30,LEN("NT"))="NT"</formula>
    </cfRule>
  </conditionalFormatting>
  <conditionalFormatting sqref="D30">
    <cfRule type="beginsWith" dxfId="5196" priority="969" operator="beginsWith" text="ANT">
      <formula>LEFT(D30,LEN("ANT"))="ANT"</formula>
    </cfRule>
    <cfRule type="beginsWith" dxfId="5195" priority="970" operator="beginsWith" text="FAL">
      <formula>LEFT(D30,LEN("FAL"))="FAL"</formula>
    </cfRule>
    <cfRule type="beginsWith" dxfId="5194" priority="971" operator="beginsWith" text="OK">
      <formula>LEFT(D30,LEN("OK"))="OK"</formula>
    </cfRule>
  </conditionalFormatting>
  <conditionalFormatting sqref="D30">
    <cfRule type="beginsWith" dxfId="5193" priority="968" operator="beginsWith" text="ATR">
      <formula>LEFT(D30,LEN("ATR"))="ATR"</formula>
    </cfRule>
  </conditionalFormatting>
  <conditionalFormatting sqref="D30">
    <cfRule type="beginsWith" dxfId="5192" priority="967" operator="beginsWith" text="ATD">
      <formula>LEFT(D30,LEN("ATD"))="ATD"</formula>
    </cfRule>
  </conditionalFormatting>
  <conditionalFormatting sqref="D30">
    <cfRule type="beginsWith" dxfId="5191" priority="966" stopIfTrue="1" operator="beginsWith" text="DP">
      <formula>LEFT(D30,LEN("DP"))="DP"</formula>
    </cfRule>
  </conditionalFormatting>
  <conditionalFormatting sqref="D29">
    <cfRule type="beginsWith" dxfId="5190" priority="964" operator="beginsWith" text="FER">
      <formula>LEFT(D29,LEN("FER"))="FER"</formula>
    </cfRule>
    <cfRule type="beginsWith" dxfId="5189" priority="965" operator="beginsWith" text="FRS">
      <formula>LEFT(D29,LEN("FRS"))="FRS"</formula>
    </cfRule>
  </conditionalFormatting>
  <conditionalFormatting sqref="D29">
    <cfRule type="beginsWith" dxfId="5188" priority="963" operator="beginsWith" text="NT">
      <formula>LEFT(D29,LEN("NT"))="NT"</formula>
    </cfRule>
  </conditionalFormatting>
  <conditionalFormatting sqref="D29">
    <cfRule type="beginsWith" dxfId="5187" priority="960" operator="beginsWith" text="ANT">
      <formula>LEFT(D29,LEN("ANT"))="ANT"</formula>
    </cfRule>
    <cfRule type="beginsWith" dxfId="5186" priority="961" operator="beginsWith" text="FAL">
      <formula>LEFT(D29,LEN("FAL"))="FAL"</formula>
    </cfRule>
    <cfRule type="beginsWith" dxfId="5185" priority="962" operator="beginsWith" text="OK">
      <formula>LEFT(D29,LEN("OK"))="OK"</formula>
    </cfRule>
  </conditionalFormatting>
  <conditionalFormatting sqref="D29">
    <cfRule type="beginsWith" dxfId="5184" priority="959" operator="beginsWith" text="ATR">
      <formula>LEFT(D29,LEN("ATR"))="ATR"</formula>
    </cfRule>
  </conditionalFormatting>
  <conditionalFormatting sqref="D29">
    <cfRule type="beginsWith" dxfId="5183" priority="958" operator="beginsWith" text="ATD">
      <formula>LEFT(D29,LEN("ATD"))="ATD"</formula>
    </cfRule>
  </conditionalFormatting>
  <conditionalFormatting sqref="D29">
    <cfRule type="beginsWith" dxfId="5182" priority="957" operator="beginsWith" text="DP">
      <formula>LEFT(D29,LEN("DP"))="DP"</formula>
    </cfRule>
  </conditionalFormatting>
  <conditionalFormatting sqref="D32">
    <cfRule type="beginsWith" dxfId="5181" priority="955" operator="beginsWith" text="FER">
      <formula>LEFT(D32,LEN("FER"))="FER"</formula>
    </cfRule>
    <cfRule type="beginsWith" dxfId="5180" priority="956" operator="beginsWith" text="FRS">
      <formula>LEFT(D32,LEN("FRS"))="FRS"</formula>
    </cfRule>
  </conditionalFormatting>
  <conditionalFormatting sqref="D32">
    <cfRule type="beginsWith" dxfId="5179" priority="954" operator="beginsWith" text="NT">
      <formula>LEFT(D32,LEN("NT"))="NT"</formula>
    </cfRule>
  </conditionalFormatting>
  <conditionalFormatting sqref="D32">
    <cfRule type="beginsWith" dxfId="5178" priority="951" operator="beginsWith" text="ANT">
      <formula>LEFT(D32,LEN("ANT"))="ANT"</formula>
    </cfRule>
    <cfRule type="beginsWith" dxfId="5177" priority="952" operator="beginsWith" text="FAL">
      <formula>LEFT(D32,LEN("FAL"))="FAL"</formula>
    </cfRule>
    <cfRule type="beginsWith" dxfId="5176" priority="953" operator="beginsWith" text="OK">
      <formula>LEFT(D32,LEN("OK"))="OK"</formula>
    </cfRule>
  </conditionalFormatting>
  <conditionalFormatting sqref="D32">
    <cfRule type="beginsWith" dxfId="5175" priority="950" operator="beginsWith" text="ATR">
      <formula>LEFT(D32,LEN("ATR"))="ATR"</formula>
    </cfRule>
  </conditionalFormatting>
  <conditionalFormatting sqref="D32">
    <cfRule type="beginsWith" dxfId="5174" priority="949" operator="beginsWith" text="ATD">
      <formula>LEFT(D32,LEN("ATD"))="ATD"</formula>
    </cfRule>
  </conditionalFormatting>
  <conditionalFormatting sqref="D32">
    <cfRule type="beginsWith" dxfId="5173" priority="948" operator="beginsWith" text="DP">
      <formula>LEFT(D32,LEN("DP"))="DP"</formula>
    </cfRule>
  </conditionalFormatting>
  <conditionalFormatting sqref="D31">
    <cfRule type="beginsWith" dxfId="5172" priority="946" operator="beginsWith" text="FER">
      <formula>LEFT(D31,LEN("FER"))="FER"</formula>
    </cfRule>
    <cfRule type="beginsWith" dxfId="5171" priority="947" operator="beginsWith" text="FRS">
      <formula>LEFT(D31,LEN("FRS"))="FRS"</formula>
    </cfRule>
  </conditionalFormatting>
  <conditionalFormatting sqref="D31">
    <cfRule type="beginsWith" dxfId="5170" priority="945" operator="beginsWith" text="NT">
      <formula>LEFT(D31,LEN("NT"))="NT"</formula>
    </cfRule>
  </conditionalFormatting>
  <conditionalFormatting sqref="D31">
    <cfRule type="beginsWith" dxfId="5169" priority="942" operator="beginsWith" text="ANT">
      <formula>LEFT(D31,LEN("ANT"))="ANT"</formula>
    </cfRule>
    <cfRule type="beginsWith" dxfId="5168" priority="943" operator="beginsWith" text="FAL">
      <formula>LEFT(D31,LEN("FAL"))="FAL"</formula>
    </cfRule>
    <cfRule type="beginsWith" dxfId="5167" priority="944" operator="beginsWith" text="OK">
      <formula>LEFT(D31,LEN("OK"))="OK"</formula>
    </cfRule>
  </conditionalFormatting>
  <conditionalFormatting sqref="D31">
    <cfRule type="beginsWith" dxfId="5166" priority="941" operator="beginsWith" text="ATR">
      <formula>LEFT(D31,LEN("ATR"))="ATR"</formula>
    </cfRule>
  </conditionalFormatting>
  <conditionalFormatting sqref="D31">
    <cfRule type="beginsWith" dxfId="5165" priority="940" operator="beginsWith" text="ATD">
      <formula>LEFT(D31,LEN("ATD"))="ATD"</formula>
    </cfRule>
  </conditionalFormatting>
  <conditionalFormatting sqref="D31">
    <cfRule type="beginsWith" dxfId="5164" priority="939" operator="beginsWith" text="DP">
      <formula>LEFT(D31,LEN("DP"))="DP"</formula>
    </cfRule>
  </conditionalFormatting>
  <conditionalFormatting sqref="D34">
    <cfRule type="beginsWith" dxfId="5163" priority="937" operator="beginsWith" text="FER">
      <formula>LEFT(D34,LEN("FER"))="FER"</formula>
    </cfRule>
    <cfRule type="beginsWith" dxfId="5162" priority="938" operator="beginsWith" text="FRS">
      <formula>LEFT(D34,LEN("FRS"))="FRS"</formula>
    </cfRule>
  </conditionalFormatting>
  <conditionalFormatting sqref="D34">
    <cfRule type="beginsWith" dxfId="5161" priority="936" operator="beginsWith" text="NT">
      <formula>LEFT(D34,LEN("NT"))="NT"</formula>
    </cfRule>
  </conditionalFormatting>
  <conditionalFormatting sqref="D34">
    <cfRule type="beginsWith" dxfId="5160" priority="933" operator="beginsWith" text="ANT">
      <formula>LEFT(D34,LEN("ANT"))="ANT"</formula>
    </cfRule>
    <cfRule type="beginsWith" dxfId="5159" priority="934" operator="beginsWith" text="FAL">
      <formula>LEFT(D34,LEN("FAL"))="FAL"</formula>
    </cfRule>
    <cfRule type="beginsWith" dxfId="5158" priority="935" operator="beginsWith" text="OK">
      <formula>LEFT(D34,LEN("OK"))="OK"</formula>
    </cfRule>
  </conditionalFormatting>
  <conditionalFormatting sqref="D34">
    <cfRule type="beginsWith" dxfId="5157" priority="932" operator="beginsWith" text="ATR">
      <formula>LEFT(D34,LEN("ATR"))="ATR"</formula>
    </cfRule>
  </conditionalFormatting>
  <conditionalFormatting sqref="D34">
    <cfRule type="beginsWith" dxfId="5156" priority="931" operator="beginsWith" text="ATD">
      <formula>LEFT(D34,LEN("ATD"))="ATD"</formula>
    </cfRule>
  </conditionalFormatting>
  <conditionalFormatting sqref="D34">
    <cfRule type="beginsWith" dxfId="5155" priority="930" stopIfTrue="1" operator="beginsWith" text="DP">
      <formula>LEFT(D34,LEN("DP"))="DP"</formula>
    </cfRule>
  </conditionalFormatting>
  <conditionalFormatting sqref="D33">
    <cfRule type="beginsWith" dxfId="5154" priority="928" operator="beginsWith" text="FER">
      <formula>LEFT(D33,LEN("FER"))="FER"</formula>
    </cfRule>
    <cfRule type="beginsWith" dxfId="5153" priority="929" operator="beginsWith" text="FRS">
      <formula>LEFT(D33,LEN("FRS"))="FRS"</formula>
    </cfRule>
  </conditionalFormatting>
  <conditionalFormatting sqref="D33">
    <cfRule type="beginsWith" dxfId="5152" priority="927" operator="beginsWith" text="NT">
      <formula>LEFT(D33,LEN("NT"))="NT"</formula>
    </cfRule>
  </conditionalFormatting>
  <conditionalFormatting sqref="D33">
    <cfRule type="beginsWith" dxfId="5151" priority="924" operator="beginsWith" text="ANT">
      <formula>LEFT(D33,LEN("ANT"))="ANT"</formula>
    </cfRule>
    <cfRule type="beginsWith" dxfId="5150" priority="925" operator="beginsWith" text="FAL">
      <formula>LEFT(D33,LEN("FAL"))="FAL"</formula>
    </cfRule>
    <cfRule type="beginsWith" dxfId="5149" priority="926" operator="beginsWith" text="OK">
      <formula>LEFT(D33,LEN("OK"))="OK"</formula>
    </cfRule>
  </conditionalFormatting>
  <conditionalFormatting sqref="D33">
    <cfRule type="beginsWith" dxfId="5148" priority="923" operator="beginsWith" text="ATR">
      <formula>LEFT(D33,LEN("ATR"))="ATR"</formula>
    </cfRule>
  </conditionalFormatting>
  <conditionalFormatting sqref="D33">
    <cfRule type="beginsWith" dxfId="5147" priority="922" operator="beginsWith" text="ATD">
      <formula>LEFT(D33,LEN("ATD"))="ATD"</formula>
    </cfRule>
  </conditionalFormatting>
  <conditionalFormatting sqref="D33">
    <cfRule type="beginsWith" dxfId="5146" priority="921" operator="beginsWith" text="DP">
      <formula>LEFT(D33,LEN("DP"))="DP"</formula>
    </cfRule>
  </conditionalFormatting>
  <conditionalFormatting sqref="D36">
    <cfRule type="beginsWith" dxfId="5145" priority="919" operator="beginsWith" text="FER">
      <formula>LEFT(D36,LEN("FER"))="FER"</formula>
    </cfRule>
    <cfRule type="beginsWith" dxfId="5144" priority="920" operator="beginsWith" text="FRS">
      <formula>LEFT(D36,LEN("FRS"))="FRS"</formula>
    </cfRule>
  </conditionalFormatting>
  <conditionalFormatting sqref="D36">
    <cfRule type="beginsWith" dxfId="5143" priority="918" operator="beginsWith" text="NT">
      <formula>LEFT(D36,LEN("NT"))="NT"</formula>
    </cfRule>
  </conditionalFormatting>
  <conditionalFormatting sqref="D36">
    <cfRule type="beginsWith" dxfId="5142" priority="915" operator="beginsWith" text="ANT">
      <formula>LEFT(D36,LEN("ANT"))="ANT"</formula>
    </cfRule>
    <cfRule type="beginsWith" dxfId="5141" priority="916" operator="beginsWith" text="FAL">
      <formula>LEFT(D36,LEN("FAL"))="FAL"</formula>
    </cfRule>
    <cfRule type="beginsWith" dxfId="5140" priority="917" operator="beginsWith" text="OK">
      <formula>LEFT(D36,LEN("OK"))="OK"</formula>
    </cfRule>
  </conditionalFormatting>
  <conditionalFormatting sqref="D36">
    <cfRule type="beginsWith" dxfId="5139" priority="914" operator="beginsWith" text="ATR">
      <formula>LEFT(D36,LEN("ATR"))="ATR"</formula>
    </cfRule>
  </conditionalFormatting>
  <conditionalFormatting sqref="D36">
    <cfRule type="beginsWith" dxfId="5138" priority="913" operator="beginsWith" text="ATD">
      <formula>LEFT(D36,LEN("ATD"))="ATD"</formula>
    </cfRule>
  </conditionalFormatting>
  <conditionalFormatting sqref="D36">
    <cfRule type="beginsWith" dxfId="5137" priority="912" operator="beginsWith" text="DP">
      <formula>LEFT(D36,LEN("DP"))="DP"</formula>
    </cfRule>
  </conditionalFormatting>
  <conditionalFormatting sqref="D35">
    <cfRule type="beginsWith" dxfId="5136" priority="910" operator="beginsWith" text="FER">
      <formula>LEFT(D35,LEN("FER"))="FER"</formula>
    </cfRule>
    <cfRule type="beginsWith" dxfId="5135" priority="911" operator="beginsWith" text="FRS">
      <formula>LEFT(D35,LEN("FRS"))="FRS"</formula>
    </cfRule>
  </conditionalFormatting>
  <conditionalFormatting sqref="D35">
    <cfRule type="beginsWith" dxfId="5134" priority="909" operator="beginsWith" text="NT">
      <formula>LEFT(D35,LEN("NT"))="NT"</formula>
    </cfRule>
  </conditionalFormatting>
  <conditionalFormatting sqref="D35">
    <cfRule type="beginsWith" dxfId="5133" priority="906" operator="beginsWith" text="ANT">
      <formula>LEFT(D35,LEN("ANT"))="ANT"</formula>
    </cfRule>
    <cfRule type="beginsWith" dxfId="5132" priority="907" operator="beginsWith" text="FAL">
      <formula>LEFT(D35,LEN("FAL"))="FAL"</formula>
    </cfRule>
    <cfRule type="beginsWith" dxfId="5131" priority="908" operator="beginsWith" text="OK">
      <formula>LEFT(D35,LEN("OK"))="OK"</formula>
    </cfRule>
  </conditionalFormatting>
  <conditionalFormatting sqref="D35">
    <cfRule type="beginsWith" dxfId="5130" priority="905" operator="beginsWith" text="ATR">
      <formula>LEFT(D35,LEN("ATR"))="ATR"</formula>
    </cfRule>
  </conditionalFormatting>
  <conditionalFormatting sqref="D35">
    <cfRule type="beginsWith" dxfId="5129" priority="904" operator="beginsWith" text="ATD">
      <formula>LEFT(D35,LEN("ATD"))="ATD"</formula>
    </cfRule>
  </conditionalFormatting>
  <conditionalFormatting sqref="D35">
    <cfRule type="beginsWith" dxfId="5128" priority="903" operator="beginsWith" text="DP">
      <formula>LEFT(D35,LEN("DP"))="DP"</formula>
    </cfRule>
  </conditionalFormatting>
  <conditionalFormatting sqref="D38">
    <cfRule type="beginsWith" dxfId="5127" priority="901" operator="beginsWith" text="FER">
      <formula>LEFT(D38,LEN("FER"))="FER"</formula>
    </cfRule>
    <cfRule type="beginsWith" dxfId="5126" priority="902" operator="beginsWith" text="FRS">
      <formula>LEFT(D38,LEN("FRS"))="FRS"</formula>
    </cfRule>
  </conditionalFormatting>
  <conditionalFormatting sqref="D38">
    <cfRule type="beginsWith" dxfId="5125" priority="900" operator="beginsWith" text="NT">
      <formula>LEFT(D38,LEN("NT"))="NT"</formula>
    </cfRule>
  </conditionalFormatting>
  <conditionalFormatting sqref="D38">
    <cfRule type="beginsWith" dxfId="5124" priority="897" operator="beginsWith" text="ANT">
      <formula>LEFT(D38,LEN("ANT"))="ANT"</formula>
    </cfRule>
    <cfRule type="beginsWith" dxfId="5123" priority="898" operator="beginsWith" text="FAL">
      <formula>LEFT(D38,LEN("FAL"))="FAL"</formula>
    </cfRule>
    <cfRule type="beginsWith" dxfId="5122" priority="899" operator="beginsWith" text="OK">
      <formula>LEFT(D38,LEN("OK"))="OK"</formula>
    </cfRule>
  </conditionalFormatting>
  <conditionalFormatting sqref="D38">
    <cfRule type="beginsWith" dxfId="5121" priority="896" operator="beginsWith" text="ATR">
      <formula>LEFT(D38,LEN("ATR"))="ATR"</formula>
    </cfRule>
  </conditionalFormatting>
  <conditionalFormatting sqref="D38">
    <cfRule type="beginsWith" dxfId="5120" priority="895" operator="beginsWith" text="ATD">
      <formula>LEFT(D38,LEN("ATD"))="ATD"</formula>
    </cfRule>
  </conditionalFormatting>
  <conditionalFormatting sqref="D38">
    <cfRule type="beginsWith" dxfId="5119" priority="894" stopIfTrue="1" operator="beginsWith" text="DP">
      <formula>LEFT(D38,LEN("DP"))="DP"</formula>
    </cfRule>
  </conditionalFormatting>
  <conditionalFormatting sqref="D37">
    <cfRule type="beginsWith" dxfId="5118" priority="892" operator="beginsWith" text="FER">
      <formula>LEFT(D37,LEN("FER"))="FER"</formula>
    </cfRule>
    <cfRule type="beginsWith" dxfId="5117" priority="893" operator="beginsWith" text="FRS">
      <formula>LEFT(D37,LEN("FRS"))="FRS"</formula>
    </cfRule>
  </conditionalFormatting>
  <conditionalFormatting sqref="D37">
    <cfRule type="beginsWith" dxfId="5116" priority="891" operator="beginsWith" text="NT">
      <formula>LEFT(D37,LEN("NT"))="NT"</formula>
    </cfRule>
  </conditionalFormatting>
  <conditionalFormatting sqref="D37">
    <cfRule type="beginsWith" dxfId="5115" priority="888" operator="beginsWith" text="ANT">
      <formula>LEFT(D37,LEN("ANT"))="ANT"</formula>
    </cfRule>
    <cfRule type="beginsWith" dxfId="5114" priority="889" operator="beginsWith" text="FAL">
      <formula>LEFT(D37,LEN("FAL"))="FAL"</formula>
    </cfRule>
    <cfRule type="beginsWith" dxfId="5113" priority="890" operator="beginsWith" text="OK">
      <formula>LEFT(D37,LEN("OK"))="OK"</formula>
    </cfRule>
  </conditionalFormatting>
  <conditionalFormatting sqref="D37">
    <cfRule type="beginsWith" dxfId="5112" priority="887" operator="beginsWith" text="ATR">
      <formula>LEFT(D37,LEN("ATR"))="ATR"</formula>
    </cfRule>
  </conditionalFormatting>
  <conditionalFormatting sqref="D37">
    <cfRule type="beginsWith" dxfId="5111" priority="886" operator="beginsWith" text="ATD">
      <formula>LEFT(D37,LEN("ATD"))="ATD"</formula>
    </cfRule>
  </conditionalFormatting>
  <conditionalFormatting sqref="D37">
    <cfRule type="beginsWith" dxfId="5110" priority="885" operator="beginsWith" text="DP">
      <formula>LEFT(D37,LEN("DP"))="DP"</formula>
    </cfRule>
  </conditionalFormatting>
  <conditionalFormatting sqref="B41:D42">
    <cfRule type="expression" dxfId="5109" priority="881">
      <formula>A39="FERIADO"</formula>
    </cfRule>
    <cfRule type="expression" dxfId="5108" priority="882">
      <formula>A39="FÉRIAS"</formula>
    </cfRule>
    <cfRule type="expression" dxfId="5107" priority="883">
      <formula>A39="ATESTADO"</formula>
    </cfRule>
    <cfRule type="expression" dxfId="5106" priority="884">
      <formula>A39="NTRAB"</formula>
    </cfRule>
  </conditionalFormatting>
  <conditionalFormatting sqref="D39">
    <cfRule type="beginsWith" dxfId="5105" priority="878" operator="beginsWith" text="DP">
      <formula>LEFT(D39,LEN("DP"))="DP"</formula>
    </cfRule>
    <cfRule type="beginsWith" dxfId="5104" priority="879" operator="beginsWith" text="FER">
      <formula>LEFT(D39,LEN("FER"))="FER"</formula>
    </cfRule>
    <cfRule type="beginsWith" dxfId="5103" priority="880" operator="beginsWith" text="FRS">
      <formula>LEFT(D39,LEN("FRS"))="FRS"</formula>
    </cfRule>
  </conditionalFormatting>
  <conditionalFormatting sqref="D39">
    <cfRule type="beginsWith" dxfId="5102" priority="877" operator="beginsWith" text="NT">
      <formula>LEFT(D39,LEN("NT"))="NT"</formula>
    </cfRule>
  </conditionalFormatting>
  <conditionalFormatting sqref="D39">
    <cfRule type="beginsWith" dxfId="5101" priority="874" operator="beginsWith" text="ANT">
      <formula>LEFT(D39,LEN("ANT"))="ANT"</formula>
    </cfRule>
    <cfRule type="beginsWith" dxfId="5100" priority="875" operator="beginsWith" text="FAL">
      <formula>LEFT(D39,LEN("FAL"))="FAL"</formula>
    </cfRule>
    <cfRule type="beginsWith" dxfId="5099" priority="876" operator="beginsWith" text="OK">
      <formula>LEFT(D39,LEN("OK"))="OK"</formula>
    </cfRule>
  </conditionalFormatting>
  <conditionalFormatting sqref="D39">
    <cfRule type="beginsWith" dxfId="5098" priority="873" operator="beginsWith" text="ATR">
      <formula>LEFT(D39,LEN("ATR"))="ATR"</formula>
    </cfRule>
  </conditionalFormatting>
  <conditionalFormatting sqref="D39">
    <cfRule type="beginsWith" dxfId="5097" priority="872" operator="beginsWith" text="ATD">
      <formula>LEFT(D39,LEN("ATD"))="ATD"</formula>
    </cfRule>
  </conditionalFormatting>
  <conditionalFormatting sqref="D40">
    <cfRule type="beginsWith" dxfId="5096" priority="870" operator="beginsWith" text="FER">
      <formula>LEFT(D40,LEN("FER"))="FER"</formula>
    </cfRule>
    <cfRule type="beginsWith" dxfId="5095" priority="871" operator="beginsWith" text="FRS">
      <formula>LEFT(D40,LEN("FRS"))="FRS"</formula>
    </cfRule>
  </conditionalFormatting>
  <conditionalFormatting sqref="D40">
    <cfRule type="beginsWith" dxfId="5094" priority="869" operator="beginsWith" text="NT">
      <formula>LEFT(D40,LEN("NT"))="NT"</formula>
    </cfRule>
  </conditionalFormatting>
  <conditionalFormatting sqref="D40">
    <cfRule type="beginsWith" dxfId="5093" priority="866" operator="beginsWith" text="ANT">
      <formula>LEFT(D40,LEN("ANT"))="ANT"</formula>
    </cfRule>
    <cfRule type="beginsWith" dxfId="5092" priority="867" operator="beginsWith" text="FAL">
      <formula>LEFT(D40,LEN("FAL"))="FAL"</formula>
    </cfRule>
    <cfRule type="beginsWith" dxfId="5091" priority="868" operator="beginsWith" text="OK">
      <formula>LEFT(D40,LEN("OK"))="OK"</formula>
    </cfRule>
  </conditionalFormatting>
  <conditionalFormatting sqref="D40">
    <cfRule type="beginsWith" dxfId="5090" priority="865" operator="beginsWith" text="ATR">
      <formula>LEFT(D40,LEN("ATR"))="ATR"</formula>
    </cfRule>
  </conditionalFormatting>
  <conditionalFormatting sqref="D40">
    <cfRule type="beginsWith" dxfId="5089" priority="864" operator="beginsWith" text="ATD">
      <formula>LEFT(D40,LEN("ATD"))="ATD"</formula>
    </cfRule>
  </conditionalFormatting>
  <conditionalFormatting sqref="D40">
    <cfRule type="beginsWith" dxfId="5088" priority="863" stopIfTrue="1" operator="beginsWith" text="DP">
      <formula>LEFT(D40,LEN("DP"))="DP"</formula>
    </cfRule>
  </conditionalFormatting>
  <conditionalFormatting sqref="G3:I6">
    <cfRule type="expression" dxfId="5087" priority="859">
      <formula>F3="FÉRIAS"</formula>
    </cfRule>
    <cfRule type="expression" dxfId="5086" priority="860">
      <formula>F3="FERIADO"</formula>
    </cfRule>
    <cfRule type="expression" dxfId="5085" priority="861">
      <formula>F3="ATESTADO"</formula>
    </cfRule>
    <cfRule type="expression" dxfId="5084" priority="862">
      <formula>F3="NTRAB"</formula>
    </cfRule>
  </conditionalFormatting>
  <conditionalFormatting sqref="I8">
    <cfRule type="beginsWith" dxfId="5083" priority="857" operator="beginsWith" text="FER">
      <formula>LEFT(I8,LEN("FER"))="FER"</formula>
    </cfRule>
    <cfRule type="beginsWith" dxfId="5082" priority="858" operator="beginsWith" text="FRS">
      <formula>LEFT(I8,LEN("FRS"))="FRS"</formula>
    </cfRule>
  </conditionalFormatting>
  <conditionalFormatting sqref="I8">
    <cfRule type="beginsWith" dxfId="5081" priority="856" operator="beginsWith" text="NT">
      <formula>LEFT(I8,LEN("NT"))="NT"</formula>
    </cfRule>
  </conditionalFormatting>
  <conditionalFormatting sqref="I8">
    <cfRule type="beginsWith" dxfId="5080" priority="853" operator="beginsWith" text="ANT">
      <formula>LEFT(I8,LEN("ANT"))="ANT"</formula>
    </cfRule>
    <cfRule type="beginsWith" dxfId="5079" priority="854" operator="beginsWith" text="FAL">
      <formula>LEFT(I8,LEN("FAL"))="FAL"</formula>
    </cfRule>
    <cfRule type="beginsWith" dxfId="5078" priority="855" operator="beginsWith" text="OK">
      <formula>LEFT(I8,LEN("OK"))="OK"</formula>
    </cfRule>
  </conditionalFormatting>
  <conditionalFormatting sqref="I8">
    <cfRule type="beginsWith" dxfId="5077" priority="852" operator="beginsWith" text="ATR">
      <formula>LEFT(I8,LEN("ATR"))="ATR"</formula>
    </cfRule>
  </conditionalFormatting>
  <conditionalFormatting sqref="I8">
    <cfRule type="beginsWith" dxfId="5076" priority="851" operator="beginsWith" text="ATD">
      <formula>LEFT(I8,LEN("ATD"))="ATD"</formula>
    </cfRule>
  </conditionalFormatting>
  <conditionalFormatting sqref="I8">
    <cfRule type="beginsWith" dxfId="5075" priority="850" operator="beginsWith" text="DP">
      <formula>LEFT(I8,LEN("DP"))="DP"</formula>
    </cfRule>
  </conditionalFormatting>
  <conditionalFormatting sqref="I7">
    <cfRule type="beginsWith" dxfId="5074" priority="848" operator="beginsWith" text="FER">
      <formula>LEFT(I7,LEN("FER"))="FER"</formula>
    </cfRule>
    <cfRule type="beginsWith" dxfId="5073" priority="849" operator="beginsWith" text="FRS">
      <formula>LEFT(I7,LEN("FRS"))="FRS"</formula>
    </cfRule>
  </conditionalFormatting>
  <conditionalFormatting sqref="I7">
    <cfRule type="beginsWith" dxfId="5072" priority="847" operator="beginsWith" text="NT">
      <formula>LEFT(I7,LEN("NT"))="NT"</formula>
    </cfRule>
  </conditionalFormatting>
  <conditionalFormatting sqref="I7">
    <cfRule type="beginsWith" dxfId="5071" priority="844" operator="beginsWith" text="ANT">
      <formula>LEFT(I7,LEN("ANT"))="ANT"</formula>
    </cfRule>
    <cfRule type="beginsWith" dxfId="5070" priority="845" operator="beginsWith" text="FAL">
      <formula>LEFT(I7,LEN("FAL"))="FAL"</formula>
    </cfRule>
    <cfRule type="beginsWith" dxfId="5069" priority="846" operator="beginsWith" text="OK">
      <formula>LEFT(I7,LEN("OK"))="OK"</formula>
    </cfRule>
  </conditionalFormatting>
  <conditionalFormatting sqref="I7">
    <cfRule type="beginsWith" dxfId="5068" priority="843" operator="beginsWith" text="ATR">
      <formula>LEFT(I7,LEN("ATR"))="ATR"</formula>
    </cfRule>
  </conditionalFormatting>
  <conditionalFormatting sqref="I7">
    <cfRule type="beginsWith" dxfId="5067" priority="842" operator="beginsWith" text="ATD">
      <formula>LEFT(I7,LEN("ATD"))="ATD"</formula>
    </cfRule>
  </conditionalFormatting>
  <conditionalFormatting sqref="I7">
    <cfRule type="beginsWith" dxfId="5066" priority="841" operator="beginsWith" text="DP">
      <formula>LEFT(I7,LEN("DP"))="DP"</formula>
    </cfRule>
  </conditionalFormatting>
  <conditionalFormatting sqref="I10">
    <cfRule type="beginsWith" dxfId="5065" priority="839" operator="beginsWith" text="FER">
      <formula>LEFT(I10,LEN("FER"))="FER"</formula>
    </cfRule>
    <cfRule type="beginsWith" dxfId="5064" priority="840" operator="beginsWith" text="FRS">
      <formula>LEFT(I10,LEN("FRS"))="FRS"</formula>
    </cfRule>
  </conditionalFormatting>
  <conditionalFormatting sqref="I10">
    <cfRule type="beginsWith" dxfId="5063" priority="838" operator="beginsWith" text="NT">
      <formula>LEFT(I10,LEN("NT"))="NT"</formula>
    </cfRule>
  </conditionalFormatting>
  <conditionalFormatting sqref="I10">
    <cfRule type="beginsWith" dxfId="5062" priority="835" operator="beginsWith" text="ANT">
      <formula>LEFT(I10,LEN("ANT"))="ANT"</formula>
    </cfRule>
    <cfRule type="beginsWith" dxfId="5061" priority="836" operator="beginsWith" text="FAL">
      <formula>LEFT(I10,LEN("FAL"))="FAL"</formula>
    </cfRule>
    <cfRule type="beginsWith" dxfId="5060" priority="837" operator="beginsWith" text="OK">
      <formula>LEFT(I10,LEN("OK"))="OK"</formula>
    </cfRule>
  </conditionalFormatting>
  <conditionalFormatting sqref="I10">
    <cfRule type="beginsWith" dxfId="5059" priority="834" operator="beginsWith" text="ATR">
      <formula>LEFT(I10,LEN("ATR"))="ATR"</formula>
    </cfRule>
  </conditionalFormatting>
  <conditionalFormatting sqref="I10">
    <cfRule type="beginsWith" dxfId="5058" priority="833" operator="beginsWith" text="ATD">
      <formula>LEFT(I10,LEN("ATD"))="ATD"</formula>
    </cfRule>
  </conditionalFormatting>
  <conditionalFormatting sqref="I10">
    <cfRule type="beginsWith" dxfId="5057" priority="832" stopIfTrue="1" operator="beginsWith" text="DP">
      <formula>LEFT(I10,LEN("DP"))="DP"</formula>
    </cfRule>
  </conditionalFormatting>
  <conditionalFormatting sqref="I9">
    <cfRule type="beginsWith" dxfId="5056" priority="830" operator="beginsWith" text="FER">
      <formula>LEFT(I9,LEN("FER"))="FER"</formula>
    </cfRule>
    <cfRule type="beginsWith" dxfId="5055" priority="831" operator="beginsWith" text="FRS">
      <formula>LEFT(I9,LEN("FRS"))="FRS"</formula>
    </cfRule>
  </conditionalFormatting>
  <conditionalFormatting sqref="I9">
    <cfRule type="beginsWith" dxfId="5054" priority="829" operator="beginsWith" text="NT">
      <formula>LEFT(I9,LEN("NT"))="NT"</formula>
    </cfRule>
  </conditionalFormatting>
  <conditionalFormatting sqref="I9">
    <cfRule type="beginsWith" dxfId="5053" priority="826" operator="beginsWith" text="ANT">
      <formula>LEFT(I9,LEN("ANT"))="ANT"</formula>
    </cfRule>
    <cfRule type="beginsWith" dxfId="5052" priority="827" operator="beginsWith" text="FAL">
      <formula>LEFT(I9,LEN("FAL"))="FAL"</formula>
    </cfRule>
    <cfRule type="beginsWith" dxfId="5051" priority="828" operator="beginsWith" text="OK">
      <formula>LEFT(I9,LEN("OK"))="OK"</formula>
    </cfRule>
  </conditionalFormatting>
  <conditionalFormatting sqref="I9">
    <cfRule type="beginsWith" dxfId="5050" priority="825" operator="beginsWith" text="ATR">
      <formula>LEFT(I9,LEN("ATR"))="ATR"</formula>
    </cfRule>
  </conditionalFormatting>
  <conditionalFormatting sqref="I9">
    <cfRule type="beginsWith" dxfId="5049" priority="824" operator="beginsWith" text="ATD">
      <formula>LEFT(I9,LEN("ATD"))="ATD"</formula>
    </cfRule>
  </conditionalFormatting>
  <conditionalFormatting sqref="I9">
    <cfRule type="beginsWith" dxfId="5048" priority="823" operator="beginsWith" text="DP">
      <formula>LEFT(I9,LEN("DP"))="DP"</formula>
    </cfRule>
  </conditionalFormatting>
  <conditionalFormatting sqref="I12">
    <cfRule type="beginsWith" dxfId="5047" priority="821" operator="beginsWith" text="FER">
      <formula>LEFT(I12,LEN("FER"))="FER"</formula>
    </cfRule>
    <cfRule type="beginsWith" dxfId="5046" priority="822" operator="beginsWith" text="FRS">
      <formula>LEFT(I12,LEN("FRS"))="FRS"</formula>
    </cfRule>
  </conditionalFormatting>
  <conditionalFormatting sqref="I12">
    <cfRule type="beginsWith" dxfId="5045" priority="820" operator="beginsWith" text="NT">
      <formula>LEFT(I12,LEN("NT"))="NT"</formula>
    </cfRule>
  </conditionalFormatting>
  <conditionalFormatting sqref="I12">
    <cfRule type="beginsWith" dxfId="5044" priority="817" operator="beginsWith" text="ANT">
      <formula>LEFT(I12,LEN("ANT"))="ANT"</formula>
    </cfRule>
    <cfRule type="beginsWith" dxfId="5043" priority="818" operator="beginsWith" text="FAL">
      <formula>LEFT(I12,LEN("FAL"))="FAL"</formula>
    </cfRule>
    <cfRule type="beginsWith" dxfId="5042" priority="819" operator="beginsWith" text="OK">
      <formula>LEFT(I12,LEN("OK"))="OK"</formula>
    </cfRule>
  </conditionalFormatting>
  <conditionalFormatting sqref="I12">
    <cfRule type="beginsWith" dxfId="5041" priority="816" operator="beginsWith" text="ATR">
      <formula>LEFT(I12,LEN("ATR"))="ATR"</formula>
    </cfRule>
  </conditionalFormatting>
  <conditionalFormatting sqref="I12">
    <cfRule type="beginsWith" dxfId="5040" priority="815" operator="beginsWith" text="ATD">
      <formula>LEFT(I12,LEN("ATD"))="ATD"</formula>
    </cfRule>
  </conditionalFormatting>
  <conditionalFormatting sqref="I12">
    <cfRule type="beginsWith" dxfId="5039" priority="814" operator="beginsWith" text="DP">
      <formula>LEFT(I12,LEN("DP"))="DP"</formula>
    </cfRule>
  </conditionalFormatting>
  <conditionalFormatting sqref="I11">
    <cfRule type="beginsWith" dxfId="5038" priority="812" operator="beginsWith" text="FER">
      <formula>LEFT(I11,LEN("FER"))="FER"</formula>
    </cfRule>
    <cfRule type="beginsWith" dxfId="5037" priority="813" operator="beginsWith" text="FRS">
      <formula>LEFT(I11,LEN("FRS"))="FRS"</formula>
    </cfRule>
  </conditionalFormatting>
  <conditionalFormatting sqref="I11">
    <cfRule type="beginsWith" dxfId="5036" priority="811" operator="beginsWith" text="NT">
      <formula>LEFT(I11,LEN("NT"))="NT"</formula>
    </cfRule>
  </conditionalFormatting>
  <conditionalFormatting sqref="I11">
    <cfRule type="beginsWith" dxfId="5035" priority="808" operator="beginsWith" text="ANT">
      <formula>LEFT(I11,LEN("ANT"))="ANT"</formula>
    </cfRule>
    <cfRule type="beginsWith" dxfId="5034" priority="809" operator="beginsWith" text="FAL">
      <formula>LEFT(I11,LEN("FAL"))="FAL"</formula>
    </cfRule>
    <cfRule type="beginsWith" dxfId="5033" priority="810" operator="beginsWith" text="OK">
      <formula>LEFT(I11,LEN("OK"))="OK"</formula>
    </cfRule>
  </conditionalFormatting>
  <conditionalFormatting sqref="I11">
    <cfRule type="beginsWith" dxfId="5032" priority="807" operator="beginsWith" text="ATR">
      <formula>LEFT(I11,LEN("ATR"))="ATR"</formula>
    </cfRule>
  </conditionalFormatting>
  <conditionalFormatting sqref="I11">
    <cfRule type="beginsWith" dxfId="5031" priority="806" operator="beginsWith" text="ATD">
      <formula>LEFT(I11,LEN("ATD"))="ATD"</formula>
    </cfRule>
  </conditionalFormatting>
  <conditionalFormatting sqref="I11">
    <cfRule type="beginsWith" dxfId="5030" priority="805" operator="beginsWith" text="DP">
      <formula>LEFT(I11,LEN("DP"))="DP"</formula>
    </cfRule>
  </conditionalFormatting>
  <conditionalFormatting sqref="I14">
    <cfRule type="beginsWith" dxfId="5029" priority="803" operator="beginsWith" text="FER">
      <formula>LEFT(I14,LEN("FER"))="FER"</formula>
    </cfRule>
    <cfRule type="beginsWith" dxfId="5028" priority="804" operator="beginsWith" text="FRS">
      <formula>LEFT(I14,LEN("FRS"))="FRS"</formula>
    </cfRule>
  </conditionalFormatting>
  <conditionalFormatting sqref="I14">
    <cfRule type="beginsWith" dxfId="5027" priority="802" operator="beginsWith" text="NT">
      <formula>LEFT(I14,LEN("NT"))="NT"</formula>
    </cfRule>
  </conditionalFormatting>
  <conditionalFormatting sqref="I14">
    <cfRule type="beginsWith" dxfId="5026" priority="799" operator="beginsWith" text="ANT">
      <formula>LEFT(I14,LEN("ANT"))="ANT"</formula>
    </cfRule>
    <cfRule type="beginsWith" dxfId="5025" priority="800" operator="beginsWith" text="FAL">
      <formula>LEFT(I14,LEN("FAL"))="FAL"</formula>
    </cfRule>
    <cfRule type="beginsWith" dxfId="5024" priority="801" operator="beginsWith" text="OK">
      <formula>LEFT(I14,LEN("OK"))="OK"</formula>
    </cfRule>
  </conditionalFormatting>
  <conditionalFormatting sqref="I14">
    <cfRule type="beginsWith" dxfId="5023" priority="798" operator="beginsWith" text="ATR">
      <formula>LEFT(I14,LEN("ATR"))="ATR"</formula>
    </cfRule>
  </conditionalFormatting>
  <conditionalFormatting sqref="I14">
    <cfRule type="beginsWith" dxfId="5022" priority="797" operator="beginsWith" text="ATD">
      <formula>LEFT(I14,LEN("ATD"))="ATD"</formula>
    </cfRule>
  </conditionalFormatting>
  <conditionalFormatting sqref="I14">
    <cfRule type="beginsWith" dxfId="5021" priority="796" stopIfTrue="1" operator="beginsWith" text="DP">
      <formula>LEFT(I14,LEN("DP"))="DP"</formula>
    </cfRule>
  </conditionalFormatting>
  <conditionalFormatting sqref="I13">
    <cfRule type="beginsWith" dxfId="5020" priority="794" operator="beginsWith" text="FER">
      <formula>LEFT(I13,LEN("FER"))="FER"</formula>
    </cfRule>
    <cfRule type="beginsWith" dxfId="5019" priority="795" operator="beginsWith" text="FRS">
      <formula>LEFT(I13,LEN("FRS"))="FRS"</formula>
    </cfRule>
  </conditionalFormatting>
  <conditionalFormatting sqref="I13">
    <cfRule type="beginsWith" dxfId="5018" priority="793" operator="beginsWith" text="NT">
      <formula>LEFT(I13,LEN("NT"))="NT"</formula>
    </cfRule>
  </conditionalFormatting>
  <conditionalFormatting sqref="I13">
    <cfRule type="beginsWith" dxfId="5017" priority="790" operator="beginsWith" text="ANT">
      <formula>LEFT(I13,LEN("ANT"))="ANT"</formula>
    </cfRule>
    <cfRule type="beginsWith" dxfId="5016" priority="791" operator="beginsWith" text="FAL">
      <formula>LEFT(I13,LEN("FAL"))="FAL"</formula>
    </cfRule>
    <cfRule type="beginsWith" dxfId="5015" priority="792" operator="beginsWith" text="OK">
      <formula>LEFT(I13,LEN("OK"))="OK"</formula>
    </cfRule>
  </conditionalFormatting>
  <conditionalFormatting sqref="I13">
    <cfRule type="beginsWith" dxfId="5014" priority="789" operator="beginsWith" text="ATR">
      <formula>LEFT(I13,LEN("ATR"))="ATR"</formula>
    </cfRule>
  </conditionalFormatting>
  <conditionalFormatting sqref="I13">
    <cfRule type="beginsWith" dxfId="5013" priority="788" operator="beginsWith" text="ATD">
      <formula>LEFT(I13,LEN("ATD"))="ATD"</formula>
    </cfRule>
  </conditionalFormatting>
  <conditionalFormatting sqref="I13">
    <cfRule type="beginsWith" dxfId="5012" priority="787" operator="beginsWith" text="DP">
      <formula>LEFT(I13,LEN("DP"))="DP"</formula>
    </cfRule>
  </conditionalFormatting>
  <conditionalFormatting sqref="I16">
    <cfRule type="beginsWith" dxfId="5011" priority="785" operator="beginsWith" text="FER">
      <formula>LEFT(I16,LEN("FER"))="FER"</formula>
    </cfRule>
    <cfRule type="beginsWith" dxfId="5010" priority="786" operator="beginsWith" text="FRS">
      <formula>LEFT(I16,LEN("FRS"))="FRS"</formula>
    </cfRule>
  </conditionalFormatting>
  <conditionalFormatting sqref="I16">
    <cfRule type="beginsWith" dxfId="5009" priority="784" operator="beginsWith" text="NT">
      <formula>LEFT(I16,LEN("NT"))="NT"</formula>
    </cfRule>
  </conditionalFormatting>
  <conditionalFormatting sqref="I16">
    <cfRule type="beginsWith" dxfId="5008" priority="781" operator="beginsWith" text="ANT">
      <formula>LEFT(I16,LEN("ANT"))="ANT"</formula>
    </cfRule>
    <cfRule type="beginsWith" dxfId="5007" priority="782" operator="beginsWith" text="FAL">
      <formula>LEFT(I16,LEN("FAL"))="FAL"</formula>
    </cfRule>
    <cfRule type="beginsWith" dxfId="5006" priority="783" operator="beginsWith" text="OK">
      <formula>LEFT(I16,LEN("OK"))="OK"</formula>
    </cfRule>
  </conditionalFormatting>
  <conditionalFormatting sqref="I16">
    <cfRule type="beginsWith" dxfId="5005" priority="780" operator="beginsWith" text="ATR">
      <formula>LEFT(I16,LEN("ATR"))="ATR"</formula>
    </cfRule>
  </conditionalFormatting>
  <conditionalFormatting sqref="I16">
    <cfRule type="beginsWith" dxfId="5004" priority="779" operator="beginsWith" text="ATD">
      <formula>LEFT(I16,LEN("ATD"))="ATD"</formula>
    </cfRule>
  </conditionalFormatting>
  <conditionalFormatting sqref="I16">
    <cfRule type="beginsWith" dxfId="5003" priority="778" operator="beginsWith" text="DP">
      <formula>LEFT(I16,LEN("DP"))="DP"</formula>
    </cfRule>
  </conditionalFormatting>
  <conditionalFormatting sqref="I15">
    <cfRule type="beginsWith" dxfId="5002" priority="776" operator="beginsWith" text="FER">
      <formula>LEFT(I15,LEN("FER"))="FER"</formula>
    </cfRule>
    <cfRule type="beginsWith" dxfId="5001" priority="777" operator="beginsWith" text="FRS">
      <formula>LEFT(I15,LEN("FRS"))="FRS"</formula>
    </cfRule>
  </conditionalFormatting>
  <conditionalFormatting sqref="I15">
    <cfRule type="beginsWith" dxfId="5000" priority="775" operator="beginsWith" text="NT">
      <formula>LEFT(I15,LEN("NT"))="NT"</formula>
    </cfRule>
  </conditionalFormatting>
  <conditionalFormatting sqref="I15">
    <cfRule type="beginsWith" dxfId="4999" priority="772" operator="beginsWith" text="ANT">
      <formula>LEFT(I15,LEN("ANT"))="ANT"</formula>
    </cfRule>
    <cfRule type="beginsWith" dxfId="4998" priority="773" operator="beginsWith" text="FAL">
      <formula>LEFT(I15,LEN("FAL"))="FAL"</formula>
    </cfRule>
    <cfRule type="beginsWith" dxfId="4997" priority="774" operator="beginsWith" text="OK">
      <formula>LEFT(I15,LEN("OK"))="OK"</formula>
    </cfRule>
  </conditionalFormatting>
  <conditionalFormatting sqref="I15">
    <cfRule type="beginsWith" dxfId="4996" priority="771" operator="beginsWith" text="ATR">
      <formula>LEFT(I15,LEN("ATR"))="ATR"</formula>
    </cfRule>
  </conditionalFormatting>
  <conditionalFormatting sqref="I15">
    <cfRule type="beginsWith" dxfId="4995" priority="770" operator="beginsWith" text="ATD">
      <formula>LEFT(I15,LEN("ATD"))="ATD"</formula>
    </cfRule>
  </conditionalFormatting>
  <conditionalFormatting sqref="I15">
    <cfRule type="beginsWith" dxfId="4994" priority="769" operator="beginsWith" text="DP">
      <formula>LEFT(I15,LEN("DP"))="DP"</formula>
    </cfRule>
  </conditionalFormatting>
  <conditionalFormatting sqref="I18">
    <cfRule type="beginsWith" dxfId="4993" priority="767" operator="beginsWith" text="FER">
      <formula>LEFT(I18,LEN("FER"))="FER"</formula>
    </cfRule>
    <cfRule type="beginsWith" dxfId="4992" priority="768" operator="beginsWith" text="FRS">
      <formula>LEFT(I18,LEN("FRS"))="FRS"</formula>
    </cfRule>
  </conditionalFormatting>
  <conditionalFormatting sqref="I18">
    <cfRule type="beginsWith" dxfId="4991" priority="766" operator="beginsWith" text="NT">
      <formula>LEFT(I18,LEN("NT"))="NT"</formula>
    </cfRule>
  </conditionalFormatting>
  <conditionalFormatting sqref="I18">
    <cfRule type="beginsWith" dxfId="4990" priority="763" operator="beginsWith" text="ANT">
      <formula>LEFT(I18,LEN("ANT"))="ANT"</formula>
    </cfRule>
    <cfRule type="beginsWith" dxfId="4989" priority="764" operator="beginsWith" text="FAL">
      <formula>LEFT(I18,LEN("FAL"))="FAL"</formula>
    </cfRule>
    <cfRule type="beginsWith" dxfId="4988" priority="765" operator="beginsWith" text="OK">
      <formula>LEFT(I18,LEN("OK"))="OK"</formula>
    </cfRule>
  </conditionalFormatting>
  <conditionalFormatting sqref="I18">
    <cfRule type="beginsWith" dxfId="4987" priority="762" operator="beginsWith" text="ATR">
      <formula>LEFT(I18,LEN("ATR"))="ATR"</formula>
    </cfRule>
  </conditionalFormatting>
  <conditionalFormatting sqref="I18">
    <cfRule type="beginsWith" dxfId="4986" priority="761" operator="beginsWith" text="ATD">
      <formula>LEFT(I18,LEN("ATD"))="ATD"</formula>
    </cfRule>
  </conditionalFormatting>
  <conditionalFormatting sqref="I18">
    <cfRule type="beginsWith" dxfId="4985" priority="760" stopIfTrue="1" operator="beginsWith" text="DP">
      <formula>LEFT(I18,LEN("DP"))="DP"</formula>
    </cfRule>
  </conditionalFormatting>
  <conditionalFormatting sqref="I17">
    <cfRule type="beginsWith" dxfId="4984" priority="758" operator="beginsWith" text="FER">
      <formula>LEFT(I17,LEN("FER"))="FER"</formula>
    </cfRule>
    <cfRule type="beginsWith" dxfId="4983" priority="759" operator="beginsWith" text="FRS">
      <formula>LEFT(I17,LEN("FRS"))="FRS"</formula>
    </cfRule>
  </conditionalFormatting>
  <conditionalFormatting sqref="I17">
    <cfRule type="beginsWith" dxfId="4982" priority="757" operator="beginsWith" text="NT">
      <formula>LEFT(I17,LEN("NT"))="NT"</formula>
    </cfRule>
  </conditionalFormatting>
  <conditionalFormatting sqref="I17">
    <cfRule type="beginsWith" dxfId="4981" priority="754" operator="beginsWith" text="ANT">
      <formula>LEFT(I17,LEN("ANT"))="ANT"</formula>
    </cfRule>
    <cfRule type="beginsWith" dxfId="4980" priority="755" operator="beginsWith" text="FAL">
      <formula>LEFT(I17,LEN("FAL"))="FAL"</formula>
    </cfRule>
    <cfRule type="beginsWith" dxfId="4979" priority="756" operator="beginsWith" text="OK">
      <formula>LEFT(I17,LEN("OK"))="OK"</formula>
    </cfRule>
  </conditionalFormatting>
  <conditionalFormatting sqref="I17">
    <cfRule type="beginsWith" dxfId="4978" priority="753" operator="beginsWith" text="ATR">
      <formula>LEFT(I17,LEN("ATR"))="ATR"</formula>
    </cfRule>
  </conditionalFormatting>
  <conditionalFormatting sqref="I17">
    <cfRule type="beginsWith" dxfId="4977" priority="752" operator="beginsWith" text="ATD">
      <formula>LEFT(I17,LEN("ATD"))="ATD"</formula>
    </cfRule>
  </conditionalFormatting>
  <conditionalFormatting sqref="I17">
    <cfRule type="beginsWith" dxfId="4976" priority="751" operator="beginsWith" text="DP">
      <formula>LEFT(I17,LEN("DP"))="DP"</formula>
    </cfRule>
  </conditionalFormatting>
  <conditionalFormatting sqref="I20">
    <cfRule type="beginsWith" dxfId="4975" priority="749" operator="beginsWith" text="FER">
      <formula>LEFT(I20,LEN("FER"))="FER"</formula>
    </cfRule>
    <cfRule type="beginsWith" dxfId="4974" priority="750" operator="beginsWith" text="FRS">
      <formula>LEFT(I20,LEN("FRS"))="FRS"</formula>
    </cfRule>
  </conditionalFormatting>
  <conditionalFormatting sqref="I20">
    <cfRule type="beginsWith" dxfId="4973" priority="748" operator="beginsWith" text="NT">
      <formula>LEFT(I20,LEN("NT"))="NT"</formula>
    </cfRule>
  </conditionalFormatting>
  <conditionalFormatting sqref="I20">
    <cfRule type="beginsWith" dxfId="4972" priority="745" operator="beginsWith" text="ANT">
      <formula>LEFT(I20,LEN("ANT"))="ANT"</formula>
    </cfRule>
    <cfRule type="beginsWith" dxfId="4971" priority="746" operator="beginsWith" text="FAL">
      <formula>LEFT(I20,LEN("FAL"))="FAL"</formula>
    </cfRule>
    <cfRule type="beginsWith" dxfId="4970" priority="747" operator="beginsWith" text="OK">
      <formula>LEFT(I20,LEN("OK"))="OK"</formula>
    </cfRule>
  </conditionalFormatting>
  <conditionalFormatting sqref="I20">
    <cfRule type="beginsWith" dxfId="4969" priority="744" operator="beginsWith" text="ATR">
      <formula>LEFT(I20,LEN("ATR"))="ATR"</formula>
    </cfRule>
  </conditionalFormatting>
  <conditionalFormatting sqref="I20">
    <cfRule type="beginsWith" dxfId="4968" priority="743" operator="beginsWith" text="ATD">
      <formula>LEFT(I20,LEN("ATD"))="ATD"</formula>
    </cfRule>
  </conditionalFormatting>
  <conditionalFormatting sqref="I20">
    <cfRule type="beginsWith" dxfId="4967" priority="742" operator="beginsWith" text="DP">
      <formula>LEFT(I20,LEN("DP"))="DP"</formula>
    </cfRule>
  </conditionalFormatting>
  <conditionalFormatting sqref="I19">
    <cfRule type="beginsWith" dxfId="4966" priority="740" operator="beginsWith" text="FER">
      <formula>LEFT(I19,LEN("FER"))="FER"</formula>
    </cfRule>
    <cfRule type="beginsWith" dxfId="4965" priority="741" operator="beginsWith" text="FRS">
      <formula>LEFT(I19,LEN("FRS"))="FRS"</formula>
    </cfRule>
  </conditionalFormatting>
  <conditionalFormatting sqref="I19">
    <cfRule type="beginsWith" dxfId="4964" priority="739" operator="beginsWith" text="NT">
      <formula>LEFT(I19,LEN("NT"))="NT"</formula>
    </cfRule>
  </conditionalFormatting>
  <conditionalFormatting sqref="I19">
    <cfRule type="beginsWith" dxfId="4963" priority="736" operator="beginsWith" text="ANT">
      <formula>LEFT(I19,LEN("ANT"))="ANT"</formula>
    </cfRule>
    <cfRule type="beginsWith" dxfId="4962" priority="737" operator="beginsWith" text="FAL">
      <formula>LEFT(I19,LEN("FAL"))="FAL"</formula>
    </cfRule>
    <cfRule type="beginsWith" dxfId="4961" priority="738" operator="beginsWith" text="OK">
      <formula>LEFT(I19,LEN("OK"))="OK"</formula>
    </cfRule>
  </conditionalFormatting>
  <conditionalFormatting sqref="I19">
    <cfRule type="beginsWith" dxfId="4960" priority="735" operator="beginsWith" text="ATR">
      <formula>LEFT(I19,LEN("ATR"))="ATR"</formula>
    </cfRule>
  </conditionalFormatting>
  <conditionalFormatting sqref="I19">
    <cfRule type="beginsWith" dxfId="4959" priority="734" operator="beginsWith" text="ATD">
      <formula>LEFT(I19,LEN("ATD"))="ATD"</formula>
    </cfRule>
  </conditionalFormatting>
  <conditionalFormatting sqref="I19">
    <cfRule type="beginsWith" dxfId="4958" priority="733" operator="beginsWith" text="DP">
      <formula>LEFT(I19,LEN("DP"))="DP"</formula>
    </cfRule>
  </conditionalFormatting>
  <conditionalFormatting sqref="I22">
    <cfRule type="beginsWith" dxfId="4957" priority="731" operator="beginsWith" text="FER">
      <formula>LEFT(I22,LEN("FER"))="FER"</formula>
    </cfRule>
    <cfRule type="beginsWith" dxfId="4956" priority="732" operator="beginsWith" text="FRS">
      <formula>LEFT(I22,LEN("FRS"))="FRS"</formula>
    </cfRule>
  </conditionalFormatting>
  <conditionalFormatting sqref="I22">
    <cfRule type="beginsWith" dxfId="4955" priority="730" operator="beginsWith" text="NT">
      <formula>LEFT(I22,LEN("NT"))="NT"</formula>
    </cfRule>
  </conditionalFormatting>
  <conditionalFormatting sqref="I22">
    <cfRule type="beginsWith" dxfId="4954" priority="727" operator="beginsWith" text="ANT">
      <formula>LEFT(I22,LEN("ANT"))="ANT"</formula>
    </cfRule>
    <cfRule type="beginsWith" dxfId="4953" priority="728" operator="beginsWith" text="FAL">
      <formula>LEFT(I22,LEN("FAL"))="FAL"</formula>
    </cfRule>
    <cfRule type="beginsWith" dxfId="4952" priority="729" operator="beginsWith" text="OK">
      <formula>LEFT(I22,LEN("OK"))="OK"</formula>
    </cfRule>
  </conditionalFormatting>
  <conditionalFormatting sqref="I22">
    <cfRule type="beginsWith" dxfId="4951" priority="726" operator="beginsWith" text="ATR">
      <formula>LEFT(I22,LEN("ATR"))="ATR"</formula>
    </cfRule>
  </conditionalFormatting>
  <conditionalFormatting sqref="I22">
    <cfRule type="beginsWith" dxfId="4950" priority="725" operator="beginsWith" text="ATD">
      <formula>LEFT(I22,LEN("ATD"))="ATD"</formula>
    </cfRule>
  </conditionalFormatting>
  <conditionalFormatting sqref="I22">
    <cfRule type="beginsWith" dxfId="4949" priority="724" stopIfTrue="1" operator="beginsWith" text="DP">
      <formula>LEFT(I22,LEN("DP"))="DP"</formula>
    </cfRule>
  </conditionalFormatting>
  <conditionalFormatting sqref="I21">
    <cfRule type="beginsWith" dxfId="4948" priority="722" operator="beginsWith" text="FER">
      <formula>LEFT(I21,LEN("FER"))="FER"</formula>
    </cfRule>
    <cfRule type="beginsWith" dxfId="4947" priority="723" operator="beginsWith" text="FRS">
      <formula>LEFT(I21,LEN("FRS"))="FRS"</formula>
    </cfRule>
  </conditionalFormatting>
  <conditionalFormatting sqref="I21">
    <cfRule type="beginsWith" dxfId="4946" priority="721" operator="beginsWith" text="NT">
      <formula>LEFT(I21,LEN("NT"))="NT"</formula>
    </cfRule>
  </conditionalFormatting>
  <conditionalFormatting sqref="I21">
    <cfRule type="beginsWith" dxfId="4945" priority="718" operator="beginsWith" text="ANT">
      <formula>LEFT(I21,LEN("ANT"))="ANT"</formula>
    </cfRule>
    <cfRule type="beginsWith" dxfId="4944" priority="719" operator="beginsWith" text="FAL">
      <formula>LEFT(I21,LEN("FAL"))="FAL"</formula>
    </cfRule>
    <cfRule type="beginsWith" dxfId="4943" priority="720" operator="beginsWith" text="OK">
      <formula>LEFT(I21,LEN("OK"))="OK"</formula>
    </cfRule>
  </conditionalFormatting>
  <conditionalFormatting sqref="I21">
    <cfRule type="beginsWith" dxfId="4942" priority="717" operator="beginsWith" text="ATR">
      <formula>LEFT(I21,LEN("ATR"))="ATR"</formula>
    </cfRule>
  </conditionalFormatting>
  <conditionalFormatting sqref="I21">
    <cfRule type="beginsWith" dxfId="4941" priority="716" operator="beginsWith" text="ATD">
      <formula>LEFT(I21,LEN("ATD"))="ATD"</formula>
    </cfRule>
  </conditionalFormatting>
  <conditionalFormatting sqref="I21">
    <cfRule type="beginsWith" dxfId="4940" priority="715" operator="beginsWith" text="DP">
      <formula>LEFT(I21,LEN("DP"))="DP"</formula>
    </cfRule>
  </conditionalFormatting>
  <conditionalFormatting sqref="I24">
    <cfRule type="beginsWith" dxfId="4939" priority="713" operator="beginsWith" text="FER">
      <formula>LEFT(I24,LEN("FER"))="FER"</formula>
    </cfRule>
    <cfRule type="beginsWith" dxfId="4938" priority="714" operator="beginsWith" text="FRS">
      <formula>LEFT(I24,LEN("FRS"))="FRS"</formula>
    </cfRule>
  </conditionalFormatting>
  <conditionalFormatting sqref="I24">
    <cfRule type="beginsWith" dxfId="4937" priority="712" operator="beginsWith" text="NT">
      <formula>LEFT(I24,LEN("NT"))="NT"</formula>
    </cfRule>
  </conditionalFormatting>
  <conditionalFormatting sqref="I24">
    <cfRule type="beginsWith" dxfId="4936" priority="709" operator="beginsWith" text="ANT">
      <formula>LEFT(I24,LEN("ANT"))="ANT"</formula>
    </cfRule>
    <cfRule type="beginsWith" dxfId="4935" priority="710" operator="beginsWith" text="FAL">
      <formula>LEFT(I24,LEN("FAL"))="FAL"</formula>
    </cfRule>
    <cfRule type="beginsWith" dxfId="4934" priority="711" operator="beginsWith" text="OK">
      <formula>LEFT(I24,LEN("OK"))="OK"</formula>
    </cfRule>
  </conditionalFormatting>
  <conditionalFormatting sqref="I24">
    <cfRule type="beginsWith" dxfId="4933" priority="708" operator="beginsWith" text="ATR">
      <formula>LEFT(I24,LEN("ATR"))="ATR"</formula>
    </cfRule>
  </conditionalFormatting>
  <conditionalFormatting sqref="I24">
    <cfRule type="beginsWith" dxfId="4932" priority="707" operator="beginsWith" text="ATD">
      <formula>LEFT(I24,LEN("ATD"))="ATD"</formula>
    </cfRule>
  </conditionalFormatting>
  <conditionalFormatting sqref="I24">
    <cfRule type="beginsWith" dxfId="4931" priority="706" operator="beginsWith" text="DP">
      <formula>LEFT(I24,LEN("DP"))="DP"</formula>
    </cfRule>
  </conditionalFormatting>
  <conditionalFormatting sqref="I23">
    <cfRule type="beginsWith" dxfId="4930" priority="704" operator="beginsWith" text="FER">
      <formula>LEFT(I23,LEN("FER"))="FER"</formula>
    </cfRule>
    <cfRule type="beginsWith" dxfId="4929" priority="705" operator="beginsWith" text="FRS">
      <formula>LEFT(I23,LEN("FRS"))="FRS"</formula>
    </cfRule>
  </conditionalFormatting>
  <conditionalFormatting sqref="I23">
    <cfRule type="beginsWith" dxfId="4928" priority="703" operator="beginsWith" text="NT">
      <formula>LEFT(I23,LEN("NT"))="NT"</formula>
    </cfRule>
  </conditionalFormatting>
  <conditionalFormatting sqref="I23">
    <cfRule type="beginsWith" dxfId="4927" priority="700" operator="beginsWith" text="ANT">
      <formula>LEFT(I23,LEN("ANT"))="ANT"</formula>
    </cfRule>
    <cfRule type="beginsWith" dxfId="4926" priority="701" operator="beginsWith" text="FAL">
      <formula>LEFT(I23,LEN("FAL"))="FAL"</formula>
    </cfRule>
    <cfRule type="beginsWith" dxfId="4925" priority="702" operator="beginsWith" text="OK">
      <formula>LEFT(I23,LEN("OK"))="OK"</formula>
    </cfRule>
  </conditionalFormatting>
  <conditionalFormatting sqref="I23">
    <cfRule type="beginsWith" dxfId="4924" priority="699" operator="beginsWith" text="ATR">
      <formula>LEFT(I23,LEN("ATR"))="ATR"</formula>
    </cfRule>
  </conditionalFormatting>
  <conditionalFormatting sqref="I23">
    <cfRule type="beginsWith" dxfId="4923" priority="698" operator="beginsWith" text="ATD">
      <formula>LEFT(I23,LEN("ATD"))="ATD"</formula>
    </cfRule>
  </conditionalFormatting>
  <conditionalFormatting sqref="I23">
    <cfRule type="beginsWith" dxfId="4922" priority="697" operator="beginsWith" text="DP">
      <formula>LEFT(I23,LEN("DP"))="DP"</formula>
    </cfRule>
  </conditionalFormatting>
  <conditionalFormatting sqref="I26">
    <cfRule type="beginsWith" dxfId="4921" priority="695" operator="beginsWith" text="FER">
      <formula>LEFT(I26,LEN("FER"))="FER"</formula>
    </cfRule>
    <cfRule type="beginsWith" dxfId="4920" priority="696" operator="beginsWith" text="FRS">
      <formula>LEFT(I26,LEN("FRS"))="FRS"</formula>
    </cfRule>
  </conditionalFormatting>
  <conditionalFormatting sqref="I26">
    <cfRule type="beginsWith" dxfId="4919" priority="694" operator="beginsWith" text="NT">
      <formula>LEFT(I26,LEN("NT"))="NT"</formula>
    </cfRule>
  </conditionalFormatting>
  <conditionalFormatting sqref="I26">
    <cfRule type="beginsWith" dxfId="4918" priority="691" operator="beginsWith" text="ANT">
      <formula>LEFT(I26,LEN("ANT"))="ANT"</formula>
    </cfRule>
    <cfRule type="beginsWith" dxfId="4917" priority="692" operator="beginsWith" text="FAL">
      <formula>LEFT(I26,LEN("FAL"))="FAL"</formula>
    </cfRule>
    <cfRule type="beginsWith" dxfId="4916" priority="693" operator="beginsWith" text="OK">
      <formula>LEFT(I26,LEN("OK"))="OK"</formula>
    </cfRule>
  </conditionalFormatting>
  <conditionalFormatting sqref="I26">
    <cfRule type="beginsWith" dxfId="4915" priority="690" operator="beginsWith" text="ATR">
      <formula>LEFT(I26,LEN("ATR"))="ATR"</formula>
    </cfRule>
  </conditionalFormatting>
  <conditionalFormatting sqref="I26">
    <cfRule type="beginsWith" dxfId="4914" priority="689" operator="beginsWith" text="ATD">
      <formula>LEFT(I26,LEN("ATD"))="ATD"</formula>
    </cfRule>
  </conditionalFormatting>
  <conditionalFormatting sqref="I26">
    <cfRule type="beginsWith" dxfId="4913" priority="688" stopIfTrue="1" operator="beginsWith" text="DP">
      <formula>LEFT(I26,LEN("DP"))="DP"</formula>
    </cfRule>
  </conditionalFormatting>
  <conditionalFormatting sqref="I25">
    <cfRule type="beginsWith" dxfId="4912" priority="686" operator="beginsWith" text="FER">
      <formula>LEFT(I25,LEN("FER"))="FER"</formula>
    </cfRule>
    <cfRule type="beginsWith" dxfId="4911" priority="687" operator="beginsWith" text="FRS">
      <formula>LEFT(I25,LEN("FRS"))="FRS"</formula>
    </cfRule>
  </conditionalFormatting>
  <conditionalFormatting sqref="I25">
    <cfRule type="beginsWith" dxfId="4910" priority="685" operator="beginsWith" text="NT">
      <formula>LEFT(I25,LEN("NT"))="NT"</formula>
    </cfRule>
  </conditionalFormatting>
  <conditionalFormatting sqref="I25">
    <cfRule type="beginsWith" dxfId="4909" priority="682" operator="beginsWith" text="ANT">
      <formula>LEFT(I25,LEN("ANT"))="ANT"</formula>
    </cfRule>
    <cfRule type="beginsWith" dxfId="4908" priority="683" operator="beginsWith" text="FAL">
      <formula>LEFT(I25,LEN("FAL"))="FAL"</formula>
    </cfRule>
    <cfRule type="beginsWith" dxfId="4907" priority="684" operator="beginsWith" text="OK">
      <formula>LEFT(I25,LEN("OK"))="OK"</formula>
    </cfRule>
  </conditionalFormatting>
  <conditionalFormatting sqref="I25">
    <cfRule type="beginsWith" dxfId="4906" priority="681" operator="beginsWith" text="ATR">
      <formula>LEFT(I25,LEN("ATR"))="ATR"</formula>
    </cfRule>
  </conditionalFormatting>
  <conditionalFormatting sqref="I25">
    <cfRule type="beginsWith" dxfId="4905" priority="680" operator="beginsWith" text="ATD">
      <formula>LEFT(I25,LEN("ATD"))="ATD"</formula>
    </cfRule>
  </conditionalFormatting>
  <conditionalFormatting sqref="I25">
    <cfRule type="beginsWith" dxfId="4904" priority="679" operator="beginsWith" text="DP">
      <formula>LEFT(I25,LEN("DP"))="DP"</formula>
    </cfRule>
  </conditionalFormatting>
  <conditionalFormatting sqref="G29:I30">
    <cfRule type="expression" dxfId="4903" priority="675">
      <formula>F27="FERIADO"</formula>
    </cfRule>
    <cfRule type="expression" dxfId="4902" priority="676">
      <formula>F27="FÉRIAS"</formula>
    </cfRule>
    <cfRule type="expression" dxfId="4901" priority="677">
      <formula>F27="ATESTADO"</formula>
    </cfRule>
    <cfRule type="expression" dxfId="4900" priority="678">
      <formula>F27="NTRAB"</formula>
    </cfRule>
  </conditionalFormatting>
  <conditionalFormatting sqref="I27">
    <cfRule type="beginsWith" dxfId="4899" priority="672" operator="beginsWith" text="DP">
      <formula>LEFT(I27,LEN("DP"))="DP"</formula>
    </cfRule>
    <cfRule type="beginsWith" dxfId="4898" priority="673" operator="beginsWith" text="FER">
      <formula>LEFT(I27,LEN("FER"))="FER"</formula>
    </cfRule>
    <cfRule type="beginsWith" dxfId="4897" priority="674" operator="beginsWith" text="FRS">
      <formula>LEFT(I27,LEN("FRS"))="FRS"</formula>
    </cfRule>
  </conditionalFormatting>
  <conditionalFormatting sqref="I27">
    <cfRule type="beginsWith" dxfId="4896" priority="671" operator="beginsWith" text="NT">
      <formula>LEFT(I27,LEN("NT"))="NT"</formula>
    </cfRule>
  </conditionalFormatting>
  <conditionalFormatting sqref="I27">
    <cfRule type="beginsWith" dxfId="4895" priority="668" operator="beginsWith" text="ANT">
      <formula>LEFT(I27,LEN("ANT"))="ANT"</formula>
    </cfRule>
    <cfRule type="beginsWith" dxfId="4894" priority="669" operator="beginsWith" text="FAL">
      <formula>LEFT(I27,LEN("FAL"))="FAL"</formula>
    </cfRule>
    <cfRule type="beginsWith" dxfId="4893" priority="670" operator="beginsWith" text="OK">
      <formula>LEFT(I27,LEN("OK"))="OK"</formula>
    </cfRule>
  </conditionalFormatting>
  <conditionalFormatting sqref="I27">
    <cfRule type="beginsWith" dxfId="4892" priority="667" operator="beginsWith" text="ATR">
      <formula>LEFT(I27,LEN("ATR"))="ATR"</formula>
    </cfRule>
  </conditionalFormatting>
  <conditionalFormatting sqref="I27">
    <cfRule type="beginsWith" dxfId="4891" priority="666" operator="beginsWith" text="ATD">
      <formula>LEFT(I27,LEN("ATD"))="ATD"</formula>
    </cfRule>
  </conditionalFormatting>
  <conditionalFormatting sqref="I28">
    <cfRule type="beginsWith" dxfId="4890" priority="664" operator="beginsWith" text="FER">
      <formula>LEFT(I28,LEN("FER"))="FER"</formula>
    </cfRule>
    <cfRule type="beginsWith" dxfId="4889" priority="665" operator="beginsWith" text="FRS">
      <formula>LEFT(I28,LEN("FRS"))="FRS"</formula>
    </cfRule>
  </conditionalFormatting>
  <conditionalFormatting sqref="I28">
    <cfRule type="beginsWith" dxfId="4888" priority="663" operator="beginsWith" text="NT">
      <formula>LEFT(I28,LEN("NT"))="NT"</formula>
    </cfRule>
  </conditionalFormatting>
  <conditionalFormatting sqref="I28">
    <cfRule type="beginsWith" dxfId="4887" priority="660" operator="beginsWith" text="ANT">
      <formula>LEFT(I28,LEN("ANT"))="ANT"</formula>
    </cfRule>
    <cfRule type="beginsWith" dxfId="4886" priority="661" operator="beginsWith" text="FAL">
      <formula>LEFT(I28,LEN("FAL"))="FAL"</formula>
    </cfRule>
    <cfRule type="beginsWith" dxfId="4885" priority="662" operator="beginsWith" text="OK">
      <formula>LEFT(I28,LEN("OK"))="OK"</formula>
    </cfRule>
  </conditionalFormatting>
  <conditionalFormatting sqref="I28">
    <cfRule type="beginsWith" dxfId="4884" priority="659" operator="beginsWith" text="ATR">
      <formula>LEFT(I28,LEN("ATR"))="ATR"</formula>
    </cfRule>
  </conditionalFormatting>
  <conditionalFormatting sqref="I28">
    <cfRule type="beginsWith" dxfId="4883" priority="658" operator="beginsWith" text="ATD">
      <formula>LEFT(I28,LEN("ATD"))="ATD"</formula>
    </cfRule>
  </conditionalFormatting>
  <conditionalFormatting sqref="I28">
    <cfRule type="beginsWith" dxfId="4882" priority="657" stopIfTrue="1" operator="beginsWith" text="DP">
      <formula>LEFT(I28,LEN("DP"))="DP"</formula>
    </cfRule>
  </conditionalFormatting>
  <conditionalFormatting sqref="G31:I34">
    <cfRule type="expression" dxfId="4881" priority="653">
      <formula>F31="FÉRIAS"</formula>
    </cfRule>
    <cfRule type="expression" dxfId="4880" priority="654">
      <formula>F31="FERIADO"</formula>
    </cfRule>
    <cfRule type="expression" dxfId="4879" priority="655">
      <formula>F31="ATESTADO"</formula>
    </cfRule>
    <cfRule type="expression" dxfId="4878" priority="656">
      <formula>F31="NTRAB"</formula>
    </cfRule>
  </conditionalFormatting>
  <conditionalFormatting sqref="I36">
    <cfRule type="beginsWith" dxfId="4877" priority="651" operator="beginsWith" text="FER">
      <formula>LEFT(I36,LEN("FER"))="FER"</formula>
    </cfRule>
    <cfRule type="beginsWith" dxfId="4876" priority="652" operator="beginsWith" text="FRS">
      <formula>LEFT(I36,LEN("FRS"))="FRS"</formula>
    </cfRule>
  </conditionalFormatting>
  <conditionalFormatting sqref="I36">
    <cfRule type="beginsWith" dxfId="4875" priority="650" operator="beginsWith" text="NT">
      <formula>LEFT(I36,LEN("NT"))="NT"</formula>
    </cfRule>
  </conditionalFormatting>
  <conditionalFormatting sqref="I36">
    <cfRule type="beginsWith" dxfId="4874" priority="647" operator="beginsWith" text="ANT">
      <formula>LEFT(I36,LEN("ANT"))="ANT"</formula>
    </cfRule>
    <cfRule type="beginsWith" dxfId="4873" priority="648" operator="beginsWith" text="FAL">
      <formula>LEFT(I36,LEN("FAL"))="FAL"</formula>
    </cfRule>
    <cfRule type="beginsWith" dxfId="4872" priority="649" operator="beginsWith" text="OK">
      <formula>LEFT(I36,LEN("OK"))="OK"</formula>
    </cfRule>
  </conditionalFormatting>
  <conditionalFormatting sqref="I36">
    <cfRule type="beginsWith" dxfId="4871" priority="646" operator="beginsWith" text="ATR">
      <formula>LEFT(I36,LEN("ATR"))="ATR"</formula>
    </cfRule>
  </conditionalFormatting>
  <conditionalFormatting sqref="I36">
    <cfRule type="beginsWith" dxfId="4870" priority="645" operator="beginsWith" text="ATD">
      <formula>LEFT(I36,LEN("ATD"))="ATD"</formula>
    </cfRule>
  </conditionalFormatting>
  <conditionalFormatting sqref="I36">
    <cfRule type="beginsWith" dxfId="4869" priority="644" operator="beginsWith" text="DP">
      <formula>LEFT(I36,LEN("DP"))="DP"</formula>
    </cfRule>
  </conditionalFormatting>
  <conditionalFormatting sqref="I35">
    <cfRule type="beginsWith" dxfId="4868" priority="642" operator="beginsWith" text="FER">
      <formula>LEFT(I35,LEN("FER"))="FER"</formula>
    </cfRule>
    <cfRule type="beginsWith" dxfId="4867" priority="643" operator="beginsWith" text="FRS">
      <formula>LEFT(I35,LEN("FRS"))="FRS"</formula>
    </cfRule>
  </conditionalFormatting>
  <conditionalFormatting sqref="I35">
    <cfRule type="beginsWith" dxfId="4866" priority="641" operator="beginsWith" text="NT">
      <formula>LEFT(I35,LEN("NT"))="NT"</formula>
    </cfRule>
  </conditionalFormatting>
  <conditionalFormatting sqref="I35">
    <cfRule type="beginsWith" dxfId="4865" priority="638" operator="beginsWith" text="ANT">
      <formula>LEFT(I35,LEN("ANT"))="ANT"</formula>
    </cfRule>
    <cfRule type="beginsWith" dxfId="4864" priority="639" operator="beginsWith" text="FAL">
      <formula>LEFT(I35,LEN("FAL"))="FAL"</formula>
    </cfRule>
    <cfRule type="beginsWith" dxfId="4863" priority="640" operator="beginsWith" text="OK">
      <formula>LEFT(I35,LEN("OK"))="OK"</formula>
    </cfRule>
  </conditionalFormatting>
  <conditionalFormatting sqref="I35">
    <cfRule type="beginsWith" dxfId="4862" priority="637" operator="beginsWith" text="ATR">
      <formula>LEFT(I35,LEN("ATR"))="ATR"</formula>
    </cfRule>
  </conditionalFormatting>
  <conditionalFormatting sqref="I35">
    <cfRule type="beginsWith" dxfId="4861" priority="636" operator="beginsWith" text="ATD">
      <formula>LEFT(I35,LEN("ATD"))="ATD"</formula>
    </cfRule>
  </conditionalFormatting>
  <conditionalFormatting sqref="I35">
    <cfRule type="beginsWith" dxfId="4860" priority="635" operator="beginsWith" text="DP">
      <formula>LEFT(I35,LEN("DP"))="DP"</formula>
    </cfRule>
  </conditionalFormatting>
  <conditionalFormatting sqref="I38">
    <cfRule type="beginsWith" dxfId="4859" priority="633" operator="beginsWith" text="FER">
      <formula>LEFT(I38,LEN("FER"))="FER"</formula>
    </cfRule>
    <cfRule type="beginsWith" dxfId="4858" priority="634" operator="beginsWith" text="FRS">
      <formula>LEFT(I38,LEN("FRS"))="FRS"</formula>
    </cfRule>
  </conditionalFormatting>
  <conditionalFormatting sqref="I38">
    <cfRule type="beginsWith" dxfId="4857" priority="632" operator="beginsWith" text="NT">
      <formula>LEFT(I38,LEN("NT"))="NT"</formula>
    </cfRule>
  </conditionalFormatting>
  <conditionalFormatting sqref="I38">
    <cfRule type="beginsWith" dxfId="4856" priority="629" operator="beginsWith" text="ANT">
      <formula>LEFT(I38,LEN("ANT"))="ANT"</formula>
    </cfRule>
    <cfRule type="beginsWith" dxfId="4855" priority="630" operator="beginsWith" text="FAL">
      <formula>LEFT(I38,LEN("FAL"))="FAL"</formula>
    </cfRule>
    <cfRule type="beginsWith" dxfId="4854" priority="631" operator="beginsWith" text="OK">
      <formula>LEFT(I38,LEN("OK"))="OK"</formula>
    </cfRule>
  </conditionalFormatting>
  <conditionalFormatting sqref="I38">
    <cfRule type="beginsWith" dxfId="4853" priority="628" operator="beginsWith" text="ATR">
      <formula>LEFT(I38,LEN("ATR"))="ATR"</formula>
    </cfRule>
  </conditionalFormatting>
  <conditionalFormatting sqref="I38">
    <cfRule type="beginsWith" dxfId="4852" priority="627" operator="beginsWith" text="ATD">
      <formula>LEFT(I38,LEN("ATD"))="ATD"</formula>
    </cfRule>
  </conditionalFormatting>
  <conditionalFormatting sqref="I38">
    <cfRule type="beginsWith" dxfId="4851" priority="626" stopIfTrue="1" operator="beginsWith" text="DP">
      <formula>LEFT(I38,LEN("DP"))="DP"</formula>
    </cfRule>
  </conditionalFormatting>
  <conditionalFormatting sqref="I37">
    <cfRule type="beginsWith" dxfId="4850" priority="624" operator="beginsWith" text="FER">
      <formula>LEFT(I37,LEN("FER"))="FER"</formula>
    </cfRule>
    <cfRule type="beginsWith" dxfId="4849" priority="625" operator="beginsWith" text="FRS">
      <formula>LEFT(I37,LEN("FRS"))="FRS"</formula>
    </cfRule>
  </conditionalFormatting>
  <conditionalFormatting sqref="I37">
    <cfRule type="beginsWith" dxfId="4848" priority="623" operator="beginsWith" text="NT">
      <formula>LEFT(I37,LEN("NT"))="NT"</formula>
    </cfRule>
  </conditionalFormatting>
  <conditionalFormatting sqref="I37">
    <cfRule type="beginsWith" dxfId="4847" priority="620" operator="beginsWith" text="ANT">
      <formula>LEFT(I37,LEN("ANT"))="ANT"</formula>
    </cfRule>
    <cfRule type="beginsWith" dxfId="4846" priority="621" operator="beginsWith" text="FAL">
      <formula>LEFT(I37,LEN("FAL"))="FAL"</formula>
    </cfRule>
    <cfRule type="beginsWith" dxfId="4845" priority="622" operator="beginsWith" text="OK">
      <formula>LEFT(I37,LEN("OK"))="OK"</formula>
    </cfRule>
  </conditionalFormatting>
  <conditionalFormatting sqref="I37">
    <cfRule type="beginsWith" dxfId="4844" priority="619" operator="beginsWith" text="ATR">
      <formula>LEFT(I37,LEN("ATR"))="ATR"</formula>
    </cfRule>
  </conditionalFormatting>
  <conditionalFormatting sqref="I37">
    <cfRule type="beginsWith" dxfId="4843" priority="618" operator="beginsWith" text="ATD">
      <formula>LEFT(I37,LEN("ATD"))="ATD"</formula>
    </cfRule>
  </conditionalFormatting>
  <conditionalFormatting sqref="I37">
    <cfRule type="beginsWith" dxfId="4842" priority="617" operator="beginsWith" text="DP">
      <formula>LEFT(I37,LEN("DP"))="DP"</formula>
    </cfRule>
  </conditionalFormatting>
  <conditionalFormatting sqref="I40">
    <cfRule type="beginsWith" dxfId="4841" priority="615" operator="beginsWith" text="FER">
      <formula>LEFT(I40,LEN("FER"))="FER"</formula>
    </cfRule>
    <cfRule type="beginsWith" dxfId="4840" priority="616" operator="beginsWith" text="FRS">
      <formula>LEFT(I40,LEN("FRS"))="FRS"</formula>
    </cfRule>
  </conditionalFormatting>
  <conditionalFormatting sqref="I40">
    <cfRule type="beginsWith" dxfId="4839" priority="614" operator="beginsWith" text="NT">
      <formula>LEFT(I40,LEN("NT"))="NT"</formula>
    </cfRule>
  </conditionalFormatting>
  <conditionalFormatting sqref="I40">
    <cfRule type="beginsWith" dxfId="4838" priority="611" operator="beginsWith" text="ANT">
      <formula>LEFT(I40,LEN("ANT"))="ANT"</formula>
    </cfRule>
    <cfRule type="beginsWith" dxfId="4837" priority="612" operator="beginsWith" text="FAL">
      <formula>LEFT(I40,LEN("FAL"))="FAL"</formula>
    </cfRule>
    <cfRule type="beginsWith" dxfId="4836" priority="613" operator="beginsWith" text="OK">
      <formula>LEFT(I40,LEN("OK"))="OK"</formula>
    </cfRule>
  </conditionalFormatting>
  <conditionalFormatting sqref="I40">
    <cfRule type="beginsWith" dxfId="4835" priority="610" operator="beginsWith" text="ATR">
      <formula>LEFT(I40,LEN("ATR"))="ATR"</formula>
    </cfRule>
  </conditionalFormatting>
  <conditionalFormatting sqref="I40">
    <cfRule type="beginsWith" dxfId="4834" priority="609" operator="beginsWith" text="ATD">
      <formula>LEFT(I40,LEN("ATD"))="ATD"</formula>
    </cfRule>
  </conditionalFormatting>
  <conditionalFormatting sqref="I40">
    <cfRule type="beginsWith" dxfId="4833" priority="608" operator="beginsWith" text="DP">
      <formula>LEFT(I40,LEN("DP"))="DP"</formula>
    </cfRule>
  </conditionalFormatting>
  <conditionalFormatting sqref="I39">
    <cfRule type="beginsWith" dxfId="4832" priority="606" operator="beginsWith" text="FER">
      <formula>LEFT(I39,LEN("FER"))="FER"</formula>
    </cfRule>
    <cfRule type="beginsWith" dxfId="4831" priority="607" operator="beginsWith" text="FRS">
      <formula>LEFT(I39,LEN("FRS"))="FRS"</formula>
    </cfRule>
  </conditionalFormatting>
  <conditionalFormatting sqref="I39">
    <cfRule type="beginsWith" dxfId="4830" priority="605" operator="beginsWith" text="NT">
      <formula>LEFT(I39,LEN("NT"))="NT"</formula>
    </cfRule>
  </conditionalFormatting>
  <conditionalFormatting sqref="I39">
    <cfRule type="beginsWith" dxfId="4829" priority="602" operator="beginsWith" text="ANT">
      <formula>LEFT(I39,LEN("ANT"))="ANT"</formula>
    </cfRule>
    <cfRule type="beginsWith" dxfId="4828" priority="603" operator="beginsWith" text="FAL">
      <formula>LEFT(I39,LEN("FAL"))="FAL"</formula>
    </cfRule>
    <cfRule type="beginsWith" dxfId="4827" priority="604" operator="beginsWith" text="OK">
      <formula>LEFT(I39,LEN("OK"))="OK"</formula>
    </cfRule>
  </conditionalFormatting>
  <conditionalFormatting sqref="I39">
    <cfRule type="beginsWith" dxfId="4826" priority="601" operator="beginsWith" text="ATR">
      <formula>LEFT(I39,LEN("ATR"))="ATR"</formula>
    </cfRule>
  </conditionalFormatting>
  <conditionalFormatting sqref="I39">
    <cfRule type="beginsWith" dxfId="4825" priority="600" operator="beginsWith" text="ATD">
      <formula>LEFT(I39,LEN("ATD"))="ATD"</formula>
    </cfRule>
  </conditionalFormatting>
  <conditionalFormatting sqref="I39">
    <cfRule type="beginsWith" dxfId="4824" priority="599" operator="beginsWith" text="DP">
      <formula>LEFT(I39,LEN("DP"))="DP"</formula>
    </cfRule>
  </conditionalFormatting>
  <conditionalFormatting sqref="I42">
    <cfRule type="beginsWith" dxfId="4823" priority="597" operator="beginsWith" text="FER">
      <formula>LEFT(I42,LEN("FER"))="FER"</formula>
    </cfRule>
    <cfRule type="beginsWith" dxfId="4822" priority="598" operator="beginsWith" text="FRS">
      <formula>LEFT(I42,LEN("FRS"))="FRS"</formula>
    </cfRule>
  </conditionalFormatting>
  <conditionalFormatting sqref="I42">
    <cfRule type="beginsWith" dxfId="4821" priority="596" operator="beginsWith" text="NT">
      <formula>LEFT(I42,LEN("NT"))="NT"</formula>
    </cfRule>
  </conditionalFormatting>
  <conditionalFormatting sqref="I42">
    <cfRule type="beginsWith" dxfId="4820" priority="593" operator="beginsWith" text="ANT">
      <formula>LEFT(I42,LEN("ANT"))="ANT"</formula>
    </cfRule>
    <cfRule type="beginsWith" dxfId="4819" priority="594" operator="beginsWith" text="FAL">
      <formula>LEFT(I42,LEN("FAL"))="FAL"</formula>
    </cfRule>
    <cfRule type="beginsWith" dxfId="4818" priority="595" operator="beginsWith" text="OK">
      <formula>LEFT(I42,LEN("OK"))="OK"</formula>
    </cfRule>
  </conditionalFormatting>
  <conditionalFormatting sqref="I42">
    <cfRule type="beginsWith" dxfId="4817" priority="592" operator="beginsWith" text="ATR">
      <formula>LEFT(I42,LEN("ATR"))="ATR"</formula>
    </cfRule>
  </conditionalFormatting>
  <conditionalFormatting sqref="I42">
    <cfRule type="beginsWith" dxfId="4816" priority="591" operator="beginsWith" text="ATD">
      <formula>LEFT(I42,LEN("ATD"))="ATD"</formula>
    </cfRule>
  </conditionalFormatting>
  <conditionalFormatting sqref="I42">
    <cfRule type="beginsWith" dxfId="4815" priority="590" stopIfTrue="1" operator="beginsWith" text="DP">
      <formula>LEFT(I42,LEN("DP"))="DP"</formula>
    </cfRule>
  </conditionalFormatting>
  <conditionalFormatting sqref="I41">
    <cfRule type="beginsWith" dxfId="4814" priority="588" operator="beginsWith" text="FER">
      <formula>LEFT(I41,LEN("FER"))="FER"</formula>
    </cfRule>
    <cfRule type="beginsWith" dxfId="4813" priority="589" operator="beginsWith" text="FRS">
      <formula>LEFT(I41,LEN("FRS"))="FRS"</formula>
    </cfRule>
  </conditionalFormatting>
  <conditionalFormatting sqref="I41">
    <cfRule type="beginsWith" dxfId="4812" priority="587" operator="beginsWith" text="NT">
      <formula>LEFT(I41,LEN("NT"))="NT"</formula>
    </cfRule>
  </conditionalFormatting>
  <conditionalFormatting sqref="I41">
    <cfRule type="beginsWith" dxfId="4811" priority="584" operator="beginsWith" text="ANT">
      <formula>LEFT(I41,LEN("ANT"))="ANT"</formula>
    </cfRule>
    <cfRule type="beginsWith" dxfId="4810" priority="585" operator="beginsWith" text="FAL">
      <formula>LEFT(I41,LEN("FAL"))="FAL"</formula>
    </cfRule>
    <cfRule type="beginsWith" dxfId="4809" priority="586" operator="beginsWith" text="OK">
      <formula>LEFT(I41,LEN("OK"))="OK"</formula>
    </cfRule>
  </conditionalFormatting>
  <conditionalFormatting sqref="I41">
    <cfRule type="beginsWith" dxfId="4808" priority="583" operator="beginsWith" text="ATR">
      <formula>LEFT(I41,LEN("ATR"))="ATR"</formula>
    </cfRule>
  </conditionalFormatting>
  <conditionalFormatting sqref="I41">
    <cfRule type="beginsWith" dxfId="4807" priority="582" operator="beginsWith" text="ATD">
      <formula>LEFT(I41,LEN("ATD"))="ATD"</formula>
    </cfRule>
  </conditionalFormatting>
  <conditionalFormatting sqref="I41">
    <cfRule type="beginsWith" dxfId="4806" priority="581" operator="beginsWith" text="DP">
      <formula>LEFT(I41,LEN("DP"))="DP"</formula>
    </cfRule>
  </conditionalFormatting>
  <conditionalFormatting sqref="N4">
    <cfRule type="beginsWith" dxfId="4805" priority="579" operator="beginsWith" text="FER">
      <formula>LEFT(N4,LEN("FER"))="FER"</formula>
    </cfRule>
    <cfRule type="beginsWith" dxfId="4804" priority="580" operator="beginsWith" text="FRS">
      <formula>LEFT(N4,LEN("FRS"))="FRS"</formula>
    </cfRule>
  </conditionalFormatting>
  <conditionalFormatting sqref="N4">
    <cfRule type="beginsWith" dxfId="4803" priority="578" operator="beginsWith" text="NT">
      <formula>LEFT(N4,LEN("NT"))="NT"</formula>
    </cfRule>
  </conditionalFormatting>
  <conditionalFormatting sqref="N4">
    <cfRule type="beginsWith" dxfId="4802" priority="575" operator="beginsWith" text="ANT">
      <formula>LEFT(N4,LEN("ANT"))="ANT"</formula>
    </cfRule>
    <cfRule type="beginsWith" dxfId="4801" priority="576" operator="beginsWith" text="FAL">
      <formula>LEFT(N4,LEN("FAL"))="FAL"</formula>
    </cfRule>
    <cfRule type="beginsWith" dxfId="4800" priority="577" operator="beginsWith" text="OK">
      <formula>LEFT(N4,LEN("OK"))="OK"</formula>
    </cfRule>
  </conditionalFormatting>
  <conditionalFormatting sqref="N4">
    <cfRule type="beginsWith" dxfId="4799" priority="574" operator="beginsWith" text="ATR">
      <formula>LEFT(N4,LEN("ATR"))="ATR"</formula>
    </cfRule>
  </conditionalFormatting>
  <conditionalFormatting sqref="N4">
    <cfRule type="beginsWith" dxfId="4798" priority="573" operator="beginsWith" text="ATD">
      <formula>LEFT(N4,LEN("ATD"))="ATD"</formula>
    </cfRule>
  </conditionalFormatting>
  <conditionalFormatting sqref="N4">
    <cfRule type="beginsWith" dxfId="4797" priority="572" operator="beginsWith" text="DP">
      <formula>LEFT(N4,LEN("DP"))="DP"</formula>
    </cfRule>
  </conditionalFormatting>
  <conditionalFormatting sqref="N3">
    <cfRule type="beginsWith" dxfId="4796" priority="570" operator="beginsWith" text="FER">
      <formula>LEFT(N3,LEN("FER"))="FER"</formula>
    </cfRule>
    <cfRule type="beginsWith" dxfId="4795" priority="571" operator="beginsWith" text="FRS">
      <formula>LEFT(N3,LEN("FRS"))="FRS"</formula>
    </cfRule>
  </conditionalFormatting>
  <conditionalFormatting sqref="N3">
    <cfRule type="beginsWith" dxfId="4794" priority="569" operator="beginsWith" text="NT">
      <formula>LEFT(N3,LEN("NT"))="NT"</formula>
    </cfRule>
  </conditionalFormatting>
  <conditionalFormatting sqref="N3">
    <cfRule type="beginsWith" dxfId="4793" priority="566" operator="beginsWith" text="ANT">
      <formula>LEFT(N3,LEN("ANT"))="ANT"</formula>
    </cfRule>
    <cfRule type="beginsWith" dxfId="4792" priority="567" operator="beginsWith" text="FAL">
      <formula>LEFT(N3,LEN("FAL"))="FAL"</formula>
    </cfRule>
    <cfRule type="beginsWith" dxfId="4791" priority="568" operator="beginsWith" text="OK">
      <formula>LEFT(N3,LEN("OK"))="OK"</formula>
    </cfRule>
  </conditionalFormatting>
  <conditionalFormatting sqref="N3">
    <cfRule type="beginsWith" dxfId="4790" priority="565" operator="beginsWith" text="ATR">
      <formula>LEFT(N3,LEN("ATR"))="ATR"</formula>
    </cfRule>
  </conditionalFormatting>
  <conditionalFormatting sqref="N3">
    <cfRule type="beginsWith" dxfId="4789" priority="564" operator="beginsWith" text="ATD">
      <formula>LEFT(N3,LEN("ATD"))="ATD"</formula>
    </cfRule>
  </conditionalFormatting>
  <conditionalFormatting sqref="N3">
    <cfRule type="beginsWith" dxfId="4788" priority="563" operator="beginsWith" text="DP">
      <formula>LEFT(N3,LEN("DP"))="DP"</formula>
    </cfRule>
  </conditionalFormatting>
  <conditionalFormatting sqref="N6">
    <cfRule type="beginsWith" dxfId="4787" priority="561" operator="beginsWith" text="FER">
      <formula>LEFT(N6,LEN("FER"))="FER"</formula>
    </cfRule>
    <cfRule type="beginsWith" dxfId="4786" priority="562" operator="beginsWith" text="FRS">
      <formula>LEFT(N6,LEN("FRS"))="FRS"</formula>
    </cfRule>
  </conditionalFormatting>
  <conditionalFormatting sqref="N6">
    <cfRule type="beginsWith" dxfId="4785" priority="560" operator="beginsWith" text="NT">
      <formula>LEFT(N6,LEN("NT"))="NT"</formula>
    </cfRule>
  </conditionalFormatting>
  <conditionalFormatting sqref="N6">
    <cfRule type="beginsWith" dxfId="4784" priority="557" operator="beginsWith" text="ANT">
      <formula>LEFT(N6,LEN("ANT"))="ANT"</formula>
    </cfRule>
    <cfRule type="beginsWith" dxfId="4783" priority="558" operator="beginsWith" text="FAL">
      <formula>LEFT(N6,LEN("FAL"))="FAL"</formula>
    </cfRule>
    <cfRule type="beginsWith" dxfId="4782" priority="559" operator="beginsWith" text="OK">
      <formula>LEFT(N6,LEN("OK"))="OK"</formula>
    </cfRule>
  </conditionalFormatting>
  <conditionalFormatting sqref="N6">
    <cfRule type="beginsWith" dxfId="4781" priority="556" operator="beginsWith" text="ATR">
      <formula>LEFT(N6,LEN("ATR"))="ATR"</formula>
    </cfRule>
  </conditionalFormatting>
  <conditionalFormatting sqref="N6">
    <cfRule type="beginsWith" dxfId="4780" priority="555" operator="beginsWith" text="ATD">
      <formula>LEFT(N6,LEN("ATD"))="ATD"</formula>
    </cfRule>
  </conditionalFormatting>
  <conditionalFormatting sqref="N6">
    <cfRule type="beginsWith" dxfId="4779" priority="554" stopIfTrue="1" operator="beginsWith" text="DP">
      <formula>LEFT(N6,LEN("DP"))="DP"</formula>
    </cfRule>
  </conditionalFormatting>
  <conditionalFormatting sqref="N5">
    <cfRule type="beginsWith" dxfId="4778" priority="552" operator="beginsWith" text="FER">
      <formula>LEFT(N5,LEN("FER"))="FER"</formula>
    </cfRule>
    <cfRule type="beginsWith" dxfId="4777" priority="553" operator="beginsWith" text="FRS">
      <formula>LEFT(N5,LEN("FRS"))="FRS"</formula>
    </cfRule>
  </conditionalFormatting>
  <conditionalFormatting sqref="N5">
    <cfRule type="beginsWith" dxfId="4776" priority="551" operator="beginsWith" text="NT">
      <formula>LEFT(N5,LEN("NT"))="NT"</formula>
    </cfRule>
  </conditionalFormatting>
  <conditionalFormatting sqref="N5">
    <cfRule type="beginsWith" dxfId="4775" priority="548" operator="beginsWith" text="ANT">
      <formula>LEFT(N5,LEN("ANT"))="ANT"</formula>
    </cfRule>
    <cfRule type="beginsWith" dxfId="4774" priority="549" operator="beginsWith" text="FAL">
      <formula>LEFT(N5,LEN("FAL"))="FAL"</formula>
    </cfRule>
    <cfRule type="beginsWith" dxfId="4773" priority="550" operator="beginsWith" text="OK">
      <formula>LEFT(N5,LEN("OK"))="OK"</formula>
    </cfRule>
  </conditionalFormatting>
  <conditionalFormatting sqref="N5">
    <cfRule type="beginsWith" dxfId="4772" priority="547" operator="beginsWith" text="ATR">
      <formula>LEFT(N5,LEN("ATR"))="ATR"</formula>
    </cfRule>
  </conditionalFormatting>
  <conditionalFormatting sqref="N5">
    <cfRule type="beginsWith" dxfId="4771" priority="546" operator="beginsWith" text="ATD">
      <formula>LEFT(N5,LEN("ATD"))="ATD"</formula>
    </cfRule>
  </conditionalFormatting>
  <conditionalFormatting sqref="N5">
    <cfRule type="beginsWith" dxfId="4770" priority="545" operator="beginsWith" text="DP">
      <formula>LEFT(N5,LEN("DP"))="DP"</formula>
    </cfRule>
  </conditionalFormatting>
  <conditionalFormatting sqref="N8">
    <cfRule type="beginsWith" dxfId="4769" priority="543" operator="beginsWith" text="FER">
      <formula>LEFT(N8,LEN("FER"))="FER"</formula>
    </cfRule>
    <cfRule type="beginsWith" dxfId="4768" priority="544" operator="beginsWith" text="FRS">
      <formula>LEFT(N8,LEN("FRS"))="FRS"</formula>
    </cfRule>
  </conditionalFormatting>
  <conditionalFormatting sqref="N8">
    <cfRule type="beginsWith" dxfId="4767" priority="542" operator="beginsWith" text="NT">
      <formula>LEFT(N8,LEN("NT"))="NT"</formula>
    </cfRule>
  </conditionalFormatting>
  <conditionalFormatting sqref="N8">
    <cfRule type="beginsWith" dxfId="4766" priority="539" operator="beginsWith" text="ANT">
      <formula>LEFT(N8,LEN("ANT"))="ANT"</formula>
    </cfRule>
    <cfRule type="beginsWith" dxfId="4765" priority="540" operator="beginsWith" text="FAL">
      <formula>LEFT(N8,LEN("FAL"))="FAL"</formula>
    </cfRule>
    <cfRule type="beginsWith" dxfId="4764" priority="541" operator="beginsWith" text="OK">
      <formula>LEFT(N8,LEN("OK"))="OK"</formula>
    </cfRule>
  </conditionalFormatting>
  <conditionalFormatting sqref="N8">
    <cfRule type="beginsWith" dxfId="4763" priority="538" operator="beginsWith" text="ATR">
      <formula>LEFT(N8,LEN("ATR"))="ATR"</formula>
    </cfRule>
  </conditionalFormatting>
  <conditionalFormatting sqref="N8">
    <cfRule type="beginsWith" dxfId="4762" priority="537" operator="beginsWith" text="ATD">
      <formula>LEFT(N8,LEN("ATD"))="ATD"</formula>
    </cfRule>
  </conditionalFormatting>
  <conditionalFormatting sqref="N8">
    <cfRule type="beginsWith" dxfId="4761" priority="536" operator="beginsWith" text="DP">
      <formula>LEFT(N8,LEN("DP"))="DP"</formula>
    </cfRule>
  </conditionalFormatting>
  <conditionalFormatting sqref="N7">
    <cfRule type="beginsWith" dxfId="4760" priority="534" operator="beginsWith" text="FER">
      <formula>LEFT(N7,LEN("FER"))="FER"</formula>
    </cfRule>
    <cfRule type="beginsWith" dxfId="4759" priority="535" operator="beginsWith" text="FRS">
      <formula>LEFT(N7,LEN("FRS"))="FRS"</formula>
    </cfRule>
  </conditionalFormatting>
  <conditionalFormatting sqref="N7">
    <cfRule type="beginsWith" dxfId="4758" priority="533" operator="beginsWith" text="NT">
      <formula>LEFT(N7,LEN("NT"))="NT"</formula>
    </cfRule>
  </conditionalFormatting>
  <conditionalFormatting sqref="N7">
    <cfRule type="beginsWith" dxfId="4757" priority="530" operator="beginsWith" text="ANT">
      <formula>LEFT(N7,LEN("ANT"))="ANT"</formula>
    </cfRule>
    <cfRule type="beginsWith" dxfId="4756" priority="531" operator="beginsWith" text="FAL">
      <formula>LEFT(N7,LEN("FAL"))="FAL"</formula>
    </cfRule>
    <cfRule type="beginsWith" dxfId="4755" priority="532" operator="beginsWith" text="OK">
      <formula>LEFT(N7,LEN("OK"))="OK"</formula>
    </cfRule>
  </conditionalFormatting>
  <conditionalFormatting sqref="N7">
    <cfRule type="beginsWith" dxfId="4754" priority="529" operator="beginsWith" text="ATR">
      <formula>LEFT(N7,LEN("ATR"))="ATR"</formula>
    </cfRule>
  </conditionalFormatting>
  <conditionalFormatting sqref="N7">
    <cfRule type="beginsWith" dxfId="4753" priority="528" operator="beginsWith" text="ATD">
      <formula>LEFT(N7,LEN("ATD"))="ATD"</formula>
    </cfRule>
  </conditionalFormatting>
  <conditionalFormatting sqref="N7">
    <cfRule type="beginsWith" dxfId="4752" priority="527" operator="beginsWith" text="DP">
      <formula>LEFT(N7,LEN("DP"))="DP"</formula>
    </cfRule>
  </conditionalFormatting>
  <conditionalFormatting sqref="N10">
    <cfRule type="beginsWith" dxfId="4751" priority="525" operator="beginsWith" text="FER">
      <formula>LEFT(N10,LEN("FER"))="FER"</formula>
    </cfRule>
    <cfRule type="beginsWith" dxfId="4750" priority="526" operator="beginsWith" text="FRS">
      <formula>LEFT(N10,LEN("FRS"))="FRS"</formula>
    </cfRule>
  </conditionalFormatting>
  <conditionalFormatting sqref="N10">
    <cfRule type="beginsWith" dxfId="4749" priority="524" operator="beginsWith" text="NT">
      <formula>LEFT(N10,LEN("NT"))="NT"</formula>
    </cfRule>
  </conditionalFormatting>
  <conditionalFormatting sqref="N10">
    <cfRule type="beginsWith" dxfId="4748" priority="521" operator="beginsWith" text="ANT">
      <formula>LEFT(N10,LEN("ANT"))="ANT"</formula>
    </cfRule>
    <cfRule type="beginsWith" dxfId="4747" priority="522" operator="beginsWith" text="FAL">
      <formula>LEFT(N10,LEN("FAL"))="FAL"</formula>
    </cfRule>
    <cfRule type="beginsWith" dxfId="4746" priority="523" operator="beginsWith" text="OK">
      <formula>LEFT(N10,LEN("OK"))="OK"</formula>
    </cfRule>
  </conditionalFormatting>
  <conditionalFormatting sqref="N10">
    <cfRule type="beginsWith" dxfId="4745" priority="520" operator="beginsWith" text="ATR">
      <formula>LEFT(N10,LEN("ATR"))="ATR"</formula>
    </cfRule>
  </conditionalFormatting>
  <conditionalFormatting sqref="N10">
    <cfRule type="beginsWith" dxfId="4744" priority="519" operator="beginsWith" text="ATD">
      <formula>LEFT(N10,LEN("ATD"))="ATD"</formula>
    </cfRule>
  </conditionalFormatting>
  <conditionalFormatting sqref="N10">
    <cfRule type="beginsWith" dxfId="4743" priority="518" stopIfTrue="1" operator="beginsWith" text="DP">
      <formula>LEFT(N10,LEN("DP"))="DP"</formula>
    </cfRule>
  </conditionalFormatting>
  <conditionalFormatting sqref="N9">
    <cfRule type="beginsWith" dxfId="4742" priority="516" operator="beginsWith" text="FER">
      <formula>LEFT(N9,LEN("FER"))="FER"</formula>
    </cfRule>
    <cfRule type="beginsWith" dxfId="4741" priority="517" operator="beginsWith" text="FRS">
      <formula>LEFT(N9,LEN("FRS"))="FRS"</formula>
    </cfRule>
  </conditionalFormatting>
  <conditionalFormatting sqref="N9">
    <cfRule type="beginsWith" dxfId="4740" priority="515" operator="beginsWith" text="NT">
      <formula>LEFT(N9,LEN("NT"))="NT"</formula>
    </cfRule>
  </conditionalFormatting>
  <conditionalFormatting sqref="N9">
    <cfRule type="beginsWith" dxfId="4739" priority="512" operator="beginsWith" text="ANT">
      <formula>LEFT(N9,LEN("ANT"))="ANT"</formula>
    </cfRule>
    <cfRule type="beginsWith" dxfId="4738" priority="513" operator="beginsWith" text="FAL">
      <formula>LEFT(N9,LEN("FAL"))="FAL"</formula>
    </cfRule>
    <cfRule type="beginsWith" dxfId="4737" priority="514" operator="beginsWith" text="OK">
      <formula>LEFT(N9,LEN("OK"))="OK"</formula>
    </cfRule>
  </conditionalFormatting>
  <conditionalFormatting sqref="N9">
    <cfRule type="beginsWith" dxfId="4736" priority="511" operator="beginsWith" text="ATR">
      <formula>LEFT(N9,LEN("ATR"))="ATR"</formula>
    </cfRule>
  </conditionalFormatting>
  <conditionalFormatting sqref="N9">
    <cfRule type="beginsWith" dxfId="4735" priority="510" operator="beginsWith" text="ATD">
      <formula>LEFT(N9,LEN("ATD"))="ATD"</formula>
    </cfRule>
  </conditionalFormatting>
  <conditionalFormatting sqref="N9">
    <cfRule type="beginsWith" dxfId="4734" priority="509" operator="beginsWith" text="DP">
      <formula>LEFT(N9,LEN("DP"))="DP"</formula>
    </cfRule>
  </conditionalFormatting>
  <conditionalFormatting sqref="N12">
    <cfRule type="beginsWith" dxfId="4733" priority="507" operator="beginsWith" text="FER">
      <formula>LEFT(N12,LEN("FER"))="FER"</formula>
    </cfRule>
    <cfRule type="beginsWith" dxfId="4732" priority="508" operator="beginsWith" text="FRS">
      <formula>LEFT(N12,LEN("FRS"))="FRS"</formula>
    </cfRule>
  </conditionalFormatting>
  <conditionalFormatting sqref="N12">
    <cfRule type="beginsWith" dxfId="4731" priority="506" operator="beginsWith" text="NT">
      <formula>LEFT(N12,LEN("NT"))="NT"</formula>
    </cfRule>
  </conditionalFormatting>
  <conditionalFormatting sqref="N12">
    <cfRule type="beginsWith" dxfId="4730" priority="503" operator="beginsWith" text="ANT">
      <formula>LEFT(N12,LEN("ANT"))="ANT"</formula>
    </cfRule>
    <cfRule type="beginsWith" dxfId="4729" priority="504" operator="beginsWith" text="FAL">
      <formula>LEFT(N12,LEN("FAL"))="FAL"</formula>
    </cfRule>
    <cfRule type="beginsWith" dxfId="4728" priority="505" operator="beginsWith" text="OK">
      <formula>LEFT(N12,LEN("OK"))="OK"</formula>
    </cfRule>
  </conditionalFormatting>
  <conditionalFormatting sqref="N12">
    <cfRule type="beginsWith" dxfId="4727" priority="502" operator="beginsWith" text="ATR">
      <formula>LEFT(N12,LEN("ATR"))="ATR"</formula>
    </cfRule>
  </conditionalFormatting>
  <conditionalFormatting sqref="N12">
    <cfRule type="beginsWith" dxfId="4726" priority="501" operator="beginsWith" text="ATD">
      <formula>LEFT(N12,LEN("ATD"))="ATD"</formula>
    </cfRule>
  </conditionalFormatting>
  <conditionalFormatting sqref="N12">
    <cfRule type="beginsWith" dxfId="4725" priority="500" operator="beginsWith" text="DP">
      <formula>LEFT(N12,LEN("DP"))="DP"</formula>
    </cfRule>
  </conditionalFormatting>
  <conditionalFormatting sqref="N11">
    <cfRule type="beginsWith" dxfId="4724" priority="498" operator="beginsWith" text="FER">
      <formula>LEFT(N11,LEN("FER"))="FER"</formula>
    </cfRule>
    <cfRule type="beginsWith" dxfId="4723" priority="499" operator="beginsWith" text="FRS">
      <formula>LEFT(N11,LEN("FRS"))="FRS"</formula>
    </cfRule>
  </conditionalFormatting>
  <conditionalFormatting sqref="N11">
    <cfRule type="beginsWith" dxfId="4722" priority="497" operator="beginsWith" text="NT">
      <formula>LEFT(N11,LEN("NT"))="NT"</formula>
    </cfRule>
  </conditionalFormatting>
  <conditionalFormatting sqref="N11">
    <cfRule type="beginsWith" dxfId="4721" priority="494" operator="beginsWith" text="ANT">
      <formula>LEFT(N11,LEN("ANT"))="ANT"</formula>
    </cfRule>
    <cfRule type="beginsWith" dxfId="4720" priority="495" operator="beginsWith" text="FAL">
      <formula>LEFT(N11,LEN("FAL"))="FAL"</formula>
    </cfRule>
    <cfRule type="beginsWith" dxfId="4719" priority="496" operator="beginsWith" text="OK">
      <formula>LEFT(N11,LEN("OK"))="OK"</formula>
    </cfRule>
  </conditionalFormatting>
  <conditionalFormatting sqref="N11">
    <cfRule type="beginsWith" dxfId="4718" priority="493" operator="beginsWith" text="ATR">
      <formula>LEFT(N11,LEN("ATR"))="ATR"</formula>
    </cfRule>
  </conditionalFormatting>
  <conditionalFormatting sqref="N11">
    <cfRule type="beginsWith" dxfId="4717" priority="492" operator="beginsWith" text="ATD">
      <formula>LEFT(N11,LEN("ATD"))="ATD"</formula>
    </cfRule>
  </conditionalFormatting>
  <conditionalFormatting sqref="N11">
    <cfRule type="beginsWith" dxfId="4716" priority="491" operator="beginsWith" text="DP">
      <formula>LEFT(N11,LEN("DP"))="DP"</formula>
    </cfRule>
  </conditionalFormatting>
  <conditionalFormatting sqref="N14">
    <cfRule type="beginsWith" dxfId="4715" priority="489" operator="beginsWith" text="FER">
      <formula>LEFT(N14,LEN("FER"))="FER"</formula>
    </cfRule>
    <cfRule type="beginsWith" dxfId="4714" priority="490" operator="beginsWith" text="FRS">
      <formula>LEFT(N14,LEN("FRS"))="FRS"</formula>
    </cfRule>
  </conditionalFormatting>
  <conditionalFormatting sqref="N14">
    <cfRule type="beginsWith" dxfId="4713" priority="488" operator="beginsWith" text="NT">
      <formula>LEFT(N14,LEN("NT"))="NT"</formula>
    </cfRule>
  </conditionalFormatting>
  <conditionalFormatting sqref="N14">
    <cfRule type="beginsWith" dxfId="4712" priority="485" operator="beginsWith" text="ANT">
      <formula>LEFT(N14,LEN("ANT"))="ANT"</formula>
    </cfRule>
    <cfRule type="beginsWith" dxfId="4711" priority="486" operator="beginsWith" text="FAL">
      <formula>LEFT(N14,LEN("FAL"))="FAL"</formula>
    </cfRule>
    <cfRule type="beginsWith" dxfId="4710" priority="487" operator="beginsWith" text="OK">
      <formula>LEFT(N14,LEN("OK"))="OK"</formula>
    </cfRule>
  </conditionalFormatting>
  <conditionalFormatting sqref="N14">
    <cfRule type="beginsWith" dxfId="4709" priority="484" operator="beginsWith" text="ATR">
      <formula>LEFT(N14,LEN("ATR"))="ATR"</formula>
    </cfRule>
  </conditionalFormatting>
  <conditionalFormatting sqref="N14">
    <cfRule type="beginsWith" dxfId="4708" priority="483" operator="beginsWith" text="ATD">
      <formula>LEFT(N14,LEN("ATD"))="ATD"</formula>
    </cfRule>
  </conditionalFormatting>
  <conditionalFormatting sqref="N14">
    <cfRule type="beginsWith" dxfId="4707" priority="482" stopIfTrue="1" operator="beginsWith" text="DP">
      <formula>LEFT(N14,LEN("DP"))="DP"</formula>
    </cfRule>
  </conditionalFormatting>
  <conditionalFormatting sqref="N13">
    <cfRule type="beginsWith" dxfId="4706" priority="480" operator="beginsWith" text="FER">
      <formula>LEFT(N13,LEN("FER"))="FER"</formula>
    </cfRule>
    <cfRule type="beginsWith" dxfId="4705" priority="481" operator="beginsWith" text="FRS">
      <formula>LEFT(N13,LEN("FRS"))="FRS"</formula>
    </cfRule>
  </conditionalFormatting>
  <conditionalFormatting sqref="N13">
    <cfRule type="beginsWith" dxfId="4704" priority="479" operator="beginsWith" text="NT">
      <formula>LEFT(N13,LEN("NT"))="NT"</formula>
    </cfRule>
  </conditionalFormatting>
  <conditionalFormatting sqref="N13">
    <cfRule type="beginsWith" dxfId="4703" priority="476" operator="beginsWith" text="ANT">
      <formula>LEFT(N13,LEN("ANT"))="ANT"</formula>
    </cfRule>
    <cfRule type="beginsWith" dxfId="4702" priority="477" operator="beginsWith" text="FAL">
      <formula>LEFT(N13,LEN("FAL"))="FAL"</formula>
    </cfRule>
    <cfRule type="beginsWith" dxfId="4701" priority="478" operator="beginsWith" text="OK">
      <formula>LEFT(N13,LEN("OK"))="OK"</formula>
    </cfRule>
  </conditionalFormatting>
  <conditionalFormatting sqref="N13">
    <cfRule type="beginsWith" dxfId="4700" priority="475" operator="beginsWith" text="ATR">
      <formula>LEFT(N13,LEN("ATR"))="ATR"</formula>
    </cfRule>
  </conditionalFormatting>
  <conditionalFormatting sqref="N13">
    <cfRule type="beginsWith" dxfId="4699" priority="474" operator="beginsWith" text="ATD">
      <formula>LEFT(N13,LEN("ATD"))="ATD"</formula>
    </cfRule>
  </conditionalFormatting>
  <conditionalFormatting sqref="N13">
    <cfRule type="beginsWith" dxfId="4698" priority="473" operator="beginsWith" text="DP">
      <formula>LEFT(N13,LEN("DP"))="DP"</formula>
    </cfRule>
  </conditionalFormatting>
  <conditionalFormatting sqref="L17:N18">
    <cfRule type="expression" dxfId="4697" priority="469">
      <formula>K15="FERIADO"</formula>
    </cfRule>
    <cfRule type="expression" dxfId="4696" priority="470">
      <formula>K15="FÉRIAS"</formula>
    </cfRule>
    <cfRule type="expression" dxfId="4695" priority="471">
      <formula>K15="ATESTADO"</formula>
    </cfRule>
    <cfRule type="expression" dxfId="4694" priority="472">
      <formula>K15="NTRAB"</formula>
    </cfRule>
  </conditionalFormatting>
  <conditionalFormatting sqref="N15">
    <cfRule type="beginsWith" dxfId="4693" priority="466" operator="beginsWith" text="DP">
      <formula>LEFT(N15,LEN("DP"))="DP"</formula>
    </cfRule>
    <cfRule type="beginsWith" dxfId="4692" priority="467" operator="beginsWith" text="FER">
      <formula>LEFT(N15,LEN("FER"))="FER"</formula>
    </cfRule>
    <cfRule type="beginsWith" dxfId="4691" priority="468" operator="beginsWith" text="FRS">
      <formula>LEFT(N15,LEN("FRS"))="FRS"</formula>
    </cfRule>
  </conditionalFormatting>
  <conditionalFormatting sqref="N15">
    <cfRule type="beginsWith" dxfId="4690" priority="465" operator="beginsWith" text="NT">
      <formula>LEFT(N15,LEN("NT"))="NT"</formula>
    </cfRule>
  </conditionalFormatting>
  <conditionalFormatting sqref="N15">
    <cfRule type="beginsWith" dxfId="4689" priority="462" operator="beginsWith" text="ANT">
      <formula>LEFT(N15,LEN("ANT"))="ANT"</formula>
    </cfRule>
    <cfRule type="beginsWith" dxfId="4688" priority="463" operator="beginsWith" text="FAL">
      <formula>LEFT(N15,LEN("FAL"))="FAL"</formula>
    </cfRule>
    <cfRule type="beginsWith" dxfId="4687" priority="464" operator="beginsWith" text="OK">
      <formula>LEFT(N15,LEN("OK"))="OK"</formula>
    </cfRule>
  </conditionalFormatting>
  <conditionalFormatting sqref="N15">
    <cfRule type="beginsWith" dxfId="4686" priority="461" operator="beginsWith" text="ATR">
      <formula>LEFT(N15,LEN("ATR"))="ATR"</formula>
    </cfRule>
  </conditionalFormatting>
  <conditionalFormatting sqref="N15">
    <cfRule type="beginsWith" dxfId="4685" priority="460" operator="beginsWith" text="ATD">
      <formula>LEFT(N15,LEN("ATD"))="ATD"</formula>
    </cfRule>
  </conditionalFormatting>
  <conditionalFormatting sqref="N16">
    <cfRule type="beginsWith" dxfId="4684" priority="458" operator="beginsWith" text="FER">
      <formula>LEFT(N16,LEN("FER"))="FER"</formula>
    </cfRule>
    <cfRule type="beginsWith" dxfId="4683" priority="459" operator="beginsWith" text="FRS">
      <formula>LEFT(N16,LEN("FRS"))="FRS"</formula>
    </cfRule>
  </conditionalFormatting>
  <conditionalFormatting sqref="N16">
    <cfRule type="beginsWith" dxfId="4682" priority="457" operator="beginsWith" text="NT">
      <formula>LEFT(N16,LEN("NT"))="NT"</formula>
    </cfRule>
  </conditionalFormatting>
  <conditionalFormatting sqref="N16">
    <cfRule type="beginsWith" dxfId="4681" priority="454" operator="beginsWith" text="ANT">
      <formula>LEFT(N16,LEN("ANT"))="ANT"</formula>
    </cfRule>
    <cfRule type="beginsWith" dxfId="4680" priority="455" operator="beginsWith" text="FAL">
      <formula>LEFT(N16,LEN("FAL"))="FAL"</formula>
    </cfRule>
    <cfRule type="beginsWith" dxfId="4679" priority="456" operator="beginsWith" text="OK">
      <formula>LEFT(N16,LEN("OK"))="OK"</formula>
    </cfRule>
  </conditionalFormatting>
  <conditionalFormatting sqref="N16">
    <cfRule type="beginsWith" dxfId="4678" priority="453" operator="beginsWith" text="ATR">
      <formula>LEFT(N16,LEN("ATR"))="ATR"</formula>
    </cfRule>
  </conditionalFormatting>
  <conditionalFormatting sqref="N16">
    <cfRule type="beginsWith" dxfId="4677" priority="452" operator="beginsWith" text="ATD">
      <formula>LEFT(N16,LEN("ATD"))="ATD"</formula>
    </cfRule>
  </conditionalFormatting>
  <conditionalFormatting sqref="N16">
    <cfRule type="beginsWith" dxfId="4676" priority="451" stopIfTrue="1" operator="beginsWith" text="DP">
      <formula>LEFT(N16,LEN("DP"))="DP"</formula>
    </cfRule>
  </conditionalFormatting>
  <conditionalFormatting sqref="L19:N22">
    <cfRule type="expression" dxfId="4675" priority="447">
      <formula>K19="FÉRIAS"</formula>
    </cfRule>
    <cfRule type="expression" dxfId="4674" priority="448">
      <formula>K19="FERIADO"</formula>
    </cfRule>
    <cfRule type="expression" dxfId="4673" priority="449">
      <formula>K19="ATESTADO"</formula>
    </cfRule>
    <cfRule type="expression" dxfId="4672" priority="450">
      <formula>K19="NTRAB"</formula>
    </cfRule>
  </conditionalFormatting>
  <conditionalFormatting sqref="N24">
    <cfRule type="beginsWith" dxfId="4671" priority="445" operator="beginsWith" text="FER">
      <formula>LEFT(N24,LEN("FER"))="FER"</formula>
    </cfRule>
    <cfRule type="beginsWith" dxfId="4670" priority="446" operator="beginsWith" text="FRS">
      <formula>LEFT(N24,LEN("FRS"))="FRS"</formula>
    </cfRule>
  </conditionalFormatting>
  <conditionalFormatting sqref="N24">
    <cfRule type="beginsWith" dxfId="4669" priority="444" operator="beginsWith" text="NT">
      <formula>LEFT(N24,LEN("NT"))="NT"</formula>
    </cfRule>
  </conditionalFormatting>
  <conditionalFormatting sqref="N24">
    <cfRule type="beginsWith" dxfId="4668" priority="441" operator="beginsWith" text="ANT">
      <formula>LEFT(N24,LEN("ANT"))="ANT"</formula>
    </cfRule>
    <cfRule type="beginsWith" dxfId="4667" priority="442" operator="beginsWith" text="FAL">
      <formula>LEFT(N24,LEN("FAL"))="FAL"</formula>
    </cfRule>
    <cfRule type="beginsWith" dxfId="4666" priority="443" operator="beginsWith" text="OK">
      <formula>LEFT(N24,LEN("OK"))="OK"</formula>
    </cfRule>
  </conditionalFormatting>
  <conditionalFormatting sqref="N24">
    <cfRule type="beginsWith" dxfId="4665" priority="440" operator="beginsWith" text="ATR">
      <formula>LEFT(N24,LEN("ATR"))="ATR"</formula>
    </cfRule>
  </conditionalFormatting>
  <conditionalFormatting sqref="N24">
    <cfRule type="beginsWith" dxfId="4664" priority="439" operator="beginsWith" text="ATD">
      <formula>LEFT(N24,LEN("ATD"))="ATD"</formula>
    </cfRule>
  </conditionalFormatting>
  <conditionalFormatting sqref="N24">
    <cfRule type="beginsWith" dxfId="4663" priority="438" operator="beginsWith" text="DP">
      <formula>LEFT(N24,LEN("DP"))="DP"</formula>
    </cfRule>
  </conditionalFormatting>
  <conditionalFormatting sqref="N23">
    <cfRule type="beginsWith" dxfId="4662" priority="436" operator="beginsWith" text="FER">
      <formula>LEFT(N23,LEN("FER"))="FER"</formula>
    </cfRule>
    <cfRule type="beginsWith" dxfId="4661" priority="437" operator="beginsWith" text="FRS">
      <formula>LEFT(N23,LEN("FRS"))="FRS"</formula>
    </cfRule>
  </conditionalFormatting>
  <conditionalFormatting sqref="N23">
    <cfRule type="beginsWith" dxfId="4660" priority="435" operator="beginsWith" text="NT">
      <formula>LEFT(N23,LEN("NT"))="NT"</formula>
    </cfRule>
  </conditionalFormatting>
  <conditionalFormatting sqref="N23">
    <cfRule type="beginsWith" dxfId="4659" priority="432" operator="beginsWith" text="ANT">
      <formula>LEFT(N23,LEN("ANT"))="ANT"</formula>
    </cfRule>
    <cfRule type="beginsWith" dxfId="4658" priority="433" operator="beginsWith" text="FAL">
      <formula>LEFT(N23,LEN("FAL"))="FAL"</formula>
    </cfRule>
    <cfRule type="beginsWith" dxfId="4657" priority="434" operator="beginsWith" text="OK">
      <formula>LEFT(N23,LEN("OK"))="OK"</formula>
    </cfRule>
  </conditionalFormatting>
  <conditionalFormatting sqref="N23">
    <cfRule type="beginsWith" dxfId="4656" priority="431" operator="beginsWith" text="ATR">
      <formula>LEFT(N23,LEN("ATR"))="ATR"</formula>
    </cfRule>
  </conditionalFormatting>
  <conditionalFormatting sqref="N23">
    <cfRule type="beginsWith" dxfId="4655" priority="430" operator="beginsWith" text="ATD">
      <formula>LEFT(N23,LEN("ATD"))="ATD"</formula>
    </cfRule>
  </conditionalFormatting>
  <conditionalFormatting sqref="N23">
    <cfRule type="beginsWith" dxfId="4654" priority="429" operator="beginsWith" text="DP">
      <formula>LEFT(N23,LEN("DP"))="DP"</formula>
    </cfRule>
  </conditionalFormatting>
  <conditionalFormatting sqref="N26">
    <cfRule type="beginsWith" dxfId="4653" priority="427" operator="beginsWith" text="FER">
      <formula>LEFT(N26,LEN("FER"))="FER"</formula>
    </cfRule>
    <cfRule type="beginsWith" dxfId="4652" priority="428" operator="beginsWith" text="FRS">
      <formula>LEFT(N26,LEN("FRS"))="FRS"</formula>
    </cfRule>
  </conditionalFormatting>
  <conditionalFormatting sqref="N26">
    <cfRule type="beginsWith" dxfId="4651" priority="426" operator="beginsWith" text="NT">
      <formula>LEFT(N26,LEN("NT"))="NT"</formula>
    </cfRule>
  </conditionalFormatting>
  <conditionalFormatting sqref="N26">
    <cfRule type="beginsWith" dxfId="4650" priority="423" operator="beginsWith" text="ANT">
      <formula>LEFT(N26,LEN("ANT"))="ANT"</formula>
    </cfRule>
    <cfRule type="beginsWith" dxfId="4649" priority="424" operator="beginsWith" text="FAL">
      <formula>LEFT(N26,LEN("FAL"))="FAL"</formula>
    </cfRule>
    <cfRule type="beginsWith" dxfId="4648" priority="425" operator="beginsWith" text="OK">
      <formula>LEFT(N26,LEN("OK"))="OK"</formula>
    </cfRule>
  </conditionalFormatting>
  <conditionalFormatting sqref="N26">
    <cfRule type="beginsWith" dxfId="4647" priority="422" operator="beginsWith" text="ATR">
      <formula>LEFT(N26,LEN("ATR"))="ATR"</formula>
    </cfRule>
  </conditionalFormatting>
  <conditionalFormatting sqref="N26">
    <cfRule type="beginsWith" dxfId="4646" priority="421" operator="beginsWith" text="ATD">
      <formula>LEFT(N26,LEN("ATD"))="ATD"</formula>
    </cfRule>
  </conditionalFormatting>
  <conditionalFormatting sqref="N26">
    <cfRule type="beginsWith" dxfId="4645" priority="420" stopIfTrue="1" operator="beginsWith" text="DP">
      <formula>LEFT(N26,LEN("DP"))="DP"</formula>
    </cfRule>
  </conditionalFormatting>
  <conditionalFormatting sqref="N25">
    <cfRule type="beginsWith" dxfId="4644" priority="418" operator="beginsWith" text="FER">
      <formula>LEFT(N25,LEN("FER"))="FER"</formula>
    </cfRule>
    <cfRule type="beginsWith" dxfId="4643" priority="419" operator="beginsWith" text="FRS">
      <formula>LEFT(N25,LEN("FRS"))="FRS"</formula>
    </cfRule>
  </conditionalFormatting>
  <conditionalFormatting sqref="N25">
    <cfRule type="beginsWith" dxfId="4642" priority="417" operator="beginsWith" text="NT">
      <formula>LEFT(N25,LEN("NT"))="NT"</formula>
    </cfRule>
  </conditionalFormatting>
  <conditionalFormatting sqref="N25">
    <cfRule type="beginsWith" dxfId="4641" priority="414" operator="beginsWith" text="ANT">
      <formula>LEFT(N25,LEN("ANT"))="ANT"</formula>
    </cfRule>
    <cfRule type="beginsWith" dxfId="4640" priority="415" operator="beginsWith" text="FAL">
      <formula>LEFT(N25,LEN("FAL"))="FAL"</formula>
    </cfRule>
    <cfRule type="beginsWith" dxfId="4639" priority="416" operator="beginsWith" text="OK">
      <formula>LEFT(N25,LEN("OK"))="OK"</formula>
    </cfRule>
  </conditionalFormatting>
  <conditionalFormatting sqref="N25">
    <cfRule type="beginsWith" dxfId="4638" priority="413" operator="beginsWith" text="ATR">
      <formula>LEFT(N25,LEN("ATR"))="ATR"</formula>
    </cfRule>
  </conditionalFormatting>
  <conditionalFormatting sqref="N25">
    <cfRule type="beginsWith" dxfId="4637" priority="412" operator="beginsWith" text="ATD">
      <formula>LEFT(N25,LEN("ATD"))="ATD"</formula>
    </cfRule>
  </conditionalFormatting>
  <conditionalFormatting sqref="N25">
    <cfRule type="beginsWith" dxfId="4636" priority="411" operator="beginsWith" text="DP">
      <formula>LEFT(N25,LEN("DP"))="DP"</formula>
    </cfRule>
  </conditionalFormatting>
  <conditionalFormatting sqref="N28">
    <cfRule type="beginsWith" dxfId="4635" priority="409" operator="beginsWith" text="FER">
      <formula>LEFT(N28,LEN("FER"))="FER"</formula>
    </cfRule>
    <cfRule type="beginsWith" dxfId="4634" priority="410" operator="beginsWith" text="FRS">
      <formula>LEFT(N28,LEN("FRS"))="FRS"</formula>
    </cfRule>
  </conditionalFormatting>
  <conditionalFormatting sqref="N28">
    <cfRule type="beginsWith" dxfId="4633" priority="408" operator="beginsWith" text="NT">
      <formula>LEFT(N28,LEN("NT"))="NT"</formula>
    </cfRule>
  </conditionalFormatting>
  <conditionalFormatting sqref="N28">
    <cfRule type="beginsWith" dxfId="4632" priority="405" operator="beginsWith" text="ANT">
      <formula>LEFT(N28,LEN("ANT"))="ANT"</formula>
    </cfRule>
    <cfRule type="beginsWith" dxfId="4631" priority="406" operator="beginsWith" text="FAL">
      <formula>LEFT(N28,LEN("FAL"))="FAL"</formula>
    </cfRule>
    <cfRule type="beginsWith" dxfId="4630" priority="407" operator="beginsWith" text="OK">
      <formula>LEFT(N28,LEN("OK"))="OK"</formula>
    </cfRule>
  </conditionalFormatting>
  <conditionalFormatting sqref="N28">
    <cfRule type="beginsWith" dxfId="4629" priority="404" operator="beginsWith" text="ATR">
      <formula>LEFT(N28,LEN("ATR"))="ATR"</formula>
    </cfRule>
  </conditionalFormatting>
  <conditionalFormatting sqref="N28">
    <cfRule type="beginsWith" dxfId="4628" priority="403" operator="beginsWith" text="ATD">
      <formula>LEFT(N28,LEN("ATD"))="ATD"</formula>
    </cfRule>
  </conditionalFormatting>
  <conditionalFormatting sqref="N28">
    <cfRule type="beginsWith" dxfId="4627" priority="402" operator="beginsWith" text="DP">
      <formula>LEFT(N28,LEN("DP"))="DP"</formula>
    </cfRule>
  </conditionalFormatting>
  <conditionalFormatting sqref="N27">
    <cfRule type="beginsWith" dxfId="4626" priority="400" operator="beginsWith" text="FER">
      <formula>LEFT(N27,LEN("FER"))="FER"</formula>
    </cfRule>
    <cfRule type="beginsWith" dxfId="4625" priority="401" operator="beginsWith" text="FRS">
      <formula>LEFT(N27,LEN("FRS"))="FRS"</formula>
    </cfRule>
  </conditionalFormatting>
  <conditionalFormatting sqref="N27">
    <cfRule type="beginsWith" dxfId="4624" priority="399" operator="beginsWith" text="NT">
      <formula>LEFT(N27,LEN("NT"))="NT"</formula>
    </cfRule>
  </conditionalFormatting>
  <conditionalFormatting sqref="N27">
    <cfRule type="beginsWith" dxfId="4623" priority="396" operator="beginsWith" text="ANT">
      <formula>LEFT(N27,LEN("ANT"))="ANT"</formula>
    </cfRule>
    <cfRule type="beginsWith" dxfId="4622" priority="397" operator="beginsWith" text="FAL">
      <formula>LEFT(N27,LEN("FAL"))="FAL"</formula>
    </cfRule>
    <cfRule type="beginsWith" dxfId="4621" priority="398" operator="beginsWith" text="OK">
      <formula>LEFT(N27,LEN("OK"))="OK"</formula>
    </cfRule>
  </conditionalFormatting>
  <conditionalFormatting sqref="N27">
    <cfRule type="beginsWith" dxfId="4620" priority="395" operator="beginsWith" text="ATR">
      <formula>LEFT(N27,LEN("ATR"))="ATR"</formula>
    </cfRule>
  </conditionalFormatting>
  <conditionalFormatting sqref="N27">
    <cfRule type="beginsWith" dxfId="4619" priority="394" operator="beginsWith" text="ATD">
      <formula>LEFT(N27,LEN("ATD"))="ATD"</formula>
    </cfRule>
  </conditionalFormatting>
  <conditionalFormatting sqref="N27">
    <cfRule type="beginsWith" dxfId="4618" priority="393" operator="beginsWith" text="DP">
      <formula>LEFT(N27,LEN("DP"))="DP"</formula>
    </cfRule>
  </conditionalFormatting>
  <conditionalFormatting sqref="N30">
    <cfRule type="beginsWith" dxfId="4617" priority="391" operator="beginsWith" text="FER">
      <formula>LEFT(N30,LEN("FER"))="FER"</formula>
    </cfRule>
    <cfRule type="beginsWith" dxfId="4616" priority="392" operator="beginsWith" text="FRS">
      <formula>LEFT(N30,LEN("FRS"))="FRS"</formula>
    </cfRule>
  </conditionalFormatting>
  <conditionalFormatting sqref="N30">
    <cfRule type="beginsWith" dxfId="4615" priority="390" operator="beginsWith" text="NT">
      <formula>LEFT(N30,LEN("NT"))="NT"</formula>
    </cfRule>
  </conditionalFormatting>
  <conditionalFormatting sqref="N30">
    <cfRule type="beginsWith" dxfId="4614" priority="387" operator="beginsWith" text="ANT">
      <formula>LEFT(N30,LEN("ANT"))="ANT"</formula>
    </cfRule>
    <cfRule type="beginsWith" dxfId="4613" priority="388" operator="beginsWith" text="FAL">
      <formula>LEFT(N30,LEN("FAL"))="FAL"</formula>
    </cfRule>
    <cfRule type="beginsWith" dxfId="4612" priority="389" operator="beginsWith" text="OK">
      <formula>LEFT(N30,LEN("OK"))="OK"</formula>
    </cfRule>
  </conditionalFormatting>
  <conditionalFormatting sqref="N30">
    <cfRule type="beginsWith" dxfId="4611" priority="386" operator="beginsWith" text="ATR">
      <formula>LEFT(N30,LEN("ATR"))="ATR"</formula>
    </cfRule>
  </conditionalFormatting>
  <conditionalFormatting sqref="N30">
    <cfRule type="beginsWith" dxfId="4610" priority="385" operator="beginsWith" text="ATD">
      <formula>LEFT(N30,LEN("ATD"))="ATD"</formula>
    </cfRule>
  </conditionalFormatting>
  <conditionalFormatting sqref="N30">
    <cfRule type="beginsWith" dxfId="4609" priority="384" stopIfTrue="1" operator="beginsWith" text="DP">
      <formula>LEFT(N30,LEN("DP"))="DP"</formula>
    </cfRule>
  </conditionalFormatting>
  <conditionalFormatting sqref="N29">
    <cfRule type="beginsWith" dxfId="4608" priority="382" operator="beginsWith" text="FER">
      <formula>LEFT(N29,LEN("FER"))="FER"</formula>
    </cfRule>
    <cfRule type="beginsWith" dxfId="4607" priority="383" operator="beginsWith" text="FRS">
      <formula>LEFT(N29,LEN("FRS"))="FRS"</formula>
    </cfRule>
  </conditionalFormatting>
  <conditionalFormatting sqref="N29">
    <cfRule type="beginsWith" dxfId="4606" priority="381" operator="beginsWith" text="NT">
      <formula>LEFT(N29,LEN("NT"))="NT"</formula>
    </cfRule>
  </conditionalFormatting>
  <conditionalFormatting sqref="N29">
    <cfRule type="beginsWith" dxfId="4605" priority="378" operator="beginsWith" text="ANT">
      <formula>LEFT(N29,LEN("ANT"))="ANT"</formula>
    </cfRule>
    <cfRule type="beginsWith" dxfId="4604" priority="379" operator="beginsWith" text="FAL">
      <formula>LEFT(N29,LEN("FAL"))="FAL"</formula>
    </cfRule>
    <cfRule type="beginsWith" dxfId="4603" priority="380" operator="beginsWith" text="OK">
      <formula>LEFT(N29,LEN("OK"))="OK"</formula>
    </cfRule>
  </conditionalFormatting>
  <conditionalFormatting sqref="N29">
    <cfRule type="beginsWith" dxfId="4602" priority="377" operator="beginsWith" text="ATR">
      <formula>LEFT(N29,LEN("ATR"))="ATR"</formula>
    </cfRule>
  </conditionalFormatting>
  <conditionalFormatting sqref="N29">
    <cfRule type="beginsWith" dxfId="4601" priority="376" operator="beginsWith" text="ATD">
      <formula>LEFT(N29,LEN("ATD"))="ATD"</formula>
    </cfRule>
  </conditionalFormatting>
  <conditionalFormatting sqref="N29">
    <cfRule type="beginsWith" dxfId="4600" priority="375" operator="beginsWith" text="DP">
      <formula>LEFT(N29,LEN("DP"))="DP"</formula>
    </cfRule>
  </conditionalFormatting>
  <conditionalFormatting sqref="N32">
    <cfRule type="beginsWith" dxfId="4599" priority="373" operator="beginsWith" text="FER">
      <formula>LEFT(N32,LEN("FER"))="FER"</formula>
    </cfRule>
    <cfRule type="beginsWith" dxfId="4598" priority="374" operator="beginsWith" text="FRS">
      <formula>LEFT(N32,LEN("FRS"))="FRS"</formula>
    </cfRule>
  </conditionalFormatting>
  <conditionalFormatting sqref="N32">
    <cfRule type="beginsWith" dxfId="4597" priority="372" operator="beginsWith" text="NT">
      <formula>LEFT(N32,LEN("NT"))="NT"</formula>
    </cfRule>
  </conditionalFormatting>
  <conditionalFormatting sqref="N32">
    <cfRule type="beginsWith" dxfId="4596" priority="369" operator="beginsWith" text="ANT">
      <formula>LEFT(N32,LEN("ANT"))="ANT"</formula>
    </cfRule>
    <cfRule type="beginsWith" dxfId="4595" priority="370" operator="beginsWith" text="FAL">
      <formula>LEFT(N32,LEN("FAL"))="FAL"</formula>
    </cfRule>
    <cfRule type="beginsWith" dxfId="4594" priority="371" operator="beginsWith" text="OK">
      <formula>LEFT(N32,LEN("OK"))="OK"</formula>
    </cfRule>
  </conditionalFormatting>
  <conditionalFormatting sqref="N32">
    <cfRule type="beginsWith" dxfId="4593" priority="368" operator="beginsWith" text="ATR">
      <formula>LEFT(N32,LEN("ATR"))="ATR"</formula>
    </cfRule>
  </conditionalFormatting>
  <conditionalFormatting sqref="N32">
    <cfRule type="beginsWith" dxfId="4592" priority="367" operator="beginsWith" text="ATD">
      <formula>LEFT(N32,LEN("ATD"))="ATD"</formula>
    </cfRule>
  </conditionalFormatting>
  <conditionalFormatting sqref="N32">
    <cfRule type="beginsWith" dxfId="4591" priority="366" operator="beginsWith" text="DP">
      <formula>LEFT(N32,LEN("DP"))="DP"</formula>
    </cfRule>
  </conditionalFormatting>
  <conditionalFormatting sqref="N31">
    <cfRule type="beginsWith" dxfId="4590" priority="364" operator="beginsWith" text="FER">
      <formula>LEFT(N31,LEN("FER"))="FER"</formula>
    </cfRule>
    <cfRule type="beginsWith" dxfId="4589" priority="365" operator="beginsWith" text="FRS">
      <formula>LEFT(N31,LEN("FRS"))="FRS"</formula>
    </cfRule>
  </conditionalFormatting>
  <conditionalFormatting sqref="N31">
    <cfRule type="beginsWith" dxfId="4588" priority="363" operator="beginsWith" text="NT">
      <formula>LEFT(N31,LEN("NT"))="NT"</formula>
    </cfRule>
  </conditionalFormatting>
  <conditionalFormatting sqref="N31">
    <cfRule type="beginsWith" dxfId="4587" priority="360" operator="beginsWith" text="ANT">
      <formula>LEFT(N31,LEN("ANT"))="ANT"</formula>
    </cfRule>
    <cfRule type="beginsWith" dxfId="4586" priority="361" operator="beginsWith" text="FAL">
      <formula>LEFT(N31,LEN("FAL"))="FAL"</formula>
    </cfRule>
    <cfRule type="beginsWith" dxfId="4585" priority="362" operator="beginsWith" text="OK">
      <formula>LEFT(N31,LEN("OK"))="OK"</formula>
    </cfRule>
  </conditionalFormatting>
  <conditionalFormatting sqref="N31">
    <cfRule type="beginsWith" dxfId="4584" priority="359" operator="beginsWith" text="ATR">
      <formula>LEFT(N31,LEN("ATR"))="ATR"</formula>
    </cfRule>
  </conditionalFormatting>
  <conditionalFormatting sqref="N31">
    <cfRule type="beginsWith" dxfId="4583" priority="358" operator="beginsWith" text="ATD">
      <formula>LEFT(N31,LEN("ATD"))="ATD"</formula>
    </cfRule>
  </conditionalFormatting>
  <conditionalFormatting sqref="N31">
    <cfRule type="beginsWith" dxfId="4582" priority="357" operator="beginsWith" text="DP">
      <formula>LEFT(N31,LEN("DP"))="DP"</formula>
    </cfRule>
  </conditionalFormatting>
  <conditionalFormatting sqref="N34">
    <cfRule type="beginsWith" dxfId="4581" priority="355" operator="beginsWith" text="FER">
      <formula>LEFT(N34,LEN("FER"))="FER"</formula>
    </cfRule>
    <cfRule type="beginsWith" dxfId="4580" priority="356" operator="beginsWith" text="FRS">
      <formula>LEFT(N34,LEN("FRS"))="FRS"</formula>
    </cfRule>
  </conditionalFormatting>
  <conditionalFormatting sqref="N34">
    <cfRule type="beginsWith" dxfId="4579" priority="354" operator="beginsWith" text="NT">
      <formula>LEFT(N34,LEN("NT"))="NT"</formula>
    </cfRule>
  </conditionalFormatting>
  <conditionalFormatting sqref="N34">
    <cfRule type="beginsWith" dxfId="4578" priority="351" operator="beginsWith" text="ANT">
      <formula>LEFT(N34,LEN("ANT"))="ANT"</formula>
    </cfRule>
    <cfRule type="beginsWith" dxfId="4577" priority="352" operator="beginsWith" text="FAL">
      <formula>LEFT(N34,LEN("FAL"))="FAL"</formula>
    </cfRule>
    <cfRule type="beginsWith" dxfId="4576" priority="353" operator="beginsWith" text="OK">
      <formula>LEFT(N34,LEN("OK"))="OK"</formula>
    </cfRule>
  </conditionalFormatting>
  <conditionalFormatting sqref="N34">
    <cfRule type="beginsWith" dxfId="4575" priority="350" operator="beginsWith" text="ATR">
      <formula>LEFT(N34,LEN("ATR"))="ATR"</formula>
    </cfRule>
  </conditionalFormatting>
  <conditionalFormatting sqref="N34">
    <cfRule type="beginsWith" dxfId="4574" priority="349" operator="beginsWith" text="ATD">
      <formula>LEFT(N34,LEN("ATD"))="ATD"</formula>
    </cfRule>
  </conditionalFormatting>
  <conditionalFormatting sqref="N34">
    <cfRule type="beginsWith" dxfId="4573" priority="348" stopIfTrue="1" operator="beginsWith" text="DP">
      <formula>LEFT(N34,LEN("DP"))="DP"</formula>
    </cfRule>
  </conditionalFormatting>
  <conditionalFormatting sqref="N33">
    <cfRule type="beginsWith" dxfId="4572" priority="346" operator="beginsWith" text="FER">
      <formula>LEFT(N33,LEN("FER"))="FER"</formula>
    </cfRule>
    <cfRule type="beginsWith" dxfId="4571" priority="347" operator="beginsWith" text="FRS">
      <formula>LEFT(N33,LEN("FRS"))="FRS"</formula>
    </cfRule>
  </conditionalFormatting>
  <conditionalFormatting sqref="N33">
    <cfRule type="beginsWith" dxfId="4570" priority="345" operator="beginsWith" text="NT">
      <formula>LEFT(N33,LEN("NT"))="NT"</formula>
    </cfRule>
  </conditionalFormatting>
  <conditionalFormatting sqref="N33">
    <cfRule type="beginsWith" dxfId="4569" priority="342" operator="beginsWith" text="ANT">
      <formula>LEFT(N33,LEN("ANT"))="ANT"</formula>
    </cfRule>
    <cfRule type="beginsWith" dxfId="4568" priority="343" operator="beginsWith" text="FAL">
      <formula>LEFT(N33,LEN("FAL"))="FAL"</formula>
    </cfRule>
    <cfRule type="beginsWith" dxfId="4567" priority="344" operator="beginsWith" text="OK">
      <formula>LEFT(N33,LEN("OK"))="OK"</formula>
    </cfRule>
  </conditionalFormatting>
  <conditionalFormatting sqref="N33">
    <cfRule type="beginsWith" dxfId="4566" priority="341" operator="beginsWith" text="ATR">
      <formula>LEFT(N33,LEN("ATR"))="ATR"</formula>
    </cfRule>
  </conditionalFormatting>
  <conditionalFormatting sqref="N33">
    <cfRule type="beginsWith" dxfId="4565" priority="340" operator="beginsWith" text="ATD">
      <formula>LEFT(N33,LEN("ATD"))="ATD"</formula>
    </cfRule>
  </conditionalFormatting>
  <conditionalFormatting sqref="N33">
    <cfRule type="beginsWith" dxfId="4564" priority="339" operator="beginsWith" text="DP">
      <formula>LEFT(N33,LEN("DP"))="DP"</formula>
    </cfRule>
  </conditionalFormatting>
  <conditionalFormatting sqref="N36">
    <cfRule type="beginsWith" dxfId="4563" priority="337" operator="beginsWith" text="FER">
      <formula>LEFT(N36,LEN("FER"))="FER"</formula>
    </cfRule>
    <cfRule type="beginsWith" dxfId="4562" priority="338" operator="beginsWith" text="FRS">
      <formula>LEFT(N36,LEN("FRS"))="FRS"</formula>
    </cfRule>
  </conditionalFormatting>
  <conditionalFormatting sqref="N36">
    <cfRule type="beginsWith" dxfId="4561" priority="336" operator="beginsWith" text="NT">
      <formula>LEFT(N36,LEN("NT"))="NT"</formula>
    </cfRule>
  </conditionalFormatting>
  <conditionalFormatting sqref="N36">
    <cfRule type="beginsWith" dxfId="4560" priority="333" operator="beginsWith" text="ANT">
      <formula>LEFT(N36,LEN("ANT"))="ANT"</formula>
    </cfRule>
    <cfRule type="beginsWith" dxfId="4559" priority="334" operator="beginsWith" text="FAL">
      <formula>LEFT(N36,LEN("FAL"))="FAL"</formula>
    </cfRule>
    <cfRule type="beginsWith" dxfId="4558" priority="335" operator="beginsWith" text="OK">
      <formula>LEFT(N36,LEN("OK"))="OK"</formula>
    </cfRule>
  </conditionalFormatting>
  <conditionalFormatting sqref="N36">
    <cfRule type="beginsWith" dxfId="4557" priority="332" operator="beginsWith" text="ATR">
      <formula>LEFT(N36,LEN("ATR"))="ATR"</formula>
    </cfRule>
  </conditionalFormatting>
  <conditionalFormatting sqref="N36">
    <cfRule type="beginsWith" dxfId="4556" priority="331" operator="beginsWith" text="ATD">
      <formula>LEFT(N36,LEN("ATD"))="ATD"</formula>
    </cfRule>
  </conditionalFormatting>
  <conditionalFormatting sqref="N36">
    <cfRule type="beginsWith" dxfId="4555" priority="330" operator="beginsWith" text="DP">
      <formula>LEFT(N36,LEN("DP"))="DP"</formula>
    </cfRule>
  </conditionalFormatting>
  <conditionalFormatting sqref="N35">
    <cfRule type="beginsWith" dxfId="4554" priority="328" operator="beginsWith" text="FER">
      <formula>LEFT(N35,LEN("FER"))="FER"</formula>
    </cfRule>
    <cfRule type="beginsWith" dxfId="4553" priority="329" operator="beginsWith" text="FRS">
      <formula>LEFT(N35,LEN("FRS"))="FRS"</formula>
    </cfRule>
  </conditionalFormatting>
  <conditionalFormatting sqref="N35">
    <cfRule type="beginsWith" dxfId="4552" priority="327" operator="beginsWith" text="NT">
      <formula>LEFT(N35,LEN("NT"))="NT"</formula>
    </cfRule>
  </conditionalFormatting>
  <conditionalFormatting sqref="N35">
    <cfRule type="beginsWith" dxfId="4551" priority="324" operator="beginsWith" text="ANT">
      <formula>LEFT(N35,LEN("ANT"))="ANT"</formula>
    </cfRule>
    <cfRule type="beginsWith" dxfId="4550" priority="325" operator="beginsWith" text="FAL">
      <formula>LEFT(N35,LEN("FAL"))="FAL"</formula>
    </cfRule>
    <cfRule type="beginsWith" dxfId="4549" priority="326" operator="beginsWith" text="OK">
      <formula>LEFT(N35,LEN("OK"))="OK"</formula>
    </cfRule>
  </conditionalFormatting>
  <conditionalFormatting sqref="N35">
    <cfRule type="beginsWith" dxfId="4548" priority="323" operator="beginsWith" text="ATR">
      <formula>LEFT(N35,LEN("ATR"))="ATR"</formula>
    </cfRule>
  </conditionalFormatting>
  <conditionalFormatting sqref="N35">
    <cfRule type="beginsWith" dxfId="4547" priority="322" operator="beginsWith" text="ATD">
      <formula>LEFT(N35,LEN("ATD"))="ATD"</formula>
    </cfRule>
  </conditionalFormatting>
  <conditionalFormatting sqref="N35">
    <cfRule type="beginsWith" dxfId="4546" priority="321" operator="beginsWith" text="DP">
      <formula>LEFT(N35,LEN("DP"))="DP"</formula>
    </cfRule>
  </conditionalFormatting>
  <conditionalFormatting sqref="N38">
    <cfRule type="beginsWith" dxfId="4545" priority="319" operator="beginsWith" text="FER">
      <formula>LEFT(N38,LEN("FER"))="FER"</formula>
    </cfRule>
    <cfRule type="beginsWith" dxfId="4544" priority="320" operator="beginsWith" text="FRS">
      <formula>LEFT(N38,LEN("FRS"))="FRS"</formula>
    </cfRule>
  </conditionalFormatting>
  <conditionalFormatting sqref="N38">
    <cfRule type="beginsWith" dxfId="4543" priority="318" operator="beginsWith" text="NT">
      <formula>LEFT(N38,LEN("NT"))="NT"</formula>
    </cfRule>
  </conditionalFormatting>
  <conditionalFormatting sqref="N38">
    <cfRule type="beginsWith" dxfId="4542" priority="315" operator="beginsWith" text="ANT">
      <formula>LEFT(N38,LEN("ANT"))="ANT"</formula>
    </cfRule>
    <cfRule type="beginsWith" dxfId="4541" priority="316" operator="beginsWith" text="FAL">
      <formula>LEFT(N38,LEN("FAL"))="FAL"</formula>
    </cfRule>
    <cfRule type="beginsWith" dxfId="4540" priority="317" operator="beginsWith" text="OK">
      <formula>LEFT(N38,LEN("OK"))="OK"</formula>
    </cfRule>
  </conditionalFormatting>
  <conditionalFormatting sqref="N38">
    <cfRule type="beginsWith" dxfId="4539" priority="314" operator="beginsWith" text="ATR">
      <formula>LEFT(N38,LEN("ATR"))="ATR"</formula>
    </cfRule>
  </conditionalFormatting>
  <conditionalFormatting sqref="N38">
    <cfRule type="beginsWith" dxfId="4538" priority="313" operator="beginsWith" text="ATD">
      <formula>LEFT(N38,LEN("ATD"))="ATD"</formula>
    </cfRule>
  </conditionalFormatting>
  <conditionalFormatting sqref="N38">
    <cfRule type="beginsWith" dxfId="4537" priority="312" stopIfTrue="1" operator="beginsWith" text="DP">
      <formula>LEFT(N38,LEN("DP"))="DP"</formula>
    </cfRule>
  </conditionalFormatting>
  <conditionalFormatting sqref="N37">
    <cfRule type="beginsWith" dxfId="4536" priority="310" operator="beginsWith" text="FER">
      <formula>LEFT(N37,LEN("FER"))="FER"</formula>
    </cfRule>
    <cfRule type="beginsWith" dxfId="4535" priority="311" operator="beginsWith" text="FRS">
      <formula>LEFT(N37,LEN("FRS"))="FRS"</formula>
    </cfRule>
  </conditionalFormatting>
  <conditionalFormatting sqref="N37">
    <cfRule type="beginsWith" dxfId="4534" priority="309" operator="beginsWith" text="NT">
      <formula>LEFT(N37,LEN("NT"))="NT"</formula>
    </cfRule>
  </conditionalFormatting>
  <conditionalFormatting sqref="N37">
    <cfRule type="beginsWith" dxfId="4533" priority="306" operator="beginsWith" text="ANT">
      <formula>LEFT(N37,LEN("ANT"))="ANT"</formula>
    </cfRule>
    <cfRule type="beginsWith" dxfId="4532" priority="307" operator="beginsWith" text="FAL">
      <formula>LEFT(N37,LEN("FAL"))="FAL"</formula>
    </cfRule>
    <cfRule type="beginsWith" dxfId="4531" priority="308" operator="beginsWith" text="OK">
      <formula>LEFT(N37,LEN("OK"))="OK"</formula>
    </cfRule>
  </conditionalFormatting>
  <conditionalFormatting sqref="N37">
    <cfRule type="beginsWith" dxfId="4530" priority="305" operator="beginsWith" text="ATR">
      <formula>LEFT(N37,LEN("ATR"))="ATR"</formula>
    </cfRule>
  </conditionalFormatting>
  <conditionalFormatting sqref="N37">
    <cfRule type="beginsWith" dxfId="4529" priority="304" operator="beginsWith" text="ATD">
      <formula>LEFT(N37,LEN("ATD"))="ATD"</formula>
    </cfRule>
  </conditionalFormatting>
  <conditionalFormatting sqref="N37">
    <cfRule type="beginsWith" dxfId="4528" priority="303" operator="beginsWith" text="DP">
      <formula>LEFT(N37,LEN("DP"))="DP"</formula>
    </cfRule>
  </conditionalFormatting>
  <conditionalFormatting sqref="N40">
    <cfRule type="beginsWith" dxfId="4527" priority="301" operator="beginsWith" text="FER">
      <formula>LEFT(N40,LEN("FER"))="FER"</formula>
    </cfRule>
    <cfRule type="beginsWith" dxfId="4526" priority="302" operator="beginsWith" text="FRS">
      <formula>LEFT(N40,LEN("FRS"))="FRS"</formula>
    </cfRule>
  </conditionalFormatting>
  <conditionalFormatting sqref="N40">
    <cfRule type="beginsWith" dxfId="4525" priority="300" operator="beginsWith" text="NT">
      <formula>LEFT(N40,LEN("NT"))="NT"</formula>
    </cfRule>
  </conditionalFormatting>
  <conditionalFormatting sqref="N40">
    <cfRule type="beginsWith" dxfId="4524" priority="297" operator="beginsWith" text="ANT">
      <formula>LEFT(N40,LEN("ANT"))="ANT"</formula>
    </cfRule>
    <cfRule type="beginsWith" dxfId="4523" priority="298" operator="beginsWith" text="FAL">
      <formula>LEFT(N40,LEN("FAL"))="FAL"</formula>
    </cfRule>
    <cfRule type="beginsWith" dxfId="4522" priority="299" operator="beginsWith" text="OK">
      <formula>LEFT(N40,LEN("OK"))="OK"</formula>
    </cfRule>
  </conditionalFormatting>
  <conditionalFormatting sqref="N40">
    <cfRule type="beginsWith" dxfId="4521" priority="296" operator="beginsWith" text="ATR">
      <formula>LEFT(N40,LEN("ATR"))="ATR"</formula>
    </cfRule>
  </conditionalFormatting>
  <conditionalFormatting sqref="N40">
    <cfRule type="beginsWith" dxfId="4520" priority="295" operator="beginsWith" text="ATD">
      <formula>LEFT(N40,LEN("ATD"))="ATD"</formula>
    </cfRule>
  </conditionalFormatting>
  <conditionalFormatting sqref="N40">
    <cfRule type="beginsWith" dxfId="4519" priority="294" operator="beginsWith" text="DP">
      <formula>LEFT(N40,LEN("DP"))="DP"</formula>
    </cfRule>
  </conditionalFormatting>
  <conditionalFormatting sqref="N39">
    <cfRule type="beginsWith" dxfId="4518" priority="292" operator="beginsWith" text="FER">
      <formula>LEFT(N39,LEN("FER"))="FER"</formula>
    </cfRule>
    <cfRule type="beginsWith" dxfId="4517" priority="293" operator="beginsWith" text="FRS">
      <formula>LEFT(N39,LEN("FRS"))="FRS"</formula>
    </cfRule>
  </conditionalFormatting>
  <conditionalFormatting sqref="N39">
    <cfRule type="beginsWith" dxfId="4516" priority="291" operator="beginsWith" text="NT">
      <formula>LEFT(N39,LEN("NT"))="NT"</formula>
    </cfRule>
  </conditionalFormatting>
  <conditionalFormatting sqref="N39">
    <cfRule type="beginsWith" dxfId="4515" priority="288" operator="beginsWith" text="ANT">
      <formula>LEFT(N39,LEN("ANT"))="ANT"</formula>
    </cfRule>
    <cfRule type="beginsWith" dxfId="4514" priority="289" operator="beginsWith" text="FAL">
      <formula>LEFT(N39,LEN("FAL"))="FAL"</formula>
    </cfRule>
    <cfRule type="beginsWith" dxfId="4513" priority="290" operator="beginsWith" text="OK">
      <formula>LEFT(N39,LEN("OK"))="OK"</formula>
    </cfRule>
  </conditionalFormatting>
  <conditionalFormatting sqref="N39">
    <cfRule type="beginsWith" dxfId="4512" priority="287" operator="beginsWith" text="ATR">
      <formula>LEFT(N39,LEN("ATR"))="ATR"</formula>
    </cfRule>
  </conditionalFormatting>
  <conditionalFormatting sqref="N39">
    <cfRule type="beginsWith" dxfId="4511" priority="286" operator="beginsWith" text="ATD">
      <formula>LEFT(N39,LEN("ATD"))="ATD"</formula>
    </cfRule>
  </conditionalFormatting>
  <conditionalFormatting sqref="N39">
    <cfRule type="beginsWith" dxfId="4510" priority="285" operator="beginsWith" text="DP">
      <formula>LEFT(N39,LEN("DP"))="DP"</formula>
    </cfRule>
  </conditionalFormatting>
  <conditionalFormatting sqref="N42">
    <cfRule type="beginsWith" dxfId="4509" priority="283" operator="beginsWith" text="FER">
      <formula>LEFT(N42,LEN("FER"))="FER"</formula>
    </cfRule>
    <cfRule type="beginsWith" dxfId="4508" priority="284" operator="beginsWith" text="FRS">
      <formula>LEFT(N42,LEN("FRS"))="FRS"</formula>
    </cfRule>
  </conditionalFormatting>
  <conditionalFormatting sqref="N42">
    <cfRule type="beginsWith" dxfId="4507" priority="282" operator="beginsWith" text="NT">
      <formula>LEFT(N42,LEN("NT"))="NT"</formula>
    </cfRule>
  </conditionalFormatting>
  <conditionalFormatting sqref="N42">
    <cfRule type="beginsWith" dxfId="4506" priority="279" operator="beginsWith" text="ANT">
      <formula>LEFT(N42,LEN("ANT"))="ANT"</formula>
    </cfRule>
    <cfRule type="beginsWith" dxfId="4505" priority="280" operator="beginsWith" text="FAL">
      <formula>LEFT(N42,LEN("FAL"))="FAL"</formula>
    </cfRule>
    <cfRule type="beginsWith" dxfId="4504" priority="281" operator="beginsWith" text="OK">
      <formula>LEFT(N42,LEN("OK"))="OK"</formula>
    </cfRule>
  </conditionalFormatting>
  <conditionalFormatting sqref="N42">
    <cfRule type="beginsWith" dxfId="4503" priority="278" operator="beginsWith" text="ATR">
      <formula>LEFT(N42,LEN("ATR"))="ATR"</formula>
    </cfRule>
  </conditionalFormatting>
  <conditionalFormatting sqref="N42">
    <cfRule type="beginsWith" dxfId="4502" priority="277" operator="beginsWith" text="ATD">
      <formula>LEFT(N42,LEN("ATD"))="ATD"</formula>
    </cfRule>
  </conditionalFormatting>
  <conditionalFormatting sqref="N42">
    <cfRule type="beginsWith" dxfId="4501" priority="276" stopIfTrue="1" operator="beginsWith" text="DP">
      <formula>LEFT(N42,LEN("DP"))="DP"</formula>
    </cfRule>
  </conditionalFormatting>
  <conditionalFormatting sqref="N41">
    <cfRule type="beginsWith" dxfId="4500" priority="274" operator="beginsWith" text="FER">
      <formula>LEFT(N41,LEN("FER"))="FER"</formula>
    </cfRule>
    <cfRule type="beginsWith" dxfId="4499" priority="275" operator="beginsWith" text="FRS">
      <formula>LEFT(N41,LEN("FRS"))="FRS"</formula>
    </cfRule>
  </conditionalFormatting>
  <conditionalFormatting sqref="N41">
    <cfRule type="beginsWith" dxfId="4498" priority="273" operator="beginsWith" text="NT">
      <formula>LEFT(N41,LEN("NT"))="NT"</formula>
    </cfRule>
  </conditionalFormatting>
  <conditionalFormatting sqref="N41">
    <cfRule type="beginsWith" dxfId="4497" priority="270" operator="beginsWith" text="ANT">
      <formula>LEFT(N41,LEN("ANT"))="ANT"</formula>
    </cfRule>
    <cfRule type="beginsWith" dxfId="4496" priority="271" operator="beginsWith" text="FAL">
      <formula>LEFT(N41,LEN("FAL"))="FAL"</formula>
    </cfRule>
    <cfRule type="beginsWith" dxfId="4495" priority="272" operator="beginsWith" text="OK">
      <formula>LEFT(N41,LEN("OK"))="OK"</formula>
    </cfRule>
  </conditionalFormatting>
  <conditionalFormatting sqref="N41">
    <cfRule type="beginsWith" dxfId="4494" priority="269" operator="beginsWith" text="ATR">
      <formula>LEFT(N41,LEN("ATR"))="ATR"</formula>
    </cfRule>
  </conditionalFormatting>
  <conditionalFormatting sqref="N41">
    <cfRule type="beginsWith" dxfId="4493" priority="268" operator="beginsWith" text="ATD">
      <formula>LEFT(N41,LEN("ATD"))="ATD"</formula>
    </cfRule>
  </conditionalFormatting>
  <conditionalFormatting sqref="N41">
    <cfRule type="beginsWith" dxfId="4492" priority="267" operator="beginsWith" text="DP">
      <formula>LEFT(N41,LEN("DP"))="DP"</formula>
    </cfRule>
  </conditionalFormatting>
  <conditionalFormatting sqref="L45:N46">
    <cfRule type="expression" dxfId="4491" priority="263">
      <formula>K43="FERIADO"</formula>
    </cfRule>
    <cfRule type="expression" dxfId="4490" priority="264">
      <formula>K43="FÉRIAS"</formula>
    </cfRule>
    <cfRule type="expression" dxfId="4489" priority="265">
      <formula>K43="ATESTADO"</formula>
    </cfRule>
    <cfRule type="expression" dxfId="4488" priority="266">
      <formula>K43="NTRAB"</formula>
    </cfRule>
  </conditionalFormatting>
  <conditionalFormatting sqref="N43">
    <cfRule type="beginsWith" dxfId="4487" priority="260" operator="beginsWith" text="DP">
      <formula>LEFT(N43,LEN("DP"))="DP"</formula>
    </cfRule>
    <cfRule type="beginsWith" dxfId="4486" priority="261" operator="beginsWith" text="FER">
      <formula>LEFT(N43,LEN("FER"))="FER"</formula>
    </cfRule>
    <cfRule type="beginsWith" dxfId="4485" priority="262" operator="beginsWith" text="FRS">
      <formula>LEFT(N43,LEN("FRS"))="FRS"</formula>
    </cfRule>
  </conditionalFormatting>
  <conditionalFormatting sqref="N43">
    <cfRule type="beginsWith" dxfId="4484" priority="259" operator="beginsWith" text="NT">
      <formula>LEFT(N43,LEN("NT"))="NT"</formula>
    </cfRule>
  </conditionalFormatting>
  <conditionalFormatting sqref="N43">
    <cfRule type="beginsWith" dxfId="4483" priority="256" operator="beginsWith" text="ANT">
      <formula>LEFT(N43,LEN("ANT"))="ANT"</formula>
    </cfRule>
    <cfRule type="beginsWith" dxfId="4482" priority="257" operator="beginsWith" text="FAL">
      <formula>LEFT(N43,LEN("FAL"))="FAL"</formula>
    </cfRule>
    <cfRule type="beginsWith" dxfId="4481" priority="258" operator="beginsWith" text="OK">
      <formula>LEFT(N43,LEN("OK"))="OK"</formula>
    </cfRule>
  </conditionalFormatting>
  <conditionalFormatting sqref="N43">
    <cfRule type="beginsWith" dxfId="4480" priority="255" operator="beginsWith" text="ATR">
      <formula>LEFT(N43,LEN("ATR"))="ATR"</formula>
    </cfRule>
  </conditionalFormatting>
  <conditionalFormatting sqref="N43">
    <cfRule type="beginsWith" dxfId="4479" priority="254" operator="beginsWith" text="ATD">
      <formula>LEFT(N43,LEN("ATD"))="ATD"</formula>
    </cfRule>
  </conditionalFormatting>
  <conditionalFormatting sqref="N44">
    <cfRule type="beginsWith" dxfId="4478" priority="252" operator="beginsWith" text="FER">
      <formula>LEFT(N44,LEN("FER"))="FER"</formula>
    </cfRule>
    <cfRule type="beginsWith" dxfId="4477" priority="253" operator="beginsWith" text="FRS">
      <formula>LEFT(N44,LEN("FRS"))="FRS"</formula>
    </cfRule>
  </conditionalFormatting>
  <conditionalFormatting sqref="N44">
    <cfRule type="beginsWith" dxfId="4476" priority="251" operator="beginsWith" text="NT">
      <formula>LEFT(N44,LEN("NT"))="NT"</formula>
    </cfRule>
  </conditionalFormatting>
  <conditionalFormatting sqref="N44">
    <cfRule type="beginsWith" dxfId="4475" priority="248" operator="beginsWith" text="ANT">
      <formula>LEFT(N44,LEN("ANT"))="ANT"</formula>
    </cfRule>
    <cfRule type="beginsWith" dxfId="4474" priority="249" operator="beginsWith" text="FAL">
      <formula>LEFT(N44,LEN("FAL"))="FAL"</formula>
    </cfRule>
    <cfRule type="beginsWith" dxfId="4473" priority="250" operator="beginsWith" text="OK">
      <formula>LEFT(N44,LEN("OK"))="OK"</formula>
    </cfRule>
  </conditionalFormatting>
  <conditionalFormatting sqref="N44">
    <cfRule type="beginsWith" dxfId="4472" priority="247" operator="beginsWith" text="ATR">
      <formula>LEFT(N44,LEN("ATR"))="ATR"</formula>
    </cfRule>
  </conditionalFormatting>
  <conditionalFormatting sqref="N44">
    <cfRule type="beginsWith" dxfId="4471" priority="246" operator="beginsWith" text="ATD">
      <formula>LEFT(N44,LEN("ATD"))="ATD"</formula>
    </cfRule>
  </conditionalFormatting>
  <conditionalFormatting sqref="N44">
    <cfRule type="beginsWith" dxfId="4470" priority="245" stopIfTrue="1" operator="beginsWith" text="DP">
      <formula>LEFT(N44,LEN("DP"))="DP"</formula>
    </cfRule>
  </conditionalFormatting>
  <conditionalFormatting sqref="E2">
    <cfRule type="cellIs" dxfId="4469" priority="244" operator="equal">
      <formula>"ER"</formula>
    </cfRule>
  </conditionalFormatting>
  <conditionalFormatting sqref="E3">
    <cfRule type="cellIs" dxfId="4468" priority="242" operator="equal">
      <formula>0</formula>
    </cfRule>
    <cfRule type="expression" dxfId="4467" priority="243">
      <formula>E3&lt;0</formula>
    </cfRule>
  </conditionalFormatting>
  <conditionalFormatting sqref="E4:E6">
    <cfRule type="expression" dxfId="4466" priority="240">
      <formula>E4&lt;0</formula>
    </cfRule>
    <cfRule type="cellIs" dxfId="4465" priority="241" operator="equal">
      <formula>0</formula>
    </cfRule>
  </conditionalFormatting>
  <conditionalFormatting sqref="E7">
    <cfRule type="cellIs" dxfId="4464" priority="238" operator="equal">
      <formula>0</formula>
    </cfRule>
    <cfRule type="expression" dxfId="4463" priority="239">
      <formula>E7&lt;0</formula>
    </cfRule>
  </conditionalFormatting>
  <conditionalFormatting sqref="E8:E10">
    <cfRule type="expression" dxfId="4462" priority="236">
      <formula>E8&lt;0</formula>
    </cfRule>
    <cfRule type="cellIs" dxfId="4461" priority="237" operator="equal">
      <formula>0</formula>
    </cfRule>
  </conditionalFormatting>
  <conditionalFormatting sqref="E11">
    <cfRule type="cellIs" dxfId="4460" priority="234" operator="equal">
      <formula>0</formula>
    </cfRule>
    <cfRule type="expression" dxfId="4459" priority="235">
      <formula>E11&lt;0</formula>
    </cfRule>
  </conditionalFormatting>
  <conditionalFormatting sqref="E12:E14">
    <cfRule type="expression" dxfId="4458" priority="232">
      <formula>E12&lt;0</formula>
    </cfRule>
    <cfRule type="cellIs" dxfId="4457" priority="233" operator="equal">
      <formula>0</formula>
    </cfRule>
  </conditionalFormatting>
  <conditionalFormatting sqref="E15">
    <cfRule type="cellIs" dxfId="4456" priority="230" operator="equal">
      <formula>0</formula>
    </cfRule>
    <cfRule type="expression" dxfId="4455" priority="231">
      <formula>E15&lt;0</formula>
    </cfRule>
  </conditionalFormatting>
  <conditionalFormatting sqref="E16:E18">
    <cfRule type="expression" dxfId="4454" priority="228">
      <formula>E16&lt;0</formula>
    </cfRule>
    <cfRule type="cellIs" dxfId="4453" priority="229" operator="equal">
      <formula>0</formula>
    </cfRule>
  </conditionalFormatting>
  <conditionalFormatting sqref="E19">
    <cfRule type="cellIs" dxfId="4452" priority="226" operator="equal">
      <formula>0</formula>
    </cfRule>
    <cfRule type="expression" dxfId="4451" priority="227">
      <formula>E19&lt;0</formula>
    </cfRule>
  </conditionalFormatting>
  <conditionalFormatting sqref="E20:E22">
    <cfRule type="expression" dxfId="4450" priority="224">
      <formula>E20&lt;0</formula>
    </cfRule>
    <cfRule type="cellIs" dxfId="4449" priority="225" operator="equal">
      <formula>0</formula>
    </cfRule>
  </conditionalFormatting>
  <conditionalFormatting sqref="E23">
    <cfRule type="cellIs" dxfId="4448" priority="222" operator="equal">
      <formula>0</formula>
    </cfRule>
    <cfRule type="expression" dxfId="4447" priority="223">
      <formula>E23&lt;0</formula>
    </cfRule>
  </conditionalFormatting>
  <conditionalFormatting sqref="E24:E26">
    <cfRule type="expression" dxfId="4446" priority="220">
      <formula>E24&lt;0</formula>
    </cfRule>
    <cfRule type="cellIs" dxfId="4445" priority="221" operator="equal">
      <formula>0</formula>
    </cfRule>
  </conditionalFormatting>
  <conditionalFormatting sqref="E27">
    <cfRule type="cellIs" dxfId="4444" priority="218" operator="equal">
      <formula>0</formula>
    </cfRule>
    <cfRule type="expression" dxfId="4443" priority="219">
      <formula>E27&lt;0</formula>
    </cfRule>
  </conditionalFormatting>
  <conditionalFormatting sqref="E28:E30">
    <cfRule type="expression" dxfId="4442" priority="216">
      <formula>E28&lt;0</formula>
    </cfRule>
    <cfRule type="cellIs" dxfId="4441" priority="217" operator="equal">
      <formula>0</formula>
    </cfRule>
  </conditionalFormatting>
  <conditionalFormatting sqref="E31">
    <cfRule type="cellIs" dxfId="4440" priority="214" operator="equal">
      <formula>0</formula>
    </cfRule>
    <cfRule type="expression" dxfId="4439" priority="215">
      <formula>E31&lt;0</formula>
    </cfRule>
  </conditionalFormatting>
  <conditionalFormatting sqref="E32:E34">
    <cfRule type="expression" dxfId="4438" priority="212">
      <formula>E32&lt;0</formula>
    </cfRule>
    <cfRule type="cellIs" dxfId="4437" priority="213" operator="equal">
      <formula>0</formula>
    </cfRule>
  </conditionalFormatting>
  <conditionalFormatting sqref="E35">
    <cfRule type="cellIs" dxfId="4436" priority="210" operator="equal">
      <formula>0</formula>
    </cfRule>
    <cfRule type="expression" dxfId="4435" priority="211">
      <formula>E35&lt;0</formula>
    </cfRule>
  </conditionalFormatting>
  <conditionalFormatting sqref="E36:E38">
    <cfRule type="expression" dxfId="4434" priority="208">
      <formula>E36&lt;0</formula>
    </cfRule>
    <cfRule type="cellIs" dxfId="4433" priority="209" operator="equal">
      <formula>0</formula>
    </cfRule>
  </conditionalFormatting>
  <conditionalFormatting sqref="E39">
    <cfRule type="cellIs" dxfId="4432" priority="206" operator="equal">
      <formula>0</formula>
    </cfRule>
    <cfRule type="expression" dxfId="4431" priority="207">
      <formula>E39&lt;0</formula>
    </cfRule>
  </conditionalFormatting>
  <conditionalFormatting sqref="E40:E42">
    <cfRule type="expression" dxfId="4430" priority="204">
      <formula>E40&lt;0</formula>
    </cfRule>
    <cfRule type="cellIs" dxfId="4429" priority="205" operator="equal">
      <formula>0</formula>
    </cfRule>
  </conditionalFormatting>
  <conditionalFormatting sqref="J2">
    <cfRule type="cellIs" dxfId="4428" priority="203" operator="equal">
      <formula>"ER"</formula>
    </cfRule>
  </conditionalFormatting>
  <conditionalFormatting sqref="J3">
    <cfRule type="cellIs" dxfId="4427" priority="201" operator="equal">
      <formula>0</formula>
    </cfRule>
    <cfRule type="expression" dxfId="4426" priority="202">
      <formula>J3&lt;0</formula>
    </cfRule>
  </conditionalFormatting>
  <conditionalFormatting sqref="J4:J6">
    <cfRule type="expression" dxfId="4425" priority="199">
      <formula>J4&lt;0</formula>
    </cfRule>
    <cfRule type="cellIs" dxfId="4424" priority="200" operator="equal">
      <formula>0</formula>
    </cfRule>
  </conditionalFormatting>
  <conditionalFormatting sqref="J7">
    <cfRule type="cellIs" dxfId="4423" priority="197" operator="equal">
      <formula>0</formula>
    </cfRule>
    <cfRule type="expression" dxfId="4422" priority="198">
      <formula>J7&lt;0</formula>
    </cfRule>
  </conditionalFormatting>
  <conditionalFormatting sqref="J8:J10">
    <cfRule type="expression" dxfId="4421" priority="195">
      <formula>J8&lt;0</formula>
    </cfRule>
    <cfRule type="cellIs" dxfId="4420" priority="196" operator="equal">
      <formula>0</formula>
    </cfRule>
  </conditionalFormatting>
  <conditionalFormatting sqref="J11">
    <cfRule type="cellIs" dxfId="4419" priority="193" operator="equal">
      <formula>0</formula>
    </cfRule>
    <cfRule type="expression" dxfId="4418" priority="194">
      <formula>J11&lt;0</formula>
    </cfRule>
  </conditionalFormatting>
  <conditionalFormatting sqref="J12:J14">
    <cfRule type="expression" dxfId="4417" priority="191">
      <formula>J12&lt;0</formula>
    </cfRule>
    <cfRule type="cellIs" dxfId="4416" priority="192" operator="equal">
      <formula>0</formula>
    </cfRule>
  </conditionalFormatting>
  <conditionalFormatting sqref="J15">
    <cfRule type="cellIs" dxfId="4415" priority="189" operator="equal">
      <formula>0</formula>
    </cfRule>
    <cfRule type="expression" dxfId="4414" priority="190">
      <formula>J15&lt;0</formula>
    </cfRule>
  </conditionalFormatting>
  <conditionalFormatting sqref="J16:J18">
    <cfRule type="expression" dxfId="4413" priority="187">
      <formula>J16&lt;0</formula>
    </cfRule>
    <cfRule type="cellIs" dxfId="4412" priority="188" operator="equal">
      <formula>0</formula>
    </cfRule>
  </conditionalFormatting>
  <conditionalFormatting sqref="J19">
    <cfRule type="cellIs" dxfId="4411" priority="185" operator="equal">
      <formula>0</formula>
    </cfRule>
    <cfRule type="expression" dxfId="4410" priority="186">
      <formula>J19&lt;0</formula>
    </cfRule>
  </conditionalFormatting>
  <conditionalFormatting sqref="J20:J22">
    <cfRule type="expression" dxfId="4409" priority="183">
      <formula>J20&lt;0</formula>
    </cfRule>
    <cfRule type="cellIs" dxfId="4408" priority="184" operator="equal">
      <formula>0</formula>
    </cfRule>
  </conditionalFormatting>
  <conditionalFormatting sqref="J23">
    <cfRule type="cellIs" dxfId="4407" priority="181" operator="equal">
      <formula>0</formula>
    </cfRule>
    <cfRule type="expression" dxfId="4406" priority="182">
      <formula>J23&lt;0</formula>
    </cfRule>
  </conditionalFormatting>
  <conditionalFormatting sqref="J24:J26">
    <cfRule type="expression" dxfId="4405" priority="179">
      <formula>J24&lt;0</formula>
    </cfRule>
    <cfRule type="cellIs" dxfId="4404" priority="180" operator="equal">
      <formula>0</formula>
    </cfRule>
  </conditionalFormatting>
  <conditionalFormatting sqref="J27">
    <cfRule type="cellIs" dxfId="4403" priority="177" operator="equal">
      <formula>0</formula>
    </cfRule>
    <cfRule type="expression" dxfId="4402" priority="178">
      <formula>J27&lt;0</formula>
    </cfRule>
  </conditionalFormatting>
  <conditionalFormatting sqref="J28:J30">
    <cfRule type="expression" dxfId="4401" priority="175">
      <formula>J28&lt;0</formula>
    </cfRule>
    <cfRule type="cellIs" dxfId="4400" priority="176" operator="equal">
      <formula>0</formula>
    </cfRule>
  </conditionalFormatting>
  <conditionalFormatting sqref="J31">
    <cfRule type="cellIs" dxfId="4399" priority="173" operator="equal">
      <formula>0</formula>
    </cfRule>
    <cfRule type="expression" dxfId="4398" priority="174">
      <formula>J31&lt;0</formula>
    </cfRule>
  </conditionalFormatting>
  <conditionalFormatting sqref="J32:J34">
    <cfRule type="expression" dxfId="4397" priority="171">
      <formula>J32&lt;0</formula>
    </cfRule>
    <cfRule type="cellIs" dxfId="4396" priority="172" operator="equal">
      <formula>0</formula>
    </cfRule>
  </conditionalFormatting>
  <conditionalFormatting sqref="J35">
    <cfRule type="cellIs" dxfId="4395" priority="169" operator="equal">
      <formula>0</formula>
    </cfRule>
    <cfRule type="expression" dxfId="4394" priority="170">
      <formula>J35&lt;0</formula>
    </cfRule>
  </conditionalFormatting>
  <conditionalFormatting sqref="J36:J38">
    <cfRule type="expression" dxfId="4393" priority="167">
      <formula>J36&lt;0</formula>
    </cfRule>
    <cfRule type="cellIs" dxfId="4392" priority="168" operator="equal">
      <formula>0</formula>
    </cfRule>
  </conditionalFormatting>
  <conditionalFormatting sqref="J39">
    <cfRule type="cellIs" dxfId="4391" priority="165" operator="equal">
      <formula>0</formula>
    </cfRule>
    <cfRule type="expression" dxfId="4390" priority="166">
      <formula>J39&lt;0</formula>
    </cfRule>
  </conditionalFormatting>
  <conditionalFormatting sqref="J40:J42">
    <cfRule type="expression" dxfId="4389" priority="163">
      <formula>J40&lt;0</formula>
    </cfRule>
    <cfRule type="cellIs" dxfId="4388" priority="164" operator="equal">
      <formula>0</formula>
    </cfRule>
  </conditionalFormatting>
  <conditionalFormatting sqref="O3">
    <cfRule type="cellIs" dxfId="4387" priority="161" operator="equal">
      <formula>0</formula>
    </cfRule>
    <cfRule type="expression" dxfId="4386" priority="162">
      <formula>O3&lt;0</formula>
    </cfRule>
  </conditionalFormatting>
  <conditionalFormatting sqref="O4:O6">
    <cfRule type="expression" dxfId="4385" priority="159">
      <formula>O4&lt;0</formula>
    </cfRule>
    <cfRule type="cellIs" dxfId="4384" priority="160" operator="equal">
      <formula>0</formula>
    </cfRule>
  </conditionalFormatting>
  <conditionalFormatting sqref="O7">
    <cfRule type="cellIs" dxfId="4383" priority="157" operator="equal">
      <formula>0</formula>
    </cfRule>
    <cfRule type="expression" dxfId="4382" priority="158">
      <formula>O7&lt;0</formula>
    </cfRule>
  </conditionalFormatting>
  <conditionalFormatting sqref="O8:O10">
    <cfRule type="expression" dxfId="4381" priority="155">
      <formula>O8&lt;0</formula>
    </cfRule>
    <cfRule type="cellIs" dxfId="4380" priority="156" operator="equal">
      <formula>0</formula>
    </cfRule>
  </conditionalFormatting>
  <conditionalFormatting sqref="O11">
    <cfRule type="cellIs" dxfId="4379" priority="153" operator="equal">
      <formula>0</formula>
    </cfRule>
    <cfRule type="expression" dxfId="4378" priority="154">
      <formula>O11&lt;0</formula>
    </cfRule>
  </conditionalFormatting>
  <conditionalFormatting sqref="O12:O14">
    <cfRule type="expression" dxfId="4377" priority="151">
      <formula>O12&lt;0</formula>
    </cfRule>
    <cfRule type="cellIs" dxfId="4376" priority="152" operator="equal">
      <formula>0</formula>
    </cfRule>
  </conditionalFormatting>
  <conditionalFormatting sqref="O15">
    <cfRule type="cellIs" dxfId="4375" priority="149" operator="equal">
      <formula>0</formula>
    </cfRule>
    <cfRule type="expression" dxfId="4374" priority="150">
      <formula>O15&lt;0</formula>
    </cfRule>
  </conditionalFormatting>
  <conditionalFormatting sqref="O16:O18">
    <cfRule type="expression" dxfId="4373" priority="147">
      <formula>O16&lt;0</formula>
    </cfRule>
    <cfRule type="cellIs" dxfId="4372" priority="148" operator="equal">
      <formula>0</formula>
    </cfRule>
  </conditionalFormatting>
  <conditionalFormatting sqref="O19">
    <cfRule type="cellIs" dxfId="4371" priority="145" operator="equal">
      <formula>0</formula>
    </cfRule>
    <cfRule type="expression" dxfId="4370" priority="146">
      <formula>O19&lt;0</formula>
    </cfRule>
  </conditionalFormatting>
  <conditionalFormatting sqref="O20:O22">
    <cfRule type="expression" dxfId="4369" priority="143">
      <formula>O20&lt;0</formula>
    </cfRule>
    <cfRule type="cellIs" dxfId="4368" priority="144" operator="equal">
      <formula>0</formula>
    </cfRule>
  </conditionalFormatting>
  <conditionalFormatting sqref="O23">
    <cfRule type="cellIs" dxfId="4367" priority="141" operator="equal">
      <formula>0</formula>
    </cfRule>
    <cfRule type="expression" dxfId="4366" priority="142">
      <formula>O23&lt;0</formula>
    </cfRule>
  </conditionalFormatting>
  <conditionalFormatting sqref="O24:O26">
    <cfRule type="expression" dxfId="4365" priority="139">
      <formula>O24&lt;0</formula>
    </cfRule>
    <cfRule type="cellIs" dxfId="4364" priority="140" operator="equal">
      <formula>0</formula>
    </cfRule>
  </conditionalFormatting>
  <conditionalFormatting sqref="O27">
    <cfRule type="cellIs" dxfId="4363" priority="137" operator="equal">
      <formula>0</formula>
    </cfRule>
    <cfRule type="expression" dxfId="4362" priority="138">
      <formula>O27&lt;0</formula>
    </cfRule>
  </conditionalFormatting>
  <conditionalFormatting sqref="O28:O30">
    <cfRule type="expression" dxfId="4361" priority="135">
      <formula>O28&lt;0</formula>
    </cfRule>
    <cfRule type="cellIs" dxfId="4360" priority="136" operator="equal">
      <formula>0</formula>
    </cfRule>
  </conditionalFormatting>
  <conditionalFormatting sqref="O31">
    <cfRule type="cellIs" dxfId="4359" priority="133" operator="equal">
      <formula>0</formula>
    </cfRule>
    <cfRule type="expression" dxfId="4358" priority="134">
      <formula>O31&lt;0</formula>
    </cfRule>
  </conditionalFormatting>
  <conditionalFormatting sqref="O32:O34">
    <cfRule type="expression" dxfId="4357" priority="131">
      <formula>O32&lt;0</formula>
    </cfRule>
    <cfRule type="cellIs" dxfId="4356" priority="132" operator="equal">
      <formula>0</formula>
    </cfRule>
  </conditionalFormatting>
  <conditionalFormatting sqref="O35">
    <cfRule type="cellIs" dxfId="4355" priority="129" operator="equal">
      <formula>0</formula>
    </cfRule>
    <cfRule type="expression" dxfId="4354" priority="130">
      <formula>O35&lt;0</formula>
    </cfRule>
  </conditionalFormatting>
  <conditionalFormatting sqref="O36:O38">
    <cfRule type="expression" dxfId="4353" priority="127">
      <formula>O36&lt;0</formula>
    </cfRule>
    <cfRule type="cellIs" dxfId="4352" priority="128" operator="equal">
      <formula>0</formula>
    </cfRule>
  </conditionalFormatting>
  <conditionalFormatting sqref="O39">
    <cfRule type="cellIs" dxfId="4351" priority="125" operator="equal">
      <formula>0</formula>
    </cfRule>
    <cfRule type="expression" dxfId="4350" priority="126">
      <formula>O39&lt;0</formula>
    </cfRule>
  </conditionalFormatting>
  <conditionalFormatting sqref="O40:O42">
    <cfRule type="expression" dxfId="4349" priority="123">
      <formula>O40&lt;0</formula>
    </cfRule>
    <cfRule type="cellIs" dxfId="4348" priority="124" operator="equal">
      <formula>0</formula>
    </cfRule>
  </conditionalFormatting>
  <conditionalFormatting sqref="O43">
    <cfRule type="cellIs" dxfId="4347" priority="121" operator="equal">
      <formula>0</formula>
    </cfRule>
    <cfRule type="expression" dxfId="4346" priority="122">
      <formula>O43&lt;0</formula>
    </cfRule>
  </conditionalFormatting>
  <conditionalFormatting sqref="O44:O46">
    <cfRule type="expression" dxfId="4345" priority="119">
      <formula>O44&lt;0</formula>
    </cfRule>
    <cfRule type="cellIs" dxfId="4344" priority="120" operator="equal">
      <formula>0</formula>
    </cfRule>
  </conditionalFormatting>
  <conditionalFormatting sqref="O2:O46">
    <cfRule type="cellIs" dxfId="4343" priority="118" operator="equal">
      <formula>"ER"</formula>
    </cfRule>
  </conditionalFormatting>
  <conditionalFormatting sqref="O3">
    <cfRule type="cellIs" dxfId="4342" priority="116" operator="equal">
      <formula>0</formula>
    </cfRule>
    <cfRule type="expression" dxfId="4341" priority="117">
      <formula>O3&lt;0</formula>
    </cfRule>
  </conditionalFormatting>
  <conditionalFormatting sqref="O4:O5">
    <cfRule type="expression" dxfId="4340" priority="114">
      <formula>O4&lt;0</formula>
    </cfRule>
    <cfRule type="cellIs" dxfId="4339" priority="115" operator="equal">
      <formula>0</formula>
    </cfRule>
  </conditionalFormatting>
  <conditionalFormatting sqref="O19">
    <cfRule type="cellIs" dxfId="4338" priority="112" operator="equal">
      <formula>0</formula>
    </cfRule>
    <cfRule type="expression" dxfId="4337" priority="113">
      <formula>O19&lt;0</formula>
    </cfRule>
  </conditionalFormatting>
  <conditionalFormatting sqref="O20:O22">
    <cfRule type="expression" dxfId="4336" priority="110">
      <formula>O20&lt;0</formula>
    </cfRule>
    <cfRule type="cellIs" dxfId="4335" priority="111" operator="equal">
      <formula>0</formula>
    </cfRule>
  </conditionalFormatting>
  <conditionalFormatting sqref="O23">
    <cfRule type="cellIs" dxfId="4334" priority="108" operator="equal">
      <formula>0</formula>
    </cfRule>
    <cfRule type="expression" dxfId="4333" priority="109">
      <formula>O23&lt;0</formula>
    </cfRule>
  </conditionalFormatting>
  <conditionalFormatting sqref="O24:O26">
    <cfRule type="expression" dxfId="4332" priority="106">
      <formula>O24&lt;0</formula>
    </cfRule>
    <cfRule type="cellIs" dxfId="4331" priority="107" operator="equal">
      <formula>0</formula>
    </cfRule>
  </conditionalFormatting>
  <conditionalFormatting sqref="O27">
    <cfRule type="cellIs" dxfId="4330" priority="104" operator="equal">
      <formula>0</formula>
    </cfRule>
    <cfRule type="expression" dxfId="4329" priority="105">
      <formula>O27&lt;0</formula>
    </cfRule>
  </conditionalFormatting>
  <conditionalFormatting sqref="O28:O30">
    <cfRule type="expression" dxfId="4328" priority="102">
      <formula>O28&lt;0</formula>
    </cfRule>
    <cfRule type="cellIs" dxfId="4327" priority="103" operator="equal">
      <formula>0</formula>
    </cfRule>
  </conditionalFormatting>
  <conditionalFormatting sqref="O31">
    <cfRule type="cellIs" dxfId="4326" priority="100" operator="equal">
      <formula>0</formula>
    </cfRule>
    <cfRule type="expression" dxfId="4325" priority="101">
      <formula>O31&lt;0</formula>
    </cfRule>
  </conditionalFormatting>
  <conditionalFormatting sqref="O32:O34">
    <cfRule type="expression" dxfId="4324" priority="98">
      <formula>O32&lt;0</formula>
    </cfRule>
    <cfRule type="cellIs" dxfId="4323" priority="99" operator="equal">
      <formula>0</formula>
    </cfRule>
  </conditionalFormatting>
  <conditionalFormatting sqref="O35">
    <cfRule type="cellIs" dxfId="4322" priority="96" operator="equal">
      <formula>0</formula>
    </cfRule>
    <cfRule type="expression" dxfId="4321" priority="97">
      <formula>O35&lt;0</formula>
    </cfRule>
  </conditionalFormatting>
  <conditionalFormatting sqref="O36:O38">
    <cfRule type="expression" dxfId="4320" priority="94">
      <formula>O36&lt;0</formula>
    </cfRule>
    <cfRule type="cellIs" dxfId="4319" priority="95" operator="equal">
      <formula>0</formula>
    </cfRule>
  </conditionalFormatting>
  <conditionalFormatting sqref="O39">
    <cfRule type="cellIs" dxfId="4318" priority="92" operator="equal">
      <formula>0</formula>
    </cfRule>
    <cfRule type="expression" dxfId="4317" priority="93">
      <formula>O39&lt;0</formula>
    </cfRule>
  </conditionalFormatting>
  <conditionalFormatting sqref="O40:O42">
    <cfRule type="expression" dxfId="4316" priority="90">
      <formula>O40&lt;0</formula>
    </cfRule>
    <cfRule type="cellIs" dxfId="4315" priority="91" operator="equal">
      <formula>0</formula>
    </cfRule>
  </conditionalFormatting>
  <conditionalFormatting sqref="O6">
    <cfRule type="expression" dxfId="4314" priority="88">
      <formula>O6&lt;0</formula>
    </cfRule>
    <cfRule type="cellIs" dxfId="4313" priority="89" operator="equal">
      <formula>0</formula>
    </cfRule>
  </conditionalFormatting>
  <conditionalFormatting sqref="O11">
    <cfRule type="cellIs" dxfId="4312" priority="86" operator="equal">
      <formula>0</formula>
    </cfRule>
    <cfRule type="expression" dxfId="4311" priority="87">
      <formula>O11&lt;0</formula>
    </cfRule>
  </conditionalFormatting>
  <conditionalFormatting sqref="O12:O13">
    <cfRule type="expression" dxfId="4310" priority="84">
      <formula>O12&lt;0</formula>
    </cfRule>
    <cfRule type="cellIs" dxfId="4309" priority="85" operator="equal">
      <formula>0</formula>
    </cfRule>
  </conditionalFormatting>
  <conditionalFormatting sqref="O14">
    <cfRule type="expression" dxfId="4308" priority="82">
      <formula>O14&lt;0</formula>
    </cfRule>
    <cfRule type="cellIs" dxfId="4307" priority="83" operator="equal">
      <formula>0</formula>
    </cfRule>
  </conditionalFormatting>
  <conditionalFormatting sqref="O15">
    <cfRule type="cellIs" dxfId="4306" priority="80" operator="equal">
      <formula>0</formula>
    </cfRule>
    <cfRule type="expression" dxfId="4305" priority="81">
      <formula>O15&lt;0</formula>
    </cfRule>
  </conditionalFormatting>
  <conditionalFormatting sqref="O16:O17">
    <cfRule type="expression" dxfId="4304" priority="78">
      <formula>O16&lt;0</formula>
    </cfRule>
    <cfRule type="cellIs" dxfId="4303" priority="79" operator="equal">
      <formula>0</formula>
    </cfRule>
  </conditionalFormatting>
  <conditionalFormatting sqref="O18">
    <cfRule type="expression" dxfId="4302" priority="76">
      <formula>O18&lt;0</formula>
    </cfRule>
    <cfRule type="cellIs" dxfId="4301" priority="77" operator="equal">
      <formula>0</formula>
    </cfRule>
  </conditionalFormatting>
  <conditionalFormatting sqref="O7">
    <cfRule type="cellIs" dxfId="4300" priority="74" operator="equal">
      <formula>0</formula>
    </cfRule>
    <cfRule type="expression" dxfId="4299" priority="75">
      <formula>O7&lt;0</formula>
    </cfRule>
  </conditionalFormatting>
  <conditionalFormatting sqref="O8:O9">
    <cfRule type="expression" dxfId="4298" priority="72">
      <formula>O8&lt;0</formula>
    </cfRule>
    <cfRule type="cellIs" dxfId="4297" priority="73" operator="equal">
      <formula>0</formula>
    </cfRule>
  </conditionalFormatting>
  <conditionalFormatting sqref="O10">
    <cfRule type="expression" dxfId="4296" priority="70">
      <formula>O10&lt;0</formula>
    </cfRule>
    <cfRule type="cellIs" dxfId="4295" priority="71" operator="equal">
      <formula>0</formula>
    </cfRule>
  </conditionalFormatting>
  <conditionalFormatting sqref="O7">
    <cfRule type="cellIs" dxfId="4294" priority="68" operator="equal">
      <formula>0</formula>
    </cfRule>
    <cfRule type="expression" dxfId="4293" priority="69">
      <formula>O7&lt;0</formula>
    </cfRule>
  </conditionalFormatting>
  <conditionalFormatting sqref="O8:O9">
    <cfRule type="expression" dxfId="4292" priority="66">
      <formula>O8&lt;0</formula>
    </cfRule>
    <cfRule type="cellIs" dxfId="4291" priority="67" operator="equal">
      <formula>0</formula>
    </cfRule>
  </conditionalFormatting>
  <conditionalFormatting sqref="O10">
    <cfRule type="expression" dxfId="4290" priority="64">
      <formula>O10&lt;0</formula>
    </cfRule>
    <cfRule type="cellIs" dxfId="4289" priority="65" operator="equal">
      <formula>0</formula>
    </cfRule>
  </conditionalFormatting>
  <conditionalFormatting sqref="O11">
    <cfRule type="cellIs" dxfId="4288" priority="62" operator="equal">
      <formula>0</formula>
    </cfRule>
    <cfRule type="expression" dxfId="4287" priority="63">
      <formula>O11&lt;0</formula>
    </cfRule>
  </conditionalFormatting>
  <conditionalFormatting sqref="O12:O13">
    <cfRule type="expression" dxfId="4286" priority="60">
      <formula>O12&lt;0</formula>
    </cfRule>
    <cfRule type="cellIs" dxfId="4285" priority="61" operator="equal">
      <formula>0</formula>
    </cfRule>
  </conditionalFormatting>
  <conditionalFormatting sqref="O14">
    <cfRule type="expression" dxfId="4284" priority="58">
      <formula>O14&lt;0</formula>
    </cfRule>
    <cfRule type="cellIs" dxfId="4283" priority="59" operator="equal">
      <formula>0</formula>
    </cfRule>
  </conditionalFormatting>
  <conditionalFormatting sqref="O15">
    <cfRule type="cellIs" dxfId="4282" priority="56" operator="equal">
      <formula>0</formula>
    </cfRule>
    <cfRule type="expression" dxfId="4281" priority="57">
      <formula>O15&lt;0</formula>
    </cfRule>
  </conditionalFormatting>
  <conditionalFormatting sqref="O16:O17">
    <cfRule type="expression" dxfId="4280" priority="54">
      <formula>O16&lt;0</formula>
    </cfRule>
    <cfRule type="cellIs" dxfId="4279" priority="55" operator="equal">
      <formula>0</formula>
    </cfRule>
  </conditionalFormatting>
  <conditionalFormatting sqref="O18">
    <cfRule type="expression" dxfId="4278" priority="52">
      <formula>O18&lt;0</formula>
    </cfRule>
    <cfRule type="cellIs" dxfId="4277" priority="53" operator="equal">
      <formula>0</formula>
    </cfRule>
  </conditionalFormatting>
  <conditionalFormatting sqref="O19">
    <cfRule type="cellIs" dxfId="4276" priority="50" operator="equal">
      <formula>0</formula>
    </cfRule>
    <cfRule type="expression" dxfId="4275" priority="51">
      <formula>O19&lt;0</formula>
    </cfRule>
  </conditionalFormatting>
  <conditionalFormatting sqref="O20:O21">
    <cfRule type="expression" dxfId="4274" priority="48">
      <formula>O20&lt;0</formula>
    </cfRule>
    <cfRule type="cellIs" dxfId="4273" priority="49" operator="equal">
      <formula>0</formula>
    </cfRule>
  </conditionalFormatting>
  <conditionalFormatting sqref="O22">
    <cfRule type="expression" dxfId="4272" priority="46">
      <formula>O22&lt;0</formula>
    </cfRule>
    <cfRule type="cellIs" dxfId="4271" priority="47" operator="equal">
      <formula>0</formula>
    </cfRule>
  </conditionalFormatting>
  <conditionalFormatting sqref="O23">
    <cfRule type="cellIs" dxfId="4270" priority="44" operator="equal">
      <formula>0</formula>
    </cfRule>
    <cfRule type="expression" dxfId="4269" priority="45">
      <formula>O23&lt;0</formula>
    </cfRule>
  </conditionalFormatting>
  <conditionalFormatting sqref="O24:O25">
    <cfRule type="expression" dxfId="4268" priority="42">
      <formula>O24&lt;0</formula>
    </cfRule>
    <cfRule type="cellIs" dxfId="4267" priority="43" operator="equal">
      <formula>0</formula>
    </cfRule>
  </conditionalFormatting>
  <conditionalFormatting sqref="O26">
    <cfRule type="expression" dxfId="4266" priority="40">
      <formula>O26&lt;0</formula>
    </cfRule>
    <cfRule type="cellIs" dxfId="4265" priority="41" operator="equal">
      <formula>0</formula>
    </cfRule>
  </conditionalFormatting>
  <conditionalFormatting sqref="O27">
    <cfRule type="cellIs" dxfId="4264" priority="38" operator="equal">
      <formula>0</formula>
    </cfRule>
    <cfRule type="expression" dxfId="4263" priority="39">
      <formula>O27&lt;0</formula>
    </cfRule>
  </conditionalFormatting>
  <conditionalFormatting sqref="O28:O29">
    <cfRule type="expression" dxfId="4262" priority="36">
      <formula>O28&lt;0</formula>
    </cfRule>
    <cfRule type="cellIs" dxfId="4261" priority="37" operator="equal">
      <formula>0</formula>
    </cfRule>
  </conditionalFormatting>
  <conditionalFormatting sqref="O30">
    <cfRule type="expression" dxfId="4260" priority="34">
      <formula>O30&lt;0</formula>
    </cfRule>
    <cfRule type="cellIs" dxfId="4259" priority="35" operator="equal">
      <formula>0</formula>
    </cfRule>
  </conditionalFormatting>
  <conditionalFormatting sqref="O31">
    <cfRule type="cellIs" dxfId="4258" priority="32" operator="equal">
      <formula>0</formula>
    </cfRule>
    <cfRule type="expression" dxfId="4257" priority="33">
      <formula>O31&lt;0</formula>
    </cfRule>
  </conditionalFormatting>
  <conditionalFormatting sqref="O32:O33">
    <cfRule type="expression" dxfId="4256" priority="30">
      <formula>O32&lt;0</formula>
    </cfRule>
    <cfRule type="cellIs" dxfId="4255" priority="31" operator="equal">
      <formula>0</formula>
    </cfRule>
  </conditionalFormatting>
  <conditionalFormatting sqref="O34">
    <cfRule type="expression" dxfId="4254" priority="28">
      <formula>O34&lt;0</formula>
    </cfRule>
    <cfRule type="cellIs" dxfId="4253" priority="29" operator="equal">
      <formula>0</formula>
    </cfRule>
  </conditionalFormatting>
  <conditionalFormatting sqref="O35">
    <cfRule type="cellIs" dxfId="4252" priority="26" operator="equal">
      <formula>0</formula>
    </cfRule>
    <cfRule type="expression" dxfId="4251" priority="27">
      <formula>O35&lt;0</formula>
    </cfRule>
  </conditionalFormatting>
  <conditionalFormatting sqref="O36:O37">
    <cfRule type="expression" dxfId="4250" priority="24">
      <formula>O36&lt;0</formula>
    </cfRule>
    <cfRule type="cellIs" dxfId="4249" priority="25" operator="equal">
      <formula>0</formula>
    </cfRule>
  </conditionalFormatting>
  <conditionalFormatting sqref="O38">
    <cfRule type="expression" dxfId="4248" priority="22">
      <formula>O38&lt;0</formula>
    </cfRule>
    <cfRule type="cellIs" dxfId="4247" priority="23" operator="equal">
      <formula>0</formula>
    </cfRule>
  </conditionalFormatting>
  <conditionalFormatting sqref="O39">
    <cfRule type="cellIs" dxfId="4246" priority="20" operator="equal">
      <formula>0</formula>
    </cfRule>
    <cfRule type="expression" dxfId="4245" priority="21">
      <formula>O39&lt;0</formula>
    </cfRule>
  </conditionalFormatting>
  <conditionalFormatting sqref="O40:O41">
    <cfRule type="expression" dxfId="4244" priority="18">
      <formula>O40&lt;0</formula>
    </cfRule>
    <cfRule type="cellIs" dxfId="4243" priority="19" operator="equal">
      <formula>0</formula>
    </cfRule>
  </conditionalFormatting>
  <conditionalFormatting sqref="O42">
    <cfRule type="expression" dxfId="4242" priority="16">
      <formula>O42&lt;0</formula>
    </cfRule>
    <cfRule type="cellIs" dxfId="4241" priority="17" operator="equal">
      <formula>0</formula>
    </cfRule>
  </conditionalFormatting>
  <conditionalFormatting sqref="O43">
    <cfRule type="cellIs" dxfId="4240" priority="14" operator="equal">
      <formula>0</formula>
    </cfRule>
    <cfRule type="expression" dxfId="4239" priority="15">
      <formula>O43&lt;0</formula>
    </cfRule>
  </conditionalFormatting>
  <conditionalFormatting sqref="O44:O46">
    <cfRule type="expression" dxfId="4238" priority="12">
      <formula>O44&lt;0</formula>
    </cfRule>
    <cfRule type="cellIs" dxfId="4237" priority="13" operator="equal">
      <formula>0</formula>
    </cfRule>
  </conditionalFormatting>
  <conditionalFormatting sqref="O43">
    <cfRule type="cellIs" dxfId="4236" priority="10" operator="equal">
      <formula>0</formula>
    </cfRule>
    <cfRule type="expression" dxfId="4235" priority="11">
      <formula>O43&lt;0</formula>
    </cfRule>
  </conditionalFormatting>
  <conditionalFormatting sqref="O44:O46">
    <cfRule type="expression" dxfId="4234" priority="8">
      <formula>O44&lt;0</formula>
    </cfRule>
    <cfRule type="cellIs" dxfId="4233" priority="9" operator="equal">
      <formula>0</formula>
    </cfRule>
  </conditionalFormatting>
  <conditionalFormatting sqref="O43">
    <cfRule type="cellIs" dxfId="4232" priority="6" operator="equal">
      <formula>0</formula>
    </cfRule>
    <cfRule type="expression" dxfId="4231" priority="7">
      <formula>O43&lt;0</formula>
    </cfRule>
  </conditionalFormatting>
  <conditionalFormatting sqref="O44:O45">
    <cfRule type="expression" dxfId="4230" priority="4">
      <formula>O44&lt;0</formula>
    </cfRule>
    <cfRule type="cellIs" dxfId="4229" priority="5" operator="equal">
      <formula>0</formula>
    </cfRule>
  </conditionalFormatting>
  <conditionalFormatting sqref="O46">
    <cfRule type="expression" dxfId="4228" priority="2">
      <formula>O46&lt;0</formula>
    </cfRule>
    <cfRule type="cellIs" dxfId="4227" priority="3" operator="equal">
      <formula>0</formula>
    </cfRule>
  </conditionalFormatting>
  <conditionalFormatting sqref="Y2:Y7">
    <cfRule type="beginsWith" dxfId="4226" priority="1" operator="beginsWith" text="DP">
      <formula>LEFT(Y2,LEN("DP"))="DP"</formula>
    </cfRule>
  </conditionalFormatting>
  <dataValidations count="2">
    <dataValidation type="list" allowBlank="1" showInputMessage="1" showErrorMessage="1" sqref="N47" xr:uid="{5857F896-4C77-4154-9072-923DF614BA54}">
      <formula1>$W$48:$W$49</formula1>
    </dataValidation>
    <dataValidation type="list" allowBlank="1" showInputMessage="1" showErrorMessage="1" sqref="K3 A39 F19 F31 F7 F15 F23 F3 F11 F27 A35 A19 A31 K27 A7 A15 A23 A3 A11 A27 K11 F39 F35 K19 K31 K7 K15 K23 K39 K35 K43" xr:uid="{191D2E35-8E35-47E7-9415-92307DB0FFA1}">
      <formula1>$K$101:$K$105</formula1>
    </dataValidation>
  </dataValidations>
  <pageMargins left="0.43307086614173229" right="3.937007874015748E-2" top="0.35433070866141736" bottom="0.35433070866141736" header="0.31496062992125984" footer="0.31496062992125984"/>
  <pageSetup paperSize="9" orientation="portrait" horizontalDpi="0" verticalDpi="0" r:id="rId1"/>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ilha37">
    <tabColor rgb="FFFFFF00"/>
  </sheetPr>
  <dimension ref="A1:BN651"/>
  <sheetViews>
    <sheetView showGridLines="0" showRuler="0" showWhiteSpace="0" zoomScale="115" zoomScaleNormal="115" workbookViewId="0">
      <pane ySplit="1" topLeftCell="A2" activePane="bottomLeft" state="frozen"/>
      <selection pane="bottomLeft" sqref="A1:I1"/>
    </sheetView>
  </sheetViews>
  <sheetFormatPr defaultRowHeight="15" x14ac:dyDescent="0.25"/>
  <cols>
    <col min="1" max="1" width="10.85546875" style="1" customWidth="1"/>
    <col min="2" max="2" width="8" style="1" bestFit="1" customWidth="1"/>
    <col min="3" max="3" width="6.140625" style="6" bestFit="1" customWidth="1"/>
    <col min="4" max="4" width="4.7109375" style="6" customWidth="1"/>
    <col min="5" max="5" width="2.5703125" style="1" customWidth="1"/>
    <col min="6" max="6" width="10.85546875" style="1" customWidth="1"/>
    <col min="7" max="7" width="8" style="1" bestFit="1" customWidth="1"/>
    <col min="8" max="8" width="6.140625" style="1" bestFit="1" customWidth="1"/>
    <col min="9" max="9" width="4.7109375" style="1" bestFit="1" customWidth="1"/>
    <col min="10" max="10" width="2.5703125" style="1" customWidth="1"/>
    <col min="11" max="11" width="10.85546875" style="1" customWidth="1"/>
    <col min="12" max="12" width="8" style="1" bestFit="1" customWidth="1"/>
    <col min="13" max="13" width="6.140625" style="1" bestFit="1" customWidth="1"/>
    <col min="14" max="14" width="4.7109375" style="1" customWidth="1"/>
    <col min="15" max="15" width="2.5703125" style="1" customWidth="1"/>
    <col min="16" max="16" width="10.7109375" style="1" bestFit="1" customWidth="1"/>
    <col min="17" max="17" width="5.5703125" style="1" bestFit="1" customWidth="1"/>
    <col min="18" max="18" width="1" style="1" customWidth="1"/>
    <col min="19" max="19" width="10.7109375" style="1" bestFit="1" customWidth="1"/>
    <col min="20" max="20" width="3" style="1" bestFit="1" customWidth="1"/>
    <col min="21" max="21" width="3.42578125" style="1" customWidth="1"/>
    <col min="22" max="22" width="32.28515625" style="1" customWidth="1"/>
    <col min="23" max="23" width="8" style="1" bestFit="1" customWidth="1"/>
    <col min="24" max="24" width="6.140625" style="1" bestFit="1" customWidth="1"/>
    <col min="25" max="27" width="9.140625" style="1"/>
    <col min="28" max="28" width="13.42578125" style="1" customWidth="1"/>
    <col min="29" max="29" width="16.140625" style="1" customWidth="1"/>
    <col min="30" max="30" width="12.7109375" style="1" bestFit="1" customWidth="1"/>
    <col min="31" max="16384" width="9.140625" style="1"/>
  </cols>
  <sheetData>
    <row r="1" spans="1:66" ht="30.75" customHeight="1" x14ac:dyDescent="0.25">
      <c r="A1" s="280" t="str">
        <f>IF(DADOS!H29=0, "", DADOS!H29)</f>
        <v/>
      </c>
      <c r="B1" s="280"/>
      <c r="C1" s="280"/>
      <c r="D1" s="280"/>
      <c r="E1" s="280"/>
      <c r="F1" s="280"/>
      <c r="G1" s="280"/>
      <c r="H1" s="280"/>
      <c r="I1" s="280"/>
      <c r="J1" s="15" t="s">
        <v>121</v>
      </c>
      <c r="K1" s="281" t="str">
        <f>CONFIG!G5</f>
        <v>MARÇO</v>
      </c>
      <c r="L1" s="281"/>
      <c r="M1" s="281">
        <f>CONFIG!G7</f>
        <v>2026</v>
      </c>
      <c r="N1" s="281"/>
      <c r="O1" s="10"/>
      <c r="P1" s="283"/>
      <c r="Q1" s="283"/>
      <c r="R1" s="22"/>
      <c r="S1" s="283"/>
      <c r="T1" s="283"/>
      <c r="V1" s="9"/>
      <c r="W1" s="282" t="s">
        <v>9</v>
      </c>
      <c r="X1" s="282"/>
    </row>
    <row r="2" spans="1:66" s="6" customFormat="1" x14ac:dyDescent="0.25">
      <c r="A2" s="2" t="s">
        <v>1</v>
      </c>
      <c r="B2" s="2" t="s">
        <v>0</v>
      </c>
      <c r="C2" s="2" t="s">
        <v>4</v>
      </c>
      <c r="D2" s="2" t="s">
        <v>5</v>
      </c>
      <c r="E2" s="188"/>
      <c r="F2" s="3" t="s">
        <v>1</v>
      </c>
      <c r="G2" s="3" t="s">
        <v>0</v>
      </c>
      <c r="H2" s="3" t="s">
        <v>4</v>
      </c>
      <c r="I2" s="3" t="s">
        <v>5</v>
      </c>
      <c r="J2" s="187"/>
      <c r="K2" s="3" t="s">
        <v>1</v>
      </c>
      <c r="L2" s="2" t="s">
        <v>0</v>
      </c>
      <c r="M2" s="3" t="s">
        <v>4</v>
      </c>
      <c r="N2" s="3" t="s">
        <v>5</v>
      </c>
      <c r="O2" s="4"/>
      <c r="P2" s="294" t="s">
        <v>57</v>
      </c>
      <c r="Q2" s="294"/>
      <c r="R2" s="294"/>
      <c r="S2" s="294"/>
      <c r="T2" s="21" t="s">
        <v>32</v>
      </c>
      <c r="U2" s="1"/>
      <c r="V2" s="9"/>
      <c r="W2" s="9" t="s">
        <v>6</v>
      </c>
      <c r="X2" s="9" t="s">
        <v>4</v>
      </c>
      <c r="Y2" s="9" t="s">
        <v>122</v>
      </c>
      <c r="Z2" s="9"/>
      <c r="AA2" s="1"/>
      <c r="AB2" s="1"/>
      <c r="AC2" s="1"/>
      <c r="AD2" s="1"/>
      <c r="AE2" s="1"/>
      <c r="AF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row>
    <row r="3" spans="1:66" ht="15" customHeight="1" x14ac:dyDescent="0.25">
      <c r="A3" s="11" t="s">
        <v>17</v>
      </c>
      <c r="B3" s="46"/>
      <c r="C3" s="7"/>
      <c r="D3" s="49" t="str">
        <f>_xlfn.LET(_xlpm.a,A3,_xlpm.c,C3,_xlpm.x,$X$3,_xlpm.y,$Y$3,_xlpm.limInf,$B$51,_xlpm.limSup,$C$51,_xlpm.linhaAnt,A4,IF(_xlpm.a="FÉRIAS","FRS",IF(_xlpm.a="FERIADO","FER",IF(_xlpm.a="NTRAB","NTB",IF(AND(_xlpm.a="ATESTADO",_xlpm.c=""),"ATD",IF(_xlpm.c&lt;&gt;"",IF(_xlpm.c&lt;=_xlpm.x,IF(_xlpm.c&gt;_xlpm.y,"DP","OK"),"ATR"),IF(_xlpm.linhaAnt&lt;_xlpm.limInf,"FAL","")))))))</f>
        <v>FER</v>
      </c>
      <c r="E3" s="192" t="str">
        <f>IFERROR(IF(C3="","",IF(A5="SÁBADO",IF(ABS((INT($Y$8/100)*60+MOD($Y$8,100))-(INT(C3/100)*60+MOD(C3,100)))&lt;=5,0,(INT($Y$8/100)*60+MOD($Y$8,100))-(INT(C3/100)*60+MOD(C3,100))),IF(ABS((INT($Y$3/100)*60+MOD($Y$3,100))-(INT(C3/100)*60+MOD(C3,100)))&lt;=5,0,(INT($Y$3/100)*60+MOD($Y$3,100))-(INT(C3/100)*60+MOD(C3,100))))),"")</f>
        <v/>
      </c>
      <c r="F3" s="11"/>
      <c r="G3" s="256" t="s">
        <v>10</v>
      </c>
      <c r="H3" s="257"/>
      <c r="I3" s="257"/>
      <c r="J3" s="176" t="str">
        <f>IFERROR(IF(H3="","",IF(F5="SÁBADO",IF(ABS((INT($Y$8/100)*60+MOD($Y$8,100))-(INT(H3/100)*60+MOD(H3,100)))&lt;=5,0,(INT($Y$8/100)*60+MOD($Y$8,100))-(INT(H3/100)*60+MOD(H3,100))),IF(ABS((INT($Y$3/100)*60+MOD($Y$3,100))-(INT(H3/100)*60+MOD(H3,100)))&lt;=5,0,(INT($Y$3/100)*60+MOD($Y$3,100))-(INT(H3/100)*60+MOD(H3,100))))),"")</f>
        <v/>
      </c>
      <c r="K3" s="11"/>
      <c r="L3" s="46"/>
      <c r="M3" s="7"/>
      <c r="N3" s="49" t="str">
        <f ca="1">_xlfn.LET(_xlpm.a,K3,_xlpm.c,M3,_xlpm.x,$X$3,_xlpm.y,$Y$3,_xlpm.limInf,$B$51,_xlpm.limSup,$C$51,_xlpm.linhaAnt,K4,IF(_xlpm.a="FÉRIAS","FRS",IF(_xlpm.a="FERIADO","FER",IF(_xlpm.a="NTRAB","NTB",IF(AND(_xlpm.a="ATESTADO",_xlpm.c=""),"ATD",IF(_xlpm.c&lt;&gt;"",IF(_xlpm.c&lt;=_xlpm.x,IF(_xlpm.c&gt;_xlpm.y,"DP","OK"),"ATR"),IF(_xlpm.linhaAnt&lt;_xlpm.limInf,"FAL","")))))))</f>
        <v/>
      </c>
      <c r="O3" s="192" t="str">
        <f>IF($N$47&lt;&gt;"SIM","",IFERROR(IF(TRIM(M3&amp;"")="","",_xlfn.LET(_xlpm.v,VALUE(TRIM(M3&amp;"")),_xlpm.alvo,IF(K5="SÁBADO",(INT($Y$8/100)*60+MOD($Y$8,100)),(INT($Y$3/100)*60+MOD($Y$3,100))),_xlpm.real,(INT(_xlpm.v/100)*60+MOD(_xlpm.v,100)),_xlpm.dif,_xlpm.alvo-_xlpm.real,IF(ABS(_xlpm.dif)&lt;=5,0,_xlpm.dif))),"ER"))</f>
        <v/>
      </c>
      <c r="P3" s="236"/>
      <c r="Q3" s="235"/>
      <c r="R3" s="190"/>
      <c r="S3" s="239" t="str">
        <f>IF(R3="","",TEXT(R3,"00""/""00""/""0000"))</f>
        <v/>
      </c>
      <c r="T3" s="233" t="str">
        <f>IF(R3="","",LEFT(S3&amp;"00",2))</f>
        <v/>
      </c>
      <c r="V3" s="9"/>
      <c r="W3" s="9" t="s">
        <v>7</v>
      </c>
      <c r="X3" s="35">
        <f>DADOS!K29+5</f>
        <v>5</v>
      </c>
      <c r="Y3" s="35">
        <f>X3-5</f>
        <v>0</v>
      </c>
      <c r="Z3" s="9"/>
    </row>
    <row r="4" spans="1:66" x14ac:dyDescent="0.25">
      <c r="A4" s="41">
        <f ca="1">IF(AND($B$51=1,$A$52&lt;&gt;"01/01/2021"),"HOJE",1)</f>
        <v>1</v>
      </c>
      <c r="B4" s="46"/>
      <c r="C4" s="7"/>
      <c r="D4" s="49" t="str">
        <f>_xlfn.LET(_xlpm.a,A3,_xlpm.c,C4,_xlpm.x,$X$4,_xlpm.limInf,$B$51,_xlpm.limSup,$C$51,_xlpm.linhaAnt,A4,IF(_xlpm.a="FÉRIAS","FRS",IF(_xlpm.a="FERIADO","FER",IF(_xlpm.a="NTRAB","NTB",IF(AND(_xlpm.a="ATESTADO",_xlpm.c=""),"ATD",IF(_xlpm.c&lt;&gt;"",IF(_xlpm.c&gt;=_xlpm.x,"OK","ANT"),IF(_xlpm.linhaAnt&lt;_xlpm.limInf,"FAL","")))))))</f>
        <v>FER</v>
      </c>
      <c r="E4" s="192" t="str">
        <f>IFERROR(IF(C4="","",IF(ABS((INT($X$4/100)*60+MOD($X$4,100))-(INT(C4/100)*60+MOD(C4,100)))&lt;=5,0,(INT($X$4/100)*60+MOD($X$4,100))-(INT(C4/100)*60+MOD(C4,100))))*-1,"")</f>
        <v/>
      </c>
      <c r="F4" s="41">
        <f ca="1">IF($B$51=11,"HOJE",11)</f>
        <v>11</v>
      </c>
      <c r="G4" s="256"/>
      <c r="H4" s="257"/>
      <c r="I4" s="257"/>
      <c r="J4" s="176" t="str">
        <f>IFERROR(IF(H4="","",IF(ABS((INT($X$4/100)*60+MOD($X$4,100))-(INT(H4/100)*60+MOD(H4,100)))&lt;=5,0,(INT($X$4/100)*60+MOD($X$4,100))-(INT(H4/100)*60+MOD(H4,100))))*-1,"")</f>
        <v/>
      </c>
      <c r="K4" s="41">
        <f ca="1">IF($B$51=21,"HOJE",21)</f>
        <v>21</v>
      </c>
      <c r="L4" s="46"/>
      <c r="M4" s="7"/>
      <c r="N4" s="49" t="str">
        <f ca="1">_xlfn.LET(_xlpm.a,K3,_xlpm.c,M4,_xlpm.x,$X$4,_xlpm.limInf,$B$51,_xlpm.limSup,$C$51,_xlpm.linhaAnt,K4,IF(_xlpm.a="FÉRIAS","FRS",IF(_xlpm.a="FERIADO","FER",IF(_xlpm.a="NTRAB","NTB",IF(AND(_xlpm.a="ATESTADO",_xlpm.c=""),"ATD",IF(_xlpm.c&lt;&gt;"",IF(_xlpm.c&gt;=_xlpm.x,"OK","ANT"),IF(_xlpm.linhaAnt&lt;_xlpm.limInf,"FAL","")))))))</f>
        <v/>
      </c>
      <c r="O4" s="192" t="str">
        <f>IF($N$47&lt;&gt;"SIM","",IFERROR(IF(TRIM(M4&amp;"")="","",_xlfn.LET(_xlpm.v,VALUE(TRIM(M4&amp;"")),_xlpm.alvo,(INT($X$4/100)*60+MOD($X$4,100)),_xlpm.real,(INT(_xlpm.v/100)*60+MOD(_xlpm.v,100)),_xlpm.dif,_xlpm.alvo-_xlpm.real,IF(ABS(_xlpm.dif)&lt;=5,0,_xlpm.dif))*-1),"ER"))</f>
        <v/>
      </c>
      <c r="P4" s="231"/>
      <c r="Q4" s="235"/>
      <c r="R4" s="190"/>
      <c r="S4" s="239" t="str">
        <f t="shared" ref="S4:S53" si="0">IF(R4="","",TEXT(R4,"00""/""00""/""0000"))</f>
        <v/>
      </c>
      <c r="T4" s="233" t="str">
        <f t="shared" ref="T4:T53" si="1">IF(R4="","",LEFT(S4&amp;"00",2))</f>
        <v/>
      </c>
      <c r="U4" s="5"/>
      <c r="V4" s="14"/>
      <c r="W4" s="9" t="s">
        <v>2</v>
      </c>
      <c r="X4" s="35">
        <f>DADOS!L29</f>
        <v>0</v>
      </c>
      <c r="Y4" s="35">
        <f>X4</f>
        <v>0</v>
      </c>
      <c r="Z4" s="9"/>
    </row>
    <row r="5" spans="1:66" x14ac:dyDescent="0.25">
      <c r="A5" s="41" t="str">
        <f>CONFIG!G3</f>
        <v>DOMINGO</v>
      </c>
      <c r="B5" s="46"/>
      <c r="C5" s="7"/>
      <c r="D5" s="49" t="str">
        <f>_xlfn.LET(_xlpm.a,A3,_xlpm.c,C5,_xlpm.x,$X$5,_xlpm.y,$Y$5,_xlpm.limInf,$B$51,_xlpm.limSup,$C$51,_xlpm.linhaAnt,A4,IF(_xlpm.a="FÉRIAS","FRS",IF(_xlpm.a="FERIADO","FER",IF(_xlpm.a="NTRAB","NTB",IF(AND(_xlpm.a="ATESTADO",_xlpm.c=""),"ATD",IF(_xlpm.c&lt;&gt;"",IF(_xlpm.c&lt;=_xlpm.x,IF(_xlpm.c&gt;_xlpm.y,"DP","OK"),"ATR"),IF(_xlpm.linhaAnt&lt;_xlpm.limInf,"FAL","")))))))</f>
        <v>FER</v>
      </c>
      <c r="E5" s="192" t="str">
        <f>IFERROR(IF(C5="","",IF(ABS((INT($Y$5/100)*60+MOD($Y$5,100))-(INT(C5/100)*60+MOD(C5,100)))&lt;=5,0,(INT($Y$5/100)*60+MOD($Y$5,100))-(INT(C5/100)*60+MOD(C5,100)))),"")</f>
        <v/>
      </c>
      <c r="F5" s="41" t="str">
        <f>IF(A41="SÁBADO","DOMINGO",IF(A41="DOMINGO","SEGUNDA",IF(A41="SEGUNDA","TERÇA",IF(A41="SEGUNDA","TERÇA",IF(A41="TERÇA","QUARTA",IF(A41="QUARTA","QUINTA",IF(A41="QUINTA","SEXTA",IF(A41="SEXTA","SÁBADO","ERRO"))))))))</f>
        <v>QUARTA</v>
      </c>
      <c r="G5" s="256"/>
      <c r="H5" s="257"/>
      <c r="I5" s="257"/>
      <c r="J5" s="176" t="str">
        <f>IFERROR(IF(H5="","",IF(ABS((INT($Y$5/100)*60+MOD($Y$5,100))-(INT(H5/100)*60+MOD(H5,100)))&lt;=5,0,(INT($Y$5/100)*60+MOD($Y$5,100))-(INT(H5/100)*60+MOD(H5,100)))),"")</f>
        <v/>
      </c>
      <c r="K5" s="41" t="str">
        <f>IF(F41="SÁBADO","DOMINGO",IF(F41="DOMINGO","SEGUNDA",IF(F41="SEGUNDA","TERÇA",IF(F41="SEGUNDA","TERÇA",IF(F41="TERÇA","QUARTA",IF(F41="QUARTA","QUINTA",IF(F41="QUINTA","SEXTA",IF(F41="SEXTA","SÁBADO","ERRO"))))))))</f>
        <v>SÁBADO</v>
      </c>
      <c r="L5" s="46"/>
      <c r="M5" s="7"/>
      <c r="N5" s="49" t="str">
        <f ca="1">_xlfn.LET(_xlpm.a,K3,_xlpm.c,M5,_xlpm.x,$X$5,_xlpm.y,$Y$5,_xlpm.limInf,$B$51,_xlpm.limSup,$C$51,_xlpm.linhaAnt,K4,IF(_xlpm.a="FÉRIAS","FRS",IF(_xlpm.a="FERIADO","FER",IF(_xlpm.a="NTRAB","NTB",IF(AND(_xlpm.a="ATESTADO",_xlpm.c=""),"ATD",IF(_xlpm.c&lt;&gt;"",IF(_xlpm.c&lt;=_xlpm.x,IF(_xlpm.c&gt;_xlpm.y,"DP","OK"),"ATR"),IF(_xlpm.linhaAnt&lt;_xlpm.limInf,"FAL","")))))))</f>
        <v/>
      </c>
      <c r="O5" s="192" t="str">
        <f>IF($N$47&lt;&gt;"SIM","",IFERROR(IF(TRIM(M5&amp;"")="","",_xlfn.LET(_xlpm.v,VALUE(TRIM(M5&amp;"")),_xlpm.alvo,(INT($Y$5/100)*60+MOD($Y$5,100)),_xlpm.real,(INT(_xlpm.v/100)*60+MOD(_xlpm.v,100)),_xlpm.dif,_xlpm.alvo-_xlpm.real,IF(ABS(_xlpm.dif)&lt;=5,0,_xlpm.dif))),"ER"))</f>
        <v/>
      </c>
      <c r="P5" s="236"/>
      <c r="Q5" s="235"/>
      <c r="R5" s="190"/>
      <c r="S5" s="239" t="str">
        <f t="shared" si="0"/>
        <v/>
      </c>
      <c r="T5" s="233" t="str">
        <f t="shared" si="1"/>
        <v/>
      </c>
      <c r="U5" s="5"/>
      <c r="V5" s="14"/>
      <c r="W5" s="9" t="s">
        <v>8</v>
      </c>
      <c r="X5" s="35">
        <f>DADOS!M29+5</f>
        <v>5</v>
      </c>
      <c r="Y5" s="35">
        <f>X5-5</f>
        <v>0</v>
      </c>
      <c r="Z5" s="9"/>
    </row>
    <row r="6" spans="1:66" x14ac:dyDescent="0.25">
      <c r="A6" s="38"/>
      <c r="B6" s="46"/>
      <c r="C6" s="7"/>
      <c r="D6" s="49" t="str">
        <f>_xlfn.LET(_xlpm.a,A3,_xlpm.c,C6,_xlpm.x,$X$6,_xlpm.limInf,$B$51,_xlpm.limSup,$C$51,_xlpm.linhaAnt,A4,IF(_xlpm.a="FÉRIAS","FRS",IF(_xlpm.a="FERIADO","FER",IF(_xlpm.a="NTRAB","NTB",IF(AND(_xlpm.a="ATESTADO",_xlpm.c=""),"ATD",IF(_xlpm.c&lt;&gt;"",IF(_xlpm.c&gt;=_xlpm.x,"OK","ANT"),IF(_xlpm.linhaAnt&lt;_xlpm.limInf,"FAL","")))))))</f>
        <v>FER</v>
      </c>
      <c r="E6" s="192" t="str">
        <f>IFERROR(IF(C6="","",IF(ABS((INT($X$6/100)*60+MOD($X$6,100))-(INT(C6/100)*60+MOD(C6,100)))&lt;=5,0,(INT($X$6/100)*60+MOD($X$6,100))-(INT(C6/100)*60+MOD(C6,100))))*-1,"")</f>
        <v/>
      </c>
      <c r="F6" s="38"/>
      <c r="G6" s="256"/>
      <c r="H6" s="257"/>
      <c r="I6" s="257"/>
      <c r="J6" s="176" t="str">
        <f>IFERROR(IF(H6="","",IF(ABS((INT($X$6/100)*60+MOD($X$6,100))-(INT(H6/100)*60+MOD(H6,100)))&lt;=5,0,(INT($X$6/100)*60+MOD($X$6,100))-(INT(H6/100)*60+MOD(H6,100))))*-1,"")</f>
        <v/>
      </c>
      <c r="K6" s="38"/>
      <c r="L6" s="46"/>
      <c r="M6" s="7"/>
      <c r="N6" s="49" t="str">
        <f ca="1">_xlfn.LET(_xlpm.a,K3,_xlpm.c,M6,_xlpm.x,$X$6,_xlpm.limInf,$B$51,_xlpm.limSup,$C$51,_xlpm.linhaAnt,K4,IF(_xlpm.a="FÉRIAS","FRS",IF(_xlpm.a="FERIADO","FER",IF(_xlpm.a="NTRAB","NTB",IF(AND(_xlpm.a="ATESTADO",_xlpm.c=""),"ATD",IF(_xlpm.c&lt;&gt;"",IF(_xlpm.c&gt;=_xlpm.x,"OK","ANT"),IF(_xlpm.linhaAnt&lt;_xlpm.limInf,"FAL","")))))))</f>
        <v/>
      </c>
      <c r="O6" s="192" t="str">
        <f>IF($N$47&lt;&gt;"SIM","",IFERROR(IF(TRIM(M6&amp;"")="","",_xlfn.LET(_xlpm.v,VALUE(TRIM(M6&amp;"")),_xlpm.alvo,(INT($X$6/100)*60+MOD($X$6,100)),_xlpm.real,(INT(_xlpm.v/100)*60+MOD(_xlpm.v,100)),_xlpm.dif,_xlpm.alvo-_xlpm.real,IF(ABS(_xlpm.dif)&lt;=5,0,_xlpm.dif))*-1),"ER"))</f>
        <v/>
      </c>
      <c r="P6" s="236"/>
      <c r="Q6" s="235"/>
      <c r="R6" s="190"/>
      <c r="S6" s="239" t="str">
        <f t="shared" si="0"/>
        <v/>
      </c>
      <c r="T6" s="233" t="str">
        <f t="shared" si="1"/>
        <v/>
      </c>
      <c r="U6" s="5"/>
      <c r="V6" s="14"/>
      <c r="W6" s="9" t="s">
        <v>3</v>
      </c>
      <c r="X6" s="35">
        <f>DADOS!N29</f>
        <v>0</v>
      </c>
      <c r="Y6" s="35">
        <f>X6</f>
        <v>0</v>
      </c>
      <c r="Z6" s="9"/>
    </row>
    <row r="7" spans="1:66" ht="15" customHeight="1" x14ac:dyDescent="0.25">
      <c r="A7" s="12"/>
      <c r="B7" s="47"/>
      <c r="C7" s="48"/>
      <c r="D7" s="50" t="str">
        <f ca="1">_xlfn.LET(_xlpm.a,A7,_xlpm.c,C7,_xlpm.x,$X$3,_xlpm.y,$Y$3,_xlpm.limInf,$B$51,_xlpm.limSup,$C$51,_xlpm.linhaAnt,A8,IF(_xlpm.a="FÉRIAS","FRS",IF(_xlpm.a="FERIADO","FER",IF(_xlpm.a="NTRAB","NTB",IF(AND(_xlpm.a="ATESTADO",_xlpm.c=""),"ATD",IF(_xlpm.c&lt;&gt;"",IF(_xlpm.c&lt;=_xlpm.x,IF(_xlpm.c&gt;_xlpm.y,"DP","OK"),"ATR"),IF(_xlpm.linhaAnt&lt;_xlpm.limInf,"FAL","")))))))</f>
        <v>FAL</v>
      </c>
      <c r="E7" s="192" t="str">
        <f>IFERROR(IF(C7="","",IF(A9="SÁBADO",IF(ABS((INT($Y$8/100)*60+MOD($Y$8,100))-(INT(C7/100)*60+MOD(C7,100)))&lt;=5,0,(INT($Y$8/100)*60+MOD($Y$8,100))-(INT(C7/100)*60+MOD(C7,100))),IF(ABS((INT($Y$3/100)*60+MOD($Y$3,100))-(INT(C7/100)*60+MOD(C7,100)))&lt;=5,0,(INT($Y$3/100)*60+MOD($Y$3,100))-(INT(C7/100)*60+MOD(C7,100))))),"")</f>
        <v/>
      </c>
      <c r="F7" s="12"/>
      <c r="G7" s="47"/>
      <c r="H7" s="48"/>
      <c r="I7" s="50" t="str">
        <f ca="1">_xlfn.LET(_xlpm.a,F7,_xlpm.c,H7,_xlpm.x,$X$3,_xlpm.y,$Y$3,_xlpm.limInf,$B$51,_xlpm.limSup,$C$51,_xlpm.linhaAnt,F8,IF(_xlpm.a="FÉRIAS","FRS",IF(_xlpm.a="FERIADO","FER",IF(_xlpm.a="NTRAB","NTB",IF(AND(_xlpm.a="ATESTADO",_xlpm.c=""),"ATD",IF(_xlpm.c&lt;&gt;"",IF(_xlpm.c&lt;=_xlpm.x,IF(_xlpm.c&gt;_xlpm.y,"DP","OK"),"ATR"),IF(_xlpm.linhaAnt&lt;_xlpm.limInf,"FAL","")))))))</f>
        <v/>
      </c>
      <c r="J7" s="176" t="str">
        <f>IFERROR(IF(H7="","",IF(F9="SÁBADO",IF(ABS((INT($Y$8/100)*60+MOD($Y$8,100))-(INT(H7/100)*60+MOD(H7,100)))&lt;=5,0,(INT($Y$8/100)*60+MOD($Y$8,100))-(INT(H7/100)*60+MOD(H7,100))),IF(ABS((INT($Y$3/100)*60+MOD($Y$3,100))-(INT(H7/100)*60+MOD(H7,100)))&lt;=5,0,(INT($Y$3/100)*60+MOD($Y$3,100))-(INT(H7/100)*60+MOD(H7,100))))),"")</f>
        <v/>
      </c>
      <c r="K7" s="12"/>
      <c r="L7" s="47"/>
      <c r="M7" s="48"/>
      <c r="N7" s="50" t="str">
        <f ca="1">_xlfn.LET(_xlpm.a,K7,_xlpm.c,M7,_xlpm.x,$X$3,_xlpm.y,$Y$3,_xlpm.limInf,$B$51,_xlpm.limSup,$C$51,_xlpm.linhaAnt,K8,IF(_xlpm.a="FÉRIAS","FRS",IF(_xlpm.a="FERIADO","FER",IF(_xlpm.a="NTRAB","NTB",IF(AND(_xlpm.a="ATESTADO",_xlpm.c=""),"ATD",IF(_xlpm.c&lt;&gt;"",IF(_xlpm.c&lt;=_xlpm.x,IF(_xlpm.c&gt;_xlpm.y,"DP","OK"),"ATR"),IF(_xlpm.linhaAnt&lt;_xlpm.limInf,"FAL","")))))))</f>
        <v/>
      </c>
      <c r="O7" s="192" t="str">
        <f>IF($N$47&lt;&gt;"SIM","",IFERROR(IF(TRIM(M7&amp;"")="","",_xlfn.LET(_xlpm.v,VALUE(TRIM(M7&amp;"")),_xlpm.alvo,IF(K9="SÁBADO",(INT($Y$8/100)*60+MOD($Y$8,100)),(INT($Y$3/100)*60+MOD($Y$3,100))),_xlpm.real,(INT(_xlpm.v/100)*60+MOD(_xlpm.v,100)),_xlpm.dif,_xlpm.alvo-_xlpm.real,IF(ABS(_xlpm.dif)&lt;=5,0,_xlpm.dif))),"ER"))</f>
        <v/>
      </c>
      <c r="P7" s="236"/>
      <c r="Q7" s="235"/>
      <c r="R7" s="190"/>
      <c r="S7" s="239" t="str">
        <f t="shared" si="0"/>
        <v/>
      </c>
      <c r="T7" s="233" t="str">
        <f t="shared" si="1"/>
        <v/>
      </c>
      <c r="U7" s="5"/>
      <c r="V7" s="9"/>
      <c r="W7" s="269" t="s">
        <v>16</v>
      </c>
      <c r="X7" s="269"/>
      <c r="Y7" s="14"/>
      <c r="Z7" s="9"/>
    </row>
    <row r="8" spans="1:66" x14ac:dyDescent="0.25">
      <c r="A8" s="42">
        <f ca="1">IF($B$51=2,"HOJE",2)</f>
        <v>2</v>
      </c>
      <c r="B8" s="47"/>
      <c r="C8" s="48"/>
      <c r="D8" s="50" t="str">
        <f ca="1">_xlfn.LET(_xlpm.a,A7,_xlpm.c,C8,_xlpm.x,$X$4,_xlpm.limInf,$B$51,_xlpm.limSup,$C$51,_xlpm.linhaAnt,A8,IF(_xlpm.a="FÉRIAS","FRS",IF(_xlpm.a="FERIADO","FER",IF(_xlpm.a="NTRAB","NTB",IF(AND(_xlpm.a="ATESTADO",_xlpm.c=""),"ATD",IF(_xlpm.c&lt;&gt;"",IF(_xlpm.c&gt;=_xlpm.x,"OK","ANT"),IF(_xlpm.linhaAnt&lt;_xlpm.limInf,"FAL","")))))))</f>
        <v>FAL</v>
      </c>
      <c r="E8" s="192" t="str">
        <f>IFERROR(IF(C8="","",IF(ABS((INT($X$4/100)*60+MOD($X$4,100))-(INT(C8/100)*60+MOD(C8,100)))&lt;=5,0,(INT($X$4/100)*60+MOD($X$4,100))-(INT(C8/100)*60+MOD(C8,100))))*-1,"")</f>
        <v/>
      </c>
      <c r="F8" s="42">
        <f ca="1">IF($B$51=12,"HOJE",12)</f>
        <v>12</v>
      </c>
      <c r="G8" s="47"/>
      <c r="H8" s="48"/>
      <c r="I8" s="50" t="str">
        <f ca="1">_xlfn.LET(_xlpm.a,F7,_xlpm.c,H8,_xlpm.x,$X$4,_xlpm.limInf,$B$51,_xlpm.limSup,$C$51,_xlpm.linhaAnt,F8,IF(_xlpm.a="FÉRIAS","FRS",IF(_xlpm.a="FERIADO","FER",IF(_xlpm.a="NTRAB","NTB",IF(AND(_xlpm.a="ATESTADO",_xlpm.c=""),"ATD",IF(_xlpm.c&lt;&gt;"",IF(_xlpm.c&gt;=_xlpm.x,"OK","ANT"),IF(_xlpm.linhaAnt&lt;_xlpm.limInf,"FAL","")))))))</f>
        <v/>
      </c>
      <c r="J8" s="176" t="str">
        <f>IFERROR(IF(H8="","",IF(ABS((INT($X$4/100)*60+MOD($X$4,100))-(INT(H8/100)*60+MOD(H8,100)))&lt;=5,0,(INT($X$4/100)*60+MOD($X$4,100))-(INT(H8/100)*60+MOD(H8,100))))*-1,"")</f>
        <v/>
      </c>
      <c r="K8" s="42">
        <f ca="1">IF($B$51=22,"HOJE",22)</f>
        <v>22</v>
      </c>
      <c r="L8" s="47"/>
      <c r="M8" s="48"/>
      <c r="N8" s="50" t="str">
        <f ca="1">_xlfn.LET(_xlpm.a,K7,_xlpm.c,M8,_xlpm.x,$X$4,_xlpm.limInf,$B$51,_xlpm.limSup,$C$51,_xlpm.linhaAnt,K8,IF(_xlpm.a="FÉRIAS","FRS",IF(_xlpm.a="FERIADO","FER",IF(_xlpm.a="NTRAB","NTB",IF(AND(_xlpm.a="ATESTADO",_xlpm.c=""),"ATD",IF(_xlpm.c&lt;&gt;"",IF(_xlpm.c&gt;=_xlpm.x,"OK","ANT"),IF(_xlpm.linhaAnt&lt;_xlpm.limInf,"FAL","")))))))</f>
        <v/>
      </c>
      <c r="O8" s="192" t="str">
        <f>IF($N$47&lt;&gt;"SIM","",IFERROR(IF(TRIM(M8&amp;"")="","",_xlfn.LET(_xlpm.v,VALUE(TRIM(M8&amp;"")),_xlpm.alvo,(INT($X$4/100)*60+MOD($X$4,100)),_xlpm.real,(INT(_xlpm.v/100)*60+MOD(_xlpm.v,100)),_xlpm.dif,_xlpm.alvo-_xlpm.real,IF(ABS(_xlpm.dif)&lt;=5,0,_xlpm.dif))*-1),"ER"))</f>
        <v/>
      </c>
      <c r="P8" s="236"/>
      <c r="Q8" s="235"/>
      <c r="R8" s="190"/>
      <c r="S8" s="239" t="str">
        <f>IF(R8="","",TEXT(R8,"00""/""00""/""0000"))</f>
        <v/>
      </c>
      <c r="T8" s="233" t="str">
        <f t="shared" si="1"/>
        <v/>
      </c>
      <c r="U8" s="5"/>
      <c r="V8" s="9"/>
      <c r="W8" s="9" t="s">
        <v>7</v>
      </c>
      <c r="X8" s="35">
        <f>DADOS!M32+5</f>
        <v>805</v>
      </c>
      <c r="Y8" s="35">
        <f>X8-5</f>
        <v>800</v>
      </c>
      <c r="Z8" s="9"/>
    </row>
    <row r="9" spans="1:66" x14ac:dyDescent="0.25">
      <c r="A9" s="42" t="str">
        <f>IF(A5="SÁBADO","DOMINGO",IF(A5="DOMINGO","SEGUNDA",IF(A5="SEGUNDA","TERÇA",IF(A5="SEGUNDA","TERÇA",IF(A5="TERÇA","QUARTA",IF(A5="QUARTA","QUINTA",IF(A5="QUINTA","SEXTA",IF(A5="SEXTA","SÁBADO","ERRO"))))))))</f>
        <v>SEGUNDA</v>
      </c>
      <c r="B9" s="47"/>
      <c r="C9" s="48"/>
      <c r="D9" s="50" t="str">
        <f ca="1">_xlfn.LET(_xlpm.a,A7,_xlpm.c,C9,_xlpm.x,$X$5,_xlpm.y,$Y$5,_xlpm.limInf,$B$51,_xlpm.limSup,$C$51,_xlpm.linhaAnt,A8,IF(_xlpm.a="FÉRIAS","FRS",IF(_xlpm.a="FERIADO","FER",IF(_xlpm.a="NTRAB","NTB",IF(AND(_xlpm.a="ATESTADO",_xlpm.c=""),"ATD",IF(_xlpm.c&lt;&gt;"",IF(_xlpm.c&lt;=_xlpm.x,IF(_xlpm.c&gt;_xlpm.y,"DP","OK"),"ATR"),IF(_xlpm.linhaAnt&lt;_xlpm.limInf,"FAL","")))))))</f>
        <v>FAL</v>
      </c>
      <c r="E9" s="192" t="str">
        <f>IFERROR(IF(C9="","",IF(ABS((INT($Y$5/100)*60+MOD($Y$5,100))-(INT(C9/100)*60+MOD(C9,100)))&lt;=5,0,(INT($Y$5/100)*60+MOD($Y$5,100))-(INT(C9/100)*60+MOD(C9,100)))),"")</f>
        <v/>
      </c>
      <c r="F9" s="42" t="str">
        <f>IF(F5="SÁBADO","DOMINGO",IF(F5="DOMINGO","SEGUNDA",IF(F5="SEGUNDA","TERÇA",IF(F5="SEGUNDA","TERÇA",IF(F5="TERÇA","QUARTA",IF(F5="QUARTA","QUINTA",IF(F5="QUINTA","SEXTA",IF(F5="SEXTA","SÁBADO","ERRO"))))))))</f>
        <v>QUINTA</v>
      </c>
      <c r="G9" s="47"/>
      <c r="H9" s="48"/>
      <c r="I9" s="50" t="str">
        <f ca="1">_xlfn.LET(_xlpm.a,F7,_xlpm.c,H9,_xlpm.x,$X$5,_xlpm.y,$Y$5,_xlpm.limInf,$B$51,_xlpm.limSup,$C$51,_xlpm.linhaAnt,F8,IF(_xlpm.a="FÉRIAS","FRS",IF(_xlpm.a="FERIADO","FER",IF(_xlpm.a="NTRAB","NTB",IF(AND(_xlpm.a="ATESTADO",_xlpm.c=""),"ATD",IF(_xlpm.c&lt;&gt;"",IF(_xlpm.c&lt;=_xlpm.x,IF(_xlpm.c&gt;_xlpm.y,"DP","OK"),"ATR"),IF(_xlpm.linhaAnt&lt;_xlpm.limInf,"FAL","")))))))</f>
        <v/>
      </c>
      <c r="J9" s="176" t="str">
        <f>IFERROR(IF(H9="","",IF(ABS((INT($Y$5/100)*60+MOD($Y$5,100))-(INT(H9/100)*60+MOD(H9,100)))&lt;=5,0,(INT($Y$5/100)*60+MOD($Y$5,100))-(INT(H9/100)*60+MOD(H9,100)))),"")</f>
        <v/>
      </c>
      <c r="K9" s="42" t="str">
        <f>IF(K5="SÁBADO","DOMINGO",IF(K5="DOMINGO","SEGUNDA",IF(K5="SEGUNDA","TERÇA",IF(K5="SEGUNDA","TERÇA",IF(K5="TERÇA","QUARTA",IF(K5="QUARTA","QUINTA",IF(K5="QUINTA","SEXTA",IF(K5="SEXTA","SÁBADO","ERRO"))))))))</f>
        <v>DOMINGO</v>
      </c>
      <c r="L9" s="47"/>
      <c r="M9" s="48"/>
      <c r="N9" s="50" t="str">
        <f ca="1">_xlfn.LET(_xlpm.a,K7,_xlpm.c,M9,_xlpm.x,$X$5,_xlpm.y,$Y$5,_xlpm.limInf,$B$51,_xlpm.limSup,$C$51,_xlpm.linhaAnt,K8,IF(_xlpm.a="FÉRIAS","FRS",IF(_xlpm.a="FERIADO","FER",IF(_xlpm.a="NTRAB","NTB",IF(AND(_xlpm.a="ATESTADO",_xlpm.c=""),"ATD",IF(_xlpm.c&lt;&gt;"",IF(_xlpm.c&lt;=_xlpm.x,IF(_xlpm.c&gt;_xlpm.y,"DP","OK"),"ATR"),IF(_xlpm.linhaAnt&lt;_xlpm.limInf,"FAL","")))))))</f>
        <v/>
      </c>
      <c r="O9" s="192" t="str">
        <f>IF($N$47&lt;&gt;"SIM","",IFERROR(IF(TRIM(M9&amp;"")="","",_xlfn.LET(_xlpm.v,VALUE(TRIM(M9&amp;"")),_xlpm.alvo,(INT($Y$5/100)*60+MOD($Y$5,100)),_xlpm.real,(INT(_xlpm.v/100)*60+MOD(_xlpm.v,100)),_xlpm.dif,_xlpm.alvo-_xlpm.real,IF(ABS(_xlpm.dif)&lt;=5,0,_xlpm.dif))),"ER"))</f>
        <v/>
      </c>
      <c r="P9" s="236"/>
      <c r="Q9" s="235"/>
      <c r="R9" s="190"/>
      <c r="S9" s="239" t="str">
        <f t="shared" si="0"/>
        <v/>
      </c>
      <c r="T9" s="233" t="str">
        <f t="shared" si="1"/>
        <v/>
      </c>
      <c r="U9" s="5"/>
      <c r="V9" s="9"/>
      <c r="W9" s="9" t="s">
        <v>2</v>
      </c>
      <c r="X9" s="35">
        <f>DADOS!N32</f>
        <v>1200</v>
      </c>
      <c r="Y9" s="35">
        <f>X9</f>
        <v>1200</v>
      </c>
      <c r="Z9" s="9"/>
    </row>
    <row r="10" spans="1:66" x14ac:dyDescent="0.25">
      <c r="A10" s="82"/>
      <c r="B10" s="47"/>
      <c r="C10" s="48"/>
      <c r="D10" s="50" t="str">
        <f ca="1">_xlfn.LET(_xlpm.a,A7,_xlpm.c,C10,_xlpm.x,$X$6,_xlpm.limInf,$B$51,_xlpm.limSup,$C$51,_xlpm.linhaAnt,A8,IF(_xlpm.a="FÉRIAS","FRS",IF(_xlpm.a="FERIADO","FER",IF(_xlpm.a="NTRAB","NTB",IF(AND(_xlpm.a="ATESTADO",_xlpm.c=""),"ATD",IF(_xlpm.c&lt;&gt;"",IF(_xlpm.c&gt;=_xlpm.x,"OK","ANT"),IF(_xlpm.linhaAnt&lt;_xlpm.limInf,"FAL","")))))))</f>
        <v>FAL</v>
      </c>
      <c r="E10" s="192" t="str">
        <f>IFERROR(IF(C10="","",IF(ABS((INT($X$6/100)*60+MOD($X$6,100))-(INT(C10/100)*60+MOD(C10,100)))&lt;=5,0,(INT($X$6/100)*60+MOD($X$6,100))-(INT(C10/100)*60+MOD(C10,100))))*-1,"")</f>
        <v/>
      </c>
      <c r="F10" s="82"/>
      <c r="G10" s="47"/>
      <c r="H10" s="48"/>
      <c r="I10" s="50" t="str">
        <f ca="1">_xlfn.LET(_xlpm.a,F7,_xlpm.c,H10,_xlpm.x,$X$6,_xlpm.limInf,$B$51,_xlpm.limSup,$C$51,_xlpm.linhaAnt,F8,IF(_xlpm.a="FÉRIAS","FRS",IF(_xlpm.a="FERIADO","FER",IF(_xlpm.a="NTRAB","NTB",IF(AND(_xlpm.a="ATESTADO",_xlpm.c=""),"ATD",IF(_xlpm.c&lt;&gt;"",IF(_xlpm.c&gt;=_xlpm.x,"OK","ANT"),IF(_xlpm.linhaAnt&lt;_xlpm.limInf,"FAL","")))))))</f>
        <v/>
      </c>
      <c r="J10" s="176" t="str">
        <f>IFERROR(IF(H10="","",IF(ABS((INT($X$6/100)*60+MOD($X$6,100))-(INT(H10/100)*60+MOD(H10,100)))&lt;=5,0,(INT($X$6/100)*60+MOD($X$6,100))-(INT(H10/100)*60+MOD(H10,100))))*-1,"")</f>
        <v/>
      </c>
      <c r="K10" s="82"/>
      <c r="L10" s="47"/>
      <c r="M10" s="48"/>
      <c r="N10" s="50" t="str">
        <f ca="1">_xlfn.LET(_xlpm.a,K7,_xlpm.c,M10,_xlpm.x,$X$6,_xlpm.limInf,$B$51,_xlpm.limSup,$C$51,_xlpm.linhaAnt,K8,IF(_xlpm.a="FÉRIAS","FRS",IF(_xlpm.a="FERIADO","FER",IF(_xlpm.a="NTRAB","NTB",IF(AND(_xlpm.a="ATESTADO",_xlpm.c=""),"ATD",IF(_xlpm.c&lt;&gt;"",IF(_xlpm.c&gt;=_xlpm.x,"OK","ANT"),IF(_xlpm.linhaAnt&lt;_xlpm.limInf,"FAL","")))))))</f>
        <v/>
      </c>
      <c r="O10" s="192" t="str">
        <f>IF($N$47&lt;&gt;"SIM","",IFERROR(IF(TRIM(M10&amp;"")="","",_xlfn.LET(_xlpm.v,VALUE(TRIM(M10&amp;"")),_xlpm.alvo,(INT($X$6/100)*60+MOD($X$6,100)),_xlpm.real,(INT(_xlpm.v/100)*60+MOD(_xlpm.v,100)),_xlpm.dif,_xlpm.alvo-_xlpm.real,IF(ABS(_xlpm.dif)&lt;=5,0,_xlpm.dif))*-1),"ER"))</f>
        <v/>
      </c>
      <c r="P10" s="236"/>
      <c r="Q10" s="235"/>
      <c r="R10" s="190"/>
      <c r="S10" s="239" t="str">
        <f t="shared" si="0"/>
        <v/>
      </c>
      <c r="T10" s="233" t="str">
        <f t="shared" si="1"/>
        <v/>
      </c>
      <c r="U10" s="5"/>
      <c r="V10" s="14"/>
      <c r="W10" s="282"/>
      <c r="X10" s="282"/>
      <c r="Y10" s="9"/>
      <c r="Z10" s="9"/>
    </row>
    <row r="11" spans="1:66" ht="15" customHeight="1" x14ac:dyDescent="0.25">
      <c r="A11" s="11"/>
      <c r="B11" s="46"/>
      <c r="C11" s="7"/>
      <c r="D11" s="49" t="str">
        <f ca="1">_xlfn.LET(_xlpm.a,A11,_xlpm.c,C11,_xlpm.x,$X$8,_xlpm.y,$Y$8,_xlpm.limInf,$B$51,_xlpm.limSup,$C$51,_xlpm.linhaAnt,A12,IF(_xlpm.a="FÉRIAS","FRS",IF(_xlpm.a="NTRAB","NT",IF(AND(_xlpm.a="ATESTADO",_xlpm.c=""),"ATD",IF(_xlpm.a="FERIADO","FER",IF(_xlpm.c&lt;&gt;"",IF(_xlpm.c&lt;=_xlpm.x,IF(_xlpm.c&gt;_xlpm.y,"DP","OK"),"ATR"),IF(_xlpm.linhaAnt&lt;_xlpm.limInf,"FAL","")))))))</f>
        <v>FAL</v>
      </c>
      <c r="E11" s="192" t="str">
        <f>IFERROR(IF(C11="","",IF(A13="SÁBADO",IF(ABS((INT($Y$8/100)*60+MOD($Y$8,100))-(INT(C11/100)*60+MOD(C11,100)))&lt;=5,0,(INT($Y$8/100)*60+MOD($Y$8,100))-(INT(C11/100)*60+MOD(C11,100))),IF(ABS((INT($Y$3/100)*60+MOD($Y$3,100))-(INT(C11/100)*60+MOD(C11,100)))&lt;=5,0,(INT($Y$3/100)*60+MOD($Y$3,100))-(INT(C11/100)*60+MOD(C11,100))))),"")</f>
        <v/>
      </c>
      <c r="F11" s="11"/>
      <c r="G11" s="46"/>
      <c r="H11" s="7"/>
      <c r="I11" s="49" t="str">
        <f ca="1">_xlfn.LET(_xlpm.a,F11,_xlpm.c,H11,_xlpm.x,$X$3,_xlpm.y,$Y$3,_xlpm.limInf,$B$51,_xlpm.limSup,$C$51,_xlpm.linhaAnt,F12,IF(_xlpm.a="FÉRIAS","FRS",IF(_xlpm.a="FERIADO","FER",IF(_xlpm.a="NTRAB","NTB",IF(AND(_xlpm.a="ATESTADO",_xlpm.c=""),"ATD",IF(_xlpm.c&lt;&gt;"",IF(_xlpm.c&lt;=_xlpm.x,IF(_xlpm.c&gt;_xlpm.y,"DP","OK"),"ATR"),IF(_xlpm.linhaAnt&lt;_xlpm.limInf,"FAL","")))))))</f>
        <v/>
      </c>
      <c r="J11" s="176" t="str">
        <f>IFERROR(IF(H11="","",IF(F13="SÁBADO",IF(ABS((INT($Y$8/100)*60+MOD($Y$8,100))-(INT(H11/100)*60+MOD(H11,100)))&lt;=5,0,(INT($Y$8/100)*60+MOD($Y$8,100))-(INT(H11/100)*60+MOD(H11,100))),IF(ABS((INT($Y$3/100)*60+MOD($Y$3,100))-(INT(H11/100)*60+MOD(H11,100)))&lt;=5,0,(INT($Y$3/100)*60+MOD($Y$3,100))-(INT(H11/100)*60+MOD(H11,100))))),"")</f>
        <v/>
      </c>
      <c r="K11" s="11"/>
      <c r="L11" s="46"/>
      <c r="M11" s="7"/>
      <c r="N11" s="49" t="str">
        <f ca="1">_xlfn.LET(_xlpm.a,K11,_xlpm.c,M11,_xlpm.x,$X$3,_xlpm.y,$Y$3,_xlpm.limInf,$B$51,_xlpm.limSup,$C$51,_xlpm.linhaAnt,K12,IF(_xlpm.a="FÉRIAS","FRS",IF(_xlpm.a="FERIADO","FER",IF(_xlpm.a="NTRAB","NTB",IF(AND(_xlpm.a="ATESTADO",_xlpm.c=""),"ATD",IF(_xlpm.c&lt;&gt;"",IF(_xlpm.c&lt;=_xlpm.x,IF(_xlpm.c&gt;_xlpm.y,"DP","OK"),"ATR"),IF(_xlpm.linhaAnt&lt;_xlpm.limInf,"FAL","")))))))</f>
        <v/>
      </c>
      <c r="O11" s="192" t="str">
        <f>IF($N$47&lt;&gt;"SIM","",IFERROR(IF(TRIM(M11&amp;"")="","",_xlfn.LET(_xlpm.v,VALUE(TRIM(M11&amp;"")),_xlpm.alvo,IF(K13="SÁBADO",(INT($Y$8/100)*60+MOD($Y$8,100)),(INT($Y$3/100)*60+MOD($Y$3,100))),_xlpm.real,(INT(_xlpm.v/100)*60+MOD(_xlpm.v,100)),_xlpm.dif,_xlpm.alvo-_xlpm.real,IF(ABS(_xlpm.dif)&lt;=5,0,_xlpm.dif))),"ER"))</f>
        <v/>
      </c>
      <c r="P11" s="236"/>
      <c r="Q11" s="235"/>
      <c r="R11" s="190"/>
      <c r="S11" s="239" t="str">
        <f t="shared" si="0"/>
        <v/>
      </c>
      <c r="T11" s="233" t="str">
        <f t="shared" si="1"/>
        <v/>
      </c>
      <c r="U11" s="5"/>
      <c r="V11" s="14"/>
      <c r="W11" s="9" t="s">
        <v>6</v>
      </c>
      <c r="X11" s="9" t="s">
        <v>4</v>
      </c>
      <c r="Y11" s="33"/>
      <c r="Z11" s="33"/>
    </row>
    <row r="12" spans="1:66" x14ac:dyDescent="0.25">
      <c r="A12" s="41">
        <f ca="1">IF($B$51=3,"HOJE",3)</f>
        <v>3</v>
      </c>
      <c r="B12" s="46"/>
      <c r="C12" s="7"/>
      <c r="D12" s="49" t="str">
        <f ca="1">_xlfn.LET(_xlpm.a,A11,_xlpm.c,C12,_xlpm.x,$X$9,_xlpm.limInf,$B$51,_xlpm.limSup,$C$51,_xlpm.linhaAnt,A12,IF(_xlpm.a="FÉRIAS","FRS",IF(_xlpm.a="NTRAB","NT",IF(AND(_xlpm.a="ATESTADO",_xlpm.c=""),"ATD",IF(_xlpm.a="FERIADO","FER",IF(_xlpm.c&lt;&gt;"",IF(_xlpm.c&gt;=_xlpm.x,"OK","ANT"),IF(_xlpm.linhaAnt&lt;_xlpm.limInf,"FAL","")))))))</f>
        <v>FAL</v>
      </c>
      <c r="E12" s="192" t="str">
        <f>IFERROR(IF(C12="","",IF(ABS((INT($X$4/100)*60+MOD($X$4,100))-(INT(C12/100)*60+MOD(C12,100)))&lt;=5,0,(INT($X$4/100)*60+MOD($X$4,100))-(INT(C12/100)*60+MOD(C12,100))))*-1,"")</f>
        <v/>
      </c>
      <c r="F12" s="41">
        <f ca="1">IF($B$51=13,"HOJE",13)</f>
        <v>13</v>
      </c>
      <c r="G12" s="46"/>
      <c r="H12" s="7"/>
      <c r="I12" s="49" t="str">
        <f ca="1">_xlfn.LET(_xlpm.a,F11,_xlpm.c,H12,_xlpm.x,$X$4,_xlpm.limInf,$B$51,_xlpm.limSup,$C$51,_xlpm.linhaAnt,F12,IF(_xlpm.a="FÉRIAS","FRS",IF(_xlpm.a="FERIADO","FER",IF(_xlpm.a="NTRAB","NTB",IF(AND(_xlpm.a="ATESTADO",_xlpm.c=""),"ATD",IF(_xlpm.c&lt;&gt;"",IF(_xlpm.c&gt;=_xlpm.x,"OK","ANT"),IF(_xlpm.linhaAnt&lt;_xlpm.limInf,"FAL","")))))))</f>
        <v/>
      </c>
      <c r="J12" s="176" t="str">
        <f>IFERROR(IF(H12="","",IF(ABS((INT($X$4/100)*60+MOD($X$4,100))-(INT(H12/100)*60+MOD(H12,100)))&lt;=5,0,(INT($X$4/100)*60+MOD($X$4,100))-(INT(H12/100)*60+MOD(H12,100))))*-1,"")</f>
        <v/>
      </c>
      <c r="K12" s="41">
        <f ca="1">IF($B$51=23,"HOJE",23)</f>
        <v>23</v>
      </c>
      <c r="L12" s="46"/>
      <c r="M12" s="7"/>
      <c r="N12" s="49" t="str">
        <f ca="1">_xlfn.LET(_xlpm.a,K11,_xlpm.c,M12,_xlpm.x,$X$4,_xlpm.limInf,$B$51,_xlpm.limSup,$C$51,_xlpm.linhaAnt,K12,IF(_xlpm.a="FÉRIAS","FRS",IF(_xlpm.a="FERIADO","FER",IF(_xlpm.a="NTRAB","NTB",IF(AND(_xlpm.a="ATESTADO",_xlpm.c=""),"ATD",IF(_xlpm.c&lt;&gt;"",IF(_xlpm.c&gt;=_xlpm.x,"OK","ANT"),IF(_xlpm.linhaAnt&lt;_xlpm.limInf,"FAL","")))))))</f>
        <v/>
      </c>
      <c r="O12" s="192" t="str">
        <f>IF($N$47&lt;&gt;"SIM","",IFERROR(IF(TRIM(M12&amp;"")="","",_xlfn.LET(_xlpm.v,VALUE(TRIM(M12&amp;"")),_xlpm.alvo,(INT($X$4/100)*60+MOD($X$4,100)),_xlpm.real,(INT(_xlpm.v/100)*60+MOD(_xlpm.v,100)),_xlpm.dif,_xlpm.alvo-_xlpm.real,IF(ABS(_xlpm.dif)&lt;=5,0,_xlpm.dif))*-1),"ER"))</f>
        <v/>
      </c>
      <c r="P12" s="231"/>
      <c r="Q12" s="235"/>
      <c r="R12" s="190"/>
      <c r="S12" s="239" t="str">
        <f t="shared" si="0"/>
        <v/>
      </c>
      <c r="T12" s="233" t="str">
        <f t="shared" si="1"/>
        <v/>
      </c>
      <c r="U12" s="5"/>
      <c r="V12" s="14"/>
      <c r="W12" s="9" t="s">
        <v>7</v>
      </c>
      <c r="X12" s="59">
        <f>SUM(X3-5)</f>
        <v>0</v>
      </c>
      <c r="Y12" s="32"/>
      <c r="Z12" s="33"/>
    </row>
    <row r="13" spans="1:66" x14ac:dyDescent="0.25">
      <c r="A13" s="41" t="str">
        <f>IF(A9="SÁBADO","DOMINGO",IF(A9="DOMINGO","SEGUNDA",IF(A9="SEGUNDA","TERÇA",IF(A9="SEGUNDA","TERÇA",IF(A9="TERÇA","QUARTA",IF(A9="QUARTA","QUINTA",IF(A9="QUINTA","SEXTA",IF(A9="SEXTA","SÁBADO","ERRO"))))))))</f>
        <v>TERÇA</v>
      </c>
      <c r="B13" s="258" t="s">
        <v>16</v>
      </c>
      <c r="C13" s="259"/>
      <c r="D13" s="259"/>
      <c r="E13" s="192" t="str">
        <f>IFERROR(IF(C13="","",IF(ABS((INT($Y$5/100)*60+MOD($Y$5,100))-(INT(C13/100)*60+MOD(C13,100)))&lt;=5,0,(INT($Y$5/100)*60+MOD($Y$5,100))-(INT(C13/100)*60+MOD(C13,100)))),"")</f>
        <v/>
      </c>
      <c r="F13" s="41" t="str">
        <f>IF(F9="SÁBADO","DOMINGO",IF(F9="DOMINGO","SEGUNDA",IF(F9="SEGUNDA","TERÇA",IF(F9="SEGUNDA","TERÇA",IF(F9="TERÇA","QUARTA",IF(F9="QUARTA","QUINTA",IF(F9="QUINTA","SEXTA",IF(F9="SEXTA","SÁBADO","ERRO"))))))))</f>
        <v>SEXTA</v>
      </c>
      <c r="G13" s="46"/>
      <c r="H13" s="7"/>
      <c r="I13" s="49" t="str">
        <f ca="1">_xlfn.LET(_xlpm.a,F11,_xlpm.c,H13,_xlpm.x,$X$5,_xlpm.y,$Y$5,_xlpm.limInf,$B$51,_xlpm.limSup,$C$51,_xlpm.linhaAnt,F12,IF(_xlpm.a="FÉRIAS","FRS",IF(_xlpm.a="FERIADO","FER",IF(_xlpm.a="NTRAB","NTB",IF(AND(_xlpm.a="ATESTADO",_xlpm.c=""),"ATD",IF(_xlpm.c&lt;&gt;"",IF(_xlpm.c&lt;=_xlpm.x,IF(_xlpm.c&gt;_xlpm.y,"DP","OK"),"ATR"),IF(_xlpm.linhaAnt&lt;_xlpm.limInf,"FAL","")))))))</f>
        <v/>
      </c>
      <c r="J13" s="176" t="str">
        <f>IFERROR(IF(H13="","",IF(ABS((INT($Y$5/100)*60+MOD($Y$5,100))-(INT(H13/100)*60+MOD(H13,100)))&lt;=5,0,(INT($Y$5/100)*60+MOD($Y$5,100))-(INT(H13/100)*60+MOD(H13,100)))),"")</f>
        <v/>
      </c>
      <c r="K13" s="41" t="str">
        <f>IF(K9="SÁBADO","DOMINGO",IF(K9="DOMINGO","SEGUNDA",IF(K9="SEGUNDA","TERÇA",IF(K9="SEGUNDA","TERÇA",IF(K9="TERÇA","QUARTA",IF(K9="QUARTA","QUINTA",IF(K9="QUINTA","SEXTA",IF(K9="SEXTA","SÁBADO","ERRO"))))))))</f>
        <v>SEGUNDA</v>
      </c>
      <c r="L13" s="46"/>
      <c r="M13" s="7"/>
      <c r="N13" s="49" t="str">
        <f ca="1">_xlfn.LET(_xlpm.a,K11,_xlpm.c,M13,_xlpm.x,$X$5,_xlpm.y,$Y$5,_xlpm.limInf,$B$51,_xlpm.limSup,$C$51,_xlpm.linhaAnt,K12,IF(_xlpm.a="FÉRIAS","FRS",IF(_xlpm.a="FERIADO","FER",IF(_xlpm.a="NTRAB","NTB",IF(AND(_xlpm.a="ATESTADO",_xlpm.c=""),"ATD",IF(_xlpm.c&lt;&gt;"",IF(_xlpm.c&lt;=_xlpm.x,IF(_xlpm.c&gt;_xlpm.y,"DP","OK"),"ATR"),IF(_xlpm.linhaAnt&lt;_xlpm.limInf,"FAL","")))))))</f>
        <v/>
      </c>
      <c r="O13" s="192" t="str">
        <f>IF($N$47&lt;&gt;"SIM","",IFERROR(IF(TRIM(M13&amp;"")="","",_xlfn.LET(_xlpm.v,VALUE(TRIM(M13&amp;"")),_xlpm.alvo,(INT($Y$5/100)*60+MOD($Y$5,100)),_xlpm.real,(INT(_xlpm.v/100)*60+MOD(_xlpm.v,100)),_xlpm.dif,_xlpm.alvo-_xlpm.real,IF(ABS(_xlpm.dif)&lt;=5,0,_xlpm.dif))),"ER"))</f>
        <v/>
      </c>
      <c r="P13" s="231"/>
      <c r="Q13" s="235"/>
      <c r="R13" s="190"/>
      <c r="S13" s="239" t="str">
        <f t="shared" si="0"/>
        <v/>
      </c>
      <c r="T13" s="233" t="str">
        <f t="shared" si="1"/>
        <v/>
      </c>
      <c r="U13" s="5"/>
      <c r="V13" s="14"/>
      <c r="W13" s="9" t="s">
        <v>2</v>
      </c>
      <c r="X13" s="59">
        <f>X4</f>
        <v>0</v>
      </c>
      <c r="Y13" s="32"/>
      <c r="Z13" s="33"/>
    </row>
    <row r="14" spans="1:66" x14ac:dyDescent="0.25">
      <c r="A14" s="38"/>
      <c r="B14" s="258"/>
      <c r="C14" s="259"/>
      <c r="D14" s="259"/>
      <c r="E14" s="192" t="str">
        <f>IFERROR(IF(C14="","",IF(ABS((INT($X$6/100)*60+MOD($X$6,100))-(INT(C14/100)*60+MOD(C14,100)))&lt;=5,0,(INT($X$6/100)*60+MOD($X$6,100))-(INT(C14/100)*60+MOD(C14,100))))*-1,"")</f>
        <v/>
      </c>
      <c r="F14" s="38"/>
      <c r="G14" s="46"/>
      <c r="H14" s="7"/>
      <c r="I14" s="49" t="str">
        <f ca="1">_xlfn.LET(_xlpm.a,F11,_xlpm.c,H14,_xlpm.x,$X$6,_xlpm.limInf,$B$51,_xlpm.limSup,$C$51,_xlpm.linhaAnt,F12,IF(_xlpm.a="FÉRIAS","FRS",IF(_xlpm.a="FERIADO","FER",IF(_xlpm.a="NTRAB","NTB",IF(AND(_xlpm.a="ATESTADO",_xlpm.c=""),"ATD",IF(_xlpm.c&lt;&gt;"",IF(_xlpm.c&gt;=_xlpm.x,"OK","ANT"),IF(_xlpm.linhaAnt&lt;_xlpm.limInf,"FAL","")))))))</f>
        <v/>
      </c>
      <c r="J14" s="176" t="str">
        <f>IFERROR(IF(H14="","",IF(ABS((INT($X$6/100)*60+MOD($X$6,100))-(INT(H14/100)*60+MOD(H14,100)))&lt;=5,0,(INT($X$6/100)*60+MOD($X$6,100))-(INT(H14/100)*60+MOD(H14,100))))*-1,"")</f>
        <v/>
      </c>
      <c r="K14" s="38"/>
      <c r="L14" s="46"/>
      <c r="M14" s="7"/>
      <c r="N14" s="49" t="str">
        <f ca="1">_xlfn.LET(_xlpm.a,K11,_xlpm.c,M14,_xlpm.x,$X$6,_xlpm.limInf,$B$51,_xlpm.limSup,$C$51,_xlpm.linhaAnt,K12,IF(_xlpm.a="FÉRIAS","FRS",IF(_xlpm.a="FERIADO","FER",IF(_xlpm.a="NTRAB","NTB",IF(AND(_xlpm.a="ATESTADO",_xlpm.c=""),"ATD",IF(_xlpm.c&lt;&gt;"",IF(_xlpm.c&gt;=_xlpm.x,"OK","ANT"),IF(_xlpm.linhaAnt&lt;_xlpm.limInf,"FAL","")))))))</f>
        <v/>
      </c>
      <c r="O14" s="192" t="str">
        <f>IF($N$47&lt;&gt;"SIM","",IFERROR(IF(TRIM(M14&amp;"")="","",_xlfn.LET(_xlpm.v,VALUE(TRIM(M14&amp;"")),_xlpm.alvo,(INT($X$6/100)*60+MOD($X$6,100)),_xlpm.real,(INT(_xlpm.v/100)*60+MOD(_xlpm.v,100)),_xlpm.dif,_xlpm.alvo-_xlpm.real,IF(ABS(_xlpm.dif)&lt;=5,0,_xlpm.dif))*-1),"ER"))</f>
        <v/>
      </c>
      <c r="P14" s="236"/>
      <c r="Q14" s="235"/>
      <c r="R14" s="190"/>
      <c r="S14" s="239" t="str">
        <f t="shared" si="0"/>
        <v/>
      </c>
      <c r="T14" s="233" t="str">
        <f t="shared" si="1"/>
        <v/>
      </c>
      <c r="U14" s="5"/>
      <c r="V14" s="9"/>
      <c r="W14" s="9" t="s">
        <v>8</v>
      </c>
      <c r="X14" s="59">
        <f>SUM(X5-5)</f>
        <v>0</v>
      </c>
      <c r="Y14" s="33"/>
      <c r="Z14" s="33"/>
    </row>
    <row r="15" spans="1:66" ht="15" customHeight="1" x14ac:dyDescent="0.25">
      <c r="A15" s="12"/>
      <c r="B15" s="272" t="s">
        <v>10</v>
      </c>
      <c r="C15" s="273"/>
      <c r="D15" s="273"/>
      <c r="E15" s="192" t="str">
        <f>IFERROR(IF(C15="","",IF(A17="SÁBADO",IF(ABS((INT($Y$8/100)*60+MOD($Y$8,100))-(INT(C15/100)*60+MOD(C15,100)))&lt;=5,0,(INT($Y$8/100)*60+MOD($Y$8,100))-(INT(C15/100)*60+MOD(C15,100))),IF(ABS((INT($Y$3/100)*60+MOD($Y$3,100))-(INT(C15/100)*60+MOD(C15,100)))&lt;=5,0,(INT($Y$3/100)*60+MOD($Y$3,100))-(INT(C15/100)*60+MOD(C15,100))))),"")</f>
        <v/>
      </c>
      <c r="F15" s="12"/>
      <c r="G15" s="47"/>
      <c r="H15" s="48"/>
      <c r="I15" s="50" t="str">
        <f ca="1">_xlfn.LET(_xlpm.a,F15,_xlpm.c,H15,_xlpm.x,$X$3,_xlpm.y,$Y$3,_xlpm.limInf,$B$51,_xlpm.limSup,$C$51,_xlpm.linhaAnt,F16,IF(_xlpm.a="FÉRIAS","FRS",IF(_xlpm.a="FERIADO","FER",IF(_xlpm.a="NTRAB","NTB",IF(AND(_xlpm.a="ATESTADO",_xlpm.c=""),"ATD",IF(_xlpm.c&lt;&gt;"",IF(_xlpm.c&lt;=_xlpm.x,IF(_xlpm.c&gt;_xlpm.y,"DP","OK"),"ATR"),IF(_xlpm.linhaAnt&lt;_xlpm.limInf,"FAL","")))))))</f>
        <v/>
      </c>
      <c r="J15" s="176" t="str">
        <f>IFERROR(IF(H15="","",IF(F17="SÁBADO",IF(ABS((INT($Y$8/100)*60+MOD($Y$8,100))-(INT(H15/100)*60+MOD(H15,100)))&lt;=5,0,(INT($Y$8/100)*60+MOD($Y$8,100))-(INT(H15/100)*60+MOD(H15,100))),IF(ABS((INT($Y$3/100)*60+MOD($Y$3,100))-(INT(H15/100)*60+MOD(H15,100)))&lt;=5,0,(INT($Y$3/100)*60+MOD($Y$3,100))-(INT(H15/100)*60+MOD(H15,100))))),"")</f>
        <v/>
      </c>
      <c r="K15" s="12"/>
      <c r="L15" s="46"/>
      <c r="M15" s="7"/>
      <c r="N15" s="49" t="str">
        <f ca="1">_xlfn.LET(_xlpm.a,K15,_xlpm.c,M15,_xlpm.x,$X$8,_xlpm.y,$Y$8,_xlpm.limInf,$B$51,_xlpm.limSup,$C$51,_xlpm.linhaAnt,K16,IF(_xlpm.a="FÉRIAS","FRS",IF(_xlpm.a="NTRAB","NT",IF(AND(_xlpm.a="ATESTADO",_xlpm.c=""),"ATD",IF(_xlpm.a="FERIADO","FER",IF(_xlpm.c&lt;&gt;"",IF(_xlpm.c&lt;=_xlpm.x,IF(_xlpm.c&gt;_xlpm.y,"DP","OK"),"ATR"),IF(_xlpm.linhaAnt&lt;_xlpm.limInf,"FAL","")))))))</f>
        <v/>
      </c>
      <c r="O15" s="192" t="str">
        <f>IF($N$47&lt;&gt;"SIM","",IFERROR(IF(TRIM(M15&amp;"")="","",_xlfn.LET(_xlpm.v,VALUE(TRIM(M15&amp;"")),_xlpm.alvo,IF(K17="SÁBADO",(INT($Y$8/100)*60+MOD($Y$8,100)),(INT($Y$3/100)*60+MOD($Y$3,100))),_xlpm.real,(INT(_xlpm.v/100)*60+MOD(_xlpm.v,100)),_xlpm.dif,_xlpm.alvo-_xlpm.real,IF(ABS(_xlpm.dif)&lt;=5,0,_xlpm.dif))),"ER"))</f>
        <v/>
      </c>
      <c r="P15" s="231"/>
      <c r="Q15" s="235"/>
      <c r="R15" s="190"/>
      <c r="S15" s="239" t="str">
        <f t="shared" si="0"/>
        <v/>
      </c>
      <c r="T15" s="233" t="str">
        <f t="shared" si="1"/>
        <v/>
      </c>
      <c r="U15" s="5"/>
      <c r="V15" s="9"/>
      <c r="W15" s="9" t="s">
        <v>3</v>
      </c>
      <c r="X15" s="59">
        <f>X6</f>
        <v>0</v>
      </c>
      <c r="Y15" s="33"/>
      <c r="Z15" s="33"/>
    </row>
    <row r="16" spans="1:66" x14ac:dyDescent="0.25">
      <c r="A16" s="42">
        <f ca="1">IF($B$51=4,"HOJE",4)</f>
        <v>4</v>
      </c>
      <c r="B16" s="272"/>
      <c r="C16" s="273"/>
      <c r="D16" s="273"/>
      <c r="E16" s="192" t="str">
        <f>IFERROR(IF(C16="","",IF(ABS((INT($X$4/100)*60+MOD($X$4,100))-(INT(C16/100)*60+MOD(C16,100)))&lt;=5,0,(INT($X$4/100)*60+MOD($X$4,100))-(INT(C16/100)*60+MOD(C16,100))))*-1,"")</f>
        <v/>
      </c>
      <c r="F16" s="42">
        <f ca="1">IF($B$51=14,"HOJE",14)</f>
        <v>14</v>
      </c>
      <c r="G16" s="47"/>
      <c r="H16" s="48"/>
      <c r="I16" s="50" t="str">
        <f ca="1">_xlfn.LET(_xlpm.a,F15,_xlpm.c,H16,_xlpm.x,$X$4,_xlpm.limInf,$B$51,_xlpm.limSup,$C$51,_xlpm.linhaAnt,F16,IF(_xlpm.a="FÉRIAS","FRS",IF(_xlpm.a="FERIADO","FER",IF(_xlpm.a="NTRAB","NTB",IF(AND(_xlpm.a="ATESTADO",_xlpm.c=""),"ATD",IF(_xlpm.c&lt;&gt;"",IF(_xlpm.c&gt;=_xlpm.x,"OK","ANT"),IF(_xlpm.linhaAnt&lt;_xlpm.limInf,"FAL","")))))))</f>
        <v/>
      </c>
      <c r="J16" s="176" t="str">
        <f>IFERROR(IF(H16="","",IF(ABS((INT($X$4/100)*60+MOD($X$4,100))-(INT(H16/100)*60+MOD(H16,100)))&lt;=5,0,(INT($X$4/100)*60+MOD($X$4,100))-(INT(H16/100)*60+MOD(H16,100))))*-1,"")</f>
        <v/>
      </c>
      <c r="K16" s="42">
        <f ca="1">IF($B$51=24,"HOJE",24)</f>
        <v>24</v>
      </c>
      <c r="L16" s="46"/>
      <c r="M16" s="7"/>
      <c r="N16" s="49" t="str">
        <f ca="1">_xlfn.LET(_xlpm.a,K15,_xlpm.c,M16,_xlpm.x,$X$9,_xlpm.limInf,$B$51,_xlpm.limSup,$C$51,_xlpm.linhaAnt,K16,IF(_xlpm.a="FÉRIAS","FRS",IF(_xlpm.a="NTRAB","NT",IF(AND(_xlpm.a="ATESTADO",_xlpm.c=""),"ATD",IF(_xlpm.a="FERIADO","FER",IF(_xlpm.c&lt;&gt;"",IF(_xlpm.c&gt;=_xlpm.x,"OK","ANT"),IF(_xlpm.linhaAnt&lt;_xlpm.limInf,"FAL","")))))))</f>
        <v/>
      </c>
      <c r="O16" s="192" t="str">
        <f>IF($N$47&lt;&gt;"SIM","",IFERROR(IF(TRIM(M16&amp;"")="","",_xlfn.LET(_xlpm.v,VALUE(TRIM(M16&amp;"")),_xlpm.alvo,(INT($X$4/100)*60+MOD($X$4,100)),_xlpm.real,(INT(_xlpm.v/100)*60+MOD(_xlpm.v,100)),_xlpm.dif,_xlpm.alvo-_xlpm.real,IF(ABS(_xlpm.dif)&lt;=5,0,_xlpm.dif))*-1),"ER"))</f>
        <v/>
      </c>
      <c r="P16" s="231"/>
      <c r="Q16" s="235"/>
      <c r="R16" s="190"/>
      <c r="S16" s="239" t="str">
        <f t="shared" si="0"/>
        <v/>
      </c>
      <c r="T16" s="233" t="str">
        <f t="shared" si="1"/>
        <v/>
      </c>
      <c r="U16" s="5"/>
      <c r="V16" s="9"/>
      <c r="W16" s="14"/>
      <c r="X16" s="9"/>
      <c r="Y16" s="33"/>
      <c r="Z16" s="33"/>
    </row>
    <row r="17" spans="1:26" x14ac:dyDescent="0.25">
      <c r="A17" s="42" t="str">
        <f>IF(A13="SÁBADO","DOMINGO",IF(A13="DOMINGO","SEGUNDA",IF(A13="SEGUNDA","TERÇA",IF(A13="SEGUNDA","TERÇA",IF(A13="TERÇA","QUARTA",IF(A13="QUARTA","QUINTA",IF(A13="QUINTA","SEXTA",IF(A13="SEXTA","SÁBADO","ERRO"))))))))</f>
        <v>QUARTA</v>
      </c>
      <c r="B17" s="272"/>
      <c r="C17" s="273"/>
      <c r="D17" s="273"/>
      <c r="E17" s="192" t="str">
        <f>IFERROR(IF(C17="","",IF(ABS((INT($Y$5/100)*60+MOD($Y$5,100))-(INT(C17/100)*60+MOD(C17,100)))&lt;=5,0,(INT($Y$5/100)*60+MOD($Y$5,100))-(INT(C17/100)*60+MOD(C17,100)))),"")</f>
        <v/>
      </c>
      <c r="F17" s="42" t="str">
        <f>IF(F13="SÁBADO","DOMINGO",IF(F13="DOMINGO","SEGUNDA",IF(F13="SEGUNDA","TERÇA",IF(F13="SEGUNDA","TERÇA",IF(F13="TERÇA","QUARTA",IF(F13="QUARTA","QUINTA",IF(F13="QUINTA","SEXTA",IF(F13="SEXTA","SÁBADO","ERRO"))))))))</f>
        <v>SÁBADO</v>
      </c>
      <c r="G17" s="47"/>
      <c r="H17" s="48"/>
      <c r="I17" s="50" t="str">
        <f ca="1">_xlfn.LET(_xlpm.a,F15,_xlpm.c,H17,_xlpm.x,$X$5,_xlpm.y,$Y$5,_xlpm.limInf,$B$51,_xlpm.limSup,$C$51,_xlpm.linhaAnt,F16,IF(_xlpm.a="FÉRIAS","FRS",IF(_xlpm.a="FERIADO","FER",IF(_xlpm.a="NTRAB","NTB",IF(AND(_xlpm.a="ATESTADO",_xlpm.c=""),"ATD",IF(_xlpm.c&lt;&gt;"",IF(_xlpm.c&lt;=_xlpm.x,IF(_xlpm.c&gt;_xlpm.y,"DP","OK"),"ATR"),IF(_xlpm.linhaAnt&lt;_xlpm.limInf,"FAL","")))))))</f>
        <v/>
      </c>
      <c r="J17" s="176" t="str">
        <f>IFERROR(IF(H17="","",IF(ABS((INT($Y$5/100)*60+MOD($Y$5,100))-(INT(H17/100)*60+MOD(H17,100)))&lt;=5,0,(INT($Y$5/100)*60+MOD($Y$5,100))-(INT(H17/100)*60+MOD(H17,100)))),"")</f>
        <v/>
      </c>
      <c r="K17" s="42" t="str">
        <f>IF(K13="SÁBADO","DOMINGO",IF(K13="DOMINGO","SEGUNDA",IF(K13="SEGUNDA","TERÇA",IF(K13="SEGUNDA","TERÇA",IF(K13="TERÇA","QUARTA",IF(K13="QUARTA","QUINTA",IF(K13="QUINTA","SEXTA",IF(K13="SEXTA","SÁBADO","ERRO"))))))))</f>
        <v>TERÇA</v>
      </c>
      <c r="L17" s="258" t="s">
        <v>16</v>
      </c>
      <c r="M17" s="259"/>
      <c r="N17" s="259"/>
      <c r="O17" s="192" t="str">
        <f>IF($N$47&lt;&gt;"SIM","",IFERROR(IF(TRIM(M17&amp;"")="","",_xlfn.LET(_xlpm.v,VALUE(TRIM(M17&amp;"")),_xlpm.alvo,(INT($Y$5/100)*60+MOD($Y$5,100)),_xlpm.real,(INT(_xlpm.v/100)*60+MOD(_xlpm.v,100)),_xlpm.dif,_xlpm.alvo-_xlpm.real,IF(ABS(_xlpm.dif)&lt;=5,0,_xlpm.dif))),"ER"))</f>
        <v/>
      </c>
      <c r="P17" s="236"/>
      <c r="Q17" s="235"/>
      <c r="R17" s="190"/>
      <c r="S17" s="239" t="str">
        <f t="shared" si="0"/>
        <v/>
      </c>
      <c r="T17" s="233" t="str">
        <f t="shared" si="1"/>
        <v/>
      </c>
      <c r="U17" s="5"/>
      <c r="V17" s="33"/>
      <c r="W17" s="32"/>
      <c r="X17" s="33"/>
      <c r="Y17" s="33"/>
      <c r="Z17" s="33"/>
    </row>
    <row r="18" spans="1:26" x14ac:dyDescent="0.25">
      <c r="A18" s="82"/>
      <c r="B18" s="272"/>
      <c r="C18" s="273"/>
      <c r="D18" s="273"/>
      <c r="E18" s="192" t="str">
        <f>IFERROR(IF(C18="","",IF(ABS((INT($X$6/100)*60+MOD($X$6,100))-(INT(C18/100)*60+MOD(C18,100)))&lt;=5,0,(INT($X$6/100)*60+MOD($X$6,100))-(INT(C18/100)*60+MOD(C18,100))))*-1,"")</f>
        <v/>
      </c>
      <c r="F18" s="82"/>
      <c r="G18" s="47"/>
      <c r="H18" s="48"/>
      <c r="I18" s="50" t="str">
        <f ca="1">_xlfn.LET(_xlpm.a,F15,_xlpm.c,H18,_xlpm.x,$X$6,_xlpm.limInf,$B$51,_xlpm.limSup,$C$51,_xlpm.linhaAnt,F16,IF(_xlpm.a="FÉRIAS","FRS",IF(_xlpm.a="FERIADO","FER",IF(_xlpm.a="NTRAB","NTB",IF(AND(_xlpm.a="ATESTADO",_xlpm.c=""),"ATD",IF(_xlpm.c&lt;&gt;"",IF(_xlpm.c&gt;=_xlpm.x,"OK","ANT"),IF(_xlpm.linhaAnt&lt;_xlpm.limInf,"FAL","")))))))</f>
        <v/>
      </c>
      <c r="J18" s="176" t="str">
        <f>IFERROR(IF(H18="","",IF(ABS((INT($X$6/100)*60+MOD($X$6,100))-(INT(H18/100)*60+MOD(H18,100)))&lt;=5,0,(INT($X$6/100)*60+MOD($X$6,100))-(INT(H18/100)*60+MOD(H18,100))))*-1,"")</f>
        <v/>
      </c>
      <c r="K18" s="82"/>
      <c r="L18" s="258"/>
      <c r="M18" s="259"/>
      <c r="N18" s="259"/>
      <c r="O18" s="192" t="str">
        <f>IF($N$47&lt;&gt;"SIM","",IFERROR(IF(TRIM(M18&amp;"")="","",_xlfn.LET(_xlpm.v,VALUE(TRIM(M18&amp;"")),_xlpm.alvo,(INT($X$6/100)*60+MOD($X$6,100)),_xlpm.real,(INT(_xlpm.v/100)*60+MOD(_xlpm.v,100)),_xlpm.dif,_xlpm.alvo-_xlpm.real,IF(ABS(_xlpm.dif)&lt;=5,0,_xlpm.dif))*-1),"ER"))</f>
        <v/>
      </c>
      <c r="P18" s="236"/>
      <c r="Q18" s="235"/>
      <c r="R18" s="190"/>
      <c r="S18" s="239" t="str">
        <f t="shared" si="0"/>
        <v/>
      </c>
      <c r="T18" s="233" t="str">
        <f t="shared" si="1"/>
        <v/>
      </c>
      <c r="U18" s="5"/>
      <c r="V18" s="32"/>
      <c r="W18" s="32"/>
      <c r="X18" s="33"/>
      <c r="Y18" s="33"/>
      <c r="Z18" s="33"/>
    </row>
    <row r="19" spans="1:26" ht="15" customHeight="1" x14ac:dyDescent="0.25">
      <c r="A19" s="11"/>
      <c r="B19" s="46"/>
      <c r="C19" s="7"/>
      <c r="D19" s="49" t="str">
        <f ca="1">_xlfn.LET(_xlpm.a,A19,_xlpm.c,C19,_xlpm.x,$X$3,_xlpm.y,$Y$3,_xlpm.limInf,$B$51,_xlpm.limSup,$C$51,_xlpm.linhaAnt,A20,IF(_xlpm.a="FÉRIAS","FRS",IF(_xlpm.a="FERIADO","FER",IF(_xlpm.a="NTRAB","NTB",IF(AND(_xlpm.a="ATESTADO",_xlpm.c=""),"ATD",IF(_xlpm.c&lt;&gt;"",IF(_xlpm.c&lt;=_xlpm.x,IF(_xlpm.c&gt;_xlpm.y,"DP","OK"),"ATR"),IF(_xlpm.linhaAnt&lt;_xlpm.limInf,"FAL","")))))))</f>
        <v>FAL</v>
      </c>
      <c r="E19" s="192" t="str">
        <f>IFERROR(IF(C19="","",IF(A21="SÁBADO",IF(ABS((INT($Y$8/100)*60+MOD($Y$8,100))-(INT(C19/100)*60+MOD(C19,100)))&lt;=5,0,(INT($Y$8/100)*60+MOD($Y$8,100))-(INT(C19/100)*60+MOD(C19,100))),IF(ABS((INT($Y$3/100)*60+MOD($Y$3,100))-(INT(C19/100)*60+MOD(C19,100)))&lt;=5,0,(INT($Y$3/100)*60+MOD($Y$3,100))-(INT(C19/100)*60+MOD(C19,100))))),"")</f>
        <v/>
      </c>
      <c r="F19" s="11"/>
      <c r="G19" s="46"/>
      <c r="H19" s="7"/>
      <c r="I19" s="49" t="str">
        <f ca="1">_xlfn.LET(_xlpm.a,F19,_xlpm.c,H19,_xlpm.x,$X$3,_xlpm.y,$Y$3,_xlpm.limInf,$B$51,_xlpm.limSup,$C$51,_xlpm.linhaAnt,F20,IF(_xlpm.a="FÉRIAS","FRS",IF(_xlpm.a="FERIADO","FER",IF(_xlpm.a="NTRAB","NTB",IF(AND(_xlpm.a="ATESTADO",_xlpm.c=""),"ATD",IF(_xlpm.c&lt;&gt;"",IF(_xlpm.c&lt;=_xlpm.x,IF(_xlpm.c&gt;_xlpm.y,"DP","OK"),"ATR"),IF(_xlpm.linhaAnt&lt;_xlpm.limInf,"FAL","")))))))</f>
        <v/>
      </c>
      <c r="J19" s="176" t="str">
        <f>IFERROR(IF(H19="","",IF(F21="SÁBADO",IF(ABS((INT($Y$8/100)*60+MOD($Y$8,100))-(INT(H19/100)*60+MOD(H19,100)))&lt;=5,0,(INT($Y$8/100)*60+MOD($Y$8,100))-(INT(H19/100)*60+MOD(H19,100))),IF(ABS((INT($Y$3/100)*60+MOD($Y$3,100))-(INT(H19/100)*60+MOD(H19,100)))&lt;=5,0,(INT($Y$3/100)*60+MOD($Y$3,100))-(INT(H19/100)*60+MOD(H19,100))))),"")</f>
        <v/>
      </c>
      <c r="K19" s="11"/>
      <c r="L19" s="256" t="s">
        <v>10</v>
      </c>
      <c r="M19" s="257"/>
      <c r="N19" s="257"/>
      <c r="O19" s="192" t="str">
        <f>IF($N$47&lt;&gt;"SIM","",IFERROR(IF(TRIM(M19&amp;"")="","",_xlfn.LET(_xlpm.v,VALUE(TRIM(M19&amp;"")),_xlpm.alvo,IF(K21="SÁBADO",(INT($Y$8/100)*60+MOD($Y$8,100)),(INT($Y$3/100)*60+MOD($Y$3,100))),_xlpm.real,(INT(_xlpm.v/100)*60+MOD(_xlpm.v,100)),_xlpm.dif,_xlpm.alvo-_xlpm.real,IF(ABS(_xlpm.dif)&lt;=5,0,_xlpm.dif))),"ER"))</f>
        <v/>
      </c>
      <c r="P19" s="236"/>
      <c r="Q19" s="235"/>
      <c r="R19" s="190"/>
      <c r="S19" s="239" t="str">
        <f t="shared" si="0"/>
        <v/>
      </c>
      <c r="T19" s="233" t="str">
        <f t="shared" si="1"/>
        <v/>
      </c>
      <c r="U19" s="5"/>
      <c r="V19" s="32"/>
      <c r="W19" s="32"/>
      <c r="X19" s="33"/>
      <c r="Y19" s="33"/>
      <c r="Z19" s="33"/>
    </row>
    <row r="20" spans="1:26" x14ac:dyDescent="0.25">
      <c r="A20" s="41">
        <f ca="1">IF($B$51=5,"HOJE",5)</f>
        <v>5</v>
      </c>
      <c r="B20" s="46"/>
      <c r="C20" s="7"/>
      <c r="D20" s="49" t="str">
        <f ca="1">_xlfn.LET(_xlpm.a,A19,_xlpm.c,C20,_xlpm.x,$X$4,_xlpm.limInf,$B$51,_xlpm.limSup,$C$51,_xlpm.linhaAnt,A20,IF(_xlpm.a="FÉRIAS","FRS",IF(_xlpm.a="FERIADO","FER",IF(_xlpm.a="NTRAB","NTB",IF(AND(_xlpm.a="ATESTADO",_xlpm.c=""),"ATD",IF(_xlpm.c&lt;&gt;"",IF(_xlpm.c&gt;=_xlpm.x,"OK","ANT"),IF(_xlpm.linhaAnt&lt;_xlpm.limInf,"FAL","")))))))</f>
        <v>FAL</v>
      </c>
      <c r="E20" s="192" t="str">
        <f>IFERROR(IF(C20="","",IF(ABS((INT($X$4/100)*60+MOD($X$4,100))-(INT(C20/100)*60+MOD(C20,100)))&lt;=5,0,(INT($X$4/100)*60+MOD($X$4,100))-(INT(C20/100)*60+MOD(C20,100))))*-1,"")</f>
        <v/>
      </c>
      <c r="F20" s="41">
        <f ca="1">IF($B$51=15,"HOJE",15)</f>
        <v>15</v>
      </c>
      <c r="G20" s="46"/>
      <c r="H20" s="7"/>
      <c r="I20" s="49" t="str">
        <f ca="1">_xlfn.LET(_xlpm.a,F19,_xlpm.c,H20,_xlpm.x,$X$4,_xlpm.limInf,$B$51,_xlpm.limSup,$C$51,_xlpm.linhaAnt,F20,IF(_xlpm.a="FÉRIAS","FRS",IF(_xlpm.a="FERIADO","FER",IF(_xlpm.a="NTRAB","NTB",IF(AND(_xlpm.a="ATESTADO",_xlpm.c=""),"ATD",IF(_xlpm.c&lt;&gt;"",IF(_xlpm.c&gt;=_xlpm.x,"OK","ANT"),IF(_xlpm.linhaAnt&lt;_xlpm.limInf,"FAL","")))))))</f>
        <v/>
      </c>
      <c r="J20" s="176" t="str">
        <f>IFERROR(IF(H20="","",IF(ABS((INT($X$4/100)*60+MOD($X$4,100))-(INT(H20/100)*60+MOD(H20,100)))&lt;=5,0,(INT($X$4/100)*60+MOD($X$4,100))-(INT(H20/100)*60+MOD(H20,100))))*-1,"")</f>
        <v/>
      </c>
      <c r="K20" s="41">
        <f ca="1">IF($B$51=25,"HOJE",25)</f>
        <v>25</v>
      </c>
      <c r="L20" s="256"/>
      <c r="M20" s="257"/>
      <c r="N20" s="257"/>
      <c r="O20" s="192" t="str">
        <f>IF($N$47&lt;&gt;"SIM","",IFERROR(IF(TRIM(M20&amp;"")="","",_xlfn.LET(_xlpm.v,VALUE(TRIM(M20&amp;"")),_xlpm.alvo,(INT($X$4/100)*60+MOD($X$4,100)),_xlpm.real,(INT(_xlpm.v/100)*60+MOD(_xlpm.v,100)),_xlpm.dif,_xlpm.alvo-_xlpm.real,IF(ABS(_xlpm.dif)&lt;=5,0,_xlpm.dif))*-1),"ER"))</f>
        <v/>
      </c>
      <c r="P20" s="231"/>
      <c r="Q20" s="235"/>
      <c r="R20" s="190"/>
      <c r="S20" s="239" t="str">
        <f t="shared" si="0"/>
        <v/>
      </c>
      <c r="T20" s="233" t="str">
        <f t="shared" si="1"/>
        <v/>
      </c>
      <c r="U20" s="5"/>
      <c r="V20" s="32"/>
      <c r="W20" s="32"/>
      <c r="X20" s="33"/>
      <c r="Y20" s="33"/>
      <c r="Z20" s="33"/>
    </row>
    <row r="21" spans="1:26" x14ac:dyDescent="0.25">
      <c r="A21" s="41" t="str">
        <f>IF(A17="SÁBADO","DOMINGO",IF(A17="DOMINGO","SEGUNDA",IF(A17="SEGUNDA","TERÇA",IF(A17="SEGUNDA","TERÇA",IF(A17="TERÇA","QUARTA",IF(A17="QUARTA","QUINTA",IF(A17="QUINTA","SEXTA",IF(A17="SEXTA","SÁBADO","ERRO"))))))))</f>
        <v>QUINTA</v>
      </c>
      <c r="B21" s="46"/>
      <c r="C21" s="7"/>
      <c r="D21" s="49" t="str">
        <f ca="1">_xlfn.LET(_xlpm.a,A19,_xlpm.c,C21,_xlpm.x,$X$5,_xlpm.y,$Y$5,_xlpm.limInf,$B$51,_xlpm.limSup,$C$51,_xlpm.linhaAnt,A20,IF(_xlpm.a="FÉRIAS","FRS",IF(_xlpm.a="FERIADO","FER",IF(_xlpm.a="NTRAB","NTB",IF(AND(_xlpm.a="ATESTADO",_xlpm.c=""),"ATD",IF(_xlpm.c&lt;&gt;"",IF(_xlpm.c&lt;=_xlpm.x,IF(_xlpm.c&gt;_xlpm.y,"DP","OK"),"ATR"),IF(_xlpm.linhaAnt&lt;_xlpm.limInf,"FAL","")))))))</f>
        <v>FAL</v>
      </c>
      <c r="E21" s="192" t="str">
        <f>IFERROR(IF(C21="","",IF(ABS((INT($Y$5/100)*60+MOD($Y$5,100))-(INT(C21/100)*60+MOD(C21,100)))&lt;=5,0,(INT($Y$5/100)*60+MOD($Y$5,100))-(INT(C21/100)*60+MOD(C21,100)))),"")</f>
        <v/>
      </c>
      <c r="F21" s="41" t="str">
        <f>IF(F17="SÁBADO","DOMINGO",IF(F17="DOMINGO","SEGUNDA",IF(F17="SEGUNDA","TERÇA",IF(F17="SEGUNDA","TERÇA",IF(F17="TERÇA","QUARTA",IF(F17="QUARTA","QUINTA",IF(F17="QUINTA","SEXTA",IF(F17="SEXTA","SÁBADO","ERRO"))))))))</f>
        <v>DOMINGO</v>
      </c>
      <c r="G21" s="46"/>
      <c r="H21" s="7"/>
      <c r="I21" s="49" t="str">
        <f ca="1">_xlfn.LET(_xlpm.a,F19,_xlpm.c,H21,_xlpm.x,$X$5,_xlpm.y,$Y$5,_xlpm.limInf,$B$51,_xlpm.limSup,$C$51,_xlpm.linhaAnt,F20,IF(_xlpm.a="FÉRIAS","FRS",IF(_xlpm.a="FERIADO","FER",IF(_xlpm.a="NTRAB","NTB",IF(AND(_xlpm.a="ATESTADO",_xlpm.c=""),"ATD",IF(_xlpm.c&lt;&gt;"",IF(_xlpm.c&lt;=_xlpm.x,IF(_xlpm.c&gt;_xlpm.y,"DP","OK"),"ATR"),IF(_xlpm.linhaAnt&lt;_xlpm.limInf,"FAL","")))))))</f>
        <v/>
      </c>
      <c r="J21" s="176" t="str">
        <f>IFERROR(IF(H21="","",IF(ABS((INT($Y$5/100)*60+MOD($Y$5,100))-(INT(H21/100)*60+MOD(H21,100)))&lt;=5,0,(INT($Y$5/100)*60+MOD($Y$5,100))-(INT(H21/100)*60+MOD(H21,100)))),"")</f>
        <v/>
      </c>
      <c r="K21" s="41" t="str">
        <f>IF(K17="SÁBADO","DOMINGO",IF(K17="DOMINGO","SEGUNDA",IF(K17="SEGUNDA","TERÇA",IF(K17="SEGUNDA","TERÇA",IF(K17="TERÇA","QUARTA",IF(K17="QUARTA","QUINTA",IF(K17="QUINTA","SEXTA",IF(K17="SEXTA","SÁBADO","ERRO"))))))))</f>
        <v>QUARTA</v>
      </c>
      <c r="L21" s="256"/>
      <c r="M21" s="257"/>
      <c r="N21" s="257"/>
      <c r="O21" s="192" t="str">
        <f>IF($N$47&lt;&gt;"SIM","",IFERROR(IF(TRIM(M21&amp;"")="","",_xlfn.LET(_xlpm.v,VALUE(TRIM(M21&amp;"")),_xlpm.alvo,(INT($Y$5/100)*60+MOD($Y$5,100)),_xlpm.real,(INT(_xlpm.v/100)*60+MOD(_xlpm.v,100)),_xlpm.dif,_xlpm.alvo-_xlpm.real,IF(ABS(_xlpm.dif)&lt;=5,0,_xlpm.dif))),"ER"))</f>
        <v/>
      </c>
      <c r="P21" s="231"/>
      <c r="Q21" s="235"/>
      <c r="R21" s="190"/>
      <c r="S21" s="239" t="str">
        <f t="shared" si="0"/>
        <v/>
      </c>
      <c r="T21" s="233" t="str">
        <f t="shared" si="1"/>
        <v/>
      </c>
      <c r="U21" s="5"/>
      <c r="V21" s="32"/>
      <c r="W21" s="32"/>
      <c r="X21" s="33"/>
      <c r="Y21" s="33"/>
      <c r="Z21" s="33"/>
    </row>
    <row r="22" spans="1:26" x14ac:dyDescent="0.25">
      <c r="A22" s="38"/>
      <c r="B22" s="46"/>
      <c r="C22" s="7"/>
      <c r="D22" s="49" t="str">
        <f ca="1">_xlfn.LET(_xlpm.a,A19,_xlpm.c,C22,_xlpm.x,$X$6,_xlpm.limInf,$B$51,_xlpm.limSup,$C$51,_xlpm.linhaAnt,A20,IF(_xlpm.a="FÉRIAS","FRS",IF(_xlpm.a="FERIADO","FER",IF(_xlpm.a="NTRAB","NTB",IF(AND(_xlpm.a="ATESTADO",_xlpm.c=""),"ATD",IF(_xlpm.c&lt;&gt;"",IF(_xlpm.c&gt;=_xlpm.x,"OK","ANT"),IF(_xlpm.linhaAnt&lt;_xlpm.limInf,"FAL","")))))))</f>
        <v>FAL</v>
      </c>
      <c r="E22" s="192" t="str">
        <f>IFERROR(IF(C22="","",IF(ABS((INT($X$6/100)*60+MOD($X$6,100))-(INT(C22/100)*60+MOD(C22,100)))&lt;=5,0,(INT($X$6/100)*60+MOD($X$6,100))-(INT(C22/100)*60+MOD(C22,100))))*-1,"")</f>
        <v/>
      </c>
      <c r="F22" s="38"/>
      <c r="G22" s="46"/>
      <c r="H22" s="7"/>
      <c r="I22" s="49" t="str">
        <f ca="1">_xlfn.LET(_xlpm.a,F19,_xlpm.c,H22,_xlpm.x,$X$6,_xlpm.limInf,$B$51,_xlpm.limSup,$C$51,_xlpm.linhaAnt,F20,IF(_xlpm.a="FÉRIAS","FRS",IF(_xlpm.a="FERIADO","FER",IF(_xlpm.a="NTRAB","NTB",IF(AND(_xlpm.a="ATESTADO",_xlpm.c=""),"ATD",IF(_xlpm.c&lt;&gt;"",IF(_xlpm.c&gt;=_xlpm.x,"OK","ANT"),IF(_xlpm.linhaAnt&lt;_xlpm.limInf,"FAL","")))))))</f>
        <v/>
      </c>
      <c r="J22" s="176" t="str">
        <f>IFERROR(IF(H22="","",IF(ABS((INT($X$6/100)*60+MOD($X$6,100))-(INT(H22/100)*60+MOD(H22,100)))&lt;=5,0,(INT($X$6/100)*60+MOD($X$6,100))-(INT(H22/100)*60+MOD(H22,100))))*-1,"")</f>
        <v/>
      </c>
      <c r="K22" s="38"/>
      <c r="L22" s="256"/>
      <c r="M22" s="257"/>
      <c r="N22" s="257"/>
      <c r="O22" s="192" t="str">
        <f>IF($N$47&lt;&gt;"SIM","",IFERROR(IF(TRIM(M22&amp;"")="","",_xlfn.LET(_xlpm.v,VALUE(TRIM(M22&amp;"")),_xlpm.alvo,(INT($X$6/100)*60+MOD($X$6,100)),_xlpm.real,(INT(_xlpm.v/100)*60+MOD(_xlpm.v,100)),_xlpm.dif,_xlpm.alvo-_xlpm.real,IF(ABS(_xlpm.dif)&lt;=5,0,_xlpm.dif))*-1),"ER"))</f>
        <v/>
      </c>
      <c r="P22" s="231"/>
      <c r="Q22" s="235"/>
      <c r="R22" s="190"/>
      <c r="S22" s="239" t="str">
        <f t="shared" si="0"/>
        <v/>
      </c>
      <c r="T22" s="233" t="str">
        <f t="shared" si="1"/>
        <v/>
      </c>
      <c r="U22" s="5"/>
      <c r="V22" s="32"/>
      <c r="W22" s="32"/>
      <c r="X22" s="33"/>
      <c r="Y22" s="33"/>
      <c r="Z22" s="33"/>
    </row>
    <row r="23" spans="1:26" ht="15" customHeight="1" x14ac:dyDescent="0.25">
      <c r="A23" s="12"/>
      <c r="B23" s="47"/>
      <c r="C23" s="48"/>
      <c r="D23" s="50" t="str">
        <f ca="1">_xlfn.LET(_xlpm.a,A23,_xlpm.c,C23,_xlpm.x,$X$3,_xlpm.y,$Y$3,_xlpm.limInf,$B$51,_xlpm.limSup,$C$51,_xlpm.linhaAnt,A24,IF(_xlpm.a="FÉRIAS","FRS",IF(_xlpm.a="FERIADO","FER",IF(_xlpm.a="NTRAB","NTB",IF(AND(_xlpm.a="ATESTADO",_xlpm.c=""),"ATD",IF(_xlpm.c&lt;&gt;"",IF(_xlpm.c&lt;=_xlpm.x,IF(_xlpm.c&gt;_xlpm.y,"DP","OK"),"ATR"),IF(_xlpm.linhaAnt&lt;_xlpm.limInf,"FAL","")))))))</f>
        <v>FAL</v>
      </c>
      <c r="E23" s="192" t="str">
        <f>IFERROR(IF(C23="","",IF(A25="SÁBADO",IF(ABS((INT($Y$8/100)*60+MOD($Y$8,100))-(INT(C23/100)*60+MOD(C23,100)))&lt;=5,0,(INT($Y$8/100)*60+MOD($Y$8,100))-(INT(C23/100)*60+MOD(C23,100))),IF(ABS((INT($Y$3/100)*60+MOD($Y$3,100))-(INT(C23/100)*60+MOD(C23,100)))&lt;=5,0,(INT($Y$3/100)*60+MOD($Y$3,100))-(INT(C23/100)*60+MOD(C23,100))))),"")</f>
        <v/>
      </c>
      <c r="F23" s="12"/>
      <c r="G23" s="47"/>
      <c r="H23" s="48"/>
      <c r="I23" s="50" t="str">
        <f ca="1">_xlfn.LET(_xlpm.a,F23,_xlpm.c,H23,_xlpm.x,$X$3,_xlpm.y,$Y$3,_xlpm.limInf,$B$51,_xlpm.limSup,$C$51,_xlpm.linhaAnt,F24,IF(_xlpm.a="FÉRIAS","FRS",IF(_xlpm.a="FERIADO","FER",IF(_xlpm.a="NTRAB","NTB",IF(AND(_xlpm.a="ATESTADO",_xlpm.c=""),"ATD",IF(_xlpm.c&lt;&gt;"",IF(_xlpm.c&lt;=_xlpm.x,IF(_xlpm.c&gt;_xlpm.y,"DP","OK"),"ATR"),IF(_xlpm.linhaAnt&lt;_xlpm.limInf,"FAL","")))))))</f>
        <v/>
      </c>
      <c r="J23" s="176" t="str">
        <f>IFERROR(IF(H23="","",IF(F25="SÁBADO",IF(ABS((INT($Y$8/100)*60+MOD($Y$8,100))-(INT(H23/100)*60+MOD(H23,100)))&lt;=5,0,(INT($Y$8/100)*60+MOD($Y$8,100))-(INT(H23/100)*60+MOD(H23,100))),IF(ABS((INT($Y$3/100)*60+MOD($Y$3,100))-(INT(H23/100)*60+MOD(H23,100)))&lt;=5,0,(INT($Y$3/100)*60+MOD($Y$3,100))-(INT(H23/100)*60+MOD(H23,100))))),"")</f>
        <v/>
      </c>
      <c r="K23" s="12"/>
      <c r="L23" s="47"/>
      <c r="M23" s="48"/>
      <c r="N23" s="50" t="str">
        <f ca="1">_xlfn.LET(_xlpm.a,K23,_xlpm.c,M23,_xlpm.x,$X$3,_xlpm.y,$Y$3,_xlpm.limInf,$B$51,_xlpm.limSup,$C$51,_xlpm.linhaAnt,K24,IF(_xlpm.a="FÉRIAS","FRS",IF(_xlpm.a="FERIADO","FER",IF(_xlpm.a="NTRAB","NTB",IF(AND(_xlpm.a="ATESTADO",_xlpm.c=""),"ATD",IF(_xlpm.c&lt;&gt;"",IF(_xlpm.c&lt;=_xlpm.x,IF(_xlpm.c&gt;_xlpm.y,"DP","OK"),"ATR"),IF(_xlpm.linhaAnt&lt;_xlpm.limInf,"FAL","")))))))</f>
        <v/>
      </c>
      <c r="O23" s="192" t="str">
        <f>IF($N$47&lt;&gt;"SIM","",IFERROR(IF(TRIM(M23&amp;"")="","",_xlfn.LET(_xlpm.v,VALUE(TRIM(M23&amp;"")),_xlpm.alvo,IF(K25="SÁBADO",(INT($Y$8/100)*60+MOD($Y$8,100)),(INT($Y$3/100)*60+MOD($Y$3,100))),_xlpm.real,(INT(_xlpm.v/100)*60+MOD(_xlpm.v,100)),_xlpm.dif,_xlpm.alvo-_xlpm.real,IF(ABS(_xlpm.dif)&lt;=5,0,_xlpm.dif))),"ER"))</f>
        <v/>
      </c>
      <c r="P23" s="231"/>
      <c r="Q23" s="235"/>
      <c r="R23" s="190"/>
      <c r="S23" s="239" t="str">
        <f t="shared" si="0"/>
        <v/>
      </c>
      <c r="T23" s="233" t="str">
        <f t="shared" si="1"/>
        <v/>
      </c>
      <c r="U23" s="5"/>
      <c r="V23" s="32"/>
      <c r="W23" s="32"/>
      <c r="X23" s="33"/>
      <c r="Y23" s="33"/>
      <c r="Z23" s="33"/>
    </row>
    <row r="24" spans="1:26" x14ac:dyDescent="0.25">
      <c r="A24" s="42">
        <f ca="1">IF($B$51=6,"HOJE",6)</f>
        <v>6</v>
      </c>
      <c r="B24" s="47"/>
      <c r="C24" s="48"/>
      <c r="D24" s="50" t="str">
        <f ca="1">_xlfn.LET(_xlpm.a,A23,_xlpm.c,C24,_xlpm.x,$X$4,_xlpm.limInf,$B$51,_xlpm.limSup,$C$51,_xlpm.linhaAnt,A24,IF(_xlpm.a="FÉRIAS","FRS",IF(_xlpm.a="FERIADO","FER",IF(_xlpm.a="NTRAB","NTB",IF(AND(_xlpm.a="ATESTADO",_xlpm.c=""),"ATD",IF(_xlpm.c&lt;&gt;"",IF(_xlpm.c&gt;=_xlpm.x,"OK","ANT"),IF(_xlpm.linhaAnt&lt;_xlpm.limInf,"FAL","")))))))</f>
        <v>FAL</v>
      </c>
      <c r="E24" s="192" t="str">
        <f>IFERROR(IF(C24="","",IF(ABS((INT($X$4/100)*60+MOD($X$4,100))-(INT(C24/100)*60+MOD(C24,100)))&lt;=5,0,(INT($X$4/100)*60+MOD($X$4,100))-(INT(C24/100)*60+MOD(C24,100))))*-1,"")</f>
        <v/>
      </c>
      <c r="F24" s="42">
        <f ca="1">IF($B$51=16,"HOJE",16)</f>
        <v>16</v>
      </c>
      <c r="G24" s="47"/>
      <c r="H24" s="48"/>
      <c r="I24" s="50" t="str">
        <f ca="1">_xlfn.LET(_xlpm.a,F23,_xlpm.c,H24,_xlpm.x,$X$4,_xlpm.limInf,$B$51,_xlpm.limSup,$C$51,_xlpm.linhaAnt,F24,IF(_xlpm.a="FÉRIAS","FRS",IF(_xlpm.a="FERIADO","FER",IF(_xlpm.a="NTRAB","NTB",IF(AND(_xlpm.a="ATESTADO",_xlpm.c=""),"ATD",IF(_xlpm.c&lt;&gt;"",IF(_xlpm.c&gt;=_xlpm.x,"OK","ANT"),IF(_xlpm.linhaAnt&lt;_xlpm.limInf,"FAL","")))))))</f>
        <v/>
      </c>
      <c r="J24" s="176" t="str">
        <f>IFERROR(IF(H24="","",IF(ABS((INT($X$4/100)*60+MOD($X$4,100))-(INT(H24/100)*60+MOD(H24,100)))&lt;=5,0,(INT($X$4/100)*60+MOD($X$4,100))-(INT(H24/100)*60+MOD(H24,100))))*-1,"")</f>
        <v/>
      </c>
      <c r="K24" s="42">
        <f ca="1">IF($B$51=26,"HOJE",26)</f>
        <v>26</v>
      </c>
      <c r="L24" s="47"/>
      <c r="M24" s="48"/>
      <c r="N24" s="50" t="str">
        <f ca="1">_xlfn.LET(_xlpm.a,K23,_xlpm.c,M24,_xlpm.x,$X$4,_xlpm.limInf,$B$51,_xlpm.limSup,$C$51,_xlpm.linhaAnt,K24,IF(_xlpm.a="FÉRIAS","FRS",IF(_xlpm.a="FERIADO","FER",IF(_xlpm.a="NTRAB","NTB",IF(AND(_xlpm.a="ATESTADO",_xlpm.c=""),"ATD",IF(_xlpm.c&lt;&gt;"",IF(_xlpm.c&gt;=_xlpm.x,"OK","ANT"),IF(_xlpm.linhaAnt&lt;_xlpm.limInf,"FAL","")))))))</f>
        <v/>
      </c>
      <c r="O24" s="192" t="str">
        <f>IF($N$47&lt;&gt;"SIM","",IFERROR(IF(TRIM(M24&amp;"")="","",_xlfn.LET(_xlpm.v,VALUE(TRIM(M24&amp;"")),_xlpm.alvo,(INT($X$4/100)*60+MOD($X$4,100)),_xlpm.real,(INT(_xlpm.v/100)*60+MOD(_xlpm.v,100)),_xlpm.dif,_xlpm.alvo-_xlpm.real,IF(ABS(_xlpm.dif)&lt;=5,0,_xlpm.dif))*-1),"ER"))</f>
        <v/>
      </c>
      <c r="P24" s="231"/>
      <c r="Q24" s="235"/>
      <c r="R24" s="190"/>
      <c r="S24" s="239" t="str">
        <f t="shared" si="0"/>
        <v/>
      </c>
      <c r="T24" s="233" t="str">
        <f t="shared" si="1"/>
        <v/>
      </c>
      <c r="U24" s="5"/>
      <c r="V24" s="32"/>
      <c r="W24" s="32"/>
      <c r="X24" s="33"/>
      <c r="Y24" s="33"/>
      <c r="Z24" s="33"/>
    </row>
    <row r="25" spans="1:26" x14ac:dyDescent="0.25">
      <c r="A25" s="42" t="str">
        <f>IF(A21="SÁBADO","DOMINGO",IF(A21="DOMINGO","SEGUNDA",IF(A21="SEGUNDA","TERÇA",IF(A21="SEGUNDA","TERÇA",IF(A21="TERÇA","QUARTA",IF(A21="QUARTA","QUINTA",IF(A21="QUINTA","SEXTA",IF(A21="SEXTA","SÁBADO","ERRO"))))))))</f>
        <v>SEXTA</v>
      </c>
      <c r="B25" s="47"/>
      <c r="C25" s="48"/>
      <c r="D25" s="50" t="str">
        <f ca="1">_xlfn.LET(_xlpm.a,A23,_xlpm.c,C25,_xlpm.x,$X$5,_xlpm.y,$Y$5,_xlpm.limInf,$B$51,_xlpm.limSup,$C$51,_xlpm.linhaAnt,A24,IF(_xlpm.a="FÉRIAS","FRS",IF(_xlpm.a="FERIADO","FER",IF(_xlpm.a="NTRAB","NTB",IF(AND(_xlpm.a="ATESTADO",_xlpm.c=""),"ATD",IF(_xlpm.c&lt;&gt;"",IF(_xlpm.c&lt;=_xlpm.x,IF(_xlpm.c&gt;_xlpm.y,"DP","OK"),"ATR"),IF(_xlpm.linhaAnt&lt;_xlpm.limInf,"FAL","")))))))</f>
        <v>FAL</v>
      </c>
      <c r="E25" s="192" t="str">
        <f>IFERROR(IF(C25="","",IF(ABS((INT($Y$5/100)*60+MOD($Y$5,100))-(INT(C25/100)*60+MOD(C25,100)))&lt;=5,0,(INT($Y$5/100)*60+MOD($Y$5,100))-(INT(C25/100)*60+MOD(C25,100)))),"")</f>
        <v/>
      </c>
      <c r="F25" s="42" t="str">
        <f>IF(F21="SÁBADO","DOMINGO",IF(F21="DOMINGO","SEGUNDA",IF(F21="SEGUNDA","TERÇA",IF(F21="SEGUNDA","TERÇA",IF(F21="TERÇA","QUARTA",IF(F21="QUARTA","QUINTA",IF(F21="QUINTA","SEXTA",IF(F21="SEXTA","SÁBADO","ERRO"))))))))</f>
        <v>SEGUNDA</v>
      </c>
      <c r="G25" s="47"/>
      <c r="H25" s="48"/>
      <c r="I25" s="50" t="str">
        <f ca="1">_xlfn.LET(_xlpm.a,F23,_xlpm.c,H25,_xlpm.x,$X$5,_xlpm.y,$Y$5,_xlpm.limInf,$B$51,_xlpm.limSup,$C$51,_xlpm.linhaAnt,F24,IF(_xlpm.a="FÉRIAS","FRS",IF(_xlpm.a="FERIADO","FER",IF(_xlpm.a="NTRAB","NTB",IF(AND(_xlpm.a="ATESTADO",_xlpm.c=""),"ATD",IF(_xlpm.c&lt;&gt;"",IF(_xlpm.c&lt;=_xlpm.x,IF(_xlpm.c&gt;_xlpm.y,"DP","OK"),"ATR"),IF(_xlpm.linhaAnt&lt;_xlpm.limInf,"FAL","")))))))</f>
        <v/>
      </c>
      <c r="J25" s="176" t="str">
        <f>IFERROR(IF(H25="","",IF(ABS((INT($Y$5/100)*60+MOD($Y$5,100))-(INT(H25/100)*60+MOD(H25,100)))&lt;=5,0,(INT($Y$5/100)*60+MOD($Y$5,100))-(INT(H25/100)*60+MOD(H25,100)))),"")</f>
        <v/>
      </c>
      <c r="K25" s="42" t="str">
        <f>IF(K21="SÁBADO","DOMINGO",IF(K21="DOMINGO","SEGUNDA",IF(K21="SEGUNDA","TERÇA",IF(K21="SEGUNDA","TERÇA",IF(K21="TERÇA","QUARTA",IF(K21="QUARTA","QUINTA",IF(K21="QUINTA","SEXTA",IF(K21="SEXTA","SÁBADO","ERRO"))))))))</f>
        <v>QUINTA</v>
      </c>
      <c r="L25" s="47"/>
      <c r="M25" s="48"/>
      <c r="N25" s="50" t="str">
        <f ca="1">_xlfn.LET(_xlpm.a,K23,_xlpm.c,M25,_xlpm.x,$X$5,_xlpm.y,$Y$5,_xlpm.limInf,$B$51,_xlpm.limSup,$C$51,_xlpm.linhaAnt,K24,IF(_xlpm.a="FÉRIAS","FRS",IF(_xlpm.a="FERIADO","FER",IF(_xlpm.a="NTRAB","NTB",IF(AND(_xlpm.a="ATESTADO",_xlpm.c=""),"ATD",IF(_xlpm.c&lt;&gt;"",IF(_xlpm.c&lt;=_xlpm.x,IF(_xlpm.c&gt;_xlpm.y,"DP","OK"),"ATR"),IF(_xlpm.linhaAnt&lt;_xlpm.limInf,"FAL","")))))))</f>
        <v/>
      </c>
      <c r="O25" s="192" t="str">
        <f>IF($N$47&lt;&gt;"SIM","",IFERROR(IF(TRIM(M25&amp;"")="","",_xlfn.LET(_xlpm.v,VALUE(TRIM(M25&amp;"")),_xlpm.alvo,(INT($Y$5/100)*60+MOD($Y$5,100)),_xlpm.real,(INT(_xlpm.v/100)*60+MOD(_xlpm.v,100)),_xlpm.dif,_xlpm.alvo-_xlpm.real,IF(ABS(_xlpm.dif)&lt;=5,0,_xlpm.dif))),"ER"))</f>
        <v/>
      </c>
      <c r="P25" s="231"/>
      <c r="Q25" s="235"/>
      <c r="R25" s="190"/>
      <c r="S25" s="239" t="str">
        <f t="shared" si="0"/>
        <v/>
      </c>
      <c r="T25" s="233" t="str">
        <f t="shared" si="1"/>
        <v/>
      </c>
      <c r="U25" s="5"/>
      <c r="V25" s="32"/>
      <c r="W25" s="32"/>
      <c r="X25" s="33"/>
      <c r="Y25" s="33"/>
      <c r="Z25" s="33"/>
    </row>
    <row r="26" spans="1:26" x14ac:dyDescent="0.25">
      <c r="A26" s="82"/>
      <c r="B26" s="47"/>
      <c r="C26" s="48"/>
      <c r="D26" s="50" t="str">
        <f ca="1">_xlfn.LET(_xlpm.a,A23,_xlpm.c,C26,_xlpm.x,$X$6,_xlpm.limInf,$B$51,_xlpm.limSup,$C$51,_xlpm.linhaAnt,A24,IF(_xlpm.a="FÉRIAS","FRS",IF(_xlpm.a="FERIADO","FER",IF(_xlpm.a="NTRAB","NTB",IF(AND(_xlpm.a="ATESTADO",_xlpm.c=""),"ATD",IF(_xlpm.c&lt;&gt;"",IF(_xlpm.c&gt;=_xlpm.x,"OK","ANT"),IF(_xlpm.linhaAnt&lt;_xlpm.limInf,"FAL","")))))))</f>
        <v>FAL</v>
      </c>
      <c r="E26" s="192" t="str">
        <f>IFERROR(IF(C26="","",IF(ABS((INT($X$6/100)*60+MOD($X$6,100))-(INT(C26/100)*60+MOD(C26,100)))&lt;=5,0,(INT($X$6/100)*60+MOD($X$6,100))-(INT(C26/100)*60+MOD(C26,100))))*-1,"")</f>
        <v/>
      </c>
      <c r="F26" s="82"/>
      <c r="G26" s="47"/>
      <c r="H26" s="48"/>
      <c r="I26" s="50" t="str">
        <f ca="1">_xlfn.LET(_xlpm.a,F23,_xlpm.c,H26,_xlpm.x,$X$6,_xlpm.limInf,$B$51,_xlpm.limSup,$C$51,_xlpm.linhaAnt,F24,IF(_xlpm.a="FÉRIAS","FRS",IF(_xlpm.a="FERIADO","FER",IF(_xlpm.a="NTRAB","NTB",IF(AND(_xlpm.a="ATESTADO",_xlpm.c=""),"ATD",IF(_xlpm.c&lt;&gt;"",IF(_xlpm.c&gt;=_xlpm.x,"OK","ANT"),IF(_xlpm.linhaAnt&lt;_xlpm.limInf,"FAL","")))))))</f>
        <v/>
      </c>
      <c r="J26" s="176" t="str">
        <f>IFERROR(IF(H26="","",IF(ABS((INT($X$6/100)*60+MOD($X$6,100))-(INT(H26/100)*60+MOD(H26,100)))&lt;=5,0,(INT($X$6/100)*60+MOD($X$6,100))-(INT(H26/100)*60+MOD(H26,100))))*-1,"")</f>
        <v/>
      </c>
      <c r="K26" s="82"/>
      <c r="L26" s="47"/>
      <c r="M26" s="48"/>
      <c r="N26" s="50" t="str">
        <f ca="1">_xlfn.LET(_xlpm.a,K23,_xlpm.c,M26,_xlpm.x,$X$6,_xlpm.limInf,$B$51,_xlpm.limSup,$C$51,_xlpm.linhaAnt,K24,IF(_xlpm.a="FÉRIAS","FRS",IF(_xlpm.a="FERIADO","FER",IF(_xlpm.a="NTRAB","NTB",IF(AND(_xlpm.a="ATESTADO",_xlpm.c=""),"ATD",IF(_xlpm.c&lt;&gt;"",IF(_xlpm.c&gt;=_xlpm.x,"OK","ANT"),IF(_xlpm.linhaAnt&lt;_xlpm.limInf,"FAL","")))))))</f>
        <v/>
      </c>
      <c r="O26" s="192" t="str">
        <f>IF($N$47&lt;&gt;"SIM","",IFERROR(IF(TRIM(M26&amp;"")="","",_xlfn.LET(_xlpm.v,VALUE(TRIM(M26&amp;"")),_xlpm.alvo,(INT($X$6/100)*60+MOD($X$6,100)),_xlpm.real,(INT(_xlpm.v/100)*60+MOD(_xlpm.v,100)),_xlpm.dif,_xlpm.alvo-_xlpm.real,IF(ABS(_xlpm.dif)&lt;=5,0,_xlpm.dif))*-1),"ER"))</f>
        <v/>
      </c>
      <c r="P26" s="231"/>
      <c r="Q26" s="235"/>
      <c r="R26" s="190"/>
      <c r="S26" s="239" t="str">
        <f t="shared" si="0"/>
        <v/>
      </c>
      <c r="T26" s="233" t="str">
        <f t="shared" si="1"/>
        <v/>
      </c>
      <c r="U26" s="5"/>
      <c r="V26" s="32"/>
      <c r="W26" s="32"/>
      <c r="X26" s="33"/>
      <c r="Y26" s="33"/>
      <c r="Z26" s="33"/>
    </row>
    <row r="27" spans="1:26" ht="15" customHeight="1" x14ac:dyDescent="0.25">
      <c r="A27" s="11"/>
      <c r="B27" s="46"/>
      <c r="C27" s="7"/>
      <c r="D27" s="49" t="str">
        <f ca="1">_xlfn.LET(_xlpm.a,A27,_xlpm.c,C27,_xlpm.x,$X$3,_xlpm.y,$Y$3,_xlpm.limInf,$B$51,_xlpm.limSup,$C$51,_xlpm.linhaAnt,A28,IF(_xlpm.a="FÉRIAS","FRS",IF(_xlpm.a="FERIADO","FER",IF(_xlpm.a="NTRAB","NTB",IF(AND(_xlpm.a="ATESTADO",_xlpm.c=""),"ATD",IF(_xlpm.c&lt;&gt;"",IF(_xlpm.c&lt;=_xlpm.x,IF(_xlpm.c&gt;_xlpm.y,"DP","OK"),"ATR"),IF(_xlpm.linhaAnt&lt;_xlpm.limInf,"FAL","")))))))</f>
        <v>FAL</v>
      </c>
      <c r="E27" s="192" t="str">
        <f>IFERROR(IF(C27="","",IF(A29="SÁBADO",IF(ABS((INT($Y$8/100)*60+MOD($Y$8,100))-(INT(C27/100)*60+MOD(C27,100)))&lt;=5,0,(INT($Y$8/100)*60+MOD($Y$8,100))-(INT(C27/100)*60+MOD(C27,100))),IF(ABS((INT($Y$3/100)*60+MOD($Y$3,100))-(INT(C27/100)*60+MOD(C27,100)))&lt;=5,0,(INT($Y$3/100)*60+MOD($Y$3,100))-(INT(C27/100)*60+MOD(C27,100))))),"")</f>
        <v/>
      </c>
      <c r="F27" s="11"/>
      <c r="G27" s="46"/>
      <c r="H27" s="7"/>
      <c r="I27" s="49" t="str">
        <f ca="1">_xlfn.LET(_xlpm.a,F27,_xlpm.c,H27,_xlpm.x,$X$8,_xlpm.y,$Y$8,_xlpm.limInf,$B$51,_xlpm.limSup,$C$51,_xlpm.linhaAnt,F28,IF(_xlpm.a="FÉRIAS","FRS",IF(_xlpm.a="NTRAB","NT",IF(AND(_xlpm.a="ATESTADO",_xlpm.c=""),"ATD",IF(_xlpm.a="FERIADO","FER",IF(_xlpm.c&lt;&gt;"",IF(_xlpm.c&lt;=_xlpm.x,IF(_xlpm.c&gt;_xlpm.y,"DP","OK"),"ATR"),IF(_xlpm.linhaAnt&lt;_xlpm.limInf,"FAL","")))))))</f>
        <v/>
      </c>
      <c r="J27" s="176" t="str">
        <f>IFERROR(IF(H27="","",IF(F29="SÁBADO",IF(ABS((INT($Y$8/100)*60+MOD($Y$8,100))-(INT(H27/100)*60+MOD(H27,100)))&lt;=5,0,(INT($Y$8/100)*60+MOD($Y$8,100))-(INT(H27/100)*60+MOD(H27,100))),IF(ABS((INT($Y$3/100)*60+MOD($Y$3,100))-(INT(H27/100)*60+MOD(H27,100)))&lt;=5,0,(INT($Y$3/100)*60+MOD($Y$3,100))-(INT(H27/100)*60+MOD(H27,100))))),"")</f>
        <v/>
      </c>
      <c r="K27" s="11"/>
      <c r="L27" s="46"/>
      <c r="M27" s="7"/>
      <c r="N27" s="49" t="str">
        <f ca="1">_xlfn.LET(_xlpm.a,K27,_xlpm.c,M27,_xlpm.x,$X$3,_xlpm.y,$Y$3,_xlpm.limInf,$B$51,_xlpm.limSup,$C$51,_xlpm.linhaAnt,K28,IF(_xlpm.a="FÉRIAS","FRS",IF(_xlpm.a="FERIADO","FER",IF(_xlpm.a="NTRAB","NTB",IF(AND(_xlpm.a="ATESTADO",_xlpm.c=""),"ATD",IF(_xlpm.c&lt;&gt;"",IF(_xlpm.c&lt;=_xlpm.x,IF(_xlpm.c&gt;_xlpm.y,"DP","OK"),"ATR"),IF(_xlpm.linhaAnt&lt;_xlpm.limInf,"FAL","")))))))</f>
        <v/>
      </c>
      <c r="O27" s="192" t="str">
        <f>IF($N$47&lt;&gt;"SIM","",IFERROR(IF(TRIM(M27&amp;"")="","",_xlfn.LET(_xlpm.v,VALUE(TRIM(M27&amp;"")),_xlpm.alvo,IF(K29="SÁBADO",(INT($Y$8/100)*60+MOD($Y$8,100)),(INT($Y$3/100)*60+MOD($Y$3,100))),_xlpm.real,(INT(_xlpm.v/100)*60+MOD(_xlpm.v,100)),_xlpm.dif,_xlpm.alvo-_xlpm.real,IF(ABS(_xlpm.dif)&lt;=5,0,_xlpm.dif))),"ER"))</f>
        <v/>
      </c>
      <c r="P27" s="236"/>
      <c r="Q27" s="235"/>
      <c r="R27" s="190"/>
      <c r="S27" s="239" t="str">
        <f t="shared" si="0"/>
        <v/>
      </c>
      <c r="T27" s="233" t="str">
        <f t="shared" si="1"/>
        <v/>
      </c>
      <c r="U27" s="5"/>
      <c r="V27" s="32"/>
      <c r="W27" s="32"/>
      <c r="X27" s="33"/>
      <c r="Y27" s="33"/>
      <c r="Z27" s="33"/>
    </row>
    <row r="28" spans="1:26" x14ac:dyDescent="0.25">
      <c r="A28" s="41">
        <f ca="1">IF($B$51=7,"HOJE",7)</f>
        <v>7</v>
      </c>
      <c r="B28" s="46"/>
      <c r="C28" s="7"/>
      <c r="D28" s="49" t="str">
        <f ca="1">_xlfn.LET(_xlpm.a,A27,_xlpm.c,C28,_xlpm.x,$X$4,_xlpm.limInf,$B$51,_xlpm.limSup,$C$51,_xlpm.linhaAnt,A28,IF(_xlpm.a="FÉRIAS","FRS",IF(_xlpm.a="FERIADO","FER",IF(_xlpm.a="NTRAB","NTB",IF(AND(_xlpm.a="ATESTADO",_xlpm.c=""),"ATD",IF(_xlpm.c&lt;&gt;"",IF(_xlpm.c&gt;=_xlpm.x,"OK","ANT"),IF(_xlpm.linhaAnt&lt;_xlpm.limInf,"FAL","")))))))</f>
        <v>FAL</v>
      </c>
      <c r="E28" s="192" t="str">
        <f>IFERROR(IF(C28="","",IF(ABS((INT($X$4/100)*60+MOD($X$4,100))-(INT(C28/100)*60+MOD(C28,100)))&lt;=5,0,(INT($X$4/100)*60+MOD($X$4,100))-(INT(C28/100)*60+MOD(C28,100))))*-1,"")</f>
        <v/>
      </c>
      <c r="F28" s="41">
        <f ca="1">IF($B$51=17,"HOJE",17)</f>
        <v>17</v>
      </c>
      <c r="G28" s="46"/>
      <c r="H28" s="7"/>
      <c r="I28" s="49" t="str">
        <f ca="1">_xlfn.LET(_xlpm.a,F27,_xlpm.c,H28,_xlpm.x,$X$9,_xlpm.limInf,$B$51,_xlpm.limSup,$C$51,_xlpm.linhaAnt,F28,IF(_xlpm.a="FÉRIAS","FRS",IF(_xlpm.a="NTRAB","NT",IF(AND(_xlpm.a="ATESTADO",_xlpm.c=""),"ATD",IF(_xlpm.a="FERIADO","FER",IF(_xlpm.c&lt;&gt;"",IF(_xlpm.c&gt;=_xlpm.x,"OK","ANT"),IF(_xlpm.linhaAnt&lt;_xlpm.limInf,"FAL","")))))))</f>
        <v/>
      </c>
      <c r="J28" s="176" t="str">
        <f>IFERROR(IF(H28="","",IF(ABS((INT($X$4/100)*60+MOD($X$4,100))-(INT(H28/100)*60+MOD(H28,100)))&lt;=5,0,(INT($X$4/100)*60+MOD($X$4,100))-(INT(H28/100)*60+MOD(H28,100))))*-1,"")</f>
        <v/>
      </c>
      <c r="K28" s="41">
        <f ca="1">IF($B$51=27,"HOJE",27)</f>
        <v>27</v>
      </c>
      <c r="L28" s="46"/>
      <c r="M28" s="7"/>
      <c r="N28" s="49" t="str">
        <f ca="1">_xlfn.LET(_xlpm.a,K27,_xlpm.c,M28,_xlpm.x,$X$4,_xlpm.limInf,$B$51,_xlpm.limSup,$C$51,_xlpm.linhaAnt,K28,IF(_xlpm.a="FÉRIAS","FRS",IF(_xlpm.a="FERIADO","FER",IF(_xlpm.a="NTRAB","NTB",IF(AND(_xlpm.a="ATESTADO",_xlpm.c=""),"ATD",IF(_xlpm.c&lt;&gt;"",IF(_xlpm.c&gt;=_xlpm.x,"OK","ANT"),IF(_xlpm.linhaAnt&lt;_xlpm.limInf,"FAL","")))))))</f>
        <v/>
      </c>
      <c r="O28" s="192" t="str">
        <f>IF($N$47&lt;&gt;"SIM","",IFERROR(IF(TRIM(M28&amp;"")="","",_xlfn.LET(_xlpm.v,VALUE(TRIM(M28&amp;"")),_xlpm.alvo,(INT($X$4/100)*60+MOD($X$4,100)),_xlpm.real,(INT(_xlpm.v/100)*60+MOD(_xlpm.v,100)),_xlpm.dif,_xlpm.alvo-_xlpm.real,IF(ABS(_xlpm.dif)&lt;=5,0,_xlpm.dif))*-1),"ER"))</f>
        <v/>
      </c>
      <c r="P28" s="236"/>
      <c r="Q28" s="235"/>
      <c r="R28" s="190"/>
      <c r="S28" s="239" t="str">
        <f t="shared" si="0"/>
        <v/>
      </c>
      <c r="T28" s="233" t="str">
        <f t="shared" si="1"/>
        <v/>
      </c>
      <c r="U28" s="5"/>
      <c r="V28" s="32"/>
      <c r="W28" s="32"/>
      <c r="X28" s="33"/>
      <c r="Y28" s="33"/>
      <c r="Z28" s="33"/>
    </row>
    <row r="29" spans="1:26" x14ac:dyDescent="0.25">
      <c r="A29" s="41" t="str">
        <f>IF(A25="SÁBADO","DOMINGO",IF(A25="DOMINGO","SEGUNDA",IF(A25="SEGUNDA","TERÇA",IF(A25="SEGUNDA","TERÇA",IF(A25="TERÇA","QUARTA",IF(A25="QUARTA","QUINTA",IF(A25="QUINTA","SEXTA",IF(A25="SEXTA","SÁBADO","ERRO"))))))))</f>
        <v>SÁBADO</v>
      </c>
      <c r="B29" s="46"/>
      <c r="C29" s="7"/>
      <c r="D29" s="49" t="str">
        <f ca="1">_xlfn.LET(_xlpm.a,A27,_xlpm.c,C29,_xlpm.x,$X$5,_xlpm.y,$Y$5,_xlpm.limInf,$B$51,_xlpm.limSup,$C$51,_xlpm.linhaAnt,A28,IF(_xlpm.a="FÉRIAS","FRS",IF(_xlpm.a="FERIADO","FER",IF(_xlpm.a="NTRAB","NTB",IF(AND(_xlpm.a="ATESTADO",_xlpm.c=""),"ATD",IF(_xlpm.c&lt;&gt;"",IF(_xlpm.c&lt;=_xlpm.x,IF(_xlpm.c&gt;_xlpm.y,"DP","OK"),"ATR"),IF(_xlpm.linhaAnt&lt;_xlpm.limInf,"FAL","")))))))</f>
        <v>FAL</v>
      </c>
      <c r="E29" s="192" t="str">
        <f>IFERROR(IF(C29="","",IF(ABS((INT($Y$5/100)*60+MOD($Y$5,100))-(INT(C29/100)*60+MOD(C29,100)))&lt;=5,0,(INT($Y$5/100)*60+MOD($Y$5,100))-(INT(C29/100)*60+MOD(C29,100)))),"")</f>
        <v/>
      </c>
      <c r="F29" s="41" t="str">
        <f>IF(F25="SÁBADO","DOMINGO",IF(F25="DOMINGO","SEGUNDA",IF(F25="SEGUNDA","TERÇA",IF(F25="SEGUNDA","TERÇA",IF(F25="TERÇA","QUARTA",IF(F25="QUARTA","QUINTA",IF(F25="QUINTA","SEXTA",IF(F25="SEXTA","SÁBADO","ERRO"))))))))</f>
        <v>TERÇA</v>
      </c>
      <c r="G29" s="258" t="s">
        <v>16</v>
      </c>
      <c r="H29" s="259"/>
      <c r="I29" s="259"/>
      <c r="J29" s="176" t="str">
        <f>IFERROR(IF(H29="","",IF(ABS((INT($Y$5/100)*60+MOD($Y$5,100))-(INT(H29/100)*60+MOD(H29,100)))&lt;=5,0,(INT($Y$5/100)*60+MOD($Y$5,100))-(INT(H29/100)*60+MOD(H29,100)))),"")</f>
        <v/>
      </c>
      <c r="K29" s="41" t="str">
        <f>IF(K25="SÁBADO","DOMINGO",IF(K25="DOMINGO","SEGUNDA",IF(K25="SEGUNDA","TERÇA",IF(K25="SEGUNDA","TERÇA",IF(K25="TERÇA","QUARTA",IF(K25="QUARTA","QUINTA",IF(K25="QUINTA","SEXTA",IF(K25="SEXTA","SÁBADO","ERRO"))))))))</f>
        <v>SEXTA</v>
      </c>
      <c r="L29" s="46"/>
      <c r="M29" s="7"/>
      <c r="N29" s="49" t="str">
        <f ca="1">_xlfn.LET(_xlpm.a,K27,_xlpm.c,M29,_xlpm.x,$X$5,_xlpm.y,$Y$5,_xlpm.limInf,$B$51,_xlpm.limSup,$C$51,_xlpm.linhaAnt,K28,IF(_xlpm.a="FÉRIAS","FRS",IF(_xlpm.a="FERIADO","FER",IF(_xlpm.a="NTRAB","NTB",IF(AND(_xlpm.a="ATESTADO",_xlpm.c=""),"ATD",IF(_xlpm.c&lt;&gt;"",IF(_xlpm.c&lt;=_xlpm.x,IF(_xlpm.c&gt;_xlpm.y,"DP","OK"),"ATR"),IF(_xlpm.linhaAnt&lt;_xlpm.limInf,"FAL","")))))))</f>
        <v/>
      </c>
      <c r="O29" s="192" t="str">
        <f>IF($N$47&lt;&gt;"SIM","",IFERROR(IF(TRIM(M29&amp;"")="","",_xlfn.LET(_xlpm.v,VALUE(TRIM(M29&amp;"")),_xlpm.alvo,(INT($Y$5/100)*60+MOD($Y$5,100)),_xlpm.real,(INT(_xlpm.v/100)*60+MOD(_xlpm.v,100)),_xlpm.dif,_xlpm.alvo-_xlpm.real,IF(ABS(_xlpm.dif)&lt;=5,0,_xlpm.dif))),"ER"))</f>
        <v/>
      </c>
      <c r="P29" s="236"/>
      <c r="Q29" s="235"/>
      <c r="R29" s="190"/>
      <c r="S29" s="239" t="str">
        <f t="shared" si="0"/>
        <v/>
      </c>
      <c r="T29" s="233" t="str">
        <f t="shared" si="1"/>
        <v/>
      </c>
      <c r="U29" s="5"/>
      <c r="V29" s="32"/>
      <c r="W29" s="32"/>
      <c r="X29" s="33"/>
      <c r="Y29" s="33"/>
      <c r="Z29" s="33"/>
    </row>
    <row r="30" spans="1:26" x14ac:dyDescent="0.25">
      <c r="A30" s="38"/>
      <c r="B30" s="46"/>
      <c r="C30" s="7"/>
      <c r="D30" s="49" t="str">
        <f ca="1">_xlfn.LET(_xlpm.a,A27,_xlpm.c,C30,_xlpm.x,$X$6,_xlpm.limInf,$B$51,_xlpm.limSup,$C$51,_xlpm.linhaAnt,A28,IF(_xlpm.a="FÉRIAS","FRS",IF(_xlpm.a="FERIADO","FER",IF(_xlpm.a="NTRAB","NTB",IF(AND(_xlpm.a="ATESTADO",_xlpm.c=""),"ATD",IF(_xlpm.c&lt;&gt;"",IF(_xlpm.c&gt;=_xlpm.x,"OK","ANT"),IF(_xlpm.linhaAnt&lt;_xlpm.limInf,"FAL","")))))))</f>
        <v>FAL</v>
      </c>
      <c r="E30" s="192" t="str">
        <f>IFERROR(IF(C30="","",IF(ABS((INT($X$6/100)*60+MOD($X$6,100))-(INT(C30/100)*60+MOD(C30,100)))&lt;=5,0,(INT($X$6/100)*60+MOD($X$6,100))-(INT(C30/100)*60+MOD(C30,100))))*-1,"")</f>
        <v/>
      </c>
      <c r="F30" s="38"/>
      <c r="G30" s="258"/>
      <c r="H30" s="259"/>
      <c r="I30" s="259"/>
      <c r="J30" s="176" t="str">
        <f>IFERROR(IF(H30="","",IF(ABS((INT($X$6/100)*60+MOD($X$6,100))-(INT(H30/100)*60+MOD(H30,100)))&lt;=5,0,(INT($X$6/100)*60+MOD($X$6,100))-(INT(H30/100)*60+MOD(H30,100))))*-1,"")</f>
        <v/>
      </c>
      <c r="K30" s="38"/>
      <c r="L30" s="46"/>
      <c r="M30" s="7"/>
      <c r="N30" s="49" t="str">
        <f ca="1">_xlfn.LET(_xlpm.a,K27,_xlpm.c,M30,_xlpm.x,$X$6,_xlpm.limInf,$B$51,_xlpm.limSup,$C$51,_xlpm.linhaAnt,K28,IF(_xlpm.a="FÉRIAS","FRS",IF(_xlpm.a="FERIADO","FER",IF(_xlpm.a="NTRAB","NTB",IF(AND(_xlpm.a="ATESTADO",_xlpm.c=""),"ATD",IF(_xlpm.c&lt;&gt;"",IF(_xlpm.c&gt;=_xlpm.x,"OK","ANT"),IF(_xlpm.linhaAnt&lt;_xlpm.limInf,"FAL","")))))))</f>
        <v/>
      </c>
      <c r="O30" s="192" t="str">
        <f>IF($N$47&lt;&gt;"SIM","",IFERROR(IF(TRIM(M30&amp;"")="","",_xlfn.LET(_xlpm.v,VALUE(TRIM(M30&amp;"")),_xlpm.alvo,(INT($X$6/100)*60+MOD($X$6,100)),_xlpm.real,(INT(_xlpm.v/100)*60+MOD(_xlpm.v,100)),_xlpm.dif,_xlpm.alvo-_xlpm.real,IF(ABS(_xlpm.dif)&lt;=5,0,_xlpm.dif))*-1),"ER"))</f>
        <v/>
      </c>
      <c r="P30" s="236"/>
      <c r="Q30" s="235"/>
      <c r="R30" s="190"/>
      <c r="S30" s="239" t="str">
        <f t="shared" si="0"/>
        <v/>
      </c>
      <c r="T30" s="233" t="str">
        <f t="shared" si="1"/>
        <v/>
      </c>
      <c r="U30" s="5"/>
      <c r="V30" s="32"/>
      <c r="W30" s="32"/>
      <c r="X30" s="33"/>
      <c r="Y30" s="33"/>
      <c r="Z30" s="33"/>
    </row>
    <row r="31" spans="1:26" ht="15" customHeight="1" x14ac:dyDescent="0.25">
      <c r="A31" s="12"/>
      <c r="B31" s="47"/>
      <c r="C31" s="48"/>
      <c r="D31" s="50" t="str">
        <f ca="1">_xlfn.LET(_xlpm.a,A31,_xlpm.c,C31,_xlpm.x,$X$3,_xlpm.y,$Y$3,_xlpm.limInf,$B$51,_xlpm.limSup,$C$51,_xlpm.linhaAnt,A32,IF(_xlpm.a="FÉRIAS","FRS",IF(_xlpm.a="FERIADO","FER",IF(_xlpm.a="NTRAB","NTB",IF(AND(_xlpm.a="ATESTADO",_xlpm.c=""),"ATD",IF(_xlpm.c&lt;&gt;"",IF(_xlpm.c&lt;=_xlpm.x,IF(_xlpm.c&gt;_xlpm.y,"DP","OK"),"ATR"),IF(_xlpm.linhaAnt&lt;_xlpm.limInf,"FAL","")))))))</f>
        <v>FAL</v>
      </c>
      <c r="E31" s="192" t="str">
        <f>IFERROR(IF(C31="","",IF(A33="SÁBADO",IF(ABS((INT($Y$8/100)*60+MOD($Y$8,100))-(INT(C31/100)*60+MOD(C31,100)))&lt;=5,0,(INT($Y$8/100)*60+MOD($Y$8,100))-(INT(C31/100)*60+MOD(C31,100))),IF(ABS((INT($Y$3/100)*60+MOD($Y$3,100))-(INT(C31/100)*60+MOD(C31,100)))&lt;=5,0,(INT($Y$3/100)*60+MOD($Y$3,100))-(INT(C31/100)*60+MOD(C31,100))))),"")</f>
        <v/>
      </c>
      <c r="F31" s="12"/>
      <c r="G31" s="272" t="s">
        <v>10</v>
      </c>
      <c r="H31" s="273"/>
      <c r="I31" s="273"/>
      <c r="J31" s="176" t="str">
        <f>IFERROR(IF(H31="","",IF(F33="SÁBADO",IF(ABS((INT($Y$8/100)*60+MOD($Y$8,100))-(INT(H31/100)*60+MOD(H31,100)))&lt;=5,0,(INT($Y$8/100)*60+MOD($Y$8,100))-(INT(H31/100)*60+MOD(H31,100))),IF(ABS((INT($Y$3/100)*60+MOD($Y$3,100))-(INT(H31/100)*60+MOD(H31,100)))&lt;=5,0,(INT($Y$3/100)*60+MOD($Y$3,100))-(INT(H31/100)*60+MOD(H31,100))))),"")</f>
        <v/>
      </c>
      <c r="K31" s="12"/>
      <c r="L31" s="47"/>
      <c r="M31" s="48"/>
      <c r="N31" s="50" t="str">
        <f ca="1">_xlfn.LET(_xlpm.a,K31,_xlpm.c,M31,_xlpm.x,$X$3,_xlpm.y,$Y$3,_xlpm.limInf,$B$51,_xlpm.limSup,$C$51,_xlpm.linhaAnt,K32,IF(_xlpm.a="FÉRIAS","FRS",IF(_xlpm.a="FERIADO","FER",IF(_xlpm.a="NTRAB","NTB",IF(AND(_xlpm.a="ATESTADO",_xlpm.c=""),"ATD",IF(_xlpm.c&lt;&gt;"",IF(_xlpm.c&lt;=_xlpm.x,IF(_xlpm.c&gt;_xlpm.y,"DP","OK"),"ATR"),IF(_xlpm.linhaAnt&lt;_xlpm.limInf,"FAL","")))))))</f>
        <v/>
      </c>
      <c r="O31" s="192" t="str">
        <f>IF($N$47&lt;&gt;"SIM","",IFERROR(IF(TRIM(M31&amp;"")="","",_xlfn.LET(_xlpm.v,VALUE(TRIM(M31&amp;"")),_xlpm.alvo,IF(K33="SÁBADO",(INT($Y$8/100)*60+MOD($Y$8,100)),(INT($Y$3/100)*60+MOD($Y$3,100))),_xlpm.real,(INT(_xlpm.v/100)*60+MOD(_xlpm.v,100)),_xlpm.dif,_xlpm.alvo-_xlpm.real,IF(ABS(_xlpm.dif)&lt;=5,0,_xlpm.dif))),"ER"))</f>
        <v/>
      </c>
      <c r="P31" s="236"/>
      <c r="Q31" s="235"/>
      <c r="R31" s="190"/>
      <c r="S31" s="239" t="str">
        <f t="shared" si="0"/>
        <v/>
      </c>
      <c r="T31" s="233" t="str">
        <f t="shared" si="1"/>
        <v/>
      </c>
      <c r="U31" s="5"/>
      <c r="V31" s="5"/>
      <c r="W31" s="5"/>
    </row>
    <row r="32" spans="1:26" x14ac:dyDescent="0.25">
      <c r="A32" s="42">
        <f ca="1">IF($B$51=8,"HOJE",8)</f>
        <v>8</v>
      </c>
      <c r="B32" s="47"/>
      <c r="C32" s="48"/>
      <c r="D32" s="50" t="str">
        <f ca="1">_xlfn.LET(_xlpm.a,A31,_xlpm.c,C32,_xlpm.x,$X$4,_xlpm.limInf,$B$51,_xlpm.limSup,$C$51,_xlpm.linhaAnt,A32,IF(_xlpm.a="FÉRIAS","FRS",IF(_xlpm.a="FERIADO","FER",IF(_xlpm.a="NTRAB","NTB",IF(AND(_xlpm.a="ATESTADO",_xlpm.c=""),"ATD",IF(_xlpm.c&lt;&gt;"",IF(_xlpm.c&gt;=_xlpm.x,"OK","ANT"),IF(_xlpm.linhaAnt&lt;_xlpm.limInf,"FAL","")))))))</f>
        <v>FAL</v>
      </c>
      <c r="E32" s="192" t="str">
        <f>IFERROR(IF(C32="","",IF(ABS((INT($X$4/100)*60+MOD($X$4,100))-(INT(C32/100)*60+MOD(C32,100)))&lt;=5,0,(INT($X$4/100)*60+MOD($X$4,100))-(INT(C32/100)*60+MOD(C32,100))))*-1,"")</f>
        <v/>
      </c>
      <c r="F32" s="42">
        <f ca="1">IF($B$51=18,"HOJE",18)</f>
        <v>18</v>
      </c>
      <c r="G32" s="272"/>
      <c r="H32" s="273"/>
      <c r="I32" s="273"/>
      <c r="J32" s="176" t="str">
        <f>IFERROR(IF(H32="","",IF(ABS((INT($X$4/100)*60+MOD($X$4,100))-(INT(H32/100)*60+MOD(H32,100)))&lt;=5,0,(INT($X$4/100)*60+MOD($X$4,100))-(INT(H32/100)*60+MOD(H32,100))))*-1,"")</f>
        <v/>
      </c>
      <c r="K32" s="42">
        <f ca="1">IF($B$51=28,"HOJE",28)</f>
        <v>28</v>
      </c>
      <c r="L32" s="47"/>
      <c r="M32" s="48"/>
      <c r="N32" s="50" t="str">
        <f ca="1">_xlfn.LET(_xlpm.a,K31,_xlpm.c,M32,_xlpm.x,$X$4,_xlpm.limInf,$B$51,_xlpm.limSup,$C$51,_xlpm.linhaAnt,K32,IF(_xlpm.a="FÉRIAS","FRS",IF(_xlpm.a="FERIADO","FER",IF(_xlpm.a="NTRAB","NTB",IF(AND(_xlpm.a="ATESTADO",_xlpm.c=""),"ATD",IF(_xlpm.c&lt;&gt;"",IF(_xlpm.c&gt;=_xlpm.x,"OK","ANT"),IF(_xlpm.linhaAnt&lt;_xlpm.limInf,"FAL","")))))))</f>
        <v/>
      </c>
      <c r="O32" s="192" t="str">
        <f>IF($N$47&lt;&gt;"SIM","",IFERROR(IF(TRIM(M32&amp;"")="","",_xlfn.LET(_xlpm.v,VALUE(TRIM(M32&amp;"")),_xlpm.alvo,(INT($X$4/100)*60+MOD($X$4,100)),_xlpm.real,(INT(_xlpm.v/100)*60+MOD(_xlpm.v,100)),_xlpm.dif,_xlpm.alvo-_xlpm.real,IF(ABS(_xlpm.dif)&lt;=5,0,_xlpm.dif))*-1),"ER"))</f>
        <v/>
      </c>
      <c r="P32" s="236"/>
      <c r="Q32" s="235"/>
      <c r="R32" s="190"/>
      <c r="S32" s="239" t="str">
        <f t="shared" si="0"/>
        <v/>
      </c>
      <c r="T32" s="233" t="str">
        <f t="shared" si="1"/>
        <v/>
      </c>
      <c r="U32" s="5"/>
      <c r="V32" s="5"/>
      <c r="W32" s="5"/>
    </row>
    <row r="33" spans="1:23" x14ac:dyDescent="0.25">
      <c r="A33" s="42" t="str">
        <f>IF(A29="SÁBADO","DOMINGO",IF(A29="DOMINGO","SEGUNDA",IF(A29="SEGUNDA","TERÇA",IF(A29="SEGUNDA","TERÇA",IF(A29="TERÇA","QUARTA",IF(A29="QUARTA","QUINTA",IF(A29="QUINTA","SEXTA",IF(A29="SEXTA","SÁBADO","ERRO"))))))))</f>
        <v>DOMINGO</v>
      </c>
      <c r="B33" s="47"/>
      <c r="C33" s="48"/>
      <c r="D33" s="50" t="str">
        <f ca="1">_xlfn.LET(_xlpm.a,A31,_xlpm.c,C33,_xlpm.x,$X$5,_xlpm.y,$Y$5,_xlpm.limInf,$B$51,_xlpm.limSup,$C$51,_xlpm.linhaAnt,A32,IF(_xlpm.a="FÉRIAS","FRS",IF(_xlpm.a="FERIADO","FER",IF(_xlpm.a="NTRAB","NTB",IF(AND(_xlpm.a="ATESTADO",_xlpm.c=""),"ATD",IF(_xlpm.c&lt;&gt;"",IF(_xlpm.c&lt;=_xlpm.x,IF(_xlpm.c&gt;_xlpm.y,"DP","OK"),"ATR"),IF(_xlpm.linhaAnt&lt;_xlpm.limInf,"FAL","")))))))</f>
        <v>FAL</v>
      </c>
      <c r="E33" s="192" t="str">
        <f>IFERROR(IF(C33="","",IF(ABS((INT($Y$5/100)*60+MOD($Y$5,100))-(INT(C33/100)*60+MOD(C33,100)))&lt;=5,0,(INT($Y$5/100)*60+MOD($Y$5,100))-(INT(C33/100)*60+MOD(C33,100)))),"")</f>
        <v/>
      </c>
      <c r="F33" s="42" t="str">
        <f>IF(F29="SÁBADO","DOMINGO",IF(F29="DOMINGO","SEGUNDA",IF(F29="SEGUNDA","TERÇA",IF(F29="SEGUNDA","TERÇA",IF(F29="TERÇA","QUARTA",IF(F29="QUARTA","QUINTA",IF(F29="QUINTA","SEXTA",IF(F29="SEXTA","SÁBADO","ERRO"))))))))</f>
        <v>QUARTA</v>
      </c>
      <c r="G33" s="272"/>
      <c r="H33" s="273"/>
      <c r="I33" s="273"/>
      <c r="J33" s="176" t="str">
        <f>IFERROR(IF(H33="","",IF(ABS((INT($Y$5/100)*60+MOD($Y$5,100))-(INT(H33/100)*60+MOD(H33,100)))&lt;=5,0,(INT($Y$5/100)*60+MOD($Y$5,100))-(INT(H33/100)*60+MOD(H33,100)))),"")</f>
        <v/>
      </c>
      <c r="K33" s="42" t="str">
        <f>IF(K29="SÁBADO","DOMINGO",IF(K29="DOMINGO","SEGUNDA",IF(K29="SEGUNDA","TERÇA",IF(K29="SEGUNDA","TERÇA",IF(K29="TERÇA","QUARTA",IF(K29="QUARTA","QUINTA",IF(K29="QUINTA","SEXTA",IF(K29="SEXTA","SÁBADO","ERRO"))))))))</f>
        <v>SÁBADO</v>
      </c>
      <c r="L33" s="47"/>
      <c r="M33" s="48"/>
      <c r="N33" s="50" t="str">
        <f ca="1">_xlfn.LET(_xlpm.a,K31,_xlpm.c,M33,_xlpm.x,$X$5,_xlpm.y,$Y$5,_xlpm.limInf,$B$51,_xlpm.limSup,$C$51,_xlpm.linhaAnt,K32,IF(_xlpm.a="FÉRIAS","FRS",IF(_xlpm.a="FERIADO","FER",IF(_xlpm.a="NTRAB","NTB",IF(AND(_xlpm.a="ATESTADO",_xlpm.c=""),"ATD",IF(_xlpm.c&lt;&gt;"",IF(_xlpm.c&lt;=_xlpm.x,IF(_xlpm.c&gt;_xlpm.y,"DP","OK"),"ATR"),IF(_xlpm.linhaAnt&lt;_xlpm.limInf,"FAL","")))))))</f>
        <v/>
      </c>
      <c r="O33" s="192" t="str">
        <f>IF($N$47&lt;&gt;"SIM","",IFERROR(IF(TRIM(M33&amp;"")="","",_xlfn.LET(_xlpm.v,VALUE(TRIM(M33&amp;"")),_xlpm.alvo,(INT($Y$5/100)*60+MOD($Y$5,100)),_xlpm.real,(INT(_xlpm.v/100)*60+MOD(_xlpm.v,100)),_xlpm.dif,_xlpm.alvo-_xlpm.real,IF(ABS(_xlpm.dif)&lt;=5,0,_xlpm.dif))),"ER"))</f>
        <v/>
      </c>
      <c r="P33" s="231"/>
      <c r="Q33" s="235"/>
      <c r="R33" s="190"/>
      <c r="S33" s="239" t="str">
        <f t="shared" si="0"/>
        <v/>
      </c>
      <c r="T33" s="233" t="str">
        <f t="shared" si="1"/>
        <v/>
      </c>
      <c r="U33" s="5"/>
      <c r="V33" s="5"/>
      <c r="W33" s="5"/>
    </row>
    <row r="34" spans="1:23" x14ac:dyDescent="0.25">
      <c r="A34" s="82"/>
      <c r="B34" s="47"/>
      <c r="C34" s="48"/>
      <c r="D34" s="50" t="str">
        <f ca="1">_xlfn.LET(_xlpm.a,A31,_xlpm.c,C34,_xlpm.x,$X$6,_xlpm.limInf,$B$51,_xlpm.limSup,$C$51,_xlpm.linhaAnt,A32,IF(_xlpm.a="FÉRIAS","FRS",IF(_xlpm.a="FERIADO","FER",IF(_xlpm.a="NTRAB","NTB",IF(AND(_xlpm.a="ATESTADO",_xlpm.c=""),"ATD",IF(_xlpm.c&lt;&gt;"",IF(_xlpm.c&gt;=_xlpm.x,"OK","ANT"),IF(_xlpm.linhaAnt&lt;_xlpm.limInf,"FAL","")))))))</f>
        <v>FAL</v>
      </c>
      <c r="E34" s="192" t="str">
        <f>IFERROR(IF(C34="","",IF(ABS((INT($X$6/100)*60+MOD($X$6,100))-(INT(C34/100)*60+MOD(C34,100)))&lt;=5,0,(INT($X$6/100)*60+MOD($X$6,100))-(INT(C34/100)*60+MOD(C34,100))))*-1,"")</f>
        <v/>
      </c>
      <c r="F34" s="82"/>
      <c r="G34" s="272"/>
      <c r="H34" s="273"/>
      <c r="I34" s="273"/>
      <c r="J34" s="176" t="str">
        <f>IFERROR(IF(H34="","",IF(ABS((INT($X$6/100)*60+MOD($X$6,100))-(INT(H34/100)*60+MOD(H34,100)))&lt;=5,0,(INT($X$6/100)*60+MOD($X$6,100))-(INT(H34/100)*60+MOD(H34,100))))*-1,"")</f>
        <v/>
      </c>
      <c r="K34" s="40" t="b">
        <v>1</v>
      </c>
      <c r="L34" s="47"/>
      <c r="M34" s="48"/>
      <c r="N34" s="50" t="str">
        <f ca="1">_xlfn.LET(_xlpm.a,K31,_xlpm.c,M34,_xlpm.x,$X$6,_xlpm.limInf,$B$51,_xlpm.limSup,$C$51,_xlpm.linhaAnt,K32,IF(_xlpm.a="FÉRIAS","FRS",IF(_xlpm.a="FERIADO","FER",IF(_xlpm.a="NTRAB","NTB",IF(AND(_xlpm.a="ATESTADO",_xlpm.c=""),"ATD",IF(_xlpm.c&lt;&gt;"",IF(_xlpm.c&gt;=_xlpm.x,"OK","ANT"),IF(_xlpm.linhaAnt&lt;_xlpm.limInf,"FAL","")))))))</f>
        <v/>
      </c>
      <c r="O34" s="192" t="str">
        <f>IF($N$47&lt;&gt;"SIM","",IFERROR(IF(TRIM(M34&amp;"")="","",_xlfn.LET(_xlpm.v,VALUE(TRIM(M34&amp;"")),_xlpm.alvo,(INT($X$6/100)*60+MOD($X$6,100)),_xlpm.real,(INT(_xlpm.v/100)*60+MOD(_xlpm.v,100)),_xlpm.dif,_xlpm.alvo-_xlpm.real,IF(ABS(_xlpm.dif)&lt;=5,0,_xlpm.dif))*-1),"ER"))</f>
        <v/>
      </c>
      <c r="P34" s="231"/>
      <c r="Q34" s="235"/>
      <c r="R34" s="190"/>
      <c r="S34" s="239" t="str">
        <f t="shared" si="0"/>
        <v/>
      </c>
      <c r="T34" s="233" t="str">
        <f t="shared" si="1"/>
        <v/>
      </c>
      <c r="U34" s="5"/>
      <c r="V34" s="5"/>
      <c r="W34" s="5"/>
    </row>
    <row r="35" spans="1:23" ht="15" customHeight="1" x14ac:dyDescent="0.25">
      <c r="A35" s="11"/>
      <c r="B35" s="46"/>
      <c r="C35" s="7"/>
      <c r="D35" s="49" t="str">
        <f ca="1">_xlfn.LET(_xlpm.a,A35,_xlpm.c,C35,_xlpm.x,$X$3,_xlpm.y,$Y$3,_xlpm.limInf,$B$51,_xlpm.limSup,$C$51,_xlpm.linhaAnt,A36,IF(_xlpm.a="FÉRIAS","FRS",IF(_xlpm.a="FERIADO","FER",IF(_xlpm.a="NTRAB","NTB",IF(AND(_xlpm.a="ATESTADO",_xlpm.c=""),"ATD",IF(_xlpm.c&lt;&gt;"",IF(_xlpm.c&lt;=_xlpm.x,IF(_xlpm.c&gt;_xlpm.y,"DP","OK"),"ATR"),IF(_xlpm.linhaAnt&lt;_xlpm.limInf,"FAL","")))))))</f>
        <v>FAL</v>
      </c>
      <c r="E35" s="192" t="str">
        <f>IFERROR(IF(C35="","",IF(A37="SÁBADO",IF(ABS((INT($Y$8/100)*60+MOD($Y$8,100))-(INT(C35/100)*60+MOD(C35,100)))&lt;=5,0,(INT($Y$8/100)*60+MOD($Y$8,100))-(INT(C35/100)*60+MOD(C35,100))),IF(ABS((INT($Y$3/100)*60+MOD($Y$3,100))-(INT(C35/100)*60+MOD(C35,100)))&lt;=5,0,(INT($Y$3/100)*60+MOD($Y$3,100))-(INT(C35/100)*60+MOD(C35,100))))),"")</f>
        <v/>
      </c>
      <c r="F35" s="11"/>
      <c r="G35" s="46"/>
      <c r="H35" s="7"/>
      <c r="I35" s="49" t="str">
        <f ca="1">_xlfn.LET(_xlpm.a,F35,_xlpm.c,H35,_xlpm.x,$X$3,_xlpm.y,$Y$3,_xlpm.limInf,$B$51,_xlpm.limSup,$C$51,_xlpm.linhaAnt,F36,IF(_xlpm.a="FÉRIAS","FRS",IF(_xlpm.a="FERIADO","FER",IF(_xlpm.a="NTRAB","NTB",IF(AND(_xlpm.a="ATESTADO",_xlpm.c=""),"ATD",IF(_xlpm.c&lt;&gt;"",IF(_xlpm.c&lt;=_xlpm.x,IF(_xlpm.c&gt;_xlpm.y,"DP","OK"),"ATR"),IF(_xlpm.linhaAnt&lt;_xlpm.limInf,"FAL","")))))))</f>
        <v/>
      </c>
      <c r="J35" s="176" t="str">
        <f>IFERROR(IF(H35="","",IF(F37="SÁBADO",IF(ABS((INT($Y$8/100)*60+MOD($Y$8,100))-(INT(H35/100)*60+MOD(H35,100)))&lt;=5,0,(INT($Y$8/100)*60+MOD($Y$8,100))-(INT(H35/100)*60+MOD(H35,100))),IF(ABS((INT($Y$3/100)*60+MOD($Y$3,100))-(INT(H35/100)*60+MOD(H35,100)))&lt;=5,0,(INT($Y$3/100)*60+MOD($Y$3,100))-(INT(H35/100)*60+MOD(H35,100))))),"")</f>
        <v/>
      </c>
      <c r="K35" s="11"/>
      <c r="L35" s="46"/>
      <c r="M35" s="7"/>
      <c r="N35" s="49" t="str">
        <f ca="1">_xlfn.LET(_xlpm.a,K35,_xlpm.c,M35,_xlpm.x,$X$3,_xlpm.y,$Y$3,_xlpm.limInf,$B$51,_xlpm.limSup,$C$51,_xlpm.linhaAnt,K36,IF(_xlpm.a="FÉRIAS","FRS",IF(_xlpm.a="FERIADO","FER",IF(_xlpm.a="NTRAB","NTB",IF(AND(_xlpm.a="ATESTADO",_xlpm.c=""),"ATD",IF(_xlpm.c&lt;&gt;"",IF(_xlpm.c&lt;=_xlpm.x,IF(_xlpm.c&gt;_xlpm.y,"DP","OK"),"ATR"),IF(_xlpm.linhaAnt&lt;_xlpm.limInf,"FAL","")))))))</f>
        <v/>
      </c>
      <c r="O35" s="192" t="str">
        <f>IF($N$47&lt;&gt;"SIM","",IFERROR(IF(TRIM(M35&amp;"")="","",_xlfn.LET(_xlpm.v,VALUE(TRIM(M35&amp;"")),_xlpm.alvo,IF(K37="SÁBADO",(INT($Y$8/100)*60+MOD($Y$8,100)),(INT($Y$3/100)*60+MOD($Y$3,100))),_xlpm.real,(INT(_xlpm.v/100)*60+MOD(_xlpm.v,100)),_xlpm.dif,_xlpm.alvo-_xlpm.real,IF(ABS(_xlpm.dif)&lt;=5,0,_xlpm.dif))),"ER"))</f>
        <v/>
      </c>
      <c r="P35" s="231"/>
      <c r="Q35" s="235"/>
      <c r="R35" s="190"/>
      <c r="S35" s="239" t="str">
        <f t="shared" si="0"/>
        <v/>
      </c>
      <c r="T35" s="233" t="str">
        <f t="shared" si="1"/>
        <v/>
      </c>
      <c r="U35" s="5"/>
      <c r="V35" s="5"/>
      <c r="W35" s="5"/>
    </row>
    <row r="36" spans="1:23" x14ac:dyDescent="0.25">
      <c r="A36" s="41">
        <f ca="1">IF($B$51=9,"HOJE",9)</f>
        <v>9</v>
      </c>
      <c r="B36" s="46"/>
      <c r="C36" s="7"/>
      <c r="D36" s="49" t="str">
        <f ca="1">_xlfn.LET(_xlpm.a,A35,_xlpm.c,C36,_xlpm.x,$X$4,_xlpm.limInf,$B$51,_xlpm.limSup,$C$51,_xlpm.linhaAnt,A36,IF(_xlpm.a="FÉRIAS","FRS",IF(_xlpm.a="FERIADO","FER",IF(_xlpm.a="NTRAB","NTB",IF(AND(_xlpm.a="ATESTADO",_xlpm.c=""),"ATD",IF(_xlpm.c&lt;&gt;"",IF(_xlpm.c&gt;=_xlpm.x,"OK","ANT"),IF(_xlpm.linhaAnt&lt;_xlpm.limInf,"FAL","")))))))</f>
        <v>FAL</v>
      </c>
      <c r="E36" s="192" t="str">
        <f>IFERROR(IF(C36="","",IF(ABS((INT($X$4/100)*60+MOD($X$4,100))-(INT(C36/100)*60+MOD(C36,100)))&lt;=5,0,(INT($X$4/100)*60+MOD($X$4,100))-(INT(C36/100)*60+MOD(C36,100))))*-1,"")</f>
        <v/>
      </c>
      <c r="F36" s="41">
        <f ca="1">IF($B$51=19,"HOJE",19)</f>
        <v>19</v>
      </c>
      <c r="G36" s="46"/>
      <c r="H36" s="7"/>
      <c r="I36" s="49" t="str">
        <f ca="1">_xlfn.LET(_xlpm.a,F35,_xlpm.c,H36,_xlpm.x,$X$4,_xlpm.limInf,$B$51,_xlpm.limSup,$C$51,_xlpm.linhaAnt,F36,IF(_xlpm.a="FÉRIAS","FRS",IF(_xlpm.a="FERIADO","FER",IF(_xlpm.a="NTRAB","NTB",IF(AND(_xlpm.a="ATESTADO",_xlpm.c=""),"ATD",IF(_xlpm.c&lt;&gt;"",IF(_xlpm.c&gt;=_xlpm.x,"OK","ANT"),IF(_xlpm.linhaAnt&lt;_xlpm.limInf,"FAL","")))))))</f>
        <v/>
      </c>
      <c r="J36" s="176" t="str">
        <f>IFERROR(IF(H36="","",IF(ABS((INT($X$4/100)*60+MOD($X$4,100))-(INT(H36/100)*60+MOD(H36,100)))&lt;=5,0,(INT($X$4/100)*60+MOD($X$4,100))-(INT(H36/100)*60+MOD(H36,100))))*-1,"")</f>
        <v/>
      </c>
      <c r="K36" s="37">
        <f ca="1">IF($B$51=29,"HOJE",29)</f>
        <v>29</v>
      </c>
      <c r="L36" s="46"/>
      <c r="M36" s="7"/>
      <c r="N36" s="49" t="str">
        <f ca="1">_xlfn.LET(_xlpm.a,K35,_xlpm.c,M36,_xlpm.x,$X$4,_xlpm.limInf,$B$51,_xlpm.limSup,$C$51,_xlpm.linhaAnt,K36,IF(_xlpm.a="FÉRIAS","FRS",IF(_xlpm.a="FERIADO","FER",IF(_xlpm.a="NTRAB","NTB",IF(AND(_xlpm.a="ATESTADO",_xlpm.c=""),"ATD",IF(_xlpm.c&lt;&gt;"",IF(_xlpm.c&gt;=_xlpm.x,"OK","ANT"),IF(_xlpm.linhaAnt&lt;_xlpm.limInf,"FAL","")))))))</f>
        <v/>
      </c>
      <c r="O36" s="192" t="str">
        <f>IF($N$47&lt;&gt;"SIM","",IFERROR(IF(TRIM(M36&amp;"")="","",_xlfn.LET(_xlpm.v,VALUE(TRIM(M36&amp;"")),_xlpm.alvo,(INT($X$4/100)*60+MOD($X$4,100)),_xlpm.real,(INT(_xlpm.v/100)*60+MOD(_xlpm.v,100)),_xlpm.dif,_xlpm.alvo-_xlpm.real,IF(ABS(_xlpm.dif)&lt;=5,0,_xlpm.dif))*-1),"ER"))</f>
        <v/>
      </c>
      <c r="P36" s="231"/>
      <c r="Q36" s="235"/>
      <c r="R36" s="190"/>
      <c r="S36" s="239" t="str">
        <f t="shared" si="0"/>
        <v/>
      </c>
      <c r="T36" s="233" t="str">
        <f t="shared" si="1"/>
        <v/>
      </c>
      <c r="U36" s="5"/>
      <c r="V36" s="5"/>
      <c r="W36" s="5"/>
    </row>
    <row r="37" spans="1:23" x14ac:dyDescent="0.25">
      <c r="A37" s="41" t="str">
        <f>IF(A33="SÁBADO","DOMINGO",IF(A33="DOMINGO","SEGUNDA",IF(A33="SEGUNDA","TERÇA",IF(A33="SEGUNDA","TERÇA",IF(A33="TERÇA","QUARTA",IF(A33="QUARTA","QUINTA",IF(A33="QUINTA","SEXTA",IF(A33="SEXTA","SÁBADO","ERRO"))))))))</f>
        <v>SEGUNDA</v>
      </c>
      <c r="B37" s="46"/>
      <c r="C37" s="7"/>
      <c r="D37" s="49" t="str">
        <f ca="1">_xlfn.LET(_xlpm.a,A35,_xlpm.c,C37,_xlpm.x,$X$5,_xlpm.y,$Y$5,_xlpm.limInf,$B$51,_xlpm.limSup,$C$51,_xlpm.linhaAnt,A36,IF(_xlpm.a="FÉRIAS","FRS",IF(_xlpm.a="FERIADO","FER",IF(_xlpm.a="NTRAB","NTB",IF(AND(_xlpm.a="ATESTADO",_xlpm.c=""),"ATD",IF(_xlpm.c&lt;&gt;"",IF(_xlpm.c&lt;=_xlpm.x,IF(_xlpm.c&gt;_xlpm.y,"DP","OK"),"ATR"),IF(_xlpm.linhaAnt&lt;_xlpm.limInf,"FAL","")))))))</f>
        <v>FAL</v>
      </c>
      <c r="E37" s="192" t="str">
        <f>IFERROR(IF(C37="","",IF(ABS((INT($Y$5/100)*60+MOD($Y$5,100))-(INT(C37/100)*60+MOD(C37,100)))&lt;=5,0,(INT($Y$5/100)*60+MOD($Y$5,100))-(INT(C37/100)*60+MOD(C37,100)))),"")</f>
        <v/>
      </c>
      <c r="F37" s="41" t="str">
        <f>IF(F33="SÁBADO","DOMINGO",IF(F33="DOMINGO","SEGUNDA",IF(F33="SEGUNDA","TERÇA",IF(F33="SEGUNDA","TERÇA",IF(F33="TERÇA","QUARTA",IF(F33="QUARTA","QUINTA",IF(F33="QUINTA","SEXTA",IF(F33="SEXTA","SÁBADO","ERRO"))))))))</f>
        <v>QUINTA</v>
      </c>
      <c r="G37" s="46"/>
      <c r="H37" s="7"/>
      <c r="I37" s="49" t="str">
        <f ca="1">_xlfn.LET(_xlpm.a,F35,_xlpm.c,H37,_xlpm.x,$X$5,_xlpm.y,$Y$5,_xlpm.limInf,$B$51,_xlpm.limSup,$C$51,_xlpm.linhaAnt,F36,IF(_xlpm.a="FÉRIAS","FRS",IF(_xlpm.a="FERIADO","FER",IF(_xlpm.a="NTRAB","NTB",IF(AND(_xlpm.a="ATESTADO",_xlpm.c=""),"ATD",IF(_xlpm.c&lt;&gt;"",IF(_xlpm.c&lt;=_xlpm.x,IF(_xlpm.c&gt;_xlpm.y,"DP","OK"),"ATR"),IF(_xlpm.linhaAnt&lt;_xlpm.limInf,"FAL","")))))))</f>
        <v/>
      </c>
      <c r="J37" s="176" t="str">
        <f>IFERROR(IF(H37="","",IF(ABS((INT($Y$5/100)*60+MOD($Y$5,100))-(INT(H37/100)*60+MOD(H37,100)))&lt;=5,0,(INT($Y$5/100)*60+MOD($Y$5,100))-(INT(H37/100)*60+MOD(H37,100)))),"")</f>
        <v/>
      </c>
      <c r="K37" s="37" t="str">
        <f ca="1">IF(K36&gt;C53,"",IF(K33="SÁBADO","DOMINGO",IF(K33="DOMINGO","SEGUNDA",IF(K33="SEGUNDA","TERÇA",IF(K33="SEGUNDA","TERÇA",IF(K33="TERÇA","QUARTA",IF(K33="QUARTA","QUINTA",IF(K33="QUINTA","SEXTA",IF(K33="SEXTA","SÁBADO","ERRO")))))))))</f>
        <v>DOMINGO</v>
      </c>
      <c r="L37" s="46"/>
      <c r="M37" s="7"/>
      <c r="N37" s="49" t="str">
        <f ca="1">_xlfn.LET(_xlpm.a,K35,_xlpm.c,M37,_xlpm.x,$X$5,_xlpm.y,$Y$5,_xlpm.limInf,$B$51,_xlpm.limSup,$C$51,_xlpm.linhaAnt,K36,IF(_xlpm.a="FÉRIAS","FRS",IF(_xlpm.a="FERIADO","FER",IF(_xlpm.a="NTRAB","NTB",IF(AND(_xlpm.a="ATESTADO",_xlpm.c=""),"ATD",IF(_xlpm.c&lt;&gt;"",IF(_xlpm.c&lt;=_xlpm.x,IF(_xlpm.c&gt;_xlpm.y,"DP","OK"),"ATR"),IF(_xlpm.linhaAnt&lt;_xlpm.limInf,"FAL","")))))))</f>
        <v/>
      </c>
      <c r="O37" s="192" t="str">
        <f>IF($N$47&lt;&gt;"SIM","",IFERROR(IF(TRIM(M37&amp;"")="","",_xlfn.LET(_xlpm.v,VALUE(TRIM(M37&amp;"")),_xlpm.alvo,(INT($Y$5/100)*60+MOD($Y$5,100)),_xlpm.real,(INT(_xlpm.v/100)*60+MOD(_xlpm.v,100)),_xlpm.dif,_xlpm.alvo-_xlpm.real,IF(ABS(_xlpm.dif)&lt;=5,0,_xlpm.dif))),"ER"))</f>
        <v/>
      </c>
      <c r="P37" s="236"/>
      <c r="Q37" s="235"/>
      <c r="R37" s="190"/>
      <c r="S37" s="239" t="str">
        <f t="shared" si="0"/>
        <v/>
      </c>
      <c r="T37" s="233" t="str">
        <f t="shared" si="1"/>
        <v/>
      </c>
      <c r="U37" s="5"/>
      <c r="V37" s="5"/>
    </row>
    <row r="38" spans="1:23" x14ac:dyDescent="0.25">
      <c r="A38" s="38"/>
      <c r="B38" s="46"/>
      <c r="C38" s="7"/>
      <c r="D38" s="49" t="str">
        <f ca="1">_xlfn.LET(_xlpm.a,A35,_xlpm.c,C38,_xlpm.x,$X$6,_xlpm.limInf,$B$51,_xlpm.limSup,$C$51,_xlpm.linhaAnt,A36,IF(_xlpm.a="FÉRIAS","FRS",IF(_xlpm.a="FERIADO","FER",IF(_xlpm.a="NTRAB","NTB",IF(AND(_xlpm.a="ATESTADO",_xlpm.c=""),"ATD",IF(_xlpm.c&lt;&gt;"",IF(_xlpm.c&gt;=_xlpm.x,"OK","ANT"),IF(_xlpm.linhaAnt&lt;_xlpm.limInf,"FAL","")))))))</f>
        <v>FAL</v>
      </c>
      <c r="E38" s="192" t="str">
        <f>IFERROR(IF(C38="","",IF(ABS((INT($X$6/100)*60+MOD($X$6,100))-(INT(C38/100)*60+MOD(C38,100)))&lt;=5,0,(INT($X$6/100)*60+MOD($X$6,100))-(INT(C38/100)*60+MOD(C38,100))))*-1,"")</f>
        <v/>
      </c>
      <c r="F38" s="38"/>
      <c r="G38" s="46"/>
      <c r="H38" s="7"/>
      <c r="I38" s="49" t="str">
        <f ca="1">_xlfn.LET(_xlpm.a,F35,_xlpm.c,H38,_xlpm.x,$X$6,_xlpm.limInf,$B$51,_xlpm.limSup,$C$51,_xlpm.linhaAnt,F36,IF(_xlpm.a="FÉRIAS","FRS",IF(_xlpm.a="FERIADO","FER",IF(_xlpm.a="NTRAB","NTB",IF(AND(_xlpm.a="ATESTADO",_xlpm.c=""),"ATD",IF(_xlpm.c&lt;&gt;"",IF(_xlpm.c&gt;=_xlpm.x,"OK","ANT"),IF(_xlpm.linhaAnt&lt;_xlpm.limInf,"FAL","")))))))</f>
        <v/>
      </c>
      <c r="J38" s="176" t="str">
        <f>IFERROR(IF(H38="","",IF(ABS((INT($X$6/100)*60+MOD($X$6,100))-(INT(H38/100)*60+MOD(H38,100)))&lt;=5,0,(INT($X$6/100)*60+MOD($X$6,100))-(INT(H38/100)*60+MOD(H38,100))))*-1,"")</f>
        <v/>
      </c>
      <c r="K38" s="38"/>
      <c r="L38" s="46"/>
      <c r="M38" s="7"/>
      <c r="N38" s="49" t="str">
        <f ca="1">_xlfn.LET(_xlpm.a,K35,_xlpm.c,M38,_xlpm.x,$X$6,_xlpm.limInf,$B$51,_xlpm.limSup,$C$51,_xlpm.linhaAnt,K36,IF(_xlpm.a="FÉRIAS","FRS",IF(_xlpm.a="FERIADO","FER",IF(_xlpm.a="NTRAB","NTB",IF(AND(_xlpm.a="ATESTADO",_xlpm.c=""),"ATD",IF(_xlpm.c&lt;&gt;"",IF(_xlpm.c&gt;=_xlpm.x,"OK","ANT"),IF(_xlpm.linhaAnt&lt;_xlpm.limInf,"FAL","")))))))</f>
        <v/>
      </c>
      <c r="O38" s="192" t="str">
        <f>IF($N$47&lt;&gt;"SIM","",IFERROR(IF(TRIM(M38&amp;"")="","",_xlfn.LET(_xlpm.v,VALUE(TRIM(M38&amp;"")),_xlpm.alvo,(INT($X$6/100)*60+MOD($X$6,100)),_xlpm.real,(INT(_xlpm.v/100)*60+MOD(_xlpm.v,100)),_xlpm.dif,_xlpm.alvo-_xlpm.real,IF(ABS(_xlpm.dif)&lt;=5,0,_xlpm.dif))*-1),"ER"))</f>
        <v/>
      </c>
      <c r="P38" s="231"/>
      <c r="Q38" s="235"/>
      <c r="R38" s="190"/>
      <c r="S38" s="239" t="str">
        <f t="shared" si="0"/>
        <v/>
      </c>
      <c r="T38" s="233" t="str">
        <f t="shared" si="1"/>
        <v/>
      </c>
      <c r="U38" s="5"/>
      <c r="V38" s="5"/>
    </row>
    <row r="39" spans="1:23" ht="15" customHeight="1" x14ac:dyDescent="0.25">
      <c r="A39" s="12"/>
      <c r="B39" s="47"/>
      <c r="C39" s="48"/>
      <c r="D39" s="50" t="str">
        <f ca="1">_xlfn.LET(_xlpm.a,A39,_xlpm.c,C39,_xlpm.x,$X$8,_xlpm.y,$Y$8,_xlpm.limInf,$B$51,_xlpm.limSup,$C$51,_xlpm.linhaAnt,A40,IF(_xlpm.a="FÉRIAS","FRS",IF(_xlpm.a="NTRAB","NT",IF(AND(_xlpm.a="ATESTADO",_xlpm.c=""),"ATD",IF(_xlpm.a="FERIADO","FER",IF(_xlpm.c&lt;&gt;"",IF(_xlpm.c&lt;=_xlpm.x,IF(_xlpm.c&gt;_xlpm.y,"DP","OK"),"ATR"),IF(_xlpm.linhaAnt&lt;_xlpm.limInf,"FAL","")))))))</f>
        <v/>
      </c>
      <c r="E39" s="192" t="str">
        <f>IFERROR(IF(C39="","",IF(A41="SÁBADO",IF(ABS((INT($Y$8/100)*60+MOD($Y$8,100))-(INT(C39/100)*60+MOD(C39,100)))&lt;=5,0,(INT($Y$8/100)*60+MOD($Y$8,100))-(INT(C39/100)*60+MOD(C39,100))),IF(ABS((INT($Y$3/100)*60+MOD($Y$3,100))-(INT(C39/100)*60+MOD(C39,100)))&lt;=5,0,(INT($Y$3/100)*60+MOD($Y$3,100))-(INT(C39/100)*60+MOD(C39,100))))),"")</f>
        <v/>
      </c>
      <c r="F39" s="12"/>
      <c r="G39" s="47"/>
      <c r="H39" s="48"/>
      <c r="I39" s="50" t="str">
        <f ca="1">_xlfn.LET(_xlpm.a,F39,_xlpm.c,H39,_xlpm.x,$X$3,_xlpm.y,$Y$3,_xlpm.limInf,$B$51,_xlpm.limSup,$C$51,_xlpm.linhaAnt,F40,IF(_xlpm.a="FÉRIAS","FRS",IF(_xlpm.a="FERIADO","FER",IF(_xlpm.a="NTRAB","NTB",IF(AND(_xlpm.a="ATESTADO",_xlpm.c=""),"ATD",IF(_xlpm.c&lt;&gt;"",IF(_xlpm.c&lt;=_xlpm.x,IF(_xlpm.c&gt;_xlpm.y,"DP","OK"),"ATR"),IF(_xlpm.linhaAnt&lt;_xlpm.limInf,"FAL","")))))))</f>
        <v/>
      </c>
      <c r="J39" s="176" t="str">
        <f>IFERROR(IF(H39="","",IF(F41="SÁBADO",IF(ABS((INT($Y$8/100)*60+MOD($Y$8,100))-(INT(H39/100)*60+MOD(H39,100)))&lt;=5,0,(INT($Y$8/100)*60+MOD($Y$8,100))-(INT(H39/100)*60+MOD(H39,100))),IF(ABS((INT($Y$3/100)*60+MOD($Y$3,100))-(INT(H39/100)*60+MOD(H39,100)))&lt;=5,0,(INT($Y$3/100)*60+MOD($Y$3,100))-(INT(H39/100)*60+MOD(H39,100))))),"")</f>
        <v/>
      </c>
      <c r="K39" s="12"/>
      <c r="L39" s="47"/>
      <c r="M39" s="48"/>
      <c r="N39" s="50" t="str">
        <f ca="1">_xlfn.LET(_xlpm.a,K39,_xlpm.c,M39,_xlpm.x,$X$3,_xlpm.y,$Y$3,_xlpm.limInf,$B$51,_xlpm.limSup,$C$51,_xlpm.linhaAnt,K40,IF(_xlpm.a="FÉRIAS","FRS",IF(_xlpm.a="FERIADO","FER",IF(_xlpm.a="NTRAB","NTB",IF(AND(_xlpm.a="ATESTADO",_xlpm.c=""),"ATD",IF(_xlpm.c&lt;&gt;"",IF(_xlpm.c&lt;=_xlpm.x,IF(_xlpm.c&gt;_xlpm.y,"DP","OK"),"ATR"),IF(_xlpm.linhaAnt&lt;_xlpm.limInf,"FAL","")))))))</f>
        <v/>
      </c>
      <c r="O39" s="192" t="str">
        <f>IF($N$47&lt;&gt;"SIM","",IFERROR(IF(TRIM(M39&amp;"")="","",_xlfn.LET(_xlpm.v,VALUE(TRIM(M39&amp;"")),_xlpm.alvo,IF(K41="SÁBADO",(INT($Y$8/100)*60+MOD($Y$8,100)),(INT($Y$3/100)*60+MOD($Y$3,100))),_xlpm.real,(INT(_xlpm.v/100)*60+MOD(_xlpm.v,100)),_xlpm.dif,_xlpm.alvo-_xlpm.real,IF(ABS(_xlpm.dif)&lt;=5,0,_xlpm.dif))),"ER"))</f>
        <v/>
      </c>
      <c r="P39" s="231"/>
      <c r="Q39" s="235"/>
      <c r="R39" s="190"/>
      <c r="S39" s="239" t="str">
        <f t="shared" si="0"/>
        <v/>
      </c>
      <c r="T39" s="233" t="str">
        <f t="shared" si="1"/>
        <v/>
      </c>
      <c r="U39" s="5"/>
      <c r="V39" s="5"/>
    </row>
    <row r="40" spans="1:23" x14ac:dyDescent="0.25">
      <c r="A40" s="42" t="str">
        <f ca="1">IF($B$51=10,"HOJE",10)</f>
        <v>HOJE</v>
      </c>
      <c r="B40" s="47"/>
      <c r="C40" s="48"/>
      <c r="D40" s="50" t="str">
        <f ca="1">_xlfn.LET(_xlpm.a,A39,_xlpm.c,C40,_xlpm.x,$X$9,_xlpm.limInf,$B$51,_xlpm.limSup,$C$51,_xlpm.linhaAnt,A40,IF(_xlpm.a="FÉRIAS","FRS",IF(_xlpm.a="NTRAB","NT",IF(AND(_xlpm.a="ATESTADO",_xlpm.c=""),"ATD",IF(_xlpm.a="FERIADO","FER",IF(_xlpm.c&lt;&gt;"",IF(_xlpm.c&gt;=_xlpm.x,"OK","ANT"),IF(_xlpm.linhaAnt&lt;_xlpm.limInf,"FAL","")))))))</f>
        <v/>
      </c>
      <c r="E40" s="192" t="str">
        <f>IFERROR(IF(C40="","",IF(ABS((INT($X$4/100)*60+MOD($X$4,100))-(INT(C40/100)*60+MOD(C40,100)))&lt;=5,0,(INT($X$4/100)*60+MOD($X$4,100))-(INT(C40/100)*60+MOD(C40,100))))*-1,"")</f>
        <v/>
      </c>
      <c r="F40" s="42">
        <f ca="1">IF($B$51=20,"HOJE",20)</f>
        <v>20</v>
      </c>
      <c r="G40" s="47"/>
      <c r="H40" s="48"/>
      <c r="I40" s="50" t="str">
        <f ca="1">_xlfn.LET(_xlpm.a,F39,_xlpm.c,H40,_xlpm.x,$X$4,_xlpm.limInf,$B$51,_xlpm.limSup,$C$51,_xlpm.linhaAnt,F40,IF(_xlpm.a="FÉRIAS","FRS",IF(_xlpm.a="FERIADO","FER",IF(_xlpm.a="NTRAB","NTB",IF(AND(_xlpm.a="ATESTADO",_xlpm.c=""),"ATD",IF(_xlpm.c&lt;&gt;"",IF(_xlpm.c&gt;=_xlpm.x,"OK","ANT"),IF(_xlpm.linhaAnt&lt;_xlpm.limInf,"FAL","")))))))</f>
        <v/>
      </c>
      <c r="J40" s="176" t="str">
        <f>IFERROR(IF(H40="","",IF(ABS((INT($X$4/100)*60+MOD($X$4,100))-(INT(H40/100)*60+MOD(H40,100)))&lt;=5,0,(INT($X$4/100)*60+MOD($X$4,100))-(INT(H40/100)*60+MOD(H40,100))))*-1,"")</f>
        <v/>
      </c>
      <c r="K40" s="39">
        <f ca="1">IF($B$51=30,"HOJE",30)</f>
        <v>30</v>
      </c>
      <c r="L40" s="47"/>
      <c r="M40" s="48"/>
      <c r="N40" s="50" t="str">
        <f ca="1">_xlfn.LET(_xlpm.a,K39,_xlpm.c,M40,_xlpm.x,$X$4,_xlpm.limInf,$B$51,_xlpm.limSup,$C$51,_xlpm.linhaAnt,K40,IF(_xlpm.a="FÉRIAS","FRS",IF(_xlpm.a="FERIADO","FER",IF(_xlpm.a="NTRAB","NTB",IF(AND(_xlpm.a="ATESTADO",_xlpm.c=""),"ATD",IF(_xlpm.c&lt;&gt;"",IF(_xlpm.c&gt;=_xlpm.x,"OK","ANT"),IF(_xlpm.linhaAnt&lt;_xlpm.limInf,"FAL","")))))))</f>
        <v/>
      </c>
      <c r="O40" s="192" t="str">
        <f>IF($N$47&lt;&gt;"SIM","",IFERROR(IF(TRIM(M40&amp;"")="","",_xlfn.LET(_xlpm.v,VALUE(TRIM(M40&amp;"")),_xlpm.alvo,(INT($X$4/100)*60+MOD($X$4,100)),_xlpm.real,(INT(_xlpm.v/100)*60+MOD(_xlpm.v,100)),_xlpm.dif,_xlpm.alvo-_xlpm.real,IF(ABS(_xlpm.dif)&lt;=5,0,_xlpm.dif))*-1),"ER"))</f>
        <v/>
      </c>
      <c r="P40" s="236"/>
      <c r="Q40" s="235"/>
      <c r="R40" s="190"/>
      <c r="S40" s="239" t="str">
        <f t="shared" si="0"/>
        <v/>
      </c>
      <c r="T40" s="233" t="str">
        <f t="shared" si="1"/>
        <v/>
      </c>
      <c r="U40" s="5"/>
      <c r="V40" s="5"/>
    </row>
    <row r="41" spans="1:23" x14ac:dyDescent="0.25">
      <c r="A41" s="42" t="str">
        <f>IF(A37="SÁBADO","DOMINGO",IF(A37="DOMINGO","SEGUNDA",IF(A37="SEGUNDA","TERÇA",IF(A37="SEGUNDA","TERÇA",IF(A37="TERÇA","QUARTA",IF(A37="QUARTA","QUINTA",IF(A37="QUINTA","SEXTA",IF(A37="SEXTA","SÁBADO","ERRO"))))))))</f>
        <v>TERÇA</v>
      </c>
      <c r="B41" s="277" t="s">
        <v>16</v>
      </c>
      <c r="C41" s="278"/>
      <c r="D41" s="278"/>
      <c r="E41" s="192" t="str">
        <f>IFERROR(IF(C41="","",IF(ABS((INT($Y$5/100)*60+MOD($Y$5,100))-(INT(C41/100)*60+MOD(C41,100)))&lt;=5,0,(INT($Y$5/100)*60+MOD($Y$5,100))-(INT(C41/100)*60+MOD(C41,100)))),"")</f>
        <v/>
      </c>
      <c r="F41" s="42" t="str">
        <f>IF(F37="SÁBADO","DOMINGO",IF(F37="DOMINGO","SEGUNDA",IF(F37="SEGUNDA","TERÇA",IF(F37="SEGUNDA","TERÇA",IF(F37="TERÇA","QUARTA",IF(F37="QUARTA","QUINTA",IF(F37="QUINTA","SEXTA",IF(F37="SEXTA","SÁBADO","ERRO"))))))))</f>
        <v>SEXTA</v>
      </c>
      <c r="G41" s="47"/>
      <c r="H41" s="48"/>
      <c r="I41" s="50" t="str">
        <f ca="1">_xlfn.LET(_xlpm.a,F39,_xlpm.c,H41,_xlpm.x,$X$5,_xlpm.y,$Y$5,_xlpm.limInf,$B$51,_xlpm.limSup,$C$51,_xlpm.linhaAnt,F40,IF(_xlpm.a="FÉRIAS","FRS",IF(_xlpm.a="FERIADO","FER",IF(_xlpm.a="NTRAB","NTB",IF(AND(_xlpm.a="ATESTADO",_xlpm.c=""),"ATD",IF(_xlpm.c&lt;&gt;"",IF(_xlpm.c&lt;=_xlpm.x,IF(_xlpm.c&gt;_xlpm.y,"DP","OK"),"ATR"),IF(_xlpm.linhaAnt&lt;_xlpm.limInf,"FAL","")))))))</f>
        <v/>
      </c>
      <c r="J41" s="176" t="str">
        <f>IFERROR(IF(H41="","",IF(ABS((INT($Y$5/100)*60+MOD($Y$5,100))-(INT(H41/100)*60+MOD(H41,100)))&lt;=5,0,(INT($Y$5/100)*60+MOD($Y$5,100))-(INT(H41/100)*60+MOD(H41,100)))),"")</f>
        <v/>
      </c>
      <c r="K41" s="42" t="str">
        <f ca="1">IF(K40&gt;C53,"",IF(K37="SÁBADO","DOMINGO",IF(K37="DOMINGO","SEGUNDA",IF(K37="SEGUNDA","TERÇA",IF(K37="SEGUNDA","TERÇA",IF(K37="TERÇA","QUARTA",IF(K37="QUARTA","QUINTA",IF(K37="QUINTA","SEXTA",IF(K37="SEXTA","SÁBADO","ERRO")))))))))</f>
        <v>SEGUNDA</v>
      </c>
      <c r="L41" s="47"/>
      <c r="M41" s="48"/>
      <c r="N41" s="50" t="str">
        <f ca="1">_xlfn.LET(_xlpm.a,K39,_xlpm.c,M41,_xlpm.x,$X$5,_xlpm.y,$Y$5,_xlpm.limInf,$B$51,_xlpm.limSup,$C$51,_xlpm.linhaAnt,K40,IF(_xlpm.a="FÉRIAS","FRS",IF(_xlpm.a="FERIADO","FER",IF(_xlpm.a="NTRAB","NTB",IF(AND(_xlpm.a="ATESTADO",_xlpm.c=""),"ATD",IF(_xlpm.c&lt;&gt;"",IF(_xlpm.c&lt;=_xlpm.x,IF(_xlpm.c&gt;_xlpm.y,"DP","OK"),"ATR"),IF(_xlpm.linhaAnt&lt;_xlpm.limInf,"FAL","")))))))</f>
        <v/>
      </c>
      <c r="O41" s="192" t="str">
        <f>IF($N$47&lt;&gt;"SIM","",IFERROR(IF(TRIM(M41&amp;"")="","",_xlfn.LET(_xlpm.v,VALUE(TRIM(M41&amp;"")),_xlpm.alvo,(INT($Y$5/100)*60+MOD($Y$5,100)),_xlpm.real,(INT(_xlpm.v/100)*60+MOD(_xlpm.v,100)),_xlpm.dif,_xlpm.alvo-_xlpm.real,IF(ABS(_xlpm.dif)&lt;=5,0,_xlpm.dif))),"ER"))</f>
        <v/>
      </c>
      <c r="P41" s="231"/>
      <c r="Q41" s="235"/>
      <c r="R41" s="190"/>
      <c r="S41" s="239" t="str">
        <f t="shared" si="0"/>
        <v/>
      </c>
      <c r="T41" s="233" t="str">
        <f t="shared" si="1"/>
        <v/>
      </c>
      <c r="U41" s="5"/>
      <c r="V41" s="5"/>
      <c r="W41" s="5"/>
    </row>
    <row r="42" spans="1:23" x14ac:dyDescent="0.25">
      <c r="A42" s="82"/>
      <c r="B42" s="277"/>
      <c r="C42" s="278"/>
      <c r="D42" s="278"/>
      <c r="E42" s="192" t="str">
        <f>IFERROR(IF(C42="","",IF(ABS((INT($X$6/100)*60+MOD($X$6,100))-(INT(C42/100)*60+MOD(C42,100)))&lt;=5,0,(INT($X$6/100)*60+MOD($X$6,100))-(INT(C42/100)*60+MOD(C42,100))))*-1,"")</f>
        <v/>
      </c>
      <c r="F42" s="82"/>
      <c r="G42" s="47"/>
      <c r="H42" s="48"/>
      <c r="I42" s="50" t="str">
        <f ca="1">_xlfn.LET(_xlpm.a,F39,_xlpm.c,H42,_xlpm.x,$X$6,_xlpm.limInf,$B$51,_xlpm.limSup,$C$51,_xlpm.linhaAnt,F40,IF(_xlpm.a="FÉRIAS","FRS",IF(_xlpm.a="FERIADO","FER",IF(_xlpm.a="NTRAB","NTB",IF(AND(_xlpm.a="ATESTADO",_xlpm.c=""),"ATD",IF(_xlpm.c&lt;&gt;"",IF(_xlpm.c&gt;=_xlpm.x,"OK","ANT"),IF(_xlpm.linhaAnt&lt;_xlpm.limInf,"FAL","")))))))</f>
        <v/>
      </c>
      <c r="J42" s="176" t="str">
        <f>IFERROR(IF(H42="","",IF(ABS((INT($X$6/100)*60+MOD($X$6,100))-(INT(H42/100)*60+MOD(H42,100)))&lt;=5,0,(INT($X$6/100)*60+MOD($X$6,100))-(INT(H42/100)*60+MOD(H42,100))))*-1,"")</f>
        <v/>
      </c>
      <c r="K42" s="40"/>
      <c r="L42" s="47"/>
      <c r="M42" s="48"/>
      <c r="N42" s="50" t="str">
        <f ca="1">_xlfn.LET(_xlpm.a,K39,_xlpm.c,M42,_xlpm.x,$X$6,_xlpm.limInf,$B$51,_xlpm.limSup,$C$51,_xlpm.linhaAnt,K40,IF(_xlpm.a="FÉRIAS","FRS",IF(_xlpm.a="FERIADO","FER",IF(_xlpm.a="NTRAB","NTB",IF(AND(_xlpm.a="ATESTADO",_xlpm.c=""),"ATD",IF(_xlpm.c&lt;&gt;"",IF(_xlpm.c&gt;=_xlpm.x,"OK","ANT"),IF(_xlpm.linhaAnt&lt;_xlpm.limInf,"FAL","")))))))</f>
        <v/>
      </c>
      <c r="O42" s="192" t="str">
        <f>IF($N$47&lt;&gt;"SIM","",IFERROR(IF(TRIM(M42&amp;"")="","",_xlfn.LET(_xlpm.v,VALUE(TRIM(M42&amp;"")),_xlpm.alvo,(INT($X$6/100)*60+MOD($X$6,100)),_xlpm.real,(INT(_xlpm.v/100)*60+MOD(_xlpm.v,100)),_xlpm.dif,_xlpm.alvo-_xlpm.real,IF(ABS(_xlpm.dif)&lt;=5,0,_xlpm.dif))*-1),"ER"))</f>
        <v/>
      </c>
      <c r="P42" s="236"/>
      <c r="Q42" s="235"/>
      <c r="R42" s="190"/>
      <c r="S42" s="239" t="str">
        <f t="shared" si="0"/>
        <v/>
      </c>
      <c r="T42" s="233" t="str">
        <f t="shared" si="1"/>
        <v/>
      </c>
      <c r="U42" s="5"/>
      <c r="V42" s="5"/>
    </row>
    <row r="43" spans="1:23" ht="15" customHeight="1" x14ac:dyDescent="0.25">
      <c r="A43" s="162" t="s">
        <v>1</v>
      </c>
      <c r="B43" s="274" t="s">
        <v>124</v>
      </c>
      <c r="C43" s="274"/>
      <c r="D43" s="274"/>
      <c r="E43" s="274"/>
      <c r="F43" s="274"/>
      <c r="G43" s="162" t="s">
        <v>126</v>
      </c>
      <c r="H43" s="162" t="s">
        <v>127</v>
      </c>
      <c r="I43" s="26"/>
      <c r="J43" s="193"/>
      <c r="K43" s="11"/>
      <c r="L43" s="46"/>
      <c r="M43" s="7"/>
      <c r="N43" s="49" t="str">
        <f ca="1">_xlfn.LET(_xlpm.a,K43,_xlpm.c,M43,_xlpm.x,$X$8,_xlpm.y,$Y$8,_xlpm.limInf,$B$51,_xlpm.limSup,$C$51,_xlpm.linhaAnt,K44,IF(_xlpm.a="FÉRIAS","FRS",IF(_xlpm.a="NTRAB","NT",IF(AND(_xlpm.a="ATESTADO",_xlpm.c=""),"ATD",IF(_xlpm.a="FERIADO","FER",IF(_xlpm.c&lt;&gt;"",IF(_xlpm.c&lt;=_xlpm.x,IF(_xlpm.c&gt;_xlpm.y,"DP","OK"),"ATR"),IF(_xlpm.linhaAnt&lt;_xlpm.limInf,"FAL","")))))))</f>
        <v/>
      </c>
      <c r="O43" s="192" t="str">
        <f>IF($N$47&lt;&gt;"SIM","",IFERROR(IF(TRIM(M43&amp;"")="","",_xlfn.LET(_xlpm.v,VALUE(TRIM(M43&amp;"")),_xlpm.alvo,IF(K45="SÁBADO",(INT($Y$8/100)*60+MOD($Y$8,100)),(INT($Y$3/100)*60+MOD($Y$3,100))),_xlpm.real,(INT(_xlpm.v/100)*60+MOD(_xlpm.v,100)),_xlpm.dif,_xlpm.alvo-_xlpm.real,IF(ABS(_xlpm.dif)&lt;=5,0,_xlpm.dif))),"ER"))</f>
        <v/>
      </c>
      <c r="P43" s="236"/>
      <c r="Q43" s="235"/>
      <c r="R43" s="190"/>
      <c r="S43" s="239" t="str">
        <f t="shared" si="0"/>
        <v/>
      </c>
      <c r="T43" s="233" t="str">
        <f t="shared" si="1"/>
        <v/>
      </c>
      <c r="U43" s="5"/>
    </row>
    <row r="44" spans="1:23" x14ac:dyDescent="0.25">
      <c r="A44" s="60"/>
      <c r="B44" s="275"/>
      <c r="C44" s="275"/>
      <c r="D44" s="275"/>
      <c r="E44" s="275"/>
      <c r="F44" s="275"/>
      <c r="G44" s="161"/>
      <c r="H44" s="161"/>
      <c r="I44" s="159" t="str">
        <f>IFERROR(IF(H44="","0",SUM(H44-G44)),"")</f>
        <v>0</v>
      </c>
      <c r="J44" s="158">
        <f>SUM(I54*60+J54)</f>
        <v>0</v>
      </c>
      <c r="K44" s="37">
        <f ca="1">IF($B$51=31,"HOJE",31)</f>
        <v>31</v>
      </c>
      <c r="L44" s="46"/>
      <c r="M44" s="7"/>
      <c r="N44" s="49" t="str">
        <f ca="1">_xlfn.LET(_xlpm.a,K43,_xlpm.c,M44,_xlpm.x,$X$9,_xlpm.limInf,$B$51,_xlpm.limSup,$C$51,_xlpm.linhaAnt,K44,IF(_xlpm.a="FÉRIAS","FRS",IF(_xlpm.a="NTRAB","NT",IF(AND(_xlpm.a="ATESTADO",_xlpm.c=""),"ATD",IF(_xlpm.a="FERIADO","FER",IF(_xlpm.c&lt;&gt;"",IF(_xlpm.c&gt;=_xlpm.x,"OK","ANT"),IF(_xlpm.linhaAnt&lt;_xlpm.limInf,"FAL","")))))))</f>
        <v/>
      </c>
      <c r="O44" s="192" t="str">
        <f>IF($N$47&lt;&gt;"SIM","",IFERROR(IF(TRIM(M44&amp;"")="","",_xlfn.LET(_xlpm.v,VALUE(TRIM(M44&amp;"")),_xlpm.alvo,(INT($X$4/100)*60+MOD($X$4,100)),_xlpm.real,(INT(_xlpm.v/100)*60+MOD(_xlpm.v,100)),_xlpm.dif,_xlpm.alvo-_xlpm.real,IF(ABS(_xlpm.dif)&lt;=5,0,_xlpm.dif))*-1),"ER"))</f>
        <v/>
      </c>
      <c r="P44" s="237"/>
      <c r="Q44" s="238"/>
      <c r="R44" s="190"/>
      <c r="S44" s="239" t="str">
        <f t="shared" si="0"/>
        <v/>
      </c>
      <c r="T44" s="233" t="str">
        <f t="shared" si="1"/>
        <v/>
      </c>
      <c r="U44" s="5"/>
      <c r="W44" s="5"/>
    </row>
    <row r="45" spans="1:23" x14ac:dyDescent="0.25">
      <c r="A45" s="60"/>
      <c r="B45" s="276"/>
      <c r="C45" s="276"/>
      <c r="D45" s="276"/>
      <c r="E45" s="276"/>
      <c r="F45" s="276"/>
      <c r="G45" s="161"/>
      <c r="H45" s="161"/>
      <c r="I45" s="159" t="str">
        <f t="shared" ref="I45:I47" si="2">IF(H45="","0",SUM(H45-G45))</f>
        <v>0</v>
      </c>
      <c r="J45" s="158">
        <f t="shared" ref="J45:J47" si="3">SUM(I55*60+J55)</f>
        <v>0</v>
      </c>
      <c r="K45" s="37" t="str">
        <f ca="1">IF(K44&gt;C53,"",IF(K41="SÁBADO","DOMINGO",IF(K41="DOMINGO","SEGUNDA",IF(K41="SEGUNDA","TERÇA",IF(K41="SEGUNDA","TERÇA",IF(K41="TERÇA","QUARTA",IF(K41="QUARTA","QUINTA",IF(K41="QUINTA","SEXTA",IF(K41="SEXTA","SÁBADO","ERRO")))))))))</f>
        <v>TERÇA</v>
      </c>
      <c r="L45" s="258" t="s">
        <v>16</v>
      </c>
      <c r="M45" s="259"/>
      <c r="N45" s="259"/>
      <c r="O45" s="192" t="str">
        <f>IF($N$47&lt;&gt;"SIM","",IFERROR(IF(TRIM(M45&amp;"")="","",_xlfn.LET(_xlpm.v,VALUE(TRIM(M45&amp;"")),_xlpm.alvo,(INT($Y$5/100)*60+MOD($Y$5,100)),_xlpm.real,(INT(_xlpm.v/100)*60+MOD(_xlpm.v,100)),_xlpm.dif,_xlpm.alvo-_xlpm.real,IF(ABS(_xlpm.dif)&lt;=5,0,_xlpm.dif))),"ER"))</f>
        <v/>
      </c>
      <c r="P45" s="231"/>
      <c r="Q45" s="235"/>
      <c r="R45" s="191"/>
      <c r="S45" s="239" t="str">
        <f t="shared" si="0"/>
        <v/>
      </c>
      <c r="T45" s="233" t="str">
        <f t="shared" si="1"/>
        <v/>
      </c>
      <c r="U45" s="5"/>
    </row>
    <row r="46" spans="1:23" x14ac:dyDescent="0.25">
      <c r="A46" s="60"/>
      <c r="B46" s="260"/>
      <c r="C46" s="260"/>
      <c r="D46" s="260"/>
      <c r="E46" s="260"/>
      <c r="F46" s="260"/>
      <c r="G46" s="161"/>
      <c r="H46" s="161"/>
      <c r="I46" s="159" t="str">
        <f t="shared" si="2"/>
        <v>0</v>
      </c>
      <c r="J46" s="158">
        <f t="shared" si="3"/>
        <v>0</v>
      </c>
      <c r="K46" s="38"/>
      <c r="L46" s="258"/>
      <c r="M46" s="259"/>
      <c r="N46" s="259"/>
      <c r="O46" s="192" t="str">
        <f>IF($N$47&lt;&gt;"SIM","",IFERROR(IF(TRIM(M46&amp;"")="","",_xlfn.LET(_xlpm.v,VALUE(TRIM(M46&amp;"")),_xlpm.alvo,(INT($X$6/100)*60+MOD($X$6,100)),_xlpm.real,(INT(_xlpm.v/100)*60+MOD(_xlpm.v,100)),_xlpm.dif,_xlpm.alvo-_xlpm.real,IF(ABS(_xlpm.dif)&lt;=5,0,_xlpm.dif))*-1),"ER"))</f>
        <v/>
      </c>
      <c r="P46" s="236"/>
      <c r="Q46" s="235"/>
      <c r="R46" s="191"/>
      <c r="S46" s="239" t="str">
        <f t="shared" si="0"/>
        <v/>
      </c>
      <c r="T46" s="233" t="str">
        <f t="shared" si="1"/>
        <v/>
      </c>
      <c r="U46" s="5"/>
    </row>
    <row r="47" spans="1:23" x14ac:dyDescent="0.25">
      <c r="A47" s="60"/>
      <c r="B47" s="260"/>
      <c r="C47" s="260"/>
      <c r="D47" s="260"/>
      <c r="E47" s="260"/>
      <c r="F47" s="260"/>
      <c r="G47" s="161"/>
      <c r="H47" s="161"/>
      <c r="I47" s="159" t="str">
        <f t="shared" si="2"/>
        <v>0</v>
      </c>
      <c r="J47" s="158">
        <f t="shared" si="3"/>
        <v>0</v>
      </c>
      <c r="K47" s="261" t="s">
        <v>56</v>
      </c>
      <c r="L47" s="261"/>
      <c r="M47" s="261"/>
      <c r="N47" s="66" t="s">
        <v>51</v>
      </c>
      <c r="O47" s="62"/>
      <c r="P47" s="236"/>
      <c r="Q47" s="235"/>
      <c r="R47" s="191"/>
      <c r="S47" s="239" t="str">
        <f t="shared" si="0"/>
        <v/>
      </c>
      <c r="T47" s="233" t="str">
        <f t="shared" si="1"/>
        <v/>
      </c>
      <c r="U47" s="5"/>
      <c r="V47" s="5"/>
    </row>
    <row r="48" spans="1:23" x14ac:dyDescent="0.25">
      <c r="A48" s="60"/>
      <c r="B48" s="260"/>
      <c r="C48" s="260"/>
      <c r="D48" s="260"/>
      <c r="E48" s="260"/>
      <c r="F48" s="260"/>
      <c r="G48" s="65"/>
      <c r="H48" s="65"/>
      <c r="I48" s="159" t="str">
        <f t="shared" ref="I48:I50" si="4">IF(H48="","0",SUM(H48-G48))</f>
        <v>0</v>
      </c>
      <c r="J48" s="158">
        <f t="shared" ref="J48:J50" si="5">SUM(I58*60+J58)</f>
        <v>0</v>
      </c>
      <c r="K48" s="184" t="s">
        <v>59</v>
      </c>
      <c r="L48" s="262"/>
      <c r="M48" s="263"/>
      <c r="N48" s="177" t="s">
        <v>38</v>
      </c>
      <c r="O48" s="30"/>
      <c r="P48" s="236"/>
      <c r="Q48" s="235"/>
      <c r="R48" s="191"/>
      <c r="S48" s="239" t="str">
        <f t="shared" si="0"/>
        <v/>
      </c>
      <c r="T48" s="233" t="str">
        <f t="shared" si="1"/>
        <v/>
      </c>
      <c r="U48" s="5"/>
      <c r="W48" s="9" t="s">
        <v>50</v>
      </c>
    </row>
    <row r="49" spans="1:23" x14ac:dyDescent="0.25">
      <c r="A49" s="60"/>
      <c r="B49" s="260"/>
      <c r="C49" s="260"/>
      <c r="D49" s="260"/>
      <c r="E49" s="260"/>
      <c r="F49" s="260"/>
      <c r="G49" s="65"/>
      <c r="H49" s="65"/>
      <c r="I49" s="159" t="str">
        <f t="shared" si="4"/>
        <v>0</v>
      </c>
      <c r="J49" s="158">
        <f t="shared" si="5"/>
        <v>0</v>
      </c>
      <c r="K49" s="184" t="s">
        <v>39</v>
      </c>
      <c r="L49" s="264"/>
      <c r="M49" s="264"/>
      <c r="N49" s="185" t="s">
        <v>38</v>
      </c>
      <c r="O49" s="30"/>
      <c r="P49" s="236"/>
      <c r="Q49" s="235"/>
      <c r="R49" s="191"/>
      <c r="S49" s="239" t="str">
        <f t="shared" si="0"/>
        <v/>
      </c>
      <c r="T49" s="233" t="str">
        <f t="shared" si="1"/>
        <v/>
      </c>
      <c r="U49" s="5"/>
      <c r="W49" s="9" t="s">
        <v>51</v>
      </c>
    </row>
    <row r="50" spans="1:23" x14ac:dyDescent="0.25">
      <c r="A50" s="60"/>
      <c r="B50" s="260"/>
      <c r="C50" s="260"/>
      <c r="D50" s="260"/>
      <c r="E50" s="260"/>
      <c r="F50" s="260"/>
      <c r="G50" s="65"/>
      <c r="H50" s="65"/>
      <c r="I50" s="159" t="str">
        <f t="shared" si="4"/>
        <v>0</v>
      </c>
      <c r="J50" s="158">
        <f t="shared" si="5"/>
        <v>0</v>
      </c>
      <c r="K50" s="184" t="s">
        <v>40</v>
      </c>
      <c r="L50" s="265">
        <f>SUM(J44:J50)</f>
        <v>0</v>
      </c>
      <c r="M50" s="265"/>
      <c r="N50" s="177" t="s">
        <v>38</v>
      </c>
      <c r="O50" s="9"/>
      <c r="P50" s="231"/>
      <c r="Q50" s="235"/>
      <c r="R50" s="191"/>
      <c r="S50" s="239" t="str">
        <f t="shared" si="0"/>
        <v/>
      </c>
      <c r="T50" s="233" t="str">
        <f t="shared" si="1"/>
        <v/>
      </c>
      <c r="U50" s="5"/>
      <c r="V50" s="5"/>
    </row>
    <row r="51" spans="1:23" ht="15" customHeight="1" thickBot="1" x14ac:dyDescent="0.3">
      <c r="A51" s="77">
        <f ca="1">TODAY()</f>
        <v>46091</v>
      </c>
      <c r="B51" s="189">
        <f ca="1">IF(OR(A51&gt;CONFIG!E7,A53&gt;B53,C51&lt;C52),"32",B52)</f>
        <v>10</v>
      </c>
      <c r="C51" s="14">
        <f>CONFIG!G7</f>
        <v>2026</v>
      </c>
      <c r="F51" s="165" t="s">
        <v>123</v>
      </c>
      <c r="G51" s="164">
        <f>IFERROR(SUM(I44:I50),"ERRO")</f>
        <v>0</v>
      </c>
      <c r="H51" s="160" t="s">
        <v>125</v>
      </c>
      <c r="I51" s="9"/>
      <c r="J51" s="9"/>
      <c r="K51" s="183" t="s">
        <v>41</v>
      </c>
      <c r="L51" s="266">
        <f>SUM(E3:E42,J3:J42,O3:O46)</f>
        <v>0</v>
      </c>
      <c r="M51" s="266"/>
      <c r="N51" s="178" t="s">
        <v>38</v>
      </c>
      <c r="O51" s="9"/>
      <c r="P51" s="236"/>
      <c r="Q51" s="235"/>
      <c r="R51" s="191"/>
      <c r="S51" s="239" t="str">
        <f t="shared" si="0"/>
        <v/>
      </c>
      <c r="T51" s="233" t="str">
        <f t="shared" si="1"/>
        <v/>
      </c>
    </row>
    <row r="52" spans="1:23" ht="15.75" thickBot="1" x14ac:dyDescent="0.3">
      <c r="A52" s="13">
        <f ca="1">IF(B53&gt;A53,"01/01/2021",A51)</f>
        <v>46091</v>
      </c>
      <c r="B52" s="14">
        <f ca="1">DAY(A52)</f>
        <v>10</v>
      </c>
      <c r="C52" s="14">
        <f ca="1">YEAR(A51)</f>
        <v>2026</v>
      </c>
      <c r="D52" s="4"/>
      <c r="E52" s="9"/>
      <c r="F52" s="166"/>
      <c r="G52" s="36"/>
      <c r="H52" s="167"/>
      <c r="I52" s="9"/>
      <c r="J52" s="9"/>
      <c r="K52" s="179" t="str">
        <f>IF(L52&lt;0,"A PAGAR","SALDO")</f>
        <v>SALDO</v>
      </c>
      <c r="L52" s="267">
        <f>SUM((L48+L50-L49-L51)/60)*-1</f>
        <v>0</v>
      </c>
      <c r="M52" s="267"/>
      <c r="N52" s="180" t="s">
        <v>42</v>
      </c>
      <c r="O52" s="9"/>
      <c r="P52" s="236"/>
      <c r="Q52" s="235"/>
      <c r="R52" s="191"/>
      <c r="S52" s="239" t="str">
        <f t="shared" si="0"/>
        <v/>
      </c>
      <c r="T52" s="233" t="str">
        <f t="shared" si="1"/>
        <v/>
      </c>
    </row>
    <row r="53" spans="1:23" ht="15.75" thickBot="1" x14ac:dyDescent="0.3">
      <c r="A53" s="14" t="str">
        <f ca="1">TEXT(A51,"MM")</f>
        <v>03</v>
      </c>
      <c r="B53" s="14" t="str">
        <f>(CONFIG!D6)</f>
        <v>03</v>
      </c>
      <c r="C53" s="30">
        <f>(CONFIG!B8)</f>
        <v>31</v>
      </c>
      <c r="D53" s="286" t="str">
        <f>TEXT(VALUE(TEXT(X12, "00\:00")), "h:mm") &amp; " - " &amp; TEXT(VALUE(TEXT(X13, "00\:00")), "h:mm") &amp; " / " &amp; TEXT(VALUE(TEXT(X14, "00\:00")), "h:mm") &amp; " - " &amp; TEXT(VALUE(TEXT(X15, "00\:00")), "h:mm")</f>
        <v>0:00 - 0:00 / 0:00 - 0:00</v>
      </c>
      <c r="E53" s="287"/>
      <c r="F53" s="287"/>
      <c r="G53" s="287"/>
      <c r="H53" s="288"/>
      <c r="I53" s="9"/>
      <c r="J53" s="9"/>
      <c r="K53" s="181" t="str">
        <f>IF(L52&lt;0,"TEMPO","TEMPO")</f>
        <v>TEMPO</v>
      </c>
      <c r="L53" s="252" t="str">
        <f>IF(F55&lt;0,TEXT(ABS(F55),"00"),TEXT(F55,"00")) &amp; ":" &amp; IF(H55&lt;0,TEXT(ABS(H55),"00"),TEXT(H55,"00"))</f>
        <v>00:00</v>
      </c>
      <c r="M53" s="252"/>
      <c r="N53" s="182" t="s">
        <v>43</v>
      </c>
      <c r="O53" s="9"/>
      <c r="P53" s="236"/>
      <c r="Q53" s="235"/>
      <c r="R53" s="191"/>
      <c r="S53" s="239" t="str">
        <f t="shared" si="0"/>
        <v/>
      </c>
      <c r="T53" s="233" t="str">
        <f t="shared" si="1"/>
        <v/>
      </c>
    </row>
    <row r="54" spans="1:23" x14ac:dyDescent="0.25">
      <c r="A54" s="17"/>
      <c r="B54" s="17"/>
      <c r="C54" s="4"/>
      <c r="D54" s="19"/>
      <c r="E54" s="17"/>
      <c r="F54" s="17"/>
      <c r="G54" s="17"/>
      <c r="H54" s="17"/>
      <c r="I54" s="14">
        <f>HOUR(I44)</f>
        <v>0</v>
      </c>
      <c r="J54" s="14">
        <f>MINUTE(I44)</f>
        <v>0</v>
      </c>
      <c r="K54" s="14"/>
      <c r="L54" s="9"/>
      <c r="M54" s="9"/>
      <c r="N54" s="9"/>
      <c r="O54" s="9"/>
      <c r="P54" s="231"/>
      <c r="Q54" s="235"/>
      <c r="R54" s="191"/>
      <c r="S54" s="239" t="str">
        <f>IF(R54="","",TEXT(R54,"00""/""00""/""0000"))</f>
        <v/>
      </c>
      <c r="T54" s="233" t="str">
        <f>IF(R54="","",LEFT(S54&amp;"00",2))</f>
        <v/>
      </c>
      <c r="U54" s="9" t="s">
        <v>52</v>
      </c>
    </row>
    <row r="55" spans="1:23" x14ac:dyDescent="0.25">
      <c r="A55" s="17"/>
      <c r="B55" s="17"/>
      <c r="C55" s="4"/>
      <c r="D55" s="19"/>
      <c r="E55" s="17"/>
      <c r="F55" s="58">
        <f>TRUNC(L52)</f>
        <v>0</v>
      </c>
      <c r="G55" s="23">
        <f>SUM(L52-F55)</f>
        <v>0</v>
      </c>
      <c r="H55" s="58">
        <f>IF(G55*60&lt;10, ROUND(G55*60,0) + 0, ROUND(G55*60,0))</f>
        <v>0</v>
      </c>
      <c r="I55" s="14">
        <f>HOUR(I45)</f>
        <v>0</v>
      </c>
      <c r="J55" s="14">
        <f>MINUTE(I45)</f>
        <v>0</v>
      </c>
      <c r="K55" s="14"/>
      <c r="L55" s="9"/>
      <c r="M55" s="9"/>
      <c r="N55" s="9"/>
      <c r="O55" s="9"/>
      <c r="P55" s="231"/>
      <c r="Q55" s="235"/>
      <c r="R55" s="191"/>
      <c r="S55" s="239" t="str">
        <f t="shared" ref="S55:S106" si="6">IF(R55="","",TEXT(R55,"00""/""00""/""0000"))</f>
        <v/>
      </c>
      <c r="T55" s="233" t="str">
        <f t="shared" ref="T55:T106" si="7">IF(R55="","",LEFT(S55&amp;"00",2))</f>
        <v/>
      </c>
      <c r="U55" s="9" t="s">
        <v>52</v>
      </c>
    </row>
    <row r="56" spans="1:23" x14ac:dyDescent="0.25">
      <c r="A56" s="17"/>
      <c r="B56" s="17"/>
      <c r="C56" s="4"/>
      <c r="D56" s="4"/>
      <c r="E56" s="9"/>
      <c r="F56" s="9"/>
      <c r="G56" s="9"/>
      <c r="H56" s="9"/>
      <c r="I56" s="14">
        <f t="shared" ref="I56:I61" si="8">HOUR(I46)</f>
        <v>0</v>
      </c>
      <c r="J56" s="14">
        <f t="shared" ref="J56:J61" si="9">MINUTE(I46)</f>
        <v>0</v>
      </c>
      <c r="K56" s="14"/>
      <c r="L56" s="9"/>
      <c r="M56" s="9"/>
      <c r="N56" s="9"/>
      <c r="O56" s="9"/>
      <c r="P56" s="236"/>
      <c r="Q56" s="235"/>
      <c r="R56" s="191"/>
      <c r="S56" s="239" t="str">
        <f t="shared" si="6"/>
        <v/>
      </c>
      <c r="T56" s="233" t="str">
        <f t="shared" si="7"/>
        <v/>
      </c>
    </row>
    <row r="57" spans="1:23" x14ac:dyDescent="0.25">
      <c r="A57" s="17"/>
      <c r="B57" s="17"/>
      <c r="C57" s="4"/>
      <c r="D57" s="4"/>
      <c r="E57" s="9"/>
      <c r="F57" s="9"/>
      <c r="G57" s="9"/>
      <c r="H57" s="9"/>
      <c r="I57" s="14">
        <f t="shared" si="8"/>
        <v>0</v>
      </c>
      <c r="J57" s="14">
        <f t="shared" si="9"/>
        <v>0</v>
      </c>
      <c r="K57" s="14"/>
      <c r="L57" s="9"/>
      <c r="M57" s="9"/>
      <c r="N57" s="9"/>
      <c r="O57" s="9"/>
      <c r="P57" s="236"/>
      <c r="Q57" s="235"/>
      <c r="R57" s="191"/>
      <c r="S57" s="239" t="str">
        <f t="shared" si="6"/>
        <v/>
      </c>
      <c r="T57" s="233" t="str">
        <f t="shared" si="7"/>
        <v/>
      </c>
    </row>
    <row r="58" spans="1:23" x14ac:dyDescent="0.25">
      <c r="A58" s="17"/>
      <c r="B58" s="17"/>
      <c r="C58" s="4"/>
      <c r="D58" s="4"/>
      <c r="E58" s="9"/>
      <c r="F58" s="9"/>
      <c r="G58" s="9"/>
      <c r="H58" s="9"/>
      <c r="I58" s="14">
        <f t="shared" si="8"/>
        <v>0</v>
      </c>
      <c r="J58" s="14">
        <f t="shared" si="9"/>
        <v>0</v>
      </c>
      <c r="K58" s="14"/>
      <c r="L58" s="9"/>
      <c r="M58" s="9"/>
      <c r="N58" s="9"/>
      <c r="O58" s="9"/>
      <c r="P58" s="236"/>
      <c r="Q58" s="235"/>
      <c r="R58" s="191"/>
      <c r="S58" s="239" t="str">
        <f t="shared" si="6"/>
        <v/>
      </c>
      <c r="T58" s="233" t="str">
        <f t="shared" si="7"/>
        <v/>
      </c>
    </row>
    <row r="59" spans="1:23" x14ac:dyDescent="0.25">
      <c r="A59" s="17"/>
      <c r="B59" s="17"/>
      <c r="C59" s="4"/>
      <c r="D59" s="4"/>
      <c r="E59" s="9"/>
      <c r="F59" s="9"/>
      <c r="G59" s="9"/>
      <c r="H59" s="9"/>
      <c r="I59" s="14">
        <f t="shared" si="8"/>
        <v>0</v>
      </c>
      <c r="J59" s="14">
        <f t="shared" si="9"/>
        <v>0</v>
      </c>
      <c r="K59" s="14"/>
      <c r="L59" s="9"/>
      <c r="M59" s="9"/>
      <c r="N59" s="9"/>
      <c r="O59" s="9"/>
      <c r="P59" s="236"/>
      <c r="Q59" s="235"/>
      <c r="R59" s="191"/>
      <c r="S59" s="239" t="str">
        <f t="shared" si="6"/>
        <v/>
      </c>
      <c r="T59" s="233" t="str">
        <f t="shared" si="7"/>
        <v/>
      </c>
    </row>
    <row r="60" spans="1:23" x14ac:dyDescent="0.25">
      <c r="A60" s="17"/>
      <c r="B60" s="17"/>
      <c r="C60" s="19"/>
      <c r="D60" s="19"/>
      <c r="E60" s="17"/>
      <c r="F60" s="17"/>
      <c r="G60" s="17"/>
      <c r="H60" s="17"/>
      <c r="I60" s="14">
        <f t="shared" si="8"/>
        <v>0</v>
      </c>
      <c r="J60" s="14">
        <f t="shared" si="9"/>
        <v>0</v>
      </c>
      <c r="K60" s="18"/>
      <c r="L60" s="17"/>
      <c r="M60" s="17"/>
      <c r="N60" s="17"/>
      <c r="O60" s="17"/>
      <c r="P60" s="236"/>
      <c r="Q60" s="235"/>
      <c r="R60" s="191"/>
      <c r="S60" s="239" t="str">
        <f t="shared" si="6"/>
        <v/>
      </c>
      <c r="T60" s="233" t="str">
        <f t="shared" si="7"/>
        <v/>
      </c>
    </row>
    <row r="61" spans="1:23" x14ac:dyDescent="0.25">
      <c r="A61" s="17"/>
      <c r="B61" s="17"/>
      <c r="C61" s="19"/>
      <c r="D61" s="19"/>
      <c r="E61" s="17"/>
      <c r="F61" s="17"/>
      <c r="G61" s="17"/>
      <c r="H61" s="17"/>
      <c r="I61" s="14">
        <f t="shared" si="8"/>
        <v>0</v>
      </c>
      <c r="J61" s="14">
        <f t="shared" si="9"/>
        <v>0</v>
      </c>
      <c r="K61" s="18"/>
      <c r="L61" s="17"/>
      <c r="M61" s="17"/>
      <c r="N61" s="17"/>
      <c r="O61" s="17"/>
      <c r="P61" s="236"/>
      <c r="Q61" s="235"/>
      <c r="R61" s="191"/>
      <c r="S61" s="239" t="str">
        <f t="shared" si="6"/>
        <v/>
      </c>
      <c r="T61" s="233" t="str">
        <f t="shared" si="7"/>
        <v/>
      </c>
    </row>
    <row r="62" spans="1:23" x14ac:dyDescent="0.25">
      <c r="A62" s="17"/>
      <c r="B62" s="17"/>
      <c r="C62" s="19"/>
      <c r="D62" s="19"/>
      <c r="E62" s="17"/>
      <c r="F62" s="17"/>
      <c r="G62" s="17"/>
      <c r="H62" s="17"/>
      <c r="I62" s="17"/>
      <c r="J62" s="17"/>
      <c r="K62" s="17"/>
      <c r="L62" s="17"/>
      <c r="M62" s="17"/>
      <c r="N62" s="17"/>
      <c r="O62" s="17"/>
      <c r="P62" s="236"/>
      <c r="Q62" s="235"/>
      <c r="R62" s="191"/>
      <c r="S62" s="239" t="str">
        <f t="shared" si="6"/>
        <v/>
      </c>
      <c r="T62" s="233" t="str">
        <f t="shared" si="7"/>
        <v/>
      </c>
    </row>
    <row r="63" spans="1:23" x14ac:dyDescent="0.25">
      <c r="A63" s="17"/>
      <c r="B63" s="17"/>
      <c r="C63" s="19"/>
      <c r="D63" s="19"/>
      <c r="E63" s="17"/>
      <c r="F63" s="17"/>
      <c r="G63" s="17"/>
      <c r="H63" s="17"/>
      <c r="I63" s="17"/>
      <c r="J63" s="17"/>
      <c r="K63" s="17"/>
      <c r="L63" s="17"/>
      <c r="M63" s="17"/>
      <c r="N63" s="17"/>
      <c r="O63" s="17"/>
      <c r="P63" s="236"/>
      <c r="Q63" s="235"/>
      <c r="R63" s="191"/>
      <c r="S63" s="239" t="str">
        <f t="shared" si="6"/>
        <v/>
      </c>
      <c r="T63" s="233" t="str">
        <f t="shared" si="7"/>
        <v/>
      </c>
    </row>
    <row r="64" spans="1:23" x14ac:dyDescent="0.25">
      <c r="A64" s="17"/>
      <c r="B64" s="17"/>
      <c r="C64" s="19"/>
      <c r="D64" s="19"/>
      <c r="E64" s="17"/>
      <c r="F64" s="17"/>
      <c r="G64" s="17"/>
      <c r="H64" s="17"/>
      <c r="I64" s="17"/>
      <c r="J64" s="17"/>
      <c r="K64" s="17"/>
      <c r="L64" s="17"/>
      <c r="M64" s="17"/>
      <c r="N64" s="17"/>
      <c r="O64" s="17"/>
      <c r="P64" s="236"/>
      <c r="Q64" s="235"/>
      <c r="R64" s="191"/>
      <c r="S64" s="239" t="str">
        <f t="shared" si="6"/>
        <v/>
      </c>
      <c r="T64" s="233" t="str">
        <f t="shared" si="7"/>
        <v/>
      </c>
    </row>
    <row r="65" spans="1:20" x14ac:dyDescent="0.25">
      <c r="A65" s="17"/>
      <c r="B65" s="17"/>
      <c r="C65" s="19"/>
      <c r="D65" s="19"/>
      <c r="E65" s="17"/>
      <c r="F65" s="17"/>
      <c r="G65" s="17"/>
      <c r="H65" s="17"/>
      <c r="I65" s="17"/>
      <c r="J65" s="17"/>
      <c r="K65" s="17"/>
      <c r="P65" s="231"/>
      <c r="Q65" s="235"/>
      <c r="R65" s="191"/>
      <c r="S65" s="239" t="str">
        <f t="shared" si="6"/>
        <v/>
      </c>
      <c r="T65" s="233" t="str">
        <f t="shared" si="7"/>
        <v/>
      </c>
    </row>
    <row r="66" spans="1:20" x14ac:dyDescent="0.25">
      <c r="A66" s="17"/>
      <c r="B66" s="17"/>
      <c r="C66" s="19"/>
      <c r="D66" s="19"/>
      <c r="E66" s="17"/>
      <c r="F66" s="17"/>
      <c r="G66" s="17"/>
      <c r="H66" s="17"/>
      <c r="I66" s="17"/>
      <c r="J66" s="17"/>
      <c r="K66" s="17"/>
      <c r="P66" s="231"/>
      <c r="Q66" s="235"/>
      <c r="R66" s="191"/>
      <c r="S66" s="239" t="str">
        <f t="shared" si="6"/>
        <v/>
      </c>
      <c r="T66" s="233" t="str">
        <f t="shared" si="7"/>
        <v/>
      </c>
    </row>
    <row r="67" spans="1:20" x14ac:dyDescent="0.25">
      <c r="P67" s="231"/>
      <c r="Q67" s="235"/>
      <c r="R67" s="191"/>
      <c r="S67" s="239" t="str">
        <f t="shared" si="6"/>
        <v/>
      </c>
      <c r="T67" s="233" t="str">
        <f t="shared" si="7"/>
        <v/>
      </c>
    </row>
    <row r="68" spans="1:20" x14ac:dyDescent="0.25">
      <c r="P68" s="231"/>
      <c r="Q68" s="235"/>
      <c r="R68" s="191"/>
      <c r="S68" s="239" t="str">
        <f t="shared" si="6"/>
        <v/>
      </c>
      <c r="T68" s="233" t="str">
        <f t="shared" si="7"/>
        <v/>
      </c>
    </row>
    <row r="69" spans="1:20" x14ac:dyDescent="0.25">
      <c r="P69" s="231"/>
      <c r="Q69" s="235"/>
      <c r="R69" s="191"/>
      <c r="S69" s="239" t="str">
        <f t="shared" si="6"/>
        <v/>
      </c>
      <c r="T69" s="233" t="str">
        <f t="shared" si="7"/>
        <v/>
      </c>
    </row>
    <row r="70" spans="1:20" x14ac:dyDescent="0.25">
      <c r="P70" s="231"/>
      <c r="Q70" s="235"/>
      <c r="R70" s="191"/>
      <c r="S70" s="239" t="str">
        <f t="shared" si="6"/>
        <v/>
      </c>
      <c r="T70" s="233" t="str">
        <f t="shared" si="7"/>
        <v/>
      </c>
    </row>
    <row r="71" spans="1:20" x14ac:dyDescent="0.25">
      <c r="P71" s="231"/>
      <c r="Q71" s="235"/>
      <c r="R71" s="191"/>
      <c r="S71" s="239" t="str">
        <f t="shared" si="6"/>
        <v/>
      </c>
      <c r="T71" s="233" t="str">
        <f t="shared" si="7"/>
        <v/>
      </c>
    </row>
    <row r="72" spans="1:20" x14ac:dyDescent="0.25">
      <c r="P72" s="231"/>
      <c r="Q72" s="235"/>
      <c r="R72" s="191"/>
      <c r="S72" s="239" t="str">
        <f t="shared" si="6"/>
        <v/>
      </c>
      <c r="T72" s="233" t="str">
        <f t="shared" si="7"/>
        <v/>
      </c>
    </row>
    <row r="73" spans="1:20" x14ac:dyDescent="0.25">
      <c r="P73" s="231"/>
      <c r="Q73" s="235"/>
      <c r="R73" s="191"/>
      <c r="S73" s="239" t="str">
        <f t="shared" si="6"/>
        <v/>
      </c>
      <c r="T73" s="233" t="str">
        <f t="shared" si="7"/>
        <v/>
      </c>
    </row>
    <row r="74" spans="1:20" x14ac:dyDescent="0.25">
      <c r="P74" s="231"/>
      <c r="Q74" s="235"/>
      <c r="R74" s="191"/>
      <c r="S74" s="239" t="str">
        <f t="shared" si="6"/>
        <v/>
      </c>
      <c r="T74" s="233" t="str">
        <f t="shared" si="7"/>
        <v/>
      </c>
    </row>
    <row r="75" spans="1:20" x14ac:dyDescent="0.25">
      <c r="P75" s="231"/>
      <c r="Q75" s="235"/>
      <c r="R75" s="191"/>
      <c r="S75" s="239" t="str">
        <f t="shared" si="6"/>
        <v/>
      </c>
      <c r="T75" s="233" t="str">
        <f t="shared" si="7"/>
        <v/>
      </c>
    </row>
    <row r="76" spans="1:20" x14ac:dyDescent="0.25">
      <c r="P76" s="231"/>
      <c r="Q76" s="235"/>
      <c r="R76" s="191"/>
      <c r="S76" s="239" t="str">
        <f t="shared" si="6"/>
        <v/>
      </c>
      <c r="T76" s="233" t="str">
        <f t="shared" si="7"/>
        <v/>
      </c>
    </row>
    <row r="77" spans="1:20" x14ac:dyDescent="0.25">
      <c r="P77" s="231"/>
      <c r="Q77" s="235"/>
      <c r="R77" s="191"/>
      <c r="S77" s="239" t="str">
        <f t="shared" si="6"/>
        <v/>
      </c>
      <c r="T77" s="233" t="str">
        <f t="shared" si="7"/>
        <v/>
      </c>
    </row>
    <row r="78" spans="1:20" x14ac:dyDescent="0.25">
      <c r="P78" s="231"/>
      <c r="Q78" s="235"/>
      <c r="R78" s="191"/>
      <c r="S78" s="239" t="str">
        <f t="shared" si="6"/>
        <v/>
      </c>
      <c r="T78" s="233" t="str">
        <f t="shared" si="7"/>
        <v/>
      </c>
    </row>
    <row r="79" spans="1:20" x14ac:dyDescent="0.25">
      <c r="P79" s="231"/>
      <c r="Q79" s="235"/>
      <c r="R79" s="191"/>
      <c r="S79" s="239" t="str">
        <f t="shared" si="6"/>
        <v/>
      </c>
      <c r="T79" s="233" t="str">
        <f t="shared" si="7"/>
        <v/>
      </c>
    </row>
    <row r="80" spans="1:20" x14ac:dyDescent="0.25">
      <c r="P80" s="231"/>
      <c r="Q80" s="235"/>
      <c r="R80" s="191"/>
      <c r="S80" s="239" t="str">
        <f t="shared" si="6"/>
        <v/>
      </c>
      <c r="T80" s="233" t="str">
        <f t="shared" si="7"/>
        <v/>
      </c>
    </row>
    <row r="81" spans="16:20" x14ac:dyDescent="0.25">
      <c r="P81" s="231"/>
      <c r="Q81" s="235"/>
      <c r="R81" s="191"/>
      <c r="S81" s="239" t="str">
        <f t="shared" si="6"/>
        <v/>
      </c>
      <c r="T81" s="233" t="str">
        <f t="shared" si="7"/>
        <v/>
      </c>
    </row>
    <row r="82" spans="16:20" x14ac:dyDescent="0.25">
      <c r="P82" s="231"/>
      <c r="Q82" s="235"/>
      <c r="R82" s="191"/>
      <c r="S82" s="239" t="str">
        <f t="shared" si="6"/>
        <v/>
      </c>
      <c r="T82" s="233" t="str">
        <f t="shared" si="7"/>
        <v/>
      </c>
    </row>
    <row r="83" spans="16:20" x14ac:dyDescent="0.25">
      <c r="P83" s="231"/>
      <c r="Q83" s="235"/>
      <c r="R83" s="191"/>
      <c r="S83" s="239" t="str">
        <f t="shared" si="6"/>
        <v/>
      </c>
      <c r="T83" s="233" t="str">
        <f t="shared" si="7"/>
        <v/>
      </c>
    </row>
    <row r="84" spans="16:20" x14ac:dyDescent="0.25">
      <c r="P84" s="231"/>
      <c r="Q84" s="235"/>
      <c r="R84" s="191"/>
      <c r="S84" s="239" t="str">
        <f t="shared" si="6"/>
        <v/>
      </c>
      <c r="T84" s="233" t="str">
        <f t="shared" si="7"/>
        <v/>
      </c>
    </row>
    <row r="85" spans="16:20" x14ac:dyDescent="0.25">
      <c r="P85" s="231"/>
      <c r="Q85" s="235"/>
      <c r="R85" s="191"/>
      <c r="S85" s="239" t="str">
        <f t="shared" si="6"/>
        <v/>
      </c>
      <c r="T85" s="233" t="str">
        <f t="shared" si="7"/>
        <v/>
      </c>
    </row>
    <row r="86" spans="16:20" x14ac:dyDescent="0.25">
      <c r="P86" s="231"/>
      <c r="Q86" s="238"/>
      <c r="R86" s="191"/>
      <c r="S86" s="239" t="str">
        <f t="shared" si="6"/>
        <v/>
      </c>
      <c r="T86" s="233" t="str">
        <f t="shared" si="7"/>
        <v/>
      </c>
    </row>
    <row r="87" spans="16:20" x14ac:dyDescent="0.25">
      <c r="P87" s="231"/>
      <c r="Q87" s="232"/>
      <c r="R87" s="191"/>
      <c r="S87" s="239" t="str">
        <f t="shared" si="6"/>
        <v/>
      </c>
      <c r="T87" s="233" t="str">
        <f t="shared" si="7"/>
        <v/>
      </c>
    </row>
    <row r="88" spans="16:20" x14ac:dyDescent="0.25">
      <c r="P88" s="231"/>
      <c r="Q88" s="232"/>
      <c r="R88" s="191"/>
      <c r="S88" s="239" t="str">
        <f t="shared" si="6"/>
        <v/>
      </c>
      <c r="T88" s="233" t="str">
        <f t="shared" si="7"/>
        <v/>
      </c>
    </row>
    <row r="89" spans="16:20" x14ac:dyDescent="0.25">
      <c r="P89" s="231"/>
      <c r="Q89" s="232"/>
      <c r="R89" s="191"/>
      <c r="S89" s="239" t="str">
        <f t="shared" si="6"/>
        <v/>
      </c>
      <c r="T89" s="233" t="str">
        <f t="shared" si="7"/>
        <v/>
      </c>
    </row>
    <row r="90" spans="16:20" x14ac:dyDescent="0.25">
      <c r="P90" s="231"/>
      <c r="Q90" s="232"/>
      <c r="R90" s="191"/>
      <c r="S90" s="239" t="str">
        <f t="shared" si="6"/>
        <v/>
      </c>
      <c r="T90" s="233" t="str">
        <f t="shared" si="7"/>
        <v/>
      </c>
    </row>
    <row r="91" spans="16:20" x14ac:dyDescent="0.25">
      <c r="P91" s="231"/>
      <c r="Q91" s="232"/>
      <c r="R91" s="191"/>
      <c r="S91" s="239" t="str">
        <f t="shared" si="6"/>
        <v/>
      </c>
      <c r="T91" s="233" t="str">
        <f t="shared" si="7"/>
        <v/>
      </c>
    </row>
    <row r="92" spans="16:20" x14ac:dyDescent="0.25">
      <c r="P92" s="231"/>
      <c r="Q92" s="232"/>
      <c r="R92" s="191"/>
      <c r="S92" s="239" t="str">
        <f t="shared" si="6"/>
        <v/>
      </c>
      <c r="T92" s="233" t="str">
        <f t="shared" si="7"/>
        <v/>
      </c>
    </row>
    <row r="93" spans="16:20" x14ac:dyDescent="0.25">
      <c r="P93" s="231"/>
      <c r="Q93" s="232"/>
      <c r="R93" s="191"/>
      <c r="S93" s="239" t="str">
        <f t="shared" si="6"/>
        <v/>
      </c>
      <c r="T93" s="233" t="str">
        <f t="shared" si="7"/>
        <v/>
      </c>
    </row>
    <row r="94" spans="16:20" x14ac:dyDescent="0.25">
      <c r="P94" s="231"/>
      <c r="Q94" s="232"/>
      <c r="R94" s="191"/>
      <c r="S94" s="239" t="str">
        <f t="shared" si="6"/>
        <v/>
      </c>
      <c r="T94" s="233" t="str">
        <f t="shared" si="7"/>
        <v/>
      </c>
    </row>
    <row r="95" spans="16:20" x14ac:dyDescent="0.25">
      <c r="P95" s="231"/>
      <c r="Q95" s="232"/>
      <c r="R95" s="191"/>
      <c r="S95" s="239" t="str">
        <f t="shared" si="6"/>
        <v/>
      </c>
      <c r="T95" s="233" t="str">
        <f t="shared" si="7"/>
        <v/>
      </c>
    </row>
    <row r="96" spans="16:20" x14ac:dyDescent="0.25">
      <c r="P96" s="231"/>
      <c r="Q96" s="232"/>
      <c r="R96" s="191"/>
      <c r="S96" s="239" t="str">
        <f t="shared" si="6"/>
        <v/>
      </c>
      <c r="T96" s="233" t="str">
        <f t="shared" si="7"/>
        <v/>
      </c>
    </row>
    <row r="97" spans="6:20" x14ac:dyDescent="0.25">
      <c r="F97" s="5"/>
      <c r="P97" s="231"/>
      <c r="Q97" s="232"/>
      <c r="R97" s="191"/>
      <c r="S97" s="239" t="str">
        <f t="shared" si="6"/>
        <v/>
      </c>
      <c r="T97" s="233" t="str">
        <f t="shared" si="7"/>
        <v/>
      </c>
    </row>
    <row r="98" spans="6:20" x14ac:dyDescent="0.25">
      <c r="P98" s="231"/>
      <c r="Q98" s="232"/>
      <c r="R98" s="191"/>
      <c r="S98" s="239" t="str">
        <f t="shared" si="6"/>
        <v/>
      </c>
      <c r="T98" s="233" t="str">
        <f t="shared" si="7"/>
        <v/>
      </c>
    </row>
    <row r="99" spans="6:20" x14ac:dyDescent="0.25">
      <c r="P99" s="231"/>
      <c r="Q99" s="232"/>
      <c r="R99" s="191"/>
      <c r="S99" s="239" t="str">
        <f t="shared" si="6"/>
        <v/>
      </c>
      <c r="T99" s="233" t="str">
        <f t="shared" si="7"/>
        <v/>
      </c>
    </row>
    <row r="100" spans="6:20" x14ac:dyDescent="0.25">
      <c r="P100" s="231"/>
      <c r="Q100" s="232"/>
      <c r="R100" s="191"/>
      <c r="S100" s="239" t="str">
        <f t="shared" si="6"/>
        <v/>
      </c>
      <c r="T100" s="233" t="str">
        <f t="shared" si="7"/>
        <v/>
      </c>
    </row>
    <row r="101" spans="6:20" ht="15" customHeight="1" x14ac:dyDescent="0.25">
      <c r="K101" s="63"/>
      <c r="P101" s="231"/>
      <c r="Q101" s="232"/>
      <c r="R101" s="191"/>
      <c r="S101" s="239" t="str">
        <f t="shared" si="6"/>
        <v/>
      </c>
      <c r="T101" s="233" t="str">
        <f t="shared" si="7"/>
        <v/>
      </c>
    </row>
    <row r="102" spans="6:20" x14ac:dyDescent="0.25">
      <c r="K102" s="9" t="s">
        <v>53</v>
      </c>
      <c r="P102" s="231"/>
      <c r="Q102" s="232"/>
      <c r="R102" s="191"/>
      <c r="S102" s="239" t="str">
        <f t="shared" si="6"/>
        <v/>
      </c>
      <c r="T102" s="233" t="str">
        <f t="shared" si="7"/>
        <v/>
      </c>
    </row>
    <row r="103" spans="6:20" x14ac:dyDescent="0.25">
      <c r="K103" s="9" t="s">
        <v>33</v>
      </c>
      <c r="P103" s="231"/>
      <c r="Q103" s="232"/>
      <c r="R103" s="191"/>
      <c r="S103" s="239" t="str">
        <f t="shared" si="6"/>
        <v/>
      </c>
      <c r="T103" s="233" t="str">
        <f t="shared" si="7"/>
        <v/>
      </c>
    </row>
    <row r="104" spans="6:20" x14ac:dyDescent="0.25">
      <c r="K104" s="9" t="s">
        <v>17</v>
      </c>
      <c r="P104" s="231"/>
      <c r="Q104" s="232"/>
      <c r="R104" s="191"/>
      <c r="S104" s="239" t="str">
        <f t="shared" si="6"/>
        <v/>
      </c>
      <c r="T104" s="233" t="str">
        <f t="shared" si="7"/>
        <v/>
      </c>
    </row>
    <row r="105" spans="6:20" x14ac:dyDescent="0.25">
      <c r="K105" s="9" t="s">
        <v>34</v>
      </c>
      <c r="P105" s="231"/>
      <c r="Q105" s="232"/>
      <c r="R105" s="191"/>
      <c r="S105" s="239" t="str">
        <f t="shared" si="6"/>
        <v/>
      </c>
      <c r="T105" s="233" t="str">
        <f t="shared" si="7"/>
        <v/>
      </c>
    </row>
    <row r="106" spans="6:20" x14ac:dyDescent="0.25">
      <c r="P106" s="231"/>
      <c r="Q106" s="232"/>
      <c r="R106" s="191"/>
      <c r="S106" s="239" t="str">
        <f t="shared" si="6"/>
        <v/>
      </c>
      <c r="T106" s="233" t="str">
        <f t="shared" si="7"/>
        <v/>
      </c>
    </row>
    <row r="107" spans="6:20" x14ac:dyDescent="0.25">
      <c r="Q107" s="64"/>
    </row>
    <row r="108" spans="6:20" x14ac:dyDescent="0.25">
      <c r="Q108" s="64"/>
    </row>
    <row r="109" spans="6:20" x14ac:dyDescent="0.25">
      <c r="Q109" s="64"/>
    </row>
    <row r="110" spans="6:20" x14ac:dyDescent="0.25">
      <c r="Q110" s="64"/>
    </row>
    <row r="111" spans="6:20" x14ac:dyDescent="0.25">
      <c r="Q111" s="64"/>
    </row>
    <row r="151" ht="26.25" customHeight="1" x14ac:dyDescent="0.25"/>
    <row r="201" ht="26.25" customHeight="1" x14ac:dyDescent="0.25"/>
    <row r="251" ht="26.25" customHeight="1" x14ac:dyDescent="0.25"/>
    <row r="301" ht="27" customHeight="1" x14ac:dyDescent="0.25"/>
    <row r="351" ht="26.25" customHeight="1" x14ac:dyDescent="0.25"/>
    <row r="401" ht="26.25" customHeight="1" x14ac:dyDescent="0.25"/>
    <row r="451" ht="27" customHeight="1" x14ac:dyDescent="0.25"/>
    <row r="501" ht="27" customHeight="1" x14ac:dyDescent="0.25"/>
    <row r="551" ht="27" customHeight="1" x14ac:dyDescent="0.25"/>
    <row r="601" ht="27" customHeight="1" x14ac:dyDescent="0.25"/>
    <row r="651" ht="27" customHeight="1" x14ac:dyDescent="0.25"/>
  </sheetData>
  <sheetProtection algorithmName="SHA-512" hashValue="eKfi9o6UR5i5wtOlJ6dMENss8gWGBVFStnQf4htjlUGSqp6CFS2lIPOKnStVHoxjNt+Z5J6gBPKOHwJOVg5fyg==" saltValue="To95MoTKLrx11/15SR8gXA==" spinCount="100000" sheet="1" objects="1" scenarios="1"/>
  <sortState xmlns:xlrd2="http://schemas.microsoft.com/office/spreadsheetml/2017/richdata2" ref="P3:R106">
    <sortCondition ref="P3:P106"/>
  </sortState>
  <mergeCells count="34">
    <mergeCell ref="G3:I6"/>
    <mergeCell ref="P2:S2"/>
    <mergeCell ref="W1:X1"/>
    <mergeCell ref="A1:I1"/>
    <mergeCell ref="K1:L1"/>
    <mergeCell ref="M1:N1"/>
    <mergeCell ref="P1:Q1"/>
    <mergeCell ref="S1:T1"/>
    <mergeCell ref="W7:X7"/>
    <mergeCell ref="W10:X10"/>
    <mergeCell ref="B44:F44"/>
    <mergeCell ref="B13:D14"/>
    <mergeCell ref="B15:D18"/>
    <mergeCell ref="B41:D42"/>
    <mergeCell ref="G29:I30"/>
    <mergeCell ref="G31:I34"/>
    <mergeCell ref="L17:N18"/>
    <mergeCell ref="L19:N22"/>
    <mergeCell ref="B43:F43"/>
    <mergeCell ref="D53:H53"/>
    <mergeCell ref="L53:M53"/>
    <mergeCell ref="B48:F48"/>
    <mergeCell ref="L48:M48"/>
    <mergeCell ref="B49:F49"/>
    <mergeCell ref="L49:M49"/>
    <mergeCell ref="B50:F50"/>
    <mergeCell ref="L50:M50"/>
    <mergeCell ref="L51:M51"/>
    <mergeCell ref="L52:M52"/>
    <mergeCell ref="L45:N46"/>
    <mergeCell ref="K47:M47"/>
    <mergeCell ref="B45:F45"/>
    <mergeCell ref="B46:F46"/>
    <mergeCell ref="B47:F47"/>
  </mergeCells>
  <conditionalFormatting sqref="A1:N1">
    <cfRule type="containsText" dxfId="4225" priority="78960" operator="containsText" text="NTRAB">
      <formula>NOT(ISERROR(SEARCH("NTRAB",A1)))</formula>
    </cfRule>
    <cfRule type="containsText" dxfId="4224" priority="78961" operator="containsText" text="FERIADO">
      <formula>NOT(ISERROR(SEARCH("FERIADO",A1)))</formula>
    </cfRule>
  </conditionalFormatting>
  <conditionalFormatting sqref="A2:D2 F2:I2">
    <cfRule type="containsText" dxfId="4223" priority="78958" operator="containsText" text="NTRAB">
      <formula>NOT(ISERROR(SEARCH("NTRAB",A2)))</formula>
    </cfRule>
    <cfRule type="containsText" dxfId="4222" priority="78959" operator="containsText" text="FERIADO">
      <formula>NOT(ISERROR(SEARCH("FERIADO",A2)))</formula>
    </cfRule>
  </conditionalFormatting>
  <conditionalFormatting sqref="A2:D2 F2:I2">
    <cfRule type="beginsWith" dxfId="4221" priority="78955" operator="beginsWith" text="FER">
      <formula>LEFT(A2,LEN("FER"))="FER"</formula>
    </cfRule>
    <cfRule type="beginsWith" dxfId="4220" priority="78956" operator="beginsWith" text="FRS">
      <formula>LEFT(A2,LEN("FRS"))="FRS"</formula>
    </cfRule>
    <cfRule type="containsText" dxfId="4219" priority="78957" operator="containsText" text="FÉRIAS">
      <formula>NOT(ISERROR(SEARCH("FÉRIAS",A2)))</formula>
    </cfRule>
  </conditionalFormatting>
  <conditionalFormatting sqref="A2:D2 F2:I2">
    <cfRule type="beginsWith" dxfId="4218" priority="78952" operator="beginsWith" text="ANT">
      <formula>LEFT(A2,LEN("ANT"))="ANT"</formula>
    </cfRule>
    <cfRule type="beginsWith" dxfId="4217" priority="78953" operator="beginsWith" text="FAL">
      <formula>LEFT(A2,LEN("FAL"))="FAL"</formula>
    </cfRule>
    <cfRule type="beginsWith" dxfId="4216" priority="78954" operator="beginsWith" text="ok">
      <formula>LEFT(A2,LEN("ok"))="ok"</formula>
    </cfRule>
  </conditionalFormatting>
  <conditionalFormatting sqref="A2:D2 F2:I2">
    <cfRule type="beginsWith" dxfId="4215" priority="78951" operator="beginsWith" text="ATR">
      <formula>LEFT(A2,LEN("ATR"))="ATR"</formula>
    </cfRule>
  </conditionalFormatting>
  <conditionalFormatting sqref="K2:N2">
    <cfRule type="containsText" dxfId="4214" priority="78949" operator="containsText" text="NTRAB">
      <formula>NOT(ISERROR(SEARCH("NTRAB",K2)))</formula>
    </cfRule>
    <cfRule type="containsText" dxfId="4213" priority="78950" operator="containsText" text="FERIADO">
      <formula>NOT(ISERROR(SEARCH("FERIADO",K2)))</formula>
    </cfRule>
  </conditionalFormatting>
  <conditionalFormatting sqref="K2:N2">
    <cfRule type="beginsWith" dxfId="4212" priority="78946" operator="beginsWith" text="FER">
      <formula>LEFT(K2,LEN("FER"))="FER"</formula>
    </cfRule>
    <cfRule type="beginsWith" dxfId="4211" priority="78947" operator="beginsWith" text="FRS">
      <formula>LEFT(K2,LEN("FRS"))="FRS"</formula>
    </cfRule>
    <cfRule type="containsText" dxfId="4210" priority="78948" operator="containsText" text="FÉRIAS">
      <formula>NOT(ISERROR(SEARCH("FÉRIAS",K2)))</formula>
    </cfRule>
  </conditionalFormatting>
  <conditionalFormatting sqref="K2:N2">
    <cfRule type="beginsWith" dxfId="4209" priority="78943" operator="beginsWith" text="ANT">
      <formula>LEFT(K2,LEN("ANT"))="ANT"</formula>
    </cfRule>
    <cfRule type="beginsWith" dxfId="4208" priority="78944" operator="beginsWith" text="FAL">
      <formula>LEFT(K2,LEN("FAL"))="FAL"</formula>
    </cfRule>
    <cfRule type="beginsWith" dxfId="4207" priority="78945" operator="beginsWith" text="ok">
      <formula>LEFT(K2,LEN("ok"))="ok"</formula>
    </cfRule>
  </conditionalFormatting>
  <conditionalFormatting sqref="K2:N2">
    <cfRule type="beginsWith" dxfId="4206" priority="78942" operator="beginsWith" text="ATR">
      <formula>LEFT(K2,LEN("ATR"))="ATR"</formula>
    </cfRule>
  </conditionalFormatting>
  <conditionalFormatting sqref="T2">
    <cfRule type="expression" dxfId="4205" priority="77187">
      <formula>$P$3=""</formula>
    </cfRule>
  </conditionalFormatting>
  <conditionalFormatting sqref="P2:S2">
    <cfRule type="expression" dxfId="4204" priority="77185">
      <formula>$P$3=""</formula>
    </cfRule>
  </conditionalFormatting>
  <conditionalFormatting sqref="P59:P106 R59:R106">
    <cfRule type="expression" dxfId="4203" priority="43539">
      <formula>$U$54=$U$55</formula>
    </cfRule>
  </conditionalFormatting>
  <conditionalFormatting sqref="P54:P58 R54:T54 R55:R58 S55:T106">
    <cfRule type="expression" dxfId="4202" priority="43538">
      <formula>$U$54=$U$55</formula>
    </cfRule>
  </conditionalFormatting>
  <conditionalFormatting sqref="Q59:Q106">
    <cfRule type="expression" dxfId="4201" priority="43537">
      <formula>$U$54=$U$55</formula>
    </cfRule>
  </conditionalFormatting>
  <conditionalFormatting sqref="Q54:Q58">
    <cfRule type="expression" dxfId="4200" priority="43536">
      <formula>$U$54=$U$55</formula>
    </cfRule>
  </conditionalFormatting>
  <conditionalFormatting sqref="R53:T53">
    <cfRule type="expression" dxfId="4199" priority="43535">
      <formula>$X$56=$Y$56</formula>
    </cfRule>
  </conditionalFormatting>
  <conditionalFormatting sqref="P53">
    <cfRule type="expression" dxfId="4198" priority="43534">
      <formula>$X$56=$Y$56</formula>
    </cfRule>
  </conditionalFormatting>
  <conditionalFormatting sqref="Q53">
    <cfRule type="expression" dxfId="4197" priority="43533">
      <formula>$X$56=$Y$56</formula>
    </cfRule>
  </conditionalFormatting>
  <conditionalFormatting sqref="P3:T53">
    <cfRule type="expression" dxfId="4196" priority="43532">
      <formula>$P$3=""</formula>
    </cfRule>
  </conditionalFormatting>
  <conditionalFormatting sqref="I48">
    <cfRule type="expression" dxfId="4195" priority="10385">
      <formula>$H$48=""</formula>
    </cfRule>
  </conditionalFormatting>
  <conditionalFormatting sqref="I49">
    <cfRule type="expression" dxfId="4194" priority="10384">
      <formula>$H$49=""</formula>
    </cfRule>
  </conditionalFormatting>
  <conditionalFormatting sqref="I50">
    <cfRule type="expression" dxfId="4193" priority="10383">
      <formula>$H$50=""</formula>
    </cfRule>
  </conditionalFormatting>
  <conditionalFormatting sqref="G51">
    <cfRule type="cellIs" dxfId="4192" priority="10380" operator="equal">
      <formula>0</formula>
    </cfRule>
  </conditionalFormatting>
  <conditionalFormatting sqref="H51:H52">
    <cfRule type="expression" dxfId="4191" priority="10379">
      <formula>$G$51=$I$51</formula>
    </cfRule>
  </conditionalFormatting>
  <conditionalFormatting sqref="G52">
    <cfRule type="expression" dxfId="4190" priority="10378">
      <formula>$G$52=0</formula>
    </cfRule>
  </conditionalFormatting>
  <conditionalFormatting sqref="F52">
    <cfRule type="expression" dxfId="4189" priority="10377">
      <formula>$G$52=0</formula>
    </cfRule>
  </conditionalFormatting>
  <conditionalFormatting sqref="F51">
    <cfRule type="expression" dxfId="4188" priority="10376">
      <formula>$G$52=0</formula>
    </cfRule>
  </conditionalFormatting>
  <conditionalFormatting sqref="L52:M52">
    <cfRule type="cellIs" dxfId="4187" priority="10057" operator="lessThan">
      <formula>0</formula>
    </cfRule>
    <cfRule type="cellIs" dxfId="4186" priority="10058" operator="greaterThan">
      <formula>0</formula>
    </cfRule>
  </conditionalFormatting>
  <conditionalFormatting sqref="K52">
    <cfRule type="cellIs" dxfId="4185" priority="10054" operator="equal">
      <formula>"A PAGAR"</formula>
    </cfRule>
    <cfRule type="containsText" dxfId="4184" priority="10055" operator="containsText" text="SALDO">
      <formula>NOT(ISERROR(SEARCH("SALDO",K52)))</formula>
    </cfRule>
    <cfRule type="containsText" dxfId="4183" priority="10056" operator="containsText" text="FALTA">
      <formula>NOT(ISERROR(SEARCH("FALTA",K52)))</formula>
    </cfRule>
  </conditionalFormatting>
  <conditionalFormatting sqref="K52:M53 L51:M51">
    <cfRule type="expression" dxfId="4182" priority="10053">
      <formula>$N$47=$O$47</formula>
    </cfRule>
  </conditionalFormatting>
  <conditionalFormatting sqref="K52:M53 L51:M51">
    <cfRule type="expression" dxfId="4181" priority="10052">
      <formula>$N$47=$W$49</formula>
    </cfRule>
  </conditionalFormatting>
  <conditionalFormatting sqref="N52">
    <cfRule type="expression" dxfId="4180" priority="10050">
      <formula>$L$52&lt;0</formula>
    </cfRule>
    <cfRule type="expression" dxfId="4179" priority="10051">
      <formula>$L$52&gt;0</formula>
    </cfRule>
  </conditionalFormatting>
  <conditionalFormatting sqref="N51:N53">
    <cfRule type="expression" dxfId="4178" priority="10049">
      <formula>$N$47=$W$49</formula>
    </cfRule>
  </conditionalFormatting>
  <conditionalFormatting sqref="L53:M53">
    <cfRule type="expression" dxfId="4177" priority="10048">
      <formula>OR(F55&lt;0,H55&lt;0)</formula>
    </cfRule>
  </conditionalFormatting>
  <conditionalFormatting sqref="K53 N53">
    <cfRule type="expression" dxfId="4176" priority="10047">
      <formula>OR(C55&lt;0,E55&lt;0)</formula>
    </cfRule>
  </conditionalFormatting>
  <conditionalFormatting sqref="K53">
    <cfRule type="expression" dxfId="4175" priority="10046">
      <formula>OR(F55&lt;0,H55&lt;0)</formula>
    </cfRule>
  </conditionalFormatting>
  <conditionalFormatting sqref="K53">
    <cfRule type="containsText" dxfId="4174" priority="10044" operator="containsText" text="SALDO">
      <formula>NOT(ISERROR(SEARCH("SALDO",K53)))</formula>
    </cfRule>
    <cfRule type="containsText" dxfId="4173" priority="10045" operator="containsText" text="FALTA">
      <formula>NOT(ISERROR(SEARCH("FALTA",K53)))</formula>
    </cfRule>
  </conditionalFormatting>
  <conditionalFormatting sqref="K52:K53 L53:N53">
    <cfRule type="expression" dxfId="4172" priority="10043">
      <formula>$N$47="NÃO"</formula>
    </cfRule>
  </conditionalFormatting>
  <conditionalFormatting sqref="L49:M49">
    <cfRule type="cellIs" dxfId="4171" priority="10033" operator="equal">
      <formula>0</formula>
    </cfRule>
    <cfRule type="expression" dxfId="4170" priority="10042">
      <formula>$L$49&lt;0</formula>
    </cfRule>
  </conditionalFormatting>
  <conditionalFormatting sqref="K48:M50">
    <cfRule type="expression" dxfId="4169" priority="10041">
      <formula>$N$47=$O$47</formula>
    </cfRule>
  </conditionalFormatting>
  <conditionalFormatting sqref="K48:M50">
    <cfRule type="expression" dxfId="4168" priority="10040">
      <formula>$N$47=$W$49</formula>
    </cfRule>
  </conditionalFormatting>
  <conditionalFormatting sqref="N48:N50">
    <cfRule type="expression" dxfId="4167" priority="10039">
      <formula>$N$47=$W$49</formula>
    </cfRule>
  </conditionalFormatting>
  <conditionalFormatting sqref="K51">
    <cfRule type="expression" dxfId="4166" priority="10038">
      <formula>$N$47=$O$47</formula>
    </cfRule>
  </conditionalFormatting>
  <conditionalFormatting sqref="K51">
    <cfRule type="expression" dxfId="4165" priority="10037">
      <formula>$N$47=$W$49</formula>
    </cfRule>
  </conditionalFormatting>
  <conditionalFormatting sqref="L50:M50">
    <cfRule type="cellIs" dxfId="4164" priority="10036" operator="equal">
      <formula>0</formula>
    </cfRule>
  </conditionalFormatting>
  <conditionalFormatting sqref="L48:M48">
    <cfRule type="cellIs" dxfId="4163" priority="10034" operator="equal">
      <formula>0</formula>
    </cfRule>
    <cfRule type="cellIs" dxfId="4162" priority="10035" operator="lessThan">
      <formula>0</formula>
    </cfRule>
  </conditionalFormatting>
  <conditionalFormatting sqref="L51:M51">
    <cfRule type="expression" dxfId="4161" priority="10031">
      <formula>AND($L$51=0, $N$47="SIM")</formula>
    </cfRule>
    <cfRule type="expression" dxfId="4160" priority="10032">
      <formula>AND($L$51&lt;0, $N$47="SIM")</formula>
    </cfRule>
  </conditionalFormatting>
  <conditionalFormatting sqref="A6">
    <cfRule type="containsText" dxfId="4159" priority="2126" operator="containsText" text="NTRAB">
      <formula>NOT(ISERROR(SEARCH("NTRAB",A6)))</formula>
    </cfRule>
    <cfRule type="containsText" dxfId="4158" priority="2127" operator="containsText" text="FERIADO">
      <formula>NOT(ISERROR(SEARCH("FERIADO",A6)))</formula>
    </cfRule>
  </conditionalFormatting>
  <conditionalFormatting sqref="A6">
    <cfRule type="containsText" dxfId="4157" priority="2125" operator="containsText" text="FÉRIAS">
      <formula>NOT(ISERROR(SEARCH("FÉRIAS",A6)))</formula>
    </cfRule>
  </conditionalFormatting>
  <conditionalFormatting sqref="A3">
    <cfRule type="containsText" dxfId="4156" priority="2123" operator="containsText" text="NTRAB">
      <formula>NOT(ISERROR(SEARCH("NTRAB",A3)))</formula>
    </cfRule>
    <cfRule type="containsText" dxfId="4155" priority="2124" operator="containsText" text="FERIADO">
      <formula>NOT(ISERROR(SEARCH("FERIADO",A3)))</formula>
    </cfRule>
  </conditionalFormatting>
  <conditionalFormatting sqref="A3">
    <cfRule type="containsText" dxfId="4154" priority="2122" operator="containsText" text="FÉRIAS">
      <formula>NOT(ISERROR(SEARCH("FÉRIAS",A3)))</formula>
    </cfRule>
  </conditionalFormatting>
  <conditionalFormatting sqref="A3 A6">
    <cfRule type="containsText" dxfId="4153" priority="2121" operator="containsText" text="ATESTADO">
      <formula>NOT(ISERROR(SEARCH("ATESTADO",A3)))</formula>
    </cfRule>
  </conditionalFormatting>
  <conditionalFormatting sqref="A4">
    <cfRule type="containsText" dxfId="4152" priority="2119" operator="containsText" text="NTRAB">
      <formula>NOT(ISERROR(SEARCH("NTRAB",A4)))</formula>
    </cfRule>
    <cfRule type="containsText" dxfId="4151" priority="2120" operator="containsText" text="FERIADO">
      <formula>NOT(ISERROR(SEARCH("FERIADO",A4)))</formula>
    </cfRule>
  </conditionalFormatting>
  <conditionalFormatting sqref="A4">
    <cfRule type="containsText" dxfId="4150" priority="2118" operator="containsText" text="FÉRIAS">
      <formula>NOT(ISERROR(SEARCH("FÉRIAS",A4)))</formula>
    </cfRule>
  </conditionalFormatting>
  <conditionalFormatting sqref="A4">
    <cfRule type="expression" dxfId="4149" priority="2114">
      <formula>A3="FERIADO"</formula>
    </cfRule>
    <cfRule type="expression" dxfId="4148" priority="2115">
      <formula>A3="NTRAB"</formula>
    </cfRule>
    <cfRule type="expression" dxfId="4147" priority="2116">
      <formula>A3="FÉRIAS"</formula>
    </cfRule>
    <cfRule type="expression" dxfId="4146" priority="2117">
      <formula>A3="ATESTADO"</formula>
    </cfRule>
  </conditionalFormatting>
  <conditionalFormatting sqref="A4">
    <cfRule type="containsText" dxfId="4145" priority="2113" operator="containsText" text="ATESTADO">
      <formula>NOT(ISERROR(SEARCH("ATESTADO",A4)))</formula>
    </cfRule>
  </conditionalFormatting>
  <conditionalFormatting sqref="A5">
    <cfRule type="containsText" dxfId="4144" priority="2111" operator="containsText" text="NTRAB">
      <formula>NOT(ISERROR(SEARCH("NTRAB",A5)))</formula>
    </cfRule>
    <cfRule type="containsText" dxfId="4143" priority="2112" operator="containsText" text="FERIADO">
      <formula>NOT(ISERROR(SEARCH("FERIADO",A5)))</formula>
    </cfRule>
  </conditionalFormatting>
  <conditionalFormatting sqref="A5">
    <cfRule type="containsText" dxfId="4142" priority="2110" operator="containsText" text="FÉRIAS">
      <formula>NOT(ISERROR(SEARCH("FÉRIAS",A5)))</formula>
    </cfRule>
  </conditionalFormatting>
  <conditionalFormatting sqref="A5">
    <cfRule type="expression" dxfId="4141" priority="2106">
      <formula>A4="FERIADO"</formula>
    </cfRule>
    <cfRule type="expression" dxfId="4140" priority="2107">
      <formula>A4="NTRAB"</formula>
    </cfRule>
    <cfRule type="expression" dxfId="4139" priority="2108">
      <formula>A4="FÉRIAS"</formula>
    </cfRule>
    <cfRule type="expression" dxfId="4138" priority="2109">
      <formula>A4="ATESTADO"</formula>
    </cfRule>
  </conditionalFormatting>
  <conditionalFormatting sqref="A5">
    <cfRule type="containsText" dxfId="4137" priority="2105" operator="containsText" text="ATESTADO">
      <formula>NOT(ISERROR(SEARCH("ATESTADO",A5)))</formula>
    </cfRule>
  </conditionalFormatting>
  <conditionalFormatting sqref="A5">
    <cfRule type="expression" dxfId="4136" priority="2101">
      <formula>A3="ATESTADO"</formula>
    </cfRule>
    <cfRule type="expression" dxfId="4135" priority="2102">
      <formula>A3="FÉRIAS"</formula>
    </cfRule>
    <cfRule type="expression" dxfId="4134" priority="2103">
      <formula>A3="NTRAB"</formula>
    </cfRule>
    <cfRule type="expression" dxfId="4133" priority="2104">
      <formula>A3="FERIADO"</formula>
    </cfRule>
  </conditionalFormatting>
  <conditionalFormatting sqref="A3:A6">
    <cfRule type="containsText" dxfId="4132" priority="2100" operator="containsText" text="HOJE">
      <formula>NOT(ISERROR(SEARCH("HOJE",A3)))</formula>
    </cfRule>
  </conditionalFormatting>
  <conditionalFormatting sqref="A10">
    <cfRule type="containsText" dxfId="4131" priority="2098" operator="containsText" text="NTRAB">
      <formula>NOT(ISERROR(SEARCH("NTRAB",A10)))</formula>
    </cfRule>
    <cfRule type="containsText" dxfId="4130" priority="2099" operator="containsText" text="FERIADO">
      <formula>NOT(ISERROR(SEARCH("FERIADO",A10)))</formula>
    </cfRule>
  </conditionalFormatting>
  <conditionalFormatting sqref="A10">
    <cfRule type="containsText" dxfId="4129" priority="2097" operator="containsText" text="FÉRIAS">
      <formula>NOT(ISERROR(SEARCH("FÉRIAS",A10)))</formula>
    </cfRule>
  </conditionalFormatting>
  <conditionalFormatting sqref="A7">
    <cfRule type="containsText" dxfId="4128" priority="2095" operator="containsText" text="NTRAB">
      <formula>NOT(ISERROR(SEARCH("NTRAB",A7)))</formula>
    </cfRule>
    <cfRule type="containsText" dxfId="4127" priority="2096" operator="containsText" text="FERIADO">
      <formula>NOT(ISERROR(SEARCH("FERIADO",A7)))</formula>
    </cfRule>
  </conditionalFormatting>
  <conditionalFormatting sqref="A7">
    <cfRule type="containsText" dxfId="4126" priority="2094" operator="containsText" text="FÉRIAS">
      <formula>NOT(ISERROR(SEARCH("FÉRIAS",A7)))</formula>
    </cfRule>
  </conditionalFormatting>
  <conditionalFormatting sqref="A7 A10">
    <cfRule type="containsText" dxfId="4125" priority="2093" operator="containsText" text="ATESTADO">
      <formula>NOT(ISERROR(SEARCH("ATESTADO",A7)))</formula>
    </cfRule>
  </conditionalFormatting>
  <conditionalFormatting sqref="A8">
    <cfRule type="containsText" dxfId="4124" priority="2091" operator="containsText" text="NTRAB">
      <formula>NOT(ISERROR(SEARCH("NTRAB",A8)))</formula>
    </cfRule>
    <cfRule type="containsText" dxfId="4123" priority="2092" operator="containsText" text="FERIADO">
      <formula>NOT(ISERROR(SEARCH("FERIADO",A8)))</formula>
    </cfRule>
  </conditionalFormatting>
  <conditionalFormatting sqref="A8">
    <cfRule type="containsText" dxfId="4122" priority="2090" operator="containsText" text="FÉRIAS">
      <formula>NOT(ISERROR(SEARCH("FÉRIAS",A8)))</formula>
    </cfRule>
  </conditionalFormatting>
  <conditionalFormatting sqref="A8">
    <cfRule type="expression" dxfId="4121" priority="2086">
      <formula>A7="FERIADO"</formula>
    </cfRule>
    <cfRule type="expression" dxfId="4120" priority="2087">
      <formula>A7="NTRAB"</formula>
    </cfRule>
    <cfRule type="expression" dxfId="4119" priority="2088">
      <formula>A7="FÉRIAS"</formula>
    </cfRule>
    <cfRule type="expression" dxfId="4118" priority="2089">
      <formula>A7="ATESTADO"</formula>
    </cfRule>
  </conditionalFormatting>
  <conditionalFormatting sqref="A8">
    <cfRule type="containsText" dxfId="4117" priority="2085" operator="containsText" text="ATESTADO">
      <formula>NOT(ISERROR(SEARCH("ATESTADO",A8)))</formula>
    </cfRule>
  </conditionalFormatting>
  <conditionalFormatting sqref="A9">
    <cfRule type="containsText" dxfId="4116" priority="2083" operator="containsText" text="NTRAB">
      <formula>NOT(ISERROR(SEARCH("NTRAB",A9)))</formula>
    </cfRule>
    <cfRule type="containsText" dxfId="4115" priority="2084" operator="containsText" text="FERIADO">
      <formula>NOT(ISERROR(SEARCH("FERIADO",A9)))</formula>
    </cfRule>
  </conditionalFormatting>
  <conditionalFormatting sqref="A9">
    <cfRule type="containsText" dxfId="4114" priority="2082" operator="containsText" text="FÉRIAS">
      <formula>NOT(ISERROR(SEARCH("FÉRIAS",A9)))</formula>
    </cfRule>
  </conditionalFormatting>
  <conditionalFormatting sqref="A9">
    <cfRule type="expression" dxfId="4113" priority="2078">
      <formula>A8="FERIADO"</formula>
    </cfRule>
    <cfRule type="expression" dxfId="4112" priority="2079">
      <formula>A8="NTRAB"</formula>
    </cfRule>
    <cfRule type="expression" dxfId="4111" priority="2080">
      <formula>A8="FÉRIAS"</formula>
    </cfRule>
    <cfRule type="expression" dxfId="4110" priority="2081">
      <formula>A8="ATESTADO"</formula>
    </cfRule>
  </conditionalFormatting>
  <conditionalFormatting sqref="A9">
    <cfRule type="containsText" dxfId="4109" priority="2077" operator="containsText" text="ATESTADO">
      <formula>NOT(ISERROR(SEARCH("ATESTADO",A9)))</formula>
    </cfRule>
  </conditionalFormatting>
  <conditionalFormatting sqref="A9">
    <cfRule type="expression" dxfId="4108" priority="2073">
      <formula>A7="ATESTADO"</formula>
    </cfRule>
    <cfRule type="expression" dxfId="4107" priority="2074">
      <formula>A7="FÉRIAS"</formula>
    </cfRule>
    <cfRule type="expression" dxfId="4106" priority="2075">
      <formula>A7="NTRAB"</formula>
    </cfRule>
    <cfRule type="expression" dxfId="4105" priority="2076">
      <formula>A7="FERIADO"</formula>
    </cfRule>
  </conditionalFormatting>
  <conditionalFormatting sqref="A7:A10">
    <cfRule type="containsText" dxfId="4104" priority="2072" operator="containsText" text="HOJE">
      <formula>NOT(ISERROR(SEARCH("HOJE",A7)))</formula>
    </cfRule>
  </conditionalFormatting>
  <conditionalFormatting sqref="A14">
    <cfRule type="containsText" dxfId="4103" priority="2070" operator="containsText" text="NTRAB">
      <formula>NOT(ISERROR(SEARCH("NTRAB",A14)))</formula>
    </cfRule>
    <cfRule type="containsText" dxfId="4102" priority="2071" operator="containsText" text="FERIADO">
      <formula>NOT(ISERROR(SEARCH("FERIADO",A14)))</formula>
    </cfRule>
  </conditionalFormatting>
  <conditionalFormatting sqref="A14">
    <cfRule type="containsText" dxfId="4101" priority="2069" operator="containsText" text="FÉRIAS">
      <formula>NOT(ISERROR(SEARCH("FÉRIAS",A14)))</formula>
    </cfRule>
  </conditionalFormatting>
  <conditionalFormatting sqref="A11">
    <cfRule type="containsText" dxfId="4100" priority="2067" operator="containsText" text="NTRAB">
      <formula>NOT(ISERROR(SEARCH("NTRAB",A11)))</formula>
    </cfRule>
    <cfRule type="containsText" dxfId="4099" priority="2068" operator="containsText" text="FERIADO">
      <formula>NOT(ISERROR(SEARCH("FERIADO",A11)))</formula>
    </cfRule>
  </conditionalFormatting>
  <conditionalFormatting sqref="A11">
    <cfRule type="containsText" dxfId="4098" priority="2066" operator="containsText" text="FÉRIAS">
      <formula>NOT(ISERROR(SEARCH("FÉRIAS",A11)))</formula>
    </cfRule>
  </conditionalFormatting>
  <conditionalFormatting sqref="A11 A14">
    <cfRule type="containsText" dxfId="4097" priority="2065" operator="containsText" text="ATESTADO">
      <formula>NOT(ISERROR(SEARCH("ATESTADO",A11)))</formula>
    </cfRule>
  </conditionalFormatting>
  <conditionalFormatting sqref="A12">
    <cfRule type="containsText" dxfId="4096" priority="2063" operator="containsText" text="NTRAB">
      <formula>NOT(ISERROR(SEARCH("NTRAB",A12)))</formula>
    </cfRule>
    <cfRule type="containsText" dxfId="4095" priority="2064" operator="containsText" text="FERIADO">
      <formula>NOT(ISERROR(SEARCH("FERIADO",A12)))</formula>
    </cfRule>
  </conditionalFormatting>
  <conditionalFormatting sqref="A12">
    <cfRule type="containsText" dxfId="4094" priority="2062" operator="containsText" text="FÉRIAS">
      <formula>NOT(ISERROR(SEARCH("FÉRIAS",A12)))</formula>
    </cfRule>
  </conditionalFormatting>
  <conditionalFormatting sqref="A12">
    <cfRule type="expression" dxfId="4093" priority="2058">
      <formula>A11="FERIADO"</formula>
    </cfRule>
    <cfRule type="expression" dxfId="4092" priority="2059">
      <formula>A11="NTRAB"</formula>
    </cfRule>
    <cfRule type="expression" dxfId="4091" priority="2060">
      <formula>A11="FÉRIAS"</formula>
    </cfRule>
    <cfRule type="expression" dxfId="4090" priority="2061">
      <formula>A11="ATESTADO"</formula>
    </cfRule>
  </conditionalFormatting>
  <conditionalFormatting sqref="A12">
    <cfRule type="containsText" dxfId="4089" priority="2057" operator="containsText" text="ATESTADO">
      <formula>NOT(ISERROR(SEARCH("ATESTADO",A12)))</formula>
    </cfRule>
  </conditionalFormatting>
  <conditionalFormatting sqref="A11:A12 A14">
    <cfRule type="containsText" dxfId="4088" priority="2056" operator="containsText" text="HOJE">
      <formula>NOT(ISERROR(SEARCH("HOJE",A11)))</formula>
    </cfRule>
  </conditionalFormatting>
  <conditionalFormatting sqref="A18">
    <cfRule type="containsText" dxfId="4087" priority="2054" operator="containsText" text="NTRAB">
      <formula>NOT(ISERROR(SEARCH("NTRAB",A18)))</formula>
    </cfRule>
    <cfRule type="containsText" dxfId="4086" priority="2055" operator="containsText" text="FERIADO">
      <formula>NOT(ISERROR(SEARCH("FERIADO",A18)))</formula>
    </cfRule>
  </conditionalFormatting>
  <conditionalFormatting sqref="A18">
    <cfRule type="containsText" dxfId="4085" priority="2053" operator="containsText" text="FÉRIAS">
      <formula>NOT(ISERROR(SEARCH("FÉRIAS",A18)))</formula>
    </cfRule>
  </conditionalFormatting>
  <conditionalFormatting sqref="A15">
    <cfRule type="containsText" dxfId="4084" priority="2051" operator="containsText" text="NTRAB">
      <formula>NOT(ISERROR(SEARCH("NTRAB",A15)))</formula>
    </cfRule>
    <cfRule type="containsText" dxfId="4083" priority="2052" operator="containsText" text="FERIADO">
      <formula>NOT(ISERROR(SEARCH("FERIADO",A15)))</formula>
    </cfRule>
  </conditionalFormatting>
  <conditionalFormatting sqref="A15">
    <cfRule type="containsText" dxfId="4082" priority="2050" operator="containsText" text="FÉRIAS">
      <formula>NOT(ISERROR(SEARCH("FÉRIAS",A15)))</formula>
    </cfRule>
  </conditionalFormatting>
  <conditionalFormatting sqref="A15 A18">
    <cfRule type="containsText" dxfId="4081" priority="2049" operator="containsText" text="ATESTADO">
      <formula>NOT(ISERROR(SEARCH("ATESTADO",A15)))</formula>
    </cfRule>
  </conditionalFormatting>
  <conditionalFormatting sqref="A16">
    <cfRule type="containsText" dxfId="4080" priority="2047" operator="containsText" text="NTRAB">
      <formula>NOT(ISERROR(SEARCH("NTRAB",A16)))</formula>
    </cfRule>
    <cfRule type="containsText" dxfId="4079" priority="2048" operator="containsText" text="FERIADO">
      <formula>NOT(ISERROR(SEARCH("FERIADO",A16)))</formula>
    </cfRule>
  </conditionalFormatting>
  <conditionalFormatting sqref="A16">
    <cfRule type="containsText" dxfId="4078" priority="2046" operator="containsText" text="FÉRIAS">
      <formula>NOT(ISERROR(SEARCH("FÉRIAS",A16)))</formula>
    </cfRule>
  </conditionalFormatting>
  <conditionalFormatting sqref="A16">
    <cfRule type="expression" dxfId="4077" priority="2042">
      <formula>A15="FERIADO"</formula>
    </cfRule>
    <cfRule type="expression" dxfId="4076" priority="2043">
      <formula>A15="NTRAB"</formula>
    </cfRule>
    <cfRule type="expression" dxfId="4075" priority="2044">
      <formula>A15="FÉRIAS"</formula>
    </cfRule>
    <cfRule type="expression" dxfId="4074" priority="2045">
      <formula>A15="ATESTADO"</formula>
    </cfRule>
  </conditionalFormatting>
  <conditionalFormatting sqref="A16">
    <cfRule type="containsText" dxfId="4073" priority="2041" operator="containsText" text="ATESTADO">
      <formula>NOT(ISERROR(SEARCH("ATESTADO",A16)))</formula>
    </cfRule>
  </conditionalFormatting>
  <conditionalFormatting sqref="A15:A16 A18">
    <cfRule type="containsText" dxfId="4072" priority="2040" operator="containsText" text="HOJE">
      <formula>NOT(ISERROR(SEARCH("HOJE",A15)))</formula>
    </cfRule>
  </conditionalFormatting>
  <conditionalFormatting sqref="A22">
    <cfRule type="containsText" dxfId="4071" priority="2038" operator="containsText" text="NTRAB">
      <formula>NOT(ISERROR(SEARCH("NTRAB",A22)))</formula>
    </cfRule>
    <cfRule type="containsText" dxfId="4070" priority="2039" operator="containsText" text="FERIADO">
      <formula>NOT(ISERROR(SEARCH("FERIADO",A22)))</formula>
    </cfRule>
  </conditionalFormatting>
  <conditionalFormatting sqref="A22">
    <cfRule type="containsText" dxfId="4069" priority="2037" operator="containsText" text="FÉRIAS">
      <formula>NOT(ISERROR(SEARCH("FÉRIAS",A22)))</formula>
    </cfRule>
  </conditionalFormatting>
  <conditionalFormatting sqref="A19">
    <cfRule type="containsText" dxfId="4068" priority="2035" operator="containsText" text="NTRAB">
      <formula>NOT(ISERROR(SEARCH("NTRAB",A19)))</formula>
    </cfRule>
    <cfRule type="containsText" dxfId="4067" priority="2036" operator="containsText" text="FERIADO">
      <formula>NOT(ISERROR(SEARCH("FERIADO",A19)))</formula>
    </cfRule>
  </conditionalFormatting>
  <conditionalFormatting sqref="A19">
    <cfRule type="containsText" dxfId="4066" priority="2034" operator="containsText" text="FÉRIAS">
      <formula>NOT(ISERROR(SEARCH("FÉRIAS",A19)))</formula>
    </cfRule>
  </conditionalFormatting>
  <conditionalFormatting sqref="A19 A22">
    <cfRule type="containsText" dxfId="4065" priority="2033" operator="containsText" text="ATESTADO">
      <formula>NOT(ISERROR(SEARCH("ATESTADO",A19)))</formula>
    </cfRule>
  </conditionalFormatting>
  <conditionalFormatting sqref="A20">
    <cfRule type="containsText" dxfId="4064" priority="2031" operator="containsText" text="NTRAB">
      <formula>NOT(ISERROR(SEARCH("NTRAB",A20)))</formula>
    </cfRule>
    <cfRule type="containsText" dxfId="4063" priority="2032" operator="containsText" text="FERIADO">
      <formula>NOT(ISERROR(SEARCH("FERIADO",A20)))</formula>
    </cfRule>
  </conditionalFormatting>
  <conditionalFormatting sqref="A20">
    <cfRule type="containsText" dxfId="4062" priority="2030" operator="containsText" text="FÉRIAS">
      <formula>NOT(ISERROR(SEARCH("FÉRIAS",A20)))</formula>
    </cfRule>
  </conditionalFormatting>
  <conditionalFormatting sqref="A20">
    <cfRule type="expression" dxfId="4061" priority="2026">
      <formula>A19="FERIADO"</formula>
    </cfRule>
    <cfRule type="expression" dxfId="4060" priority="2027">
      <formula>A19="NTRAB"</formula>
    </cfRule>
    <cfRule type="expression" dxfId="4059" priority="2028">
      <formula>A19="FÉRIAS"</formula>
    </cfRule>
    <cfRule type="expression" dxfId="4058" priority="2029">
      <formula>A19="ATESTADO"</formula>
    </cfRule>
  </conditionalFormatting>
  <conditionalFormatting sqref="A20">
    <cfRule type="containsText" dxfId="4057" priority="2025" operator="containsText" text="ATESTADO">
      <formula>NOT(ISERROR(SEARCH("ATESTADO",A20)))</formula>
    </cfRule>
  </conditionalFormatting>
  <conditionalFormatting sqref="A19:A20 A22">
    <cfRule type="containsText" dxfId="4056" priority="2024" operator="containsText" text="HOJE">
      <formula>NOT(ISERROR(SEARCH("HOJE",A19)))</formula>
    </cfRule>
  </conditionalFormatting>
  <conditionalFormatting sqref="A26">
    <cfRule type="containsText" dxfId="4055" priority="2022" operator="containsText" text="NTRAB">
      <formula>NOT(ISERROR(SEARCH("NTRAB",A26)))</formula>
    </cfRule>
    <cfRule type="containsText" dxfId="4054" priority="2023" operator="containsText" text="FERIADO">
      <formula>NOT(ISERROR(SEARCH("FERIADO",A26)))</formula>
    </cfRule>
  </conditionalFormatting>
  <conditionalFormatting sqref="A26">
    <cfRule type="containsText" dxfId="4053" priority="2021" operator="containsText" text="FÉRIAS">
      <formula>NOT(ISERROR(SEARCH("FÉRIAS",A26)))</formula>
    </cfRule>
  </conditionalFormatting>
  <conditionalFormatting sqref="A23">
    <cfRule type="containsText" dxfId="4052" priority="2019" operator="containsText" text="NTRAB">
      <formula>NOT(ISERROR(SEARCH("NTRAB",A23)))</formula>
    </cfRule>
    <cfRule type="containsText" dxfId="4051" priority="2020" operator="containsText" text="FERIADO">
      <formula>NOT(ISERROR(SEARCH("FERIADO",A23)))</formula>
    </cfRule>
  </conditionalFormatting>
  <conditionalFormatting sqref="A23">
    <cfRule type="containsText" dxfId="4050" priority="2018" operator="containsText" text="FÉRIAS">
      <formula>NOT(ISERROR(SEARCH("FÉRIAS",A23)))</formula>
    </cfRule>
  </conditionalFormatting>
  <conditionalFormatting sqref="A23 A26">
    <cfRule type="containsText" dxfId="4049" priority="2017" operator="containsText" text="ATESTADO">
      <formula>NOT(ISERROR(SEARCH("ATESTADO",A23)))</formula>
    </cfRule>
  </conditionalFormatting>
  <conditionalFormatting sqref="A24">
    <cfRule type="containsText" dxfId="4048" priority="2015" operator="containsText" text="NTRAB">
      <formula>NOT(ISERROR(SEARCH("NTRAB",A24)))</formula>
    </cfRule>
    <cfRule type="containsText" dxfId="4047" priority="2016" operator="containsText" text="FERIADO">
      <formula>NOT(ISERROR(SEARCH("FERIADO",A24)))</formula>
    </cfRule>
  </conditionalFormatting>
  <conditionalFormatting sqref="A24">
    <cfRule type="containsText" dxfId="4046" priority="2014" operator="containsText" text="FÉRIAS">
      <formula>NOT(ISERROR(SEARCH("FÉRIAS",A24)))</formula>
    </cfRule>
  </conditionalFormatting>
  <conditionalFormatting sqref="A24">
    <cfRule type="expression" dxfId="4045" priority="2010">
      <formula>A23="FERIADO"</formula>
    </cfRule>
    <cfRule type="expression" dxfId="4044" priority="2011">
      <formula>A23="NTRAB"</formula>
    </cfRule>
    <cfRule type="expression" dxfId="4043" priority="2012">
      <formula>A23="FÉRIAS"</formula>
    </cfRule>
    <cfRule type="expression" dxfId="4042" priority="2013">
      <formula>A23="ATESTADO"</formula>
    </cfRule>
  </conditionalFormatting>
  <conditionalFormatting sqref="A24">
    <cfRule type="containsText" dxfId="4041" priority="2009" operator="containsText" text="ATESTADO">
      <formula>NOT(ISERROR(SEARCH("ATESTADO",A24)))</formula>
    </cfRule>
  </conditionalFormatting>
  <conditionalFormatting sqref="A23:A24 A26">
    <cfRule type="containsText" dxfId="4040" priority="2008" operator="containsText" text="HOJE">
      <formula>NOT(ISERROR(SEARCH("HOJE",A23)))</formula>
    </cfRule>
  </conditionalFormatting>
  <conditionalFormatting sqref="A30">
    <cfRule type="containsText" dxfId="4039" priority="2006" operator="containsText" text="NTRAB">
      <formula>NOT(ISERROR(SEARCH("NTRAB",A30)))</formula>
    </cfRule>
    <cfRule type="containsText" dxfId="4038" priority="2007" operator="containsText" text="FERIADO">
      <formula>NOT(ISERROR(SEARCH("FERIADO",A30)))</formula>
    </cfRule>
  </conditionalFormatting>
  <conditionalFormatting sqref="A30">
    <cfRule type="containsText" dxfId="4037" priority="2005" operator="containsText" text="FÉRIAS">
      <formula>NOT(ISERROR(SEARCH("FÉRIAS",A30)))</formula>
    </cfRule>
  </conditionalFormatting>
  <conditionalFormatting sqref="A27">
    <cfRule type="containsText" dxfId="4036" priority="2003" operator="containsText" text="NTRAB">
      <formula>NOT(ISERROR(SEARCH("NTRAB",A27)))</formula>
    </cfRule>
    <cfRule type="containsText" dxfId="4035" priority="2004" operator="containsText" text="FERIADO">
      <formula>NOT(ISERROR(SEARCH("FERIADO",A27)))</formula>
    </cfRule>
  </conditionalFormatting>
  <conditionalFormatting sqref="A27">
    <cfRule type="containsText" dxfId="4034" priority="2002" operator="containsText" text="FÉRIAS">
      <formula>NOT(ISERROR(SEARCH("FÉRIAS",A27)))</formula>
    </cfRule>
  </conditionalFormatting>
  <conditionalFormatting sqref="A27 A30">
    <cfRule type="containsText" dxfId="4033" priority="2001" operator="containsText" text="ATESTADO">
      <formula>NOT(ISERROR(SEARCH("ATESTADO",A27)))</formula>
    </cfRule>
  </conditionalFormatting>
  <conditionalFormatting sqref="A28">
    <cfRule type="containsText" dxfId="4032" priority="1999" operator="containsText" text="NTRAB">
      <formula>NOT(ISERROR(SEARCH("NTRAB",A28)))</formula>
    </cfRule>
    <cfRule type="containsText" dxfId="4031" priority="2000" operator="containsText" text="FERIADO">
      <formula>NOT(ISERROR(SEARCH("FERIADO",A28)))</formula>
    </cfRule>
  </conditionalFormatting>
  <conditionalFormatting sqref="A28">
    <cfRule type="containsText" dxfId="4030" priority="1998" operator="containsText" text="FÉRIAS">
      <formula>NOT(ISERROR(SEARCH("FÉRIAS",A28)))</formula>
    </cfRule>
  </conditionalFormatting>
  <conditionalFormatting sqref="A28">
    <cfRule type="expression" dxfId="4029" priority="1994">
      <formula>A27="FERIADO"</formula>
    </cfRule>
    <cfRule type="expression" dxfId="4028" priority="1995">
      <formula>A27="NTRAB"</formula>
    </cfRule>
    <cfRule type="expression" dxfId="4027" priority="1996">
      <formula>A27="FÉRIAS"</formula>
    </cfRule>
    <cfRule type="expression" dxfId="4026" priority="1997">
      <formula>A27="ATESTADO"</formula>
    </cfRule>
  </conditionalFormatting>
  <conditionalFormatting sqref="A28">
    <cfRule type="containsText" dxfId="4025" priority="1993" operator="containsText" text="ATESTADO">
      <formula>NOT(ISERROR(SEARCH("ATESTADO",A28)))</formula>
    </cfRule>
  </conditionalFormatting>
  <conditionalFormatting sqref="A27:A28 A30">
    <cfRule type="containsText" dxfId="4024" priority="1992" operator="containsText" text="HOJE">
      <formula>NOT(ISERROR(SEARCH("HOJE",A27)))</formula>
    </cfRule>
  </conditionalFormatting>
  <conditionalFormatting sqref="A34">
    <cfRule type="containsText" dxfId="4023" priority="1990" operator="containsText" text="NTRAB">
      <formula>NOT(ISERROR(SEARCH("NTRAB",A34)))</formula>
    </cfRule>
    <cfRule type="containsText" dxfId="4022" priority="1991" operator="containsText" text="FERIADO">
      <formula>NOT(ISERROR(SEARCH("FERIADO",A34)))</formula>
    </cfRule>
  </conditionalFormatting>
  <conditionalFormatting sqref="A34">
    <cfRule type="containsText" dxfId="4021" priority="1989" operator="containsText" text="FÉRIAS">
      <formula>NOT(ISERROR(SEARCH("FÉRIAS",A34)))</formula>
    </cfRule>
  </conditionalFormatting>
  <conditionalFormatting sqref="A31">
    <cfRule type="containsText" dxfId="4020" priority="1987" operator="containsText" text="NTRAB">
      <formula>NOT(ISERROR(SEARCH("NTRAB",A31)))</formula>
    </cfRule>
    <cfRule type="containsText" dxfId="4019" priority="1988" operator="containsText" text="FERIADO">
      <formula>NOT(ISERROR(SEARCH("FERIADO",A31)))</formula>
    </cfRule>
  </conditionalFormatting>
  <conditionalFormatting sqref="A31">
    <cfRule type="containsText" dxfId="4018" priority="1986" operator="containsText" text="FÉRIAS">
      <formula>NOT(ISERROR(SEARCH("FÉRIAS",A31)))</formula>
    </cfRule>
  </conditionalFormatting>
  <conditionalFormatting sqref="A31 A34">
    <cfRule type="containsText" dxfId="4017" priority="1985" operator="containsText" text="ATESTADO">
      <formula>NOT(ISERROR(SEARCH("ATESTADO",A31)))</formula>
    </cfRule>
  </conditionalFormatting>
  <conditionalFormatting sqref="A32">
    <cfRule type="containsText" dxfId="4016" priority="1983" operator="containsText" text="NTRAB">
      <formula>NOT(ISERROR(SEARCH("NTRAB",A32)))</formula>
    </cfRule>
    <cfRule type="containsText" dxfId="4015" priority="1984" operator="containsText" text="FERIADO">
      <formula>NOT(ISERROR(SEARCH("FERIADO",A32)))</formula>
    </cfRule>
  </conditionalFormatting>
  <conditionalFormatting sqref="A32">
    <cfRule type="containsText" dxfId="4014" priority="1982" operator="containsText" text="FÉRIAS">
      <formula>NOT(ISERROR(SEARCH("FÉRIAS",A32)))</formula>
    </cfRule>
  </conditionalFormatting>
  <conditionalFormatting sqref="A32">
    <cfRule type="expression" dxfId="4013" priority="1978">
      <formula>A31="FERIADO"</formula>
    </cfRule>
    <cfRule type="expression" dxfId="4012" priority="1979">
      <formula>A31="NTRAB"</formula>
    </cfRule>
    <cfRule type="expression" dxfId="4011" priority="1980">
      <formula>A31="FÉRIAS"</formula>
    </cfRule>
    <cfRule type="expression" dxfId="4010" priority="1981">
      <formula>A31="ATESTADO"</formula>
    </cfRule>
  </conditionalFormatting>
  <conditionalFormatting sqref="A32">
    <cfRule type="containsText" dxfId="4009" priority="1977" operator="containsText" text="ATESTADO">
      <formula>NOT(ISERROR(SEARCH("ATESTADO",A32)))</formula>
    </cfRule>
  </conditionalFormatting>
  <conditionalFormatting sqref="A31:A32 A34">
    <cfRule type="containsText" dxfId="4008" priority="1976" operator="containsText" text="HOJE">
      <formula>NOT(ISERROR(SEARCH("HOJE",A31)))</formula>
    </cfRule>
  </conditionalFormatting>
  <conditionalFormatting sqref="A38">
    <cfRule type="containsText" dxfId="4007" priority="1974" operator="containsText" text="NTRAB">
      <formula>NOT(ISERROR(SEARCH("NTRAB",A38)))</formula>
    </cfRule>
    <cfRule type="containsText" dxfId="4006" priority="1975" operator="containsText" text="FERIADO">
      <formula>NOT(ISERROR(SEARCH("FERIADO",A38)))</formula>
    </cfRule>
  </conditionalFormatting>
  <conditionalFormatting sqref="A38">
    <cfRule type="containsText" dxfId="4005" priority="1973" operator="containsText" text="FÉRIAS">
      <formula>NOT(ISERROR(SEARCH("FÉRIAS",A38)))</formula>
    </cfRule>
  </conditionalFormatting>
  <conditionalFormatting sqref="A35">
    <cfRule type="containsText" dxfId="4004" priority="1971" operator="containsText" text="NTRAB">
      <formula>NOT(ISERROR(SEARCH("NTRAB",A35)))</formula>
    </cfRule>
    <cfRule type="containsText" dxfId="4003" priority="1972" operator="containsText" text="FERIADO">
      <formula>NOT(ISERROR(SEARCH("FERIADO",A35)))</formula>
    </cfRule>
  </conditionalFormatting>
  <conditionalFormatting sqref="A35">
    <cfRule type="containsText" dxfId="4002" priority="1970" operator="containsText" text="FÉRIAS">
      <formula>NOT(ISERROR(SEARCH("FÉRIAS",A35)))</formula>
    </cfRule>
  </conditionalFormatting>
  <conditionalFormatting sqref="A35 A38">
    <cfRule type="containsText" dxfId="4001" priority="1969" operator="containsText" text="ATESTADO">
      <formula>NOT(ISERROR(SEARCH("ATESTADO",A35)))</formula>
    </cfRule>
  </conditionalFormatting>
  <conditionalFormatting sqref="A36">
    <cfRule type="containsText" dxfId="4000" priority="1967" operator="containsText" text="NTRAB">
      <formula>NOT(ISERROR(SEARCH("NTRAB",A36)))</formula>
    </cfRule>
    <cfRule type="containsText" dxfId="3999" priority="1968" operator="containsText" text="FERIADO">
      <formula>NOT(ISERROR(SEARCH("FERIADO",A36)))</formula>
    </cfRule>
  </conditionalFormatting>
  <conditionalFormatting sqref="A36">
    <cfRule type="containsText" dxfId="3998" priority="1966" operator="containsText" text="FÉRIAS">
      <formula>NOT(ISERROR(SEARCH("FÉRIAS",A36)))</formula>
    </cfRule>
  </conditionalFormatting>
  <conditionalFormatting sqref="A36">
    <cfRule type="expression" dxfId="3997" priority="1962">
      <formula>A35="FERIADO"</formula>
    </cfRule>
    <cfRule type="expression" dxfId="3996" priority="1963">
      <formula>A35="NTRAB"</formula>
    </cfRule>
    <cfRule type="expression" dxfId="3995" priority="1964">
      <formula>A35="FÉRIAS"</formula>
    </cfRule>
    <cfRule type="expression" dxfId="3994" priority="1965">
      <formula>A35="ATESTADO"</formula>
    </cfRule>
  </conditionalFormatting>
  <conditionalFormatting sqref="A36">
    <cfRule type="containsText" dxfId="3993" priority="1961" operator="containsText" text="ATESTADO">
      <formula>NOT(ISERROR(SEARCH("ATESTADO",A36)))</formula>
    </cfRule>
  </conditionalFormatting>
  <conditionalFormatting sqref="A35:A36 A38">
    <cfRule type="containsText" dxfId="3992" priority="1960" operator="containsText" text="HOJE">
      <formula>NOT(ISERROR(SEARCH("HOJE",A35)))</formula>
    </cfRule>
  </conditionalFormatting>
  <conditionalFormatting sqref="A42">
    <cfRule type="containsText" dxfId="3991" priority="1958" operator="containsText" text="NTRAB">
      <formula>NOT(ISERROR(SEARCH("NTRAB",A42)))</formula>
    </cfRule>
    <cfRule type="containsText" dxfId="3990" priority="1959" operator="containsText" text="FERIADO">
      <formula>NOT(ISERROR(SEARCH("FERIADO",A42)))</formula>
    </cfRule>
  </conditionalFormatting>
  <conditionalFormatting sqref="A42">
    <cfRule type="containsText" dxfId="3989" priority="1957" operator="containsText" text="FÉRIAS">
      <formula>NOT(ISERROR(SEARCH("FÉRIAS",A42)))</formula>
    </cfRule>
  </conditionalFormatting>
  <conditionalFormatting sqref="A39">
    <cfRule type="containsText" dxfId="3988" priority="1955" operator="containsText" text="NTRAB">
      <formula>NOT(ISERROR(SEARCH("NTRAB",A39)))</formula>
    </cfRule>
    <cfRule type="containsText" dxfId="3987" priority="1956" operator="containsText" text="FERIADO">
      <formula>NOT(ISERROR(SEARCH("FERIADO",A39)))</formula>
    </cfRule>
  </conditionalFormatting>
  <conditionalFormatting sqref="A39">
    <cfRule type="containsText" dxfId="3986" priority="1954" operator="containsText" text="FÉRIAS">
      <formula>NOT(ISERROR(SEARCH("FÉRIAS",A39)))</formula>
    </cfRule>
  </conditionalFormatting>
  <conditionalFormatting sqref="A39 A42">
    <cfRule type="containsText" dxfId="3985" priority="1953" operator="containsText" text="ATESTADO">
      <formula>NOT(ISERROR(SEARCH("ATESTADO",A39)))</formula>
    </cfRule>
  </conditionalFormatting>
  <conditionalFormatting sqref="A40">
    <cfRule type="containsText" dxfId="3984" priority="1951" operator="containsText" text="NTRAB">
      <formula>NOT(ISERROR(SEARCH("NTRAB",A40)))</formula>
    </cfRule>
    <cfRule type="containsText" dxfId="3983" priority="1952" operator="containsText" text="FERIADO">
      <formula>NOT(ISERROR(SEARCH("FERIADO",A40)))</formula>
    </cfRule>
  </conditionalFormatting>
  <conditionalFormatting sqref="A40">
    <cfRule type="containsText" dxfId="3982" priority="1950" operator="containsText" text="FÉRIAS">
      <formula>NOT(ISERROR(SEARCH("FÉRIAS",A40)))</formula>
    </cfRule>
  </conditionalFormatting>
  <conditionalFormatting sqref="A40">
    <cfRule type="expression" dxfId="3981" priority="1946">
      <formula>A39="FERIADO"</formula>
    </cfRule>
    <cfRule type="expression" dxfId="3980" priority="1947">
      <formula>A39="NTRAB"</formula>
    </cfRule>
    <cfRule type="expression" dxfId="3979" priority="1948">
      <formula>A39="FÉRIAS"</formula>
    </cfRule>
    <cfRule type="expression" dxfId="3978" priority="1949">
      <formula>A39="ATESTADO"</formula>
    </cfRule>
  </conditionalFormatting>
  <conditionalFormatting sqref="A40">
    <cfRule type="containsText" dxfId="3977" priority="1945" operator="containsText" text="ATESTADO">
      <formula>NOT(ISERROR(SEARCH("ATESTADO",A40)))</formula>
    </cfRule>
  </conditionalFormatting>
  <conditionalFormatting sqref="A39:A40 A42">
    <cfRule type="containsText" dxfId="3976" priority="1944" operator="containsText" text="HOJE">
      <formula>NOT(ISERROR(SEARCH("HOJE",A39)))</formula>
    </cfRule>
  </conditionalFormatting>
  <conditionalFormatting sqref="A13">
    <cfRule type="containsText" dxfId="3975" priority="1942" operator="containsText" text="NTRAB">
      <formula>NOT(ISERROR(SEARCH("NTRAB",A13)))</formula>
    </cfRule>
    <cfRule type="containsText" dxfId="3974" priority="1943" operator="containsText" text="FERIADO">
      <formula>NOT(ISERROR(SEARCH("FERIADO",A13)))</formula>
    </cfRule>
  </conditionalFormatting>
  <conditionalFormatting sqref="A13">
    <cfRule type="containsText" dxfId="3973" priority="1941" operator="containsText" text="FÉRIAS">
      <formula>NOT(ISERROR(SEARCH("FÉRIAS",A13)))</formula>
    </cfRule>
  </conditionalFormatting>
  <conditionalFormatting sqref="A13">
    <cfRule type="expression" dxfId="3972" priority="1937">
      <formula>A12="FERIADO"</formula>
    </cfRule>
    <cfRule type="expression" dxfId="3971" priority="1938">
      <formula>A12="NTRAB"</formula>
    </cfRule>
    <cfRule type="expression" dxfId="3970" priority="1939">
      <formula>A12="FÉRIAS"</formula>
    </cfRule>
    <cfRule type="expression" dxfId="3969" priority="1940">
      <formula>A12="ATESTADO"</formula>
    </cfRule>
  </conditionalFormatting>
  <conditionalFormatting sqref="A13">
    <cfRule type="containsText" dxfId="3968" priority="1936" operator="containsText" text="ATESTADO">
      <formula>NOT(ISERROR(SEARCH("ATESTADO",A13)))</formula>
    </cfRule>
  </conditionalFormatting>
  <conditionalFormatting sqref="A13">
    <cfRule type="expression" dxfId="3967" priority="1932">
      <formula>A11="ATESTADO"</formula>
    </cfRule>
    <cfRule type="expression" dxfId="3966" priority="1933">
      <formula>A11="FÉRIAS"</formula>
    </cfRule>
    <cfRule type="expression" dxfId="3965" priority="1934">
      <formula>A11="NTRAB"</formula>
    </cfRule>
    <cfRule type="expression" dxfId="3964" priority="1935">
      <formula>A11="FERIADO"</formula>
    </cfRule>
  </conditionalFormatting>
  <conditionalFormatting sqref="A13">
    <cfRule type="containsText" dxfId="3963" priority="1931" operator="containsText" text="HOJE">
      <formula>NOT(ISERROR(SEARCH("HOJE",A13)))</formula>
    </cfRule>
  </conditionalFormatting>
  <conditionalFormatting sqref="A17">
    <cfRule type="containsText" dxfId="3962" priority="1929" operator="containsText" text="NTRAB">
      <formula>NOT(ISERROR(SEARCH("NTRAB",A17)))</formula>
    </cfRule>
    <cfRule type="containsText" dxfId="3961" priority="1930" operator="containsText" text="FERIADO">
      <formula>NOT(ISERROR(SEARCH("FERIADO",A17)))</formula>
    </cfRule>
  </conditionalFormatting>
  <conditionalFormatting sqref="A17">
    <cfRule type="containsText" dxfId="3960" priority="1928" operator="containsText" text="FÉRIAS">
      <formula>NOT(ISERROR(SEARCH("FÉRIAS",A17)))</formula>
    </cfRule>
  </conditionalFormatting>
  <conditionalFormatting sqref="A17">
    <cfRule type="expression" dxfId="3959" priority="1924">
      <formula>A16="FERIADO"</formula>
    </cfRule>
    <cfRule type="expression" dxfId="3958" priority="1925">
      <formula>A16="NTRAB"</formula>
    </cfRule>
    <cfRule type="expression" dxfId="3957" priority="1926">
      <formula>A16="FÉRIAS"</formula>
    </cfRule>
    <cfRule type="expression" dxfId="3956" priority="1927">
      <formula>A16="ATESTADO"</formula>
    </cfRule>
  </conditionalFormatting>
  <conditionalFormatting sqref="A17">
    <cfRule type="containsText" dxfId="3955" priority="1923" operator="containsText" text="ATESTADO">
      <formula>NOT(ISERROR(SEARCH("ATESTADO",A17)))</formula>
    </cfRule>
  </conditionalFormatting>
  <conditionalFormatting sqref="A17">
    <cfRule type="expression" dxfId="3954" priority="1919">
      <formula>A15="ATESTADO"</formula>
    </cfRule>
    <cfRule type="expression" dxfId="3953" priority="1920">
      <formula>A15="FÉRIAS"</formula>
    </cfRule>
    <cfRule type="expression" dxfId="3952" priority="1921">
      <formula>A15="NTRAB"</formula>
    </cfRule>
    <cfRule type="expression" dxfId="3951" priority="1922">
      <formula>A15="FERIADO"</formula>
    </cfRule>
  </conditionalFormatting>
  <conditionalFormatting sqref="A17">
    <cfRule type="containsText" dxfId="3950" priority="1918" operator="containsText" text="HOJE">
      <formula>NOT(ISERROR(SEARCH("HOJE",A17)))</formula>
    </cfRule>
  </conditionalFormatting>
  <conditionalFormatting sqref="A21">
    <cfRule type="containsText" dxfId="3949" priority="1916" operator="containsText" text="NTRAB">
      <formula>NOT(ISERROR(SEARCH("NTRAB",A21)))</formula>
    </cfRule>
    <cfRule type="containsText" dxfId="3948" priority="1917" operator="containsText" text="FERIADO">
      <formula>NOT(ISERROR(SEARCH("FERIADO",A21)))</formula>
    </cfRule>
  </conditionalFormatting>
  <conditionalFormatting sqref="A21">
    <cfRule type="containsText" dxfId="3947" priority="1915" operator="containsText" text="FÉRIAS">
      <formula>NOT(ISERROR(SEARCH("FÉRIAS",A21)))</formula>
    </cfRule>
  </conditionalFormatting>
  <conditionalFormatting sqref="A21">
    <cfRule type="expression" dxfId="3946" priority="1911">
      <formula>A20="FERIADO"</formula>
    </cfRule>
    <cfRule type="expression" dxfId="3945" priority="1912">
      <formula>A20="NTRAB"</formula>
    </cfRule>
    <cfRule type="expression" dxfId="3944" priority="1913">
      <formula>A20="FÉRIAS"</formula>
    </cfRule>
    <cfRule type="expression" dxfId="3943" priority="1914">
      <formula>A20="ATESTADO"</formula>
    </cfRule>
  </conditionalFormatting>
  <conditionalFormatting sqref="A21">
    <cfRule type="containsText" dxfId="3942" priority="1910" operator="containsText" text="ATESTADO">
      <formula>NOT(ISERROR(SEARCH("ATESTADO",A21)))</formula>
    </cfRule>
  </conditionalFormatting>
  <conditionalFormatting sqref="A21">
    <cfRule type="expression" dxfId="3941" priority="1906">
      <formula>A19="ATESTADO"</formula>
    </cfRule>
    <cfRule type="expression" dxfId="3940" priority="1907">
      <formula>A19="FÉRIAS"</formula>
    </cfRule>
    <cfRule type="expression" dxfId="3939" priority="1908">
      <formula>A19="NTRAB"</formula>
    </cfRule>
    <cfRule type="expression" dxfId="3938" priority="1909">
      <formula>A19="FERIADO"</formula>
    </cfRule>
  </conditionalFormatting>
  <conditionalFormatting sqref="A21">
    <cfRule type="containsText" dxfId="3937" priority="1905" operator="containsText" text="HOJE">
      <formula>NOT(ISERROR(SEARCH("HOJE",A21)))</formula>
    </cfRule>
  </conditionalFormatting>
  <conditionalFormatting sqref="A25">
    <cfRule type="containsText" dxfId="3936" priority="1903" operator="containsText" text="NTRAB">
      <formula>NOT(ISERROR(SEARCH("NTRAB",A25)))</formula>
    </cfRule>
    <cfRule type="containsText" dxfId="3935" priority="1904" operator="containsText" text="FERIADO">
      <formula>NOT(ISERROR(SEARCH("FERIADO",A25)))</formula>
    </cfRule>
  </conditionalFormatting>
  <conditionalFormatting sqref="A25">
    <cfRule type="containsText" dxfId="3934" priority="1902" operator="containsText" text="FÉRIAS">
      <formula>NOT(ISERROR(SEARCH("FÉRIAS",A25)))</formula>
    </cfRule>
  </conditionalFormatting>
  <conditionalFormatting sqref="A25">
    <cfRule type="expression" dxfId="3933" priority="1898">
      <formula>A24="FERIADO"</formula>
    </cfRule>
    <cfRule type="expression" dxfId="3932" priority="1899">
      <formula>A24="NTRAB"</formula>
    </cfRule>
    <cfRule type="expression" dxfId="3931" priority="1900">
      <formula>A24="FÉRIAS"</formula>
    </cfRule>
    <cfRule type="expression" dxfId="3930" priority="1901">
      <formula>A24="ATESTADO"</formula>
    </cfRule>
  </conditionalFormatting>
  <conditionalFormatting sqref="A25">
    <cfRule type="containsText" dxfId="3929" priority="1897" operator="containsText" text="ATESTADO">
      <formula>NOT(ISERROR(SEARCH("ATESTADO",A25)))</formula>
    </cfRule>
  </conditionalFormatting>
  <conditionalFormatting sqref="A25">
    <cfRule type="expression" dxfId="3928" priority="1893">
      <formula>A23="ATESTADO"</formula>
    </cfRule>
    <cfRule type="expression" dxfId="3927" priority="1894">
      <formula>A23="FÉRIAS"</formula>
    </cfRule>
    <cfRule type="expression" dxfId="3926" priority="1895">
      <formula>A23="NTRAB"</formula>
    </cfRule>
    <cfRule type="expression" dxfId="3925" priority="1896">
      <formula>A23="FERIADO"</formula>
    </cfRule>
  </conditionalFormatting>
  <conditionalFormatting sqref="A25">
    <cfRule type="containsText" dxfId="3924" priority="1892" operator="containsText" text="HOJE">
      <formula>NOT(ISERROR(SEARCH("HOJE",A25)))</formula>
    </cfRule>
  </conditionalFormatting>
  <conditionalFormatting sqref="A29">
    <cfRule type="containsText" dxfId="3923" priority="1890" operator="containsText" text="NTRAB">
      <formula>NOT(ISERROR(SEARCH("NTRAB",A29)))</formula>
    </cfRule>
    <cfRule type="containsText" dxfId="3922" priority="1891" operator="containsText" text="FERIADO">
      <formula>NOT(ISERROR(SEARCH("FERIADO",A29)))</formula>
    </cfRule>
  </conditionalFormatting>
  <conditionalFormatting sqref="A29">
    <cfRule type="containsText" dxfId="3921" priority="1889" operator="containsText" text="FÉRIAS">
      <formula>NOT(ISERROR(SEARCH("FÉRIAS",A29)))</formula>
    </cfRule>
  </conditionalFormatting>
  <conditionalFormatting sqref="A29">
    <cfRule type="expression" dxfId="3920" priority="1885">
      <formula>A28="FERIADO"</formula>
    </cfRule>
    <cfRule type="expression" dxfId="3919" priority="1886">
      <formula>A28="NTRAB"</formula>
    </cfRule>
    <cfRule type="expression" dxfId="3918" priority="1887">
      <formula>A28="FÉRIAS"</formula>
    </cfRule>
    <cfRule type="expression" dxfId="3917" priority="1888">
      <formula>A28="ATESTADO"</formula>
    </cfRule>
  </conditionalFormatting>
  <conditionalFormatting sqref="A29">
    <cfRule type="containsText" dxfId="3916" priority="1884" operator="containsText" text="ATESTADO">
      <formula>NOT(ISERROR(SEARCH("ATESTADO",A29)))</formula>
    </cfRule>
  </conditionalFormatting>
  <conditionalFormatting sqref="A29">
    <cfRule type="expression" dxfId="3915" priority="1880">
      <formula>A27="ATESTADO"</formula>
    </cfRule>
    <cfRule type="expression" dxfId="3914" priority="1881">
      <formula>A27="FÉRIAS"</formula>
    </cfRule>
    <cfRule type="expression" dxfId="3913" priority="1882">
      <formula>A27="NTRAB"</formula>
    </cfRule>
    <cfRule type="expression" dxfId="3912" priority="1883">
      <formula>A27="FERIADO"</formula>
    </cfRule>
  </conditionalFormatting>
  <conditionalFormatting sqref="A29">
    <cfRule type="containsText" dxfId="3911" priority="1879" operator="containsText" text="HOJE">
      <formula>NOT(ISERROR(SEARCH("HOJE",A29)))</formula>
    </cfRule>
  </conditionalFormatting>
  <conditionalFormatting sqref="A33">
    <cfRule type="containsText" dxfId="3910" priority="1877" operator="containsText" text="NTRAB">
      <formula>NOT(ISERROR(SEARCH("NTRAB",A33)))</formula>
    </cfRule>
    <cfRule type="containsText" dxfId="3909" priority="1878" operator="containsText" text="FERIADO">
      <formula>NOT(ISERROR(SEARCH("FERIADO",A33)))</formula>
    </cfRule>
  </conditionalFormatting>
  <conditionalFormatting sqref="A33">
    <cfRule type="containsText" dxfId="3908" priority="1876" operator="containsText" text="FÉRIAS">
      <formula>NOT(ISERROR(SEARCH("FÉRIAS",A33)))</formula>
    </cfRule>
  </conditionalFormatting>
  <conditionalFormatting sqref="A33">
    <cfRule type="expression" dxfId="3907" priority="1872">
      <formula>A32="FERIADO"</formula>
    </cfRule>
    <cfRule type="expression" dxfId="3906" priority="1873">
      <formula>A32="NTRAB"</formula>
    </cfRule>
    <cfRule type="expression" dxfId="3905" priority="1874">
      <formula>A32="FÉRIAS"</formula>
    </cfRule>
    <cfRule type="expression" dxfId="3904" priority="1875">
      <formula>A32="ATESTADO"</formula>
    </cfRule>
  </conditionalFormatting>
  <conditionalFormatting sqref="A33">
    <cfRule type="containsText" dxfId="3903" priority="1871" operator="containsText" text="ATESTADO">
      <formula>NOT(ISERROR(SEARCH("ATESTADO",A33)))</formula>
    </cfRule>
  </conditionalFormatting>
  <conditionalFormatting sqref="A33">
    <cfRule type="expression" dxfId="3902" priority="1867">
      <formula>A31="ATESTADO"</formula>
    </cfRule>
    <cfRule type="expression" dxfId="3901" priority="1868">
      <formula>A31="FÉRIAS"</formula>
    </cfRule>
    <cfRule type="expression" dxfId="3900" priority="1869">
      <formula>A31="NTRAB"</formula>
    </cfRule>
    <cfRule type="expression" dxfId="3899" priority="1870">
      <formula>A31="FERIADO"</formula>
    </cfRule>
  </conditionalFormatting>
  <conditionalFormatting sqref="A33">
    <cfRule type="containsText" dxfId="3898" priority="1866" operator="containsText" text="HOJE">
      <formula>NOT(ISERROR(SEARCH("HOJE",A33)))</formula>
    </cfRule>
  </conditionalFormatting>
  <conditionalFormatting sqref="A37">
    <cfRule type="containsText" dxfId="3897" priority="1864" operator="containsText" text="NTRAB">
      <formula>NOT(ISERROR(SEARCH("NTRAB",A37)))</formula>
    </cfRule>
    <cfRule type="containsText" dxfId="3896" priority="1865" operator="containsText" text="FERIADO">
      <formula>NOT(ISERROR(SEARCH("FERIADO",A37)))</formula>
    </cfRule>
  </conditionalFormatting>
  <conditionalFormatting sqref="A37">
    <cfRule type="containsText" dxfId="3895" priority="1863" operator="containsText" text="FÉRIAS">
      <formula>NOT(ISERROR(SEARCH("FÉRIAS",A37)))</formula>
    </cfRule>
  </conditionalFormatting>
  <conditionalFormatting sqref="A37">
    <cfRule type="expression" dxfId="3894" priority="1859">
      <formula>A36="FERIADO"</formula>
    </cfRule>
    <cfRule type="expression" dxfId="3893" priority="1860">
      <formula>A36="NTRAB"</formula>
    </cfRule>
    <cfRule type="expression" dxfId="3892" priority="1861">
      <formula>A36="FÉRIAS"</formula>
    </cfRule>
    <cfRule type="expression" dxfId="3891" priority="1862">
      <formula>A36="ATESTADO"</formula>
    </cfRule>
  </conditionalFormatting>
  <conditionalFormatting sqref="A37">
    <cfRule type="containsText" dxfId="3890" priority="1858" operator="containsText" text="ATESTADO">
      <formula>NOT(ISERROR(SEARCH("ATESTADO",A37)))</formula>
    </cfRule>
  </conditionalFormatting>
  <conditionalFormatting sqref="A37">
    <cfRule type="expression" dxfId="3889" priority="1854">
      <formula>A35="ATESTADO"</formula>
    </cfRule>
    <cfRule type="expression" dxfId="3888" priority="1855">
      <formula>A35="FÉRIAS"</formula>
    </cfRule>
    <cfRule type="expression" dxfId="3887" priority="1856">
      <formula>A35="NTRAB"</formula>
    </cfRule>
    <cfRule type="expression" dxfId="3886" priority="1857">
      <formula>A35="FERIADO"</formula>
    </cfRule>
  </conditionalFormatting>
  <conditionalFormatting sqref="A37">
    <cfRule type="containsText" dxfId="3885" priority="1853" operator="containsText" text="HOJE">
      <formula>NOT(ISERROR(SEARCH("HOJE",A37)))</formula>
    </cfRule>
  </conditionalFormatting>
  <conditionalFormatting sqref="A41">
    <cfRule type="containsText" dxfId="3884" priority="1851" operator="containsText" text="NTRAB">
      <formula>NOT(ISERROR(SEARCH("NTRAB",A41)))</formula>
    </cfRule>
    <cfRule type="containsText" dxfId="3883" priority="1852" operator="containsText" text="FERIADO">
      <formula>NOT(ISERROR(SEARCH("FERIADO",A41)))</formula>
    </cfRule>
  </conditionalFormatting>
  <conditionalFormatting sqref="A41">
    <cfRule type="containsText" dxfId="3882" priority="1850" operator="containsText" text="FÉRIAS">
      <formula>NOT(ISERROR(SEARCH("FÉRIAS",A41)))</formula>
    </cfRule>
  </conditionalFormatting>
  <conditionalFormatting sqref="A41">
    <cfRule type="expression" dxfId="3881" priority="1846">
      <formula>A40="FERIADO"</formula>
    </cfRule>
    <cfRule type="expression" dxfId="3880" priority="1847">
      <formula>A40="NTRAB"</formula>
    </cfRule>
    <cfRule type="expression" dxfId="3879" priority="1848">
      <formula>A40="FÉRIAS"</formula>
    </cfRule>
    <cfRule type="expression" dxfId="3878" priority="1849">
      <formula>A40="ATESTADO"</formula>
    </cfRule>
  </conditionalFormatting>
  <conditionalFormatting sqref="A41">
    <cfRule type="containsText" dxfId="3877" priority="1845" operator="containsText" text="ATESTADO">
      <formula>NOT(ISERROR(SEARCH("ATESTADO",A41)))</formula>
    </cfRule>
  </conditionalFormatting>
  <conditionalFormatting sqref="A41">
    <cfRule type="expression" dxfId="3876" priority="1841">
      <formula>A39="ATESTADO"</formula>
    </cfRule>
    <cfRule type="expression" dxfId="3875" priority="1842">
      <formula>A39="FÉRIAS"</formula>
    </cfRule>
    <cfRule type="expression" dxfId="3874" priority="1843">
      <formula>A39="NTRAB"</formula>
    </cfRule>
    <cfRule type="expression" dxfId="3873" priority="1844">
      <formula>A39="FERIADO"</formula>
    </cfRule>
  </conditionalFormatting>
  <conditionalFormatting sqref="A41">
    <cfRule type="containsText" dxfId="3872" priority="1840" operator="containsText" text="HOJE">
      <formula>NOT(ISERROR(SEARCH("HOJE",A41)))</formula>
    </cfRule>
  </conditionalFormatting>
  <conditionalFormatting sqref="F6">
    <cfRule type="containsText" dxfId="3871" priority="1838" operator="containsText" text="NTRAB">
      <formula>NOT(ISERROR(SEARCH("NTRAB",F6)))</formula>
    </cfRule>
    <cfRule type="containsText" dxfId="3870" priority="1839" operator="containsText" text="FERIADO">
      <formula>NOT(ISERROR(SEARCH("FERIADO",F6)))</formula>
    </cfRule>
  </conditionalFormatting>
  <conditionalFormatting sqref="F6">
    <cfRule type="containsText" dxfId="3869" priority="1837" operator="containsText" text="FÉRIAS">
      <formula>NOT(ISERROR(SEARCH("FÉRIAS",F6)))</formula>
    </cfRule>
  </conditionalFormatting>
  <conditionalFormatting sqref="F3">
    <cfRule type="containsText" dxfId="3868" priority="1835" operator="containsText" text="NTRAB">
      <formula>NOT(ISERROR(SEARCH("NTRAB",F3)))</formula>
    </cfRule>
    <cfRule type="containsText" dxfId="3867" priority="1836" operator="containsText" text="FERIADO">
      <formula>NOT(ISERROR(SEARCH("FERIADO",F3)))</formula>
    </cfRule>
  </conditionalFormatting>
  <conditionalFormatting sqref="F3">
    <cfRule type="containsText" dxfId="3866" priority="1834" operator="containsText" text="FÉRIAS">
      <formula>NOT(ISERROR(SEARCH("FÉRIAS",F3)))</formula>
    </cfRule>
  </conditionalFormatting>
  <conditionalFormatting sqref="F3 F6">
    <cfRule type="containsText" dxfId="3865" priority="1833" operator="containsText" text="ATESTADO">
      <formula>NOT(ISERROR(SEARCH("ATESTADO",F3)))</formula>
    </cfRule>
  </conditionalFormatting>
  <conditionalFormatting sqref="F3 F6">
    <cfRule type="containsText" dxfId="3864" priority="1832" operator="containsText" text="HOJE">
      <formula>NOT(ISERROR(SEARCH("HOJE",F3)))</formula>
    </cfRule>
  </conditionalFormatting>
  <conditionalFormatting sqref="F10">
    <cfRule type="containsText" dxfId="3863" priority="1830" operator="containsText" text="NTRAB">
      <formula>NOT(ISERROR(SEARCH("NTRAB",F10)))</formula>
    </cfRule>
    <cfRule type="containsText" dxfId="3862" priority="1831" operator="containsText" text="FERIADO">
      <formula>NOT(ISERROR(SEARCH("FERIADO",F10)))</formula>
    </cfRule>
  </conditionalFormatting>
  <conditionalFormatting sqref="F10">
    <cfRule type="containsText" dxfId="3861" priority="1829" operator="containsText" text="FÉRIAS">
      <formula>NOT(ISERROR(SEARCH("FÉRIAS",F10)))</formula>
    </cfRule>
  </conditionalFormatting>
  <conditionalFormatting sqref="F7">
    <cfRule type="containsText" dxfId="3860" priority="1827" operator="containsText" text="NTRAB">
      <formula>NOT(ISERROR(SEARCH("NTRAB",F7)))</formula>
    </cfRule>
    <cfRule type="containsText" dxfId="3859" priority="1828" operator="containsText" text="FERIADO">
      <formula>NOT(ISERROR(SEARCH("FERIADO",F7)))</formula>
    </cfRule>
  </conditionalFormatting>
  <conditionalFormatting sqref="F7">
    <cfRule type="containsText" dxfId="3858" priority="1826" operator="containsText" text="FÉRIAS">
      <formula>NOT(ISERROR(SEARCH("FÉRIAS",F7)))</formula>
    </cfRule>
  </conditionalFormatting>
  <conditionalFormatting sqref="F7 F10">
    <cfRule type="containsText" dxfId="3857" priority="1825" operator="containsText" text="ATESTADO">
      <formula>NOT(ISERROR(SEARCH("ATESTADO",F7)))</formula>
    </cfRule>
  </conditionalFormatting>
  <conditionalFormatting sqref="F8">
    <cfRule type="containsText" dxfId="3856" priority="1823" operator="containsText" text="NTRAB">
      <formula>NOT(ISERROR(SEARCH("NTRAB",F8)))</formula>
    </cfRule>
    <cfRule type="containsText" dxfId="3855" priority="1824" operator="containsText" text="FERIADO">
      <formula>NOT(ISERROR(SEARCH("FERIADO",F8)))</formula>
    </cfRule>
  </conditionalFormatting>
  <conditionalFormatting sqref="F8">
    <cfRule type="containsText" dxfId="3854" priority="1822" operator="containsText" text="FÉRIAS">
      <formula>NOT(ISERROR(SEARCH("FÉRIAS",F8)))</formula>
    </cfRule>
  </conditionalFormatting>
  <conditionalFormatting sqref="F8">
    <cfRule type="expression" dxfId="3853" priority="1818">
      <formula>F7="FERIADO"</formula>
    </cfRule>
    <cfRule type="expression" dxfId="3852" priority="1819">
      <formula>F7="NTRAB"</formula>
    </cfRule>
    <cfRule type="expression" dxfId="3851" priority="1820">
      <formula>F7="FÉRIAS"</formula>
    </cfRule>
    <cfRule type="expression" dxfId="3850" priority="1821">
      <formula>F7="ATESTADO"</formula>
    </cfRule>
  </conditionalFormatting>
  <conditionalFormatting sqref="F8">
    <cfRule type="containsText" dxfId="3849" priority="1817" operator="containsText" text="ATESTADO">
      <formula>NOT(ISERROR(SEARCH("ATESTADO",F8)))</formula>
    </cfRule>
  </conditionalFormatting>
  <conditionalFormatting sqref="F9">
    <cfRule type="containsText" dxfId="3848" priority="1815" operator="containsText" text="NTRAB">
      <formula>NOT(ISERROR(SEARCH("NTRAB",F9)))</formula>
    </cfRule>
    <cfRule type="containsText" dxfId="3847" priority="1816" operator="containsText" text="FERIADO">
      <formula>NOT(ISERROR(SEARCH("FERIADO",F9)))</formula>
    </cfRule>
  </conditionalFormatting>
  <conditionalFormatting sqref="F9">
    <cfRule type="containsText" dxfId="3846" priority="1814" operator="containsText" text="FÉRIAS">
      <formula>NOT(ISERROR(SEARCH("FÉRIAS",F9)))</formula>
    </cfRule>
  </conditionalFormatting>
  <conditionalFormatting sqref="F9">
    <cfRule type="expression" dxfId="3845" priority="1810">
      <formula>F8="FERIADO"</formula>
    </cfRule>
    <cfRule type="expression" dxfId="3844" priority="1811">
      <formula>F8="NTRAB"</formula>
    </cfRule>
    <cfRule type="expression" dxfId="3843" priority="1812">
      <formula>F8="FÉRIAS"</formula>
    </cfRule>
    <cfRule type="expression" dxfId="3842" priority="1813">
      <formula>F8="ATESTADO"</formula>
    </cfRule>
  </conditionalFormatting>
  <conditionalFormatting sqref="F9">
    <cfRule type="containsText" dxfId="3841" priority="1809" operator="containsText" text="ATESTADO">
      <formula>NOT(ISERROR(SEARCH("ATESTADO",F9)))</formula>
    </cfRule>
  </conditionalFormatting>
  <conditionalFormatting sqref="F9">
    <cfRule type="expression" dxfId="3840" priority="1805">
      <formula>F7="ATESTADO"</formula>
    </cfRule>
    <cfRule type="expression" dxfId="3839" priority="1806">
      <formula>F7="FÉRIAS"</formula>
    </cfRule>
    <cfRule type="expression" dxfId="3838" priority="1807">
      <formula>F7="NTRAB"</formula>
    </cfRule>
    <cfRule type="expression" dxfId="3837" priority="1808">
      <formula>F7="FERIADO"</formula>
    </cfRule>
  </conditionalFormatting>
  <conditionalFormatting sqref="F7:F10">
    <cfRule type="containsText" dxfId="3836" priority="1804" operator="containsText" text="HOJE">
      <formula>NOT(ISERROR(SEARCH("HOJE",F7)))</formula>
    </cfRule>
  </conditionalFormatting>
  <conditionalFormatting sqref="F14">
    <cfRule type="containsText" dxfId="3835" priority="1802" operator="containsText" text="NTRAB">
      <formula>NOT(ISERROR(SEARCH("NTRAB",F14)))</formula>
    </cfRule>
    <cfRule type="containsText" dxfId="3834" priority="1803" operator="containsText" text="FERIADO">
      <formula>NOT(ISERROR(SEARCH("FERIADO",F14)))</formula>
    </cfRule>
  </conditionalFormatting>
  <conditionalFormatting sqref="F14">
    <cfRule type="containsText" dxfId="3833" priority="1801" operator="containsText" text="FÉRIAS">
      <formula>NOT(ISERROR(SEARCH("FÉRIAS",F14)))</formula>
    </cfRule>
  </conditionalFormatting>
  <conditionalFormatting sqref="F11">
    <cfRule type="containsText" dxfId="3832" priority="1799" operator="containsText" text="NTRAB">
      <formula>NOT(ISERROR(SEARCH("NTRAB",F11)))</formula>
    </cfRule>
    <cfRule type="containsText" dxfId="3831" priority="1800" operator="containsText" text="FERIADO">
      <formula>NOT(ISERROR(SEARCH("FERIADO",F11)))</formula>
    </cfRule>
  </conditionalFormatting>
  <conditionalFormatting sqref="F11">
    <cfRule type="containsText" dxfId="3830" priority="1798" operator="containsText" text="FÉRIAS">
      <formula>NOT(ISERROR(SEARCH("FÉRIAS",F11)))</formula>
    </cfRule>
  </conditionalFormatting>
  <conditionalFormatting sqref="F11 F14">
    <cfRule type="containsText" dxfId="3829" priority="1797" operator="containsText" text="ATESTADO">
      <formula>NOT(ISERROR(SEARCH("ATESTADO",F11)))</formula>
    </cfRule>
  </conditionalFormatting>
  <conditionalFormatting sqref="F12">
    <cfRule type="containsText" dxfId="3828" priority="1795" operator="containsText" text="NTRAB">
      <formula>NOT(ISERROR(SEARCH("NTRAB",F12)))</formula>
    </cfRule>
    <cfRule type="containsText" dxfId="3827" priority="1796" operator="containsText" text="FERIADO">
      <formula>NOT(ISERROR(SEARCH("FERIADO",F12)))</formula>
    </cfRule>
  </conditionalFormatting>
  <conditionalFormatting sqref="F12">
    <cfRule type="containsText" dxfId="3826" priority="1794" operator="containsText" text="FÉRIAS">
      <formula>NOT(ISERROR(SEARCH("FÉRIAS",F12)))</formula>
    </cfRule>
  </conditionalFormatting>
  <conditionalFormatting sqref="F12">
    <cfRule type="expression" dxfId="3825" priority="1790">
      <formula>F11="FERIADO"</formula>
    </cfRule>
    <cfRule type="expression" dxfId="3824" priority="1791">
      <formula>F11="NTRAB"</formula>
    </cfRule>
    <cfRule type="expression" dxfId="3823" priority="1792">
      <formula>F11="FÉRIAS"</formula>
    </cfRule>
    <cfRule type="expression" dxfId="3822" priority="1793">
      <formula>F11="ATESTADO"</formula>
    </cfRule>
  </conditionalFormatting>
  <conditionalFormatting sqref="F12">
    <cfRule type="containsText" dxfId="3821" priority="1789" operator="containsText" text="ATESTADO">
      <formula>NOT(ISERROR(SEARCH("ATESTADO",F12)))</formula>
    </cfRule>
  </conditionalFormatting>
  <conditionalFormatting sqref="F11:F12 F14">
    <cfRule type="containsText" dxfId="3820" priority="1788" operator="containsText" text="HOJE">
      <formula>NOT(ISERROR(SEARCH("HOJE",F11)))</formula>
    </cfRule>
  </conditionalFormatting>
  <conditionalFormatting sqref="F18">
    <cfRule type="containsText" dxfId="3819" priority="1786" operator="containsText" text="NTRAB">
      <formula>NOT(ISERROR(SEARCH("NTRAB",F18)))</formula>
    </cfRule>
    <cfRule type="containsText" dxfId="3818" priority="1787" operator="containsText" text="FERIADO">
      <formula>NOT(ISERROR(SEARCH("FERIADO",F18)))</formula>
    </cfRule>
  </conditionalFormatting>
  <conditionalFormatting sqref="F18">
    <cfRule type="containsText" dxfId="3817" priority="1785" operator="containsText" text="FÉRIAS">
      <formula>NOT(ISERROR(SEARCH("FÉRIAS",F18)))</formula>
    </cfRule>
  </conditionalFormatting>
  <conditionalFormatting sqref="F15">
    <cfRule type="containsText" dxfId="3816" priority="1783" operator="containsText" text="NTRAB">
      <formula>NOT(ISERROR(SEARCH("NTRAB",F15)))</formula>
    </cfRule>
    <cfRule type="containsText" dxfId="3815" priority="1784" operator="containsText" text="FERIADO">
      <formula>NOT(ISERROR(SEARCH("FERIADO",F15)))</formula>
    </cfRule>
  </conditionalFormatting>
  <conditionalFormatting sqref="F15">
    <cfRule type="containsText" dxfId="3814" priority="1782" operator="containsText" text="FÉRIAS">
      <formula>NOT(ISERROR(SEARCH("FÉRIAS",F15)))</formula>
    </cfRule>
  </conditionalFormatting>
  <conditionalFormatting sqref="F15 F18">
    <cfRule type="containsText" dxfId="3813" priority="1781" operator="containsText" text="ATESTADO">
      <formula>NOT(ISERROR(SEARCH("ATESTADO",F15)))</formula>
    </cfRule>
  </conditionalFormatting>
  <conditionalFormatting sqref="F16">
    <cfRule type="containsText" dxfId="3812" priority="1779" operator="containsText" text="NTRAB">
      <formula>NOT(ISERROR(SEARCH("NTRAB",F16)))</formula>
    </cfRule>
    <cfRule type="containsText" dxfId="3811" priority="1780" operator="containsText" text="FERIADO">
      <formula>NOT(ISERROR(SEARCH("FERIADO",F16)))</formula>
    </cfRule>
  </conditionalFormatting>
  <conditionalFormatting sqref="F16">
    <cfRule type="containsText" dxfId="3810" priority="1778" operator="containsText" text="FÉRIAS">
      <formula>NOT(ISERROR(SEARCH("FÉRIAS",F16)))</formula>
    </cfRule>
  </conditionalFormatting>
  <conditionalFormatting sqref="F16">
    <cfRule type="expression" dxfId="3809" priority="1774">
      <formula>F15="FERIADO"</formula>
    </cfRule>
    <cfRule type="expression" dxfId="3808" priority="1775">
      <formula>F15="NTRAB"</formula>
    </cfRule>
    <cfRule type="expression" dxfId="3807" priority="1776">
      <formula>F15="FÉRIAS"</formula>
    </cfRule>
    <cfRule type="expression" dxfId="3806" priority="1777">
      <formula>F15="ATESTADO"</formula>
    </cfRule>
  </conditionalFormatting>
  <conditionalFormatting sqref="F16">
    <cfRule type="containsText" dxfId="3805" priority="1773" operator="containsText" text="ATESTADO">
      <formula>NOT(ISERROR(SEARCH("ATESTADO",F16)))</formula>
    </cfRule>
  </conditionalFormatting>
  <conditionalFormatting sqref="F15:F16 F18">
    <cfRule type="containsText" dxfId="3804" priority="1772" operator="containsText" text="HOJE">
      <formula>NOT(ISERROR(SEARCH("HOJE",F15)))</formula>
    </cfRule>
  </conditionalFormatting>
  <conditionalFormatting sqref="F22">
    <cfRule type="containsText" dxfId="3803" priority="1770" operator="containsText" text="NTRAB">
      <formula>NOT(ISERROR(SEARCH("NTRAB",F22)))</formula>
    </cfRule>
    <cfRule type="containsText" dxfId="3802" priority="1771" operator="containsText" text="FERIADO">
      <formula>NOT(ISERROR(SEARCH("FERIADO",F22)))</formula>
    </cfRule>
  </conditionalFormatting>
  <conditionalFormatting sqref="F22">
    <cfRule type="containsText" dxfId="3801" priority="1769" operator="containsText" text="FÉRIAS">
      <formula>NOT(ISERROR(SEARCH("FÉRIAS",F22)))</formula>
    </cfRule>
  </conditionalFormatting>
  <conditionalFormatting sqref="F19">
    <cfRule type="containsText" dxfId="3800" priority="1767" operator="containsText" text="NTRAB">
      <formula>NOT(ISERROR(SEARCH("NTRAB",F19)))</formula>
    </cfRule>
    <cfRule type="containsText" dxfId="3799" priority="1768" operator="containsText" text="FERIADO">
      <formula>NOT(ISERROR(SEARCH("FERIADO",F19)))</formula>
    </cfRule>
  </conditionalFormatting>
  <conditionalFormatting sqref="F19">
    <cfRule type="containsText" dxfId="3798" priority="1766" operator="containsText" text="FÉRIAS">
      <formula>NOT(ISERROR(SEARCH("FÉRIAS",F19)))</formula>
    </cfRule>
  </conditionalFormatting>
  <conditionalFormatting sqref="F19 F22">
    <cfRule type="containsText" dxfId="3797" priority="1765" operator="containsText" text="ATESTADO">
      <formula>NOT(ISERROR(SEARCH("ATESTADO",F19)))</formula>
    </cfRule>
  </conditionalFormatting>
  <conditionalFormatting sqref="F20">
    <cfRule type="containsText" dxfId="3796" priority="1763" operator="containsText" text="NTRAB">
      <formula>NOT(ISERROR(SEARCH("NTRAB",F20)))</formula>
    </cfRule>
    <cfRule type="containsText" dxfId="3795" priority="1764" operator="containsText" text="FERIADO">
      <formula>NOT(ISERROR(SEARCH("FERIADO",F20)))</formula>
    </cfRule>
  </conditionalFormatting>
  <conditionalFormatting sqref="F20">
    <cfRule type="containsText" dxfId="3794" priority="1762" operator="containsText" text="FÉRIAS">
      <formula>NOT(ISERROR(SEARCH("FÉRIAS",F20)))</formula>
    </cfRule>
  </conditionalFormatting>
  <conditionalFormatting sqref="F20">
    <cfRule type="expression" dxfId="3793" priority="1758">
      <formula>F19="FERIADO"</formula>
    </cfRule>
    <cfRule type="expression" dxfId="3792" priority="1759">
      <formula>F19="NTRAB"</formula>
    </cfRule>
    <cfRule type="expression" dxfId="3791" priority="1760">
      <formula>F19="FÉRIAS"</formula>
    </cfRule>
    <cfRule type="expression" dxfId="3790" priority="1761">
      <formula>F19="ATESTADO"</formula>
    </cfRule>
  </conditionalFormatting>
  <conditionalFormatting sqref="F20">
    <cfRule type="containsText" dxfId="3789" priority="1757" operator="containsText" text="ATESTADO">
      <formula>NOT(ISERROR(SEARCH("ATESTADO",F20)))</formula>
    </cfRule>
  </conditionalFormatting>
  <conditionalFormatting sqref="F19:F20 F22">
    <cfRule type="containsText" dxfId="3788" priority="1756" operator="containsText" text="HOJE">
      <formula>NOT(ISERROR(SEARCH("HOJE",F19)))</formula>
    </cfRule>
  </conditionalFormatting>
  <conditionalFormatting sqref="F26">
    <cfRule type="containsText" dxfId="3787" priority="1754" operator="containsText" text="NTRAB">
      <formula>NOT(ISERROR(SEARCH("NTRAB",F26)))</formula>
    </cfRule>
    <cfRule type="containsText" dxfId="3786" priority="1755" operator="containsText" text="FERIADO">
      <formula>NOT(ISERROR(SEARCH("FERIADO",F26)))</formula>
    </cfRule>
  </conditionalFormatting>
  <conditionalFormatting sqref="F26">
    <cfRule type="containsText" dxfId="3785" priority="1753" operator="containsText" text="FÉRIAS">
      <formula>NOT(ISERROR(SEARCH("FÉRIAS",F26)))</formula>
    </cfRule>
  </conditionalFormatting>
  <conditionalFormatting sqref="F23">
    <cfRule type="containsText" dxfId="3784" priority="1751" operator="containsText" text="NTRAB">
      <formula>NOT(ISERROR(SEARCH("NTRAB",F23)))</formula>
    </cfRule>
    <cfRule type="containsText" dxfId="3783" priority="1752" operator="containsText" text="FERIADO">
      <formula>NOT(ISERROR(SEARCH("FERIADO",F23)))</formula>
    </cfRule>
  </conditionalFormatting>
  <conditionalFormatting sqref="F23">
    <cfRule type="containsText" dxfId="3782" priority="1750" operator="containsText" text="FÉRIAS">
      <formula>NOT(ISERROR(SEARCH("FÉRIAS",F23)))</formula>
    </cfRule>
  </conditionalFormatting>
  <conditionalFormatting sqref="F23 F26">
    <cfRule type="containsText" dxfId="3781" priority="1749" operator="containsText" text="ATESTADO">
      <formula>NOT(ISERROR(SEARCH("ATESTADO",F23)))</formula>
    </cfRule>
  </conditionalFormatting>
  <conditionalFormatting sqref="F24">
    <cfRule type="containsText" dxfId="3780" priority="1747" operator="containsText" text="NTRAB">
      <formula>NOT(ISERROR(SEARCH("NTRAB",F24)))</formula>
    </cfRule>
    <cfRule type="containsText" dxfId="3779" priority="1748" operator="containsText" text="FERIADO">
      <formula>NOT(ISERROR(SEARCH("FERIADO",F24)))</formula>
    </cfRule>
  </conditionalFormatting>
  <conditionalFormatting sqref="F24">
    <cfRule type="containsText" dxfId="3778" priority="1746" operator="containsText" text="FÉRIAS">
      <formula>NOT(ISERROR(SEARCH("FÉRIAS",F24)))</formula>
    </cfRule>
  </conditionalFormatting>
  <conditionalFormatting sqref="F24">
    <cfRule type="expression" dxfId="3777" priority="1742">
      <formula>F23="FERIADO"</formula>
    </cfRule>
    <cfRule type="expression" dxfId="3776" priority="1743">
      <formula>F23="NTRAB"</formula>
    </cfRule>
    <cfRule type="expression" dxfId="3775" priority="1744">
      <formula>F23="FÉRIAS"</formula>
    </cfRule>
    <cfRule type="expression" dxfId="3774" priority="1745">
      <formula>F23="ATESTADO"</formula>
    </cfRule>
  </conditionalFormatting>
  <conditionalFormatting sqref="F24">
    <cfRule type="containsText" dxfId="3773" priority="1741" operator="containsText" text="ATESTADO">
      <formula>NOT(ISERROR(SEARCH("ATESTADO",F24)))</formula>
    </cfRule>
  </conditionalFormatting>
  <conditionalFormatting sqref="F23:F24 F26">
    <cfRule type="containsText" dxfId="3772" priority="1740" operator="containsText" text="HOJE">
      <formula>NOT(ISERROR(SEARCH("HOJE",F23)))</formula>
    </cfRule>
  </conditionalFormatting>
  <conditionalFormatting sqref="F30">
    <cfRule type="containsText" dxfId="3771" priority="1738" operator="containsText" text="NTRAB">
      <formula>NOT(ISERROR(SEARCH("NTRAB",F30)))</formula>
    </cfRule>
    <cfRule type="containsText" dxfId="3770" priority="1739" operator="containsText" text="FERIADO">
      <formula>NOT(ISERROR(SEARCH("FERIADO",F30)))</formula>
    </cfRule>
  </conditionalFormatting>
  <conditionalFormatting sqref="F30">
    <cfRule type="containsText" dxfId="3769" priority="1737" operator="containsText" text="FÉRIAS">
      <formula>NOT(ISERROR(SEARCH("FÉRIAS",F30)))</formula>
    </cfRule>
  </conditionalFormatting>
  <conditionalFormatting sqref="F27">
    <cfRule type="containsText" dxfId="3768" priority="1735" operator="containsText" text="NTRAB">
      <formula>NOT(ISERROR(SEARCH("NTRAB",F27)))</formula>
    </cfRule>
    <cfRule type="containsText" dxfId="3767" priority="1736" operator="containsText" text="FERIADO">
      <formula>NOT(ISERROR(SEARCH("FERIADO",F27)))</formula>
    </cfRule>
  </conditionalFormatting>
  <conditionalFormatting sqref="F27">
    <cfRule type="containsText" dxfId="3766" priority="1734" operator="containsText" text="FÉRIAS">
      <formula>NOT(ISERROR(SEARCH("FÉRIAS",F27)))</formula>
    </cfRule>
  </conditionalFormatting>
  <conditionalFormatting sqref="F27 F30">
    <cfRule type="containsText" dxfId="3765" priority="1733" operator="containsText" text="ATESTADO">
      <formula>NOT(ISERROR(SEARCH("ATESTADO",F27)))</formula>
    </cfRule>
  </conditionalFormatting>
  <conditionalFormatting sqref="F28">
    <cfRule type="containsText" dxfId="3764" priority="1731" operator="containsText" text="NTRAB">
      <formula>NOT(ISERROR(SEARCH("NTRAB",F28)))</formula>
    </cfRule>
    <cfRule type="containsText" dxfId="3763" priority="1732" operator="containsText" text="FERIADO">
      <formula>NOT(ISERROR(SEARCH("FERIADO",F28)))</formula>
    </cfRule>
  </conditionalFormatting>
  <conditionalFormatting sqref="F28">
    <cfRule type="containsText" dxfId="3762" priority="1730" operator="containsText" text="FÉRIAS">
      <formula>NOT(ISERROR(SEARCH("FÉRIAS",F28)))</formula>
    </cfRule>
  </conditionalFormatting>
  <conditionalFormatting sqref="F28">
    <cfRule type="expression" dxfId="3761" priority="1726">
      <formula>F27="FERIADO"</formula>
    </cfRule>
    <cfRule type="expression" dxfId="3760" priority="1727">
      <formula>F27="NTRAB"</formula>
    </cfRule>
    <cfRule type="expression" dxfId="3759" priority="1728">
      <formula>F27="FÉRIAS"</formula>
    </cfRule>
    <cfRule type="expression" dxfId="3758" priority="1729">
      <formula>F27="ATESTADO"</formula>
    </cfRule>
  </conditionalFormatting>
  <conditionalFormatting sqref="F28">
    <cfRule type="containsText" dxfId="3757" priority="1725" operator="containsText" text="ATESTADO">
      <formula>NOT(ISERROR(SEARCH("ATESTADO",F28)))</formula>
    </cfRule>
  </conditionalFormatting>
  <conditionalFormatting sqref="F27:F28 F30">
    <cfRule type="containsText" dxfId="3756" priority="1724" operator="containsText" text="HOJE">
      <formula>NOT(ISERROR(SEARCH("HOJE",F27)))</formula>
    </cfRule>
  </conditionalFormatting>
  <conditionalFormatting sqref="F34">
    <cfRule type="containsText" dxfId="3755" priority="1722" operator="containsText" text="NTRAB">
      <formula>NOT(ISERROR(SEARCH("NTRAB",F34)))</formula>
    </cfRule>
    <cfRule type="containsText" dxfId="3754" priority="1723" operator="containsText" text="FERIADO">
      <formula>NOT(ISERROR(SEARCH("FERIADO",F34)))</formula>
    </cfRule>
  </conditionalFormatting>
  <conditionalFormatting sqref="F34">
    <cfRule type="containsText" dxfId="3753" priority="1721" operator="containsText" text="FÉRIAS">
      <formula>NOT(ISERROR(SEARCH("FÉRIAS",F34)))</formula>
    </cfRule>
  </conditionalFormatting>
  <conditionalFormatting sqref="F31">
    <cfRule type="containsText" dxfId="3752" priority="1719" operator="containsText" text="NTRAB">
      <formula>NOT(ISERROR(SEARCH("NTRAB",F31)))</formula>
    </cfRule>
    <cfRule type="containsText" dxfId="3751" priority="1720" operator="containsText" text="FERIADO">
      <formula>NOT(ISERROR(SEARCH("FERIADO",F31)))</formula>
    </cfRule>
  </conditionalFormatting>
  <conditionalFormatting sqref="F31">
    <cfRule type="containsText" dxfId="3750" priority="1718" operator="containsText" text="FÉRIAS">
      <formula>NOT(ISERROR(SEARCH("FÉRIAS",F31)))</formula>
    </cfRule>
  </conditionalFormatting>
  <conditionalFormatting sqref="F31 F34">
    <cfRule type="containsText" dxfId="3749" priority="1717" operator="containsText" text="ATESTADO">
      <formula>NOT(ISERROR(SEARCH("ATESTADO",F31)))</formula>
    </cfRule>
  </conditionalFormatting>
  <conditionalFormatting sqref="F32">
    <cfRule type="containsText" dxfId="3748" priority="1715" operator="containsText" text="NTRAB">
      <formula>NOT(ISERROR(SEARCH("NTRAB",F32)))</formula>
    </cfRule>
    <cfRule type="containsText" dxfId="3747" priority="1716" operator="containsText" text="FERIADO">
      <formula>NOT(ISERROR(SEARCH("FERIADO",F32)))</formula>
    </cfRule>
  </conditionalFormatting>
  <conditionalFormatting sqref="F32">
    <cfRule type="containsText" dxfId="3746" priority="1714" operator="containsText" text="FÉRIAS">
      <formula>NOT(ISERROR(SEARCH("FÉRIAS",F32)))</formula>
    </cfRule>
  </conditionalFormatting>
  <conditionalFormatting sqref="F32">
    <cfRule type="expression" dxfId="3745" priority="1710">
      <formula>F31="FERIADO"</formula>
    </cfRule>
    <cfRule type="expression" dxfId="3744" priority="1711">
      <formula>F31="NTRAB"</formula>
    </cfRule>
    <cfRule type="expression" dxfId="3743" priority="1712">
      <formula>F31="FÉRIAS"</formula>
    </cfRule>
    <cfRule type="expression" dxfId="3742" priority="1713">
      <formula>F31="ATESTADO"</formula>
    </cfRule>
  </conditionalFormatting>
  <conditionalFormatting sqref="F32">
    <cfRule type="containsText" dxfId="3741" priority="1709" operator="containsText" text="ATESTADO">
      <formula>NOT(ISERROR(SEARCH("ATESTADO",F32)))</formula>
    </cfRule>
  </conditionalFormatting>
  <conditionalFormatting sqref="F31:F32 F34">
    <cfRule type="containsText" dxfId="3740" priority="1708" operator="containsText" text="HOJE">
      <formula>NOT(ISERROR(SEARCH("HOJE",F31)))</formula>
    </cfRule>
  </conditionalFormatting>
  <conditionalFormatting sqref="F38">
    <cfRule type="containsText" dxfId="3739" priority="1706" operator="containsText" text="NTRAB">
      <formula>NOT(ISERROR(SEARCH("NTRAB",F38)))</formula>
    </cfRule>
    <cfRule type="containsText" dxfId="3738" priority="1707" operator="containsText" text="FERIADO">
      <formula>NOT(ISERROR(SEARCH("FERIADO",F38)))</formula>
    </cfRule>
  </conditionalFormatting>
  <conditionalFormatting sqref="F38">
    <cfRule type="containsText" dxfId="3737" priority="1705" operator="containsText" text="FÉRIAS">
      <formula>NOT(ISERROR(SEARCH("FÉRIAS",F38)))</formula>
    </cfRule>
  </conditionalFormatting>
  <conditionalFormatting sqref="F35">
    <cfRule type="containsText" dxfId="3736" priority="1703" operator="containsText" text="NTRAB">
      <formula>NOT(ISERROR(SEARCH("NTRAB",F35)))</formula>
    </cfRule>
    <cfRule type="containsText" dxfId="3735" priority="1704" operator="containsText" text="FERIADO">
      <formula>NOT(ISERROR(SEARCH("FERIADO",F35)))</formula>
    </cfRule>
  </conditionalFormatting>
  <conditionalFormatting sqref="F35">
    <cfRule type="containsText" dxfId="3734" priority="1702" operator="containsText" text="FÉRIAS">
      <formula>NOT(ISERROR(SEARCH("FÉRIAS",F35)))</formula>
    </cfRule>
  </conditionalFormatting>
  <conditionalFormatting sqref="F35 F38">
    <cfRule type="containsText" dxfId="3733" priority="1701" operator="containsText" text="ATESTADO">
      <formula>NOT(ISERROR(SEARCH("ATESTADO",F35)))</formula>
    </cfRule>
  </conditionalFormatting>
  <conditionalFormatting sqref="F36">
    <cfRule type="containsText" dxfId="3732" priority="1699" operator="containsText" text="NTRAB">
      <formula>NOT(ISERROR(SEARCH("NTRAB",F36)))</formula>
    </cfRule>
    <cfRule type="containsText" dxfId="3731" priority="1700" operator="containsText" text="FERIADO">
      <formula>NOT(ISERROR(SEARCH("FERIADO",F36)))</formula>
    </cfRule>
  </conditionalFormatting>
  <conditionalFormatting sqref="F36">
    <cfRule type="containsText" dxfId="3730" priority="1698" operator="containsText" text="FÉRIAS">
      <formula>NOT(ISERROR(SEARCH("FÉRIAS",F36)))</formula>
    </cfRule>
  </conditionalFormatting>
  <conditionalFormatting sqref="F36">
    <cfRule type="expression" dxfId="3729" priority="1694">
      <formula>F35="FERIADO"</formula>
    </cfRule>
    <cfRule type="expression" dxfId="3728" priority="1695">
      <formula>F35="NTRAB"</formula>
    </cfRule>
    <cfRule type="expression" dxfId="3727" priority="1696">
      <formula>F35="FÉRIAS"</formula>
    </cfRule>
    <cfRule type="expression" dxfId="3726" priority="1697">
      <formula>F35="ATESTADO"</formula>
    </cfRule>
  </conditionalFormatting>
  <conditionalFormatting sqref="F36">
    <cfRule type="containsText" dxfId="3725" priority="1693" operator="containsText" text="ATESTADO">
      <formula>NOT(ISERROR(SEARCH("ATESTADO",F36)))</formula>
    </cfRule>
  </conditionalFormatting>
  <conditionalFormatting sqref="F35:F36 F38">
    <cfRule type="containsText" dxfId="3724" priority="1692" operator="containsText" text="HOJE">
      <formula>NOT(ISERROR(SEARCH("HOJE",F35)))</formula>
    </cfRule>
  </conditionalFormatting>
  <conditionalFormatting sqref="F42">
    <cfRule type="containsText" dxfId="3723" priority="1690" operator="containsText" text="NTRAB">
      <formula>NOT(ISERROR(SEARCH("NTRAB",F42)))</formula>
    </cfRule>
    <cfRule type="containsText" dxfId="3722" priority="1691" operator="containsText" text="FERIADO">
      <formula>NOT(ISERROR(SEARCH("FERIADO",F42)))</formula>
    </cfRule>
  </conditionalFormatting>
  <conditionalFormatting sqref="F42">
    <cfRule type="containsText" dxfId="3721" priority="1689" operator="containsText" text="FÉRIAS">
      <formula>NOT(ISERROR(SEARCH("FÉRIAS",F42)))</formula>
    </cfRule>
  </conditionalFormatting>
  <conditionalFormatting sqref="F39">
    <cfRule type="containsText" dxfId="3720" priority="1687" operator="containsText" text="NTRAB">
      <formula>NOT(ISERROR(SEARCH("NTRAB",F39)))</formula>
    </cfRule>
    <cfRule type="containsText" dxfId="3719" priority="1688" operator="containsText" text="FERIADO">
      <formula>NOT(ISERROR(SEARCH("FERIADO",F39)))</formula>
    </cfRule>
  </conditionalFormatting>
  <conditionalFormatting sqref="F39">
    <cfRule type="containsText" dxfId="3718" priority="1686" operator="containsText" text="FÉRIAS">
      <formula>NOT(ISERROR(SEARCH("FÉRIAS",F39)))</formula>
    </cfRule>
  </conditionalFormatting>
  <conditionalFormatting sqref="F39 F42">
    <cfRule type="containsText" dxfId="3717" priority="1685" operator="containsText" text="ATESTADO">
      <formula>NOT(ISERROR(SEARCH("ATESTADO",F39)))</formula>
    </cfRule>
  </conditionalFormatting>
  <conditionalFormatting sqref="F40">
    <cfRule type="containsText" dxfId="3716" priority="1683" operator="containsText" text="NTRAB">
      <formula>NOT(ISERROR(SEARCH("NTRAB",F40)))</formula>
    </cfRule>
    <cfRule type="containsText" dxfId="3715" priority="1684" operator="containsText" text="FERIADO">
      <formula>NOT(ISERROR(SEARCH("FERIADO",F40)))</formula>
    </cfRule>
  </conditionalFormatting>
  <conditionalFormatting sqref="F40">
    <cfRule type="containsText" dxfId="3714" priority="1682" operator="containsText" text="FÉRIAS">
      <formula>NOT(ISERROR(SEARCH("FÉRIAS",F40)))</formula>
    </cfRule>
  </conditionalFormatting>
  <conditionalFormatting sqref="F40">
    <cfRule type="expression" dxfId="3713" priority="1678">
      <formula>F39="FERIADO"</formula>
    </cfRule>
    <cfRule type="expression" dxfId="3712" priority="1679">
      <formula>F39="NTRAB"</formula>
    </cfRule>
    <cfRule type="expression" dxfId="3711" priority="1680">
      <formula>F39="FÉRIAS"</formula>
    </cfRule>
    <cfRule type="expression" dxfId="3710" priority="1681">
      <formula>F39="ATESTADO"</formula>
    </cfRule>
  </conditionalFormatting>
  <conditionalFormatting sqref="F40">
    <cfRule type="containsText" dxfId="3709" priority="1677" operator="containsText" text="ATESTADO">
      <formula>NOT(ISERROR(SEARCH("ATESTADO",F40)))</formula>
    </cfRule>
  </conditionalFormatting>
  <conditionalFormatting sqref="F39:F40 F42">
    <cfRule type="containsText" dxfId="3708" priority="1676" operator="containsText" text="HOJE">
      <formula>NOT(ISERROR(SEARCH("HOJE",F39)))</formula>
    </cfRule>
  </conditionalFormatting>
  <conditionalFormatting sqref="F13">
    <cfRule type="containsText" dxfId="3707" priority="1674" operator="containsText" text="NTRAB">
      <formula>NOT(ISERROR(SEARCH("NTRAB",F13)))</formula>
    </cfRule>
    <cfRule type="containsText" dxfId="3706" priority="1675" operator="containsText" text="FERIADO">
      <formula>NOT(ISERROR(SEARCH("FERIADO",F13)))</formula>
    </cfRule>
  </conditionalFormatting>
  <conditionalFormatting sqref="F13">
    <cfRule type="containsText" dxfId="3705" priority="1673" operator="containsText" text="FÉRIAS">
      <formula>NOT(ISERROR(SEARCH("FÉRIAS",F13)))</formula>
    </cfRule>
  </conditionalFormatting>
  <conditionalFormatting sqref="F13">
    <cfRule type="expression" dxfId="3704" priority="1669">
      <formula>F12="FERIADO"</formula>
    </cfRule>
    <cfRule type="expression" dxfId="3703" priority="1670">
      <formula>F12="NTRAB"</formula>
    </cfRule>
    <cfRule type="expression" dxfId="3702" priority="1671">
      <formula>F12="FÉRIAS"</formula>
    </cfRule>
    <cfRule type="expression" dxfId="3701" priority="1672">
      <formula>F12="ATESTADO"</formula>
    </cfRule>
  </conditionalFormatting>
  <conditionalFormatting sqref="F13">
    <cfRule type="containsText" dxfId="3700" priority="1668" operator="containsText" text="ATESTADO">
      <formula>NOT(ISERROR(SEARCH("ATESTADO",F13)))</formula>
    </cfRule>
  </conditionalFormatting>
  <conditionalFormatting sqref="F13">
    <cfRule type="expression" dxfId="3699" priority="1664">
      <formula>F11="ATESTADO"</formula>
    </cfRule>
    <cfRule type="expression" dxfId="3698" priority="1665">
      <formula>F11="FÉRIAS"</formula>
    </cfRule>
    <cfRule type="expression" dxfId="3697" priority="1666">
      <formula>F11="NTRAB"</formula>
    </cfRule>
    <cfRule type="expression" dxfId="3696" priority="1667">
      <formula>F11="FERIADO"</formula>
    </cfRule>
  </conditionalFormatting>
  <conditionalFormatting sqref="F13">
    <cfRule type="containsText" dxfId="3695" priority="1663" operator="containsText" text="HOJE">
      <formula>NOT(ISERROR(SEARCH("HOJE",F13)))</formula>
    </cfRule>
  </conditionalFormatting>
  <conditionalFormatting sqref="F17">
    <cfRule type="containsText" dxfId="3694" priority="1661" operator="containsText" text="NTRAB">
      <formula>NOT(ISERROR(SEARCH("NTRAB",F17)))</formula>
    </cfRule>
    <cfRule type="containsText" dxfId="3693" priority="1662" operator="containsText" text="FERIADO">
      <formula>NOT(ISERROR(SEARCH("FERIADO",F17)))</formula>
    </cfRule>
  </conditionalFormatting>
  <conditionalFormatting sqref="F17">
    <cfRule type="containsText" dxfId="3692" priority="1660" operator="containsText" text="FÉRIAS">
      <formula>NOT(ISERROR(SEARCH("FÉRIAS",F17)))</formula>
    </cfRule>
  </conditionalFormatting>
  <conditionalFormatting sqref="F17">
    <cfRule type="expression" dxfId="3691" priority="1656">
      <formula>F16="FERIADO"</formula>
    </cfRule>
    <cfRule type="expression" dxfId="3690" priority="1657">
      <formula>F16="NTRAB"</formula>
    </cfRule>
    <cfRule type="expression" dxfId="3689" priority="1658">
      <formula>F16="FÉRIAS"</formula>
    </cfRule>
    <cfRule type="expression" dxfId="3688" priority="1659">
      <formula>F16="ATESTADO"</formula>
    </cfRule>
  </conditionalFormatting>
  <conditionalFormatting sqref="F17">
    <cfRule type="containsText" dxfId="3687" priority="1655" operator="containsText" text="ATESTADO">
      <formula>NOT(ISERROR(SEARCH("ATESTADO",F17)))</formula>
    </cfRule>
  </conditionalFormatting>
  <conditionalFormatting sqref="F17">
    <cfRule type="expression" dxfId="3686" priority="1651">
      <formula>F15="ATESTADO"</formula>
    </cfRule>
    <cfRule type="expression" dxfId="3685" priority="1652">
      <formula>F15="FÉRIAS"</formula>
    </cfRule>
    <cfRule type="expression" dxfId="3684" priority="1653">
      <formula>F15="NTRAB"</formula>
    </cfRule>
    <cfRule type="expression" dxfId="3683" priority="1654">
      <formula>F15="FERIADO"</formula>
    </cfRule>
  </conditionalFormatting>
  <conditionalFormatting sqref="F17">
    <cfRule type="containsText" dxfId="3682" priority="1650" operator="containsText" text="HOJE">
      <formula>NOT(ISERROR(SEARCH("HOJE",F17)))</formula>
    </cfRule>
  </conditionalFormatting>
  <conditionalFormatting sqref="F21">
    <cfRule type="containsText" dxfId="3681" priority="1648" operator="containsText" text="NTRAB">
      <formula>NOT(ISERROR(SEARCH("NTRAB",F21)))</formula>
    </cfRule>
    <cfRule type="containsText" dxfId="3680" priority="1649" operator="containsText" text="FERIADO">
      <formula>NOT(ISERROR(SEARCH("FERIADO",F21)))</formula>
    </cfRule>
  </conditionalFormatting>
  <conditionalFormatting sqref="F21">
    <cfRule type="containsText" dxfId="3679" priority="1647" operator="containsText" text="FÉRIAS">
      <formula>NOT(ISERROR(SEARCH("FÉRIAS",F21)))</formula>
    </cfRule>
  </conditionalFormatting>
  <conditionalFormatting sqref="F21">
    <cfRule type="expression" dxfId="3678" priority="1643">
      <formula>F20="FERIADO"</formula>
    </cfRule>
    <cfRule type="expression" dxfId="3677" priority="1644">
      <formula>F20="NTRAB"</formula>
    </cfRule>
    <cfRule type="expression" dxfId="3676" priority="1645">
      <formula>F20="FÉRIAS"</formula>
    </cfRule>
    <cfRule type="expression" dxfId="3675" priority="1646">
      <formula>F20="ATESTADO"</formula>
    </cfRule>
  </conditionalFormatting>
  <conditionalFormatting sqref="F21">
    <cfRule type="containsText" dxfId="3674" priority="1642" operator="containsText" text="ATESTADO">
      <formula>NOT(ISERROR(SEARCH("ATESTADO",F21)))</formula>
    </cfRule>
  </conditionalFormatting>
  <conditionalFormatting sqref="F21">
    <cfRule type="expression" dxfId="3673" priority="1638">
      <formula>F19="ATESTADO"</formula>
    </cfRule>
    <cfRule type="expression" dxfId="3672" priority="1639">
      <formula>F19="FÉRIAS"</formula>
    </cfRule>
    <cfRule type="expression" dxfId="3671" priority="1640">
      <formula>F19="NTRAB"</formula>
    </cfRule>
    <cfRule type="expression" dxfId="3670" priority="1641">
      <formula>F19="FERIADO"</formula>
    </cfRule>
  </conditionalFormatting>
  <conditionalFormatting sqref="F21">
    <cfRule type="containsText" dxfId="3669" priority="1637" operator="containsText" text="HOJE">
      <formula>NOT(ISERROR(SEARCH("HOJE",F21)))</formula>
    </cfRule>
  </conditionalFormatting>
  <conditionalFormatting sqref="F25">
    <cfRule type="containsText" dxfId="3668" priority="1635" operator="containsText" text="NTRAB">
      <formula>NOT(ISERROR(SEARCH("NTRAB",F25)))</formula>
    </cfRule>
    <cfRule type="containsText" dxfId="3667" priority="1636" operator="containsText" text="FERIADO">
      <formula>NOT(ISERROR(SEARCH("FERIADO",F25)))</formula>
    </cfRule>
  </conditionalFormatting>
  <conditionalFormatting sqref="F25">
    <cfRule type="containsText" dxfId="3666" priority="1634" operator="containsText" text="FÉRIAS">
      <formula>NOT(ISERROR(SEARCH("FÉRIAS",F25)))</formula>
    </cfRule>
  </conditionalFormatting>
  <conditionalFormatting sqref="F25">
    <cfRule type="expression" dxfId="3665" priority="1630">
      <formula>F24="FERIADO"</formula>
    </cfRule>
    <cfRule type="expression" dxfId="3664" priority="1631">
      <formula>F24="NTRAB"</formula>
    </cfRule>
    <cfRule type="expression" dxfId="3663" priority="1632">
      <formula>F24="FÉRIAS"</formula>
    </cfRule>
    <cfRule type="expression" dxfId="3662" priority="1633">
      <formula>F24="ATESTADO"</formula>
    </cfRule>
  </conditionalFormatting>
  <conditionalFormatting sqref="F25">
    <cfRule type="containsText" dxfId="3661" priority="1629" operator="containsText" text="ATESTADO">
      <formula>NOT(ISERROR(SEARCH("ATESTADO",F25)))</formula>
    </cfRule>
  </conditionalFormatting>
  <conditionalFormatting sqref="F25">
    <cfRule type="expression" dxfId="3660" priority="1625">
      <formula>F23="ATESTADO"</formula>
    </cfRule>
    <cfRule type="expression" dxfId="3659" priority="1626">
      <formula>F23="FÉRIAS"</formula>
    </cfRule>
    <cfRule type="expression" dxfId="3658" priority="1627">
      <formula>F23="NTRAB"</formula>
    </cfRule>
    <cfRule type="expression" dxfId="3657" priority="1628">
      <formula>F23="FERIADO"</formula>
    </cfRule>
  </conditionalFormatting>
  <conditionalFormatting sqref="F25">
    <cfRule type="containsText" dxfId="3656" priority="1624" operator="containsText" text="HOJE">
      <formula>NOT(ISERROR(SEARCH("HOJE",F25)))</formula>
    </cfRule>
  </conditionalFormatting>
  <conditionalFormatting sqref="F29">
    <cfRule type="containsText" dxfId="3655" priority="1622" operator="containsText" text="NTRAB">
      <formula>NOT(ISERROR(SEARCH("NTRAB",F29)))</formula>
    </cfRule>
    <cfRule type="containsText" dxfId="3654" priority="1623" operator="containsText" text="FERIADO">
      <formula>NOT(ISERROR(SEARCH("FERIADO",F29)))</formula>
    </cfRule>
  </conditionalFormatting>
  <conditionalFormatting sqref="F29">
    <cfRule type="containsText" dxfId="3653" priority="1621" operator="containsText" text="FÉRIAS">
      <formula>NOT(ISERROR(SEARCH("FÉRIAS",F29)))</formula>
    </cfRule>
  </conditionalFormatting>
  <conditionalFormatting sqref="F29">
    <cfRule type="expression" dxfId="3652" priority="1617">
      <formula>F28="FERIADO"</formula>
    </cfRule>
    <cfRule type="expression" dxfId="3651" priority="1618">
      <formula>F28="NTRAB"</formula>
    </cfRule>
    <cfRule type="expression" dxfId="3650" priority="1619">
      <formula>F28="FÉRIAS"</formula>
    </cfRule>
    <cfRule type="expression" dxfId="3649" priority="1620">
      <formula>F28="ATESTADO"</formula>
    </cfRule>
  </conditionalFormatting>
  <conditionalFormatting sqref="F29">
    <cfRule type="containsText" dxfId="3648" priority="1616" operator="containsText" text="ATESTADO">
      <formula>NOT(ISERROR(SEARCH("ATESTADO",F29)))</formula>
    </cfRule>
  </conditionalFormatting>
  <conditionalFormatting sqref="F29">
    <cfRule type="expression" dxfId="3647" priority="1612">
      <formula>F27="ATESTADO"</formula>
    </cfRule>
    <cfRule type="expression" dxfId="3646" priority="1613">
      <formula>F27="FÉRIAS"</formula>
    </cfRule>
    <cfRule type="expression" dxfId="3645" priority="1614">
      <formula>F27="NTRAB"</formula>
    </cfRule>
    <cfRule type="expression" dxfId="3644" priority="1615">
      <formula>F27="FERIADO"</formula>
    </cfRule>
  </conditionalFormatting>
  <conditionalFormatting sqref="F29">
    <cfRule type="containsText" dxfId="3643" priority="1611" operator="containsText" text="HOJE">
      <formula>NOT(ISERROR(SEARCH("HOJE",F29)))</formula>
    </cfRule>
  </conditionalFormatting>
  <conditionalFormatting sqref="F33">
    <cfRule type="containsText" dxfId="3642" priority="1609" operator="containsText" text="NTRAB">
      <formula>NOT(ISERROR(SEARCH("NTRAB",F33)))</formula>
    </cfRule>
    <cfRule type="containsText" dxfId="3641" priority="1610" operator="containsText" text="FERIADO">
      <formula>NOT(ISERROR(SEARCH("FERIADO",F33)))</formula>
    </cfRule>
  </conditionalFormatting>
  <conditionalFormatting sqref="F33">
    <cfRule type="containsText" dxfId="3640" priority="1608" operator="containsText" text="FÉRIAS">
      <formula>NOT(ISERROR(SEARCH("FÉRIAS",F33)))</formula>
    </cfRule>
  </conditionalFormatting>
  <conditionalFormatting sqref="F33">
    <cfRule type="expression" dxfId="3639" priority="1604">
      <formula>F32="FERIADO"</formula>
    </cfRule>
    <cfRule type="expression" dxfId="3638" priority="1605">
      <formula>F32="NTRAB"</formula>
    </cfRule>
    <cfRule type="expression" dxfId="3637" priority="1606">
      <formula>F32="FÉRIAS"</formula>
    </cfRule>
    <cfRule type="expression" dxfId="3636" priority="1607">
      <formula>F32="ATESTADO"</formula>
    </cfRule>
  </conditionalFormatting>
  <conditionalFormatting sqref="F33">
    <cfRule type="containsText" dxfId="3635" priority="1603" operator="containsText" text="ATESTADO">
      <formula>NOT(ISERROR(SEARCH("ATESTADO",F33)))</formula>
    </cfRule>
  </conditionalFormatting>
  <conditionalFormatting sqref="F33">
    <cfRule type="expression" dxfId="3634" priority="1599">
      <formula>F31="ATESTADO"</formula>
    </cfRule>
    <cfRule type="expression" dxfId="3633" priority="1600">
      <formula>F31="FÉRIAS"</formula>
    </cfRule>
    <cfRule type="expression" dxfId="3632" priority="1601">
      <formula>F31="NTRAB"</formula>
    </cfRule>
    <cfRule type="expression" dxfId="3631" priority="1602">
      <formula>F31="FERIADO"</formula>
    </cfRule>
  </conditionalFormatting>
  <conditionalFormatting sqref="F33">
    <cfRule type="containsText" dxfId="3630" priority="1598" operator="containsText" text="HOJE">
      <formula>NOT(ISERROR(SEARCH("HOJE",F33)))</formula>
    </cfRule>
  </conditionalFormatting>
  <conditionalFormatting sqref="F37">
    <cfRule type="containsText" dxfId="3629" priority="1596" operator="containsText" text="NTRAB">
      <formula>NOT(ISERROR(SEARCH("NTRAB",F37)))</formula>
    </cfRule>
    <cfRule type="containsText" dxfId="3628" priority="1597" operator="containsText" text="FERIADO">
      <formula>NOT(ISERROR(SEARCH("FERIADO",F37)))</formula>
    </cfRule>
  </conditionalFormatting>
  <conditionalFormatting sqref="F37">
    <cfRule type="containsText" dxfId="3627" priority="1595" operator="containsText" text="FÉRIAS">
      <formula>NOT(ISERROR(SEARCH("FÉRIAS",F37)))</formula>
    </cfRule>
  </conditionalFormatting>
  <conditionalFormatting sqref="F37">
    <cfRule type="expression" dxfId="3626" priority="1591">
      <formula>F36="FERIADO"</formula>
    </cfRule>
    <cfRule type="expression" dxfId="3625" priority="1592">
      <formula>F36="NTRAB"</formula>
    </cfRule>
    <cfRule type="expression" dxfId="3624" priority="1593">
      <formula>F36="FÉRIAS"</formula>
    </cfRule>
    <cfRule type="expression" dxfId="3623" priority="1594">
      <formula>F36="ATESTADO"</formula>
    </cfRule>
  </conditionalFormatting>
  <conditionalFormatting sqref="F37">
    <cfRule type="containsText" dxfId="3622" priority="1590" operator="containsText" text="ATESTADO">
      <formula>NOT(ISERROR(SEARCH("ATESTADO",F37)))</formula>
    </cfRule>
  </conditionalFormatting>
  <conditionalFormatting sqref="F37">
    <cfRule type="expression" dxfId="3621" priority="1586">
      <formula>F35="ATESTADO"</formula>
    </cfRule>
    <cfRule type="expression" dxfId="3620" priority="1587">
      <formula>F35="FÉRIAS"</formula>
    </cfRule>
    <cfRule type="expression" dxfId="3619" priority="1588">
      <formula>F35="NTRAB"</formula>
    </cfRule>
    <cfRule type="expression" dxfId="3618" priority="1589">
      <formula>F35="FERIADO"</formula>
    </cfRule>
  </conditionalFormatting>
  <conditionalFormatting sqref="F37">
    <cfRule type="containsText" dxfId="3617" priority="1585" operator="containsText" text="HOJE">
      <formula>NOT(ISERROR(SEARCH("HOJE",F37)))</formula>
    </cfRule>
  </conditionalFormatting>
  <conditionalFormatting sqref="F41">
    <cfRule type="containsText" dxfId="3616" priority="1583" operator="containsText" text="NTRAB">
      <formula>NOT(ISERROR(SEARCH("NTRAB",F41)))</formula>
    </cfRule>
    <cfRule type="containsText" dxfId="3615" priority="1584" operator="containsText" text="FERIADO">
      <formula>NOT(ISERROR(SEARCH("FERIADO",F41)))</formula>
    </cfRule>
  </conditionalFormatting>
  <conditionalFormatting sqref="F41">
    <cfRule type="containsText" dxfId="3614" priority="1582" operator="containsText" text="FÉRIAS">
      <formula>NOT(ISERROR(SEARCH("FÉRIAS",F41)))</formula>
    </cfRule>
  </conditionalFormatting>
  <conditionalFormatting sqref="F41">
    <cfRule type="expression" dxfId="3613" priority="1578">
      <formula>F40="FERIADO"</formula>
    </cfRule>
    <cfRule type="expression" dxfId="3612" priority="1579">
      <formula>F40="NTRAB"</formula>
    </cfRule>
    <cfRule type="expression" dxfId="3611" priority="1580">
      <formula>F40="FÉRIAS"</formula>
    </cfRule>
    <cfRule type="expression" dxfId="3610" priority="1581">
      <formula>F40="ATESTADO"</formula>
    </cfRule>
  </conditionalFormatting>
  <conditionalFormatting sqref="F41">
    <cfRule type="containsText" dxfId="3609" priority="1577" operator="containsText" text="ATESTADO">
      <formula>NOT(ISERROR(SEARCH("ATESTADO",F41)))</formula>
    </cfRule>
  </conditionalFormatting>
  <conditionalFormatting sqref="F41">
    <cfRule type="expression" dxfId="3608" priority="1573">
      <formula>F39="ATESTADO"</formula>
    </cfRule>
    <cfRule type="expression" dxfId="3607" priority="1574">
      <formula>F39="FÉRIAS"</formula>
    </cfRule>
    <cfRule type="expression" dxfId="3606" priority="1575">
      <formula>F39="NTRAB"</formula>
    </cfRule>
    <cfRule type="expression" dxfId="3605" priority="1576">
      <formula>F39="FERIADO"</formula>
    </cfRule>
  </conditionalFormatting>
  <conditionalFormatting sqref="F41">
    <cfRule type="containsText" dxfId="3604" priority="1572" operator="containsText" text="HOJE">
      <formula>NOT(ISERROR(SEARCH("HOJE",F41)))</formula>
    </cfRule>
  </conditionalFormatting>
  <conditionalFormatting sqref="F5">
    <cfRule type="containsText" dxfId="3603" priority="1570" operator="containsText" text="NTRAB">
      <formula>NOT(ISERROR(SEARCH("NTRAB",F5)))</formula>
    </cfRule>
    <cfRule type="containsText" dxfId="3602" priority="1571" operator="containsText" text="FERIADO">
      <formula>NOT(ISERROR(SEARCH("FERIADO",F5)))</formula>
    </cfRule>
  </conditionalFormatting>
  <conditionalFormatting sqref="F5">
    <cfRule type="containsText" dxfId="3601" priority="1569" operator="containsText" text="FÉRIAS">
      <formula>NOT(ISERROR(SEARCH("FÉRIAS",F5)))</formula>
    </cfRule>
  </conditionalFormatting>
  <conditionalFormatting sqref="F5">
    <cfRule type="expression" dxfId="3600" priority="1565">
      <formula>F4="FERIADO"</formula>
    </cfRule>
    <cfRule type="expression" dxfId="3599" priority="1566">
      <formula>F4="NTRAB"</formula>
    </cfRule>
    <cfRule type="expression" dxfId="3598" priority="1567">
      <formula>F4="FÉRIAS"</formula>
    </cfRule>
    <cfRule type="expression" dxfId="3597" priority="1568">
      <formula>F4="ATESTADO"</formula>
    </cfRule>
  </conditionalFormatting>
  <conditionalFormatting sqref="F5">
    <cfRule type="containsText" dxfId="3596" priority="1564" operator="containsText" text="ATESTADO">
      <formula>NOT(ISERROR(SEARCH("ATESTADO",F5)))</formula>
    </cfRule>
  </conditionalFormatting>
  <conditionalFormatting sqref="F5">
    <cfRule type="expression" dxfId="3595" priority="1560">
      <formula>F3="ATESTADO"</formula>
    </cfRule>
    <cfRule type="expression" dxfId="3594" priority="1561">
      <formula>F3="FÉRIAS"</formula>
    </cfRule>
    <cfRule type="expression" dxfId="3593" priority="1562">
      <formula>F3="NTRAB"</formula>
    </cfRule>
    <cfRule type="expression" dxfId="3592" priority="1563">
      <formula>F3="FERIADO"</formula>
    </cfRule>
  </conditionalFormatting>
  <conditionalFormatting sqref="F5">
    <cfRule type="containsText" dxfId="3591" priority="1559" operator="containsText" text="HOJE">
      <formula>NOT(ISERROR(SEARCH("HOJE",F5)))</formula>
    </cfRule>
  </conditionalFormatting>
  <conditionalFormatting sqref="F4">
    <cfRule type="containsText" dxfId="3590" priority="1557" operator="containsText" text="NTRAB">
      <formula>NOT(ISERROR(SEARCH("NTRAB",F4)))</formula>
    </cfRule>
    <cfRule type="containsText" dxfId="3589" priority="1558" operator="containsText" text="FERIADO">
      <formula>NOT(ISERROR(SEARCH("FERIADO",F4)))</formula>
    </cfRule>
  </conditionalFormatting>
  <conditionalFormatting sqref="F4">
    <cfRule type="containsText" dxfId="3588" priority="1556" operator="containsText" text="FÉRIAS">
      <formula>NOT(ISERROR(SEARCH("FÉRIAS",F4)))</formula>
    </cfRule>
  </conditionalFormatting>
  <conditionalFormatting sqref="F4">
    <cfRule type="expression" dxfId="3587" priority="1552">
      <formula>F3="FERIADO"</formula>
    </cfRule>
    <cfRule type="expression" dxfId="3586" priority="1553">
      <formula>F3="NTRAB"</formula>
    </cfRule>
    <cfRule type="expression" dxfId="3585" priority="1554">
      <formula>F3="FÉRIAS"</formula>
    </cfRule>
    <cfRule type="expression" dxfId="3584" priority="1555">
      <formula>F3="ATESTADO"</formula>
    </cfRule>
  </conditionalFormatting>
  <conditionalFormatting sqref="F4">
    <cfRule type="containsText" dxfId="3583" priority="1551" operator="containsText" text="ATESTADO">
      <formula>NOT(ISERROR(SEARCH("ATESTADO",F4)))</formula>
    </cfRule>
  </conditionalFormatting>
  <conditionalFormatting sqref="F4">
    <cfRule type="containsText" dxfId="3582" priority="1550" operator="containsText" text="HOJE">
      <formula>NOT(ISERROR(SEARCH("HOJE",F4)))</formula>
    </cfRule>
  </conditionalFormatting>
  <conditionalFormatting sqref="K6">
    <cfRule type="containsText" dxfId="3581" priority="1548" operator="containsText" text="NTRAB">
      <formula>NOT(ISERROR(SEARCH("NTRAB",K6)))</formula>
    </cfRule>
    <cfRule type="containsText" dxfId="3580" priority="1549" operator="containsText" text="FERIADO">
      <formula>NOT(ISERROR(SEARCH("FERIADO",K6)))</formula>
    </cfRule>
  </conditionalFormatting>
  <conditionalFormatting sqref="K6">
    <cfRule type="containsText" dxfId="3579" priority="1547" operator="containsText" text="FÉRIAS">
      <formula>NOT(ISERROR(SEARCH("FÉRIAS",K6)))</formula>
    </cfRule>
  </conditionalFormatting>
  <conditionalFormatting sqref="K3">
    <cfRule type="containsText" dxfId="3578" priority="1545" operator="containsText" text="NTRAB">
      <formula>NOT(ISERROR(SEARCH("NTRAB",K3)))</formula>
    </cfRule>
    <cfRule type="containsText" dxfId="3577" priority="1546" operator="containsText" text="FERIADO">
      <formula>NOT(ISERROR(SEARCH("FERIADO",K3)))</formula>
    </cfRule>
  </conditionalFormatting>
  <conditionalFormatting sqref="K3">
    <cfRule type="containsText" dxfId="3576" priority="1544" operator="containsText" text="FÉRIAS">
      <formula>NOT(ISERROR(SEARCH("FÉRIAS",K3)))</formula>
    </cfRule>
  </conditionalFormatting>
  <conditionalFormatting sqref="K3 K6">
    <cfRule type="containsText" dxfId="3575" priority="1543" operator="containsText" text="ATESTADO">
      <formula>NOT(ISERROR(SEARCH("ATESTADO",K3)))</formula>
    </cfRule>
  </conditionalFormatting>
  <conditionalFormatting sqref="K3 K6">
    <cfRule type="containsText" dxfId="3574" priority="1542" operator="containsText" text="HOJE">
      <formula>NOT(ISERROR(SEARCH("HOJE",K3)))</formula>
    </cfRule>
  </conditionalFormatting>
  <conditionalFormatting sqref="K10">
    <cfRule type="containsText" dxfId="3573" priority="1540" operator="containsText" text="NTRAB">
      <formula>NOT(ISERROR(SEARCH("NTRAB",K10)))</formula>
    </cfRule>
    <cfRule type="containsText" dxfId="3572" priority="1541" operator="containsText" text="FERIADO">
      <formula>NOT(ISERROR(SEARCH("FERIADO",K10)))</formula>
    </cfRule>
  </conditionalFormatting>
  <conditionalFormatting sqref="K10">
    <cfRule type="containsText" dxfId="3571" priority="1539" operator="containsText" text="FÉRIAS">
      <formula>NOT(ISERROR(SEARCH("FÉRIAS",K10)))</formula>
    </cfRule>
  </conditionalFormatting>
  <conditionalFormatting sqref="K7">
    <cfRule type="containsText" dxfId="3570" priority="1537" operator="containsText" text="NTRAB">
      <formula>NOT(ISERROR(SEARCH("NTRAB",K7)))</formula>
    </cfRule>
    <cfRule type="containsText" dxfId="3569" priority="1538" operator="containsText" text="FERIADO">
      <formula>NOT(ISERROR(SEARCH("FERIADO",K7)))</formula>
    </cfRule>
  </conditionalFormatting>
  <conditionalFormatting sqref="K7">
    <cfRule type="containsText" dxfId="3568" priority="1536" operator="containsText" text="FÉRIAS">
      <formula>NOT(ISERROR(SEARCH("FÉRIAS",K7)))</formula>
    </cfRule>
  </conditionalFormatting>
  <conditionalFormatting sqref="K7 K10">
    <cfRule type="containsText" dxfId="3567" priority="1535" operator="containsText" text="ATESTADO">
      <formula>NOT(ISERROR(SEARCH("ATESTADO",K7)))</formula>
    </cfRule>
  </conditionalFormatting>
  <conditionalFormatting sqref="K8">
    <cfRule type="containsText" dxfId="3566" priority="1533" operator="containsText" text="NTRAB">
      <formula>NOT(ISERROR(SEARCH("NTRAB",K8)))</formula>
    </cfRule>
    <cfRule type="containsText" dxfId="3565" priority="1534" operator="containsText" text="FERIADO">
      <formula>NOT(ISERROR(SEARCH("FERIADO",K8)))</formula>
    </cfRule>
  </conditionalFormatting>
  <conditionalFormatting sqref="K8">
    <cfRule type="containsText" dxfId="3564" priority="1532" operator="containsText" text="FÉRIAS">
      <formula>NOT(ISERROR(SEARCH("FÉRIAS",K8)))</formula>
    </cfRule>
  </conditionalFormatting>
  <conditionalFormatting sqref="K8">
    <cfRule type="expression" dxfId="3563" priority="1528">
      <formula>K7="FERIADO"</formula>
    </cfRule>
    <cfRule type="expression" dxfId="3562" priority="1529">
      <formula>K7="NTRAB"</formula>
    </cfRule>
    <cfRule type="expression" dxfId="3561" priority="1530">
      <formula>K7="FÉRIAS"</formula>
    </cfRule>
    <cfRule type="expression" dxfId="3560" priority="1531">
      <formula>K7="ATESTADO"</formula>
    </cfRule>
  </conditionalFormatting>
  <conditionalFormatting sqref="K8">
    <cfRule type="containsText" dxfId="3559" priority="1527" operator="containsText" text="ATESTADO">
      <formula>NOT(ISERROR(SEARCH("ATESTADO",K8)))</formula>
    </cfRule>
  </conditionalFormatting>
  <conditionalFormatting sqref="K9">
    <cfRule type="containsText" dxfId="3558" priority="1525" operator="containsText" text="NTRAB">
      <formula>NOT(ISERROR(SEARCH("NTRAB",K9)))</formula>
    </cfRule>
    <cfRule type="containsText" dxfId="3557" priority="1526" operator="containsText" text="FERIADO">
      <formula>NOT(ISERROR(SEARCH("FERIADO",K9)))</formula>
    </cfRule>
  </conditionalFormatting>
  <conditionalFormatting sqref="K9">
    <cfRule type="containsText" dxfId="3556" priority="1524" operator="containsText" text="FÉRIAS">
      <formula>NOT(ISERROR(SEARCH("FÉRIAS",K9)))</formula>
    </cfRule>
  </conditionalFormatting>
  <conditionalFormatting sqref="K9">
    <cfRule type="expression" dxfId="3555" priority="1520">
      <formula>K8="FERIADO"</formula>
    </cfRule>
    <cfRule type="expression" dxfId="3554" priority="1521">
      <formula>K8="NTRAB"</formula>
    </cfRule>
    <cfRule type="expression" dxfId="3553" priority="1522">
      <formula>K8="FÉRIAS"</formula>
    </cfRule>
    <cfRule type="expression" dxfId="3552" priority="1523">
      <formula>K8="ATESTADO"</formula>
    </cfRule>
  </conditionalFormatting>
  <conditionalFormatting sqref="K9">
    <cfRule type="containsText" dxfId="3551" priority="1519" operator="containsText" text="ATESTADO">
      <formula>NOT(ISERROR(SEARCH("ATESTADO",K9)))</formula>
    </cfRule>
  </conditionalFormatting>
  <conditionalFormatting sqref="K9">
    <cfRule type="expression" dxfId="3550" priority="1515">
      <formula>K7="ATESTADO"</formula>
    </cfRule>
    <cfRule type="expression" dxfId="3549" priority="1516">
      <formula>K7="FÉRIAS"</formula>
    </cfRule>
    <cfRule type="expression" dxfId="3548" priority="1517">
      <formula>K7="NTRAB"</formula>
    </cfRule>
    <cfRule type="expression" dxfId="3547" priority="1518">
      <formula>K7="FERIADO"</formula>
    </cfRule>
  </conditionalFormatting>
  <conditionalFormatting sqref="K7:K10">
    <cfRule type="containsText" dxfId="3546" priority="1514" operator="containsText" text="HOJE">
      <formula>NOT(ISERROR(SEARCH("HOJE",K7)))</formula>
    </cfRule>
  </conditionalFormatting>
  <conditionalFormatting sqref="K14">
    <cfRule type="containsText" dxfId="3545" priority="1512" operator="containsText" text="NTRAB">
      <formula>NOT(ISERROR(SEARCH("NTRAB",K14)))</formula>
    </cfRule>
    <cfRule type="containsText" dxfId="3544" priority="1513" operator="containsText" text="FERIADO">
      <formula>NOT(ISERROR(SEARCH("FERIADO",K14)))</formula>
    </cfRule>
  </conditionalFormatting>
  <conditionalFormatting sqref="K14">
    <cfRule type="containsText" dxfId="3543" priority="1511" operator="containsText" text="FÉRIAS">
      <formula>NOT(ISERROR(SEARCH("FÉRIAS",K14)))</formula>
    </cfRule>
  </conditionalFormatting>
  <conditionalFormatting sqref="K11">
    <cfRule type="containsText" dxfId="3542" priority="1509" operator="containsText" text="NTRAB">
      <formula>NOT(ISERROR(SEARCH("NTRAB",K11)))</formula>
    </cfRule>
    <cfRule type="containsText" dxfId="3541" priority="1510" operator="containsText" text="FERIADO">
      <formula>NOT(ISERROR(SEARCH("FERIADO",K11)))</formula>
    </cfRule>
  </conditionalFormatting>
  <conditionalFormatting sqref="K11">
    <cfRule type="containsText" dxfId="3540" priority="1508" operator="containsText" text="FÉRIAS">
      <formula>NOT(ISERROR(SEARCH("FÉRIAS",K11)))</formula>
    </cfRule>
  </conditionalFormatting>
  <conditionalFormatting sqref="K11 K14">
    <cfRule type="containsText" dxfId="3539" priority="1507" operator="containsText" text="ATESTADO">
      <formula>NOT(ISERROR(SEARCH("ATESTADO",K11)))</formula>
    </cfRule>
  </conditionalFormatting>
  <conditionalFormatting sqref="K12">
    <cfRule type="containsText" dxfId="3538" priority="1505" operator="containsText" text="NTRAB">
      <formula>NOT(ISERROR(SEARCH("NTRAB",K12)))</formula>
    </cfRule>
    <cfRule type="containsText" dxfId="3537" priority="1506" operator="containsText" text="FERIADO">
      <formula>NOT(ISERROR(SEARCH("FERIADO",K12)))</formula>
    </cfRule>
  </conditionalFormatting>
  <conditionalFormatting sqref="K12">
    <cfRule type="containsText" dxfId="3536" priority="1504" operator="containsText" text="FÉRIAS">
      <formula>NOT(ISERROR(SEARCH("FÉRIAS",K12)))</formula>
    </cfRule>
  </conditionalFormatting>
  <conditionalFormatting sqref="K12">
    <cfRule type="expression" dxfId="3535" priority="1500">
      <formula>K11="FERIADO"</formula>
    </cfRule>
    <cfRule type="expression" dxfId="3534" priority="1501">
      <formula>K11="NTRAB"</formula>
    </cfRule>
    <cfRule type="expression" dxfId="3533" priority="1502">
      <formula>K11="FÉRIAS"</formula>
    </cfRule>
    <cfRule type="expression" dxfId="3532" priority="1503">
      <formula>K11="ATESTADO"</formula>
    </cfRule>
  </conditionalFormatting>
  <conditionalFormatting sqref="K12">
    <cfRule type="containsText" dxfId="3531" priority="1499" operator="containsText" text="ATESTADO">
      <formula>NOT(ISERROR(SEARCH("ATESTADO",K12)))</formula>
    </cfRule>
  </conditionalFormatting>
  <conditionalFormatting sqref="K11:K12 K14">
    <cfRule type="containsText" dxfId="3530" priority="1498" operator="containsText" text="HOJE">
      <formula>NOT(ISERROR(SEARCH("HOJE",K11)))</formula>
    </cfRule>
  </conditionalFormatting>
  <conditionalFormatting sqref="K18">
    <cfRule type="containsText" dxfId="3529" priority="1496" operator="containsText" text="NTRAB">
      <formula>NOT(ISERROR(SEARCH("NTRAB",K18)))</formula>
    </cfRule>
    <cfRule type="containsText" dxfId="3528" priority="1497" operator="containsText" text="FERIADO">
      <formula>NOT(ISERROR(SEARCH("FERIADO",K18)))</formula>
    </cfRule>
  </conditionalFormatting>
  <conditionalFormatting sqref="K18">
    <cfRule type="containsText" dxfId="3527" priority="1495" operator="containsText" text="FÉRIAS">
      <formula>NOT(ISERROR(SEARCH("FÉRIAS",K18)))</formula>
    </cfRule>
  </conditionalFormatting>
  <conditionalFormatting sqref="K15">
    <cfRule type="containsText" dxfId="3526" priority="1493" operator="containsText" text="NTRAB">
      <formula>NOT(ISERROR(SEARCH("NTRAB",K15)))</formula>
    </cfRule>
    <cfRule type="containsText" dxfId="3525" priority="1494" operator="containsText" text="FERIADO">
      <formula>NOT(ISERROR(SEARCH("FERIADO",K15)))</formula>
    </cfRule>
  </conditionalFormatting>
  <conditionalFormatting sqref="K15">
    <cfRule type="containsText" dxfId="3524" priority="1492" operator="containsText" text="FÉRIAS">
      <formula>NOT(ISERROR(SEARCH("FÉRIAS",K15)))</formula>
    </cfRule>
  </conditionalFormatting>
  <conditionalFormatting sqref="K15 K18">
    <cfRule type="containsText" dxfId="3523" priority="1491" operator="containsText" text="ATESTADO">
      <formula>NOT(ISERROR(SEARCH("ATESTADO",K15)))</formula>
    </cfRule>
  </conditionalFormatting>
  <conditionalFormatting sqref="K16">
    <cfRule type="containsText" dxfId="3522" priority="1489" operator="containsText" text="NTRAB">
      <formula>NOT(ISERROR(SEARCH("NTRAB",K16)))</formula>
    </cfRule>
    <cfRule type="containsText" dxfId="3521" priority="1490" operator="containsText" text="FERIADO">
      <formula>NOT(ISERROR(SEARCH("FERIADO",K16)))</formula>
    </cfRule>
  </conditionalFormatting>
  <conditionalFormatting sqref="K16">
    <cfRule type="containsText" dxfId="3520" priority="1488" operator="containsText" text="FÉRIAS">
      <formula>NOT(ISERROR(SEARCH("FÉRIAS",K16)))</formula>
    </cfRule>
  </conditionalFormatting>
  <conditionalFormatting sqref="K16">
    <cfRule type="expression" dxfId="3519" priority="1484">
      <formula>K15="FERIADO"</formula>
    </cfRule>
    <cfRule type="expression" dxfId="3518" priority="1485">
      <formula>K15="NTRAB"</formula>
    </cfRule>
    <cfRule type="expression" dxfId="3517" priority="1486">
      <formula>K15="FÉRIAS"</formula>
    </cfRule>
    <cfRule type="expression" dxfId="3516" priority="1487">
      <formula>K15="ATESTADO"</formula>
    </cfRule>
  </conditionalFormatting>
  <conditionalFormatting sqref="K16">
    <cfRule type="containsText" dxfId="3515" priority="1483" operator="containsText" text="ATESTADO">
      <formula>NOT(ISERROR(SEARCH("ATESTADO",K16)))</formula>
    </cfRule>
  </conditionalFormatting>
  <conditionalFormatting sqref="K15:K16 K18">
    <cfRule type="containsText" dxfId="3514" priority="1482" operator="containsText" text="HOJE">
      <formula>NOT(ISERROR(SEARCH("HOJE",K15)))</formula>
    </cfRule>
  </conditionalFormatting>
  <conditionalFormatting sqref="K22">
    <cfRule type="containsText" dxfId="3513" priority="1480" operator="containsText" text="NTRAB">
      <formula>NOT(ISERROR(SEARCH("NTRAB",K22)))</formula>
    </cfRule>
    <cfRule type="containsText" dxfId="3512" priority="1481" operator="containsText" text="FERIADO">
      <formula>NOT(ISERROR(SEARCH("FERIADO",K22)))</formula>
    </cfRule>
  </conditionalFormatting>
  <conditionalFormatting sqref="K22">
    <cfRule type="containsText" dxfId="3511" priority="1479" operator="containsText" text="FÉRIAS">
      <formula>NOT(ISERROR(SEARCH("FÉRIAS",K22)))</formula>
    </cfRule>
  </conditionalFormatting>
  <conditionalFormatting sqref="K19">
    <cfRule type="containsText" dxfId="3510" priority="1477" operator="containsText" text="NTRAB">
      <formula>NOT(ISERROR(SEARCH("NTRAB",K19)))</formula>
    </cfRule>
    <cfRule type="containsText" dxfId="3509" priority="1478" operator="containsText" text="FERIADO">
      <formula>NOT(ISERROR(SEARCH("FERIADO",K19)))</formula>
    </cfRule>
  </conditionalFormatting>
  <conditionalFormatting sqref="K19">
    <cfRule type="containsText" dxfId="3508" priority="1476" operator="containsText" text="FÉRIAS">
      <formula>NOT(ISERROR(SEARCH("FÉRIAS",K19)))</formula>
    </cfRule>
  </conditionalFormatting>
  <conditionalFormatting sqref="K19 K22">
    <cfRule type="containsText" dxfId="3507" priority="1475" operator="containsText" text="ATESTADO">
      <formula>NOT(ISERROR(SEARCH("ATESTADO",K19)))</formula>
    </cfRule>
  </conditionalFormatting>
  <conditionalFormatting sqref="K20">
    <cfRule type="containsText" dxfId="3506" priority="1473" operator="containsText" text="NTRAB">
      <formula>NOT(ISERROR(SEARCH("NTRAB",K20)))</formula>
    </cfRule>
    <cfRule type="containsText" dxfId="3505" priority="1474" operator="containsText" text="FERIADO">
      <formula>NOT(ISERROR(SEARCH("FERIADO",K20)))</formula>
    </cfRule>
  </conditionalFormatting>
  <conditionalFormatting sqref="K20">
    <cfRule type="containsText" dxfId="3504" priority="1472" operator="containsText" text="FÉRIAS">
      <formula>NOT(ISERROR(SEARCH("FÉRIAS",K20)))</formula>
    </cfRule>
  </conditionalFormatting>
  <conditionalFormatting sqref="K20">
    <cfRule type="expression" dxfId="3503" priority="1468">
      <formula>K19="FERIADO"</formula>
    </cfRule>
    <cfRule type="expression" dxfId="3502" priority="1469">
      <formula>K19="NTRAB"</formula>
    </cfRule>
    <cfRule type="expression" dxfId="3501" priority="1470">
      <formula>K19="FÉRIAS"</formula>
    </cfRule>
    <cfRule type="expression" dxfId="3500" priority="1471">
      <formula>K19="ATESTADO"</formula>
    </cfRule>
  </conditionalFormatting>
  <conditionalFormatting sqref="K20">
    <cfRule type="containsText" dxfId="3499" priority="1467" operator="containsText" text="ATESTADO">
      <formula>NOT(ISERROR(SEARCH("ATESTADO",K20)))</formula>
    </cfRule>
  </conditionalFormatting>
  <conditionalFormatting sqref="K19:K20 K22">
    <cfRule type="containsText" dxfId="3498" priority="1466" operator="containsText" text="HOJE">
      <formula>NOT(ISERROR(SEARCH("HOJE",K19)))</formula>
    </cfRule>
  </conditionalFormatting>
  <conditionalFormatting sqref="K26">
    <cfRule type="containsText" dxfId="3497" priority="1464" operator="containsText" text="NTRAB">
      <formula>NOT(ISERROR(SEARCH("NTRAB",K26)))</formula>
    </cfRule>
    <cfRule type="containsText" dxfId="3496" priority="1465" operator="containsText" text="FERIADO">
      <formula>NOT(ISERROR(SEARCH("FERIADO",K26)))</formula>
    </cfRule>
  </conditionalFormatting>
  <conditionalFormatting sqref="K26">
    <cfRule type="containsText" dxfId="3495" priority="1463" operator="containsText" text="FÉRIAS">
      <formula>NOT(ISERROR(SEARCH("FÉRIAS",K26)))</formula>
    </cfRule>
  </conditionalFormatting>
  <conditionalFormatting sqref="K23">
    <cfRule type="containsText" dxfId="3494" priority="1461" operator="containsText" text="NTRAB">
      <formula>NOT(ISERROR(SEARCH("NTRAB",K23)))</formula>
    </cfRule>
    <cfRule type="containsText" dxfId="3493" priority="1462" operator="containsText" text="FERIADO">
      <formula>NOT(ISERROR(SEARCH("FERIADO",K23)))</formula>
    </cfRule>
  </conditionalFormatting>
  <conditionalFormatting sqref="K23">
    <cfRule type="containsText" dxfId="3492" priority="1460" operator="containsText" text="FÉRIAS">
      <formula>NOT(ISERROR(SEARCH("FÉRIAS",K23)))</formula>
    </cfRule>
  </conditionalFormatting>
  <conditionalFormatting sqref="K23 K26">
    <cfRule type="containsText" dxfId="3491" priority="1459" operator="containsText" text="ATESTADO">
      <formula>NOT(ISERROR(SEARCH("ATESTADO",K23)))</formula>
    </cfRule>
  </conditionalFormatting>
  <conditionalFormatting sqref="K24">
    <cfRule type="containsText" dxfId="3490" priority="1457" operator="containsText" text="NTRAB">
      <formula>NOT(ISERROR(SEARCH("NTRAB",K24)))</formula>
    </cfRule>
    <cfRule type="containsText" dxfId="3489" priority="1458" operator="containsText" text="FERIADO">
      <formula>NOT(ISERROR(SEARCH("FERIADO",K24)))</formula>
    </cfRule>
  </conditionalFormatting>
  <conditionalFormatting sqref="K24">
    <cfRule type="containsText" dxfId="3488" priority="1456" operator="containsText" text="FÉRIAS">
      <formula>NOT(ISERROR(SEARCH("FÉRIAS",K24)))</formula>
    </cfRule>
  </conditionalFormatting>
  <conditionalFormatting sqref="K24">
    <cfRule type="expression" dxfId="3487" priority="1452">
      <formula>K23="FERIADO"</formula>
    </cfRule>
    <cfRule type="expression" dxfId="3486" priority="1453">
      <formula>K23="NTRAB"</formula>
    </cfRule>
    <cfRule type="expression" dxfId="3485" priority="1454">
      <formula>K23="FÉRIAS"</formula>
    </cfRule>
    <cfRule type="expression" dxfId="3484" priority="1455">
      <formula>K23="ATESTADO"</formula>
    </cfRule>
  </conditionalFormatting>
  <conditionalFormatting sqref="K24">
    <cfRule type="containsText" dxfId="3483" priority="1451" operator="containsText" text="ATESTADO">
      <formula>NOT(ISERROR(SEARCH("ATESTADO",K24)))</formula>
    </cfRule>
  </conditionalFormatting>
  <conditionalFormatting sqref="K23:K24 K26">
    <cfRule type="containsText" dxfId="3482" priority="1450" operator="containsText" text="HOJE">
      <formula>NOT(ISERROR(SEARCH("HOJE",K23)))</formula>
    </cfRule>
  </conditionalFormatting>
  <conditionalFormatting sqref="K30">
    <cfRule type="containsText" dxfId="3481" priority="1448" operator="containsText" text="NTRAB">
      <formula>NOT(ISERROR(SEARCH("NTRAB",K30)))</formula>
    </cfRule>
    <cfRule type="containsText" dxfId="3480" priority="1449" operator="containsText" text="FERIADO">
      <formula>NOT(ISERROR(SEARCH("FERIADO",K30)))</formula>
    </cfRule>
  </conditionalFormatting>
  <conditionalFormatting sqref="K30">
    <cfRule type="containsText" dxfId="3479" priority="1447" operator="containsText" text="FÉRIAS">
      <formula>NOT(ISERROR(SEARCH("FÉRIAS",K30)))</formula>
    </cfRule>
  </conditionalFormatting>
  <conditionalFormatting sqref="K27">
    <cfRule type="containsText" dxfId="3478" priority="1445" operator="containsText" text="NTRAB">
      <formula>NOT(ISERROR(SEARCH("NTRAB",K27)))</formula>
    </cfRule>
    <cfRule type="containsText" dxfId="3477" priority="1446" operator="containsText" text="FERIADO">
      <formula>NOT(ISERROR(SEARCH("FERIADO",K27)))</formula>
    </cfRule>
  </conditionalFormatting>
  <conditionalFormatting sqref="K27">
    <cfRule type="containsText" dxfId="3476" priority="1444" operator="containsText" text="FÉRIAS">
      <formula>NOT(ISERROR(SEARCH("FÉRIAS",K27)))</formula>
    </cfRule>
  </conditionalFormatting>
  <conditionalFormatting sqref="K27 K30">
    <cfRule type="containsText" dxfId="3475" priority="1443" operator="containsText" text="ATESTADO">
      <formula>NOT(ISERROR(SEARCH("ATESTADO",K27)))</formula>
    </cfRule>
  </conditionalFormatting>
  <conditionalFormatting sqref="K28">
    <cfRule type="containsText" dxfId="3474" priority="1441" operator="containsText" text="NTRAB">
      <formula>NOT(ISERROR(SEARCH("NTRAB",K28)))</formula>
    </cfRule>
    <cfRule type="containsText" dxfId="3473" priority="1442" operator="containsText" text="FERIADO">
      <formula>NOT(ISERROR(SEARCH("FERIADO",K28)))</formula>
    </cfRule>
  </conditionalFormatting>
  <conditionalFormatting sqref="K28">
    <cfRule type="containsText" dxfId="3472" priority="1440" operator="containsText" text="FÉRIAS">
      <formula>NOT(ISERROR(SEARCH("FÉRIAS",K28)))</formula>
    </cfRule>
  </conditionalFormatting>
  <conditionalFormatting sqref="K28">
    <cfRule type="expression" dxfId="3471" priority="1436">
      <formula>K27="FERIADO"</formula>
    </cfRule>
    <cfRule type="expression" dxfId="3470" priority="1437">
      <formula>K27="NTRAB"</formula>
    </cfRule>
    <cfRule type="expression" dxfId="3469" priority="1438">
      <formula>K27="FÉRIAS"</formula>
    </cfRule>
    <cfRule type="expression" dxfId="3468" priority="1439">
      <formula>K27="ATESTADO"</formula>
    </cfRule>
  </conditionalFormatting>
  <conditionalFormatting sqref="K28">
    <cfRule type="containsText" dxfId="3467" priority="1435" operator="containsText" text="ATESTADO">
      <formula>NOT(ISERROR(SEARCH("ATESTADO",K28)))</formula>
    </cfRule>
  </conditionalFormatting>
  <conditionalFormatting sqref="K27:K28 K30">
    <cfRule type="containsText" dxfId="3466" priority="1434" operator="containsText" text="HOJE">
      <formula>NOT(ISERROR(SEARCH("HOJE",K27)))</formula>
    </cfRule>
  </conditionalFormatting>
  <conditionalFormatting sqref="K31">
    <cfRule type="containsText" dxfId="3465" priority="1432" operator="containsText" text="NTRAB">
      <formula>NOT(ISERROR(SEARCH("NTRAB",K31)))</formula>
    </cfRule>
    <cfRule type="containsText" dxfId="3464" priority="1433" operator="containsText" text="FERIADO">
      <formula>NOT(ISERROR(SEARCH("FERIADO",K31)))</formula>
    </cfRule>
  </conditionalFormatting>
  <conditionalFormatting sqref="K31">
    <cfRule type="containsText" dxfId="3463" priority="1431" operator="containsText" text="FÉRIAS">
      <formula>NOT(ISERROR(SEARCH("FÉRIAS",K31)))</formula>
    </cfRule>
  </conditionalFormatting>
  <conditionalFormatting sqref="K31">
    <cfRule type="containsText" dxfId="3462" priority="1430" operator="containsText" text="ATESTADO">
      <formula>NOT(ISERROR(SEARCH("ATESTADO",K31)))</formula>
    </cfRule>
  </conditionalFormatting>
  <conditionalFormatting sqref="K32">
    <cfRule type="containsText" dxfId="3461" priority="1428" operator="containsText" text="NTRAB">
      <formula>NOT(ISERROR(SEARCH("NTRAB",K32)))</formula>
    </cfRule>
    <cfRule type="containsText" dxfId="3460" priority="1429" operator="containsText" text="FERIADO">
      <formula>NOT(ISERROR(SEARCH("FERIADO",K32)))</formula>
    </cfRule>
  </conditionalFormatting>
  <conditionalFormatting sqref="K32">
    <cfRule type="containsText" dxfId="3459" priority="1427" operator="containsText" text="FÉRIAS">
      <formula>NOT(ISERROR(SEARCH("FÉRIAS",K32)))</formula>
    </cfRule>
  </conditionalFormatting>
  <conditionalFormatting sqref="K32">
    <cfRule type="expression" dxfId="3458" priority="1423">
      <formula>K31="FERIADO"</formula>
    </cfRule>
    <cfRule type="expression" dxfId="3457" priority="1424">
      <formula>K31="NTRAB"</formula>
    </cfRule>
    <cfRule type="expression" dxfId="3456" priority="1425">
      <formula>K31="FÉRIAS"</formula>
    </cfRule>
    <cfRule type="expression" dxfId="3455" priority="1426">
      <formula>K31="ATESTADO"</formula>
    </cfRule>
  </conditionalFormatting>
  <conditionalFormatting sqref="K32">
    <cfRule type="containsText" dxfId="3454" priority="1422" operator="containsText" text="ATESTADO">
      <formula>NOT(ISERROR(SEARCH("ATESTADO",K32)))</formula>
    </cfRule>
  </conditionalFormatting>
  <conditionalFormatting sqref="K31:K32">
    <cfRule type="containsText" dxfId="3453" priority="1421" operator="containsText" text="HOJE">
      <formula>NOT(ISERROR(SEARCH("HOJE",K31)))</formula>
    </cfRule>
  </conditionalFormatting>
  <conditionalFormatting sqref="K13">
    <cfRule type="containsText" dxfId="3452" priority="1419" operator="containsText" text="NTRAB">
      <formula>NOT(ISERROR(SEARCH("NTRAB",K13)))</formula>
    </cfRule>
    <cfRule type="containsText" dxfId="3451" priority="1420" operator="containsText" text="FERIADO">
      <formula>NOT(ISERROR(SEARCH("FERIADO",K13)))</formula>
    </cfRule>
  </conditionalFormatting>
  <conditionalFormatting sqref="K13">
    <cfRule type="containsText" dxfId="3450" priority="1418" operator="containsText" text="FÉRIAS">
      <formula>NOT(ISERROR(SEARCH("FÉRIAS",K13)))</formula>
    </cfRule>
  </conditionalFormatting>
  <conditionalFormatting sqref="K13">
    <cfRule type="expression" dxfId="3449" priority="1414">
      <formula>K12="FERIADO"</formula>
    </cfRule>
    <cfRule type="expression" dxfId="3448" priority="1415">
      <formula>K12="NTRAB"</formula>
    </cfRule>
    <cfRule type="expression" dxfId="3447" priority="1416">
      <formula>K12="FÉRIAS"</formula>
    </cfRule>
    <cfRule type="expression" dxfId="3446" priority="1417">
      <formula>K12="ATESTADO"</formula>
    </cfRule>
  </conditionalFormatting>
  <conditionalFormatting sqref="K13">
    <cfRule type="containsText" dxfId="3445" priority="1413" operator="containsText" text="ATESTADO">
      <formula>NOT(ISERROR(SEARCH("ATESTADO",K13)))</formula>
    </cfRule>
  </conditionalFormatting>
  <conditionalFormatting sqref="K13">
    <cfRule type="expression" dxfId="3444" priority="1409">
      <formula>K11="ATESTADO"</formula>
    </cfRule>
    <cfRule type="expression" dxfId="3443" priority="1410">
      <formula>K11="FÉRIAS"</formula>
    </cfRule>
    <cfRule type="expression" dxfId="3442" priority="1411">
      <formula>K11="NTRAB"</formula>
    </cfRule>
    <cfRule type="expression" dxfId="3441" priority="1412">
      <formula>K11="FERIADO"</formula>
    </cfRule>
  </conditionalFormatting>
  <conditionalFormatting sqref="K13">
    <cfRule type="containsText" dxfId="3440" priority="1408" operator="containsText" text="HOJE">
      <formula>NOT(ISERROR(SEARCH("HOJE",K13)))</formula>
    </cfRule>
  </conditionalFormatting>
  <conditionalFormatting sqref="K17">
    <cfRule type="containsText" dxfId="3439" priority="1406" operator="containsText" text="NTRAB">
      <formula>NOT(ISERROR(SEARCH("NTRAB",K17)))</formula>
    </cfRule>
    <cfRule type="containsText" dxfId="3438" priority="1407" operator="containsText" text="FERIADO">
      <formula>NOT(ISERROR(SEARCH("FERIADO",K17)))</formula>
    </cfRule>
  </conditionalFormatting>
  <conditionalFormatting sqref="K17">
    <cfRule type="containsText" dxfId="3437" priority="1405" operator="containsText" text="FÉRIAS">
      <formula>NOT(ISERROR(SEARCH("FÉRIAS",K17)))</formula>
    </cfRule>
  </conditionalFormatting>
  <conditionalFormatting sqref="K17">
    <cfRule type="expression" dxfId="3436" priority="1401">
      <formula>K16="FERIADO"</formula>
    </cfRule>
    <cfRule type="expression" dxfId="3435" priority="1402">
      <formula>K16="NTRAB"</formula>
    </cfRule>
    <cfRule type="expression" dxfId="3434" priority="1403">
      <formula>K16="FÉRIAS"</formula>
    </cfRule>
    <cfRule type="expression" dxfId="3433" priority="1404">
      <formula>K16="ATESTADO"</formula>
    </cfRule>
  </conditionalFormatting>
  <conditionalFormatting sqref="K17">
    <cfRule type="containsText" dxfId="3432" priority="1400" operator="containsText" text="ATESTADO">
      <formula>NOT(ISERROR(SEARCH("ATESTADO",K17)))</formula>
    </cfRule>
  </conditionalFormatting>
  <conditionalFormatting sqref="K17">
    <cfRule type="expression" dxfId="3431" priority="1396">
      <formula>K15="ATESTADO"</formula>
    </cfRule>
    <cfRule type="expression" dxfId="3430" priority="1397">
      <formula>K15="FÉRIAS"</formula>
    </cfRule>
    <cfRule type="expression" dxfId="3429" priority="1398">
      <formula>K15="NTRAB"</formula>
    </cfRule>
    <cfRule type="expression" dxfId="3428" priority="1399">
      <formula>K15="FERIADO"</formula>
    </cfRule>
  </conditionalFormatting>
  <conditionalFormatting sqref="K17">
    <cfRule type="containsText" dxfId="3427" priority="1395" operator="containsText" text="HOJE">
      <formula>NOT(ISERROR(SEARCH("HOJE",K17)))</formula>
    </cfRule>
  </conditionalFormatting>
  <conditionalFormatting sqref="K21">
    <cfRule type="containsText" dxfId="3426" priority="1393" operator="containsText" text="NTRAB">
      <formula>NOT(ISERROR(SEARCH("NTRAB",K21)))</formula>
    </cfRule>
    <cfRule type="containsText" dxfId="3425" priority="1394" operator="containsText" text="FERIADO">
      <formula>NOT(ISERROR(SEARCH("FERIADO",K21)))</formula>
    </cfRule>
  </conditionalFormatting>
  <conditionalFormatting sqref="K21">
    <cfRule type="containsText" dxfId="3424" priority="1392" operator="containsText" text="FÉRIAS">
      <formula>NOT(ISERROR(SEARCH("FÉRIAS",K21)))</formula>
    </cfRule>
  </conditionalFormatting>
  <conditionalFormatting sqref="K21">
    <cfRule type="expression" dxfId="3423" priority="1388">
      <formula>K20="FERIADO"</formula>
    </cfRule>
    <cfRule type="expression" dxfId="3422" priority="1389">
      <formula>K20="NTRAB"</formula>
    </cfRule>
    <cfRule type="expression" dxfId="3421" priority="1390">
      <formula>K20="FÉRIAS"</formula>
    </cfRule>
    <cfRule type="expression" dxfId="3420" priority="1391">
      <formula>K20="ATESTADO"</formula>
    </cfRule>
  </conditionalFormatting>
  <conditionalFormatting sqref="K21">
    <cfRule type="containsText" dxfId="3419" priority="1387" operator="containsText" text="ATESTADO">
      <formula>NOT(ISERROR(SEARCH("ATESTADO",K21)))</formula>
    </cfRule>
  </conditionalFormatting>
  <conditionalFormatting sqref="K21">
    <cfRule type="expression" dxfId="3418" priority="1383">
      <formula>K19="ATESTADO"</formula>
    </cfRule>
    <cfRule type="expression" dxfId="3417" priority="1384">
      <formula>K19="FÉRIAS"</formula>
    </cfRule>
    <cfRule type="expression" dxfId="3416" priority="1385">
      <formula>K19="NTRAB"</formula>
    </cfRule>
    <cfRule type="expression" dxfId="3415" priority="1386">
      <formula>K19="FERIADO"</formula>
    </cfRule>
  </conditionalFormatting>
  <conditionalFormatting sqref="K21">
    <cfRule type="containsText" dxfId="3414" priority="1382" operator="containsText" text="HOJE">
      <formula>NOT(ISERROR(SEARCH("HOJE",K21)))</formula>
    </cfRule>
  </conditionalFormatting>
  <conditionalFormatting sqref="K25">
    <cfRule type="containsText" dxfId="3413" priority="1380" operator="containsText" text="NTRAB">
      <formula>NOT(ISERROR(SEARCH("NTRAB",K25)))</formula>
    </cfRule>
    <cfRule type="containsText" dxfId="3412" priority="1381" operator="containsText" text="FERIADO">
      <formula>NOT(ISERROR(SEARCH("FERIADO",K25)))</formula>
    </cfRule>
  </conditionalFormatting>
  <conditionalFormatting sqref="K25">
    <cfRule type="containsText" dxfId="3411" priority="1379" operator="containsText" text="FÉRIAS">
      <formula>NOT(ISERROR(SEARCH("FÉRIAS",K25)))</formula>
    </cfRule>
  </conditionalFormatting>
  <conditionalFormatting sqref="K25">
    <cfRule type="expression" dxfId="3410" priority="1375">
      <formula>K24="FERIADO"</formula>
    </cfRule>
    <cfRule type="expression" dxfId="3409" priority="1376">
      <formula>K24="NTRAB"</formula>
    </cfRule>
    <cfRule type="expression" dxfId="3408" priority="1377">
      <formula>K24="FÉRIAS"</formula>
    </cfRule>
    <cfRule type="expression" dxfId="3407" priority="1378">
      <formula>K24="ATESTADO"</formula>
    </cfRule>
  </conditionalFormatting>
  <conditionalFormatting sqref="K25">
    <cfRule type="containsText" dxfId="3406" priority="1374" operator="containsText" text="ATESTADO">
      <formula>NOT(ISERROR(SEARCH("ATESTADO",K25)))</formula>
    </cfRule>
  </conditionalFormatting>
  <conditionalFormatting sqref="K25">
    <cfRule type="expression" dxfId="3405" priority="1370">
      <formula>K23="ATESTADO"</formula>
    </cfRule>
    <cfRule type="expression" dxfId="3404" priority="1371">
      <formula>K23="FÉRIAS"</formula>
    </cfRule>
    <cfRule type="expression" dxfId="3403" priority="1372">
      <formula>K23="NTRAB"</formula>
    </cfRule>
    <cfRule type="expression" dxfId="3402" priority="1373">
      <formula>K23="FERIADO"</formula>
    </cfRule>
  </conditionalFormatting>
  <conditionalFormatting sqref="K25">
    <cfRule type="containsText" dxfId="3401" priority="1369" operator="containsText" text="HOJE">
      <formula>NOT(ISERROR(SEARCH("HOJE",K25)))</formula>
    </cfRule>
  </conditionalFormatting>
  <conditionalFormatting sqref="K29">
    <cfRule type="containsText" dxfId="3400" priority="1367" operator="containsText" text="NTRAB">
      <formula>NOT(ISERROR(SEARCH("NTRAB",K29)))</formula>
    </cfRule>
    <cfRule type="containsText" dxfId="3399" priority="1368" operator="containsText" text="FERIADO">
      <formula>NOT(ISERROR(SEARCH("FERIADO",K29)))</formula>
    </cfRule>
  </conditionalFormatting>
  <conditionalFormatting sqref="K29">
    <cfRule type="containsText" dxfId="3398" priority="1366" operator="containsText" text="FÉRIAS">
      <formula>NOT(ISERROR(SEARCH("FÉRIAS",K29)))</formula>
    </cfRule>
  </conditionalFormatting>
  <conditionalFormatting sqref="K29">
    <cfRule type="expression" dxfId="3397" priority="1362">
      <formula>K28="FERIADO"</formula>
    </cfRule>
    <cfRule type="expression" dxfId="3396" priority="1363">
      <formula>K28="NTRAB"</formula>
    </cfRule>
    <cfRule type="expression" dxfId="3395" priority="1364">
      <formula>K28="FÉRIAS"</formula>
    </cfRule>
    <cfRule type="expression" dxfId="3394" priority="1365">
      <formula>K28="ATESTADO"</formula>
    </cfRule>
  </conditionalFormatting>
  <conditionalFormatting sqref="K29">
    <cfRule type="containsText" dxfId="3393" priority="1361" operator="containsText" text="ATESTADO">
      <formula>NOT(ISERROR(SEARCH("ATESTADO",K29)))</formula>
    </cfRule>
  </conditionalFormatting>
  <conditionalFormatting sqref="K29">
    <cfRule type="expression" dxfId="3392" priority="1357">
      <formula>K27="ATESTADO"</formula>
    </cfRule>
    <cfRule type="expression" dxfId="3391" priority="1358">
      <formula>K27="FÉRIAS"</formula>
    </cfRule>
    <cfRule type="expression" dxfId="3390" priority="1359">
      <formula>K27="NTRAB"</formula>
    </cfRule>
    <cfRule type="expression" dxfId="3389" priority="1360">
      <formula>K27="FERIADO"</formula>
    </cfRule>
  </conditionalFormatting>
  <conditionalFormatting sqref="K29">
    <cfRule type="containsText" dxfId="3388" priority="1356" operator="containsText" text="HOJE">
      <formula>NOT(ISERROR(SEARCH("HOJE",K29)))</formula>
    </cfRule>
  </conditionalFormatting>
  <conditionalFormatting sqref="K33">
    <cfRule type="containsText" dxfId="3387" priority="1354" operator="containsText" text="NTRAB">
      <formula>NOT(ISERROR(SEARCH("NTRAB",K33)))</formula>
    </cfRule>
    <cfRule type="containsText" dxfId="3386" priority="1355" operator="containsText" text="FERIADO">
      <formula>NOT(ISERROR(SEARCH("FERIADO",K33)))</formula>
    </cfRule>
  </conditionalFormatting>
  <conditionalFormatting sqref="K33">
    <cfRule type="containsText" dxfId="3385" priority="1353" operator="containsText" text="FÉRIAS">
      <formula>NOT(ISERROR(SEARCH("FÉRIAS",K33)))</formula>
    </cfRule>
  </conditionalFormatting>
  <conditionalFormatting sqref="K33">
    <cfRule type="expression" dxfId="3384" priority="1349">
      <formula>K32="FERIADO"</formula>
    </cfRule>
    <cfRule type="expression" dxfId="3383" priority="1350">
      <formula>K32="NTRAB"</formula>
    </cfRule>
    <cfRule type="expression" dxfId="3382" priority="1351">
      <formula>K32="FÉRIAS"</formula>
    </cfRule>
    <cfRule type="expression" dxfId="3381" priority="1352">
      <formula>K32="ATESTADO"</formula>
    </cfRule>
  </conditionalFormatting>
  <conditionalFormatting sqref="K33">
    <cfRule type="containsText" dxfId="3380" priority="1348" operator="containsText" text="ATESTADO">
      <formula>NOT(ISERROR(SEARCH("ATESTADO",K33)))</formula>
    </cfRule>
  </conditionalFormatting>
  <conditionalFormatting sqref="K33">
    <cfRule type="expression" dxfId="3379" priority="1344">
      <formula>K31="ATESTADO"</formula>
    </cfRule>
    <cfRule type="expression" dxfId="3378" priority="1345">
      <formula>K31="FÉRIAS"</formula>
    </cfRule>
    <cfRule type="expression" dxfId="3377" priority="1346">
      <formula>K31="NTRAB"</formula>
    </cfRule>
    <cfRule type="expression" dxfId="3376" priority="1347">
      <formula>K31="FERIADO"</formula>
    </cfRule>
  </conditionalFormatting>
  <conditionalFormatting sqref="K33">
    <cfRule type="containsText" dxfId="3375" priority="1343" operator="containsText" text="HOJE">
      <formula>NOT(ISERROR(SEARCH("HOJE",K33)))</formula>
    </cfRule>
  </conditionalFormatting>
  <conditionalFormatting sqref="K5">
    <cfRule type="containsText" dxfId="3374" priority="1341" operator="containsText" text="NTRAB">
      <formula>NOT(ISERROR(SEARCH("NTRAB",K5)))</formula>
    </cfRule>
    <cfRule type="containsText" dxfId="3373" priority="1342" operator="containsText" text="FERIADO">
      <formula>NOT(ISERROR(SEARCH("FERIADO",K5)))</formula>
    </cfRule>
  </conditionalFormatting>
  <conditionalFormatting sqref="K5">
    <cfRule type="containsText" dxfId="3372" priority="1340" operator="containsText" text="FÉRIAS">
      <formula>NOT(ISERROR(SEARCH("FÉRIAS",K5)))</formula>
    </cfRule>
  </conditionalFormatting>
  <conditionalFormatting sqref="K5">
    <cfRule type="expression" dxfId="3371" priority="1336">
      <formula>K4="FERIADO"</formula>
    </cfRule>
    <cfRule type="expression" dxfId="3370" priority="1337">
      <formula>K4="NTRAB"</formula>
    </cfRule>
    <cfRule type="expression" dxfId="3369" priority="1338">
      <formula>K4="FÉRIAS"</formula>
    </cfRule>
    <cfRule type="expression" dxfId="3368" priority="1339">
      <formula>K4="ATESTADO"</formula>
    </cfRule>
  </conditionalFormatting>
  <conditionalFormatting sqref="K5">
    <cfRule type="containsText" dxfId="3367" priority="1335" operator="containsText" text="ATESTADO">
      <formula>NOT(ISERROR(SEARCH("ATESTADO",K5)))</formula>
    </cfRule>
  </conditionalFormatting>
  <conditionalFormatting sqref="K5">
    <cfRule type="expression" dxfId="3366" priority="1331">
      <formula>K3="ATESTADO"</formula>
    </cfRule>
    <cfRule type="expression" dxfId="3365" priority="1332">
      <formula>K3="FÉRIAS"</formula>
    </cfRule>
    <cfRule type="expression" dxfId="3364" priority="1333">
      <formula>K3="NTRAB"</formula>
    </cfRule>
    <cfRule type="expression" dxfId="3363" priority="1334">
      <formula>K3="FERIADO"</formula>
    </cfRule>
  </conditionalFormatting>
  <conditionalFormatting sqref="K5">
    <cfRule type="containsText" dxfId="3362" priority="1330" operator="containsText" text="HOJE">
      <formula>NOT(ISERROR(SEARCH("HOJE",K5)))</formula>
    </cfRule>
  </conditionalFormatting>
  <conditionalFormatting sqref="K4">
    <cfRule type="containsText" dxfId="3361" priority="1328" operator="containsText" text="NTRAB">
      <formula>NOT(ISERROR(SEARCH("NTRAB",K4)))</formula>
    </cfRule>
    <cfRule type="containsText" dxfId="3360" priority="1329" operator="containsText" text="FERIADO">
      <formula>NOT(ISERROR(SEARCH("FERIADO",K4)))</formula>
    </cfRule>
  </conditionalFormatting>
  <conditionalFormatting sqref="K4">
    <cfRule type="containsText" dxfId="3359" priority="1327" operator="containsText" text="FÉRIAS">
      <formula>NOT(ISERROR(SEARCH("FÉRIAS",K4)))</formula>
    </cfRule>
  </conditionalFormatting>
  <conditionalFormatting sqref="K4">
    <cfRule type="expression" dxfId="3358" priority="1323">
      <formula>K3="FERIADO"</formula>
    </cfRule>
    <cfRule type="expression" dxfId="3357" priority="1324">
      <formula>K3="NTRAB"</formula>
    </cfRule>
    <cfRule type="expression" dxfId="3356" priority="1325">
      <formula>K3="FÉRIAS"</formula>
    </cfRule>
    <cfRule type="expression" dxfId="3355" priority="1326">
      <formula>K3="ATESTADO"</formula>
    </cfRule>
  </conditionalFormatting>
  <conditionalFormatting sqref="K4">
    <cfRule type="containsText" dxfId="3354" priority="1322" operator="containsText" text="ATESTADO">
      <formula>NOT(ISERROR(SEARCH("ATESTADO",K4)))</formula>
    </cfRule>
  </conditionalFormatting>
  <conditionalFormatting sqref="K4">
    <cfRule type="containsText" dxfId="3353" priority="1321" operator="containsText" text="HOJE">
      <formula>NOT(ISERROR(SEARCH("HOJE",K4)))</formula>
    </cfRule>
  </conditionalFormatting>
  <conditionalFormatting sqref="K34">
    <cfRule type="expression" dxfId="3352" priority="1320">
      <formula>$C$53&gt;=$K$32</formula>
    </cfRule>
  </conditionalFormatting>
  <conditionalFormatting sqref="B44">
    <cfRule type="cellIs" dxfId="3351" priority="1239" operator="equal">
      <formula>$B$51</formula>
    </cfRule>
  </conditionalFormatting>
  <conditionalFormatting sqref="I44">
    <cfRule type="expression" dxfId="3350" priority="1238">
      <formula>$H$44=""</formula>
    </cfRule>
  </conditionalFormatting>
  <conditionalFormatting sqref="I45">
    <cfRule type="expression" dxfId="3349" priority="1237">
      <formula>$H$45=""</formula>
    </cfRule>
  </conditionalFormatting>
  <conditionalFormatting sqref="I46">
    <cfRule type="expression" dxfId="3348" priority="1236">
      <formula>$H$46=""</formula>
    </cfRule>
  </conditionalFormatting>
  <conditionalFormatting sqref="I47">
    <cfRule type="expression" dxfId="3347" priority="1235">
      <formula>$H$47=""</formula>
    </cfRule>
  </conditionalFormatting>
  <conditionalFormatting sqref="K40">
    <cfRule type="containsText" dxfId="3346" priority="1233" operator="containsText" text="NTRAB">
      <formula>NOT(ISERROR(SEARCH("NTRAB",K40)))</formula>
    </cfRule>
    <cfRule type="containsText" dxfId="3345" priority="1234" operator="containsText" text="FERIADO">
      <formula>NOT(ISERROR(SEARCH("FERIADO",K40)))</formula>
    </cfRule>
  </conditionalFormatting>
  <conditionalFormatting sqref="K40">
    <cfRule type="containsText" dxfId="3344" priority="1232" operator="containsText" text="FÉRIAS">
      <formula>NOT(ISERROR(SEARCH("FÉRIAS",K40)))</formula>
    </cfRule>
  </conditionalFormatting>
  <conditionalFormatting sqref="K36 K38">
    <cfRule type="containsText" dxfId="3343" priority="1230" operator="containsText" text="NTRAB">
      <formula>NOT(ISERROR(SEARCH("NTRAB",K36)))</formula>
    </cfRule>
    <cfRule type="containsText" dxfId="3342" priority="1231" operator="containsText" text="FERIADO">
      <formula>NOT(ISERROR(SEARCH("FERIADO",K36)))</formula>
    </cfRule>
  </conditionalFormatting>
  <conditionalFormatting sqref="K36 K38">
    <cfRule type="containsText" dxfId="3341" priority="1229" operator="containsText" text="FÉRIAS">
      <formula>NOT(ISERROR(SEARCH("FÉRIAS",K36)))</formula>
    </cfRule>
  </conditionalFormatting>
  <conditionalFormatting sqref="K37">
    <cfRule type="containsText" dxfId="3340" priority="1227" operator="containsText" text="NTRAB">
      <formula>NOT(ISERROR(SEARCH("NTRAB",K37)))</formula>
    </cfRule>
    <cfRule type="containsText" dxfId="3339" priority="1228" operator="containsText" text="FERIADO">
      <formula>NOT(ISERROR(SEARCH("FERIADO",K37)))</formula>
    </cfRule>
  </conditionalFormatting>
  <conditionalFormatting sqref="K37">
    <cfRule type="containsText" dxfId="3338" priority="1226" operator="containsText" text="FÉRIAS">
      <formula>NOT(ISERROR(SEARCH("FÉRIAS",K37)))</formula>
    </cfRule>
  </conditionalFormatting>
  <conditionalFormatting sqref="K41">
    <cfRule type="containsText" dxfId="3337" priority="1224" operator="containsText" text="NTRAB">
      <formula>NOT(ISERROR(SEARCH("NTRAB",K41)))</formula>
    </cfRule>
    <cfRule type="containsText" dxfId="3336" priority="1225" operator="containsText" text="FERIADO">
      <formula>NOT(ISERROR(SEARCH("FERIADO",K41)))</formula>
    </cfRule>
  </conditionalFormatting>
  <conditionalFormatting sqref="K41">
    <cfRule type="containsText" dxfId="3335" priority="1223" operator="containsText" text="FÉRIAS">
      <formula>NOT(ISERROR(SEARCH("FÉRIAS",K41)))</formula>
    </cfRule>
  </conditionalFormatting>
  <conditionalFormatting sqref="K40:K41">
    <cfRule type="expression" dxfId="3334" priority="1165">
      <formula>$K$41=""</formula>
    </cfRule>
    <cfRule type="expression" dxfId="3333" priority="1219">
      <formula>$K$39="NTRAB"</formula>
    </cfRule>
    <cfRule type="expression" dxfId="3332" priority="1220">
      <formula>$K$39="ATESTADO"</formula>
    </cfRule>
    <cfRule type="expression" dxfId="3331" priority="1221">
      <formula>$K$39="FÉRIAS"</formula>
    </cfRule>
    <cfRule type="expression" dxfId="3330" priority="1222">
      <formula>$K$39="FERIADO"</formula>
    </cfRule>
  </conditionalFormatting>
  <conditionalFormatting sqref="K42">
    <cfRule type="expression" dxfId="3329" priority="1215">
      <formula>$C$53&gt;=$K$40</formula>
    </cfRule>
    <cfRule type="expression" dxfId="3328" priority="1216">
      <formula>$K$41=""</formula>
    </cfRule>
    <cfRule type="containsText" dxfId="3327" priority="1217" operator="containsText" text="NTRAB">
      <formula>NOT(ISERROR(SEARCH("NTRAB",K42)))</formula>
    </cfRule>
    <cfRule type="containsText" dxfId="3326" priority="1218" operator="containsText" text="FERIADO">
      <formula>NOT(ISERROR(SEARCH("FERIADO",K42)))</formula>
    </cfRule>
  </conditionalFormatting>
  <conditionalFormatting sqref="K42">
    <cfRule type="containsText" dxfId="3325" priority="1214" operator="containsText" text="FÉRIAS">
      <formula>NOT(ISERROR(SEARCH("FÉRIAS",K42)))</formula>
    </cfRule>
  </conditionalFormatting>
  <conditionalFormatting sqref="K36:K38">
    <cfRule type="expression" dxfId="3324" priority="1213">
      <formula>$K$37=""</formula>
    </cfRule>
  </conditionalFormatting>
  <conditionalFormatting sqref="K35">
    <cfRule type="expression" dxfId="3323" priority="1210">
      <formula>$K$37=""</formula>
    </cfRule>
    <cfRule type="containsText" dxfId="3322" priority="1211" operator="containsText" text="NTRAB">
      <formula>NOT(ISERROR(SEARCH("NTRAB",K35)))</formula>
    </cfRule>
    <cfRule type="containsText" dxfId="3321" priority="1212" operator="containsText" text="FERIADO">
      <formula>NOT(ISERROR(SEARCH("FERIADO",K35)))</formula>
    </cfRule>
  </conditionalFormatting>
  <conditionalFormatting sqref="K35">
    <cfRule type="containsText" dxfId="3320" priority="1209" operator="containsText" text="FÉRIAS">
      <formula>NOT(ISERROR(SEARCH("FÉRIAS",K35)))</formula>
    </cfRule>
  </conditionalFormatting>
  <conditionalFormatting sqref="K39">
    <cfRule type="expression" dxfId="3319" priority="1206">
      <formula>$K$41=""</formula>
    </cfRule>
    <cfRule type="containsText" dxfId="3318" priority="1207" operator="containsText" text="NTRAB">
      <formula>NOT(ISERROR(SEARCH("NTRAB",K39)))</formula>
    </cfRule>
    <cfRule type="containsText" dxfId="3317" priority="1208" operator="containsText" text="FERIADO">
      <formula>NOT(ISERROR(SEARCH("FERIADO",K39)))</formula>
    </cfRule>
  </conditionalFormatting>
  <conditionalFormatting sqref="K39">
    <cfRule type="containsText" dxfId="3316" priority="1205" operator="containsText" text="FÉRIAS">
      <formula>NOT(ISERROR(SEARCH("FÉRIAS",K39)))</formula>
    </cfRule>
  </conditionalFormatting>
  <conditionalFormatting sqref="K36:K37">
    <cfRule type="expression" dxfId="3315" priority="1201">
      <formula>$K$35="NTRAB"</formula>
    </cfRule>
    <cfRule type="expression" dxfId="3314" priority="1202">
      <formula>$K$35="ATESTADO"</formula>
    </cfRule>
    <cfRule type="expression" dxfId="3313" priority="1203">
      <formula>$K$35="FÉRIAS"</formula>
    </cfRule>
    <cfRule type="expression" dxfId="3312" priority="1204">
      <formula>$K$35="FERIADO"</formula>
    </cfRule>
  </conditionalFormatting>
  <conditionalFormatting sqref="K35:K42">
    <cfRule type="containsText" dxfId="3311" priority="1200" operator="containsText" text="ATESTADO">
      <formula>NOT(ISERROR(SEARCH("ATESTADO",K35)))</formula>
    </cfRule>
  </conditionalFormatting>
  <conditionalFormatting sqref="K35">
    <cfRule type="containsText" dxfId="3310" priority="1198" operator="containsText" text="NTRAB">
      <formula>NOT(ISERROR(SEARCH("NTRAB",K35)))</formula>
    </cfRule>
    <cfRule type="containsText" dxfId="3309" priority="1199" operator="containsText" text="FERIADO">
      <formula>NOT(ISERROR(SEARCH("FERIADO",K35)))</formula>
    </cfRule>
  </conditionalFormatting>
  <conditionalFormatting sqref="K35">
    <cfRule type="containsText" dxfId="3308" priority="1197" operator="containsText" text="FÉRIAS">
      <formula>NOT(ISERROR(SEARCH("FÉRIAS",K35)))</formula>
    </cfRule>
  </conditionalFormatting>
  <conditionalFormatting sqref="K35">
    <cfRule type="containsText" dxfId="3307" priority="1195" operator="containsText" text="NTRAB">
      <formula>NOT(ISERROR(SEARCH("NTRAB",K35)))</formula>
    </cfRule>
    <cfRule type="containsText" dxfId="3306" priority="1196" operator="containsText" text="FERIADO">
      <formula>NOT(ISERROR(SEARCH("FERIADO",K35)))</formula>
    </cfRule>
  </conditionalFormatting>
  <conditionalFormatting sqref="K35">
    <cfRule type="containsText" dxfId="3305" priority="1194" operator="containsText" text="FÉRIAS">
      <formula>NOT(ISERROR(SEARCH("FÉRIAS",K35)))</formula>
    </cfRule>
  </conditionalFormatting>
  <conditionalFormatting sqref="K39">
    <cfRule type="containsText" dxfId="3304" priority="1192" operator="containsText" text="NTRAB">
      <formula>NOT(ISERROR(SEARCH("NTRAB",K39)))</formula>
    </cfRule>
    <cfRule type="containsText" dxfId="3303" priority="1193" operator="containsText" text="FERIADO">
      <formula>NOT(ISERROR(SEARCH("FERIADO",K39)))</formula>
    </cfRule>
  </conditionalFormatting>
  <conditionalFormatting sqref="K39">
    <cfRule type="containsText" dxfId="3302" priority="1191" operator="containsText" text="FÉRIAS">
      <formula>NOT(ISERROR(SEARCH("FÉRIAS",K39)))</formula>
    </cfRule>
  </conditionalFormatting>
  <conditionalFormatting sqref="K39">
    <cfRule type="containsText" dxfId="3301" priority="1189" operator="containsText" text="NTRAB">
      <formula>NOT(ISERROR(SEARCH("NTRAB",K39)))</formula>
    </cfRule>
    <cfRule type="containsText" dxfId="3300" priority="1190" operator="containsText" text="FERIADO">
      <formula>NOT(ISERROR(SEARCH("FERIADO",K39)))</formula>
    </cfRule>
  </conditionalFormatting>
  <conditionalFormatting sqref="K39">
    <cfRule type="containsText" dxfId="3299" priority="1188" operator="containsText" text="FÉRIAS">
      <formula>NOT(ISERROR(SEARCH("FÉRIAS",K39)))</formula>
    </cfRule>
  </conditionalFormatting>
  <conditionalFormatting sqref="K39">
    <cfRule type="containsText" dxfId="3298" priority="1186" operator="containsText" text="NTRAB">
      <formula>NOT(ISERROR(SEARCH("NTRAB",K39)))</formula>
    </cfRule>
    <cfRule type="containsText" dxfId="3297" priority="1187" operator="containsText" text="FERIADO">
      <formula>NOT(ISERROR(SEARCH("FERIADO",K39)))</formula>
    </cfRule>
  </conditionalFormatting>
  <conditionalFormatting sqref="K39">
    <cfRule type="containsText" dxfId="3296" priority="1185" operator="containsText" text="FÉRIAS">
      <formula>NOT(ISERROR(SEARCH("FÉRIAS",K39)))</formula>
    </cfRule>
  </conditionalFormatting>
  <conditionalFormatting sqref="K35:K42">
    <cfRule type="containsText" dxfId="3295" priority="1184" operator="containsText" text="HOJE">
      <formula>NOT(ISERROR(SEARCH("HOJE",K35)))</formula>
    </cfRule>
  </conditionalFormatting>
  <conditionalFormatting sqref="K44 K46">
    <cfRule type="containsText" dxfId="3294" priority="1182" operator="containsText" text="NTRAB">
      <formula>NOT(ISERROR(SEARCH("NTRAB",K44)))</formula>
    </cfRule>
    <cfRule type="containsText" dxfId="3293" priority="1183" operator="containsText" text="FERIADO">
      <formula>NOT(ISERROR(SEARCH("FERIADO",K44)))</formula>
    </cfRule>
  </conditionalFormatting>
  <conditionalFormatting sqref="K44 K46">
    <cfRule type="containsText" dxfId="3292" priority="1181" operator="containsText" text="FÉRIAS">
      <formula>NOT(ISERROR(SEARCH("FÉRIAS",K44)))</formula>
    </cfRule>
  </conditionalFormatting>
  <conditionalFormatting sqref="K45">
    <cfRule type="containsText" dxfId="3291" priority="1179" operator="containsText" text="NTRAB">
      <formula>NOT(ISERROR(SEARCH("NTRAB",K45)))</formula>
    </cfRule>
    <cfRule type="containsText" dxfId="3290" priority="1180" operator="containsText" text="FERIADO">
      <formula>NOT(ISERROR(SEARCH("FERIADO",K45)))</formula>
    </cfRule>
  </conditionalFormatting>
  <conditionalFormatting sqref="K45">
    <cfRule type="containsText" dxfId="3289" priority="1178" operator="containsText" text="FÉRIAS">
      <formula>NOT(ISERROR(SEARCH("FÉRIAS",K45)))</formula>
    </cfRule>
  </conditionalFormatting>
  <conditionalFormatting sqref="K44:K46">
    <cfRule type="expression" dxfId="3288" priority="1177">
      <formula>$C$53&lt;$K$44</formula>
    </cfRule>
  </conditionalFormatting>
  <conditionalFormatting sqref="K46">
    <cfRule type="expression" dxfId="3287" priority="1176">
      <formula>$C$53&gt;=$K$44</formula>
    </cfRule>
  </conditionalFormatting>
  <conditionalFormatting sqref="K44:K45">
    <cfRule type="expression" dxfId="3286" priority="1172">
      <formula>$K$43="ATESTADO"</formula>
    </cfRule>
    <cfRule type="expression" dxfId="3285" priority="1173">
      <formula>$K$43="NTRAB"</formula>
    </cfRule>
    <cfRule type="expression" dxfId="3284" priority="1174">
      <formula>$K$43="FÉRIAS"</formula>
    </cfRule>
    <cfRule type="expression" dxfId="3283" priority="1175">
      <formula>$K$43="FERIADO"</formula>
    </cfRule>
  </conditionalFormatting>
  <conditionalFormatting sqref="K43">
    <cfRule type="containsText" dxfId="3282" priority="1169" operator="containsText" text="ATESTADO">
      <formula>NOT(ISERROR(SEARCH("ATESTADO",K43)))</formula>
    </cfRule>
    <cfRule type="containsText" dxfId="3281" priority="1170" operator="containsText" text="NTRAB">
      <formula>NOT(ISERROR(SEARCH("NTRAB",K43)))</formula>
    </cfRule>
    <cfRule type="containsText" dxfId="3280" priority="1171" operator="containsText" text="FERIADO">
      <formula>NOT(ISERROR(SEARCH("FERIADO",K43)))</formula>
    </cfRule>
  </conditionalFormatting>
  <conditionalFormatting sqref="K43">
    <cfRule type="containsText" dxfId="3279" priority="1168" operator="containsText" text="FÉRIAS">
      <formula>NOT(ISERROR(SEARCH("FÉRIAS",K43)))</formula>
    </cfRule>
  </conditionalFormatting>
  <conditionalFormatting sqref="K43">
    <cfRule type="expression" dxfId="3278" priority="1167">
      <formula>$C$53&lt;$K$44</formula>
    </cfRule>
  </conditionalFormatting>
  <conditionalFormatting sqref="K43:K46">
    <cfRule type="containsText" dxfId="3277" priority="1166" operator="containsText" text="HOJE">
      <formula>NOT(ISERROR(SEARCH("HOJE",K43)))</formula>
    </cfRule>
  </conditionalFormatting>
  <conditionalFormatting sqref="K47:M47">
    <cfRule type="expression" dxfId="3276" priority="1164">
      <formula>$N$47="NÃO"</formula>
    </cfRule>
  </conditionalFormatting>
  <conditionalFormatting sqref="K38">
    <cfRule type="expression" dxfId="3275" priority="1163">
      <formula>$C$53&gt;=$K$36</formula>
    </cfRule>
  </conditionalFormatting>
  <conditionalFormatting sqref="D4">
    <cfRule type="beginsWith" dxfId="3274" priority="1161" operator="beginsWith" text="FER">
      <formula>LEFT(D4,LEN("FER"))="FER"</formula>
    </cfRule>
    <cfRule type="beginsWith" dxfId="3273" priority="1162" operator="beginsWith" text="FRS">
      <formula>LEFT(D4,LEN("FRS"))="FRS"</formula>
    </cfRule>
  </conditionalFormatting>
  <conditionalFormatting sqref="D4">
    <cfRule type="beginsWith" dxfId="3272" priority="1160" operator="beginsWith" text="NT">
      <formula>LEFT(D4,LEN("NT"))="NT"</formula>
    </cfRule>
  </conditionalFormatting>
  <conditionalFormatting sqref="D4">
    <cfRule type="beginsWith" dxfId="3271" priority="1157" operator="beginsWith" text="ANT">
      <formula>LEFT(D4,LEN("ANT"))="ANT"</formula>
    </cfRule>
    <cfRule type="beginsWith" dxfId="3270" priority="1158" operator="beginsWith" text="FAL">
      <formula>LEFT(D4,LEN("FAL"))="FAL"</formula>
    </cfRule>
    <cfRule type="beginsWith" dxfId="3269" priority="1159" operator="beginsWith" text="OK">
      <formula>LEFT(D4,LEN("OK"))="OK"</formula>
    </cfRule>
  </conditionalFormatting>
  <conditionalFormatting sqref="D4">
    <cfRule type="beginsWith" dxfId="3268" priority="1156" operator="beginsWith" text="ATR">
      <formula>LEFT(D4,LEN("ATR"))="ATR"</formula>
    </cfRule>
  </conditionalFormatting>
  <conditionalFormatting sqref="D4">
    <cfRule type="beginsWith" dxfId="3267" priority="1155" operator="beginsWith" text="ATD">
      <formula>LEFT(D4,LEN("ATD"))="ATD"</formula>
    </cfRule>
  </conditionalFormatting>
  <conditionalFormatting sqref="D4">
    <cfRule type="beginsWith" dxfId="3266" priority="1154" operator="beginsWith" text="DP">
      <formula>LEFT(D4,LEN("DP"))="DP"</formula>
    </cfRule>
  </conditionalFormatting>
  <conditionalFormatting sqref="D3">
    <cfRule type="beginsWith" dxfId="3265" priority="1152" operator="beginsWith" text="FER">
      <formula>LEFT(D3,LEN("FER"))="FER"</formula>
    </cfRule>
    <cfRule type="beginsWith" dxfId="3264" priority="1153" operator="beginsWith" text="FRS">
      <formula>LEFT(D3,LEN("FRS"))="FRS"</formula>
    </cfRule>
  </conditionalFormatting>
  <conditionalFormatting sqref="D3">
    <cfRule type="beginsWith" dxfId="3263" priority="1151" operator="beginsWith" text="NT">
      <formula>LEFT(D3,LEN("NT"))="NT"</formula>
    </cfRule>
  </conditionalFormatting>
  <conditionalFormatting sqref="D3">
    <cfRule type="beginsWith" dxfId="3262" priority="1148" operator="beginsWith" text="ANT">
      <formula>LEFT(D3,LEN("ANT"))="ANT"</formula>
    </cfRule>
    <cfRule type="beginsWith" dxfId="3261" priority="1149" operator="beginsWith" text="FAL">
      <formula>LEFT(D3,LEN("FAL"))="FAL"</formula>
    </cfRule>
    <cfRule type="beginsWith" dxfId="3260" priority="1150" operator="beginsWith" text="OK">
      <formula>LEFT(D3,LEN("OK"))="OK"</formula>
    </cfRule>
  </conditionalFormatting>
  <conditionalFormatting sqref="D3">
    <cfRule type="beginsWith" dxfId="3259" priority="1147" operator="beginsWith" text="ATR">
      <formula>LEFT(D3,LEN("ATR"))="ATR"</formula>
    </cfRule>
  </conditionalFormatting>
  <conditionalFormatting sqref="D3">
    <cfRule type="beginsWith" dxfId="3258" priority="1146" operator="beginsWith" text="ATD">
      <formula>LEFT(D3,LEN("ATD"))="ATD"</formula>
    </cfRule>
  </conditionalFormatting>
  <conditionalFormatting sqref="D3">
    <cfRule type="beginsWith" dxfId="3257" priority="1145" operator="beginsWith" text="DP">
      <formula>LEFT(D3,LEN("DP"))="DP"</formula>
    </cfRule>
  </conditionalFormatting>
  <conditionalFormatting sqref="D6">
    <cfRule type="beginsWith" dxfId="3256" priority="1143" operator="beginsWith" text="FER">
      <formula>LEFT(D6,LEN("FER"))="FER"</formula>
    </cfRule>
    <cfRule type="beginsWith" dxfId="3255" priority="1144" operator="beginsWith" text="FRS">
      <formula>LEFT(D6,LEN("FRS"))="FRS"</formula>
    </cfRule>
  </conditionalFormatting>
  <conditionalFormatting sqref="D6">
    <cfRule type="beginsWith" dxfId="3254" priority="1142" operator="beginsWith" text="NT">
      <formula>LEFT(D6,LEN("NT"))="NT"</formula>
    </cfRule>
  </conditionalFormatting>
  <conditionalFormatting sqref="D6">
    <cfRule type="beginsWith" dxfId="3253" priority="1139" operator="beginsWith" text="ANT">
      <formula>LEFT(D6,LEN("ANT"))="ANT"</formula>
    </cfRule>
    <cfRule type="beginsWith" dxfId="3252" priority="1140" operator="beginsWith" text="FAL">
      <formula>LEFT(D6,LEN("FAL"))="FAL"</formula>
    </cfRule>
    <cfRule type="beginsWith" dxfId="3251" priority="1141" operator="beginsWith" text="OK">
      <formula>LEFT(D6,LEN("OK"))="OK"</formula>
    </cfRule>
  </conditionalFormatting>
  <conditionalFormatting sqref="D6">
    <cfRule type="beginsWith" dxfId="3250" priority="1138" operator="beginsWith" text="ATR">
      <formula>LEFT(D6,LEN("ATR"))="ATR"</formula>
    </cfRule>
  </conditionalFormatting>
  <conditionalFormatting sqref="D6">
    <cfRule type="beginsWith" dxfId="3249" priority="1137" operator="beginsWith" text="ATD">
      <formula>LEFT(D6,LEN("ATD"))="ATD"</formula>
    </cfRule>
  </conditionalFormatting>
  <conditionalFormatting sqref="D6">
    <cfRule type="beginsWith" dxfId="3248" priority="1136" stopIfTrue="1" operator="beginsWith" text="DP">
      <formula>LEFT(D6,LEN("DP"))="DP"</formula>
    </cfRule>
  </conditionalFormatting>
  <conditionalFormatting sqref="D5">
    <cfRule type="beginsWith" dxfId="3247" priority="1134" operator="beginsWith" text="FER">
      <formula>LEFT(D5,LEN("FER"))="FER"</formula>
    </cfRule>
    <cfRule type="beginsWith" dxfId="3246" priority="1135" operator="beginsWith" text="FRS">
      <formula>LEFT(D5,LEN("FRS"))="FRS"</formula>
    </cfRule>
  </conditionalFormatting>
  <conditionalFormatting sqref="D5">
    <cfRule type="beginsWith" dxfId="3245" priority="1133" operator="beginsWith" text="NT">
      <formula>LEFT(D5,LEN("NT"))="NT"</formula>
    </cfRule>
  </conditionalFormatting>
  <conditionalFormatting sqref="D5">
    <cfRule type="beginsWith" dxfId="3244" priority="1130" operator="beginsWith" text="ANT">
      <formula>LEFT(D5,LEN("ANT"))="ANT"</formula>
    </cfRule>
    <cfRule type="beginsWith" dxfId="3243" priority="1131" operator="beginsWith" text="FAL">
      <formula>LEFT(D5,LEN("FAL"))="FAL"</formula>
    </cfRule>
    <cfRule type="beginsWith" dxfId="3242" priority="1132" operator="beginsWith" text="OK">
      <formula>LEFT(D5,LEN("OK"))="OK"</formula>
    </cfRule>
  </conditionalFormatting>
  <conditionalFormatting sqref="D5">
    <cfRule type="beginsWith" dxfId="3241" priority="1129" operator="beginsWith" text="ATR">
      <formula>LEFT(D5,LEN("ATR"))="ATR"</formula>
    </cfRule>
  </conditionalFormatting>
  <conditionalFormatting sqref="D5">
    <cfRule type="beginsWith" dxfId="3240" priority="1128" operator="beginsWith" text="ATD">
      <formula>LEFT(D5,LEN("ATD"))="ATD"</formula>
    </cfRule>
  </conditionalFormatting>
  <conditionalFormatting sqref="D5">
    <cfRule type="beginsWith" dxfId="3239" priority="1127" operator="beginsWith" text="DP">
      <formula>LEFT(D5,LEN("DP"))="DP"</formula>
    </cfRule>
  </conditionalFormatting>
  <conditionalFormatting sqref="D8">
    <cfRule type="beginsWith" dxfId="3238" priority="1125" operator="beginsWith" text="FER">
      <formula>LEFT(D8,LEN("FER"))="FER"</formula>
    </cfRule>
    <cfRule type="beginsWith" dxfId="3237" priority="1126" operator="beginsWith" text="FRS">
      <formula>LEFT(D8,LEN("FRS"))="FRS"</formula>
    </cfRule>
  </conditionalFormatting>
  <conditionalFormatting sqref="D8">
    <cfRule type="beginsWith" dxfId="3236" priority="1124" operator="beginsWith" text="NT">
      <formula>LEFT(D8,LEN("NT"))="NT"</formula>
    </cfRule>
  </conditionalFormatting>
  <conditionalFormatting sqref="D8">
    <cfRule type="beginsWith" dxfId="3235" priority="1121" operator="beginsWith" text="ANT">
      <formula>LEFT(D8,LEN("ANT"))="ANT"</formula>
    </cfRule>
    <cfRule type="beginsWith" dxfId="3234" priority="1122" operator="beginsWith" text="FAL">
      <formula>LEFT(D8,LEN("FAL"))="FAL"</formula>
    </cfRule>
    <cfRule type="beginsWith" dxfId="3233" priority="1123" operator="beginsWith" text="OK">
      <formula>LEFT(D8,LEN("OK"))="OK"</formula>
    </cfRule>
  </conditionalFormatting>
  <conditionalFormatting sqref="D8">
    <cfRule type="beginsWith" dxfId="3232" priority="1120" operator="beginsWith" text="ATR">
      <formula>LEFT(D8,LEN("ATR"))="ATR"</formula>
    </cfRule>
  </conditionalFormatting>
  <conditionalFormatting sqref="D8">
    <cfRule type="beginsWith" dxfId="3231" priority="1119" operator="beginsWith" text="ATD">
      <formula>LEFT(D8,LEN("ATD"))="ATD"</formula>
    </cfRule>
  </conditionalFormatting>
  <conditionalFormatting sqref="D8">
    <cfRule type="beginsWith" dxfId="3230" priority="1118" operator="beginsWith" text="DP">
      <formula>LEFT(D8,LEN("DP"))="DP"</formula>
    </cfRule>
  </conditionalFormatting>
  <conditionalFormatting sqref="D7">
    <cfRule type="beginsWith" dxfId="3229" priority="1116" operator="beginsWith" text="FER">
      <formula>LEFT(D7,LEN("FER"))="FER"</formula>
    </cfRule>
    <cfRule type="beginsWith" dxfId="3228" priority="1117" operator="beginsWith" text="FRS">
      <formula>LEFT(D7,LEN("FRS"))="FRS"</formula>
    </cfRule>
  </conditionalFormatting>
  <conditionalFormatting sqref="D7">
    <cfRule type="beginsWith" dxfId="3227" priority="1115" operator="beginsWith" text="NT">
      <formula>LEFT(D7,LEN("NT"))="NT"</formula>
    </cfRule>
  </conditionalFormatting>
  <conditionalFormatting sqref="D7">
    <cfRule type="beginsWith" dxfId="3226" priority="1112" operator="beginsWith" text="ANT">
      <formula>LEFT(D7,LEN("ANT"))="ANT"</formula>
    </cfRule>
    <cfRule type="beginsWith" dxfId="3225" priority="1113" operator="beginsWith" text="FAL">
      <formula>LEFT(D7,LEN("FAL"))="FAL"</formula>
    </cfRule>
    <cfRule type="beginsWith" dxfId="3224" priority="1114" operator="beginsWith" text="OK">
      <formula>LEFT(D7,LEN("OK"))="OK"</formula>
    </cfRule>
  </conditionalFormatting>
  <conditionalFormatting sqref="D7">
    <cfRule type="beginsWith" dxfId="3223" priority="1111" operator="beginsWith" text="ATR">
      <formula>LEFT(D7,LEN("ATR"))="ATR"</formula>
    </cfRule>
  </conditionalFormatting>
  <conditionalFormatting sqref="D7">
    <cfRule type="beginsWith" dxfId="3222" priority="1110" operator="beginsWith" text="ATD">
      <formula>LEFT(D7,LEN("ATD"))="ATD"</formula>
    </cfRule>
  </conditionalFormatting>
  <conditionalFormatting sqref="D7">
    <cfRule type="beginsWith" dxfId="3221" priority="1109" operator="beginsWith" text="DP">
      <formula>LEFT(D7,LEN("DP"))="DP"</formula>
    </cfRule>
  </conditionalFormatting>
  <conditionalFormatting sqref="D10">
    <cfRule type="beginsWith" dxfId="3220" priority="1107" operator="beginsWith" text="FER">
      <formula>LEFT(D10,LEN("FER"))="FER"</formula>
    </cfRule>
    <cfRule type="beginsWith" dxfId="3219" priority="1108" operator="beginsWith" text="FRS">
      <formula>LEFT(D10,LEN("FRS"))="FRS"</formula>
    </cfRule>
  </conditionalFormatting>
  <conditionalFormatting sqref="D10">
    <cfRule type="beginsWith" dxfId="3218" priority="1106" operator="beginsWith" text="NT">
      <formula>LEFT(D10,LEN("NT"))="NT"</formula>
    </cfRule>
  </conditionalFormatting>
  <conditionalFormatting sqref="D10">
    <cfRule type="beginsWith" dxfId="3217" priority="1103" operator="beginsWith" text="ANT">
      <formula>LEFT(D10,LEN("ANT"))="ANT"</formula>
    </cfRule>
    <cfRule type="beginsWith" dxfId="3216" priority="1104" operator="beginsWith" text="FAL">
      <formula>LEFT(D10,LEN("FAL"))="FAL"</formula>
    </cfRule>
    <cfRule type="beginsWith" dxfId="3215" priority="1105" operator="beginsWith" text="OK">
      <formula>LEFT(D10,LEN("OK"))="OK"</formula>
    </cfRule>
  </conditionalFormatting>
  <conditionalFormatting sqref="D10">
    <cfRule type="beginsWith" dxfId="3214" priority="1102" operator="beginsWith" text="ATR">
      <formula>LEFT(D10,LEN("ATR"))="ATR"</formula>
    </cfRule>
  </conditionalFormatting>
  <conditionalFormatting sqref="D10">
    <cfRule type="beginsWith" dxfId="3213" priority="1101" operator="beginsWith" text="ATD">
      <formula>LEFT(D10,LEN("ATD"))="ATD"</formula>
    </cfRule>
  </conditionalFormatting>
  <conditionalFormatting sqref="D10">
    <cfRule type="beginsWith" dxfId="3212" priority="1100" stopIfTrue="1" operator="beginsWith" text="DP">
      <formula>LEFT(D10,LEN("DP"))="DP"</formula>
    </cfRule>
  </conditionalFormatting>
  <conditionalFormatting sqref="D9">
    <cfRule type="beginsWith" dxfId="3211" priority="1098" operator="beginsWith" text="FER">
      <formula>LEFT(D9,LEN("FER"))="FER"</formula>
    </cfRule>
    <cfRule type="beginsWith" dxfId="3210" priority="1099" operator="beginsWith" text="FRS">
      <formula>LEFT(D9,LEN("FRS"))="FRS"</formula>
    </cfRule>
  </conditionalFormatting>
  <conditionalFormatting sqref="D9">
    <cfRule type="beginsWith" dxfId="3209" priority="1097" operator="beginsWith" text="NT">
      <formula>LEFT(D9,LEN("NT"))="NT"</formula>
    </cfRule>
  </conditionalFormatting>
  <conditionalFormatting sqref="D9">
    <cfRule type="beginsWith" dxfId="3208" priority="1094" operator="beginsWith" text="ANT">
      <formula>LEFT(D9,LEN("ANT"))="ANT"</formula>
    </cfRule>
    <cfRule type="beginsWith" dxfId="3207" priority="1095" operator="beginsWith" text="FAL">
      <formula>LEFT(D9,LEN("FAL"))="FAL"</formula>
    </cfRule>
    <cfRule type="beginsWith" dxfId="3206" priority="1096" operator="beginsWith" text="OK">
      <formula>LEFT(D9,LEN("OK"))="OK"</formula>
    </cfRule>
  </conditionalFormatting>
  <conditionalFormatting sqref="D9">
    <cfRule type="beginsWith" dxfId="3205" priority="1093" operator="beginsWith" text="ATR">
      <formula>LEFT(D9,LEN("ATR"))="ATR"</formula>
    </cfRule>
  </conditionalFormatting>
  <conditionalFormatting sqref="D9">
    <cfRule type="beginsWith" dxfId="3204" priority="1092" operator="beginsWith" text="ATD">
      <formula>LEFT(D9,LEN("ATD"))="ATD"</formula>
    </cfRule>
  </conditionalFormatting>
  <conditionalFormatting sqref="D9">
    <cfRule type="beginsWith" dxfId="3203" priority="1091" operator="beginsWith" text="DP">
      <formula>LEFT(D9,LEN("DP"))="DP"</formula>
    </cfRule>
  </conditionalFormatting>
  <conditionalFormatting sqref="B13:D14">
    <cfRule type="expression" dxfId="3202" priority="1087">
      <formula>A11="FERIADO"</formula>
    </cfRule>
    <cfRule type="expression" dxfId="3201" priority="1088">
      <formula>A11="FÉRIAS"</formula>
    </cfRule>
    <cfRule type="expression" dxfId="3200" priority="1089">
      <formula>A11="ATESTADO"</formula>
    </cfRule>
    <cfRule type="expression" dxfId="3199" priority="1090">
      <formula>A11="NTRAB"</formula>
    </cfRule>
  </conditionalFormatting>
  <conditionalFormatting sqref="D11">
    <cfRule type="beginsWith" dxfId="3198" priority="1084" operator="beginsWith" text="DP">
      <formula>LEFT(D11,LEN("DP"))="DP"</formula>
    </cfRule>
    <cfRule type="beginsWith" dxfId="3197" priority="1085" operator="beginsWith" text="FER">
      <formula>LEFT(D11,LEN("FER"))="FER"</formula>
    </cfRule>
    <cfRule type="beginsWith" dxfId="3196" priority="1086" operator="beginsWith" text="FRS">
      <formula>LEFT(D11,LEN("FRS"))="FRS"</formula>
    </cfRule>
  </conditionalFormatting>
  <conditionalFormatting sqref="D11">
    <cfRule type="beginsWith" dxfId="3195" priority="1083" operator="beginsWith" text="NT">
      <formula>LEFT(D11,LEN("NT"))="NT"</formula>
    </cfRule>
  </conditionalFormatting>
  <conditionalFormatting sqref="D11">
    <cfRule type="beginsWith" dxfId="3194" priority="1080" operator="beginsWith" text="ANT">
      <formula>LEFT(D11,LEN("ANT"))="ANT"</formula>
    </cfRule>
    <cfRule type="beginsWith" dxfId="3193" priority="1081" operator="beginsWith" text="FAL">
      <formula>LEFT(D11,LEN("FAL"))="FAL"</formula>
    </cfRule>
    <cfRule type="beginsWith" dxfId="3192" priority="1082" operator="beginsWith" text="OK">
      <formula>LEFT(D11,LEN("OK"))="OK"</formula>
    </cfRule>
  </conditionalFormatting>
  <conditionalFormatting sqref="D11">
    <cfRule type="beginsWith" dxfId="3191" priority="1079" operator="beginsWith" text="ATR">
      <formula>LEFT(D11,LEN("ATR"))="ATR"</formula>
    </cfRule>
  </conditionalFormatting>
  <conditionalFormatting sqref="D11">
    <cfRule type="beginsWith" dxfId="3190" priority="1078" operator="beginsWith" text="ATD">
      <formula>LEFT(D11,LEN("ATD"))="ATD"</formula>
    </cfRule>
  </conditionalFormatting>
  <conditionalFormatting sqref="D12">
    <cfRule type="beginsWith" dxfId="3189" priority="1076" operator="beginsWith" text="FER">
      <formula>LEFT(D12,LEN("FER"))="FER"</formula>
    </cfRule>
    <cfRule type="beginsWith" dxfId="3188" priority="1077" operator="beginsWith" text="FRS">
      <formula>LEFT(D12,LEN("FRS"))="FRS"</formula>
    </cfRule>
  </conditionalFormatting>
  <conditionalFormatting sqref="D12">
    <cfRule type="beginsWith" dxfId="3187" priority="1075" operator="beginsWith" text="NT">
      <formula>LEFT(D12,LEN("NT"))="NT"</formula>
    </cfRule>
  </conditionalFormatting>
  <conditionalFormatting sqref="D12">
    <cfRule type="beginsWith" dxfId="3186" priority="1072" operator="beginsWith" text="ANT">
      <formula>LEFT(D12,LEN("ANT"))="ANT"</formula>
    </cfRule>
    <cfRule type="beginsWith" dxfId="3185" priority="1073" operator="beginsWith" text="FAL">
      <formula>LEFT(D12,LEN("FAL"))="FAL"</formula>
    </cfRule>
    <cfRule type="beginsWith" dxfId="3184" priority="1074" operator="beginsWith" text="OK">
      <formula>LEFT(D12,LEN("OK"))="OK"</formula>
    </cfRule>
  </conditionalFormatting>
  <conditionalFormatting sqref="D12">
    <cfRule type="beginsWith" dxfId="3183" priority="1071" operator="beginsWith" text="ATR">
      <formula>LEFT(D12,LEN("ATR"))="ATR"</formula>
    </cfRule>
  </conditionalFormatting>
  <conditionalFormatting sqref="D12">
    <cfRule type="beginsWith" dxfId="3182" priority="1070" operator="beginsWith" text="ATD">
      <formula>LEFT(D12,LEN("ATD"))="ATD"</formula>
    </cfRule>
  </conditionalFormatting>
  <conditionalFormatting sqref="D12">
    <cfRule type="beginsWith" dxfId="3181" priority="1069" stopIfTrue="1" operator="beginsWith" text="DP">
      <formula>LEFT(D12,LEN("DP"))="DP"</formula>
    </cfRule>
  </conditionalFormatting>
  <conditionalFormatting sqref="B15:D18">
    <cfRule type="expression" dxfId="3180" priority="1065">
      <formula>A15="FÉRIAS"</formula>
    </cfRule>
    <cfRule type="expression" dxfId="3179" priority="1066">
      <formula>A15="FERIADO"</formula>
    </cfRule>
    <cfRule type="expression" dxfId="3178" priority="1067">
      <formula>A15="ATESTADO"</formula>
    </cfRule>
    <cfRule type="expression" dxfId="3177" priority="1068">
      <formula>A15="NTRAB"</formula>
    </cfRule>
  </conditionalFormatting>
  <conditionalFormatting sqref="D20">
    <cfRule type="beginsWith" dxfId="3176" priority="1063" operator="beginsWith" text="FER">
      <formula>LEFT(D20,LEN("FER"))="FER"</formula>
    </cfRule>
    <cfRule type="beginsWith" dxfId="3175" priority="1064" operator="beginsWith" text="FRS">
      <formula>LEFT(D20,LEN("FRS"))="FRS"</formula>
    </cfRule>
  </conditionalFormatting>
  <conditionalFormatting sqref="D20">
    <cfRule type="beginsWith" dxfId="3174" priority="1062" operator="beginsWith" text="NT">
      <formula>LEFT(D20,LEN("NT"))="NT"</formula>
    </cfRule>
  </conditionalFormatting>
  <conditionalFormatting sqref="D20">
    <cfRule type="beginsWith" dxfId="3173" priority="1059" operator="beginsWith" text="ANT">
      <formula>LEFT(D20,LEN("ANT"))="ANT"</formula>
    </cfRule>
    <cfRule type="beginsWith" dxfId="3172" priority="1060" operator="beginsWith" text="FAL">
      <formula>LEFT(D20,LEN("FAL"))="FAL"</formula>
    </cfRule>
    <cfRule type="beginsWith" dxfId="3171" priority="1061" operator="beginsWith" text="OK">
      <formula>LEFT(D20,LEN("OK"))="OK"</formula>
    </cfRule>
  </conditionalFormatting>
  <conditionalFormatting sqref="D20">
    <cfRule type="beginsWith" dxfId="3170" priority="1058" operator="beginsWith" text="ATR">
      <formula>LEFT(D20,LEN("ATR"))="ATR"</formula>
    </cfRule>
  </conditionalFormatting>
  <conditionalFormatting sqref="D20">
    <cfRule type="beginsWith" dxfId="3169" priority="1057" operator="beginsWith" text="ATD">
      <formula>LEFT(D20,LEN("ATD"))="ATD"</formula>
    </cfRule>
  </conditionalFormatting>
  <conditionalFormatting sqref="D20">
    <cfRule type="beginsWith" dxfId="3168" priority="1056" operator="beginsWith" text="DP">
      <formula>LEFT(D20,LEN("DP"))="DP"</formula>
    </cfRule>
  </conditionalFormatting>
  <conditionalFormatting sqref="D19">
    <cfRule type="beginsWith" dxfId="3167" priority="1054" operator="beginsWith" text="FER">
      <formula>LEFT(D19,LEN("FER"))="FER"</formula>
    </cfRule>
    <cfRule type="beginsWith" dxfId="3166" priority="1055" operator="beginsWith" text="FRS">
      <formula>LEFT(D19,LEN("FRS"))="FRS"</formula>
    </cfRule>
  </conditionalFormatting>
  <conditionalFormatting sqref="D19">
    <cfRule type="beginsWith" dxfId="3165" priority="1053" operator="beginsWith" text="NT">
      <formula>LEFT(D19,LEN("NT"))="NT"</formula>
    </cfRule>
  </conditionalFormatting>
  <conditionalFormatting sqref="D19">
    <cfRule type="beginsWith" dxfId="3164" priority="1050" operator="beginsWith" text="ANT">
      <formula>LEFT(D19,LEN("ANT"))="ANT"</formula>
    </cfRule>
    <cfRule type="beginsWith" dxfId="3163" priority="1051" operator="beginsWith" text="FAL">
      <formula>LEFT(D19,LEN("FAL"))="FAL"</formula>
    </cfRule>
    <cfRule type="beginsWith" dxfId="3162" priority="1052" operator="beginsWith" text="OK">
      <formula>LEFT(D19,LEN("OK"))="OK"</formula>
    </cfRule>
  </conditionalFormatting>
  <conditionalFormatting sqref="D19">
    <cfRule type="beginsWith" dxfId="3161" priority="1049" operator="beginsWith" text="ATR">
      <formula>LEFT(D19,LEN("ATR"))="ATR"</formula>
    </cfRule>
  </conditionalFormatting>
  <conditionalFormatting sqref="D19">
    <cfRule type="beginsWith" dxfId="3160" priority="1048" operator="beginsWith" text="ATD">
      <formula>LEFT(D19,LEN("ATD"))="ATD"</formula>
    </cfRule>
  </conditionalFormatting>
  <conditionalFormatting sqref="D19">
    <cfRule type="beginsWith" dxfId="3159" priority="1047" operator="beginsWith" text="DP">
      <formula>LEFT(D19,LEN("DP"))="DP"</formula>
    </cfRule>
  </conditionalFormatting>
  <conditionalFormatting sqref="D22">
    <cfRule type="beginsWith" dxfId="3158" priority="1045" operator="beginsWith" text="FER">
      <formula>LEFT(D22,LEN("FER"))="FER"</formula>
    </cfRule>
    <cfRule type="beginsWith" dxfId="3157" priority="1046" operator="beginsWith" text="FRS">
      <formula>LEFT(D22,LEN("FRS"))="FRS"</formula>
    </cfRule>
  </conditionalFormatting>
  <conditionalFormatting sqref="D22">
    <cfRule type="beginsWith" dxfId="3156" priority="1044" operator="beginsWith" text="NT">
      <formula>LEFT(D22,LEN("NT"))="NT"</formula>
    </cfRule>
  </conditionalFormatting>
  <conditionalFormatting sqref="D22">
    <cfRule type="beginsWith" dxfId="3155" priority="1041" operator="beginsWith" text="ANT">
      <formula>LEFT(D22,LEN("ANT"))="ANT"</formula>
    </cfRule>
    <cfRule type="beginsWith" dxfId="3154" priority="1042" operator="beginsWith" text="FAL">
      <formula>LEFT(D22,LEN("FAL"))="FAL"</formula>
    </cfRule>
    <cfRule type="beginsWith" dxfId="3153" priority="1043" operator="beginsWith" text="OK">
      <formula>LEFT(D22,LEN("OK"))="OK"</formula>
    </cfRule>
  </conditionalFormatting>
  <conditionalFormatting sqref="D22">
    <cfRule type="beginsWith" dxfId="3152" priority="1040" operator="beginsWith" text="ATR">
      <formula>LEFT(D22,LEN("ATR"))="ATR"</formula>
    </cfRule>
  </conditionalFormatting>
  <conditionalFormatting sqref="D22">
    <cfRule type="beginsWith" dxfId="3151" priority="1039" operator="beginsWith" text="ATD">
      <formula>LEFT(D22,LEN("ATD"))="ATD"</formula>
    </cfRule>
  </conditionalFormatting>
  <conditionalFormatting sqref="D22">
    <cfRule type="beginsWith" dxfId="3150" priority="1038" stopIfTrue="1" operator="beginsWith" text="DP">
      <formula>LEFT(D22,LEN("DP"))="DP"</formula>
    </cfRule>
  </conditionalFormatting>
  <conditionalFormatting sqref="D21">
    <cfRule type="beginsWith" dxfId="3149" priority="1036" operator="beginsWith" text="FER">
      <formula>LEFT(D21,LEN("FER"))="FER"</formula>
    </cfRule>
    <cfRule type="beginsWith" dxfId="3148" priority="1037" operator="beginsWith" text="FRS">
      <formula>LEFT(D21,LEN("FRS"))="FRS"</formula>
    </cfRule>
  </conditionalFormatting>
  <conditionalFormatting sqref="D21">
    <cfRule type="beginsWith" dxfId="3147" priority="1035" operator="beginsWith" text="NT">
      <formula>LEFT(D21,LEN("NT"))="NT"</formula>
    </cfRule>
  </conditionalFormatting>
  <conditionalFormatting sqref="D21">
    <cfRule type="beginsWith" dxfId="3146" priority="1032" operator="beginsWith" text="ANT">
      <formula>LEFT(D21,LEN("ANT"))="ANT"</formula>
    </cfRule>
    <cfRule type="beginsWith" dxfId="3145" priority="1033" operator="beginsWith" text="FAL">
      <formula>LEFT(D21,LEN("FAL"))="FAL"</formula>
    </cfRule>
    <cfRule type="beginsWith" dxfId="3144" priority="1034" operator="beginsWith" text="OK">
      <formula>LEFT(D21,LEN("OK"))="OK"</formula>
    </cfRule>
  </conditionalFormatting>
  <conditionalFormatting sqref="D21">
    <cfRule type="beginsWith" dxfId="3143" priority="1031" operator="beginsWith" text="ATR">
      <formula>LEFT(D21,LEN("ATR"))="ATR"</formula>
    </cfRule>
  </conditionalFormatting>
  <conditionalFormatting sqref="D21">
    <cfRule type="beginsWith" dxfId="3142" priority="1030" operator="beginsWith" text="ATD">
      <formula>LEFT(D21,LEN("ATD"))="ATD"</formula>
    </cfRule>
  </conditionalFormatting>
  <conditionalFormatting sqref="D21">
    <cfRule type="beginsWith" dxfId="3141" priority="1029" operator="beginsWith" text="DP">
      <formula>LEFT(D21,LEN("DP"))="DP"</formula>
    </cfRule>
  </conditionalFormatting>
  <conditionalFormatting sqref="D24">
    <cfRule type="beginsWith" dxfId="3140" priority="1027" operator="beginsWith" text="FER">
      <formula>LEFT(D24,LEN("FER"))="FER"</formula>
    </cfRule>
    <cfRule type="beginsWith" dxfId="3139" priority="1028" operator="beginsWith" text="FRS">
      <formula>LEFT(D24,LEN("FRS"))="FRS"</formula>
    </cfRule>
  </conditionalFormatting>
  <conditionalFormatting sqref="D24">
    <cfRule type="beginsWith" dxfId="3138" priority="1026" operator="beginsWith" text="NT">
      <formula>LEFT(D24,LEN("NT"))="NT"</formula>
    </cfRule>
  </conditionalFormatting>
  <conditionalFormatting sqref="D24">
    <cfRule type="beginsWith" dxfId="3137" priority="1023" operator="beginsWith" text="ANT">
      <formula>LEFT(D24,LEN("ANT"))="ANT"</formula>
    </cfRule>
    <cfRule type="beginsWith" dxfId="3136" priority="1024" operator="beginsWith" text="FAL">
      <formula>LEFT(D24,LEN("FAL"))="FAL"</formula>
    </cfRule>
    <cfRule type="beginsWith" dxfId="3135" priority="1025" operator="beginsWith" text="OK">
      <formula>LEFT(D24,LEN("OK"))="OK"</formula>
    </cfRule>
  </conditionalFormatting>
  <conditionalFormatting sqref="D24">
    <cfRule type="beginsWith" dxfId="3134" priority="1022" operator="beginsWith" text="ATR">
      <formula>LEFT(D24,LEN("ATR"))="ATR"</formula>
    </cfRule>
  </conditionalFormatting>
  <conditionalFormatting sqref="D24">
    <cfRule type="beginsWith" dxfId="3133" priority="1021" operator="beginsWith" text="ATD">
      <formula>LEFT(D24,LEN("ATD"))="ATD"</formula>
    </cfRule>
  </conditionalFormatting>
  <conditionalFormatting sqref="D24">
    <cfRule type="beginsWith" dxfId="3132" priority="1020" operator="beginsWith" text="DP">
      <formula>LEFT(D24,LEN("DP"))="DP"</formula>
    </cfRule>
  </conditionalFormatting>
  <conditionalFormatting sqref="D23">
    <cfRule type="beginsWith" dxfId="3131" priority="1018" operator="beginsWith" text="FER">
      <formula>LEFT(D23,LEN("FER"))="FER"</formula>
    </cfRule>
    <cfRule type="beginsWith" dxfId="3130" priority="1019" operator="beginsWith" text="FRS">
      <formula>LEFT(D23,LEN("FRS"))="FRS"</formula>
    </cfRule>
  </conditionalFormatting>
  <conditionalFormatting sqref="D23">
    <cfRule type="beginsWith" dxfId="3129" priority="1017" operator="beginsWith" text="NT">
      <formula>LEFT(D23,LEN("NT"))="NT"</formula>
    </cfRule>
  </conditionalFormatting>
  <conditionalFormatting sqref="D23">
    <cfRule type="beginsWith" dxfId="3128" priority="1014" operator="beginsWith" text="ANT">
      <formula>LEFT(D23,LEN("ANT"))="ANT"</formula>
    </cfRule>
    <cfRule type="beginsWith" dxfId="3127" priority="1015" operator="beginsWith" text="FAL">
      <formula>LEFT(D23,LEN("FAL"))="FAL"</formula>
    </cfRule>
    <cfRule type="beginsWith" dxfId="3126" priority="1016" operator="beginsWith" text="OK">
      <formula>LEFT(D23,LEN("OK"))="OK"</formula>
    </cfRule>
  </conditionalFormatting>
  <conditionalFormatting sqref="D23">
    <cfRule type="beginsWith" dxfId="3125" priority="1013" operator="beginsWith" text="ATR">
      <formula>LEFT(D23,LEN("ATR"))="ATR"</formula>
    </cfRule>
  </conditionalFormatting>
  <conditionalFormatting sqref="D23">
    <cfRule type="beginsWith" dxfId="3124" priority="1012" operator="beginsWith" text="ATD">
      <formula>LEFT(D23,LEN("ATD"))="ATD"</formula>
    </cfRule>
  </conditionalFormatting>
  <conditionalFormatting sqref="D23">
    <cfRule type="beginsWith" dxfId="3123" priority="1011" operator="beginsWith" text="DP">
      <formula>LEFT(D23,LEN("DP"))="DP"</formula>
    </cfRule>
  </conditionalFormatting>
  <conditionalFormatting sqref="D26">
    <cfRule type="beginsWith" dxfId="3122" priority="1009" operator="beginsWith" text="FER">
      <formula>LEFT(D26,LEN("FER"))="FER"</formula>
    </cfRule>
    <cfRule type="beginsWith" dxfId="3121" priority="1010" operator="beginsWith" text="FRS">
      <formula>LEFT(D26,LEN("FRS"))="FRS"</formula>
    </cfRule>
  </conditionalFormatting>
  <conditionalFormatting sqref="D26">
    <cfRule type="beginsWith" dxfId="3120" priority="1008" operator="beginsWith" text="NT">
      <formula>LEFT(D26,LEN("NT"))="NT"</formula>
    </cfRule>
  </conditionalFormatting>
  <conditionalFormatting sqref="D26">
    <cfRule type="beginsWith" dxfId="3119" priority="1005" operator="beginsWith" text="ANT">
      <formula>LEFT(D26,LEN("ANT"))="ANT"</formula>
    </cfRule>
    <cfRule type="beginsWith" dxfId="3118" priority="1006" operator="beginsWith" text="FAL">
      <formula>LEFT(D26,LEN("FAL"))="FAL"</formula>
    </cfRule>
    <cfRule type="beginsWith" dxfId="3117" priority="1007" operator="beginsWith" text="OK">
      <formula>LEFT(D26,LEN("OK"))="OK"</formula>
    </cfRule>
  </conditionalFormatting>
  <conditionalFormatting sqref="D26">
    <cfRule type="beginsWith" dxfId="3116" priority="1004" operator="beginsWith" text="ATR">
      <formula>LEFT(D26,LEN("ATR"))="ATR"</formula>
    </cfRule>
  </conditionalFormatting>
  <conditionalFormatting sqref="D26">
    <cfRule type="beginsWith" dxfId="3115" priority="1003" operator="beginsWith" text="ATD">
      <formula>LEFT(D26,LEN("ATD"))="ATD"</formula>
    </cfRule>
  </conditionalFormatting>
  <conditionalFormatting sqref="D26">
    <cfRule type="beginsWith" dxfId="3114" priority="1002" stopIfTrue="1" operator="beginsWith" text="DP">
      <formula>LEFT(D26,LEN("DP"))="DP"</formula>
    </cfRule>
  </conditionalFormatting>
  <conditionalFormatting sqref="D25">
    <cfRule type="beginsWith" dxfId="3113" priority="1000" operator="beginsWith" text="FER">
      <formula>LEFT(D25,LEN("FER"))="FER"</formula>
    </cfRule>
    <cfRule type="beginsWith" dxfId="3112" priority="1001" operator="beginsWith" text="FRS">
      <formula>LEFT(D25,LEN("FRS"))="FRS"</formula>
    </cfRule>
  </conditionalFormatting>
  <conditionalFormatting sqref="D25">
    <cfRule type="beginsWith" dxfId="3111" priority="999" operator="beginsWith" text="NT">
      <formula>LEFT(D25,LEN("NT"))="NT"</formula>
    </cfRule>
  </conditionalFormatting>
  <conditionalFormatting sqref="D25">
    <cfRule type="beginsWith" dxfId="3110" priority="996" operator="beginsWith" text="ANT">
      <formula>LEFT(D25,LEN("ANT"))="ANT"</formula>
    </cfRule>
    <cfRule type="beginsWith" dxfId="3109" priority="997" operator="beginsWith" text="FAL">
      <formula>LEFT(D25,LEN("FAL"))="FAL"</formula>
    </cfRule>
    <cfRule type="beginsWith" dxfId="3108" priority="998" operator="beginsWith" text="OK">
      <formula>LEFT(D25,LEN("OK"))="OK"</formula>
    </cfRule>
  </conditionalFormatting>
  <conditionalFormatting sqref="D25">
    <cfRule type="beginsWith" dxfId="3107" priority="995" operator="beginsWith" text="ATR">
      <formula>LEFT(D25,LEN("ATR"))="ATR"</formula>
    </cfRule>
  </conditionalFormatting>
  <conditionalFormatting sqref="D25">
    <cfRule type="beginsWith" dxfId="3106" priority="994" operator="beginsWith" text="ATD">
      <formula>LEFT(D25,LEN("ATD"))="ATD"</formula>
    </cfRule>
  </conditionalFormatting>
  <conditionalFormatting sqref="D25">
    <cfRule type="beginsWith" dxfId="3105" priority="993" operator="beginsWith" text="DP">
      <formula>LEFT(D25,LEN("DP"))="DP"</formula>
    </cfRule>
  </conditionalFormatting>
  <conditionalFormatting sqref="D28">
    <cfRule type="beginsWith" dxfId="3104" priority="991" operator="beginsWith" text="FER">
      <formula>LEFT(D28,LEN("FER"))="FER"</formula>
    </cfRule>
    <cfRule type="beginsWith" dxfId="3103" priority="992" operator="beginsWith" text="FRS">
      <formula>LEFT(D28,LEN("FRS"))="FRS"</formula>
    </cfRule>
  </conditionalFormatting>
  <conditionalFormatting sqref="D28">
    <cfRule type="beginsWith" dxfId="3102" priority="990" operator="beginsWith" text="NT">
      <formula>LEFT(D28,LEN("NT"))="NT"</formula>
    </cfRule>
  </conditionalFormatting>
  <conditionalFormatting sqref="D28">
    <cfRule type="beginsWith" dxfId="3101" priority="987" operator="beginsWith" text="ANT">
      <formula>LEFT(D28,LEN("ANT"))="ANT"</formula>
    </cfRule>
    <cfRule type="beginsWith" dxfId="3100" priority="988" operator="beginsWith" text="FAL">
      <formula>LEFT(D28,LEN("FAL"))="FAL"</formula>
    </cfRule>
    <cfRule type="beginsWith" dxfId="3099" priority="989" operator="beginsWith" text="OK">
      <formula>LEFT(D28,LEN("OK"))="OK"</formula>
    </cfRule>
  </conditionalFormatting>
  <conditionalFormatting sqref="D28">
    <cfRule type="beginsWith" dxfId="3098" priority="986" operator="beginsWith" text="ATR">
      <formula>LEFT(D28,LEN("ATR"))="ATR"</formula>
    </cfRule>
  </conditionalFormatting>
  <conditionalFormatting sqref="D28">
    <cfRule type="beginsWith" dxfId="3097" priority="985" operator="beginsWith" text="ATD">
      <formula>LEFT(D28,LEN("ATD"))="ATD"</formula>
    </cfRule>
  </conditionalFormatting>
  <conditionalFormatting sqref="D28">
    <cfRule type="beginsWith" dxfId="3096" priority="984" operator="beginsWith" text="DP">
      <formula>LEFT(D28,LEN("DP"))="DP"</formula>
    </cfRule>
  </conditionalFormatting>
  <conditionalFormatting sqref="D27">
    <cfRule type="beginsWith" dxfId="3095" priority="982" operator="beginsWith" text="FER">
      <formula>LEFT(D27,LEN("FER"))="FER"</formula>
    </cfRule>
    <cfRule type="beginsWith" dxfId="3094" priority="983" operator="beginsWith" text="FRS">
      <formula>LEFT(D27,LEN("FRS"))="FRS"</formula>
    </cfRule>
  </conditionalFormatting>
  <conditionalFormatting sqref="D27">
    <cfRule type="beginsWith" dxfId="3093" priority="981" operator="beginsWith" text="NT">
      <formula>LEFT(D27,LEN("NT"))="NT"</formula>
    </cfRule>
  </conditionalFormatting>
  <conditionalFormatting sqref="D27">
    <cfRule type="beginsWith" dxfId="3092" priority="978" operator="beginsWith" text="ANT">
      <formula>LEFT(D27,LEN("ANT"))="ANT"</formula>
    </cfRule>
    <cfRule type="beginsWith" dxfId="3091" priority="979" operator="beginsWith" text="FAL">
      <formula>LEFT(D27,LEN("FAL"))="FAL"</formula>
    </cfRule>
    <cfRule type="beginsWith" dxfId="3090" priority="980" operator="beginsWith" text="OK">
      <formula>LEFT(D27,LEN("OK"))="OK"</formula>
    </cfRule>
  </conditionalFormatting>
  <conditionalFormatting sqref="D27">
    <cfRule type="beginsWith" dxfId="3089" priority="977" operator="beginsWith" text="ATR">
      <formula>LEFT(D27,LEN("ATR"))="ATR"</formula>
    </cfRule>
  </conditionalFormatting>
  <conditionalFormatting sqref="D27">
    <cfRule type="beginsWith" dxfId="3088" priority="976" operator="beginsWith" text="ATD">
      <formula>LEFT(D27,LEN("ATD"))="ATD"</formula>
    </cfRule>
  </conditionalFormatting>
  <conditionalFormatting sqref="D27">
    <cfRule type="beginsWith" dxfId="3087" priority="975" operator="beginsWith" text="DP">
      <formula>LEFT(D27,LEN("DP"))="DP"</formula>
    </cfRule>
  </conditionalFormatting>
  <conditionalFormatting sqref="D30">
    <cfRule type="beginsWith" dxfId="3086" priority="973" operator="beginsWith" text="FER">
      <formula>LEFT(D30,LEN("FER"))="FER"</formula>
    </cfRule>
    <cfRule type="beginsWith" dxfId="3085" priority="974" operator="beginsWith" text="FRS">
      <formula>LEFT(D30,LEN("FRS"))="FRS"</formula>
    </cfRule>
  </conditionalFormatting>
  <conditionalFormatting sqref="D30">
    <cfRule type="beginsWith" dxfId="3084" priority="972" operator="beginsWith" text="NT">
      <formula>LEFT(D30,LEN("NT"))="NT"</formula>
    </cfRule>
  </conditionalFormatting>
  <conditionalFormatting sqref="D30">
    <cfRule type="beginsWith" dxfId="3083" priority="969" operator="beginsWith" text="ANT">
      <formula>LEFT(D30,LEN("ANT"))="ANT"</formula>
    </cfRule>
    <cfRule type="beginsWith" dxfId="3082" priority="970" operator="beginsWith" text="FAL">
      <formula>LEFT(D30,LEN("FAL"))="FAL"</formula>
    </cfRule>
    <cfRule type="beginsWith" dxfId="3081" priority="971" operator="beginsWith" text="OK">
      <formula>LEFT(D30,LEN("OK"))="OK"</formula>
    </cfRule>
  </conditionalFormatting>
  <conditionalFormatting sqref="D30">
    <cfRule type="beginsWith" dxfId="3080" priority="968" operator="beginsWith" text="ATR">
      <formula>LEFT(D30,LEN("ATR"))="ATR"</formula>
    </cfRule>
  </conditionalFormatting>
  <conditionalFormatting sqref="D30">
    <cfRule type="beginsWith" dxfId="3079" priority="967" operator="beginsWith" text="ATD">
      <formula>LEFT(D30,LEN("ATD"))="ATD"</formula>
    </cfRule>
  </conditionalFormatting>
  <conditionalFormatting sqref="D30">
    <cfRule type="beginsWith" dxfId="3078" priority="966" stopIfTrue="1" operator="beginsWith" text="DP">
      <formula>LEFT(D30,LEN("DP"))="DP"</formula>
    </cfRule>
  </conditionalFormatting>
  <conditionalFormatting sqref="D29">
    <cfRule type="beginsWith" dxfId="3077" priority="964" operator="beginsWith" text="FER">
      <formula>LEFT(D29,LEN("FER"))="FER"</formula>
    </cfRule>
    <cfRule type="beginsWith" dxfId="3076" priority="965" operator="beginsWith" text="FRS">
      <formula>LEFT(D29,LEN("FRS"))="FRS"</formula>
    </cfRule>
  </conditionalFormatting>
  <conditionalFormatting sqref="D29">
    <cfRule type="beginsWith" dxfId="3075" priority="963" operator="beginsWith" text="NT">
      <formula>LEFT(D29,LEN("NT"))="NT"</formula>
    </cfRule>
  </conditionalFormatting>
  <conditionalFormatting sqref="D29">
    <cfRule type="beginsWith" dxfId="3074" priority="960" operator="beginsWith" text="ANT">
      <formula>LEFT(D29,LEN("ANT"))="ANT"</formula>
    </cfRule>
    <cfRule type="beginsWith" dxfId="3073" priority="961" operator="beginsWith" text="FAL">
      <formula>LEFT(D29,LEN("FAL"))="FAL"</formula>
    </cfRule>
    <cfRule type="beginsWith" dxfId="3072" priority="962" operator="beginsWith" text="OK">
      <formula>LEFT(D29,LEN("OK"))="OK"</formula>
    </cfRule>
  </conditionalFormatting>
  <conditionalFormatting sqref="D29">
    <cfRule type="beginsWith" dxfId="3071" priority="959" operator="beginsWith" text="ATR">
      <formula>LEFT(D29,LEN("ATR"))="ATR"</formula>
    </cfRule>
  </conditionalFormatting>
  <conditionalFormatting sqref="D29">
    <cfRule type="beginsWith" dxfId="3070" priority="958" operator="beginsWith" text="ATD">
      <formula>LEFT(D29,LEN("ATD"))="ATD"</formula>
    </cfRule>
  </conditionalFormatting>
  <conditionalFormatting sqref="D29">
    <cfRule type="beginsWith" dxfId="3069" priority="957" operator="beginsWith" text="DP">
      <formula>LEFT(D29,LEN("DP"))="DP"</formula>
    </cfRule>
  </conditionalFormatting>
  <conditionalFormatting sqref="D32">
    <cfRule type="beginsWith" dxfId="3068" priority="955" operator="beginsWith" text="FER">
      <formula>LEFT(D32,LEN("FER"))="FER"</formula>
    </cfRule>
    <cfRule type="beginsWith" dxfId="3067" priority="956" operator="beginsWith" text="FRS">
      <formula>LEFT(D32,LEN("FRS"))="FRS"</formula>
    </cfRule>
  </conditionalFormatting>
  <conditionalFormatting sqref="D32">
    <cfRule type="beginsWith" dxfId="3066" priority="954" operator="beginsWith" text="NT">
      <formula>LEFT(D32,LEN("NT"))="NT"</formula>
    </cfRule>
  </conditionalFormatting>
  <conditionalFormatting sqref="D32">
    <cfRule type="beginsWith" dxfId="3065" priority="951" operator="beginsWith" text="ANT">
      <formula>LEFT(D32,LEN("ANT"))="ANT"</formula>
    </cfRule>
    <cfRule type="beginsWith" dxfId="3064" priority="952" operator="beginsWith" text="FAL">
      <formula>LEFT(D32,LEN("FAL"))="FAL"</formula>
    </cfRule>
    <cfRule type="beginsWith" dxfId="3063" priority="953" operator="beginsWith" text="OK">
      <formula>LEFT(D32,LEN("OK"))="OK"</formula>
    </cfRule>
  </conditionalFormatting>
  <conditionalFormatting sqref="D32">
    <cfRule type="beginsWith" dxfId="3062" priority="950" operator="beginsWith" text="ATR">
      <formula>LEFT(D32,LEN("ATR"))="ATR"</formula>
    </cfRule>
  </conditionalFormatting>
  <conditionalFormatting sqref="D32">
    <cfRule type="beginsWith" dxfId="3061" priority="949" operator="beginsWith" text="ATD">
      <formula>LEFT(D32,LEN("ATD"))="ATD"</formula>
    </cfRule>
  </conditionalFormatting>
  <conditionalFormatting sqref="D32">
    <cfRule type="beginsWith" dxfId="3060" priority="948" operator="beginsWith" text="DP">
      <formula>LEFT(D32,LEN("DP"))="DP"</formula>
    </cfRule>
  </conditionalFormatting>
  <conditionalFormatting sqref="D31">
    <cfRule type="beginsWith" dxfId="3059" priority="946" operator="beginsWith" text="FER">
      <formula>LEFT(D31,LEN("FER"))="FER"</formula>
    </cfRule>
    <cfRule type="beginsWith" dxfId="3058" priority="947" operator="beginsWith" text="FRS">
      <formula>LEFT(D31,LEN("FRS"))="FRS"</formula>
    </cfRule>
  </conditionalFormatting>
  <conditionalFormatting sqref="D31">
    <cfRule type="beginsWith" dxfId="3057" priority="945" operator="beginsWith" text="NT">
      <formula>LEFT(D31,LEN("NT"))="NT"</formula>
    </cfRule>
  </conditionalFormatting>
  <conditionalFormatting sqref="D31">
    <cfRule type="beginsWith" dxfId="3056" priority="942" operator="beginsWith" text="ANT">
      <formula>LEFT(D31,LEN("ANT"))="ANT"</formula>
    </cfRule>
    <cfRule type="beginsWith" dxfId="3055" priority="943" operator="beginsWith" text="FAL">
      <formula>LEFT(D31,LEN("FAL"))="FAL"</formula>
    </cfRule>
    <cfRule type="beginsWith" dxfId="3054" priority="944" operator="beginsWith" text="OK">
      <formula>LEFT(D31,LEN("OK"))="OK"</formula>
    </cfRule>
  </conditionalFormatting>
  <conditionalFormatting sqref="D31">
    <cfRule type="beginsWith" dxfId="3053" priority="941" operator="beginsWith" text="ATR">
      <formula>LEFT(D31,LEN("ATR"))="ATR"</formula>
    </cfRule>
  </conditionalFormatting>
  <conditionalFormatting sqref="D31">
    <cfRule type="beginsWith" dxfId="3052" priority="940" operator="beginsWith" text="ATD">
      <formula>LEFT(D31,LEN("ATD"))="ATD"</formula>
    </cfRule>
  </conditionalFormatting>
  <conditionalFormatting sqref="D31">
    <cfRule type="beginsWith" dxfId="3051" priority="939" operator="beginsWith" text="DP">
      <formula>LEFT(D31,LEN("DP"))="DP"</formula>
    </cfRule>
  </conditionalFormatting>
  <conditionalFormatting sqref="D34">
    <cfRule type="beginsWith" dxfId="3050" priority="937" operator="beginsWith" text="FER">
      <formula>LEFT(D34,LEN("FER"))="FER"</formula>
    </cfRule>
    <cfRule type="beginsWith" dxfId="3049" priority="938" operator="beginsWith" text="FRS">
      <formula>LEFT(D34,LEN("FRS"))="FRS"</formula>
    </cfRule>
  </conditionalFormatting>
  <conditionalFormatting sqref="D34">
    <cfRule type="beginsWith" dxfId="3048" priority="936" operator="beginsWith" text="NT">
      <formula>LEFT(D34,LEN("NT"))="NT"</formula>
    </cfRule>
  </conditionalFormatting>
  <conditionalFormatting sqref="D34">
    <cfRule type="beginsWith" dxfId="3047" priority="933" operator="beginsWith" text="ANT">
      <formula>LEFT(D34,LEN("ANT"))="ANT"</formula>
    </cfRule>
    <cfRule type="beginsWith" dxfId="3046" priority="934" operator="beginsWith" text="FAL">
      <formula>LEFT(D34,LEN("FAL"))="FAL"</formula>
    </cfRule>
    <cfRule type="beginsWith" dxfId="3045" priority="935" operator="beginsWith" text="OK">
      <formula>LEFT(D34,LEN("OK"))="OK"</formula>
    </cfRule>
  </conditionalFormatting>
  <conditionalFormatting sqref="D34">
    <cfRule type="beginsWith" dxfId="3044" priority="932" operator="beginsWith" text="ATR">
      <formula>LEFT(D34,LEN("ATR"))="ATR"</formula>
    </cfRule>
  </conditionalFormatting>
  <conditionalFormatting sqref="D34">
    <cfRule type="beginsWith" dxfId="3043" priority="931" operator="beginsWith" text="ATD">
      <formula>LEFT(D34,LEN("ATD"))="ATD"</formula>
    </cfRule>
  </conditionalFormatting>
  <conditionalFormatting sqref="D34">
    <cfRule type="beginsWith" dxfId="3042" priority="930" stopIfTrue="1" operator="beginsWith" text="DP">
      <formula>LEFT(D34,LEN("DP"))="DP"</formula>
    </cfRule>
  </conditionalFormatting>
  <conditionalFormatting sqref="D33">
    <cfRule type="beginsWith" dxfId="3041" priority="928" operator="beginsWith" text="FER">
      <formula>LEFT(D33,LEN("FER"))="FER"</formula>
    </cfRule>
    <cfRule type="beginsWith" dxfId="3040" priority="929" operator="beginsWith" text="FRS">
      <formula>LEFT(D33,LEN("FRS"))="FRS"</formula>
    </cfRule>
  </conditionalFormatting>
  <conditionalFormatting sqref="D33">
    <cfRule type="beginsWith" dxfId="3039" priority="927" operator="beginsWith" text="NT">
      <formula>LEFT(D33,LEN("NT"))="NT"</formula>
    </cfRule>
  </conditionalFormatting>
  <conditionalFormatting sqref="D33">
    <cfRule type="beginsWith" dxfId="3038" priority="924" operator="beginsWith" text="ANT">
      <formula>LEFT(D33,LEN("ANT"))="ANT"</formula>
    </cfRule>
    <cfRule type="beginsWith" dxfId="3037" priority="925" operator="beginsWith" text="FAL">
      <formula>LEFT(D33,LEN("FAL"))="FAL"</formula>
    </cfRule>
    <cfRule type="beginsWith" dxfId="3036" priority="926" operator="beginsWith" text="OK">
      <formula>LEFT(D33,LEN("OK"))="OK"</formula>
    </cfRule>
  </conditionalFormatting>
  <conditionalFormatting sqref="D33">
    <cfRule type="beginsWith" dxfId="3035" priority="923" operator="beginsWith" text="ATR">
      <formula>LEFT(D33,LEN("ATR"))="ATR"</formula>
    </cfRule>
  </conditionalFormatting>
  <conditionalFormatting sqref="D33">
    <cfRule type="beginsWith" dxfId="3034" priority="922" operator="beginsWith" text="ATD">
      <formula>LEFT(D33,LEN("ATD"))="ATD"</formula>
    </cfRule>
  </conditionalFormatting>
  <conditionalFormatting sqref="D33">
    <cfRule type="beginsWith" dxfId="3033" priority="921" operator="beginsWith" text="DP">
      <formula>LEFT(D33,LEN("DP"))="DP"</formula>
    </cfRule>
  </conditionalFormatting>
  <conditionalFormatting sqref="D36">
    <cfRule type="beginsWith" dxfId="3032" priority="919" operator="beginsWith" text="FER">
      <formula>LEFT(D36,LEN("FER"))="FER"</formula>
    </cfRule>
    <cfRule type="beginsWith" dxfId="3031" priority="920" operator="beginsWith" text="FRS">
      <formula>LEFT(D36,LEN("FRS"))="FRS"</formula>
    </cfRule>
  </conditionalFormatting>
  <conditionalFormatting sqref="D36">
    <cfRule type="beginsWith" dxfId="3030" priority="918" operator="beginsWith" text="NT">
      <formula>LEFT(D36,LEN("NT"))="NT"</formula>
    </cfRule>
  </conditionalFormatting>
  <conditionalFormatting sqref="D36">
    <cfRule type="beginsWith" dxfId="3029" priority="915" operator="beginsWith" text="ANT">
      <formula>LEFT(D36,LEN("ANT"))="ANT"</formula>
    </cfRule>
    <cfRule type="beginsWith" dxfId="3028" priority="916" operator="beginsWith" text="FAL">
      <formula>LEFT(D36,LEN("FAL"))="FAL"</formula>
    </cfRule>
    <cfRule type="beginsWith" dxfId="3027" priority="917" operator="beginsWith" text="OK">
      <formula>LEFT(D36,LEN("OK"))="OK"</formula>
    </cfRule>
  </conditionalFormatting>
  <conditionalFormatting sqref="D36">
    <cfRule type="beginsWith" dxfId="3026" priority="914" operator="beginsWith" text="ATR">
      <formula>LEFT(D36,LEN("ATR"))="ATR"</formula>
    </cfRule>
  </conditionalFormatting>
  <conditionalFormatting sqref="D36">
    <cfRule type="beginsWith" dxfId="3025" priority="913" operator="beginsWith" text="ATD">
      <formula>LEFT(D36,LEN("ATD"))="ATD"</formula>
    </cfRule>
  </conditionalFormatting>
  <conditionalFormatting sqref="D36">
    <cfRule type="beginsWith" dxfId="3024" priority="912" operator="beginsWith" text="DP">
      <formula>LEFT(D36,LEN("DP"))="DP"</formula>
    </cfRule>
  </conditionalFormatting>
  <conditionalFormatting sqref="D35">
    <cfRule type="beginsWith" dxfId="3023" priority="910" operator="beginsWith" text="FER">
      <formula>LEFT(D35,LEN("FER"))="FER"</formula>
    </cfRule>
    <cfRule type="beginsWith" dxfId="3022" priority="911" operator="beginsWith" text="FRS">
      <formula>LEFT(D35,LEN("FRS"))="FRS"</formula>
    </cfRule>
  </conditionalFormatting>
  <conditionalFormatting sqref="D35">
    <cfRule type="beginsWith" dxfId="3021" priority="909" operator="beginsWith" text="NT">
      <formula>LEFT(D35,LEN("NT"))="NT"</formula>
    </cfRule>
  </conditionalFormatting>
  <conditionalFormatting sqref="D35">
    <cfRule type="beginsWith" dxfId="3020" priority="906" operator="beginsWith" text="ANT">
      <formula>LEFT(D35,LEN("ANT"))="ANT"</formula>
    </cfRule>
    <cfRule type="beginsWith" dxfId="3019" priority="907" operator="beginsWith" text="FAL">
      <formula>LEFT(D35,LEN("FAL"))="FAL"</formula>
    </cfRule>
    <cfRule type="beginsWith" dxfId="3018" priority="908" operator="beginsWith" text="OK">
      <formula>LEFT(D35,LEN("OK"))="OK"</formula>
    </cfRule>
  </conditionalFormatting>
  <conditionalFormatting sqref="D35">
    <cfRule type="beginsWith" dxfId="3017" priority="905" operator="beginsWith" text="ATR">
      <formula>LEFT(D35,LEN("ATR"))="ATR"</formula>
    </cfRule>
  </conditionalFormatting>
  <conditionalFormatting sqref="D35">
    <cfRule type="beginsWith" dxfId="3016" priority="904" operator="beginsWith" text="ATD">
      <formula>LEFT(D35,LEN("ATD"))="ATD"</formula>
    </cfRule>
  </conditionalFormatting>
  <conditionalFormatting sqref="D35">
    <cfRule type="beginsWith" dxfId="3015" priority="903" operator="beginsWith" text="DP">
      <formula>LEFT(D35,LEN("DP"))="DP"</formula>
    </cfRule>
  </conditionalFormatting>
  <conditionalFormatting sqref="D38">
    <cfRule type="beginsWith" dxfId="3014" priority="901" operator="beginsWith" text="FER">
      <formula>LEFT(D38,LEN("FER"))="FER"</formula>
    </cfRule>
    <cfRule type="beginsWith" dxfId="3013" priority="902" operator="beginsWith" text="FRS">
      <formula>LEFT(D38,LEN("FRS"))="FRS"</formula>
    </cfRule>
  </conditionalFormatting>
  <conditionalFormatting sqref="D38">
    <cfRule type="beginsWith" dxfId="3012" priority="900" operator="beginsWith" text="NT">
      <formula>LEFT(D38,LEN("NT"))="NT"</formula>
    </cfRule>
  </conditionalFormatting>
  <conditionalFormatting sqref="D38">
    <cfRule type="beginsWith" dxfId="3011" priority="897" operator="beginsWith" text="ANT">
      <formula>LEFT(D38,LEN("ANT"))="ANT"</formula>
    </cfRule>
    <cfRule type="beginsWith" dxfId="3010" priority="898" operator="beginsWith" text="FAL">
      <formula>LEFT(D38,LEN("FAL"))="FAL"</formula>
    </cfRule>
    <cfRule type="beginsWith" dxfId="3009" priority="899" operator="beginsWith" text="OK">
      <formula>LEFT(D38,LEN("OK"))="OK"</formula>
    </cfRule>
  </conditionalFormatting>
  <conditionalFormatting sqref="D38">
    <cfRule type="beginsWith" dxfId="3008" priority="896" operator="beginsWith" text="ATR">
      <formula>LEFT(D38,LEN("ATR"))="ATR"</formula>
    </cfRule>
  </conditionalFormatting>
  <conditionalFormatting sqref="D38">
    <cfRule type="beginsWith" dxfId="3007" priority="895" operator="beginsWith" text="ATD">
      <formula>LEFT(D38,LEN("ATD"))="ATD"</formula>
    </cfRule>
  </conditionalFormatting>
  <conditionalFormatting sqref="D38">
    <cfRule type="beginsWith" dxfId="3006" priority="894" stopIfTrue="1" operator="beginsWith" text="DP">
      <formula>LEFT(D38,LEN("DP"))="DP"</formula>
    </cfRule>
  </conditionalFormatting>
  <conditionalFormatting sqref="D37">
    <cfRule type="beginsWith" dxfId="3005" priority="892" operator="beginsWith" text="FER">
      <formula>LEFT(D37,LEN("FER"))="FER"</formula>
    </cfRule>
    <cfRule type="beginsWith" dxfId="3004" priority="893" operator="beginsWith" text="FRS">
      <formula>LEFT(D37,LEN("FRS"))="FRS"</formula>
    </cfRule>
  </conditionalFormatting>
  <conditionalFormatting sqref="D37">
    <cfRule type="beginsWith" dxfId="3003" priority="891" operator="beginsWith" text="NT">
      <formula>LEFT(D37,LEN("NT"))="NT"</formula>
    </cfRule>
  </conditionalFormatting>
  <conditionalFormatting sqref="D37">
    <cfRule type="beginsWith" dxfId="3002" priority="888" operator="beginsWith" text="ANT">
      <formula>LEFT(D37,LEN("ANT"))="ANT"</formula>
    </cfRule>
    <cfRule type="beginsWith" dxfId="3001" priority="889" operator="beginsWith" text="FAL">
      <formula>LEFT(D37,LEN("FAL"))="FAL"</formula>
    </cfRule>
    <cfRule type="beginsWith" dxfId="3000" priority="890" operator="beginsWith" text="OK">
      <formula>LEFT(D37,LEN("OK"))="OK"</formula>
    </cfRule>
  </conditionalFormatting>
  <conditionalFormatting sqref="D37">
    <cfRule type="beginsWith" dxfId="2999" priority="887" operator="beginsWith" text="ATR">
      <formula>LEFT(D37,LEN("ATR"))="ATR"</formula>
    </cfRule>
  </conditionalFormatting>
  <conditionalFormatting sqref="D37">
    <cfRule type="beginsWith" dxfId="2998" priority="886" operator="beginsWith" text="ATD">
      <formula>LEFT(D37,LEN("ATD"))="ATD"</formula>
    </cfRule>
  </conditionalFormatting>
  <conditionalFormatting sqref="D37">
    <cfRule type="beginsWith" dxfId="2997" priority="885" operator="beginsWith" text="DP">
      <formula>LEFT(D37,LEN("DP"))="DP"</formula>
    </cfRule>
  </conditionalFormatting>
  <conditionalFormatting sqref="B41:D42">
    <cfRule type="expression" dxfId="2996" priority="881">
      <formula>A39="FERIADO"</formula>
    </cfRule>
    <cfRule type="expression" dxfId="2995" priority="882">
      <formula>A39="FÉRIAS"</formula>
    </cfRule>
    <cfRule type="expression" dxfId="2994" priority="883">
      <formula>A39="ATESTADO"</formula>
    </cfRule>
    <cfRule type="expression" dxfId="2993" priority="884">
      <formula>A39="NTRAB"</formula>
    </cfRule>
  </conditionalFormatting>
  <conditionalFormatting sqref="D39">
    <cfRule type="beginsWith" dxfId="2992" priority="878" operator="beginsWith" text="DP">
      <formula>LEFT(D39,LEN("DP"))="DP"</formula>
    </cfRule>
    <cfRule type="beginsWith" dxfId="2991" priority="879" operator="beginsWith" text="FER">
      <formula>LEFT(D39,LEN("FER"))="FER"</formula>
    </cfRule>
    <cfRule type="beginsWith" dxfId="2990" priority="880" operator="beginsWith" text="FRS">
      <formula>LEFT(D39,LEN("FRS"))="FRS"</formula>
    </cfRule>
  </conditionalFormatting>
  <conditionalFormatting sqref="D39">
    <cfRule type="beginsWith" dxfId="2989" priority="877" operator="beginsWith" text="NT">
      <formula>LEFT(D39,LEN("NT"))="NT"</formula>
    </cfRule>
  </conditionalFormatting>
  <conditionalFormatting sqref="D39">
    <cfRule type="beginsWith" dxfId="2988" priority="874" operator="beginsWith" text="ANT">
      <formula>LEFT(D39,LEN("ANT"))="ANT"</formula>
    </cfRule>
    <cfRule type="beginsWith" dxfId="2987" priority="875" operator="beginsWith" text="FAL">
      <formula>LEFT(D39,LEN("FAL"))="FAL"</formula>
    </cfRule>
    <cfRule type="beginsWith" dxfId="2986" priority="876" operator="beginsWith" text="OK">
      <formula>LEFT(D39,LEN("OK"))="OK"</formula>
    </cfRule>
  </conditionalFormatting>
  <conditionalFormatting sqref="D39">
    <cfRule type="beginsWith" dxfId="2985" priority="873" operator="beginsWith" text="ATR">
      <formula>LEFT(D39,LEN("ATR"))="ATR"</formula>
    </cfRule>
  </conditionalFormatting>
  <conditionalFormatting sqref="D39">
    <cfRule type="beginsWith" dxfId="2984" priority="872" operator="beginsWith" text="ATD">
      <formula>LEFT(D39,LEN("ATD"))="ATD"</formula>
    </cfRule>
  </conditionalFormatting>
  <conditionalFormatting sqref="D40">
    <cfRule type="beginsWith" dxfId="2983" priority="870" operator="beginsWith" text="FER">
      <formula>LEFT(D40,LEN("FER"))="FER"</formula>
    </cfRule>
    <cfRule type="beginsWith" dxfId="2982" priority="871" operator="beginsWith" text="FRS">
      <formula>LEFT(D40,LEN("FRS"))="FRS"</formula>
    </cfRule>
  </conditionalFormatting>
  <conditionalFormatting sqref="D40">
    <cfRule type="beginsWith" dxfId="2981" priority="869" operator="beginsWith" text="NT">
      <formula>LEFT(D40,LEN("NT"))="NT"</formula>
    </cfRule>
  </conditionalFormatting>
  <conditionalFormatting sqref="D40">
    <cfRule type="beginsWith" dxfId="2980" priority="866" operator="beginsWith" text="ANT">
      <formula>LEFT(D40,LEN("ANT"))="ANT"</formula>
    </cfRule>
    <cfRule type="beginsWith" dxfId="2979" priority="867" operator="beginsWith" text="FAL">
      <formula>LEFT(D40,LEN("FAL"))="FAL"</formula>
    </cfRule>
    <cfRule type="beginsWith" dxfId="2978" priority="868" operator="beginsWith" text="OK">
      <formula>LEFT(D40,LEN("OK"))="OK"</formula>
    </cfRule>
  </conditionalFormatting>
  <conditionalFormatting sqref="D40">
    <cfRule type="beginsWith" dxfId="2977" priority="865" operator="beginsWith" text="ATR">
      <formula>LEFT(D40,LEN("ATR"))="ATR"</formula>
    </cfRule>
  </conditionalFormatting>
  <conditionalFormatting sqref="D40">
    <cfRule type="beginsWith" dxfId="2976" priority="864" operator="beginsWith" text="ATD">
      <formula>LEFT(D40,LEN("ATD"))="ATD"</formula>
    </cfRule>
  </conditionalFormatting>
  <conditionalFormatting sqref="D40">
    <cfRule type="beginsWith" dxfId="2975" priority="863" stopIfTrue="1" operator="beginsWith" text="DP">
      <formula>LEFT(D40,LEN("DP"))="DP"</formula>
    </cfRule>
  </conditionalFormatting>
  <conditionalFormatting sqref="G3:I6">
    <cfRule type="expression" dxfId="2974" priority="859">
      <formula>F3="FÉRIAS"</formula>
    </cfRule>
    <cfRule type="expression" dxfId="2973" priority="860">
      <formula>F3="FERIADO"</formula>
    </cfRule>
    <cfRule type="expression" dxfId="2972" priority="861">
      <formula>F3="ATESTADO"</formula>
    </cfRule>
    <cfRule type="expression" dxfId="2971" priority="862">
      <formula>F3="NTRAB"</formula>
    </cfRule>
  </conditionalFormatting>
  <conditionalFormatting sqref="I8">
    <cfRule type="beginsWith" dxfId="2970" priority="857" operator="beginsWith" text="FER">
      <formula>LEFT(I8,LEN("FER"))="FER"</formula>
    </cfRule>
    <cfRule type="beginsWith" dxfId="2969" priority="858" operator="beginsWith" text="FRS">
      <formula>LEFT(I8,LEN("FRS"))="FRS"</formula>
    </cfRule>
  </conditionalFormatting>
  <conditionalFormatting sqref="I8">
    <cfRule type="beginsWith" dxfId="2968" priority="856" operator="beginsWith" text="NT">
      <formula>LEFT(I8,LEN("NT"))="NT"</formula>
    </cfRule>
  </conditionalFormatting>
  <conditionalFormatting sqref="I8">
    <cfRule type="beginsWith" dxfId="2967" priority="853" operator="beginsWith" text="ANT">
      <formula>LEFT(I8,LEN("ANT"))="ANT"</formula>
    </cfRule>
    <cfRule type="beginsWith" dxfId="2966" priority="854" operator="beginsWith" text="FAL">
      <formula>LEFT(I8,LEN("FAL"))="FAL"</formula>
    </cfRule>
    <cfRule type="beginsWith" dxfId="2965" priority="855" operator="beginsWith" text="OK">
      <formula>LEFT(I8,LEN("OK"))="OK"</formula>
    </cfRule>
  </conditionalFormatting>
  <conditionalFormatting sqref="I8">
    <cfRule type="beginsWith" dxfId="2964" priority="852" operator="beginsWith" text="ATR">
      <formula>LEFT(I8,LEN("ATR"))="ATR"</formula>
    </cfRule>
  </conditionalFormatting>
  <conditionalFormatting sqref="I8">
    <cfRule type="beginsWith" dxfId="2963" priority="851" operator="beginsWith" text="ATD">
      <formula>LEFT(I8,LEN("ATD"))="ATD"</formula>
    </cfRule>
  </conditionalFormatting>
  <conditionalFormatting sqref="I8">
    <cfRule type="beginsWith" dxfId="2962" priority="850" operator="beginsWith" text="DP">
      <formula>LEFT(I8,LEN("DP"))="DP"</formula>
    </cfRule>
  </conditionalFormatting>
  <conditionalFormatting sqref="I7">
    <cfRule type="beginsWith" dxfId="2961" priority="848" operator="beginsWith" text="FER">
      <formula>LEFT(I7,LEN("FER"))="FER"</formula>
    </cfRule>
    <cfRule type="beginsWith" dxfId="2960" priority="849" operator="beginsWith" text="FRS">
      <formula>LEFT(I7,LEN("FRS"))="FRS"</formula>
    </cfRule>
  </conditionalFormatting>
  <conditionalFormatting sqref="I7">
    <cfRule type="beginsWith" dxfId="2959" priority="847" operator="beginsWith" text="NT">
      <formula>LEFT(I7,LEN("NT"))="NT"</formula>
    </cfRule>
  </conditionalFormatting>
  <conditionalFormatting sqref="I7">
    <cfRule type="beginsWith" dxfId="2958" priority="844" operator="beginsWith" text="ANT">
      <formula>LEFT(I7,LEN("ANT"))="ANT"</formula>
    </cfRule>
    <cfRule type="beginsWith" dxfId="2957" priority="845" operator="beginsWith" text="FAL">
      <formula>LEFT(I7,LEN("FAL"))="FAL"</formula>
    </cfRule>
    <cfRule type="beginsWith" dxfId="2956" priority="846" operator="beginsWith" text="OK">
      <formula>LEFT(I7,LEN("OK"))="OK"</formula>
    </cfRule>
  </conditionalFormatting>
  <conditionalFormatting sqref="I7">
    <cfRule type="beginsWith" dxfId="2955" priority="843" operator="beginsWith" text="ATR">
      <formula>LEFT(I7,LEN("ATR"))="ATR"</formula>
    </cfRule>
  </conditionalFormatting>
  <conditionalFormatting sqref="I7">
    <cfRule type="beginsWith" dxfId="2954" priority="842" operator="beginsWith" text="ATD">
      <formula>LEFT(I7,LEN("ATD"))="ATD"</formula>
    </cfRule>
  </conditionalFormatting>
  <conditionalFormatting sqref="I7">
    <cfRule type="beginsWith" dxfId="2953" priority="841" operator="beginsWith" text="DP">
      <formula>LEFT(I7,LEN("DP"))="DP"</formula>
    </cfRule>
  </conditionalFormatting>
  <conditionalFormatting sqref="I10">
    <cfRule type="beginsWith" dxfId="2952" priority="839" operator="beginsWith" text="FER">
      <formula>LEFT(I10,LEN("FER"))="FER"</formula>
    </cfRule>
    <cfRule type="beginsWith" dxfId="2951" priority="840" operator="beginsWith" text="FRS">
      <formula>LEFT(I10,LEN("FRS"))="FRS"</formula>
    </cfRule>
  </conditionalFormatting>
  <conditionalFormatting sqref="I10">
    <cfRule type="beginsWith" dxfId="2950" priority="838" operator="beginsWith" text="NT">
      <formula>LEFT(I10,LEN("NT"))="NT"</formula>
    </cfRule>
  </conditionalFormatting>
  <conditionalFormatting sqref="I10">
    <cfRule type="beginsWith" dxfId="2949" priority="835" operator="beginsWith" text="ANT">
      <formula>LEFT(I10,LEN("ANT"))="ANT"</formula>
    </cfRule>
    <cfRule type="beginsWith" dxfId="2948" priority="836" operator="beginsWith" text="FAL">
      <formula>LEFT(I10,LEN("FAL"))="FAL"</formula>
    </cfRule>
    <cfRule type="beginsWith" dxfId="2947" priority="837" operator="beginsWith" text="OK">
      <formula>LEFT(I10,LEN("OK"))="OK"</formula>
    </cfRule>
  </conditionalFormatting>
  <conditionalFormatting sqref="I10">
    <cfRule type="beginsWith" dxfId="2946" priority="834" operator="beginsWith" text="ATR">
      <formula>LEFT(I10,LEN("ATR"))="ATR"</formula>
    </cfRule>
  </conditionalFormatting>
  <conditionalFormatting sqref="I10">
    <cfRule type="beginsWith" dxfId="2945" priority="833" operator="beginsWith" text="ATD">
      <formula>LEFT(I10,LEN("ATD"))="ATD"</formula>
    </cfRule>
  </conditionalFormatting>
  <conditionalFormatting sqref="I10">
    <cfRule type="beginsWith" dxfId="2944" priority="832" stopIfTrue="1" operator="beginsWith" text="DP">
      <formula>LEFT(I10,LEN("DP"))="DP"</formula>
    </cfRule>
  </conditionalFormatting>
  <conditionalFormatting sqref="I9">
    <cfRule type="beginsWith" dxfId="2943" priority="830" operator="beginsWith" text="FER">
      <formula>LEFT(I9,LEN("FER"))="FER"</formula>
    </cfRule>
    <cfRule type="beginsWith" dxfId="2942" priority="831" operator="beginsWith" text="FRS">
      <formula>LEFT(I9,LEN("FRS"))="FRS"</formula>
    </cfRule>
  </conditionalFormatting>
  <conditionalFormatting sqref="I9">
    <cfRule type="beginsWith" dxfId="2941" priority="829" operator="beginsWith" text="NT">
      <formula>LEFT(I9,LEN("NT"))="NT"</formula>
    </cfRule>
  </conditionalFormatting>
  <conditionalFormatting sqref="I9">
    <cfRule type="beginsWith" dxfId="2940" priority="826" operator="beginsWith" text="ANT">
      <formula>LEFT(I9,LEN("ANT"))="ANT"</formula>
    </cfRule>
    <cfRule type="beginsWith" dxfId="2939" priority="827" operator="beginsWith" text="FAL">
      <formula>LEFT(I9,LEN("FAL"))="FAL"</formula>
    </cfRule>
    <cfRule type="beginsWith" dxfId="2938" priority="828" operator="beginsWith" text="OK">
      <formula>LEFT(I9,LEN("OK"))="OK"</formula>
    </cfRule>
  </conditionalFormatting>
  <conditionalFormatting sqref="I9">
    <cfRule type="beginsWith" dxfId="2937" priority="825" operator="beginsWith" text="ATR">
      <formula>LEFT(I9,LEN("ATR"))="ATR"</formula>
    </cfRule>
  </conditionalFormatting>
  <conditionalFormatting sqref="I9">
    <cfRule type="beginsWith" dxfId="2936" priority="824" operator="beginsWith" text="ATD">
      <formula>LEFT(I9,LEN("ATD"))="ATD"</formula>
    </cfRule>
  </conditionalFormatting>
  <conditionalFormatting sqref="I9">
    <cfRule type="beginsWith" dxfId="2935" priority="823" operator="beginsWith" text="DP">
      <formula>LEFT(I9,LEN("DP"))="DP"</formula>
    </cfRule>
  </conditionalFormatting>
  <conditionalFormatting sqref="I12">
    <cfRule type="beginsWith" dxfId="2934" priority="821" operator="beginsWith" text="FER">
      <formula>LEFT(I12,LEN("FER"))="FER"</formula>
    </cfRule>
    <cfRule type="beginsWith" dxfId="2933" priority="822" operator="beginsWith" text="FRS">
      <formula>LEFT(I12,LEN("FRS"))="FRS"</formula>
    </cfRule>
  </conditionalFormatting>
  <conditionalFormatting sqref="I12">
    <cfRule type="beginsWith" dxfId="2932" priority="820" operator="beginsWith" text="NT">
      <formula>LEFT(I12,LEN("NT"))="NT"</formula>
    </cfRule>
  </conditionalFormatting>
  <conditionalFormatting sqref="I12">
    <cfRule type="beginsWith" dxfId="2931" priority="817" operator="beginsWith" text="ANT">
      <formula>LEFT(I12,LEN("ANT"))="ANT"</formula>
    </cfRule>
    <cfRule type="beginsWith" dxfId="2930" priority="818" operator="beginsWith" text="FAL">
      <formula>LEFT(I12,LEN("FAL"))="FAL"</formula>
    </cfRule>
    <cfRule type="beginsWith" dxfId="2929" priority="819" operator="beginsWith" text="OK">
      <formula>LEFT(I12,LEN("OK"))="OK"</formula>
    </cfRule>
  </conditionalFormatting>
  <conditionalFormatting sqref="I12">
    <cfRule type="beginsWith" dxfId="2928" priority="816" operator="beginsWith" text="ATR">
      <formula>LEFT(I12,LEN("ATR"))="ATR"</formula>
    </cfRule>
  </conditionalFormatting>
  <conditionalFormatting sqref="I12">
    <cfRule type="beginsWith" dxfId="2927" priority="815" operator="beginsWith" text="ATD">
      <formula>LEFT(I12,LEN("ATD"))="ATD"</formula>
    </cfRule>
  </conditionalFormatting>
  <conditionalFormatting sqref="I12">
    <cfRule type="beginsWith" dxfId="2926" priority="814" operator="beginsWith" text="DP">
      <formula>LEFT(I12,LEN("DP"))="DP"</formula>
    </cfRule>
  </conditionalFormatting>
  <conditionalFormatting sqref="I11">
    <cfRule type="beginsWith" dxfId="2925" priority="812" operator="beginsWith" text="FER">
      <formula>LEFT(I11,LEN("FER"))="FER"</formula>
    </cfRule>
    <cfRule type="beginsWith" dxfId="2924" priority="813" operator="beginsWith" text="FRS">
      <formula>LEFT(I11,LEN("FRS"))="FRS"</formula>
    </cfRule>
  </conditionalFormatting>
  <conditionalFormatting sqref="I11">
    <cfRule type="beginsWith" dxfId="2923" priority="811" operator="beginsWith" text="NT">
      <formula>LEFT(I11,LEN("NT"))="NT"</formula>
    </cfRule>
  </conditionalFormatting>
  <conditionalFormatting sqref="I11">
    <cfRule type="beginsWith" dxfId="2922" priority="808" operator="beginsWith" text="ANT">
      <formula>LEFT(I11,LEN("ANT"))="ANT"</formula>
    </cfRule>
    <cfRule type="beginsWith" dxfId="2921" priority="809" operator="beginsWith" text="FAL">
      <formula>LEFT(I11,LEN("FAL"))="FAL"</formula>
    </cfRule>
    <cfRule type="beginsWith" dxfId="2920" priority="810" operator="beginsWith" text="OK">
      <formula>LEFT(I11,LEN("OK"))="OK"</formula>
    </cfRule>
  </conditionalFormatting>
  <conditionalFormatting sqref="I11">
    <cfRule type="beginsWith" dxfId="2919" priority="807" operator="beginsWith" text="ATR">
      <formula>LEFT(I11,LEN("ATR"))="ATR"</formula>
    </cfRule>
  </conditionalFormatting>
  <conditionalFormatting sqref="I11">
    <cfRule type="beginsWith" dxfId="2918" priority="806" operator="beginsWith" text="ATD">
      <formula>LEFT(I11,LEN("ATD"))="ATD"</formula>
    </cfRule>
  </conditionalFormatting>
  <conditionalFormatting sqref="I11">
    <cfRule type="beginsWith" dxfId="2917" priority="805" operator="beginsWith" text="DP">
      <formula>LEFT(I11,LEN("DP"))="DP"</formula>
    </cfRule>
  </conditionalFormatting>
  <conditionalFormatting sqref="I14">
    <cfRule type="beginsWith" dxfId="2916" priority="803" operator="beginsWith" text="FER">
      <formula>LEFT(I14,LEN("FER"))="FER"</formula>
    </cfRule>
    <cfRule type="beginsWith" dxfId="2915" priority="804" operator="beginsWith" text="FRS">
      <formula>LEFT(I14,LEN("FRS"))="FRS"</formula>
    </cfRule>
  </conditionalFormatting>
  <conditionalFormatting sqref="I14">
    <cfRule type="beginsWith" dxfId="2914" priority="802" operator="beginsWith" text="NT">
      <formula>LEFT(I14,LEN("NT"))="NT"</formula>
    </cfRule>
  </conditionalFormatting>
  <conditionalFormatting sqref="I14">
    <cfRule type="beginsWith" dxfId="2913" priority="799" operator="beginsWith" text="ANT">
      <formula>LEFT(I14,LEN("ANT"))="ANT"</formula>
    </cfRule>
    <cfRule type="beginsWith" dxfId="2912" priority="800" operator="beginsWith" text="FAL">
      <formula>LEFT(I14,LEN("FAL"))="FAL"</formula>
    </cfRule>
    <cfRule type="beginsWith" dxfId="2911" priority="801" operator="beginsWith" text="OK">
      <formula>LEFT(I14,LEN("OK"))="OK"</formula>
    </cfRule>
  </conditionalFormatting>
  <conditionalFormatting sqref="I14">
    <cfRule type="beginsWith" dxfId="2910" priority="798" operator="beginsWith" text="ATR">
      <formula>LEFT(I14,LEN("ATR"))="ATR"</formula>
    </cfRule>
  </conditionalFormatting>
  <conditionalFormatting sqref="I14">
    <cfRule type="beginsWith" dxfId="2909" priority="797" operator="beginsWith" text="ATD">
      <formula>LEFT(I14,LEN("ATD"))="ATD"</formula>
    </cfRule>
  </conditionalFormatting>
  <conditionalFormatting sqref="I14">
    <cfRule type="beginsWith" dxfId="2908" priority="796" stopIfTrue="1" operator="beginsWith" text="DP">
      <formula>LEFT(I14,LEN("DP"))="DP"</formula>
    </cfRule>
  </conditionalFormatting>
  <conditionalFormatting sqref="I13">
    <cfRule type="beginsWith" dxfId="2907" priority="794" operator="beginsWith" text="FER">
      <formula>LEFT(I13,LEN("FER"))="FER"</formula>
    </cfRule>
    <cfRule type="beginsWith" dxfId="2906" priority="795" operator="beginsWith" text="FRS">
      <formula>LEFT(I13,LEN("FRS"))="FRS"</formula>
    </cfRule>
  </conditionalFormatting>
  <conditionalFormatting sqref="I13">
    <cfRule type="beginsWith" dxfId="2905" priority="793" operator="beginsWith" text="NT">
      <formula>LEFT(I13,LEN("NT"))="NT"</formula>
    </cfRule>
  </conditionalFormatting>
  <conditionalFormatting sqref="I13">
    <cfRule type="beginsWith" dxfId="2904" priority="790" operator="beginsWith" text="ANT">
      <formula>LEFT(I13,LEN("ANT"))="ANT"</formula>
    </cfRule>
    <cfRule type="beginsWith" dxfId="2903" priority="791" operator="beginsWith" text="FAL">
      <formula>LEFT(I13,LEN("FAL"))="FAL"</formula>
    </cfRule>
    <cfRule type="beginsWith" dxfId="2902" priority="792" operator="beginsWith" text="OK">
      <formula>LEFT(I13,LEN("OK"))="OK"</formula>
    </cfRule>
  </conditionalFormatting>
  <conditionalFormatting sqref="I13">
    <cfRule type="beginsWith" dxfId="2901" priority="789" operator="beginsWith" text="ATR">
      <formula>LEFT(I13,LEN("ATR"))="ATR"</formula>
    </cfRule>
  </conditionalFormatting>
  <conditionalFormatting sqref="I13">
    <cfRule type="beginsWith" dxfId="2900" priority="788" operator="beginsWith" text="ATD">
      <formula>LEFT(I13,LEN("ATD"))="ATD"</formula>
    </cfRule>
  </conditionalFormatting>
  <conditionalFormatting sqref="I13">
    <cfRule type="beginsWith" dxfId="2899" priority="787" operator="beginsWith" text="DP">
      <formula>LEFT(I13,LEN("DP"))="DP"</formula>
    </cfRule>
  </conditionalFormatting>
  <conditionalFormatting sqref="I16">
    <cfRule type="beginsWith" dxfId="2898" priority="785" operator="beginsWith" text="FER">
      <formula>LEFT(I16,LEN("FER"))="FER"</formula>
    </cfRule>
    <cfRule type="beginsWith" dxfId="2897" priority="786" operator="beginsWith" text="FRS">
      <formula>LEFT(I16,LEN("FRS"))="FRS"</formula>
    </cfRule>
  </conditionalFormatting>
  <conditionalFormatting sqref="I16">
    <cfRule type="beginsWith" dxfId="2896" priority="784" operator="beginsWith" text="NT">
      <formula>LEFT(I16,LEN("NT"))="NT"</formula>
    </cfRule>
  </conditionalFormatting>
  <conditionalFormatting sqref="I16">
    <cfRule type="beginsWith" dxfId="2895" priority="781" operator="beginsWith" text="ANT">
      <formula>LEFT(I16,LEN("ANT"))="ANT"</formula>
    </cfRule>
    <cfRule type="beginsWith" dxfId="2894" priority="782" operator="beginsWith" text="FAL">
      <formula>LEFT(I16,LEN("FAL"))="FAL"</formula>
    </cfRule>
    <cfRule type="beginsWith" dxfId="2893" priority="783" operator="beginsWith" text="OK">
      <formula>LEFT(I16,LEN("OK"))="OK"</formula>
    </cfRule>
  </conditionalFormatting>
  <conditionalFormatting sqref="I16">
    <cfRule type="beginsWith" dxfId="2892" priority="780" operator="beginsWith" text="ATR">
      <formula>LEFT(I16,LEN("ATR"))="ATR"</formula>
    </cfRule>
  </conditionalFormatting>
  <conditionalFormatting sqref="I16">
    <cfRule type="beginsWith" dxfId="2891" priority="779" operator="beginsWith" text="ATD">
      <formula>LEFT(I16,LEN("ATD"))="ATD"</formula>
    </cfRule>
  </conditionalFormatting>
  <conditionalFormatting sqref="I16">
    <cfRule type="beginsWith" dxfId="2890" priority="778" operator="beginsWith" text="DP">
      <formula>LEFT(I16,LEN("DP"))="DP"</formula>
    </cfRule>
  </conditionalFormatting>
  <conditionalFormatting sqref="I15">
    <cfRule type="beginsWith" dxfId="2889" priority="776" operator="beginsWith" text="FER">
      <formula>LEFT(I15,LEN("FER"))="FER"</formula>
    </cfRule>
    <cfRule type="beginsWith" dxfId="2888" priority="777" operator="beginsWith" text="FRS">
      <formula>LEFT(I15,LEN("FRS"))="FRS"</formula>
    </cfRule>
  </conditionalFormatting>
  <conditionalFormatting sqref="I15">
    <cfRule type="beginsWith" dxfId="2887" priority="775" operator="beginsWith" text="NT">
      <formula>LEFT(I15,LEN("NT"))="NT"</formula>
    </cfRule>
  </conditionalFormatting>
  <conditionalFormatting sqref="I15">
    <cfRule type="beginsWith" dxfId="2886" priority="772" operator="beginsWith" text="ANT">
      <formula>LEFT(I15,LEN("ANT"))="ANT"</formula>
    </cfRule>
    <cfRule type="beginsWith" dxfId="2885" priority="773" operator="beginsWith" text="FAL">
      <formula>LEFT(I15,LEN("FAL"))="FAL"</formula>
    </cfRule>
    <cfRule type="beginsWith" dxfId="2884" priority="774" operator="beginsWith" text="OK">
      <formula>LEFT(I15,LEN("OK"))="OK"</formula>
    </cfRule>
  </conditionalFormatting>
  <conditionalFormatting sqref="I15">
    <cfRule type="beginsWith" dxfId="2883" priority="771" operator="beginsWith" text="ATR">
      <formula>LEFT(I15,LEN("ATR"))="ATR"</formula>
    </cfRule>
  </conditionalFormatting>
  <conditionalFormatting sqref="I15">
    <cfRule type="beginsWith" dxfId="2882" priority="770" operator="beginsWith" text="ATD">
      <formula>LEFT(I15,LEN("ATD"))="ATD"</formula>
    </cfRule>
  </conditionalFormatting>
  <conditionalFormatting sqref="I15">
    <cfRule type="beginsWith" dxfId="2881" priority="769" operator="beginsWith" text="DP">
      <formula>LEFT(I15,LEN("DP"))="DP"</formula>
    </cfRule>
  </conditionalFormatting>
  <conditionalFormatting sqref="I18">
    <cfRule type="beginsWith" dxfId="2880" priority="767" operator="beginsWith" text="FER">
      <formula>LEFT(I18,LEN("FER"))="FER"</formula>
    </cfRule>
    <cfRule type="beginsWith" dxfId="2879" priority="768" operator="beginsWith" text="FRS">
      <formula>LEFT(I18,LEN("FRS"))="FRS"</formula>
    </cfRule>
  </conditionalFormatting>
  <conditionalFormatting sqref="I18">
    <cfRule type="beginsWith" dxfId="2878" priority="766" operator="beginsWith" text="NT">
      <formula>LEFT(I18,LEN("NT"))="NT"</formula>
    </cfRule>
  </conditionalFormatting>
  <conditionalFormatting sqref="I18">
    <cfRule type="beginsWith" dxfId="2877" priority="763" operator="beginsWith" text="ANT">
      <formula>LEFT(I18,LEN("ANT"))="ANT"</formula>
    </cfRule>
    <cfRule type="beginsWith" dxfId="2876" priority="764" operator="beginsWith" text="FAL">
      <formula>LEFT(I18,LEN("FAL"))="FAL"</formula>
    </cfRule>
    <cfRule type="beginsWith" dxfId="2875" priority="765" operator="beginsWith" text="OK">
      <formula>LEFT(I18,LEN("OK"))="OK"</formula>
    </cfRule>
  </conditionalFormatting>
  <conditionalFormatting sqref="I18">
    <cfRule type="beginsWith" dxfId="2874" priority="762" operator="beginsWith" text="ATR">
      <formula>LEFT(I18,LEN("ATR"))="ATR"</formula>
    </cfRule>
  </conditionalFormatting>
  <conditionalFormatting sqref="I18">
    <cfRule type="beginsWith" dxfId="2873" priority="761" operator="beginsWith" text="ATD">
      <formula>LEFT(I18,LEN("ATD"))="ATD"</formula>
    </cfRule>
  </conditionalFormatting>
  <conditionalFormatting sqref="I18">
    <cfRule type="beginsWith" dxfId="2872" priority="760" stopIfTrue="1" operator="beginsWith" text="DP">
      <formula>LEFT(I18,LEN("DP"))="DP"</formula>
    </cfRule>
  </conditionalFormatting>
  <conditionalFormatting sqref="I17">
    <cfRule type="beginsWith" dxfId="2871" priority="758" operator="beginsWith" text="FER">
      <formula>LEFT(I17,LEN("FER"))="FER"</formula>
    </cfRule>
    <cfRule type="beginsWith" dxfId="2870" priority="759" operator="beginsWith" text="FRS">
      <formula>LEFT(I17,LEN("FRS"))="FRS"</formula>
    </cfRule>
  </conditionalFormatting>
  <conditionalFormatting sqref="I17">
    <cfRule type="beginsWith" dxfId="2869" priority="757" operator="beginsWith" text="NT">
      <formula>LEFT(I17,LEN("NT"))="NT"</formula>
    </cfRule>
  </conditionalFormatting>
  <conditionalFormatting sqref="I17">
    <cfRule type="beginsWith" dxfId="2868" priority="754" operator="beginsWith" text="ANT">
      <formula>LEFT(I17,LEN("ANT"))="ANT"</formula>
    </cfRule>
    <cfRule type="beginsWith" dxfId="2867" priority="755" operator="beginsWith" text="FAL">
      <formula>LEFT(I17,LEN("FAL"))="FAL"</formula>
    </cfRule>
    <cfRule type="beginsWith" dxfId="2866" priority="756" operator="beginsWith" text="OK">
      <formula>LEFT(I17,LEN("OK"))="OK"</formula>
    </cfRule>
  </conditionalFormatting>
  <conditionalFormatting sqref="I17">
    <cfRule type="beginsWith" dxfId="2865" priority="753" operator="beginsWith" text="ATR">
      <formula>LEFT(I17,LEN("ATR"))="ATR"</formula>
    </cfRule>
  </conditionalFormatting>
  <conditionalFormatting sqref="I17">
    <cfRule type="beginsWith" dxfId="2864" priority="752" operator="beginsWith" text="ATD">
      <formula>LEFT(I17,LEN("ATD"))="ATD"</formula>
    </cfRule>
  </conditionalFormatting>
  <conditionalFormatting sqref="I17">
    <cfRule type="beginsWith" dxfId="2863" priority="751" operator="beginsWith" text="DP">
      <formula>LEFT(I17,LEN("DP"))="DP"</formula>
    </cfRule>
  </conditionalFormatting>
  <conditionalFormatting sqref="I20">
    <cfRule type="beginsWith" dxfId="2862" priority="749" operator="beginsWith" text="FER">
      <formula>LEFT(I20,LEN("FER"))="FER"</formula>
    </cfRule>
    <cfRule type="beginsWith" dxfId="2861" priority="750" operator="beginsWith" text="FRS">
      <formula>LEFT(I20,LEN("FRS"))="FRS"</formula>
    </cfRule>
  </conditionalFormatting>
  <conditionalFormatting sqref="I20">
    <cfRule type="beginsWith" dxfId="2860" priority="748" operator="beginsWith" text="NT">
      <formula>LEFT(I20,LEN("NT"))="NT"</formula>
    </cfRule>
  </conditionalFormatting>
  <conditionalFormatting sqref="I20">
    <cfRule type="beginsWith" dxfId="2859" priority="745" operator="beginsWith" text="ANT">
      <formula>LEFT(I20,LEN("ANT"))="ANT"</formula>
    </cfRule>
    <cfRule type="beginsWith" dxfId="2858" priority="746" operator="beginsWith" text="FAL">
      <formula>LEFT(I20,LEN("FAL"))="FAL"</formula>
    </cfRule>
    <cfRule type="beginsWith" dxfId="2857" priority="747" operator="beginsWith" text="OK">
      <formula>LEFT(I20,LEN("OK"))="OK"</formula>
    </cfRule>
  </conditionalFormatting>
  <conditionalFormatting sqref="I20">
    <cfRule type="beginsWith" dxfId="2856" priority="744" operator="beginsWith" text="ATR">
      <formula>LEFT(I20,LEN("ATR"))="ATR"</formula>
    </cfRule>
  </conditionalFormatting>
  <conditionalFormatting sqref="I20">
    <cfRule type="beginsWith" dxfId="2855" priority="743" operator="beginsWith" text="ATD">
      <formula>LEFT(I20,LEN("ATD"))="ATD"</formula>
    </cfRule>
  </conditionalFormatting>
  <conditionalFormatting sqref="I20">
    <cfRule type="beginsWith" dxfId="2854" priority="742" operator="beginsWith" text="DP">
      <formula>LEFT(I20,LEN("DP"))="DP"</formula>
    </cfRule>
  </conditionalFormatting>
  <conditionalFormatting sqref="I19">
    <cfRule type="beginsWith" dxfId="2853" priority="740" operator="beginsWith" text="FER">
      <formula>LEFT(I19,LEN("FER"))="FER"</formula>
    </cfRule>
    <cfRule type="beginsWith" dxfId="2852" priority="741" operator="beginsWith" text="FRS">
      <formula>LEFT(I19,LEN("FRS"))="FRS"</formula>
    </cfRule>
  </conditionalFormatting>
  <conditionalFormatting sqref="I19">
    <cfRule type="beginsWith" dxfId="2851" priority="739" operator="beginsWith" text="NT">
      <formula>LEFT(I19,LEN("NT"))="NT"</formula>
    </cfRule>
  </conditionalFormatting>
  <conditionalFormatting sqref="I19">
    <cfRule type="beginsWith" dxfId="2850" priority="736" operator="beginsWith" text="ANT">
      <formula>LEFT(I19,LEN("ANT"))="ANT"</formula>
    </cfRule>
    <cfRule type="beginsWith" dxfId="2849" priority="737" operator="beginsWith" text="FAL">
      <formula>LEFT(I19,LEN("FAL"))="FAL"</formula>
    </cfRule>
    <cfRule type="beginsWith" dxfId="2848" priority="738" operator="beginsWith" text="OK">
      <formula>LEFT(I19,LEN("OK"))="OK"</formula>
    </cfRule>
  </conditionalFormatting>
  <conditionalFormatting sqref="I19">
    <cfRule type="beginsWith" dxfId="2847" priority="735" operator="beginsWith" text="ATR">
      <formula>LEFT(I19,LEN("ATR"))="ATR"</formula>
    </cfRule>
  </conditionalFormatting>
  <conditionalFormatting sqref="I19">
    <cfRule type="beginsWith" dxfId="2846" priority="734" operator="beginsWith" text="ATD">
      <formula>LEFT(I19,LEN("ATD"))="ATD"</formula>
    </cfRule>
  </conditionalFormatting>
  <conditionalFormatting sqref="I19">
    <cfRule type="beginsWith" dxfId="2845" priority="733" operator="beginsWith" text="DP">
      <formula>LEFT(I19,LEN("DP"))="DP"</formula>
    </cfRule>
  </conditionalFormatting>
  <conditionalFormatting sqref="I22">
    <cfRule type="beginsWith" dxfId="2844" priority="731" operator="beginsWith" text="FER">
      <formula>LEFT(I22,LEN("FER"))="FER"</formula>
    </cfRule>
    <cfRule type="beginsWith" dxfId="2843" priority="732" operator="beginsWith" text="FRS">
      <formula>LEFT(I22,LEN("FRS"))="FRS"</formula>
    </cfRule>
  </conditionalFormatting>
  <conditionalFormatting sqref="I22">
    <cfRule type="beginsWith" dxfId="2842" priority="730" operator="beginsWith" text="NT">
      <formula>LEFT(I22,LEN("NT"))="NT"</formula>
    </cfRule>
  </conditionalFormatting>
  <conditionalFormatting sqref="I22">
    <cfRule type="beginsWith" dxfId="2841" priority="727" operator="beginsWith" text="ANT">
      <formula>LEFT(I22,LEN("ANT"))="ANT"</formula>
    </cfRule>
    <cfRule type="beginsWith" dxfId="2840" priority="728" operator="beginsWith" text="FAL">
      <formula>LEFT(I22,LEN("FAL"))="FAL"</formula>
    </cfRule>
    <cfRule type="beginsWith" dxfId="2839" priority="729" operator="beginsWith" text="OK">
      <formula>LEFT(I22,LEN("OK"))="OK"</formula>
    </cfRule>
  </conditionalFormatting>
  <conditionalFormatting sqref="I22">
    <cfRule type="beginsWith" dxfId="2838" priority="726" operator="beginsWith" text="ATR">
      <formula>LEFT(I22,LEN("ATR"))="ATR"</formula>
    </cfRule>
  </conditionalFormatting>
  <conditionalFormatting sqref="I22">
    <cfRule type="beginsWith" dxfId="2837" priority="725" operator="beginsWith" text="ATD">
      <formula>LEFT(I22,LEN("ATD"))="ATD"</formula>
    </cfRule>
  </conditionalFormatting>
  <conditionalFormatting sqref="I22">
    <cfRule type="beginsWith" dxfId="2836" priority="724" stopIfTrue="1" operator="beginsWith" text="DP">
      <formula>LEFT(I22,LEN("DP"))="DP"</formula>
    </cfRule>
  </conditionalFormatting>
  <conditionalFormatting sqref="I21">
    <cfRule type="beginsWith" dxfId="2835" priority="722" operator="beginsWith" text="FER">
      <formula>LEFT(I21,LEN("FER"))="FER"</formula>
    </cfRule>
    <cfRule type="beginsWith" dxfId="2834" priority="723" operator="beginsWith" text="FRS">
      <formula>LEFT(I21,LEN("FRS"))="FRS"</formula>
    </cfRule>
  </conditionalFormatting>
  <conditionalFormatting sqref="I21">
    <cfRule type="beginsWith" dxfId="2833" priority="721" operator="beginsWith" text="NT">
      <formula>LEFT(I21,LEN("NT"))="NT"</formula>
    </cfRule>
  </conditionalFormatting>
  <conditionalFormatting sqref="I21">
    <cfRule type="beginsWith" dxfId="2832" priority="718" operator="beginsWith" text="ANT">
      <formula>LEFT(I21,LEN("ANT"))="ANT"</formula>
    </cfRule>
    <cfRule type="beginsWith" dxfId="2831" priority="719" operator="beginsWith" text="FAL">
      <formula>LEFT(I21,LEN("FAL"))="FAL"</formula>
    </cfRule>
    <cfRule type="beginsWith" dxfId="2830" priority="720" operator="beginsWith" text="OK">
      <formula>LEFT(I21,LEN("OK"))="OK"</formula>
    </cfRule>
  </conditionalFormatting>
  <conditionalFormatting sqref="I21">
    <cfRule type="beginsWith" dxfId="2829" priority="717" operator="beginsWith" text="ATR">
      <formula>LEFT(I21,LEN("ATR"))="ATR"</formula>
    </cfRule>
  </conditionalFormatting>
  <conditionalFormatting sqref="I21">
    <cfRule type="beginsWith" dxfId="2828" priority="716" operator="beginsWith" text="ATD">
      <formula>LEFT(I21,LEN("ATD"))="ATD"</formula>
    </cfRule>
  </conditionalFormatting>
  <conditionalFormatting sqref="I21">
    <cfRule type="beginsWith" dxfId="2827" priority="715" operator="beginsWith" text="DP">
      <formula>LEFT(I21,LEN("DP"))="DP"</formula>
    </cfRule>
  </conditionalFormatting>
  <conditionalFormatting sqref="I24">
    <cfRule type="beginsWith" dxfId="2826" priority="713" operator="beginsWith" text="FER">
      <formula>LEFT(I24,LEN("FER"))="FER"</formula>
    </cfRule>
    <cfRule type="beginsWith" dxfId="2825" priority="714" operator="beginsWith" text="FRS">
      <formula>LEFT(I24,LEN("FRS"))="FRS"</formula>
    </cfRule>
  </conditionalFormatting>
  <conditionalFormatting sqref="I24">
    <cfRule type="beginsWith" dxfId="2824" priority="712" operator="beginsWith" text="NT">
      <formula>LEFT(I24,LEN("NT"))="NT"</formula>
    </cfRule>
  </conditionalFormatting>
  <conditionalFormatting sqref="I24">
    <cfRule type="beginsWith" dxfId="2823" priority="709" operator="beginsWith" text="ANT">
      <formula>LEFT(I24,LEN("ANT"))="ANT"</formula>
    </cfRule>
    <cfRule type="beginsWith" dxfId="2822" priority="710" operator="beginsWith" text="FAL">
      <formula>LEFT(I24,LEN("FAL"))="FAL"</formula>
    </cfRule>
    <cfRule type="beginsWith" dxfId="2821" priority="711" operator="beginsWith" text="OK">
      <formula>LEFT(I24,LEN("OK"))="OK"</formula>
    </cfRule>
  </conditionalFormatting>
  <conditionalFormatting sqref="I24">
    <cfRule type="beginsWith" dxfId="2820" priority="708" operator="beginsWith" text="ATR">
      <formula>LEFT(I24,LEN("ATR"))="ATR"</formula>
    </cfRule>
  </conditionalFormatting>
  <conditionalFormatting sqref="I24">
    <cfRule type="beginsWith" dxfId="2819" priority="707" operator="beginsWith" text="ATD">
      <formula>LEFT(I24,LEN("ATD"))="ATD"</formula>
    </cfRule>
  </conditionalFormatting>
  <conditionalFormatting sqref="I24">
    <cfRule type="beginsWith" dxfId="2818" priority="706" operator="beginsWith" text="DP">
      <formula>LEFT(I24,LEN("DP"))="DP"</formula>
    </cfRule>
  </conditionalFormatting>
  <conditionalFormatting sqref="I23">
    <cfRule type="beginsWith" dxfId="2817" priority="704" operator="beginsWith" text="FER">
      <formula>LEFT(I23,LEN("FER"))="FER"</formula>
    </cfRule>
    <cfRule type="beginsWith" dxfId="2816" priority="705" operator="beginsWith" text="FRS">
      <formula>LEFT(I23,LEN("FRS"))="FRS"</formula>
    </cfRule>
  </conditionalFormatting>
  <conditionalFormatting sqref="I23">
    <cfRule type="beginsWith" dxfId="2815" priority="703" operator="beginsWith" text="NT">
      <formula>LEFT(I23,LEN("NT"))="NT"</formula>
    </cfRule>
  </conditionalFormatting>
  <conditionalFormatting sqref="I23">
    <cfRule type="beginsWith" dxfId="2814" priority="700" operator="beginsWith" text="ANT">
      <formula>LEFT(I23,LEN("ANT"))="ANT"</formula>
    </cfRule>
    <cfRule type="beginsWith" dxfId="2813" priority="701" operator="beginsWith" text="FAL">
      <formula>LEFT(I23,LEN("FAL"))="FAL"</formula>
    </cfRule>
    <cfRule type="beginsWith" dxfId="2812" priority="702" operator="beginsWith" text="OK">
      <formula>LEFT(I23,LEN("OK"))="OK"</formula>
    </cfRule>
  </conditionalFormatting>
  <conditionalFormatting sqref="I23">
    <cfRule type="beginsWith" dxfId="2811" priority="699" operator="beginsWith" text="ATR">
      <formula>LEFT(I23,LEN("ATR"))="ATR"</formula>
    </cfRule>
  </conditionalFormatting>
  <conditionalFormatting sqref="I23">
    <cfRule type="beginsWith" dxfId="2810" priority="698" operator="beginsWith" text="ATD">
      <formula>LEFT(I23,LEN("ATD"))="ATD"</formula>
    </cfRule>
  </conditionalFormatting>
  <conditionalFormatting sqref="I23">
    <cfRule type="beginsWith" dxfId="2809" priority="697" operator="beginsWith" text="DP">
      <formula>LEFT(I23,LEN("DP"))="DP"</formula>
    </cfRule>
  </conditionalFormatting>
  <conditionalFormatting sqref="I26">
    <cfRule type="beginsWith" dxfId="2808" priority="695" operator="beginsWith" text="FER">
      <formula>LEFT(I26,LEN("FER"))="FER"</formula>
    </cfRule>
    <cfRule type="beginsWith" dxfId="2807" priority="696" operator="beginsWith" text="FRS">
      <formula>LEFT(I26,LEN("FRS"))="FRS"</formula>
    </cfRule>
  </conditionalFormatting>
  <conditionalFormatting sqref="I26">
    <cfRule type="beginsWith" dxfId="2806" priority="694" operator="beginsWith" text="NT">
      <formula>LEFT(I26,LEN("NT"))="NT"</formula>
    </cfRule>
  </conditionalFormatting>
  <conditionalFormatting sqref="I26">
    <cfRule type="beginsWith" dxfId="2805" priority="691" operator="beginsWith" text="ANT">
      <formula>LEFT(I26,LEN("ANT"))="ANT"</formula>
    </cfRule>
    <cfRule type="beginsWith" dxfId="2804" priority="692" operator="beginsWith" text="FAL">
      <formula>LEFT(I26,LEN("FAL"))="FAL"</formula>
    </cfRule>
    <cfRule type="beginsWith" dxfId="2803" priority="693" operator="beginsWith" text="OK">
      <formula>LEFT(I26,LEN("OK"))="OK"</formula>
    </cfRule>
  </conditionalFormatting>
  <conditionalFormatting sqref="I26">
    <cfRule type="beginsWith" dxfId="2802" priority="690" operator="beginsWith" text="ATR">
      <formula>LEFT(I26,LEN("ATR"))="ATR"</formula>
    </cfRule>
  </conditionalFormatting>
  <conditionalFormatting sqref="I26">
    <cfRule type="beginsWith" dxfId="2801" priority="689" operator="beginsWith" text="ATD">
      <formula>LEFT(I26,LEN("ATD"))="ATD"</formula>
    </cfRule>
  </conditionalFormatting>
  <conditionalFormatting sqref="I26">
    <cfRule type="beginsWith" dxfId="2800" priority="688" stopIfTrue="1" operator="beginsWith" text="DP">
      <formula>LEFT(I26,LEN("DP"))="DP"</formula>
    </cfRule>
  </conditionalFormatting>
  <conditionalFormatting sqref="I25">
    <cfRule type="beginsWith" dxfId="2799" priority="686" operator="beginsWith" text="FER">
      <formula>LEFT(I25,LEN("FER"))="FER"</formula>
    </cfRule>
    <cfRule type="beginsWith" dxfId="2798" priority="687" operator="beginsWith" text="FRS">
      <formula>LEFT(I25,LEN("FRS"))="FRS"</formula>
    </cfRule>
  </conditionalFormatting>
  <conditionalFormatting sqref="I25">
    <cfRule type="beginsWith" dxfId="2797" priority="685" operator="beginsWith" text="NT">
      <formula>LEFT(I25,LEN("NT"))="NT"</formula>
    </cfRule>
  </conditionalFormatting>
  <conditionalFormatting sqref="I25">
    <cfRule type="beginsWith" dxfId="2796" priority="682" operator="beginsWith" text="ANT">
      <formula>LEFT(I25,LEN("ANT"))="ANT"</formula>
    </cfRule>
    <cfRule type="beginsWith" dxfId="2795" priority="683" operator="beginsWith" text="FAL">
      <formula>LEFT(I25,LEN("FAL"))="FAL"</formula>
    </cfRule>
    <cfRule type="beginsWith" dxfId="2794" priority="684" operator="beginsWith" text="OK">
      <formula>LEFT(I25,LEN("OK"))="OK"</formula>
    </cfRule>
  </conditionalFormatting>
  <conditionalFormatting sqref="I25">
    <cfRule type="beginsWith" dxfId="2793" priority="681" operator="beginsWith" text="ATR">
      <formula>LEFT(I25,LEN("ATR"))="ATR"</formula>
    </cfRule>
  </conditionalFormatting>
  <conditionalFormatting sqref="I25">
    <cfRule type="beginsWith" dxfId="2792" priority="680" operator="beginsWith" text="ATD">
      <formula>LEFT(I25,LEN("ATD"))="ATD"</formula>
    </cfRule>
  </conditionalFormatting>
  <conditionalFormatting sqref="I25">
    <cfRule type="beginsWith" dxfId="2791" priority="679" operator="beginsWith" text="DP">
      <formula>LEFT(I25,LEN("DP"))="DP"</formula>
    </cfRule>
  </conditionalFormatting>
  <conditionalFormatting sqref="G29:I30">
    <cfRule type="expression" dxfId="2790" priority="675">
      <formula>F27="FERIADO"</formula>
    </cfRule>
    <cfRule type="expression" dxfId="2789" priority="676">
      <formula>F27="FÉRIAS"</formula>
    </cfRule>
    <cfRule type="expression" dxfId="2788" priority="677">
      <formula>F27="ATESTADO"</formula>
    </cfRule>
    <cfRule type="expression" dxfId="2787" priority="678">
      <formula>F27="NTRAB"</formula>
    </cfRule>
  </conditionalFormatting>
  <conditionalFormatting sqref="I27">
    <cfRule type="beginsWith" dxfId="2786" priority="672" operator="beginsWith" text="DP">
      <formula>LEFT(I27,LEN("DP"))="DP"</formula>
    </cfRule>
    <cfRule type="beginsWith" dxfId="2785" priority="673" operator="beginsWith" text="FER">
      <formula>LEFT(I27,LEN("FER"))="FER"</formula>
    </cfRule>
    <cfRule type="beginsWith" dxfId="2784" priority="674" operator="beginsWith" text="FRS">
      <formula>LEFT(I27,LEN("FRS"))="FRS"</formula>
    </cfRule>
  </conditionalFormatting>
  <conditionalFormatting sqref="I27">
    <cfRule type="beginsWith" dxfId="2783" priority="671" operator="beginsWith" text="NT">
      <formula>LEFT(I27,LEN("NT"))="NT"</formula>
    </cfRule>
  </conditionalFormatting>
  <conditionalFormatting sqref="I27">
    <cfRule type="beginsWith" dxfId="2782" priority="668" operator="beginsWith" text="ANT">
      <formula>LEFT(I27,LEN("ANT"))="ANT"</formula>
    </cfRule>
    <cfRule type="beginsWith" dxfId="2781" priority="669" operator="beginsWith" text="FAL">
      <formula>LEFT(I27,LEN("FAL"))="FAL"</formula>
    </cfRule>
    <cfRule type="beginsWith" dxfId="2780" priority="670" operator="beginsWith" text="OK">
      <formula>LEFT(I27,LEN("OK"))="OK"</formula>
    </cfRule>
  </conditionalFormatting>
  <conditionalFormatting sqref="I27">
    <cfRule type="beginsWith" dxfId="2779" priority="667" operator="beginsWith" text="ATR">
      <formula>LEFT(I27,LEN("ATR"))="ATR"</formula>
    </cfRule>
  </conditionalFormatting>
  <conditionalFormatting sqref="I27">
    <cfRule type="beginsWith" dxfId="2778" priority="666" operator="beginsWith" text="ATD">
      <formula>LEFT(I27,LEN("ATD"))="ATD"</formula>
    </cfRule>
  </conditionalFormatting>
  <conditionalFormatting sqref="I28">
    <cfRule type="beginsWith" dxfId="2777" priority="664" operator="beginsWith" text="FER">
      <formula>LEFT(I28,LEN("FER"))="FER"</formula>
    </cfRule>
    <cfRule type="beginsWith" dxfId="2776" priority="665" operator="beginsWith" text="FRS">
      <formula>LEFT(I28,LEN("FRS"))="FRS"</formula>
    </cfRule>
  </conditionalFormatting>
  <conditionalFormatting sqref="I28">
    <cfRule type="beginsWith" dxfId="2775" priority="663" operator="beginsWith" text="NT">
      <formula>LEFT(I28,LEN("NT"))="NT"</formula>
    </cfRule>
  </conditionalFormatting>
  <conditionalFormatting sqref="I28">
    <cfRule type="beginsWith" dxfId="2774" priority="660" operator="beginsWith" text="ANT">
      <formula>LEFT(I28,LEN("ANT"))="ANT"</formula>
    </cfRule>
    <cfRule type="beginsWith" dxfId="2773" priority="661" operator="beginsWith" text="FAL">
      <formula>LEFT(I28,LEN("FAL"))="FAL"</formula>
    </cfRule>
    <cfRule type="beginsWith" dxfId="2772" priority="662" operator="beginsWith" text="OK">
      <formula>LEFT(I28,LEN("OK"))="OK"</formula>
    </cfRule>
  </conditionalFormatting>
  <conditionalFormatting sqref="I28">
    <cfRule type="beginsWith" dxfId="2771" priority="659" operator="beginsWith" text="ATR">
      <formula>LEFT(I28,LEN("ATR"))="ATR"</formula>
    </cfRule>
  </conditionalFormatting>
  <conditionalFormatting sqref="I28">
    <cfRule type="beginsWith" dxfId="2770" priority="658" operator="beginsWith" text="ATD">
      <formula>LEFT(I28,LEN("ATD"))="ATD"</formula>
    </cfRule>
  </conditionalFormatting>
  <conditionalFormatting sqref="I28">
    <cfRule type="beginsWith" dxfId="2769" priority="657" stopIfTrue="1" operator="beginsWith" text="DP">
      <formula>LEFT(I28,LEN("DP"))="DP"</formula>
    </cfRule>
  </conditionalFormatting>
  <conditionalFormatting sqref="G31:I34">
    <cfRule type="expression" dxfId="2768" priority="653">
      <formula>F31="FÉRIAS"</formula>
    </cfRule>
    <cfRule type="expression" dxfId="2767" priority="654">
      <formula>F31="FERIADO"</formula>
    </cfRule>
    <cfRule type="expression" dxfId="2766" priority="655">
      <formula>F31="ATESTADO"</formula>
    </cfRule>
    <cfRule type="expression" dxfId="2765" priority="656">
      <formula>F31="NTRAB"</formula>
    </cfRule>
  </conditionalFormatting>
  <conditionalFormatting sqref="I36">
    <cfRule type="beginsWith" dxfId="2764" priority="651" operator="beginsWith" text="FER">
      <formula>LEFT(I36,LEN("FER"))="FER"</formula>
    </cfRule>
    <cfRule type="beginsWith" dxfId="2763" priority="652" operator="beginsWith" text="FRS">
      <formula>LEFT(I36,LEN("FRS"))="FRS"</formula>
    </cfRule>
  </conditionalFormatting>
  <conditionalFormatting sqref="I36">
    <cfRule type="beginsWith" dxfId="2762" priority="650" operator="beginsWith" text="NT">
      <formula>LEFT(I36,LEN("NT"))="NT"</formula>
    </cfRule>
  </conditionalFormatting>
  <conditionalFormatting sqref="I36">
    <cfRule type="beginsWith" dxfId="2761" priority="647" operator="beginsWith" text="ANT">
      <formula>LEFT(I36,LEN("ANT"))="ANT"</formula>
    </cfRule>
    <cfRule type="beginsWith" dxfId="2760" priority="648" operator="beginsWith" text="FAL">
      <formula>LEFT(I36,LEN("FAL"))="FAL"</formula>
    </cfRule>
    <cfRule type="beginsWith" dxfId="2759" priority="649" operator="beginsWith" text="OK">
      <formula>LEFT(I36,LEN("OK"))="OK"</formula>
    </cfRule>
  </conditionalFormatting>
  <conditionalFormatting sqref="I36">
    <cfRule type="beginsWith" dxfId="2758" priority="646" operator="beginsWith" text="ATR">
      <formula>LEFT(I36,LEN("ATR"))="ATR"</formula>
    </cfRule>
  </conditionalFormatting>
  <conditionalFormatting sqref="I36">
    <cfRule type="beginsWith" dxfId="2757" priority="645" operator="beginsWith" text="ATD">
      <formula>LEFT(I36,LEN("ATD"))="ATD"</formula>
    </cfRule>
  </conditionalFormatting>
  <conditionalFormatting sqref="I36">
    <cfRule type="beginsWith" dxfId="2756" priority="644" operator="beginsWith" text="DP">
      <formula>LEFT(I36,LEN("DP"))="DP"</formula>
    </cfRule>
  </conditionalFormatting>
  <conditionalFormatting sqref="I35">
    <cfRule type="beginsWith" dxfId="2755" priority="642" operator="beginsWith" text="FER">
      <formula>LEFT(I35,LEN("FER"))="FER"</formula>
    </cfRule>
    <cfRule type="beginsWith" dxfId="2754" priority="643" operator="beginsWith" text="FRS">
      <formula>LEFT(I35,LEN("FRS"))="FRS"</formula>
    </cfRule>
  </conditionalFormatting>
  <conditionalFormatting sqref="I35">
    <cfRule type="beginsWith" dxfId="2753" priority="641" operator="beginsWith" text="NT">
      <formula>LEFT(I35,LEN("NT"))="NT"</formula>
    </cfRule>
  </conditionalFormatting>
  <conditionalFormatting sqref="I35">
    <cfRule type="beginsWith" dxfId="2752" priority="638" operator="beginsWith" text="ANT">
      <formula>LEFT(I35,LEN("ANT"))="ANT"</formula>
    </cfRule>
    <cfRule type="beginsWith" dxfId="2751" priority="639" operator="beginsWith" text="FAL">
      <formula>LEFT(I35,LEN("FAL"))="FAL"</formula>
    </cfRule>
    <cfRule type="beginsWith" dxfId="2750" priority="640" operator="beginsWith" text="OK">
      <formula>LEFT(I35,LEN("OK"))="OK"</formula>
    </cfRule>
  </conditionalFormatting>
  <conditionalFormatting sqref="I35">
    <cfRule type="beginsWith" dxfId="2749" priority="637" operator="beginsWith" text="ATR">
      <formula>LEFT(I35,LEN("ATR"))="ATR"</formula>
    </cfRule>
  </conditionalFormatting>
  <conditionalFormatting sqref="I35">
    <cfRule type="beginsWith" dxfId="2748" priority="636" operator="beginsWith" text="ATD">
      <formula>LEFT(I35,LEN("ATD"))="ATD"</formula>
    </cfRule>
  </conditionalFormatting>
  <conditionalFormatting sqref="I35">
    <cfRule type="beginsWith" dxfId="2747" priority="635" operator="beginsWith" text="DP">
      <formula>LEFT(I35,LEN("DP"))="DP"</formula>
    </cfRule>
  </conditionalFormatting>
  <conditionalFormatting sqref="I38">
    <cfRule type="beginsWith" dxfId="2746" priority="633" operator="beginsWith" text="FER">
      <formula>LEFT(I38,LEN("FER"))="FER"</formula>
    </cfRule>
    <cfRule type="beginsWith" dxfId="2745" priority="634" operator="beginsWith" text="FRS">
      <formula>LEFT(I38,LEN("FRS"))="FRS"</formula>
    </cfRule>
  </conditionalFormatting>
  <conditionalFormatting sqref="I38">
    <cfRule type="beginsWith" dxfId="2744" priority="632" operator="beginsWith" text="NT">
      <formula>LEFT(I38,LEN("NT"))="NT"</formula>
    </cfRule>
  </conditionalFormatting>
  <conditionalFormatting sqref="I38">
    <cfRule type="beginsWith" dxfId="2743" priority="629" operator="beginsWith" text="ANT">
      <formula>LEFT(I38,LEN("ANT"))="ANT"</formula>
    </cfRule>
    <cfRule type="beginsWith" dxfId="2742" priority="630" operator="beginsWith" text="FAL">
      <formula>LEFT(I38,LEN("FAL"))="FAL"</formula>
    </cfRule>
    <cfRule type="beginsWith" dxfId="2741" priority="631" operator="beginsWith" text="OK">
      <formula>LEFT(I38,LEN("OK"))="OK"</formula>
    </cfRule>
  </conditionalFormatting>
  <conditionalFormatting sqref="I38">
    <cfRule type="beginsWith" dxfId="2740" priority="628" operator="beginsWith" text="ATR">
      <formula>LEFT(I38,LEN("ATR"))="ATR"</formula>
    </cfRule>
  </conditionalFormatting>
  <conditionalFormatting sqref="I38">
    <cfRule type="beginsWith" dxfId="2739" priority="627" operator="beginsWith" text="ATD">
      <formula>LEFT(I38,LEN("ATD"))="ATD"</formula>
    </cfRule>
  </conditionalFormatting>
  <conditionalFormatting sqref="I38">
    <cfRule type="beginsWith" dxfId="2738" priority="626" stopIfTrue="1" operator="beginsWith" text="DP">
      <formula>LEFT(I38,LEN("DP"))="DP"</formula>
    </cfRule>
  </conditionalFormatting>
  <conditionalFormatting sqref="I37">
    <cfRule type="beginsWith" dxfId="2737" priority="624" operator="beginsWith" text="FER">
      <formula>LEFT(I37,LEN("FER"))="FER"</formula>
    </cfRule>
    <cfRule type="beginsWith" dxfId="2736" priority="625" operator="beginsWith" text="FRS">
      <formula>LEFT(I37,LEN("FRS"))="FRS"</formula>
    </cfRule>
  </conditionalFormatting>
  <conditionalFormatting sqref="I37">
    <cfRule type="beginsWith" dxfId="2735" priority="623" operator="beginsWith" text="NT">
      <formula>LEFT(I37,LEN("NT"))="NT"</formula>
    </cfRule>
  </conditionalFormatting>
  <conditionalFormatting sqref="I37">
    <cfRule type="beginsWith" dxfId="2734" priority="620" operator="beginsWith" text="ANT">
      <formula>LEFT(I37,LEN("ANT"))="ANT"</formula>
    </cfRule>
    <cfRule type="beginsWith" dxfId="2733" priority="621" operator="beginsWith" text="FAL">
      <formula>LEFT(I37,LEN("FAL"))="FAL"</formula>
    </cfRule>
    <cfRule type="beginsWith" dxfId="2732" priority="622" operator="beginsWith" text="OK">
      <formula>LEFT(I37,LEN("OK"))="OK"</formula>
    </cfRule>
  </conditionalFormatting>
  <conditionalFormatting sqref="I37">
    <cfRule type="beginsWith" dxfId="2731" priority="619" operator="beginsWith" text="ATR">
      <formula>LEFT(I37,LEN("ATR"))="ATR"</formula>
    </cfRule>
  </conditionalFormatting>
  <conditionalFormatting sqref="I37">
    <cfRule type="beginsWith" dxfId="2730" priority="618" operator="beginsWith" text="ATD">
      <formula>LEFT(I37,LEN("ATD"))="ATD"</formula>
    </cfRule>
  </conditionalFormatting>
  <conditionalFormatting sqref="I37">
    <cfRule type="beginsWith" dxfId="2729" priority="617" operator="beginsWith" text="DP">
      <formula>LEFT(I37,LEN("DP"))="DP"</formula>
    </cfRule>
  </conditionalFormatting>
  <conditionalFormatting sqref="I40">
    <cfRule type="beginsWith" dxfId="2728" priority="615" operator="beginsWith" text="FER">
      <formula>LEFT(I40,LEN("FER"))="FER"</formula>
    </cfRule>
    <cfRule type="beginsWith" dxfId="2727" priority="616" operator="beginsWith" text="FRS">
      <formula>LEFT(I40,LEN("FRS"))="FRS"</formula>
    </cfRule>
  </conditionalFormatting>
  <conditionalFormatting sqref="I40">
    <cfRule type="beginsWith" dxfId="2726" priority="614" operator="beginsWith" text="NT">
      <formula>LEFT(I40,LEN("NT"))="NT"</formula>
    </cfRule>
  </conditionalFormatting>
  <conditionalFormatting sqref="I40">
    <cfRule type="beginsWith" dxfId="2725" priority="611" operator="beginsWith" text="ANT">
      <formula>LEFT(I40,LEN("ANT"))="ANT"</formula>
    </cfRule>
    <cfRule type="beginsWith" dxfId="2724" priority="612" operator="beginsWith" text="FAL">
      <formula>LEFT(I40,LEN("FAL"))="FAL"</formula>
    </cfRule>
    <cfRule type="beginsWith" dxfId="2723" priority="613" operator="beginsWith" text="OK">
      <formula>LEFT(I40,LEN("OK"))="OK"</formula>
    </cfRule>
  </conditionalFormatting>
  <conditionalFormatting sqref="I40">
    <cfRule type="beginsWith" dxfId="2722" priority="610" operator="beginsWith" text="ATR">
      <formula>LEFT(I40,LEN("ATR"))="ATR"</formula>
    </cfRule>
  </conditionalFormatting>
  <conditionalFormatting sqref="I40">
    <cfRule type="beginsWith" dxfId="2721" priority="609" operator="beginsWith" text="ATD">
      <formula>LEFT(I40,LEN("ATD"))="ATD"</formula>
    </cfRule>
  </conditionalFormatting>
  <conditionalFormatting sqref="I40">
    <cfRule type="beginsWith" dxfId="2720" priority="608" operator="beginsWith" text="DP">
      <formula>LEFT(I40,LEN("DP"))="DP"</formula>
    </cfRule>
  </conditionalFormatting>
  <conditionalFormatting sqref="I39">
    <cfRule type="beginsWith" dxfId="2719" priority="606" operator="beginsWith" text="FER">
      <formula>LEFT(I39,LEN("FER"))="FER"</formula>
    </cfRule>
    <cfRule type="beginsWith" dxfId="2718" priority="607" operator="beginsWith" text="FRS">
      <formula>LEFT(I39,LEN("FRS"))="FRS"</formula>
    </cfRule>
  </conditionalFormatting>
  <conditionalFormatting sqref="I39">
    <cfRule type="beginsWith" dxfId="2717" priority="605" operator="beginsWith" text="NT">
      <formula>LEFT(I39,LEN("NT"))="NT"</formula>
    </cfRule>
  </conditionalFormatting>
  <conditionalFormatting sqref="I39">
    <cfRule type="beginsWith" dxfId="2716" priority="602" operator="beginsWith" text="ANT">
      <formula>LEFT(I39,LEN("ANT"))="ANT"</formula>
    </cfRule>
    <cfRule type="beginsWith" dxfId="2715" priority="603" operator="beginsWith" text="FAL">
      <formula>LEFT(I39,LEN("FAL"))="FAL"</formula>
    </cfRule>
    <cfRule type="beginsWith" dxfId="2714" priority="604" operator="beginsWith" text="OK">
      <formula>LEFT(I39,LEN("OK"))="OK"</formula>
    </cfRule>
  </conditionalFormatting>
  <conditionalFormatting sqref="I39">
    <cfRule type="beginsWith" dxfId="2713" priority="601" operator="beginsWith" text="ATR">
      <formula>LEFT(I39,LEN("ATR"))="ATR"</formula>
    </cfRule>
  </conditionalFormatting>
  <conditionalFormatting sqref="I39">
    <cfRule type="beginsWith" dxfId="2712" priority="600" operator="beginsWith" text="ATD">
      <formula>LEFT(I39,LEN("ATD"))="ATD"</formula>
    </cfRule>
  </conditionalFormatting>
  <conditionalFormatting sqref="I39">
    <cfRule type="beginsWith" dxfId="2711" priority="599" operator="beginsWith" text="DP">
      <formula>LEFT(I39,LEN("DP"))="DP"</formula>
    </cfRule>
  </conditionalFormatting>
  <conditionalFormatting sqref="I42">
    <cfRule type="beginsWith" dxfId="2710" priority="597" operator="beginsWith" text="FER">
      <formula>LEFT(I42,LEN("FER"))="FER"</formula>
    </cfRule>
    <cfRule type="beginsWith" dxfId="2709" priority="598" operator="beginsWith" text="FRS">
      <formula>LEFT(I42,LEN("FRS"))="FRS"</formula>
    </cfRule>
  </conditionalFormatting>
  <conditionalFormatting sqref="I42">
    <cfRule type="beginsWith" dxfId="2708" priority="596" operator="beginsWith" text="NT">
      <formula>LEFT(I42,LEN("NT"))="NT"</formula>
    </cfRule>
  </conditionalFormatting>
  <conditionalFormatting sqref="I42">
    <cfRule type="beginsWith" dxfId="2707" priority="593" operator="beginsWith" text="ANT">
      <formula>LEFT(I42,LEN("ANT"))="ANT"</formula>
    </cfRule>
    <cfRule type="beginsWith" dxfId="2706" priority="594" operator="beginsWith" text="FAL">
      <formula>LEFT(I42,LEN("FAL"))="FAL"</formula>
    </cfRule>
    <cfRule type="beginsWith" dxfId="2705" priority="595" operator="beginsWith" text="OK">
      <formula>LEFT(I42,LEN("OK"))="OK"</formula>
    </cfRule>
  </conditionalFormatting>
  <conditionalFormatting sqref="I42">
    <cfRule type="beginsWith" dxfId="2704" priority="592" operator="beginsWith" text="ATR">
      <formula>LEFT(I42,LEN("ATR"))="ATR"</formula>
    </cfRule>
  </conditionalFormatting>
  <conditionalFormatting sqref="I42">
    <cfRule type="beginsWith" dxfId="2703" priority="591" operator="beginsWith" text="ATD">
      <formula>LEFT(I42,LEN("ATD"))="ATD"</formula>
    </cfRule>
  </conditionalFormatting>
  <conditionalFormatting sqref="I42">
    <cfRule type="beginsWith" dxfId="2702" priority="590" stopIfTrue="1" operator="beginsWith" text="DP">
      <formula>LEFT(I42,LEN("DP"))="DP"</formula>
    </cfRule>
  </conditionalFormatting>
  <conditionalFormatting sqref="I41">
    <cfRule type="beginsWith" dxfId="2701" priority="588" operator="beginsWith" text="FER">
      <formula>LEFT(I41,LEN("FER"))="FER"</formula>
    </cfRule>
    <cfRule type="beginsWith" dxfId="2700" priority="589" operator="beginsWith" text="FRS">
      <formula>LEFT(I41,LEN("FRS"))="FRS"</formula>
    </cfRule>
  </conditionalFormatting>
  <conditionalFormatting sqref="I41">
    <cfRule type="beginsWith" dxfId="2699" priority="587" operator="beginsWith" text="NT">
      <formula>LEFT(I41,LEN("NT"))="NT"</formula>
    </cfRule>
  </conditionalFormatting>
  <conditionalFormatting sqref="I41">
    <cfRule type="beginsWith" dxfId="2698" priority="584" operator="beginsWith" text="ANT">
      <formula>LEFT(I41,LEN("ANT"))="ANT"</formula>
    </cfRule>
    <cfRule type="beginsWith" dxfId="2697" priority="585" operator="beginsWith" text="FAL">
      <formula>LEFT(I41,LEN("FAL"))="FAL"</formula>
    </cfRule>
    <cfRule type="beginsWith" dxfId="2696" priority="586" operator="beginsWith" text="OK">
      <formula>LEFT(I41,LEN("OK"))="OK"</formula>
    </cfRule>
  </conditionalFormatting>
  <conditionalFormatting sqref="I41">
    <cfRule type="beginsWith" dxfId="2695" priority="583" operator="beginsWith" text="ATR">
      <formula>LEFT(I41,LEN("ATR"))="ATR"</formula>
    </cfRule>
  </conditionalFormatting>
  <conditionalFormatting sqref="I41">
    <cfRule type="beginsWith" dxfId="2694" priority="582" operator="beginsWith" text="ATD">
      <formula>LEFT(I41,LEN("ATD"))="ATD"</formula>
    </cfRule>
  </conditionalFormatting>
  <conditionalFormatting sqref="I41">
    <cfRule type="beginsWith" dxfId="2693" priority="581" operator="beginsWith" text="DP">
      <formula>LEFT(I41,LEN("DP"))="DP"</formula>
    </cfRule>
  </conditionalFormatting>
  <conditionalFormatting sqref="N4">
    <cfRule type="beginsWith" dxfId="2692" priority="579" operator="beginsWith" text="FER">
      <formula>LEFT(N4,LEN("FER"))="FER"</formula>
    </cfRule>
    <cfRule type="beginsWith" dxfId="2691" priority="580" operator="beginsWith" text="FRS">
      <formula>LEFT(N4,LEN("FRS"))="FRS"</formula>
    </cfRule>
  </conditionalFormatting>
  <conditionalFormatting sqref="N4">
    <cfRule type="beginsWith" dxfId="2690" priority="578" operator="beginsWith" text="NT">
      <formula>LEFT(N4,LEN("NT"))="NT"</formula>
    </cfRule>
  </conditionalFormatting>
  <conditionalFormatting sqref="N4">
    <cfRule type="beginsWith" dxfId="2689" priority="575" operator="beginsWith" text="ANT">
      <formula>LEFT(N4,LEN("ANT"))="ANT"</formula>
    </cfRule>
    <cfRule type="beginsWith" dxfId="2688" priority="576" operator="beginsWith" text="FAL">
      <formula>LEFT(N4,LEN("FAL"))="FAL"</formula>
    </cfRule>
    <cfRule type="beginsWith" dxfId="2687" priority="577" operator="beginsWith" text="OK">
      <formula>LEFT(N4,LEN("OK"))="OK"</formula>
    </cfRule>
  </conditionalFormatting>
  <conditionalFormatting sqref="N4">
    <cfRule type="beginsWith" dxfId="2686" priority="574" operator="beginsWith" text="ATR">
      <formula>LEFT(N4,LEN("ATR"))="ATR"</formula>
    </cfRule>
  </conditionalFormatting>
  <conditionalFormatting sqref="N4">
    <cfRule type="beginsWith" dxfId="2685" priority="573" operator="beginsWith" text="ATD">
      <formula>LEFT(N4,LEN("ATD"))="ATD"</formula>
    </cfRule>
  </conditionalFormatting>
  <conditionalFormatting sqref="N4">
    <cfRule type="beginsWith" dxfId="2684" priority="572" operator="beginsWith" text="DP">
      <formula>LEFT(N4,LEN("DP"))="DP"</formula>
    </cfRule>
  </conditionalFormatting>
  <conditionalFormatting sqref="N3">
    <cfRule type="beginsWith" dxfId="2683" priority="570" operator="beginsWith" text="FER">
      <formula>LEFT(N3,LEN("FER"))="FER"</formula>
    </cfRule>
    <cfRule type="beginsWith" dxfId="2682" priority="571" operator="beginsWith" text="FRS">
      <formula>LEFT(N3,LEN("FRS"))="FRS"</formula>
    </cfRule>
  </conditionalFormatting>
  <conditionalFormatting sqref="N3">
    <cfRule type="beginsWith" dxfId="2681" priority="569" operator="beginsWith" text="NT">
      <formula>LEFT(N3,LEN("NT"))="NT"</formula>
    </cfRule>
  </conditionalFormatting>
  <conditionalFormatting sqref="N3">
    <cfRule type="beginsWith" dxfId="2680" priority="566" operator="beginsWith" text="ANT">
      <formula>LEFT(N3,LEN("ANT"))="ANT"</formula>
    </cfRule>
    <cfRule type="beginsWith" dxfId="2679" priority="567" operator="beginsWith" text="FAL">
      <formula>LEFT(N3,LEN("FAL"))="FAL"</formula>
    </cfRule>
    <cfRule type="beginsWith" dxfId="2678" priority="568" operator="beginsWith" text="OK">
      <formula>LEFT(N3,LEN("OK"))="OK"</formula>
    </cfRule>
  </conditionalFormatting>
  <conditionalFormatting sqref="N3">
    <cfRule type="beginsWith" dxfId="2677" priority="565" operator="beginsWith" text="ATR">
      <formula>LEFT(N3,LEN("ATR"))="ATR"</formula>
    </cfRule>
  </conditionalFormatting>
  <conditionalFormatting sqref="N3">
    <cfRule type="beginsWith" dxfId="2676" priority="564" operator="beginsWith" text="ATD">
      <formula>LEFT(N3,LEN("ATD"))="ATD"</formula>
    </cfRule>
  </conditionalFormatting>
  <conditionalFormatting sqref="N3">
    <cfRule type="beginsWith" dxfId="2675" priority="563" operator="beginsWith" text="DP">
      <formula>LEFT(N3,LEN("DP"))="DP"</formula>
    </cfRule>
  </conditionalFormatting>
  <conditionalFormatting sqref="N6">
    <cfRule type="beginsWith" dxfId="2674" priority="561" operator="beginsWith" text="FER">
      <formula>LEFT(N6,LEN("FER"))="FER"</formula>
    </cfRule>
    <cfRule type="beginsWith" dxfId="2673" priority="562" operator="beginsWith" text="FRS">
      <formula>LEFT(N6,LEN("FRS"))="FRS"</formula>
    </cfRule>
  </conditionalFormatting>
  <conditionalFormatting sqref="N6">
    <cfRule type="beginsWith" dxfId="2672" priority="560" operator="beginsWith" text="NT">
      <formula>LEFT(N6,LEN("NT"))="NT"</formula>
    </cfRule>
  </conditionalFormatting>
  <conditionalFormatting sqref="N6">
    <cfRule type="beginsWith" dxfId="2671" priority="557" operator="beginsWith" text="ANT">
      <formula>LEFT(N6,LEN("ANT"))="ANT"</formula>
    </cfRule>
    <cfRule type="beginsWith" dxfId="2670" priority="558" operator="beginsWith" text="FAL">
      <formula>LEFT(N6,LEN("FAL"))="FAL"</formula>
    </cfRule>
    <cfRule type="beginsWith" dxfId="2669" priority="559" operator="beginsWith" text="OK">
      <formula>LEFT(N6,LEN("OK"))="OK"</formula>
    </cfRule>
  </conditionalFormatting>
  <conditionalFormatting sqref="N6">
    <cfRule type="beginsWith" dxfId="2668" priority="556" operator="beginsWith" text="ATR">
      <formula>LEFT(N6,LEN("ATR"))="ATR"</formula>
    </cfRule>
  </conditionalFormatting>
  <conditionalFormatting sqref="N6">
    <cfRule type="beginsWith" dxfId="2667" priority="555" operator="beginsWith" text="ATD">
      <formula>LEFT(N6,LEN("ATD"))="ATD"</formula>
    </cfRule>
  </conditionalFormatting>
  <conditionalFormatting sqref="N6">
    <cfRule type="beginsWith" dxfId="2666" priority="554" stopIfTrue="1" operator="beginsWith" text="DP">
      <formula>LEFT(N6,LEN("DP"))="DP"</formula>
    </cfRule>
  </conditionalFormatting>
  <conditionalFormatting sqref="N5">
    <cfRule type="beginsWith" dxfId="2665" priority="552" operator="beginsWith" text="FER">
      <formula>LEFT(N5,LEN("FER"))="FER"</formula>
    </cfRule>
    <cfRule type="beginsWith" dxfId="2664" priority="553" operator="beginsWith" text="FRS">
      <formula>LEFT(N5,LEN("FRS"))="FRS"</formula>
    </cfRule>
  </conditionalFormatting>
  <conditionalFormatting sqref="N5">
    <cfRule type="beginsWith" dxfId="2663" priority="551" operator="beginsWith" text="NT">
      <formula>LEFT(N5,LEN("NT"))="NT"</formula>
    </cfRule>
  </conditionalFormatting>
  <conditionalFormatting sqref="N5">
    <cfRule type="beginsWith" dxfId="2662" priority="548" operator="beginsWith" text="ANT">
      <formula>LEFT(N5,LEN("ANT"))="ANT"</formula>
    </cfRule>
    <cfRule type="beginsWith" dxfId="2661" priority="549" operator="beginsWith" text="FAL">
      <formula>LEFT(N5,LEN("FAL"))="FAL"</formula>
    </cfRule>
    <cfRule type="beginsWith" dxfId="2660" priority="550" operator="beginsWith" text="OK">
      <formula>LEFT(N5,LEN("OK"))="OK"</formula>
    </cfRule>
  </conditionalFormatting>
  <conditionalFormatting sqref="N5">
    <cfRule type="beginsWith" dxfId="2659" priority="547" operator="beginsWith" text="ATR">
      <formula>LEFT(N5,LEN("ATR"))="ATR"</formula>
    </cfRule>
  </conditionalFormatting>
  <conditionalFormatting sqref="N5">
    <cfRule type="beginsWith" dxfId="2658" priority="546" operator="beginsWith" text="ATD">
      <formula>LEFT(N5,LEN("ATD"))="ATD"</formula>
    </cfRule>
  </conditionalFormatting>
  <conditionalFormatting sqref="N5">
    <cfRule type="beginsWith" dxfId="2657" priority="545" operator="beginsWith" text="DP">
      <formula>LEFT(N5,LEN("DP"))="DP"</formula>
    </cfRule>
  </conditionalFormatting>
  <conditionalFormatting sqref="N8">
    <cfRule type="beginsWith" dxfId="2656" priority="543" operator="beginsWith" text="FER">
      <formula>LEFT(N8,LEN("FER"))="FER"</formula>
    </cfRule>
    <cfRule type="beginsWith" dxfId="2655" priority="544" operator="beginsWith" text="FRS">
      <formula>LEFT(N8,LEN("FRS"))="FRS"</formula>
    </cfRule>
  </conditionalFormatting>
  <conditionalFormatting sqref="N8">
    <cfRule type="beginsWith" dxfId="2654" priority="542" operator="beginsWith" text="NT">
      <formula>LEFT(N8,LEN("NT"))="NT"</formula>
    </cfRule>
  </conditionalFormatting>
  <conditionalFormatting sqref="N8">
    <cfRule type="beginsWith" dxfId="2653" priority="539" operator="beginsWith" text="ANT">
      <formula>LEFT(N8,LEN("ANT"))="ANT"</formula>
    </cfRule>
    <cfRule type="beginsWith" dxfId="2652" priority="540" operator="beginsWith" text="FAL">
      <formula>LEFT(N8,LEN("FAL"))="FAL"</formula>
    </cfRule>
    <cfRule type="beginsWith" dxfId="2651" priority="541" operator="beginsWith" text="OK">
      <formula>LEFT(N8,LEN("OK"))="OK"</formula>
    </cfRule>
  </conditionalFormatting>
  <conditionalFormatting sqref="N8">
    <cfRule type="beginsWith" dxfId="2650" priority="538" operator="beginsWith" text="ATR">
      <formula>LEFT(N8,LEN("ATR"))="ATR"</formula>
    </cfRule>
  </conditionalFormatting>
  <conditionalFormatting sqref="N8">
    <cfRule type="beginsWith" dxfId="2649" priority="537" operator="beginsWith" text="ATD">
      <formula>LEFT(N8,LEN("ATD"))="ATD"</formula>
    </cfRule>
  </conditionalFormatting>
  <conditionalFormatting sqref="N8">
    <cfRule type="beginsWith" dxfId="2648" priority="536" operator="beginsWith" text="DP">
      <formula>LEFT(N8,LEN("DP"))="DP"</formula>
    </cfRule>
  </conditionalFormatting>
  <conditionalFormatting sqref="N7">
    <cfRule type="beginsWith" dxfId="2647" priority="534" operator="beginsWith" text="FER">
      <formula>LEFT(N7,LEN("FER"))="FER"</formula>
    </cfRule>
    <cfRule type="beginsWith" dxfId="2646" priority="535" operator="beginsWith" text="FRS">
      <formula>LEFT(N7,LEN("FRS"))="FRS"</formula>
    </cfRule>
  </conditionalFormatting>
  <conditionalFormatting sqref="N7">
    <cfRule type="beginsWith" dxfId="2645" priority="533" operator="beginsWith" text="NT">
      <formula>LEFT(N7,LEN("NT"))="NT"</formula>
    </cfRule>
  </conditionalFormatting>
  <conditionalFormatting sqref="N7">
    <cfRule type="beginsWith" dxfId="2644" priority="530" operator="beginsWith" text="ANT">
      <formula>LEFT(N7,LEN("ANT"))="ANT"</formula>
    </cfRule>
    <cfRule type="beginsWith" dxfId="2643" priority="531" operator="beginsWith" text="FAL">
      <formula>LEFT(N7,LEN("FAL"))="FAL"</formula>
    </cfRule>
    <cfRule type="beginsWith" dxfId="2642" priority="532" operator="beginsWith" text="OK">
      <formula>LEFT(N7,LEN("OK"))="OK"</formula>
    </cfRule>
  </conditionalFormatting>
  <conditionalFormatting sqref="N7">
    <cfRule type="beginsWith" dxfId="2641" priority="529" operator="beginsWith" text="ATR">
      <formula>LEFT(N7,LEN("ATR"))="ATR"</formula>
    </cfRule>
  </conditionalFormatting>
  <conditionalFormatting sqref="N7">
    <cfRule type="beginsWith" dxfId="2640" priority="528" operator="beginsWith" text="ATD">
      <formula>LEFT(N7,LEN("ATD"))="ATD"</formula>
    </cfRule>
  </conditionalFormatting>
  <conditionalFormatting sqref="N7">
    <cfRule type="beginsWith" dxfId="2639" priority="527" operator="beginsWith" text="DP">
      <formula>LEFT(N7,LEN("DP"))="DP"</formula>
    </cfRule>
  </conditionalFormatting>
  <conditionalFormatting sqref="N10">
    <cfRule type="beginsWith" dxfId="2638" priority="525" operator="beginsWith" text="FER">
      <formula>LEFT(N10,LEN("FER"))="FER"</formula>
    </cfRule>
    <cfRule type="beginsWith" dxfId="2637" priority="526" operator="beginsWith" text="FRS">
      <formula>LEFT(N10,LEN("FRS"))="FRS"</formula>
    </cfRule>
  </conditionalFormatting>
  <conditionalFormatting sqref="N10">
    <cfRule type="beginsWith" dxfId="2636" priority="524" operator="beginsWith" text="NT">
      <formula>LEFT(N10,LEN("NT"))="NT"</formula>
    </cfRule>
  </conditionalFormatting>
  <conditionalFormatting sqref="N10">
    <cfRule type="beginsWith" dxfId="2635" priority="521" operator="beginsWith" text="ANT">
      <formula>LEFT(N10,LEN("ANT"))="ANT"</formula>
    </cfRule>
    <cfRule type="beginsWith" dxfId="2634" priority="522" operator="beginsWith" text="FAL">
      <formula>LEFT(N10,LEN("FAL"))="FAL"</formula>
    </cfRule>
    <cfRule type="beginsWith" dxfId="2633" priority="523" operator="beginsWith" text="OK">
      <formula>LEFT(N10,LEN("OK"))="OK"</formula>
    </cfRule>
  </conditionalFormatting>
  <conditionalFormatting sqref="N10">
    <cfRule type="beginsWith" dxfId="2632" priority="520" operator="beginsWith" text="ATR">
      <formula>LEFT(N10,LEN("ATR"))="ATR"</formula>
    </cfRule>
  </conditionalFormatting>
  <conditionalFormatting sqref="N10">
    <cfRule type="beginsWith" dxfId="2631" priority="519" operator="beginsWith" text="ATD">
      <formula>LEFT(N10,LEN("ATD"))="ATD"</formula>
    </cfRule>
  </conditionalFormatting>
  <conditionalFormatting sqref="N10">
    <cfRule type="beginsWith" dxfId="2630" priority="518" stopIfTrue="1" operator="beginsWith" text="DP">
      <formula>LEFT(N10,LEN("DP"))="DP"</formula>
    </cfRule>
  </conditionalFormatting>
  <conditionalFormatting sqref="N9">
    <cfRule type="beginsWith" dxfId="2629" priority="516" operator="beginsWith" text="FER">
      <formula>LEFT(N9,LEN("FER"))="FER"</formula>
    </cfRule>
    <cfRule type="beginsWith" dxfId="2628" priority="517" operator="beginsWith" text="FRS">
      <formula>LEFT(N9,LEN("FRS"))="FRS"</formula>
    </cfRule>
  </conditionalFormatting>
  <conditionalFormatting sqref="N9">
    <cfRule type="beginsWith" dxfId="2627" priority="515" operator="beginsWith" text="NT">
      <formula>LEFT(N9,LEN("NT"))="NT"</formula>
    </cfRule>
  </conditionalFormatting>
  <conditionalFormatting sqref="N9">
    <cfRule type="beginsWith" dxfId="2626" priority="512" operator="beginsWith" text="ANT">
      <formula>LEFT(N9,LEN("ANT"))="ANT"</formula>
    </cfRule>
    <cfRule type="beginsWith" dxfId="2625" priority="513" operator="beginsWith" text="FAL">
      <formula>LEFT(N9,LEN("FAL"))="FAL"</formula>
    </cfRule>
    <cfRule type="beginsWith" dxfId="2624" priority="514" operator="beginsWith" text="OK">
      <formula>LEFT(N9,LEN("OK"))="OK"</formula>
    </cfRule>
  </conditionalFormatting>
  <conditionalFormatting sqref="N9">
    <cfRule type="beginsWith" dxfId="2623" priority="511" operator="beginsWith" text="ATR">
      <formula>LEFT(N9,LEN("ATR"))="ATR"</formula>
    </cfRule>
  </conditionalFormatting>
  <conditionalFormatting sqref="N9">
    <cfRule type="beginsWith" dxfId="2622" priority="510" operator="beginsWith" text="ATD">
      <formula>LEFT(N9,LEN("ATD"))="ATD"</formula>
    </cfRule>
  </conditionalFormatting>
  <conditionalFormatting sqref="N9">
    <cfRule type="beginsWith" dxfId="2621" priority="509" operator="beginsWith" text="DP">
      <formula>LEFT(N9,LEN("DP"))="DP"</formula>
    </cfRule>
  </conditionalFormatting>
  <conditionalFormatting sqref="N12">
    <cfRule type="beginsWith" dxfId="2620" priority="507" operator="beginsWith" text="FER">
      <formula>LEFT(N12,LEN("FER"))="FER"</formula>
    </cfRule>
    <cfRule type="beginsWith" dxfId="2619" priority="508" operator="beginsWith" text="FRS">
      <formula>LEFT(N12,LEN("FRS"))="FRS"</formula>
    </cfRule>
  </conditionalFormatting>
  <conditionalFormatting sqref="N12">
    <cfRule type="beginsWith" dxfId="2618" priority="506" operator="beginsWith" text="NT">
      <formula>LEFT(N12,LEN("NT"))="NT"</formula>
    </cfRule>
  </conditionalFormatting>
  <conditionalFormatting sqref="N12">
    <cfRule type="beginsWith" dxfId="2617" priority="503" operator="beginsWith" text="ANT">
      <formula>LEFT(N12,LEN("ANT"))="ANT"</formula>
    </cfRule>
    <cfRule type="beginsWith" dxfId="2616" priority="504" operator="beginsWith" text="FAL">
      <formula>LEFT(N12,LEN("FAL"))="FAL"</formula>
    </cfRule>
    <cfRule type="beginsWith" dxfId="2615" priority="505" operator="beginsWith" text="OK">
      <formula>LEFT(N12,LEN("OK"))="OK"</formula>
    </cfRule>
  </conditionalFormatting>
  <conditionalFormatting sqref="N12">
    <cfRule type="beginsWith" dxfId="2614" priority="502" operator="beginsWith" text="ATR">
      <formula>LEFT(N12,LEN("ATR"))="ATR"</formula>
    </cfRule>
  </conditionalFormatting>
  <conditionalFormatting sqref="N12">
    <cfRule type="beginsWith" dxfId="2613" priority="501" operator="beginsWith" text="ATD">
      <formula>LEFT(N12,LEN("ATD"))="ATD"</formula>
    </cfRule>
  </conditionalFormatting>
  <conditionalFormatting sqref="N12">
    <cfRule type="beginsWith" dxfId="2612" priority="500" operator="beginsWith" text="DP">
      <formula>LEFT(N12,LEN("DP"))="DP"</formula>
    </cfRule>
  </conditionalFormatting>
  <conditionalFormatting sqref="N11">
    <cfRule type="beginsWith" dxfId="2611" priority="498" operator="beginsWith" text="FER">
      <formula>LEFT(N11,LEN("FER"))="FER"</formula>
    </cfRule>
    <cfRule type="beginsWith" dxfId="2610" priority="499" operator="beginsWith" text="FRS">
      <formula>LEFT(N11,LEN("FRS"))="FRS"</formula>
    </cfRule>
  </conditionalFormatting>
  <conditionalFormatting sqref="N11">
    <cfRule type="beginsWith" dxfId="2609" priority="497" operator="beginsWith" text="NT">
      <formula>LEFT(N11,LEN("NT"))="NT"</formula>
    </cfRule>
  </conditionalFormatting>
  <conditionalFormatting sqref="N11">
    <cfRule type="beginsWith" dxfId="2608" priority="494" operator="beginsWith" text="ANT">
      <formula>LEFT(N11,LEN("ANT"))="ANT"</formula>
    </cfRule>
    <cfRule type="beginsWith" dxfId="2607" priority="495" operator="beginsWith" text="FAL">
      <formula>LEFT(N11,LEN("FAL"))="FAL"</formula>
    </cfRule>
    <cfRule type="beginsWith" dxfId="2606" priority="496" operator="beginsWith" text="OK">
      <formula>LEFT(N11,LEN("OK"))="OK"</formula>
    </cfRule>
  </conditionalFormatting>
  <conditionalFormatting sqref="N11">
    <cfRule type="beginsWith" dxfId="2605" priority="493" operator="beginsWith" text="ATR">
      <formula>LEFT(N11,LEN("ATR"))="ATR"</formula>
    </cfRule>
  </conditionalFormatting>
  <conditionalFormatting sqref="N11">
    <cfRule type="beginsWith" dxfId="2604" priority="492" operator="beginsWith" text="ATD">
      <formula>LEFT(N11,LEN("ATD"))="ATD"</formula>
    </cfRule>
  </conditionalFormatting>
  <conditionalFormatting sqref="N11">
    <cfRule type="beginsWith" dxfId="2603" priority="491" operator="beginsWith" text="DP">
      <formula>LEFT(N11,LEN("DP"))="DP"</formula>
    </cfRule>
  </conditionalFormatting>
  <conditionalFormatting sqref="N14">
    <cfRule type="beginsWith" dxfId="2602" priority="489" operator="beginsWith" text="FER">
      <formula>LEFT(N14,LEN("FER"))="FER"</formula>
    </cfRule>
    <cfRule type="beginsWith" dxfId="2601" priority="490" operator="beginsWith" text="FRS">
      <formula>LEFT(N14,LEN("FRS"))="FRS"</formula>
    </cfRule>
  </conditionalFormatting>
  <conditionalFormatting sqref="N14">
    <cfRule type="beginsWith" dxfId="2600" priority="488" operator="beginsWith" text="NT">
      <formula>LEFT(N14,LEN("NT"))="NT"</formula>
    </cfRule>
  </conditionalFormatting>
  <conditionalFormatting sqref="N14">
    <cfRule type="beginsWith" dxfId="2599" priority="485" operator="beginsWith" text="ANT">
      <formula>LEFT(N14,LEN("ANT"))="ANT"</formula>
    </cfRule>
    <cfRule type="beginsWith" dxfId="2598" priority="486" operator="beginsWith" text="FAL">
      <formula>LEFT(N14,LEN("FAL"))="FAL"</formula>
    </cfRule>
    <cfRule type="beginsWith" dxfId="2597" priority="487" operator="beginsWith" text="OK">
      <formula>LEFT(N14,LEN("OK"))="OK"</formula>
    </cfRule>
  </conditionalFormatting>
  <conditionalFormatting sqref="N14">
    <cfRule type="beginsWith" dxfId="2596" priority="484" operator="beginsWith" text="ATR">
      <formula>LEFT(N14,LEN("ATR"))="ATR"</formula>
    </cfRule>
  </conditionalFormatting>
  <conditionalFormatting sqref="N14">
    <cfRule type="beginsWith" dxfId="2595" priority="483" operator="beginsWith" text="ATD">
      <formula>LEFT(N14,LEN("ATD"))="ATD"</formula>
    </cfRule>
  </conditionalFormatting>
  <conditionalFormatting sqref="N14">
    <cfRule type="beginsWith" dxfId="2594" priority="482" stopIfTrue="1" operator="beginsWith" text="DP">
      <formula>LEFT(N14,LEN("DP"))="DP"</formula>
    </cfRule>
  </conditionalFormatting>
  <conditionalFormatting sqref="N13">
    <cfRule type="beginsWith" dxfId="2593" priority="480" operator="beginsWith" text="FER">
      <formula>LEFT(N13,LEN("FER"))="FER"</formula>
    </cfRule>
    <cfRule type="beginsWith" dxfId="2592" priority="481" operator="beginsWith" text="FRS">
      <formula>LEFT(N13,LEN("FRS"))="FRS"</formula>
    </cfRule>
  </conditionalFormatting>
  <conditionalFormatting sqref="N13">
    <cfRule type="beginsWith" dxfId="2591" priority="479" operator="beginsWith" text="NT">
      <formula>LEFT(N13,LEN("NT"))="NT"</formula>
    </cfRule>
  </conditionalFormatting>
  <conditionalFormatting sqref="N13">
    <cfRule type="beginsWith" dxfId="2590" priority="476" operator="beginsWith" text="ANT">
      <formula>LEFT(N13,LEN("ANT"))="ANT"</formula>
    </cfRule>
    <cfRule type="beginsWith" dxfId="2589" priority="477" operator="beginsWith" text="FAL">
      <formula>LEFT(N13,LEN("FAL"))="FAL"</formula>
    </cfRule>
    <cfRule type="beginsWith" dxfId="2588" priority="478" operator="beginsWith" text="OK">
      <formula>LEFT(N13,LEN("OK"))="OK"</formula>
    </cfRule>
  </conditionalFormatting>
  <conditionalFormatting sqref="N13">
    <cfRule type="beginsWith" dxfId="2587" priority="475" operator="beginsWith" text="ATR">
      <formula>LEFT(N13,LEN("ATR"))="ATR"</formula>
    </cfRule>
  </conditionalFormatting>
  <conditionalFormatting sqref="N13">
    <cfRule type="beginsWith" dxfId="2586" priority="474" operator="beginsWith" text="ATD">
      <formula>LEFT(N13,LEN("ATD"))="ATD"</formula>
    </cfRule>
  </conditionalFormatting>
  <conditionalFormatting sqref="N13">
    <cfRule type="beginsWith" dxfId="2585" priority="473" operator="beginsWith" text="DP">
      <formula>LEFT(N13,LEN("DP"))="DP"</formula>
    </cfRule>
  </conditionalFormatting>
  <conditionalFormatting sqref="L17:N18">
    <cfRule type="expression" dxfId="2584" priority="469">
      <formula>K15="FERIADO"</formula>
    </cfRule>
    <cfRule type="expression" dxfId="2583" priority="470">
      <formula>K15="FÉRIAS"</formula>
    </cfRule>
    <cfRule type="expression" dxfId="2582" priority="471">
      <formula>K15="ATESTADO"</formula>
    </cfRule>
    <cfRule type="expression" dxfId="2581" priority="472">
      <formula>K15="NTRAB"</formula>
    </cfRule>
  </conditionalFormatting>
  <conditionalFormatting sqref="N15">
    <cfRule type="beginsWith" dxfId="2580" priority="466" operator="beginsWith" text="DP">
      <formula>LEFT(N15,LEN("DP"))="DP"</formula>
    </cfRule>
    <cfRule type="beginsWith" dxfId="2579" priority="467" operator="beginsWith" text="FER">
      <formula>LEFT(N15,LEN("FER"))="FER"</formula>
    </cfRule>
    <cfRule type="beginsWith" dxfId="2578" priority="468" operator="beginsWith" text="FRS">
      <formula>LEFT(N15,LEN("FRS"))="FRS"</formula>
    </cfRule>
  </conditionalFormatting>
  <conditionalFormatting sqref="N15">
    <cfRule type="beginsWith" dxfId="2577" priority="465" operator="beginsWith" text="NT">
      <formula>LEFT(N15,LEN("NT"))="NT"</formula>
    </cfRule>
  </conditionalFormatting>
  <conditionalFormatting sqref="N15">
    <cfRule type="beginsWith" dxfId="2576" priority="462" operator="beginsWith" text="ANT">
      <formula>LEFT(N15,LEN("ANT"))="ANT"</formula>
    </cfRule>
    <cfRule type="beginsWith" dxfId="2575" priority="463" operator="beginsWith" text="FAL">
      <formula>LEFT(N15,LEN("FAL"))="FAL"</formula>
    </cfRule>
    <cfRule type="beginsWith" dxfId="2574" priority="464" operator="beginsWith" text="OK">
      <formula>LEFT(N15,LEN("OK"))="OK"</formula>
    </cfRule>
  </conditionalFormatting>
  <conditionalFormatting sqref="N15">
    <cfRule type="beginsWith" dxfId="2573" priority="461" operator="beginsWith" text="ATR">
      <formula>LEFT(N15,LEN("ATR"))="ATR"</formula>
    </cfRule>
  </conditionalFormatting>
  <conditionalFormatting sqref="N15">
    <cfRule type="beginsWith" dxfId="2572" priority="460" operator="beginsWith" text="ATD">
      <formula>LEFT(N15,LEN("ATD"))="ATD"</formula>
    </cfRule>
  </conditionalFormatting>
  <conditionalFormatting sqref="N16">
    <cfRule type="beginsWith" dxfId="2571" priority="458" operator="beginsWith" text="FER">
      <formula>LEFT(N16,LEN("FER"))="FER"</formula>
    </cfRule>
    <cfRule type="beginsWith" dxfId="2570" priority="459" operator="beginsWith" text="FRS">
      <formula>LEFT(N16,LEN("FRS"))="FRS"</formula>
    </cfRule>
  </conditionalFormatting>
  <conditionalFormatting sqref="N16">
    <cfRule type="beginsWith" dxfId="2569" priority="457" operator="beginsWith" text="NT">
      <formula>LEFT(N16,LEN("NT"))="NT"</formula>
    </cfRule>
  </conditionalFormatting>
  <conditionalFormatting sqref="N16">
    <cfRule type="beginsWith" dxfId="2568" priority="454" operator="beginsWith" text="ANT">
      <formula>LEFT(N16,LEN("ANT"))="ANT"</formula>
    </cfRule>
    <cfRule type="beginsWith" dxfId="2567" priority="455" operator="beginsWith" text="FAL">
      <formula>LEFT(N16,LEN("FAL"))="FAL"</formula>
    </cfRule>
    <cfRule type="beginsWith" dxfId="2566" priority="456" operator="beginsWith" text="OK">
      <formula>LEFT(N16,LEN("OK"))="OK"</formula>
    </cfRule>
  </conditionalFormatting>
  <conditionalFormatting sqref="N16">
    <cfRule type="beginsWith" dxfId="2565" priority="453" operator="beginsWith" text="ATR">
      <formula>LEFT(N16,LEN("ATR"))="ATR"</formula>
    </cfRule>
  </conditionalFormatting>
  <conditionalFormatting sqref="N16">
    <cfRule type="beginsWith" dxfId="2564" priority="452" operator="beginsWith" text="ATD">
      <formula>LEFT(N16,LEN("ATD"))="ATD"</formula>
    </cfRule>
  </conditionalFormatting>
  <conditionalFormatting sqref="N16">
    <cfRule type="beginsWith" dxfId="2563" priority="451" stopIfTrue="1" operator="beginsWith" text="DP">
      <formula>LEFT(N16,LEN("DP"))="DP"</formula>
    </cfRule>
  </conditionalFormatting>
  <conditionalFormatting sqref="L19:N22">
    <cfRule type="expression" dxfId="2562" priority="447">
      <formula>K19="FÉRIAS"</formula>
    </cfRule>
    <cfRule type="expression" dxfId="2561" priority="448">
      <formula>K19="FERIADO"</formula>
    </cfRule>
    <cfRule type="expression" dxfId="2560" priority="449">
      <formula>K19="ATESTADO"</formula>
    </cfRule>
    <cfRule type="expression" dxfId="2559" priority="450">
      <formula>K19="NTRAB"</formula>
    </cfRule>
  </conditionalFormatting>
  <conditionalFormatting sqref="N24">
    <cfRule type="beginsWith" dxfId="2558" priority="445" operator="beginsWith" text="FER">
      <formula>LEFT(N24,LEN("FER"))="FER"</formula>
    </cfRule>
    <cfRule type="beginsWith" dxfId="2557" priority="446" operator="beginsWith" text="FRS">
      <formula>LEFT(N24,LEN("FRS"))="FRS"</formula>
    </cfRule>
  </conditionalFormatting>
  <conditionalFormatting sqref="N24">
    <cfRule type="beginsWith" dxfId="2556" priority="444" operator="beginsWith" text="NT">
      <formula>LEFT(N24,LEN("NT"))="NT"</formula>
    </cfRule>
  </conditionalFormatting>
  <conditionalFormatting sqref="N24">
    <cfRule type="beginsWith" dxfId="2555" priority="441" operator="beginsWith" text="ANT">
      <formula>LEFT(N24,LEN("ANT"))="ANT"</formula>
    </cfRule>
    <cfRule type="beginsWith" dxfId="2554" priority="442" operator="beginsWith" text="FAL">
      <formula>LEFT(N24,LEN("FAL"))="FAL"</formula>
    </cfRule>
    <cfRule type="beginsWith" dxfId="2553" priority="443" operator="beginsWith" text="OK">
      <formula>LEFT(N24,LEN("OK"))="OK"</formula>
    </cfRule>
  </conditionalFormatting>
  <conditionalFormatting sqref="N24">
    <cfRule type="beginsWith" dxfId="2552" priority="440" operator="beginsWith" text="ATR">
      <formula>LEFT(N24,LEN("ATR"))="ATR"</formula>
    </cfRule>
  </conditionalFormatting>
  <conditionalFormatting sqref="N24">
    <cfRule type="beginsWith" dxfId="2551" priority="439" operator="beginsWith" text="ATD">
      <formula>LEFT(N24,LEN("ATD"))="ATD"</formula>
    </cfRule>
  </conditionalFormatting>
  <conditionalFormatting sqref="N24">
    <cfRule type="beginsWith" dxfId="2550" priority="438" operator="beginsWith" text="DP">
      <formula>LEFT(N24,LEN("DP"))="DP"</formula>
    </cfRule>
  </conditionalFormatting>
  <conditionalFormatting sqref="N23">
    <cfRule type="beginsWith" dxfId="2549" priority="436" operator="beginsWith" text="FER">
      <formula>LEFT(N23,LEN("FER"))="FER"</formula>
    </cfRule>
    <cfRule type="beginsWith" dxfId="2548" priority="437" operator="beginsWith" text="FRS">
      <formula>LEFT(N23,LEN("FRS"))="FRS"</formula>
    </cfRule>
  </conditionalFormatting>
  <conditionalFormatting sqref="N23">
    <cfRule type="beginsWith" dxfId="2547" priority="435" operator="beginsWith" text="NT">
      <formula>LEFT(N23,LEN("NT"))="NT"</formula>
    </cfRule>
  </conditionalFormatting>
  <conditionalFormatting sqref="N23">
    <cfRule type="beginsWith" dxfId="2546" priority="432" operator="beginsWith" text="ANT">
      <formula>LEFT(N23,LEN("ANT"))="ANT"</formula>
    </cfRule>
    <cfRule type="beginsWith" dxfId="2545" priority="433" operator="beginsWith" text="FAL">
      <formula>LEFT(N23,LEN("FAL"))="FAL"</formula>
    </cfRule>
    <cfRule type="beginsWith" dxfId="2544" priority="434" operator="beginsWith" text="OK">
      <formula>LEFT(N23,LEN("OK"))="OK"</formula>
    </cfRule>
  </conditionalFormatting>
  <conditionalFormatting sqref="N23">
    <cfRule type="beginsWith" dxfId="2543" priority="431" operator="beginsWith" text="ATR">
      <formula>LEFT(N23,LEN("ATR"))="ATR"</formula>
    </cfRule>
  </conditionalFormatting>
  <conditionalFormatting sqref="N23">
    <cfRule type="beginsWith" dxfId="2542" priority="430" operator="beginsWith" text="ATD">
      <formula>LEFT(N23,LEN("ATD"))="ATD"</formula>
    </cfRule>
  </conditionalFormatting>
  <conditionalFormatting sqref="N23">
    <cfRule type="beginsWith" dxfId="2541" priority="429" operator="beginsWith" text="DP">
      <formula>LEFT(N23,LEN("DP"))="DP"</formula>
    </cfRule>
  </conditionalFormatting>
  <conditionalFormatting sqref="N26">
    <cfRule type="beginsWith" dxfId="2540" priority="427" operator="beginsWith" text="FER">
      <formula>LEFT(N26,LEN("FER"))="FER"</formula>
    </cfRule>
    <cfRule type="beginsWith" dxfId="2539" priority="428" operator="beginsWith" text="FRS">
      <formula>LEFT(N26,LEN("FRS"))="FRS"</formula>
    </cfRule>
  </conditionalFormatting>
  <conditionalFormatting sqref="N26">
    <cfRule type="beginsWith" dxfId="2538" priority="426" operator="beginsWith" text="NT">
      <formula>LEFT(N26,LEN("NT"))="NT"</formula>
    </cfRule>
  </conditionalFormatting>
  <conditionalFormatting sqref="N26">
    <cfRule type="beginsWith" dxfId="2537" priority="423" operator="beginsWith" text="ANT">
      <formula>LEFT(N26,LEN("ANT"))="ANT"</formula>
    </cfRule>
    <cfRule type="beginsWith" dxfId="2536" priority="424" operator="beginsWith" text="FAL">
      <formula>LEFT(N26,LEN("FAL"))="FAL"</formula>
    </cfRule>
    <cfRule type="beginsWith" dxfId="2535" priority="425" operator="beginsWith" text="OK">
      <formula>LEFT(N26,LEN("OK"))="OK"</formula>
    </cfRule>
  </conditionalFormatting>
  <conditionalFormatting sqref="N26">
    <cfRule type="beginsWith" dxfId="2534" priority="422" operator="beginsWith" text="ATR">
      <formula>LEFT(N26,LEN("ATR"))="ATR"</formula>
    </cfRule>
  </conditionalFormatting>
  <conditionalFormatting sqref="N26">
    <cfRule type="beginsWith" dxfId="2533" priority="421" operator="beginsWith" text="ATD">
      <formula>LEFT(N26,LEN("ATD"))="ATD"</formula>
    </cfRule>
  </conditionalFormatting>
  <conditionalFormatting sqref="N26">
    <cfRule type="beginsWith" dxfId="2532" priority="420" stopIfTrue="1" operator="beginsWith" text="DP">
      <formula>LEFT(N26,LEN("DP"))="DP"</formula>
    </cfRule>
  </conditionalFormatting>
  <conditionalFormatting sqref="N25">
    <cfRule type="beginsWith" dxfId="2531" priority="418" operator="beginsWith" text="FER">
      <formula>LEFT(N25,LEN("FER"))="FER"</formula>
    </cfRule>
    <cfRule type="beginsWith" dxfId="2530" priority="419" operator="beginsWith" text="FRS">
      <formula>LEFT(N25,LEN("FRS"))="FRS"</formula>
    </cfRule>
  </conditionalFormatting>
  <conditionalFormatting sqref="N25">
    <cfRule type="beginsWith" dxfId="2529" priority="417" operator="beginsWith" text="NT">
      <formula>LEFT(N25,LEN("NT"))="NT"</formula>
    </cfRule>
  </conditionalFormatting>
  <conditionalFormatting sqref="N25">
    <cfRule type="beginsWith" dxfId="2528" priority="414" operator="beginsWith" text="ANT">
      <formula>LEFT(N25,LEN("ANT"))="ANT"</formula>
    </cfRule>
    <cfRule type="beginsWith" dxfId="2527" priority="415" operator="beginsWith" text="FAL">
      <formula>LEFT(N25,LEN("FAL"))="FAL"</formula>
    </cfRule>
    <cfRule type="beginsWith" dxfId="2526" priority="416" operator="beginsWith" text="OK">
      <formula>LEFT(N25,LEN("OK"))="OK"</formula>
    </cfRule>
  </conditionalFormatting>
  <conditionalFormatting sqref="N25">
    <cfRule type="beginsWith" dxfId="2525" priority="413" operator="beginsWith" text="ATR">
      <formula>LEFT(N25,LEN("ATR"))="ATR"</formula>
    </cfRule>
  </conditionalFormatting>
  <conditionalFormatting sqref="N25">
    <cfRule type="beginsWith" dxfId="2524" priority="412" operator="beginsWith" text="ATD">
      <formula>LEFT(N25,LEN("ATD"))="ATD"</formula>
    </cfRule>
  </conditionalFormatting>
  <conditionalFormatting sqref="N25">
    <cfRule type="beginsWith" dxfId="2523" priority="411" operator="beginsWith" text="DP">
      <formula>LEFT(N25,LEN("DP"))="DP"</formula>
    </cfRule>
  </conditionalFormatting>
  <conditionalFormatting sqref="N28">
    <cfRule type="beginsWith" dxfId="2522" priority="409" operator="beginsWith" text="FER">
      <formula>LEFT(N28,LEN("FER"))="FER"</formula>
    </cfRule>
    <cfRule type="beginsWith" dxfId="2521" priority="410" operator="beginsWith" text="FRS">
      <formula>LEFT(N28,LEN("FRS"))="FRS"</formula>
    </cfRule>
  </conditionalFormatting>
  <conditionalFormatting sqref="N28">
    <cfRule type="beginsWith" dxfId="2520" priority="408" operator="beginsWith" text="NT">
      <formula>LEFT(N28,LEN("NT"))="NT"</formula>
    </cfRule>
  </conditionalFormatting>
  <conditionalFormatting sqref="N28">
    <cfRule type="beginsWith" dxfId="2519" priority="405" operator="beginsWith" text="ANT">
      <formula>LEFT(N28,LEN("ANT"))="ANT"</formula>
    </cfRule>
    <cfRule type="beginsWith" dxfId="2518" priority="406" operator="beginsWith" text="FAL">
      <formula>LEFT(N28,LEN("FAL"))="FAL"</formula>
    </cfRule>
    <cfRule type="beginsWith" dxfId="2517" priority="407" operator="beginsWith" text="OK">
      <formula>LEFT(N28,LEN("OK"))="OK"</formula>
    </cfRule>
  </conditionalFormatting>
  <conditionalFormatting sqref="N28">
    <cfRule type="beginsWith" dxfId="2516" priority="404" operator="beginsWith" text="ATR">
      <formula>LEFT(N28,LEN("ATR"))="ATR"</formula>
    </cfRule>
  </conditionalFormatting>
  <conditionalFormatting sqref="N28">
    <cfRule type="beginsWith" dxfId="2515" priority="403" operator="beginsWith" text="ATD">
      <formula>LEFT(N28,LEN("ATD"))="ATD"</formula>
    </cfRule>
  </conditionalFormatting>
  <conditionalFormatting sqref="N28">
    <cfRule type="beginsWith" dxfId="2514" priority="402" operator="beginsWith" text="DP">
      <formula>LEFT(N28,LEN("DP"))="DP"</formula>
    </cfRule>
  </conditionalFormatting>
  <conditionalFormatting sqref="N27">
    <cfRule type="beginsWith" dxfId="2513" priority="400" operator="beginsWith" text="FER">
      <formula>LEFT(N27,LEN("FER"))="FER"</formula>
    </cfRule>
    <cfRule type="beginsWith" dxfId="2512" priority="401" operator="beginsWith" text="FRS">
      <formula>LEFT(N27,LEN("FRS"))="FRS"</formula>
    </cfRule>
  </conditionalFormatting>
  <conditionalFormatting sqref="N27">
    <cfRule type="beginsWith" dxfId="2511" priority="399" operator="beginsWith" text="NT">
      <formula>LEFT(N27,LEN("NT"))="NT"</formula>
    </cfRule>
  </conditionalFormatting>
  <conditionalFormatting sqref="N27">
    <cfRule type="beginsWith" dxfId="2510" priority="396" operator="beginsWith" text="ANT">
      <formula>LEFT(N27,LEN("ANT"))="ANT"</formula>
    </cfRule>
    <cfRule type="beginsWith" dxfId="2509" priority="397" operator="beginsWith" text="FAL">
      <formula>LEFT(N27,LEN("FAL"))="FAL"</formula>
    </cfRule>
    <cfRule type="beginsWith" dxfId="2508" priority="398" operator="beginsWith" text="OK">
      <formula>LEFT(N27,LEN("OK"))="OK"</formula>
    </cfRule>
  </conditionalFormatting>
  <conditionalFormatting sqref="N27">
    <cfRule type="beginsWith" dxfId="2507" priority="395" operator="beginsWith" text="ATR">
      <formula>LEFT(N27,LEN("ATR"))="ATR"</formula>
    </cfRule>
  </conditionalFormatting>
  <conditionalFormatting sqref="N27">
    <cfRule type="beginsWith" dxfId="2506" priority="394" operator="beginsWith" text="ATD">
      <formula>LEFT(N27,LEN("ATD"))="ATD"</formula>
    </cfRule>
  </conditionalFormatting>
  <conditionalFormatting sqref="N27">
    <cfRule type="beginsWith" dxfId="2505" priority="393" operator="beginsWith" text="DP">
      <formula>LEFT(N27,LEN("DP"))="DP"</formula>
    </cfRule>
  </conditionalFormatting>
  <conditionalFormatting sqref="N30">
    <cfRule type="beginsWith" dxfId="2504" priority="391" operator="beginsWith" text="FER">
      <formula>LEFT(N30,LEN("FER"))="FER"</formula>
    </cfRule>
    <cfRule type="beginsWith" dxfId="2503" priority="392" operator="beginsWith" text="FRS">
      <formula>LEFT(N30,LEN("FRS"))="FRS"</formula>
    </cfRule>
  </conditionalFormatting>
  <conditionalFormatting sqref="N30">
    <cfRule type="beginsWith" dxfId="2502" priority="390" operator="beginsWith" text="NT">
      <formula>LEFT(N30,LEN("NT"))="NT"</formula>
    </cfRule>
  </conditionalFormatting>
  <conditionalFormatting sqref="N30">
    <cfRule type="beginsWith" dxfId="2501" priority="387" operator="beginsWith" text="ANT">
      <formula>LEFT(N30,LEN("ANT"))="ANT"</formula>
    </cfRule>
    <cfRule type="beginsWith" dxfId="2500" priority="388" operator="beginsWith" text="FAL">
      <formula>LEFT(N30,LEN("FAL"))="FAL"</formula>
    </cfRule>
    <cfRule type="beginsWith" dxfId="2499" priority="389" operator="beginsWith" text="OK">
      <formula>LEFT(N30,LEN("OK"))="OK"</formula>
    </cfRule>
  </conditionalFormatting>
  <conditionalFormatting sqref="N30">
    <cfRule type="beginsWith" dxfId="2498" priority="386" operator="beginsWith" text="ATR">
      <formula>LEFT(N30,LEN("ATR"))="ATR"</formula>
    </cfRule>
  </conditionalFormatting>
  <conditionalFormatting sqref="N30">
    <cfRule type="beginsWith" dxfId="2497" priority="385" operator="beginsWith" text="ATD">
      <formula>LEFT(N30,LEN("ATD"))="ATD"</formula>
    </cfRule>
  </conditionalFormatting>
  <conditionalFormatting sqref="N30">
    <cfRule type="beginsWith" dxfId="2496" priority="384" stopIfTrue="1" operator="beginsWith" text="DP">
      <formula>LEFT(N30,LEN("DP"))="DP"</formula>
    </cfRule>
  </conditionalFormatting>
  <conditionalFormatting sqref="N29">
    <cfRule type="beginsWith" dxfId="2495" priority="382" operator="beginsWith" text="FER">
      <formula>LEFT(N29,LEN("FER"))="FER"</formula>
    </cfRule>
    <cfRule type="beginsWith" dxfId="2494" priority="383" operator="beginsWith" text="FRS">
      <formula>LEFT(N29,LEN("FRS"))="FRS"</formula>
    </cfRule>
  </conditionalFormatting>
  <conditionalFormatting sqref="N29">
    <cfRule type="beginsWith" dxfId="2493" priority="381" operator="beginsWith" text="NT">
      <formula>LEFT(N29,LEN("NT"))="NT"</formula>
    </cfRule>
  </conditionalFormatting>
  <conditionalFormatting sqref="N29">
    <cfRule type="beginsWith" dxfId="2492" priority="378" operator="beginsWith" text="ANT">
      <formula>LEFT(N29,LEN("ANT"))="ANT"</formula>
    </cfRule>
    <cfRule type="beginsWith" dxfId="2491" priority="379" operator="beginsWith" text="FAL">
      <formula>LEFT(N29,LEN("FAL"))="FAL"</formula>
    </cfRule>
    <cfRule type="beginsWith" dxfId="2490" priority="380" operator="beginsWith" text="OK">
      <formula>LEFT(N29,LEN("OK"))="OK"</formula>
    </cfRule>
  </conditionalFormatting>
  <conditionalFormatting sqref="N29">
    <cfRule type="beginsWith" dxfId="2489" priority="377" operator="beginsWith" text="ATR">
      <formula>LEFT(N29,LEN("ATR"))="ATR"</formula>
    </cfRule>
  </conditionalFormatting>
  <conditionalFormatting sqref="N29">
    <cfRule type="beginsWith" dxfId="2488" priority="376" operator="beginsWith" text="ATD">
      <formula>LEFT(N29,LEN("ATD"))="ATD"</formula>
    </cfRule>
  </conditionalFormatting>
  <conditionalFormatting sqref="N29">
    <cfRule type="beginsWith" dxfId="2487" priority="375" operator="beginsWith" text="DP">
      <formula>LEFT(N29,LEN("DP"))="DP"</formula>
    </cfRule>
  </conditionalFormatting>
  <conditionalFormatting sqref="N32">
    <cfRule type="beginsWith" dxfId="2486" priority="373" operator="beginsWith" text="FER">
      <formula>LEFT(N32,LEN("FER"))="FER"</formula>
    </cfRule>
    <cfRule type="beginsWith" dxfId="2485" priority="374" operator="beginsWith" text="FRS">
      <formula>LEFT(N32,LEN("FRS"))="FRS"</formula>
    </cfRule>
  </conditionalFormatting>
  <conditionalFormatting sqref="N32">
    <cfRule type="beginsWith" dxfId="2484" priority="372" operator="beginsWith" text="NT">
      <formula>LEFT(N32,LEN("NT"))="NT"</formula>
    </cfRule>
  </conditionalFormatting>
  <conditionalFormatting sqref="N32">
    <cfRule type="beginsWith" dxfId="2483" priority="369" operator="beginsWith" text="ANT">
      <formula>LEFT(N32,LEN("ANT"))="ANT"</formula>
    </cfRule>
    <cfRule type="beginsWith" dxfId="2482" priority="370" operator="beginsWith" text="FAL">
      <formula>LEFT(N32,LEN("FAL"))="FAL"</formula>
    </cfRule>
    <cfRule type="beginsWith" dxfId="2481" priority="371" operator="beginsWith" text="OK">
      <formula>LEFT(N32,LEN("OK"))="OK"</formula>
    </cfRule>
  </conditionalFormatting>
  <conditionalFormatting sqref="N32">
    <cfRule type="beginsWith" dxfId="2480" priority="368" operator="beginsWith" text="ATR">
      <formula>LEFT(N32,LEN("ATR"))="ATR"</formula>
    </cfRule>
  </conditionalFormatting>
  <conditionalFormatting sqref="N32">
    <cfRule type="beginsWith" dxfId="2479" priority="367" operator="beginsWith" text="ATD">
      <formula>LEFT(N32,LEN("ATD"))="ATD"</formula>
    </cfRule>
  </conditionalFormatting>
  <conditionalFormatting sqref="N32">
    <cfRule type="beginsWith" dxfId="2478" priority="366" operator="beginsWith" text="DP">
      <formula>LEFT(N32,LEN("DP"))="DP"</formula>
    </cfRule>
  </conditionalFormatting>
  <conditionalFormatting sqref="N31">
    <cfRule type="beginsWith" dxfId="2477" priority="364" operator="beginsWith" text="FER">
      <formula>LEFT(N31,LEN("FER"))="FER"</formula>
    </cfRule>
    <cfRule type="beginsWith" dxfId="2476" priority="365" operator="beginsWith" text="FRS">
      <formula>LEFT(N31,LEN("FRS"))="FRS"</formula>
    </cfRule>
  </conditionalFormatting>
  <conditionalFormatting sqref="N31">
    <cfRule type="beginsWith" dxfId="2475" priority="363" operator="beginsWith" text="NT">
      <formula>LEFT(N31,LEN("NT"))="NT"</formula>
    </cfRule>
  </conditionalFormatting>
  <conditionalFormatting sqref="N31">
    <cfRule type="beginsWith" dxfId="2474" priority="360" operator="beginsWith" text="ANT">
      <formula>LEFT(N31,LEN("ANT"))="ANT"</formula>
    </cfRule>
    <cfRule type="beginsWith" dxfId="2473" priority="361" operator="beginsWith" text="FAL">
      <formula>LEFT(N31,LEN("FAL"))="FAL"</formula>
    </cfRule>
    <cfRule type="beginsWith" dxfId="2472" priority="362" operator="beginsWith" text="OK">
      <formula>LEFT(N31,LEN("OK"))="OK"</formula>
    </cfRule>
  </conditionalFormatting>
  <conditionalFormatting sqref="N31">
    <cfRule type="beginsWith" dxfId="2471" priority="359" operator="beginsWith" text="ATR">
      <formula>LEFT(N31,LEN("ATR"))="ATR"</formula>
    </cfRule>
  </conditionalFormatting>
  <conditionalFormatting sqref="N31">
    <cfRule type="beginsWith" dxfId="2470" priority="358" operator="beginsWith" text="ATD">
      <formula>LEFT(N31,LEN("ATD"))="ATD"</formula>
    </cfRule>
  </conditionalFormatting>
  <conditionalFormatting sqref="N31">
    <cfRule type="beginsWith" dxfId="2469" priority="357" operator="beginsWith" text="DP">
      <formula>LEFT(N31,LEN("DP"))="DP"</formula>
    </cfRule>
  </conditionalFormatting>
  <conditionalFormatting sqref="N34">
    <cfRule type="beginsWith" dxfId="2468" priority="355" operator="beginsWith" text="FER">
      <formula>LEFT(N34,LEN("FER"))="FER"</formula>
    </cfRule>
    <cfRule type="beginsWith" dxfId="2467" priority="356" operator="beginsWith" text="FRS">
      <formula>LEFT(N34,LEN("FRS"))="FRS"</formula>
    </cfRule>
  </conditionalFormatting>
  <conditionalFormatting sqref="N34">
    <cfRule type="beginsWith" dxfId="2466" priority="354" operator="beginsWith" text="NT">
      <formula>LEFT(N34,LEN("NT"))="NT"</formula>
    </cfRule>
  </conditionalFormatting>
  <conditionalFormatting sqref="N34">
    <cfRule type="beginsWith" dxfId="2465" priority="351" operator="beginsWith" text="ANT">
      <formula>LEFT(N34,LEN("ANT"))="ANT"</formula>
    </cfRule>
    <cfRule type="beginsWith" dxfId="2464" priority="352" operator="beginsWith" text="FAL">
      <formula>LEFT(N34,LEN("FAL"))="FAL"</formula>
    </cfRule>
    <cfRule type="beginsWith" dxfId="2463" priority="353" operator="beginsWith" text="OK">
      <formula>LEFT(N34,LEN("OK"))="OK"</formula>
    </cfRule>
  </conditionalFormatting>
  <conditionalFormatting sqref="N34">
    <cfRule type="beginsWith" dxfId="2462" priority="350" operator="beginsWith" text="ATR">
      <formula>LEFT(N34,LEN("ATR"))="ATR"</formula>
    </cfRule>
  </conditionalFormatting>
  <conditionalFormatting sqref="N34">
    <cfRule type="beginsWith" dxfId="2461" priority="349" operator="beginsWith" text="ATD">
      <formula>LEFT(N34,LEN("ATD"))="ATD"</formula>
    </cfRule>
  </conditionalFormatting>
  <conditionalFormatting sqref="N34">
    <cfRule type="beginsWith" dxfId="2460" priority="348" stopIfTrue="1" operator="beginsWith" text="DP">
      <formula>LEFT(N34,LEN("DP"))="DP"</formula>
    </cfRule>
  </conditionalFormatting>
  <conditionalFormatting sqref="N33">
    <cfRule type="beginsWith" dxfId="2459" priority="346" operator="beginsWith" text="FER">
      <formula>LEFT(N33,LEN("FER"))="FER"</formula>
    </cfRule>
    <cfRule type="beginsWith" dxfId="2458" priority="347" operator="beginsWith" text="FRS">
      <formula>LEFT(N33,LEN("FRS"))="FRS"</formula>
    </cfRule>
  </conditionalFormatting>
  <conditionalFormatting sqref="N33">
    <cfRule type="beginsWith" dxfId="2457" priority="345" operator="beginsWith" text="NT">
      <formula>LEFT(N33,LEN("NT"))="NT"</formula>
    </cfRule>
  </conditionalFormatting>
  <conditionalFormatting sqref="N33">
    <cfRule type="beginsWith" dxfId="2456" priority="342" operator="beginsWith" text="ANT">
      <formula>LEFT(N33,LEN("ANT"))="ANT"</formula>
    </cfRule>
    <cfRule type="beginsWith" dxfId="2455" priority="343" operator="beginsWith" text="FAL">
      <formula>LEFT(N33,LEN("FAL"))="FAL"</formula>
    </cfRule>
    <cfRule type="beginsWith" dxfId="2454" priority="344" operator="beginsWith" text="OK">
      <formula>LEFT(N33,LEN("OK"))="OK"</formula>
    </cfRule>
  </conditionalFormatting>
  <conditionalFormatting sqref="N33">
    <cfRule type="beginsWith" dxfId="2453" priority="341" operator="beginsWith" text="ATR">
      <formula>LEFT(N33,LEN("ATR"))="ATR"</formula>
    </cfRule>
  </conditionalFormatting>
  <conditionalFormatting sqref="N33">
    <cfRule type="beginsWith" dxfId="2452" priority="340" operator="beginsWith" text="ATD">
      <formula>LEFT(N33,LEN("ATD"))="ATD"</formula>
    </cfRule>
  </conditionalFormatting>
  <conditionalFormatting sqref="N33">
    <cfRule type="beginsWith" dxfId="2451" priority="339" operator="beginsWith" text="DP">
      <formula>LEFT(N33,LEN("DP"))="DP"</formula>
    </cfRule>
  </conditionalFormatting>
  <conditionalFormatting sqref="N36">
    <cfRule type="beginsWith" dxfId="2450" priority="337" operator="beginsWith" text="FER">
      <formula>LEFT(N36,LEN("FER"))="FER"</formula>
    </cfRule>
    <cfRule type="beginsWith" dxfId="2449" priority="338" operator="beginsWith" text="FRS">
      <formula>LEFT(N36,LEN("FRS"))="FRS"</formula>
    </cfRule>
  </conditionalFormatting>
  <conditionalFormatting sqref="N36">
    <cfRule type="beginsWith" dxfId="2448" priority="336" operator="beginsWith" text="NT">
      <formula>LEFT(N36,LEN("NT"))="NT"</formula>
    </cfRule>
  </conditionalFormatting>
  <conditionalFormatting sqref="N36">
    <cfRule type="beginsWith" dxfId="2447" priority="333" operator="beginsWith" text="ANT">
      <formula>LEFT(N36,LEN("ANT"))="ANT"</formula>
    </cfRule>
    <cfRule type="beginsWith" dxfId="2446" priority="334" operator="beginsWith" text="FAL">
      <formula>LEFT(N36,LEN("FAL"))="FAL"</formula>
    </cfRule>
    <cfRule type="beginsWith" dxfId="2445" priority="335" operator="beginsWith" text="OK">
      <formula>LEFT(N36,LEN("OK"))="OK"</formula>
    </cfRule>
  </conditionalFormatting>
  <conditionalFormatting sqref="N36">
    <cfRule type="beginsWith" dxfId="2444" priority="332" operator="beginsWith" text="ATR">
      <formula>LEFT(N36,LEN("ATR"))="ATR"</formula>
    </cfRule>
  </conditionalFormatting>
  <conditionalFormatting sqref="N36">
    <cfRule type="beginsWith" dxfId="2443" priority="331" operator="beginsWith" text="ATD">
      <formula>LEFT(N36,LEN("ATD"))="ATD"</formula>
    </cfRule>
  </conditionalFormatting>
  <conditionalFormatting sqref="N36">
    <cfRule type="beginsWith" dxfId="2442" priority="330" operator="beginsWith" text="DP">
      <formula>LEFT(N36,LEN("DP"))="DP"</formula>
    </cfRule>
  </conditionalFormatting>
  <conditionalFormatting sqref="N35">
    <cfRule type="beginsWith" dxfId="2441" priority="328" operator="beginsWith" text="FER">
      <formula>LEFT(N35,LEN("FER"))="FER"</formula>
    </cfRule>
    <cfRule type="beginsWith" dxfId="2440" priority="329" operator="beginsWith" text="FRS">
      <formula>LEFT(N35,LEN("FRS"))="FRS"</formula>
    </cfRule>
  </conditionalFormatting>
  <conditionalFormatting sqref="N35">
    <cfRule type="beginsWith" dxfId="2439" priority="327" operator="beginsWith" text="NT">
      <formula>LEFT(N35,LEN("NT"))="NT"</formula>
    </cfRule>
  </conditionalFormatting>
  <conditionalFormatting sqref="N35">
    <cfRule type="beginsWith" dxfId="2438" priority="324" operator="beginsWith" text="ANT">
      <formula>LEFT(N35,LEN("ANT"))="ANT"</formula>
    </cfRule>
    <cfRule type="beginsWith" dxfId="2437" priority="325" operator="beginsWith" text="FAL">
      <formula>LEFT(N35,LEN("FAL"))="FAL"</formula>
    </cfRule>
    <cfRule type="beginsWith" dxfId="2436" priority="326" operator="beginsWith" text="OK">
      <formula>LEFT(N35,LEN("OK"))="OK"</formula>
    </cfRule>
  </conditionalFormatting>
  <conditionalFormatting sqref="N35">
    <cfRule type="beginsWith" dxfId="2435" priority="323" operator="beginsWith" text="ATR">
      <formula>LEFT(N35,LEN("ATR"))="ATR"</formula>
    </cfRule>
  </conditionalFormatting>
  <conditionalFormatting sqref="N35">
    <cfRule type="beginsWith" dxfId="2434" priority="322" operator="beginsWith" text="ATD">
      <formula>LEFT(N35,LEN("ATD"))="ATD"</formula>
    </cfRule>
  </conditionalFormatting>
  <conditionalFormatting sqref="N35">
    <cfRule type="beginsWith" dxfId="2433" priority="321" operator="beginsWith" text="DP">
      <formula>LEFT(N35,LEN("DP"))="DP"</formula>
    </cfRule>
  </conditionalFormatting>
  <conditionalFormatting sqref="N38">
    <cfRule type="beginsWith" dxfId="2432" priority="319" operator="beginsWith" text="FER">
      <formula>LEFT(N38,LEN("FER"))="FER"</formula>
    </cfRule>
    <cfRule type="beginsWith" dxfId="2431" priority="320" operator="beginsWith" text="FRS">
      <formula>LEFT(N38,LEN("FRS"))="FRS"</formula>
    </cfRule>
  </conditionalFormatting>
  <conditionalFormatting sqref="N38">
    <cfRule type="beginsWith" dxfId="2430" priority="318" operator="beginsWith" text="NT">
      <formula>LEFT(N38,LEN("NT"))="NT"</formula>
    </cfRule>
  </conditionalFormatting>
  <conditionalFormatting sqref="N38">
    <cfRule type="beginsWith" dxfId="2429" priority="315" operator="beginsWith" text="ANT">
      <formula>LEFT(N38,LEN("ANT"))="ANT"</formula>
    </cfRule>
    <cfRule type="beginsWith" dxfId="2428" priority="316" operator="beginsWith" text="FAL">
      <formula>LEFT(N38,LEN("FAL"))="FAL"</formula>
    </cfRule>
    <cfRule type="beginsWith" dxfId="2427" priority="317" operator="beginsWith" text="OK">
      <formula>LEFT(N38,LEN("OK"))="OK"</formula>
    </cfRule>
  </conditionalFormatting>
  <conditionalFormatting sqref="N38">
    <cfRule type="beginsWith" dxfId="2426" priority="314" operator="beginsWith" text="ATR">
      <formula>LEFT(N38,LEN("ATR"))="ATR"</formula>
    </cfRule>
  </conditionalFormatting>
  <conditionalFormatting sqref="N38">
    <cfRule type="beginsWith" dxfId="2425" priority="313" operator="beginsWith" text="ATD">
      <formula>LEFT(N38,LEN("ATD"))="ATD"</formula>
    </cfRule>
  </conditionalFormatting>
  <conditionalFormatting sqref="N38">
    <cfRule type="beginsWith" dxfId="2424" priority="312" stopIfTrue="1" operator="beginsWith" text="DP">
      <formula>LEFT(N38,LEN("DP"))="DP"</formula>
    </cfRule>
  </conditionalFormatting>
  <conditionalFormatting sqref="N37">
    <cfRule type="beginsWith" dxfId="2423" priority="310" operator="beginsWith" text="FER">
      <formula>LEFT(N37,LEN("FER"))="FER"</formula>
    </cfRule>
    <cfRule type="beginsWith" dxfId="2422" priority="311" operator="beginsWith" text="FRS">
      <formula>LEFT(N37,LEN("FRS"))="FRS"</formula>
    </cfRule>
  </conditionalFormatting>
  <conditionalFormatting sqref="N37">
    <cfRule type="beginsWith" dxfId="2421" priority="309" operator="beginsWith" text="NT">
      <formula>LEFT(N37,LEN("NT"))="NT"</formula>
    </cfRule>
  </conditionalFormatting>
  <conditionalFormatting sqref="N37">
    <cfRule type="beginsWith" dxfId="2420" priority="306" operator="beginsWith" text="ANT">
      <formula>LEFT(N37,LEN("ANT"))="ANT"</formula>
    </cfRule>
    <cfRule type="beginsWith" dxfId="2419" priority="307" operator="beginsWith" text="FAL">
      <formula>LEFT(N37,LEN("FAL"))="FAL"</formula>
    </cfRule>
    <cfRule type="beginsWith" dxfId="2418" priority="308" operator="beginsWith" text="OK">
      <formula>LEFT(N37,LEN("OK"))="OK"</formula>
    </cfRule>
  </conditionalFormatting>
  <conditionalFormatting sqref="N37">
    <cfRule type="beginsWith" dxfId="2417" priority="305" operator="beginsWith" text="ATR">
      <formula>LEFT(N37,LEN("ATR"))="ATR"</formula>
    </cfRule>
  </conditionalFormatting>
  <conditionalFormatting sqref="N37">
    <cfRule type="beginsWith" dxfId="2416" priority="304" operator="beginsWith" text="ATD">
      <formula>LEFT(N37,LEN("ATD"))="ATD"</formula>
    </cfRule>
  </conditionalFormatting>
  <conditionalFormatting sqref="N37">
    <cfRule type="beginsWith" dxfId="2415" priority="303" operator="beginsWith" text="DP">
      <formula>LEFT(N37,LEN("DP"))="DP"</formula>
    </cfRule>
  </conditionalFormatting>
  <conditionalFormatting sqref="N40">
    <cfRule type="beginsWith" dxfId="2414" priority="301" operator="beginsWith" text="FER">
      <formula>LEFT(N40,LEN("FER"))="FER"</formula>
    </cfRule>
    <cfRule type="beginsWith" dxfId="2413" priority="302" operator="beginsWith" text="FRS">
      <formula>LEFT(N40,LEN("FRS"))="FRS"</formula>
    </cfRule>
  </conditionalFormatting>
  <conditionalFormatting sqref="N40">
    <cfRule type="beginsWith" dxfId="2412" priority="300" operator="beginsWith" text="NT">
      <formula>LEFT(N40,LEN("NT"))="NT"</formula>
    </cfRule>
  </conditionalFormatting>
  <conditionalFormatting sqref="N40">
    <cfRule type="beginsWith" dxfId="2411" priority="297" operator="beginsWith" text="ANT">
      <formula>LEFT(N40,LEN("ANT"))="ANT"</formula>
    </cfRule>
    <cfRule type="beginsWith" dxfId="2410" priority="298" operator="beginsWith" text="FAL">
      <formula>LEFT(N40,LEN("FAL"))="FAL"</formula>
    </cfRule>
    <cfRule type="beginsWith" dxfId="2409" priority="299" operator="beginsWith" text="OK">
      <formula>LEFT(N40,LEN("OK"))="OK"</formula>
    </cfRule>
  </conditionalFormatting>
  <conditionalFormatting sqref="N40">
    <cfRule type="beginsWith" dxfId="2408" priority="296" operator="beginsWith" text="ATR">
      <formula>LEFT(N40,LEN("ATR"))="ATR"</formula>
    </cfRule>
  </conditionalFormatting>
  <conditionalFormatting sqref="N40">
    <cfRule type="beginsWith" dxfId="2407" priority="295" operator="beginsWith" text="ATD">
      <formula>LEFT(N40,LEN("ATD"))="ATD"</formula>
    </cfRule>
  </conditionalFormatting>
  <conditionalFormatting sqref="N40">
    <cfRule type="beginsWith" dxfId="2406" priority="294" operator="beginsWith" text="DP">
      <formula>LEFT(N40,LEN("DP"))="DP"</formula>
    </cfRule>
  </conditionalFormatting>
  <conditionalFormatting sqref="N39">
    <cfRule type="beginsWith" dxfId="2405" priority="292" operator="beginsWith" text="FER">
      <formula>LEFT(N39,LEN("FER"))="FER"</formula>
    </cfRule>
    <cfRule type="beginsWith" dxfId="2404" priority="293" operator="beginsWith" text="FRS">
      <formula>LEFT(N39,LEN("FRS"))="FRS"</formula>
    </cfRule>
  </conditionalFormatting>
  <conditionalFormatting sqref="N39">
    <cfRule type="beginsWith" dxfId="2403" priority="291" operator="beginsWith" text="NT">
      <formula>LEFT(N39,LEN("NT"))="NT"</formula>
    </cfRule>
  </conditionalFormatting>
  <conditionalFormatting sqref="N39">
    <cfRule type="beginsWith" dxfId="2402" priority="288" operator="beginsWith" text="ANT">
      <formula>LEFT(N39,LEN("ANT"))="ANT"</formula>
    </cfRule>
    <cfRule type="beginsWith" dxfId="2401" priority="289" operator="beginsWith" text="FAL">
      <formula>LEFT(N39,LEN("FAL"))="FAL"</formula>
    </cfRule>
    <cfRule type="beginsWith" dxfId="2400" priority="290" operator="beginsWith" text="OK">
      <formula>LEFT(N39,LEN("OK"))="OK"</formula>
    </cfRule>
  </conditionalFormatting>
  <conditionalFormatting sqref="N39">
    <cfRule type="beginsWith" dxfId="2399" priority="287" operator="beginsWith" text="ATR">
      <formula>LEFT(N39,LEN("ATR"))="ATR"</formula>
    </cfRule>
  </conditionalFormatting>
  <conditionalFormatting sqref="N39">
    <cfRule type="beginsWith" dxfId="2398" priority="286" operator="beginsWith" text="ATD">
      <formula>LEFT(N39,LEN("ATD"))="ATD"</formula>
    </cfRule>
  </conditionalFormatting>
  <conditionalFormatting sqref="N39">
    <cfRule type="beginsWith" dxfId="2397" priority="285" operator="beginsWith" text="DP">
      <formula>LEFT(N39,LEN("DP"))="DP"</formula>
    </cfRule>
  </conditionalFormatting>
  <conditionalFormatting sqref="N42">
    <cfRule type="beginsWith" dxfId="2396" priority="283" operator="beginsWith" text="FER">
      <formula>LEFT(N42,LEN("FER"))="FER"</formula>
    </cfRule>
    <cfRule type="beginsWith" dxfId="2395" priority="284" operator="beginsWith" text="FRS">
      <formula>LEFT(N42,LEN("FRS"))="FRS"</formula>
    </cfRule>
  </conditionalFormatting>
  <conditionalFormatting sqref="N42">
    <cfRule type="beginsWith" dxfId="2394" priority="282" operator="beginsWith" text="NT">
      <formula>LEFT(N42,LEN("NT"))="NT"</formula>
    </cfRule>
  </conditionalFormatting>
  <conditionalFormatting sqref="N42">
    <cfRule type="beginsWith" dxfId="2393" priority="279" operator="beginsWith" text="ANT">
      <formula>LEFT(N42,LEN("ANT"))="ANT"</formula>
    </cfRule>
    <cfRule type="beginsWith" dxfId="2392" priority="280" operator="beginsWith" text="FAL">
      <formula>LEFT(N42,LEN("FAL"))="FAL"</formula>
    </cfRule>
    <cfRule type="beginsWith" dxfId="2391" priority="281" operator="beginsWith" text="OK">
      <formula>LEFT(N42,LEN("OK"))="OK"</formula>
    </cfRule>
  </conditionalFormatting>
  <conditionalFormatting sqref="N42">
    <cfRule type="beginsWith" dxfId="2390" priority="278" operator="beginsWith" text="ATR">
      <formula>LEFT(N42,LEN("ATR"))="ATR"</formula>
    </cfRule>
  </conditionalFormatting>
  <conditionalFormatting sqref="N42">
    <cfRule type="beginsWith" dxfId="2389" priority="277" operator="beginsWith" text="ATD">
      <formula>LEFT(N42,LEN("ATD"))="ATD"</formula>
    </cfRule>
  </conditionalFormatting>
  <conditionalFormatting sqref="N42">
    <cfRule type="beginsWith" dxfId="2388" priority="276" stopIfTrue="1" operator="beginsWith" text="DP">
      <formula>LEFT(N42,LEN("DP"))="DP"</formula>
    </cfRule>
  </conditionalFormatting>
  <conditionalFormatting sqref="N41">
    <cfRule type="beginsWith" dxfId="2387" priority="274" operator="beginsWith" text="FER">
      <formula>LEFT(N41,LEN("FER"))="FER"</formula>
    </cfRule>
    <cfRule type="beginsWith" dxfId="2386" priority="275" operator="beginsWith" text="FRS">
      <formula>LEFT(N41,LEN("FRS"))="FRS"</formula>
    </cfRule>
  </conditionalFormatting>
  <conditionalFormatting sqref="N41">
    <cfRule type="beginsWith" dxfId="2385" priority="273" operator="beginsWith" text="NT">
      <formula>LEFT(N41,LEN("NT"))="NT"</formula>
    </cfRule>
  </conditionalFormatting>
  <conditionalFormatting sqref="N41">
    <cfRule type="beginsWith" dxfId="2384" priority="270" operator="beginsWith" text="ANT">
      <formula>LEFT(N41,LEN("ANT"))="ANT"</formula>
    </cfRule>
    <cfRule type="beginsWith" dxfId="2383" priority="271" operator="beginsWith" text="FAL">
      <formula>LEFT(N41,LEN("FAL"))="FAL"</formula>
    </cfRule>
    <cfRule type="beginsWith" dxfId="2382" priority="272" operator="beginsWith" text="OK">
      <formula>LEFT(N41,LEN("OK"))="OK"</formula>
    </cfRule>
  </conditionalFormatting>
  <conditionalFormatting sqref="N41">
    <cfRule type="beginsWith" dxfId="2381" priority="269" operator="beginsWith" text="ATR">
      <formula>LEFT(N41,LEN("ATR"))="ATR"</formula>
    </cfRule>
  </conditionalFormatting>
  <conditionalFormatting sqref="N41">
    <cfRule type="beginsWith" dxfId="2380" priority="268" operator="beginsWith" text="ATD">
      <formula>LEFT(N41,LEN("ATD"))="ATD"</formula>
    </cfRule>
  </conditionalFormatting>
  <conditionalFormatting sqref="N41">
    <cfRule type="beginsWith" dxfId="2379" priority="267" operator="beginsWith" text="DP">
      <formula>LEFT(N41,LEN("DP"))="DP"</formula>
    </cfRule>
  </conditionalFormatting>
  <conditionalFormatting sqref="L45:N46">
    <cfRule type="expression" dxfId="2378" priority="263">
      <formula>K43="FERIADO"</formula>
    </cfRule>
    <cfRule type="expression" dxfId="2377" priority="264">
      <formula>K43="FÉRIAS"</formula>
    </cfRule>
    <cfRule type="expression" dxfId="2376" priority="265">
      <formula>K43="ATESTADO"</formula>
    </cfRule>
    <cfRule type="expression" dxfId="2375" priority="266">
      <formula>K43="NTRAB"</formula>
    </cfRule>
  </conditionalFormatting>
  <conditionalFormatting sqref="N43">
    <cfRule type="beginsWith" dxfId="2374" priority="260" operator="beginsWith" text="DP">
      <formula>LEFT(N43,LEN("DP"))="DP"</formula>
    </cfRule>
    <cfRule type="beginsWith" dxfId="2373" priority="261" operator="beginsWith" text="FER">
      <formula>LEFT(N43,LEN("FER"))="FER"</formula>
    </cfRule>
    <cfRule type="beginsWith" dxfId="2372" priority="262" operator="beginsWith" text="FRS">
      <formula>LEFT(N43,LEN("FRS"))="FRS"</formula>
    </cfRule>
  </conditionalFormatting>
  <conditionalFormatting sqref="N43">
    <cfRule type="beginsWith" dxfId="2371" priority="259" operator="beginsWith" text="NT">
      <formula>LEFT(N43,LEN("NT"))="NT"</formula>
    </cfRule>
  </conditionalFormatting>
  <conditionalFormatting sqref="N43">
    <cfRule type="beginsWith" dxfId="2370" priority="256" operator="beginsWith" text="ANT">
      <formula>LEFT(N43,LEN("ANT"))="ANT"</formula>
    </cfRule>
    <cfRule type="beginsWith" dxfId="2369" priority="257" operator="beginsWith" text="FAL">
      <formula>LEFT(N43,LEN("FAL"))="FAL"</formula>
    </cfRule>
    <cfRule type="beginsWith" dxfId="2368" priority="258" operator="beginsWith" text="OK">
      <formula>LEFT(N43,LEN("OK"))="OK"</formula>
    </cfRule>
  </conditionalFormatting>
  <conditionalFormatting sqref="N43">
    <cfRule type="beginsWith" dxfId="2367" priority="255" operator="beginsWith" text="ATR">
      <formula>LEFT(N43,LEN("ATR"))="ATR"</formula>
    </cfRule>
  </conditionalFormatting>
  <conditionalFormatting sqref="N43">
    <cfRule type="beginsWith" dxfId="2366" priority="254" operator="beginsWith" text="ATD">
      <formula>LEFT(N43,LEN("ATD"))="ATD"</formula>
    </cfRule>
  </conditionalFormatting>
  <conditionalFormatting sqref="N44">
    <cfRule type="beginsWith" dxfId="2365" priority="252" operator="beginsWith" text="FER">
      <formula>LEFT(N44,LEN("FER"))="FER"</formula>
    </cfRule>
    <cfRule type="beginsWith" dxfId="2364" priority="253" operator="beginsWith" text="FRS">
      <formula>LEFT(N44,LEN("FRS"))="FRS"</formula>
    </cfRule>
  </conditionalFormatting>
  <conditionalFormatting sqref="N44">
    <cfRule type="beginsWith" dxfId="2363" priority="251" operator="beginsWith" text="NT">
      <formula>LEFT(N44,LEN("NT"))="NT"</formula>
    </cfRule>
  </conditionalFormatting>
  <conditionalFormatting sqref="N44">
    <cfRule type="beginsWith" dxfId="2362" priority="248" operator="beginsWith" text="ANT">
      <formula>LEFT(N44,LEN("ANT"))="ANT"</formula>
    </cfRule>
    <cfRule type="beginsWith" dxfId="2361" priority="249" operator="beginsWith" text="FAL">
      <formula>LEFT(N44,LEN("FAL"))="FAL"</formula>
    </cfRule>
    <cfRule type="beginsWith" dxfId="2360" priority="250" operator="beginsWith" text="OK">
      <formula>LEFT(N44,LEN("OK"))="OK"</formula>
    </cfRule>
  </conditionalFormatting>
  <conditionalFormatting sqref="N44">
    <cfRule type="beginsWith" dxfId="2359" priority="247" operator="beginsWith" text="ATR">
      <formula>LEFT(N44,LEN("ATR"))="ATR"</formula>
    </cfRule>
  </conditionalFormatting>
  <conditionalFormatting sqref="N44">
    <cfRule type="beginsWith" dxfId="2358" priority="246" operator="beginsWith" text="ATD">
      <formula>LEFT(N44,LEN("ATD"))="ATD"</formula>
    </cfRule>
  </conditionalFormatting>
  <conditionalFormatting sqref="N44">
    <cfRule type="beginsWith" dxfId="2357" priority="245" stopIfTrue="1" operator="beginsWith" text="DP">
      <formula>LEFT(N44,LEN("DP"))="DP"</formula>
    </cfRule>
  </conditionalFormatting>
  <conditionalFormatting sqref="E2">
    <cfRule type="cellIs" dxfId="2356" priority="244" operator="equal">
      <formula>"ER"</formula>
    </cfRule>
  </conditionalFormatting>
  <conditionalFormatting sqref="E3">
    <cfRule type="cellIs" dxfId="2355" priority="242" operator="equal">
      <formula>0</formula>
    </cfRule>
    <cfRule type="expression" dxfId="2354" priority="243">
      <formula>E3&lt;0</formula>
    </cfRule>
  </conditionalFormatting>
  <conditionalFormatting sqref="E4:E6">
    <cfRule type="expression" dxfId="2353" priority="240">
      <formula>E4&lt;0</formula>
    </cfRule>
    <cfRule type="cellIs" dxfId="2352" priority="241" operator="equal">
      <formula>0</formula>
    </cfRule>
  </conditionalFormatting>
  <conditionalFormatting sqref="E7">
    <cfRule type="cellIs" dxfId="2351" priority="238" operator="equal">
      <formula>0</formula>
    </cfRule>
    <cfRule type="expression" dxfId="2350" priority="239">
      <formula>E7&lt;0</formula>
    </cfRule>
  </conditionalFormatting>
  <conditionalFormatting sqref="E8:E10">
    <cfRule type="expression" dxfId="2349" priority="236">
      <formula>E8&lt;0</formula>
    </cfRule>
    <cfRule type="cellIs" dxfId="2348" priority="237" operator="equal">
      <formula>0</formula>
    </cfRule>
  </conditionalFormatting>
  <conditionalFormatting sqref="E11">
    <cfRule type="cellIs" dxfId="2347" priority="234" operator="equal">
      <formula>0</formula>
    </cfRule>
    <cfRule type="expression" dxfId="2346" priority="235">
      <formula>E11&lt;0</formula>
    </cfRule>
  </conditionalFormatting>
  <conditionalFormatting sqref="E12:E14">
    <cfRule type="expression" dxfId="2345" priority="232">
      <formula>E12&lt;0</formula>
    </cfRule>
    <cfRule type="cellIs" dxfId="2344" priority="233" operator="equal">
      <formula>0</formula>
    </cfRule>
  </conditionalFormatting>
  <conditionalFormatting sqref="E15">
    <cfRule type="cellIs" dxfId="2343" priority="230" operator="equal">
      <formula>0</formula>
    </cfRule>
    <cfRule type="expression" dxfId="2342" priority="231">
      <formula>E15&lt;0</formula>
    </cfRule>
  </conditionalFormatting>
  <conditionalFormatting sqref="E16:E18">
    <cfRule type="expression" dxfId="2341" priority="228">
      <formula>E16&lt;0</formula>
    </cfRule>
    <cfRule type="cellIs" dxfId="2340" priority="229" operator="equal">
      <formula>0</formula>
    </cfRule>
  </conditionalFormatting>
  <conditionalFormatting sqref="E19">
    <cfRule type="cellIs" dxfId="2339" priority="226" operator="equal">
      <formula>0</formula>
    </cfRule>
    <cfRule type="expression" dxfId="2338" priority="227">
      <formula>E19&lt;0</formula>
    </cfRule>
  </conditionalFormatting>
  <conditionalFormatting sqref="E20:E22">
    <cfRule type="expression" dxfId="2337" priority="224">
      <formula>E20&lt;0</formula>
    </cfRule>
    <cfRule type="cellIs" dxfId="2336" priority="225" operator="equal">
      <formula>0</formula>
    </cfRule>
  </conditionalFormatting>
  <conditionalFormatting sqref="E23">
    <cfRule type="cellIs" dxfId="2335" priority="222" operator="equal">
      <formula>0</formula>
    </cfRule>
    <cfRule type="expression" dxfId="2334" priority="223">
      <formula>E23&lt;0</formula>
    </cfRule>
  </conditionalFormatting>
  <conditionalFormatting sqref="E24:E26">
    <cfRule type="expression" dxfId="2333" priority="220">
      <formula>E24&lt;0</formula>
    </cfRule>
    <cfRule type="cellIs" dxfId="2332" priority="221" operator="equal">
      <formula>0</formula>
    </cfRule>
  </conditionalFormatting>
  <conditionalFormatting sqref="E27">
    <cfRule type="cellIs" dxfId="2331" priority="218" operator="equal">
      <formula>0</formula>
    </cfRule>
    <cfRule type="expression" dxfId="2330" priority="219">
      <formula>E27&lt;0</formula>
    </cfRule>
  </conditionalFormatting>
  <conditionalFormatting sqref="E28:E30">
    <cfRule type="expression" dxfId="2329" priority="216">
      <formula>E28&lt;0</formula>
    </cfRule>
    <cfRule type="cellIs" dxfId="2328" priority="217" operator="equal">
      <formula>0</formula>
    </cfRule>
  </conditionalFormatting>
  <conditionalFormatting sqref="E31">
    <cfRule type="cellIs" dxfId="2327" priority="214" operator="equal">
      <formula>0</formula>
    </cfRule>
    <cfRule type="expression" dxfId="2326" priority="215">
      <formula>E31&lt;0</formula>
    </cfRule>
  </conditionalFormatting>
  <conditionalFormatting sqref="E32:E34">
    <cfRule type="expression" dxfId="2325" priority="212">
      <formula>E32&lt;0</formula>
    </cfRule>
    <cfRule type="cellIs" dxfId="2324" priority="213" operator="equal">
      <formula>0</formula>
    </cfRule>
  </conditionalFormatting>
  <conditionalFormatting sqref="E35">
    <cfRule type="cellIs" dxfId="2323" priority="210" operator="equal">
      <formula>0</formula>
    </cfRule>
    <cfRule type="expression" dxfId="2322" priority="211">
      <formula>E35&lt;0</formula>
    </cfRule>
  </conditionalFormatting>
  <conditionalFormatting sqref="E36:E38">
    <cfRule type="expression" dxfId="2321" priority="208">
      <formula>E36&lt;0</formula>
    </cfRule>
    <cfRule type="cellIs" dxfId="2320" priority="209" operator="equal">
      <formula>0</formula>
    </cfRule>
  </conditionalFormatting>
  <conditionalFormatting sqref="E39">
    <cfRule type="cellIs" dxfId="2319" priority="206" operator="equal">
      <formula>0</formula>
    </cfRule>
    <cfRule type="expression" dxfId="2318" priority="207">
      <formula>E39&lt;0</formula>
    </cfRule>
  </conditionalFormatting>
  <conditionalFormatting sqref="E40:E42">
    <cfRule type="expression" dxfId="2317" priority="204">
      <formula>E40&lt;0</formula>
    </cfRule>
    <cfRule type="cellIs" dxfId="2316" priority="205" operator="equal">
      <formula>0</formula>
    </cfRule>
  </conditionalFormatting>
  <conditionalFormatting sqref="J2">
    <cfRule type="cellIs" dxfId="2315" priority="203" operator="equal">
      <formula>"ER"</formula>
    </cfRule>
  </conditionalFormatting>
  <conditionalFormatting sqref="J3">
    <cfRule type="cellIs" dxfId="2314" priority="201" operator="equal">
      <formula>0</formula>
    </cfRule>
    <cfRule type="expression" dxfId="2313" priority="202">
      <formula>J3&lt;0</formula>
    </cfRule>
  </conditionalFormatting>
  <conditionalFormatting sqref="J4:J6">
    <cfRule type="expression" dxfId="2312" priority="199">
      <formula>J4&lt;0</formula>
    </cfRule>
    <cfRule type="cellIs" dxfId="2311" priority="200" operator="equal">
      <formula>0</formula>
    </cfRule>
  </conditionalFormatting>
  <conditionalFormatting sqref="J7">
    <cfRule type="cellIs" dxfId="2310" priority="197" operator="equal">
      <formula>0</formula>
    </cfRule>
    <cfRule type="expression" dxfId="2309" priority="198">
      <formula>J7&lt;0</formula>
    </cfRule>
  </conditionalFormatting>
  <conditionalFormatting sqref="J8:J10">
    <cfRule type="expression" dxfId="2308" priority="195">
      <formula>J8&lt;0</formula>
    </cfRule>
    <cfRule type="cellIs" dxfId="2307" priority="196" operator="equal">
      <formula>0</formula>
    </cfRule>
  </conditionalFormatting>
  <conditionalFormatting sqref="J11">
    <cfRule type="cellIs" dxfId="2306" priority="193" operator="equal">
      <formula>0</formula>
    </cfRule>
    <cfRule type="expression" dxfId="2305" priority="194">
      <formula>J11&lt;0</formula>
    </cfRule>
  </conditionalFormatting>
  <conditionalFormatting sqref="J12:J14">
    <cfRule type="expression" dxfId="2304" priority="191">
      <formula>J12&lt;0</formula>
    </cfRule>
    <cfRule type="cellIs" dxfId="2303" priority="192" operator="equal">
      <formula>0</formula>
    </cfRule>
  </conditionalFormatting>
  <conditionalFormatting sqref="J15">
    <cfRule type="cellIs" dxfId="2302" priority="189" operator="equal">
      <formula>0</formula>
    </cfRule>
    <cfRule type="expression" dxfId="2301" priority="190">
      <formula>J15&lt;0</formula>
    </cfRule>
  </conditionalFormatting>
  <conditionalFormatting sqref="J16:J18">
    <cfRule type="expression" dxfId="2300" priority="187">
      <formula>J16&lt;0</formula>
    </cfRule>
    <cfRule type="cellIs" dxfId="2299" priority="188" operator="equal">
      <formula>0</formula>
    </cfRule>
  </conditionalFormatting>
  <conditionalFormatting sqref="J19">
    <cfRule type="cellIs" dxfId="2298" priority="185" operator="equal">
      <formula>0</formula>
    </cfRule>
    <cfRule type="expression" dxfId="2297" priority="186">
      <formula>J19&lt;0</formula>
    </cfRule>
  </conditionalFormatting>
  <conditionalFormatting sqref="J20:J22">
    <cfRule type="expression" dxfId="2296" priority="183">
      <formula>J20&lt;0</formula>
    </cfRule>
    <cfRule type="cellIs" dxfId="2295" priority="184" operator="equal">
      <formula>0</formula>
    </cfRule>
  </conditionalFormatting>
  <conditionalFormatting sqref="J23">
    <cfRule type="cellIs" dxfId="2294" priority="181" operator="equal">
      <formula>0</formula>
    </cfRule>
    <cfRule type="expression" dxfId="2293" priority="182">
      <formula>J23&lt;0</formula>
    </cfRule>
  </conditionalFormatting>
  <conditionalFormatting sqref="J24:J26">
    <cfRule type="expression" dxfId="2292" priority="179">
      <formula>J24&lt;0</formula>
    </cfRule>
    <cfRule type="cellIs" dxfId="2291" priority="180" operator="equal">
      <formula>0</formula>
    </cfRule>
  </conditionalFormatting>
  <conditionalFormatting sqref="J27">
    <cfRule type="cellIs" dxfId="2290" priority="177" operator="equal">
      <formula>0</formula>
    </cfRule>
    <cfRule type="expression" dxfId="2289" priority="178">
      <formula>J27&lt;0</formula>
    </cfRule>
  </conditionalFormatting>
  <conditionalFormatting sqref="J28:J30">
    <cfRule type="expression" dxfId="2288" priority="175">
      <formula>J28&lt;0</formula>
    </cfRule>
    <cfRule type="cellIs" dxfId="2287" priority="176" operator="equal">
      <formula>0</formula>
    </cfRule>
  </conditionalFormatting>
  <conditionalFormatting sqref="J31">
    <cfRule type="cellIs" dxfId="2286" priority="173" operator="equal">
      <formula>0</formula>
    </cfRule>
    <cfRule type="expression" dxfId="2285" priority="174">
      <formula>J31&lt;0</formula>
    </cfRule>
  </conditionalFormatting>
  <conditionalFormatting sqref="J32:J34">
    <cfRule type="expression" dxfId="2284" priority="171">
      <formula>J32&lt;0</formula>
    </cfRule>
    <cfRule type="cellIs" dxfId="2283" priority="172" operator="equal">
      <formula>0</formula>
    </cfRule>
  </conditionalFormatting>
  <conditionalFormatting sqref="J35">
    <cfRule type="cellIs" dxfId="2282" priority="169" operator="equal">
      <formula>0</formula>
    </cfRule>
    <cfRule type="expression" dxfId="2281" priority="170">
      <formula>J35&lt;0</formula>
    </cfRule>
  </conditionalFormatting>
  <conditionalFormatting sqref="J36:J38">
    <cfRule type="expression" dxfId="2280" priority="167">
      <formula>J36&lt;0</formula>
    </cfRule>
    <cfRule type="cellIs" dxfId="2279" priority="168" operator="equal">
      <formula>0</formula>
    </cfRule>
  </conditionalFormatting>
  <conditionalFormatting sqref="J39">
    <cfRule type="cellIs" dxfId="2278" priority="165" operator="equal">
      <formula>0</formula>
    </cfRule>
    <cfRule type="expression" dxfId="2277" priority="166">
      <formula>J39&lt;0</formula>
    </cfRule>
  </conditionalFormatting>
  <conditionalFormatting sqref="J40:J42">
    <cfRule type="expression" dxfId="2276" priority="163">
      <formula>J40&lt;0</formula>
    </cfRule>
    <cfRule type="cellIs" dxfId="2275" priority="164" operator="equal">
      <formula>0</formula>
    </cfRule>
  </conditionalFormatting>
  <conditionalFormatting sqref="O3">
    <cfRule type="cellIs" dxfId="2274" priority="161" operator="equal">
      <formula>0</formula>
    </cfRule>
    <cfRule type="expression" dxfId="2273" priority="162">
      <formula>O3&lt;0</formula>
    </cfRule>
  </conditionalFormatting>
  <conditionalFormatting sqref="O4:O6">
    <cfRule type="expression" dxfId="2272" priority="159">
      <formula>O4&lt;0</formula>
    </cfRule>
    <cfRule type="cellIs" dxfId="2271" priority="160" operator="equal">
      <formula>0</formula>
    </cfRule>
  </conditionalFormatting>
  <conditionalFormatting sqref="O7">
    <cfRule type="cellIs" dxfId="2270" priority="157" operator="equal">
      <formula>0</formula>
    </cfRule>
    <cfRule type="expression" dxfId="2269" priority="158">
      <formula>O7&lt;0</formula>
    </cfRule>
  </conditionalFormatting>
  <conditionalFormatting sqref="O8:O10">
    <cfRule type="expression" dxfId="2268" priority="155">
      <formula>O8&lt;0</formula>
    </cfRule>
    <cfRule type="cellIs" dxfId="2267" priority="156" operator="equal">
      <formula>0</formula>
    </cfRule>
  </conditionalFormatting>
  <conditionalFormatting sqref="O11">
    <cfRule type="cellIs" dxfId="2266" priority="153" operator="equal">
      <formula>0</formula>
    </cfRule>
    <cfRule type="expression" dxfId="2265" priority="154">
      <formula>O11&lt;0</formula>
    </cfRule>
  </conditionalFormatting>
  <conditionalFormatting sqref="O12:O14">
    <cfRule type="expression" dxfId="2264" priority="151">
      <formula>O12&lt;0</formula>
    </cfRule>
    <cfRule type="cellIs" dxfId="2263" priority="152" operator="equal">
      <formula>0</formula>
    </cfRule>
  </conditionalFormatting>
  <conditionalFormatting sqref="O15">
    <cfRule type="cellIs" dxfId="2262" priority="149" operator="equal">
      <formula>0</formula>
    </cfRule>
    <cfRule type="expression" dxfId="2261" priority="150">
      <formula>O15&lt;0</formula>
    </cfRule>
  </conditionalFormatting>
  <conditionalFormatting sqref="O16:O18">
    <cfRule type="expression" dxfId="2260" priority="147">
      <formula>O16&lt;0</formula>
    </cfRule>
    <cfRule type="cellIs" dxfId="2259" priority="148" operator="equal">
      <formula>0</formula>
    </cfRule>
  </conditionalFormatting>
  <conditionalFormatting sqref="O19">
    <cfRule type="cellIs" dxfId="2258" priority="145" operator="equal">
      <formula>0</formula>
    </cfRule>
    <cfRule type="expression" dxfId="2257" priority="146">
      <formula>O19&lt;0</formula>
    </cfRule>
  </conditionalFormatting>
  <conditionalFormatting sqref="O20:O22">
    <cfRule type="expression" dxfId="2256" priority="143">
      <formula>O20&lt;0</formula>
    </cfRule>
    <cfRule type="cellIs" dxfId="2255" priority="144" operator="equal">
      <formula>0</formula>
    </cfRule>
  </conditionalFormatting>
  <conditionalFormatting sqref="O23">
    <cfRule type="cellIs" dxfId="2254" priority="141" operator="equal">
      <formula>0</formula>
    </cfRule>
    <cfRule type="expression" dxfId="2253" priority="142">
      <formula>O23&lt;0</formula>
    </cfRule>
  </conditionalFormatting>
  <conditionalFormatting sqref="O24:O26">
    <cfRule type="expression" dxfId="2252" priority="139">
      <formula>O24&lt;0</formula>
    </cfRule>
    <cfRule type="cellIs" dxfId="2251" priority="140" operator="equal">
      <formula>0</formula>
    </cfRule>
  </conditionalFormatting>
  <conditionalFormatting sqref="O27">
    <cfRule type="cellIs" dxfId="2250" priority="137" operator="equal">
      <formula>0</formula>
    </cfRule>
    <cfRule type="expression" dxfId="2249" priority="138">
      <formula>O27&lt;0</formula>
    </cfRule>
  </conditionalFormatting>
  <conditionalFormatting sqref="O28:O30">
    <cfRule type="expression" dxfId="2248" priority="135">
      <formula>O28&lt;0</formula>
    </cfRule>
    <cfRule type="cellIs" dxfId="2247" priority="136" operator="equal">
      <formula>0</formula>
    </cfRule>
  </conditionalFormatting>
  <conditionalFormatting sqref="O31">
    <cfRule type="cellIs" dxfId="2246" priority="133" operator="equal">
      <formula>0</formula>
    </cfRule>
    <cfRule type="expression" dxfId="2245" priority="134">
      <formula>O31&lt;0</formula>
    </cfRule>
  </conditionalFormatting>
  <conditionalFormatting sqref="O32:O34">
    <cfRule type="expression" dxfId="2244" priority="131">
      <formula>O32&lt;0</formula>
    </cfRule>
    <cfRule type="cellIs" dxfId="2243" priority="132" operator="equal">
      <formula>0</formula>
    </cfRule>
  </conditionalFormatting>
  <conditionalFormatting sqref="O35">
    <cfRule type="cellIs" dxfId="2242" priority="129" operator="equal">
      <formula>0</formula>
    </cfRule>
    <cfRule type="expression" dxfId="2241" priority="130">
      <formula>O35&lt;0</formula>
    </cfRule>
  </conditionalFormatting>
  <conditionalFormatting sqref="O36:O38">
    <cfRule type="expression" dxfId="2240" priority="127">
      <formula>O36&lt;0</formula>
    </cfRule>
    <cfRule type="cellIs" dxfId="2239" priority="128" operator="equal">
      <formula>0</formula>
    </cfRule>
  </conditionalFormatting>
  <conditionalFormatting sqref="O39">
    <cfRule type="cellIs" dxfId="2238" priority="125" operator="equal">
      <formula>0</formula>
    </cfRule>
    <cfRule type="expression" dxfId="2237" priority="126">
      <formula>O39&lt;0</formula>
    </cfRule>
  </conditionalFormatting>
  <conditionalFormatting sqref="O40:O42">
    <cfRule type="expression" dxfId="2236" priority="123">
      <formula>O40&lt;0</formula>
    </cfRule>
    <cfRule type="cellIs" dxfId="2235" priority="124" operator="equal">
      <formula>0</formula>
    </cfRule>
  </conditionalFormatting>
  <conditionalFormatting sqref="O43">
    <cfRule type="cellIs" dxfId="2234" priority="121" operator="equal">
      <formula>0</formula>
    </cfRule>
    <cfRule type="expression" dxfId="2233" priority="122">
      <formula>O43&lt;0</formula>
    </cfRule>
  </conditionalFormatting>
  <conditionalFormatting sqref="O44:O46">
    <cfRule type="expression" dxfId="2232" priority="119">
      <formula>O44&lt;0</formula>
    </cfRule>
    <cfRule type="cellIs" dxfId="2231" priority="120" operator="equal">
      <formula>0</formula>
    </cfRule>
  </conditionalFormatting>
  <conditionalFormatting sqref="O2:O46">
    <cfRule type="cellIs" dxfId="2230" priority="118" operator="equal">
      <formula>"ER"</formula>
    </cfRule>
  </conditionalFormatting>
  <conditionalFormatting sqref="O3">
    <cfRule type="cellIs" dxfId="2229" priority="116" operator="equal">
      <formula>0</formula>
    </cfRule>
    <cfRule type="expression" dxfId="2228" priority="117">
      <formula>O3&lt;0</formula>
    </cfRule>
  </conditionalFormatting>
  <conditionalFormatting sqref="O4:O5">
    <cfRule type="expression" dxfId="2227" priority="114">
      <formula>O4&lt;0</formula>
    </cfRule>
    <cfRule type="cellIs" dxfId="2226" priority="115" operator="equal">
      <formula>0</formula>
    </cfRule>
  </conditionalFormatting>
  <conditionalFormatting sqref="O19">
    <cfRule type="cellIs" dxfId="2225" priority="112" operator="equal">
      <formula>0</formula>
    </cfRule>
    <cfRule type="expression" dxfId="2224" priority="113">
      <formula>O19&lt;0</formula>
    </cfRule>
  </conditionalFormatting>
  <conditionalFormatting sqref="O20:O22">
    <cfRule type="expression" dxfId="2223" priority="110">
      <formula>O20&lt;0</formula>
    </cfRule>
    <cfRule type="cellIs" dxfId="2222" priority="111" operator="equal">
      <formula>0</formula>
    </cfRule>
  </conditionalFormatting>
  <conditionalFormatting sqref="O23">
    <cfRule type="cellIs" dxfId="2221" priority="108" operator="equal">
      <formula>0</formula>
    </cfRule>
    <cfRule type="expression" dxfId="2220" priority="109">
      <formula>O23&lt;0</formula>
    </cfRule>
  </conditionalFormatting>
  <conditionalFormatting sqref="O24:O26">
    <cfRule type="expression" dxfId="2219" priority="106">
      <formula>O24&lt;0</formula>
    </cfRule>
    <cfRule type="cellIs" dxfId="2218" priority="107" operator="equal">
      <formula>0</formula>
    </cfRule>
  </conditionalFormatting>
  <conditionalFormatting sqref="O27">
    <cfRule type="cellIs" dxfId="2217" priority="104" operator="equal">
      <formula>0</formula>
    </cfRule>
    <cfRule type="expression" dxfId="2216" priority="105">
      <formula>O27&lt;0</formula>
    </cfRule>
  </conditionalFormatting>
  <conditionalFormatting sqref="O28:O30">
    <cfRule type="expression" dxfId="2215" priority="102">
      <formula>O28&lt;0</formula>
    </cfRule>
    <cfRule type="cellIs" dxfId="2214" priority="103" operator="equal">
      <formula>0</formula>
    </cfRule>
  </conditionalFormatting>
  <conditionalFormatting sqref="O31">
    <cfRule type="cellIs" dxfId="2213" priority="100" operator="equal">
      <formula>0</formula>
    </cfRule>
    <cfRule type="expression" dxfId="2212" priority="101">
      <formula>O31&lt;0</formula>
    </cfRule>
  </conditionalFormatting>
  <conditionalFormatting sqref="O32:O34">
    <cfRule type="expression" dxfId="2211" priority="98">
      <formula>O32&lt;0</formula>
    </cfRule>
    <cfRule type="cellIs" dxfId="2210" priority="99" operator="equal">
      <formula>0</formula>
    </cfRule>
  </conditionalFormatting>
  <conditionalFormatting sqref="O35">
    <cfRule type="cellIs" dxfId="2209" priority="96" operator="equal">
      <formula>0</formula>
    </cfRule>
    <cfRule type="expression" dxfId="2208" priority="97">
      <formula>O35&lt;0</formula>
    </cfRule>
  </conditionalFormatting>
  <conditionalFormatting sqref="O36:O38">
    <cfRule type="expression" dxfId="2207" priority="94">
      <formula>O36&lt;0</formula>
    </cfRule>
    <cfRule type="cellIs" dxfId="2206" priority="95" operator="equal">
      <formula>0</formula>
    </cfRule>
  </conditionalFormatting>
  <conditionalFormatting sqref="O39">
    <cfRule type="cellIs" dxfId="2205" priority="92" operator="equal">
      <formula>0</formula>
    </cfRule>
    <cfRule type="expression" dxfId="2204" priority="93">
      <formula>O39&lt;0</formula>
    </cfRule>
  </conditionalFormatting>
  <conditionalFormatting sqref="O40:O42">
    <cfRule type="expression" dxfId="2203" priority="90">
      <formula>O40&lt;0</formula>
    </cfRule>
    <cfRule type="cellIs" dxfId="2202" priority="91" operator="equal">
      <formula>0</formula>
    </cfRule>
  </conditionalFormatting>
  <conditionalFormatting sqref="O6">
    <cfRule type="expression" dxfId="2201" priority="88">
      <formula>O6&lt;0</formula>
    </cfRule>
    <cfRule type="cellIs" dxfId="2200" priority="89" operator="equal">
      <formula>0</formula>
    </cfRule>
  </conditionalFormatting>
  <conditionalFormatting sqref="O11">
    <cfRule type="cellIs" dxfId="2199" priority="86" operator="equal">
      <formula>0</formula>
    </cfRule>
    <cfRule type="expression" dxfId="2198" priority="87">
      <formula>O11&lt;0</formula>
    </cfRule>
  </conditionalFormatting>
  <conditionalFormatting sqref="O12:O13">
    <cfRule type="expression" dxfId="2197" priority="84">
      <formula>O12&lt;0</formula>
    </cfRule>
    <cfRule type="cellIs" dxfId="2196" priority="85" operator="equal">
      <formula>0</formula>
    </cfRule>
  </conditionalFormatting>
  <conditionalFormatting sqref="O14">
    <cfRule type="expression" dxfId="2195" priority="82">
      <formula>O14&lt;0</formula>
    </cfRule>
    <cfRule type="cellIs" dxfId="2194" priority="83" operator="equal">
      <formula>0</formula>
    </cfRule>
  </conditionalFormatting>
  <conditionalFormatting sqref="O15">
    <cfRule type="cellIs" dxfId="2193" priority="80" operator="equal">
      <formula>0</formula>
    </cfRule>
    <cfRule type="expression" dxfId="2192" priority="81">
      <formula>O15&lt;0</formula>
    </cfRule>
  </conditionalFormatting>
  <conditionalFormatting sqref="O16:O17">
    <cfRule type="expression" dxfId="2191" priority="78">
      <formula>O16&lt;0</formula>
    </cfRule>
    <cfRule type="cellIs" dxfId="2190" priority="79" operator="equal">
      <formula>0</formula>
    </cfRule>
  </conditionalFormatting>
  <conditionalFormatting sqref="O18">
    <cfRule type="expression" dxfId="2189" priority="76">
      <formula>O18&lt;0</formula>
    </cfRule>
    <cfRule type="cellIs" dxfId="2188" priority="77" operator="equal">
      <formula>0</formula>
    </cfRule>
  </conditionalFormatting>
  <conditionalFormatting sqref="O7">
    <cfRule type="cellIs" dxfId="2187" priority="74" operator="equal">
      <formula>0</formula>
    </cfRule>
    <cfRule type="expression" dxfId="2186" priority="75">
      <formula>O7&lt;0</formula>
    </cfRule>
  </conditionalFormatting>
  <conditionalFormatting sqref="O8:O9">
    <cfRule type="expression" dxfId="2185" priority="72">
      <formula>O8&lt;0</formula>
    </cfRule>
    <cfRule type="cellIs" dxfId="2184" priority="73" operator="equal">
      <formula>0</formula>
    </cfRule>
  </conditionalFormatting>
  <conditionalFormatting sqref="O10">
    <cfRule type="expression" dxfId="2183" priority="70">
      <formula>O10&lt;0</formula>
    </cfRule>
    <cfRule type="cellIs" dxfId="2182" priority="71" operator="equal">
      <formula>0</formula>
    </cfRule>
  </conditionalFormatting>
  <conditionalFormatting sqref="O7">
    <cfRule type="cellIs" dxfId="2181" priority="68" operator="equal">
      <formula>0</formula>
    </cfRule>
    <cfRule type="expression" dxfId="2180" priority="69">
      <formula>O7&lt;0</formula>
    </cfRule>
  </conditionalFormatting>
  <conditionalFormatting sqref="O8:O9">
    <cfRule type="expression" dxfId="2179" priority="66">
      <formula>O8&lt;0</formula>
    </cfRule>
    <cfRule type="cellIs" dxfId="2178" priority="67" operator="equal">
      <formula>0</formula>
    </cfRule>
  </conditionalFormatting>
  <conditionalFormatting sqref="O10">
    <cfRule type="expression" dxfId="2177" priority="64">
      <formula>O10&lt;0</formula>
    </cfRule>
    <cfRule type="cellIs" dxfId="2176" priority="65" operator="equal">
      <formula>0</formula>
    </cfRule>
  </conditionalFormatting>
  <conditionalFormatting sqref="O11">
    <cfRule type="cellIs" dxfId="2175" priority="62" operator="equal">
      <formula>0</formula>
    </cfRule>
    <cfRule type="expression" dxfId="2174" priority="63">
      <formula>O11&lt;0</formula>
    </cfRule>
  </conditionalFormatting>
  <conditionalFormatting sqref="O12:O13">
    <cfRule type="expression" dxfId="2173" priority="60">
      <formula>O12&lt;0</formula>
    </cfRule>
    <cfRule type="cellIs" dxfId="2172" priority="61" operator="equal">
      <formula>0</formula>
    </cfRule>
  </conditionalFormatting>
  <conditionalFormatting sqref="O14">
    <cfRule type="expression" dxfId="2171" priority="58">
      <formula>O14&lt;0</formula>
    </cfRule>
    <cfRule type="cellIs" dxfId="2170" priority="59" operator="equal">
      <formula>0</formula>
    </cfRule>
  </conditionalFormatting>
  <conditionalFormatting sqref="O15">
    <cfRule type="cellIs" dxfId="2169" priority="56" operator="equal">
      <formula>0</formula>
    </cfRule>
    <cfRule type="expression" dxfId="2168" priority="57">
      <formula>O15&lt;0</formula>
    </cfRule>
  </conditionalFormatting>
  <conditionalFormatting sqref="O16:O17">
    <cfRule type="expression" dxfId="2167" priority="54">
      <formula>O16&lt;0</formula>
    </cfRule>
    <cfRule type="cellIs" dxfId="2166" priority="55" operator="equal">
      <formula>0</formula>
    </cfRule>
  </conditionalFormatting>
  <conditionalFormatting sqref="O18">
    <cfRule type="expression" dxfId="2165" priority="52">
      <formula>O18&lt;0</formula>
    </cfRule>
    <cfRule type="cellIs" dxfId="2164" priority="53" operator="equal">
      <formula>0</formula>
    </cfRule>
  </conditionalFormatting>
  <conditionalFormatting sqref="O19">
    <cfRule type="cellIs" dxfId="2163" priority="50" operator="equal">
      <formula>0</formula>
    </cfRule>
    <cfRule type="expression" dxfId="2162" priority="51">
      <formula>O19&lt;0</formula>
    </cfRule>
  </conditionalFormatting>
  <conditionalFormatting sqref="O20:O21">
    <cfRule type="expression" dxfId="2161" priority="48">
      <formula>O20&lt;0</formula>
    </cfRule>
    <cfRule type="cellIs" dxfId="2160" priority="49" operator="equal">
      <formula>0</formula>
    </cfRule>
  </conditionalFormatting>
  <conditionalFormatting sqref="O22">
    <cfRule type="expression" dxfId="2159" priority="46">
      <formula>O22&lt;0</formula>
    </cfRule>
    <cfRule type="cellIs" dxfId="2158" priority="47" operator="equal">
      <formula>0</formula>
    </cfRule>
  </conditionalFormatting>
  <conditionalFormatting sqref="O23">
    <cfRule type="cellIs" dxfId="2157" priority="44" operator="equal">
      <formula>0</formula>
    </cfRule>
    <cfRule type="expression" dxfId="2156" priority="45">
      <formula>O23&lt;0</formula>
    </cfRule>
  </conditionalFormatting>
  <conditionalFormatting sqref="O24:O25">
    <cfRule type="expression" dxfId="2155" priority="42">
      <formula>O24&lt;0</formula>
    </cfRule>
    <cfRule type="cellIs" dxfId="2154" priority="43" operator="equal">
      <formula>0</formula>
    </cfRule>
  </conditionalFormatting>
  <conditionalFormatting sqref="O26">
    <cfRule type="expression" dxfId="2153" priority="40">
      <formula>O26&lt;0</formula>
    </cfRule>
    <cfRule type="cellIs" dxfId="2152" priority="41" operator="equal">
      <formula>0</formula>
    </cfRule>
  </conditionalFormatting>
  <conditionalFormatting sqref="O27">
    <cfRule type="cellIs" dxfId="2151" priority="38" operator="equal">
      <formula>0</formula>
    </cfRule>
    <cfRule type="expression" dxfId="2150" priority="39">
      <formula>O27&lt;0</formula>
    </cfRule>
  </conditionalFormatting>
  <conditionalFormatting sqref="O28:O29">
    <cfRule type="expression" dxfId="2149" priority="36">
      <formula>O28&lt;0</formula>
    </cfRule>
    <cfRule type="cellIs" dxfId="2148" priority="37" operator="equal">
      <formula>0</formula>
    </cfRule>
  </conditionalFormatting>
  <conditionalFormatting sqref="O30">
    <cfRule type="expression" dxfId="2147" priority="34">
      <formula>O30&lt;0</formula>
    </cfRule>
    <cfRule type="cellIs" dxfId="2146" priority="35" operator="equal">
      <formula>0</formula>
    </cfRule>
  </conditionalFormatting>
  <conditionalFormatting sqref="O31">
    <cfRule type="cellIs" dxfId="2145" priority="32" operator="equal">
      <formula>0</formula>
    </cfRule>
    <cfRule type="expression" dxfId="2144" priority="33">
      <formula>O31&lt;0</formula>
    </cfRule>
  </conditionalFormatting>
  <conditionalFormatting sqref="O32:O33">
    <cfRule type="expression" dxfId="2143" priority="30">
      <formula>O32&lt;0</formula>
    </cfRule>
    <cfRule type="cellIs" dxfId="2142" priority="31" operator="equal">
      <formula>0</formula>
    </cfRule>
  </conditionalFormatting>
  <conditionalFormatting sqref="O34">
    <cfRule type="expression" dxfId="2141" priority="28">
      <formula>O34&lt;0</formula>
    </cfRule>
    <cfRule type="cellIs" dxfId="2140" priority="29" operator="equal">
      <formula>0</formula>
    </cfRule>
  </conditionalFormatting>
  <conditionalFormatting sqref="O35">
    <cfRule type="cellIs" dxfId="2139" priority="26" operator="equal">
      <formula>0</formula>
    </cfRule>
    <cfRule type="expression" dxfId="2138" priority="27">
      <formula>O35&lt;0</formula>
    </cfRule>
  </conditionalFormatting>
  <conditionalFormatting sqref="O36:O37">
    <cfRule type="expression" dxfId="2137" priority="24">
      <formula>O36&lt;0</formula>
    </cfRule>
    <cfRule type="cellIs" dxfId="2136" priority="25" operator="equal">
      <formula>0</formula>
    </cfRule>
  </conditionalFormatting>
  <conditionalFormatting sqref="O38">
    <cfRule type="expression" dxfId="2135" priority="22">
      <formula>O38&lt;0</formula>
    </cfRule>
    <cfRule type="cellIs" dxfId="2134" priority="23" operator="equal">
      <formula>0</formula>
    </cfRule>
  </conditionalFormatting>
  <conditionalFormatting sqref="O39">
    <cfRule type="cellIs" dxfId="2133" priority="20" operator="equal">
      <formula>0</formula>
    </cfRule>
    <cfRule type="expression" dxfId="2132" priority="21">
      <formula>O39&lt;0</formula>
    </cfRule>
  </conditionalFormatting>
  <conditionalFormatting sqref="O40:O41">
    <cfRule type="expression" dxfId="2131" priority="18">
      <formula>O40&lt;0</formula>
    </cfRule>
    <cfRule type="cellIs" dxfId="2130" priority="19" operator="equal">
      <formula>0</formula>
    </cfRule>
  </conditionalFormatting>
  <conditionalFormatting sqref="O42">
    <cfRule type="expression" dxfId="2129" priority="16">
      <formula>O42&lt;0</formula>
    </cfRule>
    <cfRule type="cellIs" dxfId="2128" priority="17" operator="equal">
      <formula>0</formula>
    </cfRule>
  </conditionalFormatting>
  <conditionalFormatting sqref="O43">
    <cfRule type="cellIs" dxfId="2127" priority="14" operator="equal">
      <formula>0</formula>
    </cfRule>
    <cfRule type="expression" dxfId="2126" priority="15">
      <formula>O43&lt;0</formula>
    </cfRule>
  </conditionalFormatting>
  <conditionalFormatting sqref="O44:O46">
    <cfRule type="expression" dxfId="2125" priority="12">
      <formula>O44&lt;0</formula>
    </cfRule>
    <cfRule type="cellIs" dxfId="2124" priority="13" operator="equal">
      <formula>0</formula>
    </cfRule>
  </conditionalFormatting>
  <conditionalFormatting sqref="O43">
    <cfRule type="cellIs" dxfId="2123" priority="10" operator="equal">
      <formula>0</formula>
    </cfRule>
    <cfRule type="expression" dxfId="2122" priority="11">
      <formula>O43&lt;0</formula>
    </cfRule>
  </conditionalFormatting>
  <conditionalFormatting sqref="O44:O46">
    <cfRule type="expression" dxfId="2121" priority="8">
      <formula>O44&lt;0</formula>
    </cfRule>
    <cfRule type="cellIs" dxfId="2120" priority="9" operator="equal">
      <formula>0</formula>
    </cfRule>
  </conditionalFormatting>
  <conditionalFormatting sqref="O43">
    <cfRule type="cellIs" dxfId="2119" priority="6" operator="equal">
      <formula>0</formula>
    </cfRule>
    <cfRule type="expression" dxfId="2118" priority="7">
      <formula>O43&lt;0</formula>
    </cfRule>
  </conditionalFormatting>
  <conditionalFormatting sqref="O44:O45">
    <cfRule type="expression" dxfId="2117" priority="4">
      <formula>O44&lt;0</formula>
    </cfRule>
    <cfRule type="cellIs" dxfId="2116" priority="5" operator="equal">
      <formula>0</formula>
    </cfRule>
  </conditionalFormatting>
  <conditionalFormatting sqref="O46">
    <cfRule type="expression" dxfId="2115" priority="2">
      <formula>O46&lt;0</formula>
    </cfRule>
    <cfRule type="cellIs" dxfId="2114" priority="3" operator="equal">
      <formula>0</formula>
    </cfRule>
  </conditionalFormatting>
  <conditionalFormatting sqref="Y2:Y7">
    <cfRule type="beginsWith" dxfId="2113" priority="1" operator="beginsWith" text="DP">
      <formula>LEFT(Y2,LEN("DP"))="DP"</formula>
    </cfRule>
  </conditionalFormatting>
  <dataValidations count="2">
    <dataValidation type="list" allowBlank="1" showInputMessage="1" showErrorMessage="1" sqref="K3 A39 F19 F31 F7 F15 F23 F3 F11 F27 A35 A19 A31 K27 A7 A15 A23 A3 A11 A27 K11 F39 F35 K19 K31 K7 K15 K23 K39 K35 K43" xr:uid="{8334DD76-BA35-416C-950F-527F354BE2C9}">
      <formula1>$K$101:$K$105</formula1>
    </dataValidation>
    <dataValidation type="list" allowBlank="1" showInputMessage="1" showErrorMessage="1" sqref="N47" xr:uid="{19882D53-AF23-4557-8801-65BD40A5AF9F}">
      <formula1>$W$48:$W$49</formula1>
    </dataValidation>
  </dataValidations>
  <pageMargins left="0.43307086614173229" right="3.937007874015748E-2" top="0.35433070866141736" bottom="0.35433070866141736" header="0.31496062992125984" footer="0.31496062992125984"/>
  <pageSetup paperSize="9" orientation="portrait" horizontalDpi="0" verticalDpi="0" r:id="rId1"/>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ilha38">
    <tabColor rgb="FFFFFF00"/>
  </sheetPr>
  <dimension ref="A1:BN651"/>
  <sheetViews>
    <sheetView showGridLines="0" showRuler="0" showWhiteSpace="0" zoomScale="115" zoomScaleNormal="115" workbookViewId="0">
      <pane ySplit="1" topLeftCell="A2" activePane="bottomLeft" state="frozen"/>
      <selection pane="bottomLeft" sqref="A1:I1"/>
    </sheetView>
  </sheetViews>
  <sheetFormatPr defaultRowHeight="15" x14ac:dyDescent="0.25"/>
  <cols>
    <col min="1" max="1" width="10.85546875" style="1" customWidth="1"/>
    <col min="2" max="2" width="8" style="1" bestFit="1" customWidth="1"/>
    <col min="3" max="3" width="6.140625" style="6" bestFit="1" customWidth="1"/>
    <col min="4" max="4" width="4.7109375" style="6" customWidth="1"/>
    <col min="5" max="5" width="2.5703125" style="1" customWidth="1"/>
    <col min="6" max="6" width="10.85546875" style="1" customWidth="1"/>
    <col min="7" max="7" width="8" style="1" bestFit="1" customWidth="1"/>
    <col min="8" max="8" width="6.140625" style="1" bestFit="1" customWidth="1"/>
    <col min="9" max="9" width="4.7109375" style="1" bestFit="1" customWidth="1"/>
    <col min="10" max="10" width="2.5703125" style="1" customWidth="1"/>
    <col min="11" max="11" width="10.85546875" style="1" customWidth="1"/>
    <col min="12" max="12" width="8" style="1" bestFit="1" customWidth="1"/>
    <col min="13" max="13" width="6.140625" style="1" bestFit="1" customWidth="1"/>
    <col min="14" max="14" width="4.7109375" style="1" customWidth="1"/>
    <col min="15" max="15" width="2.5703125" style="1" customWidth="1"/>
    <col min="16" max="16" width="10.7109375" style="1" bestFit="1" customWidth="1"/>
    <col min="17" max="17" width="5.5703125" style="1" bestFit="1" customWidth="1"/>
    <col min="18" max="18" width="1" style="1" customWidth="1"/>
    <col min="19" max="19" width="10.7109375" style="1" bestFit="1" customWidth="1"/>
    <col min="20" max="20" width="3" style="1" bestFit="1" customWidth="1"/>
    <col min="21" max="21" width="3.42578125" style="1" customWidth="1"/>
    <col min="22" max="22" width="32.28515625" style="1" customWidth="1"/>
    <col min="23" max="23" width="8" style="1" bestFit="1" customWidth="1"/>
    <col min="24" max="24" width="6.140625" style="1" bestFit="1" customWidth="1"/>
    <col min="25" max="27" width="9.140625" style="1"/>
    <col min="28" max="28" width="13.42578125" style="1" customWidth="1"/>
    <col min="29" max="29" width="16.140625" style="1" customWidth="1"/>
    <col min="30" max="30" width="12.7109375" style="1" bestFit="1" customWidth="1"/>
    <col min="31" max="16384" width="9.140625" style="1"/>
  </cols>
  <sheetData>
    <row r="1" spans="1:66" ht="30.75" customHeight="1" x14ac:dyDescent="0.25">
      <c r="A1" s="280" t="str">
        <f>IF(DADOS!H30=0, "", DADOS!H30)</f>
        <v/>
      </c>
      <c r="B1" s="280"/>
      <c r="C1" s="280"/>
      <c r="D1" s="280"/>
      <c r="E1" s="280"/>
      <c r="F1" s="280"/>
      <c r="G1" s="280"/>
      <c r="H1" s="280"/>
      <c r="I1" s="280"/>
      <c r="J1" s="15" t="s">
        <v>121</v>
      </c>
      <c r="K1" s="281" t="str">
        <f>CONFIG!G5</f>
        <v>MARÇO</v>
      </c>
      <c r="L1" s="281"/>
      <c r="M1" s="281">
        <f>CONFIG!G7</f>
        <v>2026</v>
      </c>
      <c r="N1" s="281"/>
      <c r="O1" s="10"/>
      <c r="P1" s="283"/>
      <c r="Q1" s="283"/>
      <c r="R1" s="22"/>
      <c r="S1" s="283"/>
      <c r="T1" s="283"/>
      <c r="W1" s="282" t="s">
        <v>9</v>
      </c>
      <c r="X1" s="282"/>
    </row>
    <row r="2" spans="1:66" s="6" customFormat="1" x14ac:dyDescent="0.25">
      <c r="A2" s="2" t="s">
        <v>1</v>
      </c>
      <c r="B2" s="2" t="s">
        <v>0</v>
      </c>
      <c r="C2" s="2" t="s">
        <v>4</v>
      </c>
      <c r="D2" s="2" t="s">
        <v>5</v>
      </c>
      <c r="E2" s="188"/>
      <c r="F2" s="3" t="s">
        <v>1</v>
      </c>
      <c r="G2" s="3" t="s">
        <v>0</v>
      </c>
      <c r="H2" s="3" t="s">
        <v>4</v>
      </c>
      <c r="I2" s="3" t="s">
        <v>5</v>
      </c>
      <c r="J2" s="187"/>
      <c r="K2" s="3" t="s">
        <v>1</v>
      </c>
      <c r="L2" s="2" t="s">
        <v>0</v>
      </c>
      <c r="M2" s="3" t="s">
        <v>4</v>
      </c>
      <c r="N2" s="3" t="s">
        <v>5</v>
      </c>
      <c r="O2" s="4"/>
      <c r="P2" s="294" t="s">
        <v>57</v>
      </c>
      <c r="Q2" s="294"/>
      <c r="R2" s="294"/>
      <c r="S2" s="294"/>
      <c r="T2" s="21" t="s">
        <v>32</v>
      </c>
      <c r="U2" s="1"/>
      <c r="V2" s="33"/>
      <c r="W2" s="9" t="s">
        <v>6</v>
      </c>
      <c r="X2" s="9" t="s">
        <v>4</v>
      </c>
      <c r="Y2" s="9" t="s">
        <v>122</v>
      </c>
      <c r="Z2" s="33"/>
      <c r="AA2" s="1"/>
      <c r="AB2" s="1"/>
      <c r="AC2" s="1"/>
      <c r="AD2" s="1"/>
      <c r="AE2" s="1"/>
      <c r="AF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row>
    <row r="3" spans="1:66" ht="15" customHeight="1" x14ac:dyDescent="0.25">
      <c r="A3" s="11" t="s">
        <v>17</v>
      </c>
      <c r="B3" s="46"/>
      <c r="C3" s="7"/>
      <c r="D3" s="49" t="str">
        <f>_xlfn.LET(_xlpm.a,A3,_xlpm.c,C3,_xlpm.x,$X$3,_xlpm.y,$Y$3,_xlpm.limInf,$B$51,_xlpm.limSup,$C$51,_xlpm.linhaAnt,A4,IF(_xlpm.a="FÉRIAS","FRS",IF(_xlpm.a="FERIADO","FER",IF(_xlpm.a="NTRAB","NTB",IF(AND(_xlpm.a="ATESTADO",_xlpm.c=""),"ATD",IF(_xlpm.c&lt;&gt;"",IF(_xlpm.c&lt;=_xlpm.x,IF(_xlpm.c&gt;_xlpm.y,"DP","OK"),"ATR"),IF(_xlpm.linhaAnt&lt;_xlpm.limInf,"FAL","")))))))</f>
        <v>FER</v>
      </c>
      <c r="E3" s="192" t="str">
        <f>IFERROR(IF(C3="","",IF(A5="SÁBADO",IF(ABS((INT($Y$8/100)*60+MOD($Y$8,100))-(INT(C3/100)*60+MOD(C3,100)))&lt;=5,0,(INT($Y$8/100)*60+MOD($Y$8,100))-(INT(C3/100)*60+MOD(C3,100))),IF(ABS((INT($Y$3/100)*60+MOD($Y$3,100))-(INT(C3/100)*60+MOD(C3,100)))&lt;=5,0,(INT($Y$3/100)*60+MOD($Y$3,100))-(INT(C3/100)*60+MOD(C3,100))))),"")</f>
        <v/>
      </c>
      <c r="F3" s="11"/>
      <c r="G3" s="256" t="s">
        <v>10</v>
      </c>
      <c r="H3" s="257"/>
      <c r="I3" s="257"/>
      <c r="J3" s="176" t="str">
        <f>IFERROR(IF(H3="","",IF(F5="SÁBADO",IF(ABS((INT($Y$8/100)*60+MOD($Y$8,100))-(INT(H3/100)*60+MOD(H3,100)))&lt;=5,0,(INT($Y$8/100)*60+MOD($Y$8,100))-(INT(H3/100)*60+MOD(H3,100))),IF(ABS((INT($Y$3/100)*60+MOD($Y$3,100))-(INT(H3/100)*60+MOD(H3,100)))&lt;=5,0,(INT($Y$3/100)*60+MOD($Y$3,100))-(INT(H3/100)*60+MOD(H3,100))))),"")</f>
        <v/>
      </c>
      <c r="K3" s="11"/>
      <c r="L3" s="46"/>
      <c r="M3" s="7"/>
      <c r="N3" s="49" t="str">
        <f ca="1">_xlfn.LET(_xlpm.a,K3,_xlpm.c,M3,_xlpm.x,$X$3,_xlpm.y,$Y$3,_xlpm.limInf,$B$51,_xlpm.limSup,$C$51,_xlpm.linhaAnt,K4,IF(_xlpm.a="FÉRIAS","FRS",IF(_xlpm.a="FERIADO","FER",IF(_xlpm.a="NTRAB","NTB",IF(AND(_xlpm.a="ATESTADO",_xlpm.c=""),"ATD",IF(_xlpm.c&lt;&gt;"",IF(_xlpm.c&lt;=_xlpm.x,IF(_xlpm.c&gt;_xlpm.y,"DP","OK"),"ATR"),IF(_xlpm.linhaAnt&lt;_xlpm.limInf,"FAL","")))))))</f>
        <v/>
      </c>
      <c r="O3" s="192" t="str">
        <f>IF($N$47&lt;&gt;"SIM","",IFERROR(IF(TRIM(M3&amp;"")="","",_xlfn.LET(_xlpm.v,VALUE(TRIM(M3&amp;"")),_xlpm.alvo,IF(K5="SÁBADO",(INT($Y$8/100)*60+MOD($Y$8,100)),(INT($Y$3/100)*60+MOD($Y$3,100))),_xlpm.real,(INT(_xlpm.v/100)*60+MOD(_xlpm.v,100)),_xlpm.dif,_xlpm.alvo-_xlpm.real,IF(ABS(_xlpm.dif)&lt;=5,0,_xlpm.dif))),"ER"))</f>
        <v/>
      </c>
      <c r="P3" s="236"/>
      <c r="Q3" s="235"/>
      <c r="R3" s="190"/>
      <c r="S3" s="239" t="str">
        <f>IF(R3="","",TEXT(R3,"00""/""00""/""0000"))</f>
        <v/>
      </c>
      <c r="T3" s="233" t="str">
        <f>IF(R3="","",LEFT(S3&amp;"00",2))</f>
        <v/>
      </c>
      <c r="V3" s="33"/>
      <c r="W3" s="9" t="s">
        <v>7</v>
      </c>
      <c r="X3" s="35">
        <f>DADOS!K30+5</f>
        <v>5</v>
      </c>
      <c r="Y3" s="35">
        <f>X3-5</f>
        <v>0</v>
      </c>
      <c r="Z3" s="33"/>
    </row>
    <row r="4" spans="1:66" x14ac:dyDescent="0.25">
      <c r="A4" s="41">
        <f ca="1">IF(AND($B$51=1,$A$52&lt;&gt;"01/01/2021"),"HOJE",1)</f>
        <v>1</v>
      </c>
      <c r="B4" s="46"/>
      <c r="C4" s="7"/>
      <c r="D4" s="49" t="str">
        <f>_xlfn.LET(_xlpm.a,A3,_xlpm.c,C4,_xlpm.x,$X$4,_xlpm.limInf,$B$51,_xlpm.limSup,$C$51,_xlpm.linhaAnt,A4,IF(_xlpm.a="FÉRIAS","FRS",IF(_xlpm.a="FERIADO","FER",IF(_xlpm.a="NTRAB","NTB",IF(AND(_xlpm.a="ATESTADO",_xlpm.c=""),"ATD",IF(_xlpm.c&lt;&gt;"",IF(_xlpm.c&gt;=_xlpm.x,"OK","ANT"),IF(_xlpm.linhaAnt&lt;_xlpm.limInf,"FAL","")))))))</f>
        <v>FER</v>
      </c>
      <c r="E4" s="192" t="str">
        <f>IFERROR(IF(C4="","",IF(ABS((INT($X$4/100)*60+MOD($X$4,100))-(INT(C4/100)*60+MOD(C4,100)))&lt;=5,0,(INT($X$4/100)*60+MOD($X$4,100))-(INT(C4/100)*60+MOD(C4,100))))*-1,"")</f>
        <v/>
      </c>
      <c r="F4" s="41">
        <f ca="1">IF($B$51=11,"HOJE",11)</f>
        <v>11</v>
      </c>
      <c r="G4" s="256"/>
      <c r="H4" s="257"/>
      <c r="I4" s="257"/>
      <c r="J4" s="176" t="str">
        <f>IFERROR(IF(H4="","",IF(ABS((INT($X$4/100)*60+MOD($X$4,100))-(INT(H4/100)*60+MOD(H4,100)))&lt;=5,0,(INT($X$4/100)*60+MOD($X$4,100))-(INT(H4/100)*60+MOD(H4,100))))*-1,"")</f>
        <v/>
      </c>
      <c r="K4" s="41">
        <f ca="1">IF($B$51=21,"HOJE",21)</f>
        <v>21</v>
      </c>
      <c r="L4" s="46"/>
      <c r="M4" s="7"/>
      <c r="N4" s="49" t="str">
        <f ca="1">_xlfn.LET(_xlpm.a,K3,_xlpm.c,M4,_xlpm.x,$X$4,_xlpm.limInf,$B$51,_xlpm.limSup,$C$51,_xlpm.linhaAnt,K4,IF(_xlpm.a="FÉRIAS","FRS",IF(_xlpm.a="FERIADO","FER",IF(_xlpm.a="NTRAB","NTB",IF(AND(_xlpm.a="ATESTADO",_xlpm.c=""),"ATD",IF(_xlpm.c&lt;&gt;"",IF(_xlpm.c&gt;=_xlpm.x,"OK","ANT"),IF(_xlpm.linhaAnt&lt;_xlpm.limInf,"FAL","")))))))</f>
        <v/>
      </c>
      <c r="O4" s="192" t="str">
        <f>IF($N$47&lt;&gt;"SIM","",IFERROR(IF(TRIM(M4&amp;"")="","",_xlfn.LET(_xlpm.v,VALUE(TRIM(M4&amp;"")),_xlpm.alvo,(INT($X$4/100)*60+MOD($X$4,100)),_xlpm.real,(INT(_xlpm.v/100)*60+MOD(_xlpm.v,100)),_xlpm.dif,_xlpm.alvo-_xlpm.real,IF(ABS(_xlpm.dif)&lt;=5,0,_xlpm.dif))*-1),"ER"))</f>
        <v/>
      </c>
      <c r="P4" s="231"/>
      <c r="Q4" s="235"/>
      <c r="R4" s="190"/>
      <c r="S4" s="239" t="str">
        <f t="shared" ref="S4:S53" si="0">IF(R4="","",TEXT(R4,"00""/""00""/""0000"))</f>
        <v/>
      </c>
      <c r="T4" s="233" t="str">
        <f t="shared" ref="T4:T53" si="1">IF(R4="","",LEFT(S4&amp;"00",2))</f>
        <v/>
      </c>
      <c r="U4" s="5"/>
      <c r="V4" s="32"/>
      <c r="W4" s="9" t="s">
        <v>2</v>
      </c>
      <c r="X4" s="35">
        <f>DADOS!L30</f>
        <v>0</v>
      </c>
      <c r="Y4" s="35">
        <f>X4</f>
        <v>0</v>
      </c>
      <c r="Z4" s="33"/>
    </row>
    <row r="5" spans="1:66" x14ac:dyDescent="0.25">
      <c r="A5" s="41" t="str">
        <f>CONFIG!G3</f>
        <v>DOMINGO</v>
      </c>
      <c r="B5" s="46"/>
      <c r="C5" s="7"/>
      <c r="D5" s="49" t="str">
        <f>_xlfn.LET(_xlpm.a,A3,_xlpm.c,C5,_xlpm.x,$X$5,_xlpm.y,$Y$5,_xlpm.limInf,$B$51,_xlpm.limSup,$C$51,_xlpm.linhaAnt,A4,IF(_xlpm.a="FÉRIAS","FRS",IF(_xlpm.a="FERIADO","FER",IF(_xlpm.a="NTRAB","NTB",IF(AND(_xlpm.a="ATESTADO",_xlpm.c=""),"ATD",IF(_xlpm.c&lt;&gt;"",IF(_xlpm.c&lt;=_xlpm.x,IF(_xlpm.c&gt;_xlpm.y,"DP","OK"),"ATR"),IF(_xlpm.linhaAnt&lt;_xlpm.limInf,"FAL","")))))))</f>
        <v>FER</v>
      </c>
      <c r="E5" s="192" t="str">
        <f>IFERROR(IF(C5="","",IF(ABS((INT($Y$5/100)*60+MOD($Y$5,100))-(INT(C5/100)*60+MOD(C5,100)))&lt;=5,0,(INT($Y$5/100)*60+MOD($Y$5,100))-(INT(C5/100)*60+MOD(C5,100)))),"")</f>
        <v/>
      </c>
      <c r="F5" s="41" t="str">
        <f>IF(A41="SÁBADO","DOMINGO",IF(A41="DOMINGO","SEGUNDA",IF(A41="SEGUNDA","TERÇA",IF(A41="SEGUNDA","TERÇA",IF(A41="TERÇA","QUARTA",IF(A41="QUARTA","QUINTA",IF(A41="QUINTA","SEXTA",IF(A41="SEXTA","SÁBADO","ERRO"))))))))</f>
        <v>QUARTA</v>
      </c>
      <c r="G5" s="256"/>
      <c r="H5" s="257"/>
      <c r="I5" s="257"/>
      <c r="J5" s="176" t="str">
        <f>IFERROR(IF(H5="","",IF(ABS((INT($Y$5/100)*60+MOD($Y$5,100))-(INT(H5/100)*60+MOD(H5,100)))&lt;=5,0,(INT($Y$5/100)*60+MOD($Y$5,100))-(INT(H5/100)*60+MOD(H5,100)))),"")</f>
        <v/>
      </c>
      <c r="K5" s="41" t="str">
        <f>IF(F41="SÁBADO","DOMINGO",IF(F41="DOMINGO","SEGUNDA",IF(F41="SEGUNDA","TERÇA",IF(F41="SEGUNDA","TERÇA",IF(F41="TERÇA","QUARTA",IF(F41="QUARTA","QUINTA",IF(F41="QUINTA","SEXTA",IF(F41="SEXTA","SÁBADO","ERRO"))))))))</f>
        <v>SÁBADO</v>
      </c>
      <c r="L5" s="46"/>
      <c r="M5" s="7"/>
      <c r="N5" s="49" t="str">
        <f ca="1">_xlfn.LET(_xlpm.a,K3,_xlpm.c,M5,_xlpm.x,$X$5,_xlpm.y,$Y$5,_xlpm.limInf,$B$51,_xlpm.limSup,$C$51,_xlpm.linhaAnt,K4,IF(_xlpm.a="FÉRIAS","FRS",IF(_xlpm.a="FERIADO","FER",IF(_xlpm.a="NTRAB","NTB",IF(AND(_xlpm.a="ATESTADO",_xlpm.c=""),"ATD",IF(_xlpm.c&lt;&gt;"",IF(_xlpm.c&lt;=_xlpm.x,IF(_xlpm.c&gt;_xlpm.y,"DP","OK"),"ATR"),IF(_xlpm.linhaAnt&lt;_xlpm.limInf,"FAL","")))))))</f>
        <v/>
      </c>
      <c r="O5" s="192" t="str">
        <f>IF($N$47&lt;&gt;"SIM","",IFERROR(IF(TRIM(M5&amp;"")="","",_xlfn.LET(_xlpm.v,VALUE(TRIM(M5&amp;"")),_xlpm.alvo,(INT($Y$5/100)*60+MOD($Y$5,100)),_xlpm.real,(INT(_xlpm.v/100)*60+MOD(_xlpm.v,100)),_xlpm.dif,_xlpm.alvo-_xlpm.real,IF(ABS(_xlpm.dif)&lt;=5,0,_xlpm.dif))),"ER"))</f>
        <v/>
      </c>
      <c r="P5" s="236"/>
      <c r="Q5" s="235"/>
      <c r="R5" s="190"/>
      <c r="S5" s="239" t="str">
        <f t="shared" si="0"/>
        <v/>
      </c>
      <c r="T5" s="233" t="str">
        <f t="shared" si="1"/>
        <v/>
      </c>
      <c r="U5" s="5"/>
      <c r="V5" s="32"/>
      <c r="W5" s="9" t="s">
        <v>8</v>
      </c>
      <c r="X5" s="35">
        <f>DADOS!M30+5</f>
        <v>5</v>
      </c>
      <c r="Y5" s="35">
        <f>X5-5</f>
        <v>0</v>
      </c>
      <c r="Z5" s="33"/>
    </row>
    <row r="6" spans="1:66" x14ac:dyDescent="0.25">
      <c r="A6" s="38"/>
      <c r="B6" s="46"/>
      <c r="C6" s="7"/>
      <c r="D6" s="49" t="str">
        <f>_xlfn.LET(_xlpm.a,A3,_xlpm.c,C6,_xlpm.x,$X$6,_xlpm.limInf,$B$51,_xlpm.limSup,$C$51,_xlpm.linhaAnt,A4,IF(_xlpm.a="FÉRIAS","FRS",IF(_xlpm.a="FERIADO","FER",IF(_xlpm.a="NTRAB","NTB",IF(AND(_xlpm.a="ATESTADO",_xlpm.c=""),"ATD",IF(_xlpm.c&lt;&gt;"",IF(_xlpm.c&gt;=_xlpm.x,"OK","ANT"),IF(_xlpm.linhaAnt&lt;_xlpm.limInf,"FAL","")))))))</f>
        <v>FER</v>
      </c>
      <c r="E6" s="192" t="str">
        <f>IFERROR(IF(C6="","",IF(ABS((INT($X$6/100)*60+MOD($X$6,100))-(INT(C6/100)*60+MOD(C6,100)))&lt;=5,0,(INT($X$6/100)*60+MOD($X$6,100))-(INT(C6/100)*60+MOD(C6,100))))*-1,"")</f>
        <v/>
      </c>
      <c r="F6" s="38"/>
      <c r="G6" s="256"/>
      <c r="H6" s="257"/>
      <c r="I6" s="257"/>
      <c r="J6" s="176" t="str">
        <f>IFERROR(IF(H6="","",IF(ABS((INT($X$6/100)*60+MOD($X$6,100))-(INT(H6/100)*60+MOD(H6,100)))&lt;=5,0,(INT($X$6/100)*60+MOD($X$6,100))-(INT(H6/100)*60+MOD(H6,100))))*-1,"")</f>
        <v/>
      </c>
      <c r="K6" s="38"/>
      <c r="L6" s="46"/>
      <c r="M6" s="7"/>
      <c r="N6" s="49" t="str">
        <f ca="1">_xlfn.LET(_xlpm.a,K3,_xlpm.c,M6,_xlpm.x,$X$6,_xlpm.limInf,$B$51,_xlpm.limSup,$C$51,_xlpm.linhaAnt,K4,IF(_xlpm.a="FÉRIAS","FRS",IF(_xlpm.a="FERIADO","FER",IF(_xlpm.a="NTRAB","NTB",IF(AND(_xlpm.a="ATESTADO",_xlpm.c=""),"ATD",IF(_xlpm.c&lt;&gt;"",IF(_xlpm.c&gt;=_xlpm.x,"OK","ANT"),IF(_xlpm.linhaAnt&lt;_xlpm.limInf,"FAL","")))))))</f>
        <v/>
      </c>
      <c r="O6" s="192" t="str">
        <f>IF($N$47&lt;&gt;"SIM","",IFERROR(IF(TRIM(M6&amp;"")="","",_xlfn.LET(_xlpm.v,VALUE(TRIM(M6&amp;"")),_xlpm.alvo,(INT($X$6/100)*60+MOD($X$6,100)),_xlpm.real,(INT(_xlpm.v/100)*60+MOD(_xlpm.v,100)),_xlpm.dif,_xlpm.alvo-_xlpm.real,IF(ABS(_xlpm.dif)&lt;=5,0,_xlpm.dif))*-1),"ER"))</f>
        <v/>
      </c>
      <c r="P6" s="236"/>
      <c r="Q6" s="235"/>
      <c r="R6" s="190"/>
      <c r="S6" s="239" t="str">
        <f t="shared" si="0"/>
        <v/>
      </c>
      <c r="T6" s="233" t="str">
        <f t="shared" si="1"/>
        <v/>
      </c>
      <c r="U6" s="5"/>
      <c r="V6" s="32"/>
      <c r="W6" s="9" t="s">
        <v>3</v>
      </c>
      <c r="X6" s="35">
        <f>DADOS!N30</f>
        <v>0</v>
      </c>
      <c r="Y6" s="35">
        <f>X6</f>
        <v>0</v>
      </c>
      <c r="Z6" s="33"/>
    </row>
    <row r="7" spans="1:66" ht="15" customHeight="1" x14ac:dyDescent="0.25">
      <c r="A7" s="12"/>
      <c r="B7" s="47"/>
      <c r="C7" s="48"/>
      <c r="D7" s="50" t="str">
        <f ca="1">_xlfn.LET(_xlpm.a,A7,_xlpm.c,C7,_xlpm.x,$X$3,_xlpm.y,$Y$3,_xlpm.limInf,$B$51,_xlpm.limSup,$C$51,_xlpm.linhaAnt,A8,IF(_xlpm.a="FÉRIAS","FRS",IF(_xlpm.a="FERIADO","FER",IF(_xlpm.a="NTRAB","NTB",IF(AND(_xlpm.a="ATESTADO",_xlpm.c=""),"ATD",IF(_xlpm.c&lt;&gt;"",IF(_xlpm.c&lt;=_xlpm.x,IF(_xlpm.c&gt;_xlpm.y,"DP","OK"),"ATR"),IF(_xlpm.linhaAnt&lt;_xlpm.limInf,"FAL","")))))))</f>
        <v>FAL</v>
      </c>
      <c r="E7" s="192" t="str">
        <f>IFERROR(IF(C7="","",IF(A9="SÁBADO",IF(ABS((INT($Y$8/100)*60+MOD($Y$8,100))-(INT(C7/100)*60+MOD(C7,100)))&lt;=5,0,(INT($Y$8/100)*60+MOD($Y$8,100))-(INT(C7/100)*60+MOD(C7,100))),IF(ABS((INT($Y$3/100)*60+MOD($Y$3,100))-(INT(C7/100)*60+MOD(C7,100)))&lt;=5,0,(INT($Y$3/100)*60+MOD($Y$3,100))-(INT(C7/100)*60+MOD(C7,100))))),"")</f>
        <v/>
      </c>
      <c r="F7" s="12"/>
      <c r="G7" s="47"/>
      <c r="H7" s="48"/>
      <c r="I7" s="50" t="str">
        <f ca="1">_xlfn.LET(_xlpm.a,F7,_xlpm.c,H7,_xlpm.x,$X$3,_xlpm.y,$Y$3,_xlpm.limInf,$B$51,_xlpm.limSup,$C$51,_xlpm.linhaAnt,F8,IF(_xlpm.a="FÉRIAS","FRS",IF(_xlpm.a="FERIADO","FER",IF(_xlpm.a="NTRAB","NTB",IF(AND(_xlpm.a="ATESTADO",_xlpm.c=""),"ATD",IF(_xlpm.c&lt;&gt;"",IF(_xlpm.c&lt;=_xlpm.x,IF(_xlpm.c&gt;_xlpm.y,"DP","OK"),"ATR"),IF(_xlpm.linhaAnt&lt;_xlpm.limInf,"FAL","")))))))</f>
        <v/>
      </c>
      <c r="J7" s="176" t="str">
        <f>IFERROR(IF(H7="","",IF(F9="SÁBADO",IF(ABS((INT($Y$8/100)*60+MOD($Y$8,100))-(INT(H7/100)*60+MOD(H7,100)))&lt;=5,0,(INT($Y$8/100)*60+MOD($Y$8,100))-(INT(H7/100)*60+MOD(H7,100))),IF(ABS((INT($Y$3/100)*60+MOD($Y$3,100))-(INT(H7/100)*60+MOD(H7,100)))&lt;=5,0,(INT($Y$3/100)*60+MOD($Y$3,100))-(INT(H7/100)*60+MOD(H7,100))))),"")</f>
        <v/>
      </c>
      <c r="K7" s="12"/>
      <c r="L7" s="47"/>
      <c r="M7" s="48"/>
      <c r="N7" s="50" t="str">
        <f ca="1">_xlfn.LET(_xlpm.a,K7,_xlpm.c,M7,_xlpm.x,$X$3,_xlpm.y,$Y$3,_xlpm.limInf,$B$51,_xlpm.limSup,$C$51,_xlpm.linhaAnt,K8,IF(_xlpm.a="FÉRIAS","FRS",IF(_xlpm.a="FERIADO","FER",IF(_xlpm.a="NTRAB","NTB",IF(AND(_xlpm.a="ATESTADO",_xlpm.c=""),"ATD",IF(_xlpm.c&lt;&gt;"",IF(_xlpm.c&lt;=_xlpm.x,IF(_xlpm.c&gt;_xlpm.y,"DP","OK"),"ATR"),IF(_xlpm.linhaAnt&lt;_xlpm.limInf,"FAL","")))))))</f>
        <v/>
      </c>
      <c r="O7" s="192" t="str">
        <f>IF($N$47&lt;&gt;"SIM","",IFERROR(IF(TRIM(M7&amp;"")="","",_xlfn.LET(_xlpm.v,VALUE(TRIM(M7&amp;"")),_xlpm.alvo,IF(K9="SÁBADO",(INT($Y$8/100)*60+MOD($Y$8,100)),(INT($Y$3/100)*60+MOD($Y$3,100))),_xlpm.real,(INT(_xlpm.v/100)*60+MOD(_xlpm.v,100)),_xlpm.dif,_xlpm.alvo-_xlpm.real,IF(ABS(_xlpm.dif)&lt;=5,0,_xlpm.dif))),"ER"))</f>
        <v/>
      </c>
      <c r="P7" s="236"/>
      <c r="Q7" s="235"/>
      <c r="R7" s="190"/>
      <c r="S7" s="239" t="str">
        <f t="shared" si="0"/>
        <v/>
      </c>
      <c r="T7" s="233" t="str">
        <f t="shared" si="1"/>
        <v/>
      </c>
      <c r="U7" s="5"/>
      <c r="V7" s="33"/>
      <c r="W7" s="269" t="s">
        <v>16</v>
      </c>
      <c r="X7" s="269"/>
      <c r="Y7" s="14"/>
      <c r="Z7" s="33"/>
    </row>
    <row r="8" spans="1:66" x14ac:dyDescent="0.25">
      <c r="A8" s="42">
        <f ca="1">IF($B$51=2,"HOJE",2)</f>
        <v>2</v>
      </c>
      <c r="B8" s="47"/>
      <c r="C8" s="48"/>
      <c r="D8" s="50" t="str">
        <f ca="1">_xlfn.LET(_xlpm.a,A7,_xlpm.c,C8,_xlpm.x,$X$4,_xlpm.limInf,$B$51,_xlpm.limSup,$C$51,_xlpm.linhaAnt,A8,IF(_xlpm.a="FÉRIAS","FRS",IF(_xlpm.a="FERIADO","FER",IF(_xlpm.a="NTRAB","NTB",IF(AND(_xlpm.a="ATESTADO",_xlpm.c=""),"ATD",IF(_xlpm.c&lt;&gt;"",IF(_xlpm.c&gt;=_xlpm.x,"OK","ANT"),IF(_xlpm.linhaAnt&lt;_xlpm.limInf,"FAL","")))))))</f>
        <v>FAL</v>
      </c>
      <c r="E8" s="192" t="str">
        <f>IFERROR(IF(C8="","",IF(ABS((INT($X$4/100)*60+MOD($X$4,100))-(INT(C8/100)*60+MOD(C8,100)))&lt;=5,0,(INT($X$4/100)*60+MOD($X$4,100))-(INT(C8/100)*60+MOD(C8,100))))*-1,"")</f>
        <v/>
      </c>
      <c r="F8" s="42">
        <f ca="1">IF($B$51=12,"HOJE",12)</f>
        <v>12</v>
      </c>
      <c r="G8" s="47"/>
      <c r="H8" s="48"/>
      <c r="I8" s="50" t="str">
        <f ca="1">_xlfn.LET(_xlpm.a,F7,_xlpm.c,H8,_xlpm.x,$X$4,_xlpm.limInf,$B$51,_xlpm.limSup,$C$51,_xlpm.linhaAnt,F8,IF(_xlpm.a="FÉRIAS","FRS",IF(_xlpm.a="FERIADO","FER",IF(_xlpm.a="NTRAB","NTB",IF(AND(_xlpm.a="ATESTADO",_xlpm.c=""),"ATD",IF(_xlpm.c&lt;&gt;"",IF(_xlpm.c&gt;=_xlpm.x,"OK","ANT"),IF(_xlpm.linhaAnt&lt;_xlpm.limInf,"FAL","")))))))</f>
        <v/>
      </c>
      <c r="J8" s="176" t="str">
        <f>IFERROR(IF(H8="","",IF(ABS((INT($X$4/100)*60+MOD($X$4,100))-(INT(H8/100)*60+MOD(H8,100)))&lt;=5,0,(INT($X$4/100)*60+MOD($X$4,100))-(INT(H8/100)*60+MOD(H8,100))))*-1,"")</f>
        <v/>
      </c>
      <c r="K8" s="42">
        <f ca="1">IF($B$51=22,"HOJE",22)</f>
        <v>22</v>
      </c>
      <c r="L8" s="47"/>
      <c r="M8" s="48"/>
      <c r="N8" s="50" t="str">
        <f ca="1">_xlfn.LET(_xlpm.a,K7,_xlpm.c,M8,_xlpm.x,$X$4,_xlpm.limInf,$B$51,_xlpm.limSup,$C$51,_xlpm.linhaAnt,K8,IF(_xlpm.a="FÉRIAS","FRS",IF(_xlpm.a="FERIADO","FER",IF(_xlpm.a="NTRAB","NTB",IF(AND(_xlpm.a="ATESTADO",_xlpm.c=""),"ATD",IF(_xlpm.c&lt;&gt;"",IF(_xlpm.c&gt;=_xlpm.x,"OK","ANT"),IF(_xlpm.linhaAnt&lt;_xlpm.limInf,"FAL","")))))))</f>
        <v/>
      </c>
      <c r="O8" s="192" t="str">
        <f>IF($N$47&lt;&gt;"SIM","",IFERROR(IF(TRIM(M8&amp;"")="","",_xlfn.LET(_xlpm.v,VALUE(TRIM(M8&amp;"")),_xlpm.alvo,(INT($X$4/100)*60+MOD($X$4,100)),_xlpm.real,(INT(_xlpm.v/100)*60+MOD(_xlpm.v,100)),_xlpm.dif,_xlpm.alvo-_xlpm.real,IF(ABS(_xlpm.dif)&lt;=5,0,_xlpm.dif))*-1),"ER"))</f>
        <v/>
      </c>
      <c r="P8" s="236"/>
      <c r="Q8" s="235"/>
      <c r="R8" s="190"/>
      <c r="S8" s="239" t="str">
        <f>IF(R8="","",TEXT(R8,"00""/""00""/""0000"))</f>
        <v/>
      </c>
      <c r="T8" s="233" t="str">
        <f t="shared" si="1"/>
        <v/>
      </c>
      <c r="U8" s="5"/>
      <c r="V8" s="33"/>
      <c r="W8" s="9" t="s">
        <v>7</v>
      </c>
      <c r="X8" s="35">
        <f>DADOS!M32+5</f>
        <v>805</v>
      </c>
      <c r="Y8" s="35">
        <f>X8-5</f>
        <v>800</v>
      </c>
      <c r="Z8" s="33"/>
    </row>
    <row r="9" spans="1:66" x14ac:dyDescent="0.25">
      <c r="A9" s="42" t="str">
        <f>IF(A5="SÁBADO","DOMINGO",IF(A5="DOMINGO","SEGUNDA",IF(A5="SEGUNDA","TERÇA",IF(A5="SEGUNDA","TERÇA",IF(A5="TERÇA","QUARTA",IF(A5="QUARTA","QUINTA",IF(A5="QUINTA","SEXTA",IF(A5="SEXTA","SÁBADO","ERRO"))))))))</f>
        <v>SEGUNDA</v>
      </c>
      <c r="B9" s="47"/>
      <c r="C9" s="48"/>
      <c r="D9" s="50" t="str">
        <f ca="1">_xlfn.LET(_xlpm.a,A7,_xlpm.c,C9,_xlpm.x,$X$5,_xlpm.y,$Y$5,_xlpm.limInf,$B$51,_xlpm.limSup,$C$51,_xlpm.linhaAnt,A8,IF(_xlpm.a="FÉRIAS","FRS",IF(_xlpm.a="FERIADO","FER",IF(_xlpm.a="NTRAB","NTB",IF(AND(_xlpm.a="ATESTADO",_xlpm.c=""),"ATD",IF(_xlpm.c&lt;&gt;"",IF(_xlpm.c&lt;=_xlpm.x,IF(_xlpm.c&gt;_xlpm.y,"DP","OK"),"ATR"),IF(_xlpm.linhaAnt&lt;_xlpm.limInf,"FAL","")))))))</f>
        <v>FAL</v>
      </c>
      <c r="E9" s="192" t="str">
        <f>IFERROR(IF(C9="","",IF(ABS((INT($Y$5/100)*60+MOD($Y$5,100))-(INT(C9/100)*60+MOD(C9,100)))&lt;=5,0,(INT($Y$5/100)*60+MOD($Y$5,100))-(INT(C9/100)*60+MOD(C9,100)))),"")</f>
        <v/>
      </c>
      <c r="F9" s="42" t="str">
        <f>IF(F5="SÁBADO","DOMINGO",IF(F5="DOMINGO","SEGUNDA",IF(F5="SEGUNDA","TERÇA",IF(F5="SEGUNDA","TERÇA",IF(F5="TERÇA","QUARTA",IF(F5="QUARTA","QUINTA",IF(F5="QUINTA","SEXTA",IF(F5="SEXTA","SÁBADO","ERRO"))))))))</f>
        <v>QUINTA</v>
      </c>
      <c r="G9" s="47"/>
      <c r="H9" s="48"/>
      <c r="I9" s="50" t="str">
        <f ca="1">_xlfn.LET(_xlpm.a,F7,_xlpm.c,H9,_xlpm.x,$X$5,_xlpm.y,$Y$5,_xlpm.limInf,$B$51,_xlpm.limSup,$C$51,_xlpm.linhaAnt,F8,IF(_xlpm.a="FÉRIAS","FRS",IF(_xlpm.a="FERIADO","FER",IF(_xlpm.a="NTRAB","NTB",IF(AND(_xlpm.a="ATESTADO",_xlpm.c=""),"ATD",IF(_xlpm.c&lt;&gt;"",IF(_xlpm.c&lt;=_xlpm.x,IF(_xlpm.c&gt;_xlpm.y,"DP","OK"),"ATR"),IF(_xlpm.linhaAnt&lt;_xlpm.limInf,"FAL","")))))))</f>
        <v/>
      </c>
      <c r="J9" s="176" t="str">
        <f>IFERROR(IF(H9="","",IF(ABS((INT($Y$5/100)*60+MOD($Y$5,100))-(INT(H9/100)*60+MOD(H9,100)))&lt;=5,0,(INT($Y$5/100)*60+MOD($Y$5,100))-(INT(H9/100)*60+MOD(H9,100)))),"")</f>
        <v/>
      </c>
      <c r="K9" s="42" t="str">
        <f>IF(K5="SÁBADO","DOMINGO",IF(K5="DOMINGO","SEGUNDA",IF(K5="SEGUNDA","TERÇA",IF(K5="SEGUNDA","TERÇA",IF(K5="TERÇA","QUARTA",IF(K5="QUARTA","QUINTA",IF(K5="QUINTA","SEXTA",IF(K5="SEXTA","SÁBADO","ERRO"))))))))</f>
        <v>DOMINGO</v>
      </c>
      <c r="L9" s="47"/>
      <c r="M9" s="48"/>
      <c r="N9" s="50" t="str">
        <f ca="1">_xlfn.LET(_xlpm.a,K7,_xlpm.c,M9,_xlpm.x,$X$5,_xlpm.y,$Y$5,_xlpm.limInf,$B$51,_xlpm.limSup,$C$51,_xlpm.linhaAnt,K8,IF(_xlpm.a="FÉRIAS","FRS",IF(_xlpm.a="FERIADO","FER",IF(_xlpm.a="NTRAB","NTB",IF(AND(_xlpm.a="ATESTADO",_xlpm.c=""),"ATD",IF(_xlpm.c&lt;&gt;"",IF(_xlpm.c&lt;=_xlpm.x,IF(_xlpm.c&gt;_xlpm.y,"DP","OK"),"ATR"),IF(_xlpm.linhaAnt&lt;_xlpm.limInf,"FAL","")))))))</f>
        <v/>
      </c>
      <c r="O9" s="192" t="str">
        <f>IF($N$47&lt;&gt;"SIM","",IFERROR(IF(TRIM(M9&amp;"")="","",_xlfn.LET(_xlpm.v,VALUE(TRIM(M9&amp;"")),_xlpm.alvo,(INT($Y$5/100)*60+MOD($Y$5,100)),_xlpm.real,(INT(_xlpm.v/100)*60+MOD(_xlpm.v,100)),_xlpm.dif,_xlpm.alvo-_xlpm.real,IF(ABS(_xlpm.dif)&lt;=5,0,_xlpm.dif))),"ER"))</f>
        <v/>
      </c>
      <c r="P9" s="236"/>
      <c r="Q9" s="235"/>
      <c r="R9" s="190"/>
      <c r="S9" s="239" t="str">
        <f t="shared" si="0"/>
        <v/>
      </c>
      <c r="T9" s="233" t="str">
        <f t="shared" si="1"/>
        <v/>
      </c>
      <c r="U9" s="5"/>
      <c r="V9" s="33"/>
      <c r="W9" s="9" t="s">
        <v>2</v>
      </c>
      <c r="X9" s="35">
        <f>DADOS!N32</f>
        <v>1200</v>
      </c>
      <c r="Y9" s="35">
        <f>X9</f>
        <v>1200</v>
      </c>
      <c r="Z9" s="33"/>
    </row>
    <row r="10" spans="1:66" x14ac:dyDescent="0.25">
      <c r="A10" s="82"/>
      <c r="B10" s="47"/>
      <c r="C10" s="48"/>
      <c r="D10" s="50" t="str">
        <f ca="1">_xlfn.LET(_xlpm.a,A7,_xlpm.c,C10,_xlpm.x,$X$6,_xlpm.limInf,$B$51,_xlpm.limSup,$C$51,_xlpm.linhaAnt,A8,IF(_xlpm.a="FÉRIAS","FRS",IF(_xlpm.a="FERIADO","FER",IF(_xlpm.a="NTRAB","NTB",IF(AND(_xlpm.a="ATESTADO",_xlpm.c=""),"ATD",IF(_xlpm.c&lt;&gt;"",IF(_xlpm.c&gt;=_xlpm.x,"OK","ANT"),IF(_xlpm.linhaAnt&lt;_xlpm.limInf,"FAL","")))))))</f>
        <v>FAL</v>
      </c>
      <c r="E10" s="192" t="str">
        <f>IFERROR(IF(C10="","",IF(ABS((INT($X$6/100)*60+MOD($X$6,100))-(INT(C10/100)*60+MOD(C10,100)))&lt;=5,0,(INT($X$6/100)*60+MOD($X$6,100))-(INT(C10/100)*60+MOD(C10,100))))*-1,"")</f>
        <v/>
      </c>
      <c r="F10" s="82"/>
      <c r="G10" s="47"/>
      <c r="H10" s="48"/>
      <c r="I10" s="50" t="str">
        <f ca="1">_xlfn.LET(_xlpm.a,F7,_xlpm.c,H10,_xlpm.x,$X$6,_xlpm.limInf,$B$51,_xlpm.limSup,$C$51,_xlpm.linhaAnt,F8,IF(_xlpm.a="FÉRIAS","FRS",IF(_xlpm.a="FERIADO","FER",IF(_xlpm.a="NTRAB","NTB",IF(AND(_xlpm.a="ATESTADO",_xlpm.c=""),"ATD",IF(_xlpm.c&lt;&gt;"",IF(_xlpm.c&gt;=_xlpm.x,"OK","ANT"),IF(_xlpm.linhaAnt&lt;_xlpm.limInf,"FAL","")))))))</f>
        <v/>
      </c>
      <c r="J10" s="176" t="str">
        <f>IFERROR(IF(H10="","",IF(ABS((INT($X$6/100)*60+MOD($X$6,100))-(INT(H10/100)*60+MOD(H10,100)))&lt;=5,0,(INT($X$6/100)*60+MOD($X$6,100))-(INT(H10/100)*60+MOD(H10,100))))*-1,"")</f>
        <v/>
      </c>
      <c r="K10" s="82"/>
      <c r="L10" s="47"/>
      <c r="M10" s="48"/>
      <c r="N10" s="50" t="str">
        <f ca="1">_xlfn.LET(_xlpm.a,K7,_xlpm.c,M10,_xlpm.x,$X$6,_xlpm.limInf,$B$51,_xlpm.limSup,$C$51,_xlpm.linhaAnt,K8,IF(_xlpm.a="FÉRIAS","FRS",IF(_xlpm.a="FERIADO","FER",IF(_xlpm.a="NTRAB","NTB",IF(AND(_xlpm.a="ATESTADO",_xlpm.c=""),"ATD",IF(_xlpm.c&lt;&gt;"",IF(_xlpm.c&gt;=_xlpm.x,"OK","ANT"),IF(_xlpm.linhaAnt&lt;_xlpm.limInf,"FAL","")))))))</f>
        <v/>
      </c>
      <c r="O10" s="192" t="str">
        <f>IF($N$47&lt;&gt;"SIM","",IFERROR(IF(TRIM(M10&amp;"")="","",_xlfn.LET(_xlpm.v,VALUE(TRIM(M10&amp;"")),_xlpm.alvo,(INT($X$6/100)*60+MOD($X$6,100)),_xlpm.real,(INT(_xlpm.v/100)*60+MOD(_xlpm.v,100)),_xlpm.dif,_xlpm.alvo-_xlpm.real,IF(ABS(_xlpm.dif)&lt;=5,0,_xlpm.dif))*-1),"ER"))</f>
        <v/>
      </c>
      <c r="P10" s="236"/>
      <c r="Q10" s="235"/>
      <c r="R10" s="190"/>
      <c r="S10" s="239" t="str">
        <f t="shared" si="0"/>
        <v/>
      </c>
      <c r="T10" s="233" t="str">
        <f t="shared" si="1"/>
        <v/>
      </c>
      <c r="U10" s="5"/>
      <c r="V10" s="32"/>
      <c r="W10" s="282"/>
      <c r="X10" s="282"/>
      <c r="Y10" s="33"/>
      <c r="Z10" s="33"/>
    </row>
    <row r="11" spans="1:66" ht="15" customHeight="1" x14ac:dyDescent="0.25">
      <c r="A11" s="11"/>
      <c r="B11" s="46"/>
      <c r="C11" s="7"/>
      <c r="D11" s="49" t="str">
        <f ca="1">_xlfn.LET(_xlpm.a,A11,_xlpm.c,C11,_xlpm.x,$X$8,_xlpm.y,$Y$8,_xlpm.limInf,$B$51,_xlpm.limSup,$C$51,_xlpm.linhaAnt,A12,IF(_xlpm.a="FÉRIAS","FRS",IF(_xlpm.a="NTRAB","NT",IF(AND(_xlpm.a="ATESTADO",_xlpm.c=""),"ATD",IF(_xlpm.a="FERIADO","FER",IF(_xlpm.c&lt;&gt;"",IF(_xlpm.c&lt;=_xlpm.x,IF(_xlpm.c&gt;_xlpm.y,"DP","OK"),"ATR"),IF(_xlpm.linhaAnt&lt;_xlpm.limInf,"FAL","")))))))</f>
        <v>FAL</v>
      </c>
      <c r="E11" s="192" t="str">
        <f>IFERROR(IF(C11="","",IF(A13="SÁBADO",IF(ABS((INT($Y$8/100)*60+MOD($Y$8,100))-(INT(C11/100)*60+MOD(C11,100)))&lt;=5,0,(INT($Y$8/100)*60+MOD($Y$8,100))-(INT(C11/100)*60+MOD(C11,100))),IF(ABS((INT($Y$3/100)*60+MOD($Y$3,100))-(INT(C11/100)*60+MOD(C11,100)))&lt;=5,0,(INT($Y$3/100)*60+MOD($Y$3,100))-(INT(C11/100)*60+MOD(C11,100))))),"")</f>
        <v/>
      </c>
      <c r="F11" s="11"/>
      <c r="G11" s="46"/>
      <c r="H11" s="7"/>
      <c r="I11" s="49" t="str">
        <f ca="1">_xlfn.LET(_xlpm.a,F11,_xlpm.c,H11,_xlpm.x,$X$3,_xlpm.y,$Y$3,_xlpm.limInf,$B$51,_xlpm.limSup,$C$51,_xlpm.linhaAnt,F12,IF(_xlpm.a="FÉRIAS","FRS",IF(_xlpm.a="FERIADO","FER",IF(_xlpm.a="NTRAB","NTB",IF(AND(_xlpm.a="ATESTADO",_xlpm.c=""),"ATD",IF(_xlpm.c&lt;&gt;"",IF(_xlpm.c&lt;=_xlpm.x,IF(_xlpm.c&gt;_xlpm.y,"DP","OK"),"ATR"),IF(_xlpm.linhaAnt&lt;_xlpm.limInf,"FAL","")))))))</f>
        <v/>
      </c>
      <c r="J11" s="176" t="str">
        <f>IFERROR(IF(H11="","",IF(F13="SÁBADO",IF(ABS((INT($Y$8/100)*60+MOD($Y$8,100))-(INT(H11/100)*60+MOD(H11,100)))&lt;=5,0,(INT($Y$8/100)*60+MOD($Y$8,100))-(INT(H11/100)*60+MOD(H11,100))),IF(ABS((INT($Y$3/100)*60+MOD($Y$3,100))-(INT(H11/100)*60+MOD(H11,100)))&lt;=5,0,(INT($Y$3/100)*60+MOD($Y$3,100))-(INT(H11/100)*60+MOD(H11,100))))),"")</f>
        <v/>
      </c>
      <c r="K11" s="11"/>
      <c r="L11" s="46"/>
      <c r="M11" s="7"/>
      <c r="N11" s="49" t="str">
        <f ca="1">_xlfn.LET(_xlpm.a,K11,_xlpm.c,M11,_xlpm.x,$X$3,_xlpm.y,$Y$3,_xlpm.limInf,$B$51,_xlpm.limSup,$C$51,_xlpm.linhaAnt,K12,IF(_xlpm.a="FÉRIAS","FRS",IF(_xlpm.a="FERIADO","FER",IF(_xlpm.a="NTRAB","NTB",IF(AND(_xlpm.a="ATESTADO",_xlpm.c=""),"ATD",IF(_xlpm.c&lt;&gt;"",IF(_xlpm.c&lt;=_xlpm.x,IF(_xlpm.c&gt;_xlpm.y,"DP","OK"),"ATR"),IF(_xlpm.linhaAnt&lt;_xlpm.limInf,"FAL","")))))))</f>
        <v/>
      </c>
      <c r="O11" s="192" t="str">
        <f>IF($N$47&lt;&gt;"SIM","",IFERROR(IF(TRIM(M11&amp;"")="","",_xlfn.LET(_xlpm.v,VALUE(TRIM(M11&amp;"")),_xlpm.alvo,IF(K13="SÁBADO",(INT($Y$8/100)*60+MOD($Y$8,100)),(INT($Y$3/100)*60+MOD($Y$3,100))),_xlpm.real,(INT(_xlpm.v/100)*60+MOD(_xlpm.v,100)),_xlpm.dif,_xlpm.alvo-_xlpm.real,IF(ABS(_xlpm.dif)&lt;=5,0,_xlpm.dif))),"ER"))</f>
        <v/>
      </c>
      <c r="P11" s="236"/>
      <c r="Q11" s="235"/>
      <c r="R11" s="190"/>
      <c r="S11" s="239" t="str">
        <f t="shared" si="0"/>
        <v/>
      </c>
      <c r="T11" s="233" t="str">
        <f t="shared" si="1"/>
        <v/>
      </c>
      <c r="U11" s="5"/>
      <c r="V11" s="32"/>
      <c r="W11" s="9" t="s">
        <v>6</v>
      </c>
      <c r="X11" s="9" t="s">
        <v>4</v>
      </c>
      <c r="Y11" s="33"/>
      <c r="Z11" s="33"/>
    </row>
    <row r="12" spans="1:66" x14ac:dyDescent="0.25">
      <c r="A12" s="41">
        <f ca="1">IF($B$51=3,"HOJE",3)</f>
        <v>3</v>
      </c>
      <c r="B12" s="46"/>
      <c r="C12" s="7"/>
      <c r="D12" s="49" t="str">
        <f ca="1">_xlfn.LET(_xlpm.a,A11,_xlpm.c,C12,_xlpm.x,$X$9,_xlpm.limInf,$B$51,_xlpm.limSup,$C$51,_xlpm.linhaAnt,A12,IF(_xlpm.a="FÉRIAS","FRS",IF(_xlpm.a="NTRAB","NT",IF(AND(_xlpm.a="ATESTADO",_xlpm.c=""),"ATD",IF(_xlpm.a="FERIADO","FER",IF(_xlpm.c&lt;&gt;"",IF(_xlpm.c&gt;=_xlpm.x,"OK","ANT"),IF(_xlpm.linhaAnt&lt;_xlpm.limInf,"FAL","")))))))</f>
        <v>FAL</v>
      </c>
      <c r="E12" s="192" t="str">
        <f>IFERROR(IF(C12="","",IF(ABS((INT($X$4/100)*60+MOD($X$4,100))-(INT(C12/100)*60+MOD(C12,100)))&lt;=5,0,(INT($X$4/100)*60+MOD($X$4,100))-(INT(C12/100)*60+MOD(C12,100))))*-1,"")</f>
        <v/>
      </c>
      <c r="F12" s="41">
        <f ca="1">IF($B$51=13,"HOJE",13)</f>
        <v>13</v>
      </c>
      <c r="G12" s="46"/>
      <c r="H12" s="7"/>
      <c r="I12" s="49" t="str">
        <f ca="1">_xlfn.LET(_xlpm.a,F11,_xlpm.c,H12,_xlpm.x,$X$4,_xlpm.limInf,$B$51,_xlpm.limSup,$C$51,_xlpm.linhaAnt,F12,IF(_xlpm.a="FÉRIAS","FRS",IF(_xlpm.a="FERIADO","FER",IF(_xlpm.a="NTRAB","NTB",IF(AND(_xlpm.a="ATESTADO",_xlpm.c=""),"ATD",IF(_xlpm.c&lt;&gt;"",IF(_xlpm.c&gt;=_xlpm.x,"OK","ANT"),IF(_xlpm.linhaAnt&lt;_xlpm.limInf,"FAL","")))))))</f>
        <v/>
      </c>
      <c r="J12" s="176" t="str">
        <f>IFERROR(IF(H12="","",IF(ABS((INT($X$4/100)*60+MOD($X$4,100))-(INT(H12/100)*60+MOD(H12,100)))&lt;=5,0,(INT($X$4/100)*60+MOD($X$4,100))-(INT(H12/100)*60+MOD(H12,100))))*-1,"")</f>
        <v/>
      </c>
      <c r="K12" s="41">
        <f ca="1">IF($B$51=23,"HOJE",23)</f>
        <v>23</v>
      </c>
      <c r="L12" s="46"/>
      <c r="M12" s="7"/>
      <c r="N12" s="49" t="str">
        <f ca="1">_xlfn.LET(_xlpm.a,K11,_xlpm.c,M12,_xlpm.x,$X$4,_xlpm.limInf,$B$51,_xlpm.limSup,$C$51,_xlpm.linhaAnt,K12,IF(_xlpm.a="FÉRIAS","FRS",IF(_xlpm.a="FERIADO","FER",IF(_xlpm.a="NTRAB","NTB",IF(AND(_xlpm.a="ATESTADO",_xlpm.c=""),"ATD",IF(_xlpm.c&lt;&gt;"",IF(_xlpm.c&gt;=_xlpm.x,"OK","ANT"),IF(_xlpm.linhaAnt&lt;_xlpm.limInf,"FAL","")))))))</f>
        <v/>
      </c>
      <c r="O12" s="192" t="str">
        <f>IF($N$47&lt;&gt;"SIM","",IFERROR(IF(TRIM(M12&amp;"")="","",_xlfn.LET(_xlpm.v,VALUE(TRIM(M12&amp;"")),_xlpm.alvo,(INT($X$4/100)*60+MOD($X$4,100)),_xlpm.real,(INT(_xlpm.v/100)*60+MOD(_xlpm.v,100)),_xlpm.dif,_xlpm.alvo-_xlpm.real,IF(ABS(_xlpm.dif)&lt;=5,0,_xlpm.dif))*-1),"ER"))</f>
        <v/>
      </c>
      <c r="P12" s="231"/>
      <c r="Q12" s="235"/>
      <c r="R12" s="190"/>
      <c r="S12" s="239" t="str">
        <f t="shared" si="0"/>
        <v/>
      </c>
      <c r="T12" s="233" t="str">
        <f t="shared" si="1"/>
        <v/>
      </c>
      <c r="U12" s="5"/>
      <c r="V12" s="32"/>
      <c r="W12" s="9" t="s">
        <v>7</v>
      </c>
      <c r="X12" s="59">
        <f>SUM(X3-5)</f>
        <v>0</v>
      </c>
      <c r="Y12" s="32"/>
      <c r="Z12" s="33"/>
    </row>
    <row r="13" spans="1:66" x14ac:dyDescent="0.25">
      <c r="A13" s="41" t="str">
        <f>IF(A9="SÁBADO","DOMINGO",IF(A9="DOMINGO","SEGUNDA",IF(A9="SEGUNDA","TERÇA",IF(A9="SEGUNDA","TERÇA",IF(A9="TERÇA","QUARTA",IF(A9="QUARTA","QUINTA",IF(A9="QUINTA","SEXTA",IF(A9="SEXTA","SÁBADO","ERRO"))))))))</f>
        <v>TERÇA</v>
      </c>
      <c r="B13" s="258" t="s">
        <v>16</v>
      </c>
      <c r="C13" s="259"/>
      <c r="D13" s="259"/>
      <c r="E13" s="192" t="str">
        <f>IFERROR(IF(C13="","",IF(ABS((INT($Y$5/100)*60+MOD($Y$5,100))-(INT(C13/100)*60+MOD(C13,100)))&lt;=5,0,(INT($Y$5/100)*60+MOD($Y$5,100))-(INT(C13/100)*60+MOD(C13,100)))),"")</f>
        <v/>
      </c>
      <c r="F13" s="41" t="str">
        <f>IF(F9="SÁBADO","DOMINGO",IF(F9="DOMINGO","SEGUNDA",IF(F9="SEGUNDA","TERÇA",IF(F9="SEGUNDA","TERÇA",IF(F9="TERÇA","QUARTA",IF(F9="QUARTA","QUINTA",IF(F9="QUINTA","SEXTA",IF(F9="SEXTA","SÁBADO","ERRO"))))))))</f>
        <v>SEXTA</v>
      </c>
      <c r="G13" s="46"/>
      <c r="H13" s="7"/>
      <c r="I13" s="49" t="str">
        <f ca="1">_xlfn.LET(_xlpm.a,F11,_xlpm.c,H13,_xlpm.x,$X$5,_xlpm.y,$Y$5,_xlpm.limInf,$B$51,_xlpm.limSup,$C$51,_xlpm.linhaAnt,F12,IF(_xlpm.a="FÉRIAS","FRS",IF(_xlpm.a="FERIADO","FER",IF(_xlpm.a="NTRAB","NTB",IF(AND(_xlpm.a="ATESTADO",_xlpm.c=""),"ATD",IF(_xlpm.c&lt;&gt;"",IF(_xlpm.c&lt;=_xlpm.x,IF(_xlpm.c&gt;_xlpm.y,"DP","OK"),"ATR"),IF(_xlpm.linhaAnt&lt;_xlpm.limInf,"FAL","")))))))</f>
        <v/>
      </c>
      <c r="J13" s="176" t="str">
        <f>IFERROR(IF(H13="","",IF(ABS((INT($Y$5/100)*60+MOD($Y$5,100))-(INT(H13/100)*60+MOD(H13,100)))&lt;=5,0,(INT($Y$5/100)*60+MOD($Y$5,100))-(INT(H13/100)*60+MOD(H13,100)))),"")</f>
        <v/>
      </c>
      <c r="K13" s="41" t="str">
        <f>IF(K9="SÁBADO","DOMINGO",IF(K9="DOMINGO","SEGUNDA",IF(K9="SEGUNDA","TERÇA",IF(K9="SEGUNDA","TERÇA",IF(K9="TERÇA","QUARTA",IF(K9="QUARTA","QUINTA",IF(K9="QUINTA","SEXTA",IF(K9="SEXTA","SÁBADO","ERRO"))))))))</f>
        <v>SEGUNDA</v>
      </c>
      <c r="L13" s="46"/>
      <c r="M13" s="7"/>
      <c r="N13" s="49" t="str">
        <f ca="1">_xlfn.LET(_xlpm.a,K11,_xlpm.c,M13,_xlpm.x,$X$5,_xlpm.y,$Y$5,_xlpm.limInf,$B$51,_xlpm.limSup,$C$51,_xlpm.linhaAnt,K12,IF(_xlpm.a="FÉRIAS","FRS",IF(_xlpm.a="FERIADO","FER",IF(_xlpm.a="NTRAB","NTB",IF(AND(_xlpm.a="ATESTADO",_xlpm.c=""),"ATD",IF(_xlpm.c&lt;&gt;"",IF(_xlpm.c&lt;=_xlpm.x,IF(_xlpm.c&gt;_xlpm.y,"DP","OK"),"ATR"),IF(_xlpm.linhaAnt&lt;_xlpm.limInf,"FAL","")))))))</f>
        <v/>
      </c>
      <c r="O13" s="192" t="str">
        <f>IF($N$47&lt;&gt;"SIM","",IFERROR(IF(TRIM(M13&amp;"")="","",_xlfn.LET(_xlpm.v,VALUE(TRIM(M13&amp;"")),_xlpm.alvo,(INT($Y$5/100)*60+MOD($Y$5,100)),_xlpm.real,(INT(_xlpm.v/100)*60+MOD(_xlpm.v,100)),_xlpm.dif,_xlpm.alvo-_xlpm.real,IF(ABS(_xlpm.dif)&lt;=5,0,_xlpm.dif))),"ER"))</f>
        <v/>
      </c>
      <c r="P13" s="231"/>
      <c r="Q13" s="235"/>
      <c r="R13" s="190"/>
      <c r="S13" s="239" t="str">
        <f t="shared" si="0"/>
        <v/>
      </c>
      <c r="T13" s="233" t="str">
        <f t="shared" si="1"/>
        <v/>
      </c>
      <c r="U13" s="5"/>
      <c r="V13" s="32"/>
      <c r="W13" s="9" t="s">
        <v>2</v>
      </c>
      <c r="X13" s="59">
        <f>X4</f>
        <v>0</v>
      </c>
      <c r="Y13" s="32"/>
      <c r="Z13" s="33"/>
    </row>
    <row r="14" spans="1:66" x14ac:dyDescent="0.25">
      <c r="A14" s="38"/>
      <c r="B14" s="258"/>
      <c r="C14" s="259"/>
      <c r="D14" s="259"/>
      <c r="E14" s="192" t="str">
        <f>IFERROR(IF(C14="","",IF(ABS((INT($X$6/100)*60+MOD($X$6,100))-(INT(C14/100)*60+MOD(C14,100)))&lt;=5,0,(INT($X$6/100)*60+MOD($X$6,100))-(INT(C14/100)*60+MOD(C14,100))))*-1,"")</f>
        <v/>
      </c>
      <c r="F14" s="38"/>
      <c r="G14" s="46"/>
      <c r="H14" s="7"/>
      <c r="I14" s="49" t="str">
        <f ca="1">_xlfn.LET(_xlpm.a,F11,_xlpm.c,H14,_xlpm.x,$X$6,_xlpm.limInf,$B$51,_xlpm.limSup,$C$51,_xlpm.linhaAnt,F12,IF(_xlpm.a="FÉRIAS","FRS",IF(_xlpm.a="FERIADO","FER",IF(_xlpm.a="NTRAB","NTB",IF(AND(_xlpm.a="ATESTADO",_xlpm.c=""),"ATD",IF(_xlpm.c&lt;&gt;"",IF(_xlpm.c&gt;=_xlpm.x,"OK","ANT"),IF(_xlpm.linhaAnt&lt;_xlpm.limInf,"FAL","")))))))</f>
        <v/>
      </c>
      <c r="J14" s="176" t="str">
        <f>IFERROR(IF(H14="","",IF(ABS((INT($X$6/100)*60+MOD($X$6,100))-(INT(H14/100)*60+MOD(H14,100)))&lt;=5,0,(INT($X$6/100)*60+MOD($X$6,100))-(INT(H14/100)*60+MOD(H14,100))))*-1,"")</f>
        <v/>
      </c>
      <c r="K14" s="38"/>
      <c r="L14" s="46"/>
      <c r="M14" s="7"/>
      <c r="N14" s="49" t="str">
        <f ca="1">_xlfn.LET(_xlpm.a,K11,_xlpm.c,M14,_xlpm.x,$X$6,_xlpm.limInf,$B$51,_xlpm.limSup,$C$51,_xlpm.linhaAnt,K12,IF(_xlpm.a="FÉRIAS","FRS",IF(_xlpm.a="FERIADO","FER",IF(_xlpm.a="NTRAB","NTB",IF(AND(_xlpm.a="ATESTADO",_xlpm.c=""),"ATD",IF(_xlpm.c&lt;&gt;"",IF(_xlpm.c&gt;=_xlpm.x,"OK","ANT"),IF(_xlpm.linhaAnt&lt;_xlpm.limInf,"FAL","")))))))</f>
        <v/>
      </c>
      <c r="O14" s="192" t="str">
        <f>IF($N$47&lt;&gt;"SIM","",IFERROR(IF(TRIM(M14&amp;"")="","",_xlfn.LET(_xlpm.v,VALUE(TRIM(M14&amp;"")),_xlpm.alvo,(INT($X$6/100)*60+MOD($X$6,100)),_xlpm.real,(INT(_xlpm.v/100)*60+MOD(_xlpm.v,100)),_xlpm.dif,_xlpm.alvo-_xlpm.real,IF(ABS(_xlpm.dif)&lt;=5,0,_xlpm.dif))*-1),"ER"))</f>
        <v/>
      </c>
      <c r="P14" s="236"/>
      <c r="Q14" s="235"/>
      <c r="R14" s="190"/>
      <c r="S14" s="239" t="str">
        <f t="shared" si="0"/>
        <v/>
      </c>
      <c r="T14" s="233" t="str">
        <f t="shared" si="1"/>
        <v/>
      </c>
      <c r="U14" s="5"/>
      <c r="V14" s="33"/>
      <c r="W14" s="9" t="s">
        <v>8</v>
      </c>
      <c r="X14" s="59">
        <f>SUM(X5-5)</f>
        <v>0</v>
      </c>
      <c r="Y14" s="33"/>
      <c r="Z14" s="33"/>
    </row>
    <row r="15" spans="1:66" ht="15" customHeight="1" x14ac:dyDescent="0.25">
      <c r="A15" s="12"/>
      <c r="B15" s="272" t="s">
        <v>10</v>
      </c>
      <c r="C15" s="273"/>
      <c r="D15" s="273"/>
      <c r="E15" s="192" t="str">
        <f>IFERROR(IF(C15="","",IF(A17="SÁBADO",IF(ABS((INT($Y$8/100)*60+MOD($Y$8,100))-(INT(C15/100)*60+MOD(C15,100)))&lt;=5,0,(INT($Y$8/100)*60+MOD($Y$8,100))-(INT(C15/100)*60+MOD(C15,100))),IF(ABS((INT($Y$3/100)*60+MOD($Y$3,100))-(INT(C15/100)*60+MOD(C15,100)))&lt;=5,0,(INT($Y$3/100)*60+MOD($Y$3,100))-(INT(C15/100)*60+MOD(C15,100))))),"")</f>
        <v/>
      </c>
      <c r="F15" s="12"/>
      <c r="G15" s="47"/>
      <c r="H15" s="48"/>
      <c r="I15" s="50" t="str">
        <f ca="1">_xlfn.LET(_xlpm.a,F15,_xlpm.c,H15,_xlpm.x,$X$3,_xlpm.y,$Y$3,_xlpm.limInf,$B$51,_xlpm.limSup,$C$51,_xlpm.linhaAnt,F16,IF(_xlpm.a="FÉRIAS","FRS",IF(_xlpm.a="FERIADO","FER",IF(_xlpm.a="NTRAB","NTB",IF(AND(_xlpm.a="ATESTADO",_xlpm.c=""),"ATD",IF(_xlpm.c&lt;&gt;"",IF(_xlpm.c&lt;=_xlpm.x,IF(_xlpm.c&gt;_xlpm.y,"DP","OK"),"ATR"),IF(_xlpm.linhaAnt&lt;_xlpm.limInf,"FAL","")))))))</f>
        <v/>
      </c>
      <c r="J15" s="176" t="str">
        <f>IFERROR(IF(H15="","",IF(F17="SÁBADO",IF(ABS((INT($Y$8/100)*60+MOD($Y$8,100))-(INT(H15/100)*60+MOD(H15,100)))&lt;=5,0,(INT($Y$8/100)*60+MOD($Y$8,100))-(INT(H15/100)*60+MOD(H15,100))),IF(ABS((INT($Y$3/100)*60+MOD($Y$3,100))-(INT(H15/100)*60+MOD(H15,100)))&lt;=5,0,(INT($Y$3/100)*60+MOD($Y$3,100))-(INT(H15/100)*60+MOD(H15,100))))),"")</f>
        <v/>
      </c>
      <c r="K15" s="12"/>
      <c r="L15" s="46"/>
      <c r="M15" s="7"/>
      <c r="N15" s="49" t="str">
        <f ca="1">_xlfn.LET(_xlpm.a,K15,_xlpm.c,M15,_xlpm.x,$X$8,_xlpm.y,$Y$8,_xlpm.limInf,$B$51,_xlpm.limSup,$C$51,_xlpm.linhaAnt,K16,IF(_xlpm.a="FÉRIAS","FRS",IF(_xlpm.a="NTRAB","NT",IF(AND(_xlpm.a="ATESTADO",_xlpm.c=""),"ATD",IF(_xlpm.a="FERIADO","FER",IF(_xlpm.c&lt;&gt;"",IF(_xlpm.c&lt;=_xlpm.x,IF(_xlpm.c&gt;_xlpm.y,"DP","OK"),"ATR"),IF(_xlpm.linhaAnt&lt;_xlpm.limInf,"FAL","")))))))</f>
        <v/>
      </c>
      <c r="O15" s="192" t="str">
        <f>IF($N$47&lt;&gt;"SIM","",IFERROR(IF(TRIM(M15&amp;"")="","",_xlfn.LET(_xlpm.v,VALUE(TRIM(M15&amp;"")),_xlpm.alvo,IF(K17="SÁBADO",(INT($Y$8/100)*60+MOD($Y$8,100)),(INT($Y$3/100)*60+MOD($Y$3,100))),_xlpm.real,(INT(_xlpm.v/100)*60+MOD(_xlpm.v,100)),_xlpm.dif,_xlpm.alvo-_xlpm.real,IF(ABS(_xlpm.dif)&lt;=5,0,_xlpm.dif))),"ER"))</f>
        <v/>
      </c>
      <c r="P15" s="231"/>
      <c r="Q15" s="235"/>
      <c r="R15" s="190"/>
      <c r="S15" s="239" t="str">
        <f t="shared" si="0"/>
        <v/>
      </c>
      <c r="T15" s="233" t="str">
        <f t="shared" si="1"/>
        <v/>
      </c>
      <c r="U15" s="5"/>
      <c r="V15" s="33"/>
      <c r="W15" s="9" t="s">
        <v>3</v>
      </c>
      <c r="X15" s="59">
        <f>X6</f>
        <v>0</v>
      </c>
      <c r="Y15" s="33"/>
      <c r="Z15" s="33"/>
    </row>
    <row r="16" spans="1:66" x14ac:dyDescent="0.25">
      <c r="A16" s="42">
        <f ca="1">IF($B$51=4,"HOJE",4)</f>
        <v>4</v>
      </c>
      <c r="B16" s="272"/>
      <c r="C16" s="273"/>
      <c r="D16" s="273"/>
      <c r="E16" s="192" t="str">
        <f>IFERROR(IF(C16="","",IF(ABS((INT($X$4/100)*60+MOD($X$4,100))-(INT(C16/100)*60+MOD(C16,100)))&lt;=5,0,(INT($X$4/100)*60+MOD($X$4,100))-(INT(C16/100)*60+MOD(C16,100))))*-1,"")</f>
        <v/>
      </c>
      <c r="F16" s="42">
        <f ca="1">IF($B$51=14,"HOJE",14)</f>
        <v>14</v>
      </c>
      <c r="G16" s="47"/>
      <c r="H16" s="48"/>
      <c r="I16" s="50" t="str">
        <f ca="1">_xlfn.LET(_xlpm.a,F15,_xlpm.c,H16,_xlpm.x,$X$4,_xlpm.limInf,$B$51,_xlpm.limSup,$C$51,_xlpm.linhaAnt,F16,IF(_xlpm.a="FÉRIAS","FRS",IF(_xlpm.a="FERIADO","FER",IF(_xlpm.a="NTRAB","NTB",IF(AND(_xlpm.a="ATESTADO",_xlpm.c=""),"ATD",IF(_xlpm.c&lt;&gt;"",IF(_xlpm.c&gt;=_xlpm.x,"OK","ANT"),IF(_xlpm.linhaAnt&lt;_xlpm.limInf,"FAL","")))))))</f>
        <v/>
      </c>
      <c r="J16" s="176" t="str">
        <f>IFERROR(IF(H16="","",IF(ABS((INT($X$4/100)*60+MOD($X$4,100))-(INT(H16/100)*60+MOD(H16,100)))&lt;=5,0,(INT($X$4/100)*60+MOD($X$4,100))-(INT(H16/100)*60+MOD(H16,100))))*-1,"")</f>
        <v/>
      </c>
      <c r="K16" s="42">
        <f ca="1">IF($B$51=24,"HOJE",24)</f>
        <v>24</v>
      </c>
      <c r="L16" s="46"/>
      <c r="M16" s="7"/>
      <c r="N16" s="49" t="str">
        <f ca="1">_xlfn.LET(_xlpm.a,K15,_xlpm.c,M16,_xlpm.x,$X$9,_xlpm.limInf,$B$51,_xlpm.limSup,$C$51,_xlpm.linhaAnt,K16,IF(_xlpm.a="FÉRIAS","FRS",IF(_xlpm.a="NTRAB","NT",IF(AND(_xlpm.a="ATESTADO",_xlpm.c=""),"ATD",IF(_xlpm.a="FERIADO","FER",IF(_xlpm.c&lt;&gt;"",IF(_xlpm.c&gt;=_xlpm.x,"OK","ANT"),IF(_xlpm.linhaAnt&lt;_xlpm.limInf,"FAL","")))))))</f>
        <v/>
      </c>
      <c r="O16" s="192" t="str">
        <f>IF($N$47&lt;&gt;"SIM","",IFERROR(IF(TRIM(M16&amp;"")="","",_xlfn.LET(_xlpm.v,VALUE(TRIM(M16&amp;"")),_xlpm.alvo,(INT($X$4/100)*60+MOD($X$4,100)),_xlpm.real,(INT(_xlpm.v/100)*60+MOD(_xlpm.v,100)),_xlpm.dif,_xlpm.alvo-_xlpm.real,IF(ABS(_xlpm.dif)&lt;=5,0,_xlpm.dif))*-1),"ER"))</f>
        <v/>
      </c>
      <c r="P16" s="231"/>
      <c r="Q16" s="235"/>
      <c r="R16" s="190"/>
      <c r="S16" s="239" t="str">
        <f t="shared" si="0"/>
        <v/>
      </c>
      <c r="T16" s="233" t="str">
        <f t="shared" si="1"/>
        <v/>
      </c>
      <c r="U16" s="5"/>
      <c r="V16" s="33"/>
      <c r="W16" s="32"/>
      <c r="X16" s="33"/>
      <c r="Y16" s="33"/>
      <c r="Z16" s="33"/>
    </row>
    <row r="17" spans="1:26" x14ac:dyDescent="0.25">
      <c r="A17" s="42" t="str">
        <f>IF(A13="SÁBADO","DOMINGO",IF(A13="DOMINGO","SEGUNDA",IF(A13="SEGUNDA","TERÇA",IF(A13="SEGUNDA","TERÇA",IF(A13="TERÇA","QUARTA",IF(A13="QUARTA","QUINTA",IF(A13="QUINTA","SEXTA",IF(A13="SEXTA","SÁBADO","ERRO"))))))))</f>
        <v>QUARTA</v>
      </c>
      <c r="B17" s="272"/>
      <c r="C17" s="273"/>
      <c r="D17" s="273"/>
      <c r="E17" s="192" t="str">
        <f>IFERROR(IF(C17="","",IF(ABS((INT($Y$5/100)*60+MOD($Y$5,100))-(INT(C17/100)*60+MOD(C17,100)))&lt;=5,0,(INT($Y$5/100)*60+MOD($Y$5,100))-(INT(C17/100)*60+MOD(C17,100)))),"")</f>
        <v/>
      </c>
      <c r="F17" s="42" t="str">
        <f>IF(F13="SÁBADO","DOMINGO",IF(F13="DOMINGO","SEGUNDA",IF(F13="SEGUNDA","TERÇA",IF(F13="SEGUNDA","TERÇA",IF(F13="TERÇA","QUARTA",IF(F13="QUARTA","QUINTA",IF(F13="QUINTA","SEXTA",IF(F13="SEXTA","SÁBADO","ERRO"))))))))</f>
        <v>SÁBADO</v>
      </c>
      <c r="G17" s="47"/>
      <c r="H17" s="48"/>
      <c r="I17" s="50" t="str">
        <f ca="1">_xlfn.LET(_xlpm.a,F15,_xlpm.c,H17,_xlpm.x,$X$5,_xlpm.y,$Y$5,_xlpm.limInf,$B$51,_xlpm.limSup,$C$51,_xlpm.linhaAnt,F16,IF(_xlpm.a="FÉRIAS","FRS",IF(_xlpm.a="FERIADO","FER",IF(_xlpm.a="NTRAB","NTB",IF(AND(_xlpm.a="ATESTADO",_xlpm.c=""),"ATD",IF(_xlpm.c&lt;&gt;"",IF(_xlpm.c&lt;=_xlpm.x,IF(_xlpm.c&gt;_xlpm.y,"DP","OK"),"ATR"),IF(_xlpm.linhaAnt&lt;_xlpm.limInf,"FAL","")))))))</f>
        <v/>
      </c>
      <c r="J17" s="176" t="str">
        <f>IFERROR(IF(H17="","",IF(ABS((INT($Y$5/100)*60+MOD($Y$5,100))-(INT(H17/100)*60+MOD(H17,100)))&lt;=5,0,(INT($Y$5/100)*60+MOD($Y$5,100))-(INT(H17/100)*60+MOD(H17,100)))),"")</f>
        <v/>
      </c>
      <c r="K17" s="42" t="str">
        <f>IF(K13="SÁBADO","DOMINGO",IF(K13="DOMINGO","SEGUNDA",IF(K13="SEGUNDA","TERÇA",IF(K13="SEGUNDA","TERÇA",IF(K13="TERÇA","QUARTA",IF(K13="QUARTA","QUINTA",IF(K13="QUINTA","SEXTA",IF(K13="SEXTA","SÁBADO","ERRO"))))))))</f>
        <v>TERÇA</v>
      </c>
      <c r="L17" s="258" t="s">
        <v>16</v>
      </c>
      <c r="M17" s="259"/>
      <c r="N17" s="259"/>
      <c r="O17" s="192" t="str">
        <f>IF($N$47&lt;&gt;"SIM","",IFERROR(IF(TRIM(M17&amp;"")="","",_xlfn.LET(_xlpm.v,VALUE(TRIM(M17&amp;"")),_xlpm.alvo,(INT($Y$5/100)*60+MOD($Y$5,100)),_xlpm.real,(INT(_xlpm.v/100)*60+MOD(_xlpm.v,100)),_xlpm.dif,_xlpm.alvo-_xlpm.real,IF(ABS(_xlpm.dif)&lt;=5,0,_xlpm.dif))),"ER"))</f>
        <v/>
      </c>
      <c r="P17" s="236"/>
      <c r="Q17" s="235"/>
      <c r="R17" s="190"/>
      <c r="S17" s="239" t="str">
        <f t="shared" si="0"/>
        <v/>
      </c>
      <c r="T17" s="233" t="str">
        <f t="shared" si="1"/>
        <v/>
      </c>
      <c r="U17" s="5"/>
      <c r="V17" s="33"/>
      <c r="W17" s="32"/>
      <c r="X17" s="33"/>
      <c r="Y17" s="33"/>
      <c r="Z17" s="33"/>
    </row>
    <row r="18" spans="1:26" x14ac:dyDescent="0.25">
      <c r="A18" s="82"/>
      <c r="B18" s="272"/>
      <c r="C18" s="273"/>
      <c r="D18" s="273"/>
      <c r="E18" s="192" t="str">
        <f>IFERROR(IF(C18="","",IF(ABS((INT($X$6/100)*60+MOD($X$6,100))-(INT(C18/100)*60+MOD(C18,100)))&lt;=5,0,(INT($X$6/100)*60+MOD($X$6,100))-(INT(C18/100)*60+MOD(C18,100))))*-1,"")</f>
        <v/>
      </c>
      <c r="F18" s="82"/>
      <c r="G18" s="47"/>
      <c r="H18" s="48"/>
      <c r="I18" s="50" t="str">
        <f ca="1">_xlfn.LET(_xlpm.a,F15,_xlpm.c,H18,_xlpm.x,$X$6,_xlpm.limInf,$B$51,_xlpm.limSup,$C$51,_xlpm.linhaAnt,F16,IF(_xlpm.a="FÉRIAS","FRS",IF(_xlpm.a="FERIADO","FER",IF(_xlpm.a="NTRAB","NTB",IF(AND(_xlpm.a="ATESTADO",_xlpm.c=""),"ATD",IF(_xlpm.c&lt;&gt;"",IF(_xlpm.c&gt;=_xlpm.x,"OK","ANT"),IF(_xlpm.linhaAnt&lt;_xlpm.limInf,"FAL","")))))))</f>
        <v/>
      </c>
      <c r="J18" s="176" t="str">
        <f>IFERROR(IF(H18="","",IF(ABS((INT($X$6/100)*60+MOD($X$6,100))-(INT(H18/100)*60+MOD(H18,100)))&lt;=5,0,(INT($X$6/100)*60+MOD($X$6,100))-(INT(H18/100)*60+MOD(H18,100))))*-1,"")</f>
        <v/>
      </c>
      <c r="K18" s="82"/>
      <c r="L18" s="258"/>
      <c r="M18" s="259"/>
      <c r="N18" s="259"/>
      <c r="O18" s="192" t="str">
        <f>IF($N$47&lt;&gt;"SIM","",IFERROR(IF(TRIM(M18&amp;"")="","",_xlfn.LET(_xlpm.v,VALUE(TRIM(M18&amp;"")),_xlpm.alvo,(INT($X$6/100)*60+MOD($X$6,100)),_xlpm.real,(INT(_xlpm.v/100)*60+MOD(_xlpm.v,100)),_xlpm.dif,_xlpm.alvo-_xlpm.real,IF(ABS(_xlpm.dif)&lt;=5,0,_xlpm.dif))*-1),"ER"))</f>
        <v/>
      </c>
      <c r="P18" s="236"/>
      <c r="Q18" s="235"/>
      <c r="R18" s="190"/>
      <c r="S18" s="239" t="str">
        <f t="shared" si="0"/>
        <v/>
      </c>
      <c r="T18" s="233" t="str">
        <f t="shared" si="1"/>
        <v/>
      </c>
      <c r="U18" s="5"/>
      <c r="V18" s="32"/>
      <c r="W18" s="32"/>
      <c r="X18" s="33"/>
      <c r="Y18" s="33"/>
      <c r="Z18" s="33"/>
    </row>
    <row r="19" spans="1:26" ht="15" customHeight="1" x14ac:dyDescent="0.25">
      <c r="A19" s="11"/>
      <c r="B19" s="46"/>
      <c r="C19" s="7"/>
      <c r="D19" s="49" t="str">
        <f ca="1">_xlfn.LET(_xlpm.a,A19,_xlpm.c,C19,_xlpm.x,$X$3,_xlpm.y,$Y$3,_xlpm.limInf,$B$51,_xlpm.limSup,$C$51,_xlpm.linhaAnt,A20,IF(_xlpm.a="FÉRIAS","FRS",IF(_xlpm.a="FERIADO","FER",IF(_xlpm.a="NTRAB","NTB",IF(AND(_xlpm.a="ATESTADO",_xlpm.c=""),"ATD",IF(_xlpm.c&lt;&gt;"",IF(_xlpm.c&lt;=_xlpm.x,IF(_xlpm.c&gt;_xlpm.y,"DP","OK"),"ATR"),IF(_xlpm.linhaAnt&lt;_xlpm.limInf,"FAL","")))))))</f>
        <v>FAL</v>
      </c>
      <c r="E19" s="192" t="str">
        <f>IFERROR(IF(C19="","",IF(A21="SÁBADO",IF(ABS((INT($Y$8/100)*60+MOD($Y$8,100))-(INT(C19/100)*60+MOD(C19,100)))&lt;=5,0,(INT($Y$8/100)*60+MOD($Y$8,100))-(INT(C19/100)*60+MOD(C19,100))),IF(ABS((INT($Y$3/100)*60+MOD($Y$3,100))-(INT(C19/100)*60+MOD(C19,100)))&lt;=5,0,(INT($Y$3/100)*60+MOD($Y$3,100))-(INT(C19/100)*60+MOD(C19,100))))),"")</f>
        <v/>
      </c>
      <c r="F19" s="11"/>
      <c r="G19" s="46"/>
      <c r="H19" s="7"/>
      <c r="I19" s="49" t="str">
        <f ca="1">_xlfn.LET(_xlpm.a,F19,_xlpm.c,H19,_xlpm.x,$X$3,_xlpm.y,$Y$3,_xlpm.limInf,$B$51,_xlpm.limSup,$C$51,_xlpm.linhaAnt,F20,IF(_xlpm.a="FÉRIAS","FRS",IF(_xlpm.a="FERIADO","FER",IF(_xlpm.a="NTRAB","NTB",IF(AND(_xlpm.a="ATESTADO",_xlpm.c=""),"ATD",IF(_xlpm.c&lt;&gt;"",IF(_xlpm.c&lt;=_xlpm.x,IF(_xlpm.c&gt;_xlpm.y,"DP","OK"),"ATR"),IF(_xlpm.linhaAnt&lt;_xlpm.limInf,"FAL","")))))))</f>
        <v/>
      </c>
      <c r="J19" s="176" t="str">
        <f>IFERROR(IF(H19="","",IF(F21="SÁBADO",IF(ABS((INT($Y$8/100)*60+MOD($Y$8,100))-(INT(H19/100)*60+MOD(H19,100)))&lt;=5,0,(INT($Y$8/100)*60+MOD($Y$8,100))-(INT(H19/100)*60+MOD(H19,100))),IF(ABS((INT($Y$3/100)*60+MOD($Y$3,100))-(INT(H19/100)*60+MOD(H19,100)))&lt;=5,0,(INT($Y$3/100)*60+MOD($Y$3,100))-(INT(H19/100)*60+MOD(H19,100))))),"")</f>
        <v/>
      </c>
      <c r="K19" s="11"/>
      <c r="L19" s="256" t="s">
        <v>10</v>
      </c>
      <c r="M19" s="257"/>
      <c r="N19" s="257"/>
      <c r="O19" s="192" t="str">
        <f>IF($N$47&lt;&gt;"SIM","",IFERROR(IF(TRIM(M19&amp;"")="","",_xlfn.LET(_xlpm.v,VALUE(TRIM(M19&amp;"")),_xlpm.alvo,IF(K21="SÁBADO",(INT($Y$8/100)*60+MOD($Y$8,100)),(INT($Y$3/100)*60+MOD($Y$3,100))),_xlpm.real,(INT(_xlpm.v/100)*60+MOD(_xlpm.v,100)),_xlpm.dif,_xlpm.alvo-_xlpm.real,IF(ABS(_xlpm.dif)&lt;=5,0,_xlpm.dif))),"ER"))</f>
        <v/>
      </c>
      <c r="P19" s="236"/>
      <c r="Q19" s="235"/>
      <c r="R19" s="190"/>
      <c r="S19" s="239" t="str">
        <f t="shared" si="0"/>
        <v/>
      </c>
      <c r="T19" s="233" t="str">
        <f t="shared" si="1"/>
        <v/>
      </c>
      <c r="U19" s="5"/>
      <c r="V19" s="32"/>
      <c r="W19" s="32"/>
      <c r="X19" s="33"/>
      <c r="Y19" s="33"/>
      <c r="Z19" s="33"/>
    </row>
    <row r="20" spans="1:26" x14ac:dyDescent="0.25">
      <c r="A20" s="41">
        <f ca="1">IF($B$51=5,"HOJE",5)</f>
        <v>5</v>
      </c>
      <c r="B20" s="46"/>
      <c r="C20" s="7"/>
      <c r="D20" s="49" t="str">
        <f ca="1">_xlfn.LET(_xlpm.a,A19,_xlpm.c,C20,_xlpm.x,$X$4,_xlpm.limInf,$B$51,_xlpm.limSup,$C$51,_xlpm.linhaAnt,A20,IF(_xlpm.a="FÉRIAS","FRS",IF(_xlpm.a="FERIADO","FER",IF(_xlpm.a="NTRAB","NTB",IF(AND(_xlpm.a="ATESTADO",_xlpm.c=""),"ATD",IF(_xlpm.c&lt;&gt;"",IF(_xlpm.c&gt;=_xlpm.x,"OK","ANT"),IF(_xlpm.linhaAnt&lt;_xlpm.limInf,"FAL","")))))))</f>
        <v>FAL</v>
      </c>
      <c r="E20" s="192" t="str">
        <f>IFERROR(IF(C20="","",IF(ABS((INT($X$4/100)*60+MOD($X$4,100))-(INT(C20/100)*60+MOD(C20,100)))&lt;=5,0,(INT($X$4/100)*60+MOD($X$4,100))-(INT(C20/100)*60+MOD(C20,100))))*-1,"")</f>
        <v/>
      </c>
      <c r="F20" s="41">
        <f ca="1">IF($B$51=15,"HOJE",15)</f>
        <v>15</v>
      </c>
      <c r="G20" s="46"/>
      <c r="H20" s="7"/>
      <c r="I20" s="49" t="str">
        <f ca="1">_xlfn.LET(_xlpm.a,F19,_xlpm.c,H20,_xlpm.x,$X$4,_xlpm.limInf,$B$51,_xlpm.limSup,$C$51,_xlpm.linhaAnt,F20,IF(_xlpm.a="FÉRIAS","FRS",IF(_xlpm.a="FERIADO","FER",IF(_xlpm.a="NTRAB","NTB",IF(AND(_xlpm.a="ATESTADO",_xlpm.c=""),"ATD",IF(_xlpm.c&lt;&gt;"",IF(_xlpm.c&gt;=_xlpm.x,"OK","ANT"),IF(_xlpm.linhaAnt&lt;_xlpm.limInf,"FAL","")))))))</f>
        <v/>
      </c>
      <c r="J20" s="176" t="str">
        <f>IFERROR(IF(H20="","",IF(ABS((INT($X$4/100)*60+MOD($X$4,100))-(INT(H20/100)*60+MOD(H20,100)))&lt;=5,0,(INT($X$4/100)*60+MOD($X$4,100))-(INT(H20/100)*60+MOD(H20,100))))*-1,"")</f>
        <v/>
      </c>
      <c r="K20" s="41">
        <f ca="1">IF($B$51=25,"HOJE",25)</f>
        <v>25</v>
      </c>
      <c r="L20" s="256"/>
      <c r="M20" s="257"/>
      <c r="N20" s="257"/>
      <c r="O20" s="192" t="str">
        <f>IF($N$47&lt;&gt;"SIM","",IFERROR(IF(TRIM(M20&amp;"")="","",_xlfn.LET(_xlpm.v,VALUE(TRIM(M20&amp;"")),_xlpm.alvo,(INT($X$4/100)*60+MOD($X$4,100)),_xlpm.real,(INT(_xlpm.v/100)*60+MOD(_xlpm.v,100)),_xlpm.dif,_xlpm.alvo-_xlpm.real,IF(ABS(_xlpm.dif)&lt;=5,0,_xlpm.dif))*-1),"ER"))</f>
        <v/>
      </c>
      <c r="P20" s="231"/>
      <c r="Q20" s="235"/>
      <c r="R20" s="190"/>
      <c r="S20" s="239" t="str">
        <f t="shared" si="0"/>
        <v/>
      </c>
      <c r="T20" s="233" t="str">
        <f t="shared" si="1"/>
        <v/>
      </c>
      <c r="U20" s="5"/>
      <c r="V20" s="32"/>
      <c r="W20" s="32"/>
      <c r="X20" s="33"/>
      <c r="Y20" s="33"/>
      <c r="Z20" s="33"/>
    </row>
    <row r="21" spans="1:26" x14ac:dyDescent="0.25">
      <c r="A21" s="41" t="str">
        <f>IF(A17="SÁBADO","DOMINGO",IF(A17="DOMINGO","SEGUNDA",IF(A17="SEGUNDA","TERÇA",IF(A17="SEGUNDA","TERÇA",IF(A17="TERÇA","QUARTA",IF(A17="QUARTA","QUINTA",IF(A17="QUINTA","SEXTA",IF(A17="SEXTA","SÁBADO","ERRO"))))))))</f>
        <v>QUINTA</v>
      </c>
      <c r="B21" s="46"/>
      <c r="C21" s="7"/>
      <c r="D21" s="49" t="str">
        <f ca="1">_xlfn.LET(_xlpm.a,A19,_xlpm.c,C21,_xlpm.x,$X$5,_xlpm.y,$Y$5,_xlpm.limInf,$B$51,_xlpm.limSup,$C$51,_xlpm.linhaAnt,A20,IF(_xlpm.a="FÉRIAS","FRS",IF(_xlpm.a="FERIADO","FER",IF(_xlpm.a="NTRAB","NTB",IF(AND(_xlpm.a="ATESTADO",_xlpm.c=""),"ATD",IF(_xlpm.c&lt;&gt;"",IF(_xlpm.c&lt;=_xlpm.x,IF(_xlpm.c&gt;_xlpm.y,"DP","OK"),"ATR"),IF(_xlpm.linhaAnt&lt;_xlpm.limInf,"FAL","")))))))</f>
        <v>FAL</v>
      </c>
      <c r="E21" s="192" t="str">
        <f>IFERROR(IF(C21="","",IF(ABS((INT($Y$5/100)*60+MOD($Y$5,100))-(INT(C21/100)*60+MOD(C21,100)))&lt;=5,0,(INT($Y$5/100)*60+MOD($Y$5,100))-(INT(C21/100)*60+MOD(C21,100)))),"")</f>
        <v/>
      </c>
      <c r="F21" s="41" t="str">
        <f>IF(F17="SÁBADO","DOMINGO",IF(F17="DOMINGO","SEGUNDA",IF(F17="SEGUNDA","TERÇA",IF(F17="SEGUNDA","TERÇA",IF(F17="TERÇA","QUARTA",IF(F17="QUARTA","QUINTA",IF(F17="QUINTA","SEXTA",IF(F17="SEXTA","SÁBADO","ERRO"))))))))</f>
        <v>DOMINGO</v>
      </c>
      <c r="G21" s="46"/>
      <c r="H21" s="7"/>
      <c r="I21" s="49" t="str">
        <f ca="1">_xlfn.LET(_xlpm.a,F19,_xlpm.c,H21,_xlpm.x,$X$5,_xlpm.y,$Y$5,_xlpm.limInf,$B$51,_xlpm.limSup,$C$51,_xlpm.linhaAnt,F20,IF(_xlpm.a="FÉRIAS","FRS",IF(_xlpm.a="FERIADO","FER",IF(_xlpm.a="NTRAB","NTB",IF(AND(_xlpm.a="ATESTADO",_xlpm.c=""),"ATD",IF(_xlpm.c&lt;&gt;"",IF(_xlpm.c&lt;=_xlpm.x,IF(_xlpm.c&gt;_xlpm.y,"DP","OK"),"ATR"),IF(_xlpm.linhaAnt&lt;_xlpm.limInf,"FAL","")))))))</f>
        <v/>
      </c>
      <c r="J21" s="176" t="str">
        <f>IFERROR(IF(H21="","",IF(ABS((INT($Y$5/100)*60+MOD($Y$5,100))-(INT(H21/100)*60+MOD(H21,100)))&lt;=5,0,(INT($Y$5/100)*60+MOD($Y$5,100))-(INT(H21/100)*60+MOD(H21,100)))),"")</f>
        <v/>
      </c>
      <c r="K21" s="41" t="str">
        <f>IF(K17="SÁBADO","DOMINGO",IF(K17="DOMINGO","SEGUNDA",IF(K17="SEGUNDA","TERÇA",IF(K17="SEGUNDA","TERÇA",IF(K17="TERÇA","QUARTA",IF(K17="QUARTA","QUINTA",IF(K17="QUINTA","SEXTA",IF(K17="SEXTA","SÁBADO","ERRO"))))))))</f>
        <v>QUARTA</v>
      </c>
      <c r="L21" s="256"/>
      <c r="M21" s="257"/>
      <c r="N21" s="257"/>
      <c r="O21" s="192" t="str">
        <f>IF($N$47&lt;&gt;"SIM","",IFERROR(IF(TRIM(M21&amp;"")="","",_xlfn.LET(_xlpm.v,VALUE(TRIM(M21&amp;"")),_xlpm.alvo,(INT($Y$5/100)*60+MOD($Y$5,100)),_xlpm.real,(INT(_xlpm.v/100)*60+MOD(_xlpm.v,100)),_xlpm.dif,_xlpm.alvo-_xlpm.real,IF(ABS(_xlpm.dif)&lt;=5,0,_xlpm.dif))),"ER"))</f>
        <v/>
      </c>
      <c r="P21" s="231"/>
      <c r="Q21" s="235"/>
      <c r="R21" s="190"/>
      <c r="S21" s="239" t="str">
        <f t="shared" si="0"/>
        <v/>
      </c>
      <c r="T21" s="233" t="str">
        <f t="shared" si="1"/>
        <v/>
      </c>
      <c r="U21" s="5"/>
      <c r="V21" s="32"/>
      <c r="W21" s="32"/>
      <c r="X21" s="33"/>
      <c r="Y21" s="33"/>
      <c r="Z21" s="33"/>
    </row>
    <row r="22" spans="1:26" x14ac:dyDescent="0.25">
      <c r="A22" s="38"/>
      <c r="B22" s="46"/>
      <c r="C22" s="7"/>
      <c r="D22" s="49" t="str">
        <f ca="1">_xlfn.LET(_xlpm.a,A19,_xlpm.c,C22,_xlpm.x,$X$6,_xlpm.limInf,$B$51,_xlpm.limSup,$C$51,_xlpm.linhaAnt,A20,IF(_xlpm.a="FÉRIAS","FRS",IF(_xlpm.a="FERIADO","FER",IF(_xlpm.a="NTRAB","NTB",IF(AND(_xlpm.a="ATESTADO",_xlpm.c=""),"ATD",IF(_xlpm.c&lt;&gt;"",IF(_xlpm.c&gt;=_xlpm.x,"OK","ANT"),IF(_xlpm.linhaAnt&lt;_xlpm.limInf,"FAL","")))))))</f>
        <v>FAL</v>
      </c>
      <c r="E22" s="192" t="str">
        <f>IFERROR(IF(C22="","",IF(ABS((INT($X$6/100)*60+MOD($X$6,100))-(INT(C22/100)*60+MOD(C22,100)))&lt;=5,0,(INT($X$6/100)*60+MOD($X$6,100))-(INT(C22/100)*60+MOD(C22,100))))*-1,"")</f>
        <v/>
      </c>
      <c r="F22" s="38"/>
      <c r="G22" s="46"/>
      <c r="H22" s="7"/>
      <c r="I22" s="49" t="str">
        <f ca="1">_xlfn.LET(_xlpm.a,F19,_xlpm.c,H22,_xlpm.x,$X$6,_xlpm.limInf,$B$51,_xlpm.limSup,$C$51,_xlpm.linhaAnt,F20,IF(_xlpm.a="FÉRIAS","FRS",IF(_xlpm.a="FERIADO","FER",IF(_xlpm.a="NTRAB","NTB",IF(AND(_xlpm.a="ATESTADO",_xlpm.c=""),"ATD",IF(_xlpm.c&lt;&gt;"",IF(_xlpm.c&gt;=_xlpm.x,"OK","ANT"),IF(_xlpm.linhaAnt&lt;_xlpm.limInf,"FAL","")))))))</f>
        <v/>
      </c>
      <c r="J22" s="176" t="str">
        <f>IFERROR(IF(H22="","",IF(ABS((INT($X$6/100)*60+MOD($X$6,100))-(INT(H22/100)*60+MOD(H22,100)))&lt;=5,0,(INT($X$6/100)*60+MOD($X$6,100))-(INT(H22/100)*60+MOD(H22,100))))*-1,"")</f>
        <v/>
      </c>
      <c r="K22" s="38"/>
      <c r="L22" s="256"/>
      <c r="M22" s="257"/>
      <c r="N22" s="257"/>
      <c r="O22" s="192" t="str">
        <f>IF($N$47&lt;&gt;"SIM","",IFERROR(IF(TRIM(M22&amp;"")="","",_xlfn.LET(_xlpm.v,VALUE(TRIM(M22&amp;"")),_xlpm.alvo,(INT($X$6/100)*60+MOD($X$6,100)),_xlpm.real,(INT(_xlpm.v/100)*60+MOD(_xlpm.v,100)),_xlpm.dif,_xlpm.alvo-_xlpm.real,IF(ABS(_xlpm.dif)&lt;=5,0,_xlpm.dif))*-1),"ER"))</f>
        <v/>
      </c>
      <c r="P22" s="231"/>
      <c r="Q22" s="235"/>
      <c r="R22" s="190"/>
      <c r="S22" s="239" t="str">
        <f t="shared" si="0"/>
        <v/>
      </c>
      <c r="T22" s="233" t="str">
        <f t="shared" si="1"/>
        <v/>
      </c>
      <c r="U22" s="5"/>
      <c r="V22" s="32"/>
      <c r="W22" s="32"/>
      <c r="X22" s="33"/>
      <c r="Y22" s="33"/>
      <c r="Z22" s="33"/>
    </row>
    <row r="23" spans="1:26" ht="15" customHeight="1" x14ac:dyDescent="0.25">
      <c r="A23" s="12"/>
      <c r="B23" s="47"/>
      <c r="C23" s="48"/>
      <c r="D23" s="50" t="str">
        <f ca="1">_xlfn.LET(_xlpm.a,A23,_xlpm.c,C23,_xlpm.x,$X$3,_xlpm.y,$Y$3,_xlpm.limInf,$B$51,_xlpm.limSup,$C$51,_xlpm.linhaAnt,A24,IF(_xlpm.a="FÉRIAS","FRS",IF(_xlpm.a="FERIADO","FER",IF(_xlpm.a="NTRAB","NTB",IF(AND(_xlpm.a="ATESTADO",_xlpm.c=""),"ATD",IF(_xlpm.c&lt;&gt;"",IF(_xlpm.c&lt;=_xlpm.x,IF(_xlpm.c&gt;_xlpm.y,"DP","OK"),"ATR"),IF(_xlpm.linhaAnt&lt;_xlpm.limInf,"FAL","")))))))</f>
        <v>FAL</v>
      </c>
      <c r="E23" s="192" t="str">
        <f>IFERROR(IF(C23="","",IF(A25="SÁBADO",IF(ABS((INT($Y$8/100)*60+MOD($Y$8,100))-(INT(C23/100)*60+MOD(C23,100)))&lt;=5,0,(INT($Y$8/100)*60+MOD($Y$8,100))-(INT(C23/100)*60+MOD(C23,100))),IF(ABS((INT($Y$3/100)*60+MOD($Y$3,100))-(INT(C23/100)*60+MOD(C23,100)))&lt;=5,0,(INT($Y$3/100)*60+MOD($Y$3,100))-(INT(C23/100)*60+MOD(C23,100))))),"")</f>
        <v/>
      </c>
      <c r="F23" s="12"/>
      <c r="G23" s="47"/>
      <c r="H23" s="48"/>
      <c r="I23" s="50" t="str">
        <f ca="1">_xlfn.LET(_xlpm.a,F23,_xlpm.c,H23,_xlpm.x,$X$3,_xlpm.y,$Y$3,_xlpm.limInf,$B$51,_xlpm.limSup,$C$51,_xlpm.linhaAnt,F24,IF(_xlpm.a="FÉRIAS","FRS",IF(_xlpm.a="FERIADO","FER",IF(_xlpm.a="NTRAB","NTB",IF(AND(_xlpm.a="ATESTADO",_xlpm.c=""),"ATD",IF(_xlpm.c&lt;&gt;"",IF(_xlpm.c&lt;=_xlpm.x,IF(_xlpm.c&gt;_xlpm.y,"DP","OK"),"ATR"),IF(_xlpm.linhaAnt&lt;_xlpm.limInf,"FAL","")))))))</f>
        <v/>
      </c>
      <c r="J23" s="176" t="str">
        <f>IFERROR(IF(H23="","",IF(F25="SÁBADO",IF(ABS((INT($Y$8/100)*60+MOD($Y$8,100))-(INT(H23/100)*60+MOD(H23,100)))&lt;=5,0,(INT($Y$8/100)*60+MOD($Y$8,100))-(INT(H23/100)*60+MOD(H23,100))),IF(ABS((INT($Y$3/100)*60+MOD($Y$3,100))-(INT(H23/100)*60+MOD(H23,100)))&lt;=5,0,(INT($Y$3/100)*60+MOD($Y$3,100))-(INT(H23/100)*60+MOD(H23,100))))),"")</f>
        <v/>
      </c>
      <c r="K23" s="12"/>
      <c r="L23" s="47"/>
      <c r="M23" s="48"/>
      <c r="N23" s="50" t="str">
        <f ca="1">_xlfn.LET(_xlpm.a,K23,_xlpm.c,M23,_xlpm.x,$X$3,_xlpm.y,$Y$3,_xlpm.limInf,$B$51,_xlpm.limSup,$C$51,_xlpm.linhaAnt,K24,IF(_xlpm.a="FÉRIAS","FRS",IF(_xlpm.a="FERIADO","FER",IF(_xlpm.a="NTRAB","NTB",IF(AND(_xlpm.a="ATESTADO",_xlpm.c=""),"ATD",IF(_xlpm.c&lt;&gt;"",IF(_xlpm.c&lt;=_xlpm.x,IF(_xlpm.c&gt;_xlpm.y,"DP","OK"),"ATR"),IF(_xlpm.linhaAnt&lt;_xlpm.limInf,"FAL","")))))))</f>
        <v/>
      </c>
      <c r="O23" s="192" t="str">
        <f>IF($N$47&lt;&gt;"SIM","",IFERROR(IF(TRIM(M23&amp;"")="","",_xlfn.LET(_xlpm.v,VALUE(TRIM(M23&amp;"")),_xlpm.alvo,IF(K25="SÁBADO",(INT($Y$8/100)*60+MOD($Y$8,100)),(INT($Y$3/100)*60+MOD($Y$3,100))),_xlpm.real,(INT(_xlpm.v/100)*60+MOD(_xlpm.v,100)),_xlpm.dif,_xlpm.alvo-_xlpm.real,IF(ABS(_xlpm.dif)&lt;=5,0,_xlpm.dif))),"ER"))</f>
        <v/>
      </c>
      <c r="P23" s="231"/>
      <c r="Q23" s="235"/>
      <c r="R23" s="190"/>
      <c r="S23" s="239" t="str">
        <f t="shared" si="0"/>
        <v/>
      </c>
      <c r="T23" s="233" t="str">
        <f t="shared" si="1"/>
        <v/>
      </c>
      <c r="U23" s="5"/>
      <c r="V23" s="32"/>
      <c r="W23" s="32"/>
      <c r="X23" s="33"/>
      <c r="Y23" s="33"/>
      <c r="Z23" s="33"/>
    </row>
    <row r="24" spans="1:26" x14ac:dyDescent="0.25">
      <c r="A24" s="42">
        <f ca="1">IF($B$51=6,"HOJE",6)</f>
        <v>6</v>
      </c>
      <c r="B24" s="47"/>
      <c r="C24" s="48"/>
      <c r="D24" s="50" t="str">
        <f ca="1">_xlfn.LET(_xlpm.a,A23,_xlpm.c,C24,_xlpm.x,$X$4,_xlpm.limInf,$B$51,_xlpm.limSup,$C$51,_xlpm.linhaAnt,A24,IF(_xlpm.a="FÉRIAS","FRS",IF(_xlpm.a="FERIADO","FER",IF(_xlpm.a="NTRAB","NTB",IF(AND(_xlpm.a="ATESTADO",_xlpm.c=""),"ATD",IF(_xlpm.c&lt;&gt;"",IF(_xlpm.c&gt;=_xlpm.x,"OK","ANT"),IF(_xlpm.linhaAnt&lt;_xlpm.limInf,"FAL","")))))))</f>
        <v>FAL</v>
      </c>
      <c r="E24" s="192" t="str">
        <f>IFERROR(IF(C24="","",IF(ABS((INT($X$4/100)*60+MOD($X$4,100))-(INT(C24/100)*60+MOD(C24,100)))&lt;=5,0,(INT($X$4/100)*60+MOD($X$4,100))-(INT(C24/100)*60+MOD(C24,100))))*-1,"")</f>
        <v/>
      </c>
      <c r="F24" s="42">
        <f ca="1">IF($B$51=16,"HOJE",16)</f>
        <v>16</v>
      </c>
      <c r="G24" s="47"/>
      <c r="H24" s="48"/>
      <c r="I24" s="50" t="str">
        <f ca="1">_xlfn.LET(_xlpm.a,F23,_xlpm.c,H24,_xlpm.x,$X$4,_xlpm.limInf,$B$51,_xlpm.limSup,$C$51,_xlpm.linhaAnt,F24,IF(_xlpm.a="FÉRIAS","FRS",IF(_xlpm.a="FERIADO","FER",IF(_xlpm.a="NTRAB","NTB",IF(AND(_xlpm.a="ATESTADO",_xlpm.c=""),"ATD",IF(_xlpm.c&lt;&gt;"",IF(_xlpm.c&gt;=_xlpm.x,"OK","ANT"),IF(_xlpm.linhaAnt&lt;_xlpm.limInf,"FAL","")))))))</f>
        <v/>
      </c>
      <c r="J24" s="176" t="str">
        <f>IFERROR(IF(H24="","",IF(ABS((INT($X$4/100)*60+MOD($X$4,100))-(INT(H24/100)*60+MOD(H24,100)))&lt;=5,0,(INT($X$4/100)*60+MOD($X$4,100))-(INT(H24/100)*60+MOD(H24,100))))*-1,"")</f>
        <v/>
      </c>
      <c r="K24" s="42">
        <f ca="1">IF($B$51=26,"HOJE",26)</f>
        <v>26</v>
      </c>
      <c r="L24" s="47"/>
      <c r="M24" s="48"/>
      <c r="N24" s="50" t="str">
        <f ca="1">_xlfn.LET(_xlpm.a,K23,_xlpm.c,M24,_xlpm.x,$X$4,_xlpm.limInf,$B$51,_xlpm.limSup,$C$51,_xlpm.linhaAnt,K24,IF(_xlpm.a="FÉRIAS","FRS",IF(_xlpm.a="FERIADO","FER",IF(_xlpm.a="NTRAB","NTB",IF(AND(_xlpm.a="ATESTADO",_xlpm.c=""),"ATD",IF(_xlpm.c&lt;&gt;"",IF(_xlpm.c&gt;=_xlpm.x,"OK","ANT"),IF(_xlpm.linhaAnt&lt;_xlpm.limInf,"FAL","")))))))</f>
        <v/>
      </c>
      <c r="O24" s="192" t="str">
        <f>IF($N$47&lt;&gt;"SIM","",IFERROR(IF(TRIM(M24&amp;"")="","",_xlfn.LET(_xlpm.v,VALUE(TRIM(M24&amp;"")),_xlpm.alvo,(INT($X$4/100)*60+MOD($X$4,100)),_xlpm.real,(INT(_xlpm.v/100)*60+MOD(_xlpm.v,100)),_xlpm.dif,_xlpm.alvo-_xlpm.real,IF(ABS(_xlpm.dif)&lt;=5,0,_xlpm.dif))*-1),"ER"))</f>
        <v/>
      </c>
      <c r="P24" s="231"/>
      <c r="Q24" s="235"/>
      <c r="R24" s="190"/>
      <c r="S24" s="239" t="str">
        <f t="shared" si="0"/>
        <v/>
      </c>
      <c r="T24" s="233" t="str">
        <f t="shared" si="1"/>
        <v/>
      </c>
      <c r="U24" s="5"/>
      <c r="V24" s="32"/>
      <c r="W24" s="32"/>
      <c r="X24" s="33"/>
      <c r="Y24" s="33"/>
      <c r="Z24" s="33"/>
    </row>
    <row r="25" spans="1:26" x14ac:dyDescent="0.25">
      <c r="A25" s="42" t="str">
        <f>IF(A21="SÁBADO","DOMINGO",IF(A21="DOMINGO","SEGUNDA",IF(A21="SEGUNDA","TERÇA",IF(A21="SEGUNDA","TERÇA",IF(A21="TERÇA","QUARTA",IF(A21="QUARTA","QUINTA",IF(A21="QUINTA","SEXTA",IF(A21="SEXTA","SÁBADO","ERRO"))))))))</f>
        <v>SEXTA</v>
      </c>
      <c r="B25" s="47"/>
      <c r="C25" s="48"/>
      <c r="D25" s="50" t="str">
        <f ca="1">_xlfn.LET(_xlpm.a,A23,_xlpm.c,C25,_xlpm.x,$X$5,_xlpm.y,$Y$5,_xlpm.limInf,$B$51,_xlpm.limSup,$C$51,_xlpm.linhaAnt,A24,IF(_xlpm.a="FÉRIAS","FRS",IF(_xlpm.a="FERIADO","FER",IF(_xlpm.a="NTRAB","NTB",IF(AND(_xlpm.a="ATESTADO",_xlpm.c=""),"ATD",IF(_xlpm.c&lt;&gt;"",IF(_xlpm.c&lt;=_xlpm.x,IF(_xlpm.c&gt;_xlpm.y,"DP","OK"),"ATR"),IF(_xlpm.linhaAnt&lt;_xlpm.limInf,"FAL","")))))))</f>
        <v>FAL</v>
      </c>
      <c r="E25" s="192" t="str">
        <f>IFERROR(IF(C25="","",IF(ABS((INT($Y$5/100)*60+MOD($Y$5,100))-(INT(C25/100)*60+MOD(C25,100)))&lt;=5,0,(INT($Y$5/100)*60+MOD($Y$5,100))-(INT(C25/100)*60+MOD(C25,100)))),"")</f>
        <v/>
      </c>
      <c r="F25" s="42" t="str">
        <f>IF(F21="SÁBADO","DOMINGO",IF(F21="DOMINGO","SEGUNDA",IF(F21="SEGUNDA","TERÇA",IF(F21="SEGUNDA","TERÇA",IF(F21="TERÇA","QUARTA",IF(F21="QUARTA","QUINTA",IF(F21="QUINTA","SEXTA",IF(F21="SEXTA","SÁBADO","ERRO"))))))))</f>
        <v>SEGUNDA</v>
      </c>
      <c r="G25" s="47"/>
      <c r="H25" s="48"/>
      <c r="I25" s="50" t="str">
        <f ca="1">_xlfn.LET(_xlpm.a,F23,_xlpm.c,H25,_xlpm.x,$X$5,_xlpm.y,$Y$5,_xlpm.limInf,$B$51,_xlpm.limSup,$C$51,_xlpm.linhaAnt,F24,IF(_xlpm.a="FÉRIAS","FRS",IF(_xlpm.a="FERIADO","FER",IF(_xlpm.a="NTRAB","NTB",IF(AND(_xlpm.a="ATESTADO",_xlpm.c=""),"ATD",IF(_xlpm.c&lt;&gt;"",IF(_xlpm.c&lt;=_xlpm.x,IF(_xlpm.c&gt;_xlpm.y,"DP","OK"),"ATR"),IF(_xlpm.linhaAnt&lt;_xlpm.limInf,"FAL","")))))))</f>
        <v/>
      </c>
      <c r="J25" s="176" t="str">
        <f>IFERROR(IF(H25="","",IF(ABS((INT($Y$5/100)*60+MOD($Y$5,100))-(INT(H25/100)*60+MOD(H25,100)))&lt;=5,0,(INT($Y$5/100)*60+MOD($Y$5,100))-(INT(H25/100)*60+MOD(H25,100)))),"")</f>
        <v/>
      </c>
      <c r="K25" s="42" t="str">
        <f>IF(K21="SÁBADO","DOMINGO",IF(K21="DOMINGO","SEGUNDA",IF(K21="SEGUNDA","TERÇA",IF(K21="SEGUNDA","TERÇA",IF(K21="TERÇA","QUARTA",IF(K21="QUARTA","QUINTA",IF(K21="QUINTA","SEXTA",IF(K21="SEXTA","SÁBADO","ERRO"))))))))</f>
        <v>QUINTA</v>
      </c>
      <c r="L25" s="47"/>
      <c r="M25" s="48"/>
      <c r="N25" s="50" t="str">
        <f ca="1">_xlfn.LET(_xlpm.a,K23,_xlpm.c,M25,_xlpm.x,$X$5,_xlpm.y,$Y$5,_xlpm.limInf,$B$51,_xlpm.limSup,$C$51,_xlpm.linhaAnt,K24,IF(_xlpm.a="FÉRIAS","FRS",IF(_xlpm.a="FERIADO","FER",IF(_xlpm.a="NTRAB","NTB",IF(AND(_xlpm.a="ATESTADO",_xlpm.c=""),"ATD",IF(_xlpm.c&lt;&gt;"",IF(_xlpm.c&lt;=_xlpm.x,IF(_xlpm.c&gt;_xlpm.y,"DP","OK"),"ATR"),IF(_xlpm.linhaAnt&lt;_xlpm.limInf,"FAL","")))))))</f>
        <v/>
      </c>
      <c r="O25" s="192" t="str">
        <f>IF($N$47&lt;&gt;"SIM","",IFERROR(IF(TRIM(M25&amp;"")="","",_xlfn.LET(_xlpm.v,VALUE(TRIM(M25&amp;"")),_xlpm.alvo,(INT($Y$5/100)*60+MOD($Y$5,100)),_xlpm.real,(INT(_xlpm.v/100)*60+MOD(_xlpm.v,100)),_xlpm.dif,_xlpm.alvo-_xlpm.real,IF(ABS(_xlpm.dif)&lt;=5,0,_xlpm.dif))),"ER"))</f>
        <v/>
      </c>
      <c r="P25" s="231"/>
      <c r="Q25" s="235"/>
      <c r="R25" s="190"/>
      <c r="S25" s="239" t="str">
        <f t="shared" si="0"/>
        <v/>
      </c>
      <c r="T25" s="233" t="str">
        <f t="shared" si="1"/>
        <v/>
      </c>
      <c r="U25" s="5"/>
      <c r="V25" s="5"/>
      <c r="W25" s="5"/>
    </row>
    <row r="26" spans="1:26" x14ac:dyDescent="0.25">
      <c r="A26" s="82"/>
      <c r="B26" s="47"/>
      <c r="C26" s="48"/>
      <c r="D26" s="50" t="str">
        <f ca="1">_xlfn.LET(_xlpm.a,A23,_xlpm.c,C26,_xlpm.x,$X$6,_xlpm.limInf,$B$51,_xlpm.limSup,$C$51,_xlpm.linhaAnt,A24,IF(_xlpm.a="FÉRIAS","FRS",IF(_xlpm.a="FERIADO","FER",IF(_xlpm.a="NTRAB","NTB",IF(AND(_xlpm.a="ATESTADO",_xlpm.c=""),"ATD",IF(_xlpm.c&lt;&gt;"",IF(_xlpm.c&gt;=_xlpm.x,"OK","ANT"),IF(_xlpm.linhaAnt&lt;_xlpm.limInf,"FAL","")))))))</f>
        <v>FAL</v>
      </c>
      <c r="E26" s="192" t="str">
        <f>IFERROR(IF(C26="","",IF(ABS((INT($X$6/100)*60+MOD($X$6,100))-(INT(C26/100)*60+MOD(C26,100)))&lt;=5,0,(INT($X$6/100)*60+MOD($X$6,100))-(INT(C26/100)*60+MOD(C26,100))))*-1,"")</f>
        <v/>
      </c>
      <c r="F26" s="82"/>
      <c r="G26" s="47"/>
      <c r="H26" s="48"/>
      <c r="I26" s="50" t="str">
        <f ca="1">_xlfn.LET(_xlpm.a,F23,_xlpm.c,H26,_xlpm.x,$X$6,_xlpm.limInf,$B$51,_xlpm.limSup,$C$51,_xlpm.linhaAnt,F24,IF(_xlpm.a="FÉRIAS","FRS",IF(_xlpm.a="FERIADO","FER",IF(_xlpm.a="NTRAB","NTB",IF(AND(_xlpm.a="ATESTADO",_xlpm.c=""),"ATD",IF(_xlpm.c&lt;&gt;"",IF(_xlpm.c&gt;=_xlpm.x,"OK","ANT"),IF(_xlpm.linhaAnt&lt;_xlpm.limInf,"FAL","")))))))</f>
        <v/>
      </c>
      <c r="J26" s="176" t="str">
        <f>IFERROR(IF(H26="","",IF(ABS((INT($X$6/100)*60+MOD($X$6,100))-(INT(H26/100)*60+MOD(H26,100)))&lt;=5,0,(INT($X$6/100)*60+MOD($X$6,100))-(INT(H26/100)*60+MOD(H26,100))))*-1,"")</f>
        <v/>
      </c>
      <c r="K26" s="82"/>
      <c r="L26" s="47"/>
      <c r="M26" s="48"/>
      <c r="N26" s="50" t="str">
        <f ca="1">_xlfn.LET(_xlpm.a,K23,_xlpm.c,M26,_xlpm.x,$X$6,_xlpm.limInf,$B$51,_xlpm.limSup,$C$51,_xlpm.linhaAnt,K24,IF(_xlpm.a="FÉRIAS","FRS",IF(_xlpm.a="FERIADO","FER",IF(_xlpm.a="NTRAB","NTB",IF(AND(_xlpm.a="ATESTADO",_xlpm.c=""),"ATD",IF(_xlpm.c&lt;&gt;"",IF(_xlpm.c&gt;=_xlpm.x,"OK","ANT"),IF(_xlpm.linhaAnt&lt;_xlpm.limInf,"FAL","")))))))</f>
        <v/>
      </c>
      <c r="O26" s="192" t="str">
        <f>IF($N$47&lt;&gt;"SIM","",IFERROR(IF(TRIM(M26&amp;"")="","",_xlfn.LET(_xlpm.v,VALUE(TRIM(M26&amp;"")),_xlpm.alvo,(INT($X$6/100)*60+MOD($X$6,100)),_xlpm.real,(INT(_xlpm.v/100)*60+MOD(_xlpm.v,100)),_xlpm.dif,_xlpm.alvo-_xlpm.real,IF(ABS(_xlpm.dif)&lt;=5,0,_xlpm.dif))*-1),"ER"))</f>
        <v/>
      </c>
      <c r="P26" s="231"/>
      <c r="Q26" s="235"/>
      <c r="R26" s="190"/>
      <c r="S26" s="239" t="str">
        <f t="shared" si="0"/>
        <v/>
      </c>
      <c r="T26" s="233" t="str">
        <f t="shared" si="1"/>
        <v/>
      </c>
      <c r="U26" s="5"/>
      <c r="V26" s="5"/>
      <c r="W26" s="5"/>
    </row>
    <row r="27" spans="1:26" ht="15" customHeight="1" x14ac:dyDescent="0.25">
      <c r="A27" s="11"/>
      <c r="B27" s="46"/>
      <c r="C27" s="7"/>
      <c r="D27" s="49" t="str">
        <f ca="1">_xlfn.LET(_xlpm.a,A27,_xlpm.c,C27,_xlpm.x,$X$3,_xlpm.y,$Y$3,_xlpm.limInf,$B$51,_xlpm.limSup,$C$51,_xlpm.linhaAnt,A28,IF(_xlpm.a="FÉRIAS","FRS",IF(_xlpm.a="FERIADO","FER",IF(_xlpm.a="NTRAB","NTB",IF(AND(_xlpm.a="ATESTADO",_xlpm.c=""),"ATD",IF(_xlpm.c&lt;&gt;"",IF(_xlpm.c&lt;=_xlpm.x,IF(_xlpm.c&gt;_xlpm.y,"DP","OK"),"ATR"),IF(_xlpm.linhaAnt&lt;_xlpm.limInf,"FAL","")))))))</f>
        <v>FAL</v>
      </c>
      <c r="E27" s="192" t="str">
        <f>IFERROR(IF(C27="","",IF(A29="SÁBADO",IF(ABS((INT($Y$8/100)*60+MOD($Y$8,100))-(INT(C27/100)*60+MOD(C27,100)))&lt;=5,0,(INT($Y$8/100)*60+MOD($Y$8,100))-(INT(C27/100)*60+MOD(C27,100))),IF(ABS((INT($Y$3/100)*60+MOD($Y$3,100))-(INT(C27/100)*60+MOD(C27,100)))&lt;=5,0,(INT($Y$3/100)*60+MOD($Y$3,100))-(INT(C27/100)*60+MOD(C27,100))))),"")</f>
        <v/>
      </c>
      <c r="F27" s="11"/>
      <c r="G27" s="46"/>
      <c r="H27" s="7"/>
      <c r="I27" s="49" t="str">
        <f ca="1">_xlfn.LET(_xlpm.a,F27,_xlpm.c,H27,_xlpm.x,$X$8,_xlpm.y,$Y$8,_xlpm.limInf,$B$51,_xlpm.limSup,$C$51,_xlpm.linhaAnt,F28,IF(_xlpm.a="FÉRIAS","FRS",IF(_xlpm.a="NTRAB","NT",IF(AND(_xlpm.a="ATESTADO",_xlpm.c=""),"ATD",IF(_xlpm.a="FERIADO","FER",IF(_xlpm.c&lt;&gt;"",IF(_xlpm.c&lt;=_xlpm.x,IF(_xlpm.c&gt;_xlpm.y,"DP","OK"),"ATR"),IF(_xlpm.linhaAnt&lt;_xlpm.limInf,"FAL","")))))))</f>
        <v/>
      </c>
      <c r="J27" s="176" t="str">
        <f>IFERROR(IF(H27="","",IF(F29="SÁBADO",IF(ABS((INT($Y$8/100)*60+MOD($Y$8,100))-(INT(H27/100)*60+MOD(H27,100)))&lt;=5,0,(INT($Y$8/100)*60+MOD($Y$8,100))-(INT(H27/100)*60+MOD(H27,100))),IF(ABS((INT($Y$3/100)*60+MOD($Y$3,100))-(INT(H27/100)*60+MOD(H27,100)))&lt;=5,0,(INT($Y$3/100)*60+MOD($Y$3,100))-(INT(H27/100)*60+MOD(H27,100))))),"")</f>
        <v/>
      </c>
      <c r="K27" s="11"/>
      <c r="L27" s="46"/>
      <c r="M27" s="7"/>
      <c r="N27" s="49" t="str">
        <f ca="1">_xlfn.LET(_xlpm.a,K27,_xlpm.c,M27,_xlpm.x,$X$3,_xlpm.y,$Y$3,_xlpm.limInf,$B$51,_xlpm.limSup,$C$51,_xlpm.linhaAnt,K28,IF(_xlpm.a="FÉRIAS","FRS",IF(_xlpm.a="FERIADO","FER",IF(_xlpm.a="NTRAB","NTB",IF(AND(_xlpm.a="ATESTADO",_xlpm.c=""),"ATD",IF(_xlpm.c&lt;&gt;"",IF(_xlpm.c&lt;=_xlpm.x,IF(_xlpm.c&gt;_xlpm.y,"DP","OK"),"ATR"),IF(_xlpm.linhaAnt&lt;_xlpm.limInf,"FAL","")))))))</f>
        <v/>
      </c>
      <c r="O27" s="192" t="str">
        <f>IF($N$47&lt;&gt;"SIM","",IFERROR(IF(TRIM(M27&amp;"")="","",_xlfn.LET(_xlpm.v,VALUE(TRIM(M27&amp;"")),_xlpm.alvo,IF(K29="SÁBADO",(INT($Y$8/100)*60+MOD($Y$8,100)),(INT($Y$3/100)*60+MOD($Y$3,100))),_xlpm.real,(INT(_xlpm.v/100)*60+MOD(_xlpm.v,100)),_xlpm.dif,_xlpm.alvo-_xlpm.real,IF(ABS(_xlpm.dif)&lt;=5,0,_xlpm.dif))),"ER"))</f>
        <v/>
      </c>
      <c r="P27" s="236"/>
      <c r="Q27" s="235"/>
      <c r="R27" s="190"/>
      <c r="S27" s="239" t="str">
        <f t="shared" si="0"/>
        <v/>
      </c>
      <c r="T27" s="233" t="str">
        <f t="shared" si="1"/>
        <v/>
      </c>
      <c r="U27" s="5"/>
      <c r="V27" s="5"/>
      <c r="W27" s="5"/>
    </row>
    <row r="28" spans="1:26" x14ac:dyDescent="0.25">
      <c r="A28" s="41">
        <f ca="1">IF($B$51=7,"HOJE",7)</f>
        <v>7</v>
      </c>
      <c r="B28" s="46"/>
      <c r="C28" s="7"/>
      <c r="D28" s="49" t="str">
        <f ca="1">_xlfn.LET(_xlpm.a,A27,_xlpm.c,C28,_xlpm.x,$X$4,_xlpm.limInf,$B$51,_xlpm.limSup,$C$51,_xlpm.linhaAnt,A28,IF(_xlpm.a="FÉRIAS","FRS",IF(_xlpm.a="FERIADO","FER",IF(_xlpm.a="NTRAB","NTB",IF(AND(_xlpm.a="ATESTADO",_xlpm.c=""),"ATD",IF(_xlpm.c&lt;&gt;"",IF(_xlpm.c&gt;=_xlpm.x,"OK","ANT"),IF(_xlpm.linhaAnt&lt;_xlpm.limInf,"FAL","")))))))</f>
        <v>FAL</v>
      </c>
      <c r="E28" s="192" t="str">
        <f>IFERROR(IF(C28="","",IF(ABS((INT($X$4/100)*60+MOD($X$4,100))-(INT(C28/100)*60+MOD(C28,100)))&lt;=5,0,(INT($X$4/100)*60+MOD($X$4,100))-(INT(C28/100)*60+MOD(C28,100))))*-1,"")</f>
        <v/>
      </c>
      <c r="F28" s="41">
        <f ca="1">IF($B$51=17,"HOJE",17)</f>
        <v>17</v>
      </c>
      <c r="G28" s="46"/>
      <c r="H28" s="7"/>
      <c r="I28" s="49" t="str">
        <f ca="1">_xlfn.LET(_xlpm.a,F27,_xlpm.c,H28,_xlpm.x,$X$9,_xlpm.limInf,$B$51,_xlpm.limSup,$C$51,_xlpm.linhaAnt,F28,IF(_xlpm.a="FÉRIAS","FRS",IF(_xlpm.a="NTRAB","NT",IF(AND(_xlpm.a="ATESTADO",_xlpm.c=""),"ATD",IF(_xlpm.a="FERIADO","FER",IF(_xlpm.c&lt;&gt;"",IF(_xlpm.c&gt;=_xlpm.x,"OK","ANT"),IF(_xlpm.linhaAnt&lt;_xlpm.limInf,"FAL","")))))))</f>
        <v/>
      </c>
      <c r="J28" s="176" t="str">
        <f>IFERROR(IF(H28="","",IF(ABS((INT($X$4/100)*60+MOD($X$4,100))-(INT(H28/100)*60+MOD(H28,100)))&lt;=5,0,(INT($X$4/100)*60+MOD($X$4,100))-(INT(H28/100)*60+MOD(H28,100))))*-1,"")</f>
        <v/>
      </c>
      <c r="K28" s="41">
        <f ca="1">IF($B$51=27,"HOJE",27)</f>
        <v>27</v>
      </c>
      <c r="L28" s="46"/>
      <c r="M28" s="7"/>
      <c r="N28" s="49" t="str">
        <f ca="1">_xlfn.LET(_xlpm.a,K27,_xlpm.c,M28,_xlpm.x,$X$4,_xlpm.limInf,$B$51,_xlpm.limSup,$C$51,_xlpm.linhaAnt,K28,IF(_xlpm.a="FÉRIAS","FRS",IF(_xlpm.a="FERIADO","FER",IF(_xlpm.a="NTRAB","NTB",IF(AND(_xlpm.a="ATESTADO",_xlpm.c=""),"ATD",IF(_xlpm.c&lt;&gt;"",IF(_xlpm.c&gt;=_xlpm.x,"OK","ANT"),IF(_xlpm.linhaAnt&lt;_xlpm.limInf,"FAL","")))))))</f>
        <v/>
      </c>
      <c r="O28" s="192" t="str">
        <f>IF($N$47&lt;&gt;"SIM","",IFERROR(IF(TRIM(M28&amp;"")="","",_xlfn.LET(_xlpm.v,VALUE(TRIM(M28&amp;"")),_xlpm.alvo,(INT($X$4/100)*60+MOD($X$4,100)),_xlpm.real,(INT(_xlpm.v/100)*60+MOD(_xlpm.v,100)),_xlpm.dif,_xlpm.alvo-_xlpm.real,IF(ABS(_xlpm.dif)&lt;=5,0,_xlpm.dif))*-1),"ER"))</f>
        <v/>
      </c>
      <c r="P28" s="236"/>
      <c r="Q28" s="235"/>
      <c r="R28" s="190"/>
      <c r="S28" s="239" t="str">
        <f t="shared" si="0"/>
        <v/>
      </c>
      <c r="T28" s="233" t="str">
        <f t="shared" si="1"/>
        <v/>
      </c>
      <c r="U28" s="5"/>
      <c r="V28" s="5"/>
      <c r="W28" s="5"/>
    </row>
    <row r="29" spans="1:26" x14ac:dyDescent="0.25">
      <c r="A29" s="41" t="str">
        <f>IF(A25="SÁBADO","DOMINGO",IF(A25="DOMINGO","SEGUNDA",IF(A25="SEGUNDA","TERÇA",IF(A25="SEGUNDA","TERÇA",IF(A25="TERÇA","QUARTA",IF(A25="QUARTA","QUINTA",IF(A25="QUINTA","SEXTA",IF(A25="SEXTA","SÁBADO","ERRO"))))))))</f>
        <v>SÁBADO</v>
      </c>
      <c r="B29" s="46"/>
      <c r="C29" s="7"/>
      <c r="D29" s="49" t="str">
        <f ca="1">_xlfn.LET(_xlpm.a,A27,_xlpm.c,C29,_xlpm.x,$X$5,_xlpm.y,$Y$5,_xlpm.limInf,$B$51,_xlpm.limSup,$C$51,_xlpm.linhaAnt,A28,IF(_xlpm.a="FÉRIAS","FRS",IF(_xlpm.a="FERIADO","FER",IF(_xlpm.a="NTRAB","NTB",IF(AND(_xlpm.a="ATESTADO",_xlpm.c=""),"ATD",IF(_xlpm.c&lt;&gt;"",IF(_xlpm.c&lt;=_xlpm.x,IF(_xlpm.c&gt;_xlpm.y,"DP","OK"),"ATR"),IF(_xlpm.linhaAnt&lt;_xlpm.limInf,"FAL","")))))))</f>
        <v>FAL</v>
      </c>
      <c r="E29" s="192" t="str">
        <f>IFERROR(IF(C29="","",IF(ABS((INT($Y$5/100)*60+MOD($Y$5,100))-(INT(C29/100)*60+MOD(C29,100)))&lt;=5,0,(INT($Y$5/100)*60+MOD($Y$5,100))-(INT(C29/100)*60+MOD(C29,100)))),"")</f>
        <v/>
      </c>
      <c r="F29" s="41" t="str">
        <f>IF(F25="SÁBADO","DOMINGO",IF(F25="DOMINGO","SEGUNDA",IF(F25="SEGUNDA","TERÇA",IF(F25="SEGUNDA","TERÇA",IF(F25="TERÇA","QUARTA",IF(F25="QUARTA","QUINTA",IF(F25="QUINTA","SEXTA",IF(F25="SEXTA","SÁBADO","ERRO"))))))))</f>
        <v>TERÇA</v>
      </c>
      <c r="G29" s="258" t="s">
        <v>16</v>
      </c>
      <c r="H29" s="259"/>
      <c r="I29" s="259"/>
      <c r="J29" s="176" t="str">
        <f>IFERROR(IF(H29="","",IF(ABS((INT($Y$5/100)*60+MOD($Y$5,100))-(INT(H29/100)*60+MOD(H29,100)))&lt;=5,0,(INT($Y$5/100)*60+MOD($Y$5,100))-(INT(H29/100)*60+MOD(H29,100)))),"")</f>
        <v/>
      </c>
      <c r="K29" s="41" t="str">
        <f>IF(K25="SÁBADO","DOMINGO",IF(K25="DOMINGO","SEGUNDA",IF(K25="SEGUNDA","TERÇA",IF(K25="SEGUNDA","TERÇA",IF(K25="TERÇA","QUARTA",IF(K25="QUARTA","QUINTA",IF(K25="QUINTA","SEXTA",IF(K25="SEXTA","SÁBADO","ERRO"))))))))</f>
        <v>SEXTA</v>
      </c>
      <c r="L29" s="46"/>
      <c r="M29" s="7"/>
      <c r="N29" s="49" t="str">
        <f ca="1">_xlfn.LET(_xlpm.a,K27,_xlpm.c,M29,_xlpm.x,$X$5,_xlpm.y,$Y$5,_xlpm.limInf,$B$51,_xlpm.limSup,$C$51,_xlpm.linhaAnt,K28,IF(_xlpm.a="FÉRIAS","FRS",IF(_xlpm.a="FERIADO","FER",IF(_xlpm.a="NTRAB","NTB",IF(AND(_xlpm.a="ATESTADO",_xlpm.c=""),"ATD",IF(_xlpm.c&lt;&gt;"",IF(_xlpm.c&lt;=_xlpm.x,IF(_xlpm.c&gt;_xlpm.y,"DP","OK"),"ATR"),IF(_xlpm.linhaAnt&lt;_xlpm.limInf,"FAL","")))))))</f>
        <v/>
      </c>
      <c r="O29" s="192" t="str">
        <f>IF($N$47&lt;&gt;"SIM","",IFERROR(IF(TRIM(M29&amp;"")="","",_xlfn.LET(_xlpm.v,VALUE(TRIM(M29&amp;"")),_xlpm.alvo,(INT($Y$5/100)*60+MOD($Y$5,100)),_xlpm.real,(INT(_xlpm.v/100)*60+MOD(_xlpm.v,100)),_xlpm.dif,_xlpm.alvo-_xlpm.real,IF(ABS(_xlpm.dif)&lt;=5,0,_xlpm.dif))),"ER"))</f>
        <v/>
      </c>
      <c r="P29" s="236"/>
      <c r="Q29" s="235"/>
      <c r="R29" s="190"/>
      <c r="S29" s="239" t="str">
        <f t="shared" si="0"/>
        <v/>
      </c>
      <c r="T29" s="233" t="str">
        <f t="shared" si="1"/>
        <v/>
      </c>
      <c r="U29" s="5"/>
      <c r="V29" s="5"/>
      <c r="W29" s="5"/>
    </row>
    <row r="30" spans="1:26" x14ac:dyDescent="0.25">
      <c r="A30" s="38"/>
      <c r="B30" s="46"/>
      <c r="C30" s="7"/>
      <c r="D30" s="49" t="str">
        <f ca="1">_xlfn.LET(_xlpm.a,A27,_xlpm.c,C30,_xlpm.x,$X$6,_xlpm.limInf,$B$51,_xlpm.limSup,$C$51,_xlpm.linhaAnt,A28,IF(_xlpm.a="FÉRIAS","FRS",IF(_xlpm.a="FERIADO","FER",IF(_xlpm.a="NTRAB","NTB",IF(AND(_xlpm.a="ATESTADO",_xlpm.c=""),"ATD",IF(_xlpm.c&lt;&gt;"",IF(_xlpm.c&gt;=_xlpm.x,"OK","ANT"),IF(_xlpm.linhaAnt&lt;_xlpm.limInf,"FAL","")))))))</f>
        <v>FAL</v>
      </c>
      <c r="E30" s="192" t="str">
        <f>IFERROR(IF(C30="","",IF(ABS((INT($X$6/100)*60+MOD($X$6,100))-(INT(C30/100)*60+MOD(C30,100)))&lt;=5,0,(INT($X$6/100)*60+MOD($X$6,100))-(INT(C30/100)*60+MOD(C30,100))))*-1,"")</f>
        <v/>
      </c>
      <c r="F30" s="38"/>
      <c r="G30" s="258"/>
      <c r="H30" s="259"/>
      <c r="I30" s="259"/>
      <c r="J30" s="176" t="str">
        <f>IFERROR(IF(H30="","",IF(ABS((INT($X$6/100)*60+MOD($X$6,100))-(INT(H30/100)*60+MOD(H30,100)))&lt;=5,0,(INT($X$6/100)*60+MOD($X$6,100))-(INT(H30/100)*60+MOD(H30,100))))*-1,"")</f>
        <v/>
      </c>
      <c r="K30" s="38"/>
      <c r="L30" s="46"/>
      <c r="M30" s="7"/>
      <c r="N30" s="49" t="str">
        <f ca="1">_xlfn.LET(_xlpm.a,K27,_xlpm.c,M30,_xlpm.x,$X$6,_xlpm.limInf,$B$51,_xlpm.limSup,$C$51,_xlpm.linhaAnt,K28,IF(_xlpm.a="FÉRIAS","FRS",IF(_xlpm.a="FERIADO","FER",IF(_xlpm.a="NTRAB","NTB",IF(AND(_xlpm.a="ATESTADO",_xlpm.c=""),"ATD",IF(_xlpm.c&lt;&gt;"",IF(_xlpm.c&gt;=_xlpm.x,"OK","ANT"),IF(_xlpm.linhaAnt&lt;_xlpm.limInf,"FAL","")))))))</f>
        <v/>
      </c>
      <c r="O30" s="192" t="str">
        <f>IF($N$47&lt;&gt;"SIM","",IFERROR(IF(TRIM(M30&amp;"")="","",_xlfn.LET(_xlpm.v,VALUE(TRIM(M30&amp;"")),_xlpm.alvo,(INT($X$6/100)*60+MOD($X$6,100)),_xlpm.real,(INT(_xlpm.v/100)*60+MOD(_xlpm.v,100)),_xlpm.dif,_xlpm.alvo-_xlpm.real,IF(ABS(_xlpm.dif)&lt;=5,0,_xlpm.dif))*-1),"ER"))</f>
        <v/>
      </c>
      <c r="P30" s="236"/>
      <c r="Q30" s="235"/>
      <c r="R30" s="190"/>
      <c r="S30" s="239" t="str">
        <f t="shared" si="0"/>
        <v/>
      </c>
      <c r="T30" s="233" t="str">
        <f t="shared" si="1"/>
        <v/>
      </c>
      <c r="U30" s="5"/>
      <c r="V30" s="5"/>
      <c r="W30" s="5"/>
    </row>
    <row r="31" spans="1:26" ht="15" customHeight="1" x14ac:dyDescent="0.25">
      <c r="A31" s="12"/>
      <c r="B31" s="47"/>
      <c r="C31" s="48"/>
      <c r="D31" s="50" t="str">
        <f ca="1">_xlfn.LET(_xlpm.a,A31,_xlpm.c,C31,_xlpm.x,$X$3,_xlpm.y,$Y$3,_xlpm.limInf,$B$51,_xlpm.limSup,$C$51,_xlpm.linhaAnt,A32,IF(_xlpm.a="FÉRIAS","FRS",IF(_xlpm.a="FERIADO","FER",IF(_xlpm.a="NTRAB","NTB",IF(AND(_xlpm.a="ATESTADO",_xlpm.c=""),"ATD",IF(_xlpm.c&lt;&gt;"",IF(_xlpm.c&lt;=_xlpm.x,IF(_xlpm.c&gt;_xlpm.y,"DP","OK"),"ATR"),IF(_xlpm.linhaAnt&lt;_xlpm.limInf,"FAL","")))))))</f>
        <v>FAL</v>
      </c>
      <c r="E31" s="192" t="str">
        <f>IFERROR(IF(C31="","",IF(A33="SÁBADO",IF(ABS((INT($Y$8/100)*60+MOD($Y$8,100))-(INT(C31/100)*60+MOD(C31,100)))&lt;=5,0,(INT($Y$8/100)*60+MOD($Y$8,100))-(INT(C31/100)*60+MOD(C31,100))),IF(ABS((INT($Y$3/100)*60+MOD($Y$3,100))-(INT(C31/100)*60+MOD(C31,100)))&lt;=5,0,(INT($Y$3/100)*60+MOD($Y$3,100))-(INT(C31/100)*60+MOD(C31,100))))),"")</f>
        <v/>
      </c>
      <c r="F31" s="12"/>
      <c r="G31" s="272" t="s">
        <v>10</v>
      </c>
      <c r="H31" s="273"/>
      <c r="I31" s="273"/>
      <c r="J31" s="176" t="str">
        <f>IFERROR(IF(H31="","",IF(F33="SÁBADO",IF(ABS((INT($Y$8/100)*60+MOD($Y$8,100))-(INT(H31/100)*60+MOD(H31,100)))&lt;=5,0,(INT($Y$8/100)*60+MOD($Y$8,100))-(INT(H31/100)*60+MOD(H31,100))),IF(ABS((INT($Y$3/100)*60+MOD($Y$3,100))-(INT(H31/100)*60+MOD(H31,100)))&lt;=5,0,(INT($Y$3/100)*60+MOD($Y$3,100))-(INT(H31/100)*60+MOD(H31,100))))),"")</f>
        <v/>
      </c>
      <c r="K31" s="12"/>
      <c r="L31" s="47"/>
      <c r="M31" s="48"/>
      <c r="N31" s="50" t="str">
        <f ca="1">_xlfn.LET(_xlpm.a,K31,_xlpm.c,M31,_xlpm.x,$X$3,_xlpm.y,$Y$3,_xlpm.limInf,$B$51,_xlpm.limSup,$C$51,_xlpm.linhaAnt,K32,IF(_xlpm.a="FÉRIAS","FRS",IF(_xlpm.a="FERIADO","FER",IF(_xlpm.a="NTRAB","NTB",IF(AND(_xlpm.a="ATESTADO",_xlpm.c=""),"ATD",IF(_xlpm.c&lt;&gt;"",IF(_xlpm.c&lt;=_xlpm.x,IF(_xlpm.c&gt;_xlpm.y,"DP","OK"),"ATR"),IF(_xlpm.linhaAnt&lt;_xlpm.limInf,"FAL","")))))))</f>
        <v/>
      </c>
      <c r="O31" s="192" t="str">
        <f>IF($N$47&lt;&gt;"SIM","",IFERROR(IF(TRIM(M31&amp;"")="","",_xlfn.LET(_xlpm.v,VALUE(TRIM(M31&amp;"")),_xlpm.alvo,IF(K33="SÁBADO",(INT($Y$8/100)*60+MOD($Y$8,100)),(INT($Y$3/100)*60+MOD($Y$3,100))),_xlpm.real,(INT(_xlpm.v/100)*60+MOD(_xlpm.v,100)),_xlpm.dif,_xlpm.alvo-_xlpm.real,IF(ABS(_xlpm.dif)&lt;=5,0,_xlpm.dif))),"ER"))</f>
        <v/>
      </c>
      <c r="P31" s="236"/>
      <c r="Q31" s="235"/>
      <c r="R31" s="190"/>
      <c r="S31" s="239" t="str">
        <f t="shared" si="0"/>
        <v/>
      </c>
      <c r="T31" s="233" t="str">
        <f t="shared" si="1"/>
        <v/>
      </c>
      <c r="U31" s="5"/>
      <c r="V31" s="5"/>
      <c r="W31" s="5"/>
    </row>
    <row r="32" spans="1:26" x14ac:dyDescent="0.25">
      <c r="A32" s="42">
        <f ca="1">IF($B$51=8,"HOJE",8)</f>
        <v>8</v>
      </c>
      <c r="B32" s="47"/>
      <c r="C32" s="48"/>
      <c r="D32" s="50" t="str">
        <f ca="1">_xlfn.LET(_xlpm.a,A31,_xlpm.c,C32,_xlpm.x,$X$4,_xlpm.limInf,$B$51,_xlpm.limSup,$C$51,_xlpm.linhaAnt,A32,IF(_xlpm.a="FÉRIAS","FRS",IF(_xlpm.a="FERIADO","FER",IF(_xlpm.a="NTRAB","NTB",IF(AND(_xlpm.a="ATESTADO",_xlpm.c=""),"ATD",IF(_xlpm.c&lt;&gt;"",IF(_xlpm.c&gt;=_xlpm.x,"OK","ANT"),IF(_xlpm.linhaAnt&lt;_xlpm.limInf,"FAL","")))))))</f>
        <v>FAL</v>
      </c>
      <c r="E32" s="192" t="str">
        <f>IFERROR(IF(C32="","",IF(ABS((INT($X$4/100)*60+MOD($X$4,100))-(INT(C32/100)*60+MOD(C32,100)))&lt;=5,0,(INT($X$4/100)*60+MOD($X$4,100))-(INT(C32/100)*60+MOD(C32,100))))*-1,"")</f>
        <v/>
      </c>
      <c r="F32" s="42">
        <f ca="1">IF($B$51=18,"HOJE",18)</f>
        <v>18</v>
      </c>
      <c r="G32" s="272"/>
      <c r="H32" s="273"/>
      <c r="I32" s="273"/>
      <c r="J32" s="176" t="str">
        <f>IFERROR(IF(H32="","",IF(ABS((INT($X$4/100)*60+MOD($X$4,100))-(INT(H32/100)*60+MOD(H32,100)))&lt;=5,0,(INT($X$4/100)*60+MOD($X$4,100))-(INT(H32/100)*60+MOD(H32,100))))*-1,"")</f>
        <v/>
      </c>
      <c r="K32" s="42">
        <f ca="1">IF($B$51=28,"HOJE",28)</f>
        <v>28</v>
      </c>
      <c r="L32" s="47"/>
      <c r="M32" s="48"/>
      <c r="N32" s="50" t="str">
        <f ca="1">_xlfn.LET(_xlpm.a,K31,_xlpm.c,M32,_xlpm.x,$X$4,_xlpm.limInf,$B$51,_xlpm.limSup,$C$51,_xlpm.linhaAnt,K32,IF(_xlpm.a="FÉRIAS","FRS",IF(_xlpm.a="FERIADO","FER",IF(_xlpm.a="NTRAB","NTB",IF(AND(_xlpm.a="ATESTADO",_xlpm.c=""),"ATD",IF(_xlpm.c&lt;&gt;"",IF(_xlpm.c&gt;=_xlpm.x,"OK","ANT"),IF(_xlpm.linhaAnt&lt;_xlpm.limInf,"FAL","")))))))</f>
        <v/>
      </c>
      <c r="O32" s="192" t="str">
        <f>IF($N$47&lt;&gt;"SIM","",IFERROR(IF(TRIM(M32&amp;"")="","",_xlfn.LET(_xlpm.v,VALUE(TRIM(M32&amp;"")),_xlpm.alvo,(INT($X$4/100)*60+MOD($X$4,100)),_xlpm.real,(INT(_xlpm.v/100)*60+MOD(_xlpm.v,100)),_xlpm.dif,_xlpm.alvo-_xlpm.real,IF(ABS(_xlpm.dif)&lt;=5,0,_xlpm.dif))*-1),"ER"))</f>
        <v/>
      </c>
      <c r="P32" s="236"/>
      <c r="Q32" s="235"/>
      <c r="R32" s="190"/>
      <c r="S32" s="239" t="str">
        <f t="shared" si="0"/>
        <v/>
      </c>
      <c r="T32" s="233" t="str">
        <f t="shared" si="1"/>
        <v/>
      </c>
      <c r="U32" s="5"/>
      <c r="V32" s="5"/>
      <c r="W32" s="5"/>
    </row>
    <row r="33" spans="1:23" x14ac:dyDescent="0.25">
      <c r="A33" s="42" t="str">
        <f>IF(A29="SÁBADO","DOMINGO",IF(A29="DOMINGO","SEGUNDA",IF(A29="SEGUNDA","TERÇA",IF(A29="SEGUNDA","TERÇA",IF(A29="TERÇA","QUARTA",IF(A29="QUARTA","QUINTA",IF(A29="QUINTA","SEXTA",IF(A29="SEXTA","SÁBADO","ERRO"))))))))</f>
        <v>DOMINGO</v>
      </c>
      <c r="B33" s="47"/>
      <c r="C33" s="48"/>
      <c r="D33" s="50" t="str">
        <f ca="1">_xlfn.LET(_xlpm.a,A31,_xlpm.c,C33,_xlpm.x,$X$5,_xlpm.y,$Y$5,_xlpm.limInf,$B$51,_xlpm.limSup,$C$51,_xlpm.linhaAnt,A32,IF(_xlpm.a="FÉRIAS","FRS",IF(_xlpm.a="FERIADO","FER",IF(_xlpm.a="NTRAB","NTB",IF(AND(_xlpm.a="ATESTADO",_xlpm.c=""),"ATD",IF(_xlpm.c&lt;&gt;"",IF(_xlpm.c&lt;=_xlpm.x,IF(_xlpm.c&gt;_xlpm.y,"DP","OK"),"ATR"),IF(_xlpm.linhaAnt&lt;_xlpm.limInf,"FAL","")))))))</f>
        <v>FAL</v>
      </c>
      <c r="E33" s="192" t="str">
        <f>IFERROR(IF(C33="","",IF(ABS((INT($Y$5/100)*60+MOD($Y$5,100))-(INT(C33/100)*60+MOD(C33,100)))&lt;=5,0,(INT($Y$5/100)*60+MOD($Y$5,100))-(INT(C33/100)*60+MOD(C33,100)))),"")</f>
        <v/>
      </c>
      <c r="F33" s="42" t="str">
        <f>IF(F29="SÁBADO","DOMINGO",IF(F29="DOMINGO","SEGUNDA",IF(F29="SEGUNDA","TERÇA",IF(F29="SEGUNDA","TERÇA",IF(F29="TERÇA","QUARTA",IF(F29="QUARTA","QUINTA",IF(F29="QUINTA","SEXTA",IF(F29="SEXTA","SÁBADO","ERRO"))))))))</f>
        <v>QUARTA</v>
      </c>
      <c r="G33" s="272"/>
      <c r="H33" s="273"/>
      <c r="I33" s="273"/>
      <c r="J33" s="176" t="str">
        <f>IFERROR(IF(H33="","",IF(ABS((INT($Y$5/100)*60+MOD($Y$5,100))-(INT(H33/100)*60+MOD(H33,100)))&lt;=5,0,(INT($Y$5/100)*60+MOD($Y$5,100))-(INT(H33/100)*60+MOD(H33,100)))),"")</f>
        <v/>
      </c>
      <c r="K33" s="42" t="str">
        <f>IF(K29="SÁBADO","DOMINGO",IF(K29="DOMINGO","SEGUNDA",IF(K29="SEGUNDA","TERÇA",IF(K29="SEGUNDA","TERÇA",IF(K29="TERÇA","QUARTA",IF(K29="QUARTA","QUINTA",IF(K29="QUINTA","SEXTA",IF(K29="SEXTA","SÁBADO","ERRO"))))))))</f>
        <v>SÁBADO</v>
      </c>
      <c r="L33" s="47"/>
      <c r="M33" s="48"/>
      <c r="N33" s="50" t="str">
        <f ca="1">_xlfn.LET(_xlpm.a,K31,_xlpm.c,M33,_xlpm.x,$X$5,_xlpm.y,$Y$5,_xlpm.limInf,$B$51,_xlpm.limSup,$C$51,_xlpm.linhaAnt,K32,IF(_xlpm.a="FÉRIAS","FRS",IF(_xlpm.a="FERIADO","FER",IF(_xlpm.a="NTRAB","NTB",IF(AND(_xlpm.a="ATESTADO",_xlpm.c=""),"ATD",IF(_xlpm.c&lt;&gt;"",IF(_xlpm.c&lt;=_xlpm.x,IF(_xlpm.c&gt;_xlpm.y,"DP","OK"),"ATR"),IF(_xlpm.linhaAnt&lt;_xlpm.limInf,"FAL","")))))))</f>
        <v/>
      </c>
      <c r="O33" s="192" t="str">
        <f>IF($N$47&lt;&gt;"SIM","",IFERROR(IF(TRIM(M33&amp;"")="","",_xlfn.LET(_xlpm.v,VALUE(TRIM(M33&amp;"")),_xlpm.alvo,(INT($Y$5/100)*60+MOD($Y$5,100)),_xlpm.real,(INT(_xlpm.v/100)*60+MOD(_xlpm.v,100)),_xlpm.dif,_xlpm.alvo-_xlpm.real,IF(ABS(_xlpm.dif)&lt;=5,0,_xlpm.dif))),"ER"))</f>
        <v/>
      </c>
      <c r="P33" s="231"/>
      <c r="Q33" s="235"/>
      <c r="R33" s="190"/>
      <c r="S33" s="239" t="str">
        <f t="shared" si="0"/>
        <v/>
      </c>
      <c r="T33" s="233" t="str">
        <f t="shared" si="1"/>
        <v/>
      </c>
      <c r="U33" s="5"/>
      <c r="V33" s="5"/>
      <c r="W33" s="5"/>
    </row>
    <row r="34" spans="1:23" x14ac:dyDescent="0.25">
      <c r="A34" s="82"/>
      <c r="B34" s="47"/>
      <c r="C34" s="48"/>
      <c r="D34" s="50" t="str">
        <f ca="1">_xlfn.LET(_xlpm.a,A31,_xlpm.c,C34,_xlpm.x,$X$6,_xlpm.limInf,$B$51,_xlpm.limSup,$C$51,_xlpm.linhaAnt,A32,IF(_xlpm.a="FÉRIAS","FRS",IF(_xlpm.a="FERIADO","FER",IF(_xlpm.a="NTRAB","NTB",IF(AND(_xlpm.a="ATESTADO",_xlpm.c=""),"ATD",IF(_xlpm.c&lt;&gt;"",IF(_xlpm.c&gt;=_xlpm.x,"OK","ANT"),IF(_xlpm.linhaAnt&lt;_xlpm.limInf,"FAL","")))))))</f>
        <v>FAL</v>
      </c>
      <c r="E34" s="192" t="str">
        <f>IFERROR(IF(C34="","",IF(ABS((INT($X$6/100)*60+MOD($X$6,100))-(INT(C34/100)*60+MOD(C34,100)))&lt;=5,0,(INT($X$6/100)*60+MOD($X$6,100))-(INT(C34/100)*60+MOD(C34,100))))*-1,"")</f>
        <v/>
      </c>
      <c r="F34" s="82"/>
      <c r="G34" s="272"/>
      <c r="H34" s="273"/>
      <c r="I34" s="273"/>
      <c r="J34" s="176" t="str">
        <f>IFERROR(IF(H34="","",IF(ABS((INT($X$6/100)*60+MOD($X$6,100))-(INT(H34/100)*60+MOD(H34,100)))&lt;=5,0,(INT($X$6/100)*60+MOD($X$6,100))-(INT(H34/100)*60+MOD(H34,100))))*-1,"")</f>
        <v/>
      </c>
      <c r="K34" s="40" t="b">
        <v>1</v>
      </c>
      <c r="L34" s="47"/>
      <c r="M34" s="48"/>
      <c r="N34" s="50" t="str">
        <f ca="1">_xlfn.LET(_xlpm.a,K31,_xlpm.c,M34,_xlpm.x,$X$6,_xlpm.limInf,$B$51,_xlpm.limSup,$C$51,_xlpm.linhaAnt,K32,IF(_xlpm.a="FÉRIAS","FRS",IF(_xlpm.a="FERIADO","FER",IF(_xlpm.a="NTRAB","NTB",IF(AND(_xlpm.a="ATESTADO",_xlpm.c=""),"ATD",IF(_xlpm.c&lt;&gt;"",IF(_xlpm.c&gt;=_xlpm.x,"OK","ANT"),IF(_xlpm.linhaAnt&lt;_xlpm.limInf,"FAL","")))))))</f>
        <v/>
      </c>
      <c r="O34" s="192" t="str">
        <f>IF($N$47&lt;&gt;"SIM","",IFERROR(IF(TRIM(M34&amp;"")="","",_xlfn.LET(_xlpm.v,VALUE(TRIM(M34&amp;"")),_xlpm.alvo,(INT($X$6/100)*60+MOD($X$6,100)),_xlpm.real,(INT(_xlpm.v/100)*60+MOD(_xlpm.v,100)),_xlpm.dif,_xlpm.alvo-_xlpm.real,IF(ABS(_xlpm.dif)&lt;=5,0,_xlpm.dif))*-1),"ER"))</f>
        <v/>
      </c>
      <c r="P34" s="231"/>
      <c r="Q34" s="235"/>
      <c r="R34" s="190"/>
      <c r="S34" s="239" t="str">
        <f t="shared" si="0"/>
        <v/>
      </c>
      <c r="T34" s="233" t="str">
        <f t="shared" si="1"/>
        <v/>
      </c>
      <c r="U34" s="5"/>
      <c r="V34" s="5"/>
      <c r="W34" s="5"/>
    </row>
    <row r="35" spans="1:23" ht="15" customHeight="1" x14ac:dyDescent="0.25">
      <c r="A35" s="11"/>
      <c r="B35" s="46"/>
      <c r="C35" s="7"/>
      <c r="D35" s="49" t="str">
        <f ca="1">_xlfn.LET(_xlpm.a,A35,_xlpm.c,C35,_xlpm.x,$X$3,_xlpm.y,$Y$3,_xlpm.limInf,$B$51,_xlpm.limSup,$C$51,_xlpm.linhaAnt,A36,IF(_xlpm.a="FÉRIAS","FRS",IF(_xlpm.a="FERIADO","FER",IF(_xlpm.a="NTRAB","NTB",IF(AND(_xlpm.a="ATESTADO",_xlpm.c=""),"ATD",IF(_xlpm.c&lt;&gt;"",IF(_xlpm.c&lt;=_xlpm.x,IF(_xlpm.c&gt;_xlpm.y,"DP","OK"),"ATR"),IF(_xlpm.linhaAnt&lt;_xlpm.limInf,"FAL","")))))))</f>
        <v>FAL</v>
      </c>
      <c r="E35" s="192" t="str">
        <f>IFERROR(IF(C35="","",IF(A37="SÁBADO",IF(ABS((INT($Y$8/100)*60+MOD($Y$8,100))-(INT(C35/100)*60+MOD(C35,100)))&lt;=5,0,(INT($Y$8/100)*60+MOD($Y$8,100))-(INT(C35/100)*60+MOD(C35,100))),IF(ABS((INT($Y$3/100)*60+MOD($Y$3,100))-(INT(C35/100)*60+MOD(C35,100)))&lt;=5,0,(INT($Y$3/100)*60+MOD($Y$3,100))-(INT(C35/100)*60+MOD(C35,100))))),"")</f>
        <v/>
      </c>
      <c r="F35" s="11"/>
      <c r="G35" s="46"/>
      <c r="H35" s="7"/>
      <c r="I35" s="49" t="str">
        <f ca="1">_xlfn.LET(_xlpm.a,F35,_xlpm.c,H35,_xlpm.x,$X$3,_xlpm.y,$Y$3,_xlpm.limInf,$B$51,_xlpm.limSup,$C$51,_xlpm.linhaAnt,F36,IF(_xlpm.a="FÉRIAS","FRS",IF(_xlpm.a="FERIADO","FER",IF(_xlpm.a="NTRAB","NTB",IF(AND(_xlpm.a="ATESTADO",_xlpm.c=""),"ATD",IF(_xlpm.c&lt;&gt;"",IF(_xlpm.c&lt;=_xlpm.x,IF(_xlpm.c&gt;_xlpm.y,"DP","OK"),"ATR"),IF(_xlpm.linhaAnt&lt;_xlpm.limInf,"FAL","")))))))</f>
        <v/>
      </c>
      <c r="J35" s="176" t="str">
        <f>IFERROR(IF(H35="","",IF(F37="SÁBADO",IF(ABS((INT($Y$8/100)*60+MOD($Y$8,100))-(INT(H35/100)*60+MOD(H35,100)))&lt;=5,0,(INT($Y$8/100)*60+MOD($Y$8,100))-(INT(H35/100)*60+MOD(H35,100))),IF(ABS((INT($Y$3/100)*60+MOD($Y$3,100))-(INT(H35/100)*60+MOD(H35,100)))&lt;=5,0,(INT($Y$3/100)*60+MOD($Y$3,100))-(INT(H35/100)*60+MOD(H35,100))))),"")</f>
        <v/>
      </c>
      <c r="K35" s="11"/>
      <c r="L35" s="46"/>
      <c r="M35" s="7"/>
      <c r="N35" s="49" t="str">
        <f ca="1">_xlfn.LET(_xlpm.a,K35,_xlpm.c,M35,_xlpm.x,$X$3,_xlpm.y,$Y$3,_xlpm.limInf,$B$51,_xlpm.limSup,$C$51,_xlpm.linhaAnt,K36,IF(_xlpm.a="FÉRIAS","FRS",IF(_xlpm.a="FERIADO","FER",IF(_xlpm.a="NTRAB","NTB",IF(AND(_xlpm.a="ATESTADO",_xlpm.c=""),"ATD",IF(_xlpm.c&lt;&gt;"",IF(_xlpm.c&lt;=_xlpm.x,IF(_xlpm.c&gt;_xlpm.y,"DP","OK"),"ATR"),IF(_xlpm.linhaAnt&lt;_xlpm.limInf,"FAL","")))))))</f>
        <v/>
      </c>
      <c r="O35" s="192" t="str">
        <f>IF($N$47&lt;&gt;"SIM","",IFERROR(IF(TRIM(M35&amp;"")="","",_xlfn.LET(_xlpm.v,VALUE(TRIM(M35&amp;"")),_xlpm.alvo,IF(K37="SÁBADO",(INT($Y$8/100)*60+MOD($Y$8,100)),(INT($Y$3/100)*60+MOD($Y$3,100))),_xlpm.real,(INT(_xlpm.v/100)*60+MOD(_xlpm.v,100)),_xlpm.dif,_xlpm.alvo-_xlpm.real,IF(ABS(_xlpm.dif)&lt;=5,0,_xlpm.dif))),"ER"))</f>
        <v/>
      </c>
      <c r="P35" s="231"/>
      <c r="Q35" s="235"/>
      <c r="R35" s="190"/>
      <c r="S35" s="239" t="str">
        <f t="shared" si="0"/>
        <v/>
      </c>
      <c r="T35" s="233" t="str">
        <f t="shared" si="1"/>
        <v/>
      </c>
      <c r="U35" s="5"/>
      <c r="V35" s="5"/>
      <c r="W35" s="5"/>
    </row>
    <row r="36" spans="1:23" x14ac:dyDescent="0.25">
      <c r="A36" s="41">
        <f ca="1">IF($B$51=9,"HOJE",9)</f>
        <v>9</v>
      </c>
      <c r="B36" s="46"/>
      <c r="C36" s="7"/>
      <c r="D36" s="49" t="str">
        <f ca="1">_xlfn.LET(_xlpm.a,A35,_xlpm.c,C36,_xlpm.x,$X$4,_xlpm.limInf,$B$51,_xlpm.limSup,$C$51,_xlpm.linhaAnt,A36,IF(_xlpm.a="FÉRIAS","FRS",IF(_xlpm.a="FERIADO","FER",IF(_xlpm.a="NTRAB","NTB",IF(AND(_xlpm.a="ATESTADO",_xlpm.c=""),"ATD",IF(_xlpm.c&lt;&gt;"",IF(_xlpm.c&gt;=_xlpm.x,"OK","ANT"),IF(_xlpm.linhaAnt&lt;_xlpm.limInf,"FAL","")))))))</f>
        <v>FAL</v>
      </c>
      <c r="E36" s="192" t="str">
        <f>IFERROR(IF(C36="","",IF(ABS((INT($X$4/100)*60+MOD($X$4,100))-(INT(C36/100)*60+MOD(C36,100)))&lt;=5,0,(INT($X$4/100)*60+MOD($X$4,100))-(INT(C36/100)*60+MOD(C36,100))))*-1,"")</f>
        <v/>
      </c>
      <c r="F36" s="41">
        <f ca="1">IF($B$51=19,"HOJE",19)</f>
        <v>19</v>
      </c>
      <c r="G36" s="46"/>
      <c r="H36" s="7"/>
      <c r="I36" s="49" t="str">
        <f ca="1">_xlfn.LET(_xlpm.a,F35,_xlpm.c,H36,_xlpm.x,$X$4,_xlpm.limInf,$B$51,_xlpm.limSup,$C$51,_xlpm.linhaAnt,F36,IF(_xlpm.a="FÉRIAS","FRS",IF(_xlpm.a="FERIADO","FER",IF(_xlpm.a="NTRAB","NTB",IF(AND(_xlpm.a="ATESTADO",_xlpm.c=""),"ATD",IF(_xlpm.c&lt;&gt;"",IF(_xlpm.c&gt;=_xlpm.x,"OK","ANT"),IF(_xlpm.linhaAnt&lt;_xlpm.limInf,"FAL","")))))))</f>
        <v/>
      </c>
      <c r="J36" s="176" t="str">
        <f>IFERROR(IF(H36="","",IF(ABS((INT($X$4/100)*60+MOD($X$4,100))-(INT(H36/100)*60+MOD(H36,100)))&lt;=5,0,(INT($X$4/100)*60+MOD($X$4,100))-(INT(H36/100)*60+MOD(H36,100))))*-1,"")</f>
        <v/>
      </c>
      <c r="K36" s="37">
        <f ca="1">IF($B$51=29,"HOJE",29)</f>
        <v>29</v>
      </c>
      <c r="L36" s="46"/>
      <c r="M36" s="7"/>
      <c r="N36" s="49" t="str">
        <f ca="1">_xlfn.LET(_xlpm.a,K35,_xlpm.c,M36,_xlpm.x,$X$4,_xlpm.limInf,$B$51,_xlpm.limSup,$C$51,_xlpm.linhaAnt,K36,IF(_xlpm.a="FÉRIAS","FRS",IF(_xlpm.a="FERIADO","FER",IF(_xlpm.a="NTRAB","NTB",IF(AND(_xlpm.a="ATESTADO",_xlpm.c=""),"ATD",IF(_xlpm.c&lt;&gt;"",IF(_xlpm.c&gt;=_xlpm.x,"OK","ANT"),IF(_xlpm.linhaAnt&lt;_xlpm.limInf,"FAL","")))))))</f>
        <v/>
      </c>
      <c r="O36" s="192" t="str">
        <f>IF($N$47&lt;&gt;"SIM","",IFERROR(IF(TRIM(M36&amp;"")="","",_xlfn.LET(_xlpm.v,VALUE(TRIM(M36&amp;"")),_xlpm.alvo,(INT($X$4/100)*60+MOD($X$4,100)),_xlpm.real,(INT(_xlpm.v/100)*60+MOD(_xlpm.v,100)),_xlpm.dif,_xlpm.alvo-_xlpm.real,IF(ABS(_xlpm.dif)&lt;=5,0,_xlpm.dif))*-1),"ER"))</f>
        <v/>
      </c>
      <c r="P36" s="231"/>
      <c r="Q36" s="235"/>
      <c r="R36" s="190"/>
      <c r="S36" s="239" t="str">
        <f t="shared" si="0"/>
        <v/>
      </c>
      <c r="T36" s="233" t="str">
        <f t="shared" si="1"/>
        <v/>
      </c>
      <c r="U36" s="5"/>
      <c r="V36" s="5"/>
      <c r="W36" s="5"/>
    </row>
    <row r="37" spans="1:23" x14ac:dyDescent="0.25">
      <c r="A37" s="41" t="str">
        <f>IF(A33="SÁBADO","DOMINGO",IF(A33="DOMINGO","SEGUNDA",IF(A33="SEGUNDA","TERÇA",IF(A33="SEGUNDA","TERÇA",IF(A33="TERÇA","QUARTA",IF(A33="QUARTA","QUINTA",IF(A33="QUINTA","SEXTA",IF(A33="SEXTA","SÁBADO","ERRO"))))))))</f>
        <v>SEGUNDA</v>
      </c>
      <c r="B37" s="46"/>
      <c r="C37" s="7"/>
      <c r="D37" s="49" t="str">
        <f ca="1">_xlfn.LET(_xlpm.a,A35,_xlpm.c,C37,_xlpm.x,$X$5,_xlpm.y,$Y$5,_xlpm.limInf,$B$51,_xlpm.limSup,$C$51,_xlpm.linhaAnt,A36,IF(_xlpm.a="FÉRIAS","FRS",IF(_xlpm.a="FERIADO","FER",IF(_xlpm.a="NTRAB","NTB",IF(AND(_xlpm.a="ATESTADO",_xlpm.c=""),"ATD",IF(_xlpm.c&lt;&gt;"",IF(_xlpm.c&lt;=_xlpm.x,IF(_xlpm.c&gt;_xlpm.y,"DP","OK"),"ATR"),IF(_xlpm.linhaAnt&lt;_xlpm.limInf,"FAL","")))))))</f>
        <v>FAL</v>
      </c>
      <c r="E37" s="192" t="str">
        <f>IFERROR(IF(C37="","",IF(ABS((INT($Y$5/100)*60+MOD($Y$5,100))-(INT(C37/100)*60+MOD(C37,100)))&lt;=5,0,(INT($Y$5/100)*60+MOD($Y$5,100))-(INT(C37/100)*60+MOD(C37,100)))),"")</f>
        <v/>
      </c>
      <c r="F37" s="41" t="str">
        <f>IF(F33="SÁBADO","DOMINGO",IF(F33="DOMINGO","SEGUNDA",IF(F33="SEGUNDA","TERÇA",IF(F33="SEGUNDA","TERÇA",IF(F33="TERÇA","QUARTA",IF(F33="QUARTA","QUINTA",IF(F33="QUINTA","SEXTA",IF(F33="SEXTA","SÁBADO","ERRO"))))))))</f>
        <v>QUINTA</v>
      </c>
      <c r="G37" s="46"/>
      <c r="H37" s="7"/>
      <c r="I37" s="49" t="str">
        <f ca="1">_xlfn.LET(_xlpm.a,F35,_xlpm.c,H37,_xlpm.x,$X$5,_xlpm.y,$Y$5,_xlpm.limInf,$B$51,_xlpm.limSup,$C$51,_xlpm.linhaAnt,F36,IF(_xlpm.a="FÉRIAS","FRS",IF(_xlpm.a="FERIADO","FER",IF(_xlpm.a="NTRAB","NTB",IF(AND(_xlpm.a="ATESTADO",_xlpm.c=""),"ATD",IF(_xlpm.c&lt;&gt;"",IF(_xlpm.c&lt;=_xlpm.x,IF(_xlpm.c&gt;_xlpm.y,"DP","OK"),"ATR"),IF(_xlpm.linhaAnt&lt;_xlpm.limInf,"FAL","")))))))</f>
        <v/>
      </c>
      <c r="J37" s="176" t="str">
        <f>IFERROR(IF(H37="","",IF(ABS((INT($Y$5/100)*60+MOD($Y$5,100))-(INT(H37/100)*60+MOD(H37,100)))&lt;=5,0,(INT($Y$5/100)*60+MOD($Y$5,100))-(INT(H37/100)*60+MOD(H37,100)))),"")</f>
        <v/>
      </c>
      <c r="K37" s="37" t="str">
        <f ca="1">IF(K36&gt;C53,"",IF(K33="SÁBADO","DOMINGO",IF(K33="DOMINGO","SEGUNDA",IF(K33="SEGUNDA","TERÇA",IF(K33="SEGUNDA","TERÇA",IF(K33="TERÇA","QUARTA",IF(K33="QUARTA","QUINTA",IF(K33="QUINTA","SEXTA",IF(K33="SEXTA","SÁBADO","ERRO")))))))))</f>
        <v>DOMINGO</v>
      </c>
      <c r="L37" s="46"/>
      <c r="M37" s="7"/>
      <c r="N37" s="49" t="str">
        <f ca="1">_xlfn.LET(_xlpm.a,K35,_xlpm.c,M37,_xlpm.x,$X$5,_xlpm.y,$Y$5,_xlpm.limInf,$B$51,_xlpm.limSup,$C$51,_xlpm.linhaAnt,K36,IF(_xlpm.a="FÉRIAS","FRS",IF(_xlpm.a="FERIADO","FER",IF(_xlpm.a="NTRAB","NTB",IF(AND(_xlpm.a="ATESTADO",_xlpm.c=""),"ATD",IF(_xlpm.c&lt;&gt;"",IF(_xlpm.c&lt;=_xlpm.x,IF(_xlpm.c&gt;_xlpm.y,"DP","OK"),"ATR"),IF(_xlpm.linhaAnt&lt;_xlpm.limInf,"FAL","")))))))</f>
        <v/>
      </c>
      <c r="O37" s="192" t="str">
        <f>IF($N$47&lt;&gt;"SIM","",IFERROR(IF(TRIM(M37&amp;"")="","",_xlfn.LET(_xlpm.v,VALUE(TRIM(M37&amp;"")),_xlpm.alvo,(INT($Y$5/100)*60+MOD($Y$5,100)),_xlpm.real,(INT(_xlpm.v/100)*60+MOD(_xlpm.v,100)),_xlpm.dif,_xlpm.alvo-_xlpm.real,IF(ABS(_xlpm.dif)&lt;=5,0,_xlpm.dif))),"ER"))</f>
        <v/>
      </c>
      <c r="P37" s="236"/>
      <c r="Q37" s="235"/>
      <c r="R37" s="190"/>
      <c r="S37" s="239" t="str">
        <f t="shared" si="0"/>
        <v/>
      </c>
      <c r="T37" s="233" t="str">
        <f t="shared" si="1"/>
        <v/>
      </c>
      <c r="U37" s="5"/>
      <c r="V37" s="5"/>
    </row>
    <row r="38" spans="1:23" x14ac:dyDescent="0.25">
      <c r="A38" s="38"/>
      <c r="B38" s="46"/>
      <c r="C38" s="7"/>
      <c r="D38" s="49" t="str">
        <f ca="1">_xlfn.LET(_xlpm.a,A35,_xlpm.c,C38,_xlpm.x,$X$6,_xlpm.limInf,$B$51,_xlpm.limSup,$C$51,_xlpm.linhaAnt,A36,IF(_xlpm.a="FÉRIAS","FRS",IF(_xlpm.a="FERIADO","FER",IF(_xlpm.a="NTRAB","NTB",IF(AND(_xlpm.a="ATESTADO",_xlpm.c=""),"ATD",IF(_xlpm.c&lt;&gt;"",IF(_xlpm.c&gt;=_xlpm.x,"OK","ANT"),IF(_xlpm.linhaAnt&lt;_xlpm.limInf,"FAL","")))))))</f>
        <v>FAL</v>
      </c>
      <c r="E38" s="192" t="str">
        <f>IFERROR(IF(C38="","",IF(ABS((INT($X$6/100)*60+MOD($X$6,100))-(INT(C38/100)*60+MOD(C38,100)))&lt;=5,0,(INT($X$6/100)*60+MOD($X$6,100))-(INT(C38/100)*60+MOD(C38,100))))*-1,"")</f>
        <v/>
      </c>
      <c r="F38" s="38"/>
      <c r="G38" s="46"/>
      <c r="H38" s="7"/>
      <c r="I38" s="49" t="str">
        <f ca="1">_xlfn.LET(_xlpm.a,F35,_xlpm.c,H38,_xlpm.x,$X$6,_xlpm.limInf,$B$51,_xlpm.limSup,$C$51,_xlpm.linhaAnt,F36,IF(_xlpm.a="FÉRIAS","FRS",IF(_xlpm.a="FERIADO","FER",IF(_xlpm.a="NTRAB","NTB",IF(AND(_xlpm.a="ATESTADO",_xlpm.c=""),"ATD",IF(_xlpm.c&lt;&gt;"",IF(_xlpm.c&gt;=_xlpm.x,"OK","ANT"),IF(_xlpm.linhaAnt&lt;_xlpm.limInf,"FAL","")))))))</f>
        <v/>
      </c>
      <c r="J38" s="176" t="str">
        <f>IFERROR(IF(H38="","",IF(ABS((INT($X$6/100)*60+MOD($X$6,100))-(INT(H38/100)*60+MOD(H38,100)))&lt;=5,0,(INT($X$6/100)*60+MOD($X$6,100))-(INT(H38/100)*60+MOD(H38,100))))*-1,"")</f>
        <v/>
      </c>
      <c r="K38" s="38"/>
      <c r="L38" s="46"/>
      <c r="M38" s="7"/>
      <c r="N38" s="49" t="str">
        <f ca="1">_xlfn.LET(_xlpm.a,K35,_xlpm.c,M38,_xlpm.x,$X$6,_xlpm.limInf,$B$51,_xlpm.limSup,$C$51,_xlpm.linhaAnt,K36,IF(_xlpm.a="FÉRIAS","FRS",IF(_xlpm.a="FERIADO","FER",IF(_xlpm.a="NTRAB","NTB",IF(AND(_xlpm.a="ATESTADO",_xlpm.c=""),"ATD",IF(_xlpm.c&lt;&gt;"",IF(_xlpm.c&gt;=_xlpm.x,"OK","ANT"),IF(_xlpm.linhaAnt&lt;_xlpm.limInf,"FAL","")))))))</f>
        <v/>
      </c>
      <c r="O38" s="192" t="str">
        <f>IF($N$47&lt;&gt;"SIM","",IFERROR(IF(TRIM(M38&amp;"")="","",_xlfn.LET(_xlpm.v,VALUE(TRIM(M38&amp;"")),_xlpm.alvo,(INT($X$6/100)*60+MOD($X$6,100)),_xlpm.real,(INT(_xlpm.v/100)*60+MOD(_xlpm.v,100)),_xlpm.dif,_xlpm.alvo-_xlpm.real,IF(ABS(_xlpm.dif)&lt;=5,0,_xlpm.dif))*-1),"ER"))</f>
        <v/>
      </c>
      <c r="P38" s="231"/>
      <c r="Q38" s="235"/>
      <c r="R38" s="190"/>
      <c r="S38" s="239" t="str">
        <f t="shared" si="0"/>
        <v/>
      </c>
      <c r="T38" s="233" t="str">
        <f t="shared" si="1"/>
        <v/>
      </c>
      <c r="U38" s="5"/>
      <c r="V38" s="5"/>
    </row>
    <row r="39" spans="1:23" ht="15" customHeight="1" x14ac:dyDescent="0.25">
      <c r="A39" s="12"/>
      <c r="B39" s="47"/>
      <c r="C39" s="48"/>
      <c r="D39" s="50" t="str">
        <f ca="1">_xlfn.LET(_xlpm.a,A39,_xlpm.c,C39,_xlpm.x,$X$8,_xlpm.y,$Y$8,_xlpm.limInf,$B$51,_xlpm.limSup,$C$51,_xlpm.linhaAnt,A40,IF(_xlpm.a="FÉRIAS","FRS",IF(_xlpm.a="NTRAB","NT",IF(AND(_xlpm.a="ATESTADO",_xlpm.c=""),"ATD",IF(_xlpm.a="FERIADO","FER",IF(_xlpm.c&lt;&gt;"",IF(_xlpm.c&lt;=_xlpm.x,IF(_xlpm.c&gt;_xlpm.y,"DP","OK"),"ATR"),IF(_xlpm.linhaAnt&lt;_xlpm.limInf,"FAL","")))))))</f>
        <v/>
      </c>
      <c r="E39" s="192" t="str">
        <f>IFERROR(IF(C39="","",IF(A41="SÁBADO",IF(ABS((INT($Y$8/100)*60+MOD($Y$8,100))-(INT(C39/100)*60+MOD(C39,100)))&lt;=5,0,(INT($Y$8/100)*60+MOD($Y$8,100))-(INT(C39/100)*60+MOD(C39,100))),IF(ABS((INT($Y$3/100)*60+MOD($Y$3,100))-(INT(C39/100)*60+MOD(C39,100)))&lt;=5,0,(INT($Y$3/100)*60+MOD($Y$3,100))-(INT(C39/100)*60+MOD(C39,100))))),"")</f>
        <v/>
      </c>
      <c r="F39" s="12"/>
      <c r="G39" s="47"/>
      <c r="H39" s="48"/>
      <c r="I39" s="50" t="str">
        <f ca="1">_xlfn.LET(_xlpm.a,F39,_xlpm.c,H39,_xlpm.x,$X$3,_xlpm.y,$Y$3,_xlpm.limInf,$B$51,_xlpm.limSup,$C$51,_xlpm.linhaAnt,F40,IF(_xlpm.a="FÉRIAS","FRS",IF(_xlpm.a="FERIADO","FER",IF(_xlpm.a="NTRAB","NTB",IF(AND(_xlpm.a="ATESTADO",_xlpm.c=""),"ATD",IF(_xlpm.c&lt;&gt;"",IF(_xlpm.c&lt;=_xlpm.x,IF(_xlpm.c&gt;_xlpm.y,"DP","OK"),"ATR"),IF(_xlpm.linhaAnt&lt;_xlpm.limInf,"FAL","")))))))</f>
        <v/>
      </c>
      <c r="J39" s="176" t="str">
        <f>IFERROR(IF(H39="","",IF(F41="SÁBADO",IF(ABS((INT($Y$8/100)*60+MOD($Y$8,100))-(INT(H39/100)*60+MOD(H39,100)))&lt;=5,0,(INT($Y$8/100)*60+MOD($Y$8,100))-(INT(H39/100)*60+MOD(H39,100))),IF(ABS((INT($Y$3/100)*60+MOD($Y$3,100))-(INT(H39/100)*60+MOD(H39,100)))&lt;=5,0,(INT($Y$3/100)*60+MOD($Y$3,100))-(INT(H39/100)*60+MOD(H39,100))))),"")</f>
        <v/>
      </c>
      <c r="K39" s="12"/>
      <c r="L39" s="47"/>
      <c r="M39" s="48"/>
      <c r="N39" s="50" t="str">
        <f ca="1">_xlfn.LET(_xlpm.a,K39,_xlpm.c,M39,_xlpm.x,$X$3,_xlpm.y,$Y$3,_xlpm.limInf,$B$51,_xlpm.limSup,$C$51,_xlpm.linhaAnt,K40,IF(_xlpm.a="FÉRIAS","FRS",IF(_xlpm.a="FERIADO","FER",IF(_xlpm.a="NTRAB","NTB",IF(AND(_xlpm.a="ATESTADO",_xlpm.c=""),"ATD",IF(_xlpm.c&lt;&gt;"",IF(_xlpm.c&lt;=_xlpm.x,IF(_xlpm.c&gt;_xlpm.y,"DP","OK"),"ATR"),IF(_xlpm.linhaAnt&lt;_xlpm.limInf,"FAL","")))))))</f>
        <v/>
      </c>
      <c r="O39" s="192" t="str">
        <f>IF($N$47&lt;&gt;"SIM","",IFERROR(IF(TRIM(M39&amp;"")="","",_xlfn.LET(_xlpm.v,VALUE(TRIM(M39&amp;"")),_xlpm.alvo,IF(K41="SÁBADO",(INT($Y$8/100)*60+MOD($Y$8,100)),(INT($Y$3/100)*60+MOD($Y$3,100))),_xlpm.real,(INT(_xlpm.v/100)*60+MOD(_xlpm.v,100)),_xlpm.dif,_xlpm.alvo-_xlpm.real,IF(ABS(_xlpm.dif)&lt;=5,0,_xlpm.dif))),"ER"))</f>
        <v/>
      </c>
      <c r="P39" s="231"/>
      <c r="Q39" s="235"/>
      <c r="R39" s="190"/>
      <c r="S39" s="239" t="str">
        <f t="shared" si="0"/>
        <v/>
      </c>
      <c r="T39" s="233" t="str">
        <f t="shared" si="1"/>
        <v/>
      </c>
      <c r="U39" s="5"/>
      <c r="V39" s="5"/>
    </row>
    <row r="40" spans="1:23" x14ac:dyDescent="0.25">
      <c r="A40" s="42" t="str">
        <f ca="1">IF($B$51=10,"HOJE",10)</f>
        <v>HOJE</v>
      </c>
      <c r="B40" s="47"/>
      <c r="C40" s="48"/>
      <c r="D40" s="50" t="str">
        <f ca="1">_xlfn.LET(_xlpm.a,A39,_xlpm.c,C40,_xlpm.x,$X$9,_xlpm.limInf,$B$51,_xlpm.limSup,$C$51,_xlpm.linhaAnt,A40,IF(_xlpm.a="FÉRIAS","FRS",IF(_xlpm.a="NTRAB","NT",IF(AND(_xlpm.a="ATESTADO",_xlpm.c=""),"ATD",IF(_xlpm.a="FERIADO","FER",IF(_xlpm.c&lt;&gt;"",IF(_xlpm.c&gt;=_xlpm.x,"OK","ANT"),IF(_xlpm.linhaAnt&lt;_xlpm.limInf,"FAL","")))))))</f>
        <v/>
      </c>
      <c r="E40" s="192" t="str">
        <f>IFERROR(IF(C40="","",IF(ABS((INT($X$4/100)*60+MOD($X$4,100))-(INT(C40/100)*60+MOD(C40,100)))&lt;=5,0,(INT($X$4/100)*60+MOD($X$4,100))-(INT(C40/100)*60+MOD(C40,100))))*-1,"")</f>
        <v/>
      </c>
      <c r="F40" s="42">
        <f ca="1">IF($B$51=20,"HOJE",20)</f>
        <v>20</v>
      </c>
      <c r="G40" s="47"/>
      <c r="H40" s="48"/>
      <c r="I40" s="50" t="str">
        <f ca="1">_xlfn.LET(_xlpm.a,F39,_xlpm.c,H40,_xlpm.x,$X$4,_xlpm.limInf,$B$51,_xlpm.limSup,$C$51,_xlpm.linhaAnt,F40,IF(_xlpm.a="FÉRIAS","FRS",IF(_xlpm.a="FERIADO","FER",IF(_xlpm.a="NTRAB","NTB",IF(AND(_xlpm.a="ATESTADO",_xlpm.c=""),"ATD",IF(_xlpm.c&lt;&gt;"",IF(_xlpm.c&gt;=_xlpm.x,"OK","ANT"),IF(_xlpm.linhaAnt&lt;_xlpm.limInf,"FAL","")))))))</f>
        <v/>
      </c>
      <c r="J40" s="176" t="str">
        <f>IFERROR(IF(H40="","",IF(ABS((INT($X$4/100)*60+MOD($X$4,100))-(INT(H40/100)*60+MOD(H40,100)))&lt;=5,0,(INT($X$4/100)*60+MOD($X$4,100))-(INT(H40/100)*60+MOD(H40,100))))*-1,"")</f>
        <v/>
      </c>
      <c r="K40" s="39">
        <f ca="1">IF($B$51=30,"HOJE",30)</f>
        <v>30</v>
      </c>
      <c r="L40" s="47"/>
      <c r="M40" s="48"/>
      <c r="N40" s="50" t="str">
        <f ca="1">_xlfn.LET(_xlpm.a,K39,_xlpm.c,M40,_xlpm.x,$X$4,_xlpm.limInf,$B$51,_xlpm.limSup,$C$51,_xlpm.linhaAnt,K40,IF(_xlpm.a="FÉRIAS","FRS",IF(_xlpm.a="FERIADO","FER",IF(_xlpm.a="NTRAB","NTB",IF(AND(_xlpm.a="ATESTADO",_xlpm.c=""),"ATD",IF(_xlpm.c&lt;&gt;"",IF(_xlpm.c&gt;=_xlpm.x,"OK","ANT"),IF(_xlpm.linhaAnt&lt;_xlpm.limInf,"FAL","")))))))</f>
        <v/>
      </c>
      <c r="O40" s="192" t="str">
        <f>IF($N$47&lt;&gt;"SIM","",IFERROR(IF(TRIM(M40&amp;"")="","",_xlfn.LET(_xlpm.v,VALUE(TRIM(M40&amp;"")),_xlpm.alvo,(INT($X$4/100)*60+MOD($X$4,100)),_xlpm.real,(INT(_xlpm.v/100)*60+MOD(_xlpm.v,100)),_xlpm.dif,_xlpm.alvo-_xlpm.real,IF(ABS(_xlpm.dif)&lt;=5,0,_xlpm.dif))*-1),"ER"))</f>
        <v/>
      </c>
      <c r="P40" s="236"/>
      <c r="Q40" s="235"/>
      <c r="R40" s="190"/>
      <c r="S40" s="239" t="str">
        <f t="shared" si="0"/>
        <v/>
      </c>
      <c r="T40" s="233" t="str">
        <f t="shared" si="1"/>
        <v/>
      </c>
      <c r="U40" s="5"/>
      <c r="V40" s="5"/>
    </row>
    <row r="41" spans="1:23" x14ac:dyDescent="0.25">
      <c r="A41" s="42" t="str">
        <f>IF(A37="SÁBADO","DOMINGO",IF(A37="DOMINGO","SEGUNDA",IF(A37="SEGUNDA","TERÇA",IF(A37="SEGUNDA","TERÇA",IF(A37="TERÇA","QUARTA",IF(A37="QUARTA","QUINTA",IF(A37="QUINTA","SEXTA",IF(A37="SEXTA","SÁBADO","ERRO"))))))))</f>
        <v>TERÇA</v>
      </c>
      <c r="B41" s="277" t="s">
        <v>16</v>
      </c>
      <c r="C41" s="278"/>
      <c r="D41" s="278"/>
      <c r="E41" s="192" t="str">
        <f>IFERROR(IF(C41="","",IF(ABS((INT($Y$5/100)*60+MOD($Y$5,100))-(INT(C41/100)*60+MOD(C41,100)))&lt;=5,0,(INT($Y$5/100)*60+MOD($Y$5,100))-(INT(C41/100)*60+MOD(C41,100)))),"")</f>
        <v/>
      </c>
      <c r="F41" s="42" t="str">
        <f>IF(F37="SÁBADO","DOMINGO",IF(F37="DOMINGO","SEGUNDA",IF(F37="SEGUNDA","TERÇA",IF(F37="SEGUNDA","TERÇA",IF(F37="TERÇA","QUARTA",IF(F37="QUARTA","QUINTA",IF(F37="QUINTA","SEXTA",IF(F37="SEXTA","SÁBADO","ERRO"))))))))</f>
        <v>SEXTA</v>
      </c>
      <c r="G41" s="47"/>
      <c r="H41" s="48"/>
      <c r="I41" s="50" t="str">
        <f ca="1">_xlfn.LET(_xlpm.a,F39,_xlpm.c,H41,_xlpm.x,$X$5,_xlpm.y,$Y$5,_xlpm.limInf,$B$51,_xlpm.limSup,$C$51,_xlpm.linhaAnt,F40,IF(_xlpm.a="FÉRIAS","FRS",IF(_xlpm.a="FERIADO","FER",IF(_xlpm.a="NTRAB","NTB",IF(AND(_xlpm.a="ATESTADO",_xlpm.c=""),"ATD",IF(_xlpm.c&lt;&gt;"",IF(_xlpm.c&lt;=_xlpm.x,IF(_xlpm.c&gt;_xlpm.y,"DP","OK"),"ATR"),IF(_xlpm.linhaAnt&lt;_xlpm.limInf,"FAL","")))))))</f>
        <v/>
      </c>
      <c r="J41" s="176" t="str">
        <f>IFERROR(IF(H41="","",IF(ABS((INT($Y$5/100)*60+MOD($Y$5,100))-(INT(H41/100)*60+MOD(H41,100)))&lt;=5,0,(INT($Y$5/100)*60+MOD($Y$5,100))-(INT(H41/100)*60+MOD(H41,100)))),"")</f>
        <v/>
      </c>
      <c r="K41" s="42" t="str">
        <f ca="1">IF(K40&gt;C53,"",IF(K37="SÁBADO","DOMINGO",IF(K37="DOMINGO","SEGUNDA",IF(K37="SEGUNDA","TERÇA",IF(K37="SEGUNDA","TERÇA",IF(K37="TERÇA","QUARTA",IF(K37="QUARTA","QUINTA",IF(K37="QUINTA","SEXTA",IF(K37="SEXTA","SÁBADO","ERRO")))))))))</f>
        <v>SEGUNDA</v>
      </c>
      <c r="L41" s="47"/>
      <c r="M41" s="48"/>
      <c r="N41" s="50" t="str">
        <f ca="1">_xlfn.LET(_xlpm.a,K39,_xlpm.c,M41,_xlpm.x,$X$5,_xlpm.y,$Y$5,_xlpm.limInf,$B$51,_xlpm.limSup,$C$51,_xlpm.linhaAnt,K40,IF(_xlpm.a="FÉRIAS","FRS",IF(_xlpm.a="FERIADO","FER",IF(_xlpm.a="NTRAB","NTB",IF(AND(_xlpm.a="ATESTADO",_xlpm.c=""),"ATD",IF(_xlpm.c&lt;&gt;"",IF(_xlpm.c&lt;=_xlpm.x,IF(_xlpm.c&gt;_xlpm.y,"DP","OK"),"ATR"),IF(_xlpm.linhaAnt&lt;_xlpm.limInf,"FAL","")))))))</f>
        <v/>
      </c>
      <c r="O41" s="192" t="str">
        <f>IF($N$47&lt;&gt;"SIM","",IFERROR(IF(TRIM(M41&amp;"")="","",_xlfn.LET(_xlpm.v,VALUE(TRIM(M41&amp;"")),_xlpm.alvo,(INT($Y$5/100)*60+MOD($Y$5,100)),_xlpm.real,(INT(_xlpm.v/100)*60+MOD(_xlpm.v,100)),_xlpm.dif,_xlpm.alvo-_xlpm.real,IF(ABS(_xlpm.dif)&lt;=5,0,_xlpm.dif))),"ER"))</f>
        <v/>
      </c>
      <c r="P41" s="231"/>
      <c r="Q41" s="235"/>
      <c r="R41" s="190"/>
      <c r="S41" s="239" t="str">
        <f t="shared" si="0"/>
        <v/>
      </c>
      <c r="T41" s="233" t="str">
        <f t="shared" si="1"/>
        <v/>
      </c>
      <c r="U41" s="5"/>
      <c r="V41" s="5"/>
      <c r="W41" s="5"/>
    </row>
    <row r="42" spans="1:23" x14ac:dyDescent="0.25">
      <c r="A42" s="82"/>
      <c r="B42" s="277"/>
      <c r="C42" s="278"/>
      <c r="D42" s="278"/>
      <c r="E42" s="192" t="str">
        <f>IFERROR(IF(C42="","",IF(ABS((INT($X$6/100)*60+MOD($X$6,100))-(INT(C42/100)*60+MOD(C42,100)))&lt;=5,0,(INT($X$6/100)*60+MOD($X$6,100))-(INT(C42/100)*60+MOD(C42,100))))*-1,"")</f>
        <v/>
      </c>
      <c r="F42" s="82"/>
      <c r="G42" s="47"/>
      <c r="H42" s="48"/>
      <c r="I42" s="50" t="str">
        <f ca="1">_xlfn.LET(_xlpm.a,F39,_xlpm.c,H42,_xlpm.x,$X$6,_xlpm.limInf,$B$51,_xlpm.limSup,$C$51,_xlpm.linhaAnt,F40,IF(_xlpm.a="FÉRIAS","FRS",IF(_xlpm.a="FERIADO","FER",IF(_xlpm.a="NTRAB","NTB",IF(AND(_xlpm.a="ATESTADO",_xlpm.c=""),"ATD",IF(_xlpm.c&lt;&gt;"",IF(_xlpm.c&gt;=_xlpm.x,"OK","ANT"),IF(_xlpm.linhaAnt&lt;_xlpm.limInf,"FAL","")))))))</f>
        <v/>
      </c>
      <c r="J42" s="176" t="str">
        <f>IFERROR(IF(H42="","",IF(ABS((INT($X$6/100)*60+MOD($X$6,100))-(INT(H42/100)*60+MOD(H42,100)))&lt;=5,0,(INT($X$6/100)*60+MOD($X$6,100))-(INT(H42/100)*60+MOD(H42,100))))*-1,"")</f>
        <v/>
      </c>
      <c r="K42" s="40"/>
      <c r="L42" s="47"/>
      <c r="M42" s="48"/>
      <c r="N42" s="50" t="str">
        <f ca="1">_xlfn.LET(_xlpm.a,K39,_xlpm.c,M42,_xlpm.x,$X$6,_xlpm.limInf,$B$51,_xlpm.limSup,$C$51,_xlpm.linhaAnt,K40,IF(_xlpm.a="FÉRIAS","FRS",IF(_xlpm.a="FERIADO","FER",IF(_xlpm.a="NTRAB","NTB",IF(AND(_xlpm.a="ATESTADO",_xlpm.c=""),"ATD",IF(_xlpm.c&lt;&gt;"",IF(_xlpm.c&gt;=_xlpm.x,"OK","ANT"),IF(_xlpm.linhaAnt&lt;_xlpm.limInf,"FAL","")))))))</f>
        <v/>
      </c>
      <c r="O42" s="192" t="str">
        <f>IF($N$47&lt;&gt;"SIM","",IFERROR(IF(TRIM(M42&amp;"")="","",_xlfn.LET(_xlpm.v,VALUE(TRIM(M42&amp;"")),_xlpm.alvo,(INT($X$6/100)*60+MOD($X$6,100)),_xlpm.real,(INT(_xlpm.v/100)*60+MOD(_xlpm.v,100)),_xlpm.dif,_xlpm.alvo-_xlpm.real,IF(ABS(_xlpm.dif)&lt;=5,0,_xlpm.dif))*-1),"ER"))</f>
        <v/>
      </c>
      <c r="P42" s="236"/>
      <c r="Q42" s="235"/>
      <c r="R42" s="190"/>
      <c r="S42" s="239" t="str">
        <f t="shared" si="0"/>
        <v/>
      </c>
      <c r="T42" s="233" t="str">
        <f t="shared" si="1"/>
        <v/>
      </c>
      <c r="U42" s="5"/>
      <c r="V42" s="5"/>
    </row>
    <row r="43" spans="1:23" ht="15" customHeight="1" x14ac:dyDescent="0.25">
      <c r="A43" s="162" t="s">
        <v>1</v>
      </c>
      <c r="B43" s="274" t="s">
        <v>124</v>
      </c>
      <c r="C43" s="274"/>
      <c r="D43" s="274"/>
      <c r="E43" s="274"/>
      <c r="F43" s="274"/>
      <c r="G43" s="162" t="s">
        <v>126</v>
      </c>
      <c r="H43" s="162" t="s">
        <v>127</v>
      </c>
      <c r="I43" s="26"/>
      <c r="J43" s="193"/>
      <c r="K43" s="11"/>
      <c r="L43" s="46"/>
      <c r="M43" s="7"/>
      <c r="N43" s="49" t="str">
        <f ca="1">_xlfn.LET(_xlpm.a,K43,_xlpm.c,M43,_xlpm.x,$X$8,_xlpm.y,$Y$8,_xlpm.limInf,$B$51,_xlpm.limSup,$C$51,_xlpm.linhaAnt,K44,IF(_xlpm.a="FÉRIAS","FRS",IF(_xlpm.a="NTRAB","NT",IF(AND(_xlpm.a="ATESTADO",_xlpm.c=""),"ATD",IF(_xlpm.a="FERIADO","FER",IF(_xlpm.c&lt;&gt;"",IF(_xlpm.c&lt;=_xlpm.x,IF(_xlpm.c&gt;_xlpm.y,"DP","OK"),"ATR"),IF(_xlpm.linhaAnt&lt;_xlpm.limInf,"FAL","")))))))</f>
        <v/>
      </c>
      <c r="O43" s="192" t="str">
        <f>IF($N$47&lt;&gt;"SIM","",IFERROR(IF(TRIM(M43&amp;"")="","",_xlfn.LET(_xlpm.v,VALUE(TRIM(M43&amp;"")),_xlpm.alvo,IF(K45="SÁBADO",(INT($Y$8/100)*60+MOD($Y$8,100)),(INT($Y$3/100)*60+MOD($Y$3,100))),_xlpm.real,(INT(_xlpm.v/100)*60+MOD(_xlpm.v,100)),_xlpm.dif,_xlpm.alvo-_xlpm.real,IF(ABS(_xlpm.dif)&lt;=5,0,_xlpm.dif))),"ER"))</f>
        <v/>
      </c>
      <c r="P43" s="236"/>
      <c r="Q43" s="235"/>
      <c r="R43" s="190"/>
      <c r="S43" s="239" t="str">
        <f t="shared" si="0"/>
        <v/>
      </c>
      <c r="T43" s="233" t="str">
        <f t="shared" si="1"/>
        <v/>
      </c>
      <c r="U43" s="5"/>
    </row>
    <row r="44" spans="1:23" x14ac:dyDescent="0.25">
      <c r="A44" s="60"/>
      <c r="B44" s="275"/>
      <c r="C44" s="275"/>
      <c r="D44" s="275"/>
      <c r="E44" s="275"/>
      <c r="F44" s="275"/>
      <c r="G44" s="161"/>
      <c r="H44" s="161"/>
      <c r="I44" s="159" t="str">
        <f>IFERROR(IF(H44="","0",SUM(H44-G44)),"")</f>
        <v>0</v>
      </c>
      <c r="J44" s="158">
        <f>SUM(I54*60+J54)</f>
        <v>0</v>
      </c>
      <c r="K44" s="37">
        <f ca="1">IF($B$51=31,"HOJE",31)</f>
        <v>31</v>
      </c>
      <c r="L44" s="46"/>
      <c r="M44" s="7"/>
      <c r="N44" s="49" t="str">
        <f ca="1">_xlfn.LET(_xlpm.a,K43,_xlpm.c,M44,_xlpm.x,$X$9,_xlpm.limInf,$B$51,_xlpm.limSup,$C$51,_xlpm.linhaAnt,K44,IF(_xlpm.a="FÉRIAS","FRS",IF(_xlpm.a="NTRAB","NT",IF(AND(_xlpm.a="ATESTADO",_xlpm.c=""),"ATD",IF(_xlpm.a="FERIADO","FER",IF(_xlpm.c&lt;&gt;"",IF(_xlpm.c&gt;=_xlpm.x,"OK","ANT"),IF(_xlpm.linhaAnt&lt;_xlpm.limInf,"FAL","")))))))</f>
        <v/>
      </c>
      <c r="O44" s="192" t="str">
        <f>IF($N$47&lt;&gt;"SIM","",IFERROR(IF(TRIM(M44&amp;"")="","",_xlfn.LET(_xlpm.v,VALUE(TRIM(M44&amp;"")),_xlpm.alvo,(INT($X$4/100)*60+MOD($X$4,100)),_xlpm.real,(INT(_xlpm.v/100)*60+MOD(_xlpm.v,100)),_xlpm.dif,_xlpm.alvo-_xlpm.real,IF(ABS(_xlpm.dif)&lt;=5,0,_xlpm.dif))*-1),"ER"))</f>
        <v/>
      </c>
      <c r="P44" s="237"/>
      <c r="Q44" s="238"/>
      <c r="R44" s="190"/>
      <c r="S44" s="239" t="str">
        <f t="shared" si="0"/>
        <v/>
      </c>
      <c r="T44" s="233" t="str">
        <f t="shared" si="1"/>
        <v/>
      </c>
      <c r="U44" s="5"/>
      <c r="W44" s="5"/>
    </row>
    <row r="45" spans="1:23" x14ac:dyDescent="0.25">
      <c r="A45" s="60"/>
      <c r="B45" s="276"/>
      <c r="C45" s="276"/>
      <c r="D45" s="276"/>
      <c r="E45" s="276"/>
      <c r="F45" s="276"/>
      <c r="G45" s="161"/>
      <c r="H45" s="161"/>
      <c r="I45" s="159" t="str">
        <f t="shared" ref="I45:I47" si="2">IF(H45="","0",SUM(H45-G45))</f>
        <v>0</v>
      </c>
      <c r="J45" s="158">
        <f t="shared" ref="J45:J47" si="3">SUM(I55*60+J55)</f>
        <v>0</v>
      </c>
      <c r="K45" s="37" t="str">
        <f ca="1">IF(K44&gt;C53,"",IF(K41="SÁBADO","DOMINGO",IF(K41="DOMINGO","SEGUNDA",IF(K41="SEGUNDA","TERÇA",IF(K41="SEGUNDA","TERÇA",IF(K41="TERÇA","QUARTA",IF(K41="QUARTA","QUINTA",IF(K41="QUINTA","SEXTA",IF(K41="SEXTA","SÁBADO","ERRO")))))))))</f>
        <v>TERÇA</v>
      </c>
      <c r="L45" s="258" t="s">
        <v>16</v>
      </c>
      <c r="M45" s="259"/>
      <c r="N45" s="259"/>
      <c r="O45" s="192" t="str">
        <f>IF($N$47&lt;&gt;"SIM","",IFERROR(IF(TRIM(M45&amp;"")="","",_xlfn.LET(_xlpm.v,VALUE(TRIM(M45&amp;"")),_xlpm.alvo,(INT($Y$5/100)*60+MOD($Y$5,100)),_xlpm.real,(INT(_xlpm.v/100)*60+MOD(_xlpm.v,100)),_xlpm.dif,_xlpm.alvo-_xlpm.real,IF(ABS(_xlpm.dif)&lt;=5,0,_xlpm.dif))),"ER"))</f>
        <v/>
      </c>
      <c r="P45" s="231"/>
      <c r="Q45" s="235"/>
      <c r="R45" s="191"/>
      <c r="S45" s="239" t="str">
        <f t="shared" si="0"/>
        <v/>
      </c>
      <c r="T45" s="233" t="str">
        <f t="shared" si="1"/>
        <v/>
      </c>
      <c r="U45" s="5"/>
    </row>
    <row r="46" spans="1:23" x14ac:dyDescent="0.25">
      <c r="A46" s="60"/>
      <c r="B46" s="260"/>
      <c r="C46" s="260"/>
      <c r="D46" s="260"/>
      <c r="E46" s="260"/>
      <c r="F46" s="260"/>
      <c r="G46" s="161"/>
      <c r="H46" s="161"/>
      <c r="I46" s="159" t="str">
        <f t="shared" si="2"/>
        <v>0</v>
      </c>
      <c r="J46" s="158">
        <f t="shared" si="3"/>
        <v>0</v>
      </c>
      <c r="K46" s="38"/>
      <c r="L46" s="258"/>
      <c r="M46" s="259"/>
      <c r="N46" s="259"/>
      <c r="O46" s="192" t="str">
        <f>IF($N$47&lt;&gt;"SIM","",IFERROR(IF(TRIM(M46&amp;"")="","",_xlfn.LET(_xlpm.v,VALUE(TRIM(M46&amp;"")),_xlpm.alvo,(INT($X$6/100)*60+MOD($X$6,100)),_xlpm.real,(INT(_xlpm.v/100)*60+MOD(_xlpm.v,100)),_xlpm.dif,_xlpm.alvo-_xlpm.real,IF(ABS(_xlpm.dif)&lt;=5,0,_xlpm.dif))*-1),"ER"))</f>
        <v/>
      </c>
      <c r="P46" s="236"/>
      <c r="Q46" s="235"/>
      <c r="R46" s="191"/>
      <c r="S46" s="239" t="str">
        <f t="shared" si="0"/>
        <v/>
      </c>
      <c r="T46" s="233" t="str">
        <f t="shared" si="1"/>
        <v/>
      </c>
      <c r="U46" s="5"/>
    </row>
    <row r="47" spans="1:23" x14ac:dyDescent="0.25">
      <c r="A47" s="60"/>
      <c r="B47" s="260"/>
      <c r="C47" s="260"/>
      <c r="D47" s="260"/>
      <c r="E47" s="260"/>
      <c r="F47" s="260"/>
      <c r="G47" s="161"/>
      <c r="H47" s="161"/>
      <c r="I47" s="159" t="str">
        <f t="shared" si="2"/>
        <v>0</v>
      </c>
      <c r="J47" s="158">
        <f t="shared" si="3"/>
        <v>0</v>
      </c>
      <c r="K47" s="261" t="s">
        <v>56</v>
      </c>
      <c r="L47" s="261"/>
      <c r="M47" s="261"/>
      <c r="N47" s="66" t="s">
        <v>51</v>
      </c>
      <c r="O47" s="62"/>
      <c r="P47" s="236"/>
      <c r="Q47" s="235"/>
      <c r="R47" s="191"/>
      <c r="S47" s="239" t="str">
        <f t="shared" si="0"/>
        <v/>
      </c>
      <c r="T47" s="233" t="str">
        <f t="shared" si="1"/>
        <v/>
      </c>
      <c r="U47" s="5"/>
      <c r="V47" s="5"/>
    </row>
    <row r="48" spans="1:23" x14ac:dyDescent="0.25">
      <c r="A48" s="60"/>
      <c r="B48" s="260"/>
      <c r="C48" s="260"/>
      <c r="D48" s="260"/>
      <c r="E48" s="260"/>
      <c r="F48" s="260"/>
      <c r="G48" s="65"/>
      <c r="H48" s="65"/>
      <c r="I48" s="159" t="str">
        <f t="shared" ref="I48:I50" si="4">IF(H48="","0",SUM(H48-G48))</f>
        <v>0</v>
      </c>
      <c r="J48" s="158">
        <f t="shared" ref="J48:J50" si="5">SUM(I58*60+J58)</f>
        <v>0</v>
      </c>
      <c r="K48" s="184" t="s">
        <v>59</v>
      </c>
      <c r="L48" s="262"/>
      <c r="M48" s="263"/>
      <c r="N48" s="177" t="s">
        <v>38</v>
      </c>
      <c r="O48" s="30"/>
      <c r="P48" s="236"/>
      <c r="Q48" s="235"/>
      <c r="R48" s="191"/>
      <c r="S48" s="239" t="str">
        <f t="shared" si="0"/>
        <v/>
      </c>
      <c r="T48" s="233" t="str">
        <f t="shared" si="1"/>
        <v/>
      </c>
      <c r="U48" s="5"/>
      <c r="W48" s="9" t="s">
        <v>50</v>
      </c>
    </row>
    <row r="49" spans="1:23" x14ac:dyDescent="0.25">
      <c r="A49" s="60"/>
      <c r="B49" s="260"/>
      <c r="C49" s="260"/>
      <c r="D49" s="260"/>
      <c r="E49" s="260"/>
      <c r="F49" s="260"/>
      <c r="G49" s="65"/>
      <c r="H49" s="65"/>
      <c r="I49" s="159" t="str">
        <f t="shared" si="4"/>
        <v>0</v>
      </c>
      <c r="J49" s="158">
        <f t="shared" si="5"/>
        <v>0</v>
      </c>
      <c r="K49" s="184" t="s">
        <v>39</v>
      </c>
      <c r="L49" s="264"/>
      <c r="M49" s="264"/>
      <c r="N49" s="185" t="s">
        <v>38</v>
      </c>
      <c r="O49" s="30"/>
      <c r="P49" s="236"/>
      <c r="Q49" s="235"/>
      <c r="R49" s="191"/>
      <c r="S49" s="239" t="str">
        <f t="shared" si="0"/>
        <v/>
      </c>
      <c r="T49" s="233" t="str">
        <f t="shared" si="1"/>
        <v/>
      </c>
      <c r="U49" s="5"/>
      <c r="W49" s="9" t="s">
        <v>51</v>
      </c>
    </row>
    <row r="50" spans="1:23" x14ac:dyDescent="0.25">
      <c r="A50" s="60"/>
      <c r="B50" s="260"/>
      <c r="C50" s="260"/>
      <c r="D50" s="260"/>
      <c r="E50" s="260"/>
      <c r="F50" s="260"/>
      <c r="G50" s="65"/>
      <c r="H50" s="65"/>
      <c r="I50" s="159" t="str">
        <f t="shared" si="4"/>
        <v>0</v>
      </c>
      <c r="J50" s="158">
        <f t="shared" si="5"/>
        <v>0</v>
      </c>
      <c r="K50" s="184" t="s">
        <v>40</v>
      </c>
      <c r="L50" s="265">
        <f>SUM(J44:J50)</f>
        <v>0</v>
      </c>
      <c r="M50" s="265"/>
      <c r="N50" s="177" t="s">
        <v>38</v>
      </c>
      <c r="O50" s="9"/>
      <c r="P50" s="231"/>
      <c r="Q50" s="235"/>
      <c r="R50" s="191"/>
      <c r="S50" s="239" t="str">
        <f t="shared" si="0"/>
        <v/>
      </c>
      <c r="T50" s="233" t="str">
        <f t="shared" si="1"/>
        <v/>
      </c>
      <c r="U50" s="5"/>
      <c r="V50" s="5"/>
    </row>
    <row r="51" spans="1:23" ht="15" customHeight="1" thickBot="1" x14ac:dyDescent="0.3">
      <c r="A51" s="77">
        <f ca="1">TODAY()</f>
        <v>46091</v>
      </c>
      <c r="B51" s="189">
        <f ca="1">IF(OR(A51&gt;CONFIG!E7,A53&gt;B53,C51&lt;C52),"32",B52)</f>
        <v>10</v>
      </c>
      <c r="C51" s="14">
        <f>CONFIG!G7</f>
        <v>2026</v>
      </c>
      <c r="F51" s="165" t="s">
        <v>123</v>
      </c>
      <c r="G51" s="164">
        <f>IFERROR(SUM(I44:I50),"ERRO")</f>
        <v>0</v>
      </c>
      <c r="H51" s="160" t="s">
        <v>125</v>
      </c>
      <c r="I51" s="9"/>
      <c r="J51" s="9"/>
      <c r="K51" s="183" t="s">
        <v>41</v>
      </c>
      <c r="L51" s="266">
        <f>SUM(E3:E42,J3:J42,O3:O46)</f>
        <v>0</v>
      </c>
      <c r="M51" s="266"/>
      <c r="N51" s="178" t="s">
        <v>38</v>
      </c>
      <c r="O51" s="9"/>
      <c r="P51" s="236"/>
      <c r="Q51" s="235"/>
      <c r="R51" s="191"/>
      <c r="S51" s="239" t="str">
        <f t="shared" si="0"/>
        <v/>
      </c>
      <c r="T51" s="233" t="str">
        <f t="shared" si="1"/>
        <v/>
      </c>
    </row>
    <row r="52" spans="1:23" ht="15.75" thickBot="1" x14ac:dyDescent="0.3">
      <c r="A52" s="13">
        <f ca="1">IF(B53&gt;A53,"01/01/2021",A51)</f>
        <v>46091</v>
      </c>
      <c r="B52" s="14">
        <f ca="1">DAY(A52)</f>
        <v>10</v>
      </c>
      <c r="C52" s="14">
        <f ca="1">YEAR(A51)</f>
        <v>2026</v>
      </c>
      <c r="F52" s="166"/>
      <c r="G52" s="36"/>
      <c r="H52" s="167"/>
      <c r="I52" s="17"/>
      <c r="J52" s="17"/>
      <c r="K52" s="179" t="str">
        <f>IF(L52&lt;0,"A PAGAR","SALDO")</f>
        <v>SALDO</v>
      </c>
      <c r="L52" s="267">
        <f>SUM((L48+L50-L49-L51)/60)*-1</f>
        <v>0</v>
      </c>
      <c r="M52" s="267"/>
      <c r="N52" s="180" t="s">
        <v>42</v>
      </c>
      <c r="O52" s="9"/>
      <c r="P52" s="236"/>
      <c r="Q52" s="235"/>
      <c r="R52" s="191"/>
      <c r="S52" s="239" t="str">
        <f t="shared" si="0"/>
        <v/>
      </c>
      <c r="T52" s="233" t="str">
        <f t="shared" si="1"/>
        <v/>
      </c>
    </row>
    <row r="53" spans="1:23" ht="15.75" thickBot="1" x14ac:dyDescent="0.3">
      <c r="A53" s="14" t="str">
        <f ca="1">TEXT(A51,"MM")</f>
        <v>03</v>
      </c>
      <c r="B53" s="14" t="str">
        <f>(CONFIG!D6)</f>
        <v>03</v>
      </c>
      <c r="C53" s="30">
        <f>(CONFIG!B8)</f>
        <v>31</v>
      </c>
      <c r="D53" s="286" t="str">
        <f>TEXT(VALUE(TEXT(X12, "00\:00")), "h:mm") &amp; " - " &amp; TEXT(VALUE(TEXT(X13, "00\:00")), "h:mm") &amp; " / " &amp; TEXT(VALUE(TEXT(X14, "00\:00")), "h:mm") &amp; " - " &amp; TEXT(VALUE(TEXT(X15, "00\:00")), "h:mm")</f>
        <v>0:00 - 0:00 / 0:00 - 0:00</v>
      </c>
      <c r="E53" s="287"/>
      <c r="F53" s="287"/>
      <c r="G53" s="287"/>
      <c r="H53" s="288"/>
      <c r="I53" s="17"/>
      <c r="J53" s="17"/>
      <c r="K53" s="181" t="str">
        <f>IF(L52&lt;0,"TEMPO","TEMPO")</f>
        <v>TEMPO</v>
      </c>
      <c r="L53" s="252" t="str">
        <f>IF(F55&lt;0,TEXT(ABS(F55),"00"),TEXT(F55,"00")) &amp; ":" &amp; IF(H55&lt;0,TEXT(ABS(H55),"00"),TEXT(H55,"00"))</f>
        <v>00:00</v>
      </c>
      <c r="M53" s="252"/>
      <c r="N53" s="182" t="s">
        <v>43</v>
      </c>
      <c r="O53" s="9"/>
      <c r="P53" s="236"/>
      <c r="Q53" s="235"/>
      <c r="R53" s="191"/>
      <c r="S53" s="239" t="str">
        <f t="shared" si="0"/>
        <v/>
      </c>
      <c r="T53" s="233" t="str">
        <f t="shared" si="1"/>
        <v/>
      </c>
    </row>
    <row r="54" spans="1:23" x14ac:dyDescent="0.25">
      <c r="A54" s="17"/>
      <c r="B54" s="17"/>
      <c r="C54" s="19"/>
      <c r="D54" s="19"/>
      <c r="E54" s="17"/>
      <c r="F54" s="17"/>
      <c r="G54" s="17"/>
      <c r="H54" s="17"/>
      <c r="I54" s="14">
        <f>HOUR(I44)</f>
        <v>0</v>
      </c>
      <c r="J54" s="14">
        <f>MINUTE(I44)</f>
        <v>0</v>
      </c>
      <c r="K54" s="18"/>
      <c r="L54" s="17"/>
      <c r="M54" s="17"/>
      <c r="N54" s="17"/>
      <c r="O54" s="17"/>
      <c r="P54" s="231"/>
      <c r="Q54" s="235"/>
      <c r="R54" s="191"/>
      <c r="S54" s="239" t="str">
        <f>IF(R54="","",TEXT(R54,"00""/""00""/""0000"))</f>
        <v/>
      </c>
      <c r="T54" s="233" t="str">
        <f>IF(R54="","",LEFT(S54&amp;"00",2))</f>
        <v/>
      </c>
      <c r="U54" s="9" t="s">
        <v>52</v>
      </c>
    </row>
    <row r="55" spans="1:23" x14ac:dyDescent="0.25">
      <c r="A55" s="17"/>
      <c r="B55" s="17"/>
      <c r="C55" s="19"/>
      <c r="D55" s="19"/>
      <c r="E55" s="17"/>
      <c r="F55" s="58">
        <f>TRUNC(L52)</f>
        <v>0</v>
      </c>
      <c r="G55" s="23">
        <f>SUM(L52-F55)</f>
        <v>0</v>
      </c>
      <c r="H55" s="58">
        <f>IF(G55*60&lt;10, ROUND(G55*60,0) + 0, ROUND(G55*60,0))</f>
        <v>0</v>
      </c>
      <c r="I55" s="14">
        <f>HOUR(I45)</f>
        <v>0</v>
      </c>
      <c r="J55" s="14">
        <f>MINUTE(I45)</f>
        <v>0</v>
      </c>
      <c r="K55" s="18"/>
      <c r="L55" s="17"/>
      <c r="M55" s="17"/>
      <c r="N55" s="17"/>
      <c r="O55" s="17"/>
      <c r="P55" s="231"/>
      <c r="Q55" s="235"/>
      <c r="R55" s="191"/>
      <c r="S55" s="239" t="str">
        <f t="shared" ref="S55:S106" si="6">IF(R55="","",TEXT(R55,"00""/""00""/""0000"))</f>
        <v/>
      </c>
      <c r="T55" s="233" t="str">
        <f t="shared" ref="T55:T106" si="7">IF(R55="","",LEFT(S55&amp;"00",2))</f>
        <v/>
      </c>
      <c r="U55" s="9" t="s">
        <v>52</v>
      </c>
    </row>
    <row r="56" spans="1:23" x14ac:dyDescent="0.25">
      <c r="A56" s="17"/>
      <c r="B56" s="17"/>
      <c r="C56" s="19"/>
      <c r="D56" s="19"/>
      <c r="E56" s="17"/>
      <c r="F56" s="17"/>
      <c r="G56" s="17"/>
      <c r="H56" s="17"/>
      <c r="I56" s="14">
        <f t="shared" ref="I56:I61" si="8">HOUR(I46)</f>
        <v>0</v>
      </c>
      <c r="J56" s="14">
        <f t="shared" ref="J56:J61" si="9">MINUTE(I46)</f>
        <v>0</v>
      </c>
      <c r="K56" s="18"/>
      <c r="L56" s="17"/>
      <c r="M56" s="17"/>
      <c r="N56" s="17"/>
      <c r="O56" s="17"/>
      <c r="P56" s="236"/>
      <c r="Q56" s="235"/>
      <c r="R56" s="191"/>
      <c r="S56" s="239" t="str">
        <f t="shared" si="6"/>
        <v/>
      </c>
      <c r="T56" s="233" t="str">
        <f t="shared" si="7"/>
        <v/>
      </c>
    </row>
    <row r="57" spans="1:23" x14ac:dyDescent="0.25">
      <c r="A57" s="17"/>
      <c r="B57" s="17"/>
      <c r="C57" s="19"/>
      <c r="D57" s="19"/>
      <c r="E57" s="17"/>
      <c r="F57" s="17"/>
      <c r="G57" s="17"/>
      <c r="H57" s="17"/>
      <c r="I57" s="14">
        <f t="shared" si="8"/>
        <v>0</v>
      </c>
      <c r="J57" s="14">
        <f t="shared" si="9"/>
        <v>0</v>
      </c>
      <c r="K57" s="18"/>
      <c r="L57" s="17"/>
      <c r="M57" s="17"/>
      <c r="N57" s="17"/>
      <c r="O57" s="17"/>
      <c r="P57" s="236"/>
      <c r="Q57" s="235"/>
      <c r="R57" s="191"/>
      <c r="S57" s="239" t="str">
        <f t="shared" si="6"/>
        <v/>
      </c>
      <c r="T57" s="233" t="str">
        <f t="shared" si="7"/>
        <v/>
      </c>
    </row>
    <row r="58" spans="1:23" x14ac:dyDescent="0.25">
      <c r="A58" s="17"/>
      <c r="B58" s="17"/>
      <c r="C58" s="19"/>
      <c r="D58" s="19"/>
      <c r="E58" s="17"/>
      <c r="F58" s="17"/>
      <c r="G58" s="17"/>
      <c r="H58" s="17"/>
      <c r="I58" s="14">
        <f t="shared" si="8"/>
        <v>0</v>
      </c>
      <c r="J58" s="14">
        <f t="shared" si="9"/>
        <v>0</v>
      </c>
      <c r="K58" s="18"/>
      <c r="L58" s="17"/>
      <c r="M58" s="17"/>
      <c r="N58" s="17"/>
      <c r="O58" s="17"/>
      <c r="P58" s="236"/>
      <c r="Q58" s="235"/>
      <c r="R58" s="191"/>
      <c r="S58" s="239" t="str">
        <f t="shared" si="6"/>
        <v/>
      </c>
      <c r="T58" s="233" t="str">
        <f t="shared" si="7"/>
        <v/>
      </c>
    </row>
    <row r="59" spans="1:23" x14ac:dyDescent="0.25">
      <c r="A59" s="17"/>
      <c r="B59" s="17"/>
      <c r="C59" s="19"/>
      <c r="D59" s="19"/>
      <c r="E59" s="17"/>
      <c r="F59" s="17"/>
      <c r="G59" s="17"/>
      <c r="H59" s="17"/>
      <c r="I59" s="14">
        <f t="shared" si="8"/>
        <v>0</v>
      </c>
      <c r="J59" s="14">
        <f t="shared" si="9"/>
        <v>0</v>
      </c>
      <c r="K59" s="18"/>
      <c r="L59" s="17"/>
      <c r="M59" s="17"/>
      <c r="N59" s="17"/>
      <c r="O59" s="17"/>
      <c r="P59" s="236"/>
      <c r="Q59" s="235"/>
      <c r="R59" s="191"/>
      <c r="S59" s="239" t="str">
        <f t="shared" si="6"/>
        <v/>
      </c>
      <c r="T59" s="233" t="str">
        <f t="shared" si="7"/>
        <v/>
      </c>
    </row>
    <row r="60" spans="1:23" x14ac:dyDescent="0.25">
      <c r="A60" s="17"/>
      <c r="B60" s="17"/>
      <c r="C60" s="19"/>
      <c r="D60" s="19"/>
      <c r="E60" s="17"/>
      <c r="F60" s="17"/>
      <c r="G60" s="17"/>
      <c r="H60" s="17"/>
      <c r="I60" s="14">
        <f t="shared" si="8"/>
        <v>0</v>
      </c>
      <c r="J60" s="14">
        <f t="shared" si="9"/>
        <v>0</v>
      </c>
      <c r="K60" s="18"/>
      <c r="L60" s="17"/>
      <c r="M60" s="17"/>
      <c r="N60" s="17"/>
      <c r="O60" s="17"/>
      <c r="P60" s="236"/>
      <c r="Q60" s="235"/>
      <c r="R60" s="191"/>
      <c r="S60" s="239" t="str">
        <f t="shared" si="6"/>
        <v/>
      </c>
      <c r="T60" s="233" t="str">
        <f t="shared" si="7"/>
        <v/>
      </c>
    </row>
    <row r="61" spans="1:23" x14ac:dyDescent="0.25">
      <c r="A61" s="17"/>
      <c r="B61" s="17"/>
      <c r="C61" s="19"/>
      <c r="D61" s="19"/>
      <c r="E61" s="17"/>
      <c r="F61" s="17"/>
      <c r="G61" s="17"/>
      <c r="H61" s="17"/>
      <c r="I61" s="14">
        <f t="shared" si="8"/>
        <v>0</v>
      </c>
      <c r="J61" s="14">
        <f t="shared" si="9"/>
        <v>0</v>
      </c>
      <c r="K61" s="18"/>
      <c r="L61" s="17"/>
      <c r="M61" s="17"/>
      <c r="N61" s="17"/>
      <c r="O61" s="17"/>
      <c r="P61" s="236"/>
      <c r="Q61" s="235"/>
      <c r="R61" s="191"/>
      <c r="S61" s="239" t="str">
        <f t="shared" si="6"/>
        <v/>
      </c>
      <c r="T61" s="233" t="str">
        <f t="shared" si="7"/>
        <v/>
      </c>
    </row>
    <row r="62" spans="1:23" x14ac:dyDescent="0.25">
      <c r="A62" s="17"/>
      <c r="B62" s="17"/>
      <c r="C62" s="19"/>
      <c r="D62" s="19"/>
      <c r="E62" s="17"/>
      <c r="F62" s="17"/>
      <c r="G62" s="17"/>
      <c r="H62" s="17"/>
      <c r="I62" s="17"/>
      <c r="J62" s="17"/>
      <c r="K62" s="17"/>
      <c r="L62" s="17"/>
      <c r="M62" s="17"/>
      <c r="N62" s="17"/>
      <c r="O62" s="17"/>
      <c r="P62" s="236"/>
      <c r="Q62" s="235"/>
      <c r="R62" s="191"/>
      <c r="S62" s="239" t="str">
        <f t="shared" si="6"/>
        <v/>
      </c>
      <c r="T62" s="233" t="str">
        <f t="shared" si="7"/>
        <v/>
      </c>
    </row>
    <row r="63" spans="1:23" x14ac:dyDescent="0.25">
      <c r="A63" s="17"/>
      <c r="B63" s="17"/>
      <c r="C63" s="19"/>
      <c r="D63" s="19"/>
      <c r="E63" s="17"/>
      <c r="F63" s="17"/>
      <c r="G63" s="17"/>
      <c r="H63" s="17"/>
      <c r="I63" s="17"/>
      <c r="J63" s="17"/>
      <c r="K63" s="17"/>
      <c r="L63" s="17"/>
      <c r="M63" s="17"/>
      <c r="N63" s="17"/>
      <c r="O63" s="17"/>
      <c r="P63" s="236"/>
      <c r="Q63" s="235"/>
      <c r="R63" s="191"/>
      <c r="S63" s="239" t="str">
        <f t="shared" si="6"/>
        <v/>
      </c>
      <c r="T63" s="233" t="str">
        <f t="shared" si="7"/>
        <v/>
      </c>
    </row>
    <row r="64" spans="1:23" x14ac:dyDescent="0.25">
      <c r="A64" s="17"/>
      <c r="B64" s="17"/>
      <c r="C64" s="19"/>
      <c r="D64" s="19"/>
      <c r="E64" s="17"/>
      <c r="F64" s="17"/>
      <c r="G64" s="17"/>
      <c r="H64" s="17"/>
      <c r="I64" s="17"/>
      <c r="J64" s="17"/>
      <c r="K64" s="17"/>
      <c r="L64" s="17"/>
      <c r="M64" s="17"/>
      <c r="N64" s="17"/>
      <c r="O64" s="17"/>
      <c r="P64" s="236"/>
      <c r="Q64" s="235"/>
      <c r="R64" s="191"/>
      <c r="S64" s="239" t="str">
        <f t="shared" si="6"/>
        <v/>
      </c>
      <c r="T64" s="233" t="str">
        <f t="shared" si="7"/>
        <v/>
      </c>
    </row>
    <row r="65" spans="1:20" x14ac:dyDescent="0.25">
      <c r="A65" s="17"/>
      <c r="B65" s="17"/>
      <c r="C65" s="19"/>
      <c r="D65" s="19"/>
      <c r="E65" s="17"/>
      <c r="F65" s="17"/>
      <c r="G65" s="17"/>
      <c r="H65" s="17"/>
      <c r="I65" s="17"/>
      <c r="J65" s="17"/>
      <c r="K65" s="17"/>
      <c r="P65" s="231"/>
      <c r="Q65" s="235"/>
      <c r="R65" s="191"/>
      <c r="S65" s="239" t="str">
        <f t="shared" si="6"/>
        <v/>
      </c>
      <c r="T65" s="233" t="str">
        <f t="shared" si="7"/>
        <v/>
      </c>
    </row>
    <row r="66" spans="1:20" x14ac:dyDescent="0.25">
      <c r="A66" s="17"/>
      <c r="B66" s="17"/>
      <c r="C66" s="19"/>
      <c r="D66" s="19"/>
      <c r="E66" s="17"/>
      <c r="F66" s="17"/>
      <c r="G66" s="17"/>
      <c r="H66" s="17"/>
      <c r="I66" s="17"/>
      <c r="J66" s="17"/>
      <c r="K66" s="17"/>
      <c r="P66" s="231"/>
      <c r="Q66" s="235"/>
      <c r="R66" s="191"/>
      <c r="S66" s="239" t="str">
        <f t="shared" si="6"/>
        <v/>
      </c>
      <c r="T66" s="233" t="str">
        <f t="shared" si="7"/>
        <v/>
      </c>
    </row>
    <row r="67" spans="1:20" x14ac:dyDescent="0.25">
      <c r="P67" s="231"/>
      <c r="Q67" s="235"/>
      <c r="R67" s="191"/>
      <c r="S67" s="239" t="str">
        <f t="shared" si="6"/>
        <v/>
      </c>
      <c r="T67" s="233" t="str">
        <f t="shared" si="7"/>
        <v/>
      </c>
    </row>
    <row r="68" spans="1:20" x14ac:dyDescent="0.25">
      <c r="P68" s="231"/>
      <c r="Q68" s="235"/>
      <c r="R68" s="191"/>
      <c r="S68" s="239" t="str">
        <f t="shared" si="6"/>
        <v/>
      </c>
      <c r="T68" s="233" t="str">
        <f t="shared" si="7"/>
        <v/>
      </c>
    </row>
    <row r="69" spans="1:20" x14ac:dyDescent="0.25">
      <c r="P69" s="231"/>
      <c r="Q69" s="235"/>
      <c r="R69" s="191"/>
      <c r="S69" s="239" t="str">
        <f t="shared" si="6"/>
        <v/>
      </c>
      <c r="T69" s="233" t="str">
        <f t="shared" si="7"/>
        <v/>
      </c>
    </row>
    <row r="70" spans="1:20" x14ac:dyDescent="0.25">
      <c r="P70" s="231"/>
      <c r="Q70" s="235"/>
      <c r="R70" s="191"/>
      <c r="S70" s="239" t="str">
        <f t="shared" si="6"/>
        <v/>
      </c>
      <c r="T70" s="233" t="str">
        <f t="shared" si="7"/>
        <v/>
      </c>
    </row>
    <row r="71" spans="1:20" x14ac:dyDescent="0.25">
      <c r="P71" s="231"/>
      <c r="Q71" s="235"/>
      <c r="R71" s="191"/>
      <c r="S71" s="239" t="str">
        <f t="shared" si="6"/>
        <v/>
      </c>
      <c r="T71" s="233" t="str">
        <f t="shared" si="7"/>
        <v/>
      </c>
    </row>
    <row r="72" spans="1:20" x14ac:dyDescent="0.25">
      <c r="P72" s="231"/>
      <c r="Q72" s="235"/>
      <c r="R72" s="191"/>
      <c r="S72" s="239" t="str">
        <f t="shared" si="6"/>
        <v/>
      </c>
      <c r="T72" s="233" t="str">
        <f t="shared" si="7"/>
        <v/>
      </c>
    </row>
    <row r="73" spans="1:20" x14ac:dyDescent="0.25">
      <c r="P73" s="231"/>
      <c r="Q73" s="235"/>
      <c r="R73" s="191"/>
      <c r="S73" s="239" t="str">
        <f t="shared" si="6"/>
        <v/>
      </c>
      <c r="T73" s="233" t="str">
        <f t="shared" si="7"/>
        <v/>
      </c>
    </row>
    <row r="74" spans="1:20" x14ac:dyDescent="0.25">
      <c r="P74" s="231"/>
      <c r="Q74" s="235"/>
      <c r="R74" s="191"/>
      <c r="S74" s="239" t="str">
        <f t="shared" si="6"/>
        <v/>
      </c>
      <c r="T74" s="233" t="str">
        <f t="shared" si="7"/>
        <v/>
      </c>
    </row>
    <row r="75" spans="1:20" x14ac:dyDescent="0.25">
      <c r="P75" s="231"/>
      <c r="Q75" s="235"/>
      <c r="R75" s="191"/>
      <c r="S75" s="239" t="str">
        <f t="shared" si="6"/>
        <v/>
      </c>
      <c r="T75" s="233" t="str">
        <f t="shared" si="7"/>
        <v/>
      </c>
    </row>
    <row r="76" spans="1:20" x14ac:dyDescent="0.25">
      <c r="P76" s="231"/>
      <c r="Q76" s="235"/>
      <c r="R76" s="191"/>
      <c r="S76" s="239" t="str">
        <f t="shared" si="6"/>
        <v/>
      </c>
      <c r="T76" s="233" t="str">
        <f t="shared" si="7"/>
        <v/>
      </c>
    </row>
    <row r="77" spans="1:20" x14ac:dyDescent="0.25">
      <c r="P77" s="231"/>
      <c r="Q77" s="235"/>
      <c r="R77" s="191"/>
      <c r="S77" s="239" t="str">
        <f t="shared" si="6"/>
        <v/>
      </c>
      <c r="T77" s="233" t="str">
        <f t="shared" si="7"/>
        <v/>
      </c>
    </row>
    <row r="78" spans="1:20" x14ac:dyDescent="0.25">
      <c r="P78" s="231"/>
      <c r="Q78" s="235"/>
      <c r="R78" s="191"/>
      <c r="S78" s="239" t="str">
        <f t="shared" si="6"/>
        <v/>
      </c>
      <c r="T78" s="233" t="str">
        <f t="shared" si="7"/>
        <v/>
      </c>
    </row>
    <row r="79" spans="1:20" x14ac:dyDescent="0.25">
      <c r="P79" s="231"/>
      <c r="Q79" s="235"/>
      <c r="R79" s="191"/>
      <c r="S79" s="239" t="str">
        <f t="shared" si="6"/>
        <v/>
      </c>
      <c r="T79" s="233" t="str">
        <f t="shared" si="7"/>
        <v/>
      </c>
    </row>
    <row r="80" spans="1:20" x14ac:dyDescent="0.25">
      <c r="P80" s="231"/>
      <c r="Q80" s="235"/>
      <c r="R80" s="191"/>
      <c r="S80" s="239" t="str">
        <f t="shared" si="6"/>
        <v/>
      </c>
      <c r="T80" s="233" t="str">
        <f t="shared" si="7"/>
        <v/>
      </c>
    </row>
    <row r="81" spans="16:20" x14ac:dyDescent="0.25">
      <c r="P81" s="231"/>
      <c r="Q81" s="235"/>
      <c r="R81" s="191"/>
      <c r="S81" s="239" t="str">
        <f t="shared" si="6"/>
        <v/>
      </c>
      <c r="T81" s="233" t="str">
        <f t="shared" si="7"/>
        <v/>
      </c>
    </row>
    <row r="82" spans="16:20" x14ac:dyDescent="0.25">
      <c r="P82" s="231"/>
      <c r="Q82" s="235"/>
      <c r="R82" s="191"/>
      <c r="S82" s="239" t="str">
        <f t="shared" si="6"/>
        <v/>
      </c>
      <c r="T82" s="233" t="str">
        <f t="shared" si="7"/>
        <v/>
      </c>
    </row>
    <row r="83" spans="16:20" x14ac:dyDescent="0.25">
      <c r="P83" s="231"/>
      <c r="Q83" s="235"/>
      <c r="R83" s="191"/>
      <c r="S83" s="239" t="str">
        <f t="shared" si="6"/>
        <v/>
      </c>
      <c r="T83" s="233" t="str">
        <f t="shared" si="7"/>
        <v/>
      </c>
    </row>
    <row r="84" spans="16:20" x14ac:dyDescent="0.25">
      <c r="P84" s="231"/>
      <c r="Q84" s="235"/>
      <c r="R84" s="191"/>
      <c r="S84" s="239" t="str">
        <f t="shared" si="6"/>
        <v/>
      </c>
      <c r="T84" s="233" t="str">
        <f t="shared" si="7"/>
        <v/>
      </c>
    </row>
    <row r="85" spans="16:20" x14ac:dyDescent="0.25">
      <c r="P85" s="231"/>
      <c r="Q85" s="235"/>
      <c r="R85" s="191"/>
      <c r="S85" s="239" t="str">
        <f t="shared" si="6"/>
        <v/>
      </c>
      <c r="T85" s="233" t="str">
        <f t="shared" si="7"/>
        <v/>
      </c>
    </row>
    <row r="86" spans="16:20" x14ac:dyDescent="0.25">
      <c r="P86" s="231"/>
      <c r="Q86" s="238"/>
      <c r="R86" s="191"/>
      <c r="S86" s="239" t="str">
        <f t="shared" si="6"/>
        <v/>
      </c>
      <c r="T86" s="233" t="str">
        <f t="shared" si="7"/>
        <v/>
      </c>
    </row>
    <row r="87" spans="16:20" x14ac:dyDescent="0.25">
      <c r="P87" s="231"/>
      <c r="Q87" s="232"/>
      <c r="R87" s="191"/>
      <c r="S87" s="239" t="str">
        <f t="shared" si="6"/>
        <v/>
      </c>
      <c r="T87" s="233" t="str">
        <f t="shared" si="7"/>
        <v/>
      </c>
    </row>
    <row r="88" spans="16:20" x14ac:dyDescent="0.25">
      <c r="P88" s="231"/>
      <c r="Q88" s="232"/>
      <c r="R88" s="191"/>
      <c r="S88" s="239" t="str">
        <f t="shared" si="6"/>
        <v/>
      </c>
      <c r="T88" s="233" t="str">
        <f t="shared" si="7"/>
        <v/>
      </c>
    </row>
    <row r="89" spans="16:20" x14ac:dyDescent="0.25">
      <c r="P89" s="231"/>
      <c r="Q89" s="232"/>
      <c r="R89" s="191"/>
      <c r="S89" s="239" t="str">
        <f t="shared" si="6"/>
        <v/>
      </c>
      <c r="T89" s="233" t="str">
        <f t="shared" si="7"/>
        <v/>
      </c>
    </row>
    <row r="90" spans="16:20" x14ac:dyDescent="0.25">
      <c r="P90" s="231"/>
      <c r="Q90" s="232"/>
      <c r="R90" s="191"/>
      <c r="S90" s="239" t="str">
        <f t="shared" si="6"/>
        <v/>
      </c>
      <c r="T90" s="233" t="str">
        <f t="shared" si="7"/>
        <v/>
      </c>
    </row>
    <row r="91" spans="16:20" x14ac:dyDescent="0.25">
      <c r="P91" s="231"/>
      <c r="Q91" s="232"/>
      <c r="R91" s="191"/>
      <c r="S91" s="239" t="str">
        <f t="shared" si="6"/>
        <v/>
      </c>
      <c r="T91" s="233" t="str">
        <f t="shared" si="7"/>
        <v/>
      </c>
    </row>
    <row r="92" spans="16:20" x14ac:dyDescent="0.25">
      <c r="P92" s="231"/>
      <c r="Q92" s="232"/>
      <c r="R92" s="191"/>
      <c r="S92" s="239" t="str">
        <f t="shared" si="6"/>
        <v/>
      </c>
      <c r="T92" s="233" t="str">
        <f t="shared" si="7"/>
        <v/>
      </c>
    </row>
    <row r="93" spans="16:20" x14ac:dyDescent="0.25">
      <c r="P93" s="231"/>
      <c r="Q93" s="232"/>
      <c r="R93" s="191"/>
      <c r="S93" s="239" t="str">
        <f t="shared" si="6"/>
        <v/>
      </c>
      <c r="T93" s="233" t="str">
        <f t="shared" si="7"/>
        <v/>
      </c>
    </row>
    <row r="94" spans="16:20" x14ac:dyDescent="0.25">
      <c r="P94" s="231"/>
      <c r="Q94" s="232"/>
      <c r="R94" s="191"/>
      <c r="S94" s="239" t="str">
        <f t="shared" si="6"/>
        <v/>
      </c>
      <c r="T94" s="233" t="str">
        <f t="shared" si="7"/>
        <v/>
      </c>
    </row>
    <row r="95" spans="16:20" x14ac:dyDescent="0.25">
      <c r="P95" s="231"/>
      <c r="Q95" s="232"/>
      <c r="R95" s="191"/>
      <c r="S95" s="239" t="str">
        <f t="shared" si="6"/>
        <v/>
      </c>
      <c r="T95" s="233" t="str">
        <f t="shared" si="7"/>
        <v/>
      </c>
    </row>
    <row r="96" spans="16:20" x14ac:dyDescent="0.25">
      <c r="P96" s="231"/>
      <c r="Q96" s="232"/>
      <c r="R96" s="191"/>
      <c r="S96" s="239" t="str">
        <f t="shared" si="6"/>
        <v/>
      </c>
      <c r="T96" s="233" t="str">
        <f t="shared" si="7"/>
        <v/>
      </c>
    </row>
    <row r="97" spans="6:20" x14ac:dyDescent="0.25">
      <c r="F97" s="5"/>
      <c r="P97" s="231"/>
      <c r="Q97" s="232"/>
      <c r="R97" s="191"/>
      <c r="S97" s="239" t="str">
        <f t="shared" si="6"/>
        <v/>
      </c>
      <c r="T97" s="233" t="str">
        <f t="shared" si="7"/>
        <v/>
      </c>
    </row>
    <row r="98" spans="6:20" x14ac:dyDescent="0.25">
      <c r="P98" s="231"/>
      <c r="Q98" s="232"/>
      <c r="R98" s="191"/>
      <c r="S98" s="239" t="str">
        <f t="shared" si="6"/>
        <v/>
      </c>
      <c r="T98" s="233" t="str">
        <f t="shared" si="7"/>
        <v/>
      </c>
    </row>
    <row r="99" spans="6:20" x14ac:dyDescent="0.25">
      <c r="P99" s="231"/>
      <c r="Q99" s="232"/>
      <c r="R99" s="191"/>
      <c r="S99" s="239" t="str">
        <f t="shared" si="6"/>
        <v/>
      </c>
      <c r="T99" s="233" t="str">
        <f t="shared" si="7"/>
        <v/>
      </c>
    </row>
    <row r="100" spans="6:20" x14ac:dyDescent="0.25">
      <c r="P100" s="231"/>
      <c r="Q100" s="232"/>
      <c r="R100" s="191"/>
      <c r="S100" s="239" t="str">
        <f t="shared" si="6"/>
        <v/>
      </c>
      <c r="T100" s="233" t="str">
        <f t="shared" si="7"/>
        <v/>
      </c>
    </row>
    <row r="101" spans="6:20" ht="15" customHeight="1" x14ac:dyDescent="0.25">
      <c r="K101" s="63"/>
      <c r="P101" s="231"/>
      <c r="Q101" s="232"/>
      <c r="R101" s="191"/>
      <c r="S101" s="239" t="str">
        <f t="shared" si="6"/>
        <v/>
      </c>
      <c r="T101" s="233" t="str">
        <f t="shared" si="7"/>
        <v/>
      </c>
    </row>
    <row r="102" spans="6:20" x14ac:dyDescent="0.25">
      <c r="K102" s="9" t="s">
        <v>53</v>
      </c>
      <c r="P102" s="231"/>
      <c r="Q102" s="232"/>
      <c r="R102" s="191"/>
      <c r="S102" s="239" t="str">
        <f t="shared" si="6"/>
        <v/>
      </c>
      <c r="T102" s="233" t="str">
        <f t="shared" si="7"/>
        <v/>
      </c>
    </row>
    <row r="103" spans="6:20" x14ac:dyDescent="0.25">
      <c r="K103" s="9" t="s">
        <v>33</v>
      </c>
      <c r="P103" s="231"/>
      <c r="Q103" s="232"/>
      <c r="R103" s="191"/>
      <c r="S103" s="239" t="str">
        <f t="shared" si="6"/>
        <v/>
      </c>
      <c r="T103" s="233" t="str">
        <f t="shared" si="7"/>
        <v/>
      </c>
    </row>
    <row r="104" spans="6:20" x14ac:dyDescent="0.25">
      <c r="K104" s="9" t="s">
        <v>17</v>
      </c>
      <c r="P104" s="231"/>
      <c r="Q104" s="232"/>
      <c r="R104" s="191"/>
      <c r="S104" s="239" t="str">
        <f t="shared" si="6"/>
        <v/>
      </c>
      <c r="T104" s="233" t="str">
        <f t="shared" si="7"/>
        <v/>
      </c>
    </row>
    <row r="105" spans="6:20" x14ac:dyDescent="0.25">
      <c r="K105" s="9" t="s">
        <v>34</v>
      </c>
      <c r="P105" s="231"/>
      <c r="Q105" s="232"/>
      <c r="R105" s="191"/>
      <c r="S105" s="239" t="str">
        <f t="shared" si="6"/>
        <v/>
      </c>
      <c r="T105" s="233" t="str">
        <f t="shared" si="7"/>
        <v/>
      </c>
    </row>
    <row r="106" spans="6:20" x14ac:dyDescent="0.25">
      <c r="P106" s="231"/>
      <c r="Q106" s="232"/>
      <c r="R106" s="191"/>
      <c r="S106" s="239" t="str">
        <f t="shared" si="6"/>
        <v/>
      </c>
      <c r="T106" s="233" t="str">
        <f t="shared" si="7"/>
        <v/>
      </c>
    </row>
    <row r="107" spans="6:20" x14ac:dyDescent="0.25">
      <c r="Q107" s="64"/>
    </row>
    <row r="108" spans="6:20" x14ac:dyDescent="0.25">
      <c r="Q108" s="64"/>
    </row>
    <row r="109" spans="6:20" x14ac:dyDescent="0.25">
      <c r="Q109" s="64"/>
    </row>
    <row r="110" spans="6:20" x14ac:dyDescent="0.25">
      <c r="Q110" s="64"/>
    </row>
    <row r="111" spans="6:20" x14ac:dyDescent="0.25">
      <c r="Q111" s="64"/>
    </row>
    <row r="151" ht="26.25" customHeight="1" x14ac:dyDescent="0.25"/>
    <row r="201" ht="26.25" customHeight="1" x14ac:dyDescent="0.25"/>
    <row r="251" ht="26.25" customHeight="1" x14ac:dyDescent="0.25"/>
    <row r="301" ht="27" customHeight="1" x14ac:dyDescent="0.25"/>
    <row r="351" ht="26.25" customHeight="1" x14ac:dyDescent="0.25"/>
    <row r="401" ht="26.25" customHeight="1" x14ac:dyDescent="0.25"/>
    <row r="451" ht="27" customHeight="1" x14ac:dyDescent="0.25"/>
    <row r="501" ht="27" customHeight="1" x14ac:dyDescent="0.25"/>
    <row r="551" ht="27" customHeight="1" x14ac:dyDescent="0.25"/>
    <row r="601" ht="27" customHeight="1" x14ac:dyDescent="0.25"/>
    <row r="651" ht="27" customHeight="1" x14ac:dyDescent="0.25"/>
  </sheetData>
  <sheetProtection algorithmName="SHA-512" hashValue="Ug0o0F9FSsP1g/TSsMEV3mCwSZrrkPmSlOXZkZ2lq5ifoHubq6yive1c/O45BohIK04RdqkmvhEBwytKcU/HPg==" saltValue="YP/MNwtEOxhmkMZQPSEAOA==" spinCount="100000" sheet="1" objects="1" scenarios="1"/>
  <sortState xmlns:xlrd2="http://schemas.microsoft.com/office/spreadsheetml/2017/richdata2" ref="P3:R106">
    <sortCondition ref="P3:P106"/>
  </sortState>
  <mergeCells count="34">
    <mergeCell ref="B13:D14"/>
    <mergeCell ref="B15:D18"/>
    <mergeCell ref="W1:X1"/>
    <mergeCell ref="A1:I1"/>
    <mergeCell ref="K1:L1"/>
    <mergeCell ref="M1:N1"/>
    <mergeCell ref="P1:Q1"/>
    <mergeCell ref="S1:T1"/>
    <mergeCell ref="P2:S2"/>
    <mergeCell ref="W7:X7"/>
    <mergeCell ref="W10:X10"/>
    <mergeCell ref="G3:I6"/>
    <mergeCell ref="G31:I34"/>
    <mergeCell ref="L17:N18"/>
    <mergeCell ref="L19:N22"/>
    <mergeCell ref="L45:N46"/>
    <mergeCell ref="B45:F45"/>
    <mergeCell ref="B46:F46"/>
    <mergeCell ref="G29:I30"/>
    <mergeCell ref="B41:D42"/>
    <mergeCell ref="B43:F43"/>
    <mergeCell ref="B47:F47"/>
    <mergeCell ref="K47:M47"/>
    <mergeCell ref="B44:F44"/>
    <mergeCell ref="D53:H53"/>
    <mergeCell ref="L53:M53"/>
    <mergeCell ref="B48:F48"/>
    <mergeCell ref="L48:M48"/>
    <mergeCell ref="B49:F49"/>
    <mergeCell ref="L49:M49"/>
    <mergeCell ref="B50:F50"/>
    <mergeCell ref="L50:M50"/>
    <mergeCell ref="L51:M51"/>
    <mergeCell ref="L52:M52"/>
  </mergeCells>
  <conditionalFormatting sqref="A1:N1">
    <cfRule type="containsText" dxfId="2112" priority="78960" operator="containsText" text="NTRAB">
      <formula>NOT(ISERROR(SEARCH("NTRAB",A1)))</formula>
    </cfRule>
    <cfRule type="containsText" dxfId="2111" priority="78961" operator="containsText" text="FERIADO">
      <formula>NOT(ISERROR(SEARCH("FERIADO",A1)))</formula>
    </cfRule>
  </conditionalFormatting>
  <conditionalFormatting sqref="A2:D2 F2:I2">
    <cfRule type="containsText" dxfId="2110" priority="78958" operator="containsText" text="NTRAB">
      <formula>NOT(ISERROR(SEARCH("NTRAB",A2)))</formula>
    </cfRule>
    <cfRule type="containsText" dxfId="2109" priority="78959" operator="containsText" text="FERIADO">
      <formula>NOT(ISERROR(SEARCH("FERIADO",A2)))</formula>
    </cfRule>
  </conditionalFormatting>
  <conditionalFormatting sqref="A2:D2 F2:I2">
    <cfRule type="beginsWith" dxfId="2108" priority="78955" operator="beginsWith" text="FER">
      <formula>LEFT(A2,LEN("FER"))="FER"</formula>
    </cfRule>
    <cfRule type="beginsWith" dxfId="2107" priority="78956" operator="beginsWith" text="FRS">
      <formula>LEFT(A2,LEN("FRS"))="FRS"</formula>
    </cfRule>
    <cfRule type="containsText" dxfId="2106" priority="78957" operator="containsText" text="FÉRIAS">
      <formula>NOT(ISERROR(SEARCH("FÉRIAS",A2)))</formula>
    </cfRule>
  </conditionalFormatting>
  <conditionalFormatting sqref="A2:D2 F2:I2">
    <cfRule type="beginsWith" dxfId="2105" priority="78952" operator="beginsWith" text="ANT">
      <formula>LEFT(A2,LEN("ANT"))="ANT"</formula>
    </cfRule>
    <cfRule type="beginsWith" dxfId="2104" priority="78953" operator="beginsWith" text="FAL">
      <formula>LEFT(A2,LEN("FAL"))="FAL"</formula>
    </cfRule>
    <cfRule type="beginsWith" dxfId="2103" priority="78954" operator="beginsWith" text="ok">
      <formula>LEFT(A2,LEN("ok"))="ok"</formula>
    </cfRule>
  </conditionalFormatting>
  <conditionalFormatting sqref="A2:D2 F2:I2">
    <cfRule type="beginsWith" dxfId="2102" priority="78951" operator="beginsWith" text="ATR">
      <formula>LEFT(A2,LEN("ATR"))="ATR"</formula>
    </cfRule>
  </conditionalFormatting>
  <conditionalFormatting sqref="K2:N2">
    <cfRule type="containsText" dxfId="2101" priority="78949" operator="containsText" text="NTRAB">
      <formula>NOT(ISERROR(SEARCH("NTRAB",K2)))</formula>
    </cfRule>
    <cfRule type="containsText" dxfId="2100" priority="78950" operator="containsText" text="FERIADO">
      <formula>NOT(ISERROR(SEARCH("FERIADO",K2)))</formula>
    </cfRule>
  </conditionalFormatting>
  <conditionalFormatting sqref="K2:N2">
    <cfRule type="beginsWith" dxfId="2099" priority="78946" operator="beginsWith" text="FER">
      <formula>LEFT(K2,LEN("FER"))="FER"</formula>
    </cfRule>
    <cfRule type="beginsWith" dxfId="2098" priority="78947" operator="beginsWith" text="FRS">
      <formula>LEFT(K2,LEN("FRS"))="FRS"</formula>
    </cfRule>
    <cfRule type="containsText" dxfId="2097" priority="78948" operator="containsText" text="FÉRIAS">
      <formula>NOT(ISERROR(SEARCH("FÉRIAS",K2)))</formula>
    </cfRule>
  </conditionalFormatting>
  <conditionalFormatting sqref="K2:N2">
    <cfRule type="beginsWith" dxfId="2096" priority="78943" operator="beginsWith" text="ANT">
      <formula>LEFT(K2,LEN("ANT"))="ANT"</formula>
    </cfRule>
    <cfRule type="beginsWith" dxfId="2095" priority="78944" operator="beginsWith" text="FAL">
      <formula>LEFT(K2,LEN("FAL"))="FAL"</formula>
    </cfRule>
    <cfRule type="beginsWith" dxfId="2094" priority="78945" operator="beginsWith" text="ok">
      <formula>LEFT(K2,LEN("ok"))="ok"</formula>
    </cfRule>
  </conditionalFormatting>
  <conditionalFormatting sqref="K2:N2">
    <cfRule type="beginsWith" dxfId="2093" priority="78942" operator="beginsWith" text="ATR">
      <formula>LEFT(K2,LEN("ATR"))="ATR"</formula>
    </cfRule>
  </conditionalFormatting>
  <conditionalFormatting sqref="T2">
    <cfRule type="expression" dxfId="2092" priority="77187">
      <formula>$P$3=""</formula>
    </cfRule>
  </conditionalFormatting>
  <conditionalFormatting sqref="P2:S2">
    <cfRule type="expression" dxfId="2091" priority="77185">
      <formula>$P$3=""</formula>
    </cfRule>
  </conditionalFormatting>
  <conditionalFormatting sqref="P59:P106 R59:R106">
    <cfRule type="expression" dxfId="2090" priority="43539">
      <formula>$U$54=$U$55</formula>
    </cfRule>
  </conditionalFormatting>
  <conditionalFormatting sqref="P54:P58 R54:T54 R55:R58 S55:T106">
    <cfRule type="expression" dxfId="2089" priority="43538">
      <formula>$U$54=$U$55</formula>
    </cfRule>
  </conditionalFormatting>
  <conditionalFormatting sqref="Q59:Q106">
    <cfRule type="expression" dxfId="2088" priority="43537">
      <formula>$U$54=$U$55</formula>
    </cfRule>
  </conditionalFormatting>
  <conditionalFormatting sqref="Q54:Q58">
    <cfRule type="expression" dxfId="2087" priority="43536">
      <formula>$U$54=$U$55</formula>
    </cfRule>
  </conditionalFormatting>
  <conditionalFormatting sqref="R53:T53">
    <cfRule type="expression" dxfId="2086" priority="43535">
      <formula>$X$56=$Y$56</formula>
    </cfRule>
  </conditionalFormatting>
  <conditionalFormatting sqref="P53">
    <cfRule type="expression" dxfId="2085" priority="43534">
      <formula>$X$56=$Y$56</formula>
    </cfRule>
  </conditionalFormatting>
  <conditionalFormatting sqref="Q53">
    <cfRule type="expression" dxfId="2084" priority="43533">
      <formula>$X$56=$Y$56</formula>
    </cfRule>
  </conditionalFormatting>
  <conditionalFormatting sqref="P3:T53">
    <cfRule type="expression" dxfId="2083" priority="43532">
      <formula>$P$3=""</formula>
    </cfRule>
  </conditionalFormatting>
  <conditionalFormatting sqref="I48">
    <cfRule type="expression" dxfId="2082" priority="10385">
      <formula>$H$48=""</formula>
    </cfRule>
  </conditionalFormatting>
  <conditionalFormatting sqref="I49">
    <cfRule type="expression" dxfId="2081" priority="10384">
      <formula>$H$49=""</formula>
    </cfRule>
  </conditionalFormatting>
  <conditionalFormatting sqref="I50">
    <cfRule type="expression" dxfId="2080" priority="10383">
      <formula>$H$50=""</formula>
    </cfRule>
  </conditionalFormatting>
  <conditionalFormatting sqref="G51">
    <cfRule type="cellIs" dxfId="2079" priority="10380" operator="equal">
      <formula>0</formula>
    </cfRule>
  </conditionalFormatting>
  <conditionalFormatting sqref="H51:H52">
    <cfRule type="expression" dxfId="2078" priority="10379">
      <formula>$G$51=$I$51</formula>
    </cfRule>
  </conditionalFormatting>
  <conditionalFormatting sqref="G52">
    <cfRule type="expression" dxfId="2077" priority="10378">
      <formula>$G$52=0</formula>
    </cfRule>
  </conditionalFormatting>
  <conditionalFormatting sqref="F52">
    <cfRule type="expression" dxfId="2076" priority="10377">
      <formula>$G$52=0</formula>
    </cfRule>
  </conditionalFormatting>
  <conditionalFormatting sqref="F51">
    <cfRule type="expression" dxfId="2075" priority="10376">
      <formula>$G$52=0</formula>
    </cfRule>
  </conditionalFormatting>
  <conditionalFormatting sqref="L52:M52">
    <cfRule type="cellIs" dxfId="2074" priority="10057" operator="lessThan">
      <formula>0</formula>
    </cfRule>
    <cfRule type="cellIs" dxfId="2073" priority="10058" operator="greaterThan">
      <formula>0</formula>
    </cfRule>
  </conditionalFormatting>
  <conditionalFormatting sqref="K52">
    <cfRule type="cellIs" dxfId="2072" priority="10054" operator="equal">
      <formula>"A PAGAR"</formula>
    </cfRule>
    <cfRule type="containsText" dxfId="2071" priority="10055" operator="containsText" text="SALDO">
      <formula>NOT(ISERROR(SEARCH("SALDO",K52)))</formula>
    </cfRule>
    <cfRule type="containsText" dxfId="2070" priority="10056" operator="containsText" text="FALTA">
      <formula>NOT(ISERROR(SEARCH("FALTA",K52)))</formula>
    </cfRule>
  </conditionalFormatting>
  <conditionalFormatting sqref="K52:M53 L51:M51">
    <cfRule type="expression" dxfId="2069" priority="10053">
      <formula>$N$47=$O$47</formula>
    </cfRule>
  </conditionalFormatting>
  <conditionalFormatting sqref="K52:M53 L51:M51">
    <cfRule type="expression" dxfId="2068" priority="10052">
      <formula>$N$47=$W$49</formula>
    </cfRule>
  </conditionalFormatting>
  <conditionalFormatting sqref="N52">
    <cfRule type="expression" dxfId="2067" priority="10050">
      <formula>$L$52&lt;0</formula>
    </cfRule>
    <cfRule type="expression" dxfId="2066" priority="10051">
      <formula>$L$52&gt;0</formula>
    </cfRule>
  </conditionalFormatting>
  <conditionalFormatting sqref="N51:N53">
    <cfRule type="expression" dxfId="2065" priority="10049">
      <formula>$N$47=$W$49</formula>
    </cfRule>
  </conditionalFormatting>
  <conditionalFormatting sqref="L53:M53">
    <cfRule type="expression" dxfId="2064" priority="10048">
      <formula>OR(F55&lt;0,H55&lt;0)</formula>
    </cfRule>
  </conditionalFormatting>
  <conditionalFormatting sqref="K53 N53">
    <cfRule type="expression" dxfId="2063" priority="10047">
      <formula>OR(C55&lt;0,E55&lt;0)</formula>
    </cfRule>
  </conditionalFormatting>
  <conditionalFormatting sqref="K53">
    <cfRule type="expression" dxfId="2062" priority="10046">
      <formula>OR(F55&lt;0,H55&lt;0)</formula>
    </cfRule>
  </conditionalFormatting>
  <conditionalFormatting sqref="K53">
    <cfRule type="containsText" dxfId="2061" priority="10044" operator="containsText" text="SALDO">
      <formula>NOT(ISERROR(SEARCH("SALDO",K53)))</formula>
    </cfRule>
    <cfRule type="containsText" dxfId="2060" priority="10045" operator="containsText" text="FALTA">
      <formula>NOT(ISERROR(SEARCH("FALTA",K53)))</formula>
    </cfRule>
  </conditionalFormatting>
  <conditionalFormatting sqref="K52:K53 L53:N53">
    <cfRule type="expression" dxfId="2059" priority="10043">
      <formula>$N$47="NÃO"</formula>
    </cfRule>
  </conditionalFormatting>
  <conditionalFormatting sqref="L49:M49">
    <cfRule type="cellIs" dxfId="2058" priority="10033" operator="equal">
      <formula>0</formula>
    </cfRule>
    <cfRule type="expression" dxfId="2057" priority="10042">
      <formula>$L$49&lt;0</formula>
    </cfRule>
  </conditionalFormatting>
  <conditionalFormatting sqref="K48:M50">
    <cfRule type="expression" dxfId="2056" priority="10041">
      <formula>$N$47=$O$47</formula>
    </cfRule>
  </conditionalFormatting>
  <conditionalFormatting sqref="K48:M50">
    <cfRule type="expression" dxfId="2055" priority="10040">
      <formula>$N$47=$W$49</formula>
    </cfRule>
  </conditionalFormatting>
  <conditionalFormatting sqref="N48:N50">
    <cfRule type="expression" dxfId="2054" priority="10039">
      <formula>$N$47=$W$49</formula>
    </cfRule>
  </conditionalFormatting>
  <conditionalFormatting sqref="K51">
    <cfRule type="expression" dxfId="2053" priority="10038">
      <formula>$N$47=$O$47</formula>
    </cfRule>
  </conditionalFormatting>
  <conditionalFormatting sqref="K51">
    <cfRule type="expression" dxfId="2052" priority="10037">
      <formula>$N$47=$W$49</formula>
    </cfRule>
  </conditionalFormatting>
  <conditionalFormatting sqref="L50:M50">
    <cfRule type="cellIs" dxfId="2051" priority="10036" operator="equal">
      <formula>0</formula>
    </cfRule>
  </conditionalFormatting>
  <conditionalFormatting sqref="L48:M48">
    <cfRule type="cellIs" dxfId="2050" priority="10034" operator="equal">
      <formula>0</formula>
    </cfRule>
    <cfRule type="cellIs" dxfId="2049" priority="10035" operator="lessThan">
      <formula>0</formula>
    </cfRule>
  </conditionalFormatting>
  <conditionalFormatting sqref="L51:M51">
    <cfRule type="expression" dxfId="2048" priority="10031">
      <formula>AND($L$51=0, $N$47="SIM")</formula>
    </cfRule>
    <cfRule type="expression" dxfId="2047" priority="10032">
      <formula>AND($L$51&lt;0, $N$47="SIM")</formula>
    </cfRule>
  </conditionalFormatting>
  <conditionalFormatting sqref="A6">
    <cfRule type="containsText" dxfId="2046" priority="2126" operator="containsText" text="NTRAB">
      <formula>NOT(ISERROR(SEARCH("NTRAB",A6)))</formula>
    </cfRule>
    <cfRule type="containsText" dxfId="2045" priority="2127" operator="containsText" text="FERIADO">
      <formula>NOT(ISERROR(SEARCH("FERIADO",A6)))</formula>
    </cfRule>
  </conditionalFormatting>
  <conditionalFormatting sqref="A6">
    <cfRule type="containsText" dxfId="2044" priority="2125" operator="containsText" text="FÉRIAS">
      <formula>NOT(ISERROR(SEARCH("FÉRIAS",A6)))</formula>
    </cfRule>
  </conditionalFormatting>
  <conditionalFormatting sqref="A3">
    <cfRule type="containsText" dxfId="2043" priority="2123" operator="containsText" text="NTRAB">
      <formula>NOT(ISERROR(SEARCH("NTRAB",A3)))</formula>
    </cfRule>
    <cfRule type="containsText" dxfId="2042" priority="2124" operator="containsText" text="FERIADO">
      <formula>NOT(ISERROR(SEARCH("FERIADO",A3)))</formula>
    </cfRule>
  </conditionalFormatting>
  <conditionalFormatting sqref="A3">
    <cfRule type="containsText" dxfId="2041" priority="2122" operator="containsText" text="FÉRIAS">
      <formula>NOT(ISERROR(SEARCH("FÉRIAS",A3)))</formula>
    </cfRule>
  </conditionalFormatting>
  <conditionalFormatting sqref="A3 A6">
    <cfRule type="containsText" dxfId="2040" priority="2121" operator="containsText" text="ATESTADO">
      <formula>NOT(ISERROR(SEARCH("ATESTADO",A3)))</formula>
    </cfRule>
  </conditionalFormatting>
  <conditionalFormatting sqref="A4">
    <cfRule type="containsText" dxfId="2039" priority="2119" operator="containsText" text="NTRAB">
      <formula>NOT(ISERROR(SEARCH("NTRAB",A4)))</formula>
    </cfRule>
    <cfRule type="containsText" dxfId="2038" priority="2120" operator="containsText" text="FERIADO">
      <formula>NOT(ISERROR(SEARCH("FERIADO",A4)))</formula>
    </cfRule>
  </conditionalFormatting>
  <conditionalFormatting sqref="A4">
    <cfRule type="containsText" dxfId="2037" priority="2118" operator="containsText" text="FÉRIAS">
      <formula>NOT(ISERROR(SEARCH("FÉRIAS",A4)))</formula>
    </cfRule>
  </conditionalFormatting>
  <conditionalFormatting sqref="A4">
    <cfRule type="expression" dxfId="2036" priority="2114">
      <formula>A3="FERIADO"</formula>
    </cfRule>
    <cfRule type="expression" dxfId="2035" priority="2115">
      <formula>A3="NTRAB"</formula>
    </cfRule>
    <cfRule type="expression" dxfId="2034" priority="2116">
      <formula>A3="FÉRIAS"</formula>
    </cfRule>
    <cfRule type="expression" dxfId="2033" priority="2117">
      <formula>A3="ATESTADO"</formula>
    </cfRule>
  </conditionalFormatting>
  <conditionalFormatting sqref="A4">
    <cfRule type="containsText" dxfId="2032" priority="2113" operator="containsText" text="ATESTADO">
      <formula>NOT(ISERROR(SEARCH("ATESTADO",A4)))</formula>
    </cfRule>
  </conditionalFormatting>
  <conditionalFormatting sqref="A5">
    <cfRule type="containsText" dxfId="2031" priority="2111" operator="containsText" text="NTRAB">
      <formula>NOT(ISERROR(SEARCH("NTRAB",A5)))</formula>
    </cfRule>
    <cfRule type="containsText" dxfId="2030" priority="2112" operator="containsText" text="FERIADO">
      <formula>NOT(ISERROR(SEARCH("FERIADO",A5)))</formula>
    </cfRule>
  </conditionalFormatting>
  <conditionalFormatting sqref="A5">
    <cfRule type="containsText" dxfId="2029" priority="2110" operator="containsText" text="FÉRIAS">
      <formula>NOT(ISERROR(SEARCH("FÉRIAS",A5)))</formula>
    </cfRule>
  </conditionalFormatting>
  <conditionalFormatting sqref="A5">
    <cfRule type="expression" dxfId="2028" priority="2106">
      <formula>A4="FERIADO"</formula>
    </cfRule>
    <cfRule type="expression" dxfId="2027" priority="2107">
      <formula>A4="NTRAB"</formula>
    </cfRule>
    <cfRule type="expression" dxfId="2026" priority="2108">
      <formula>A4="FÉRIAS"</formula>
    </cfRule>
    <cfRule type="expression" dxfId="2025" priority="2109">
      <formula>A4="ATESTADO"</formula>
    </cfRule>
  </conditionalFormatting>
  <conditionalFormatting sqref="A5">
    <cfRule type="containsText" dxfId="2024" priority="2105" operator="containsText" text="ATESTADO">
      <formula>NOT(ISERROR(SEARCH("ATESTADO",A5)))</formula>
    </cfRule>
  </conditionalFormatting>
  <conditionalFormatting sqref="A5">
    <cfRule type="expression" dxfId="2023" priority="2101">
      <formula>A3="ATESTADO"</formula>
    </cfRule>
    <cfRule type="expression" dxfId="2022" priority="2102">
      <formula>A3="FÉRIAS"</formula>
    </cfRule>
    <cfRule type="expression" dxfId="2021" priority="2103">
      <formula>A3="NTRAB"</formula>
    </cfRule>
    <cfRule type="expression" dxfId="2020" priority="2104">
      <formula>A3="FERIADO"</formula>
    </cfRule>
  </conditionalFormatting>
  <conditionalFormatting sqref="A3:A6">
    <cfRule type="containsText" dxfId="2019" priority="2100" operator="containsText" text="HOJE">
      <formula>NOT(ISERROR(SEARCH("HOJE",A3)))</formula>
    </cfRule>
  </conditionalFormatting>
  <conditionalFormatting sqref="A10">
    <cfRule type="containsText" dxfId="2018" priority="2098" operator="containsText" text="NTRAB">
      <formula>NOT(ISERROR(SEARCH("NTRAB",A10)))</formula>
    </cfRule>
    <cfRule type="containsText" dxfId="2017" priority="2099" operator="containsText" text="FERIADO">
      <formula>NOT(ISERROR(SEARCH("FERIADO",A10)))</formula>
    </cfRule>
  </conditionalFormatting>
  <conditionalFormatting sqref="A10">
    <cfRule type="containsText" dxfId="2016" priority="2097" operator="containsText" text="FÉRIAS">
      <formula>NOT(ISERROR(SEARCH("FÉRIAS",A10)))</formula>
    </cfRule>
  </conditionalFormatting>
  <conditionalFormatting sqref="A7">
    <cfRule type="containsText" dxfId="2015" priority="2095" operator="containsText" text="NTRAB">
      <formula>NOT(ISERROR(SEARCH("NTRAB",A7)))</formula>
    </cfRule>
    <cfRule type="containsText" dxfId="2014" priority="2096" operator="containsText" text="FERIADO">
      <formula>NOT(ISERROR(SEARCH("FERIADO",A7)))</formula>
    </cfRule>
  </conditionalFormatting>
  <conditionalFormatting sqref="A7">
    <cfRule type="containsText" dxfId="2013" priority="2094" operator="containsText" text="FÉRIAS">
      <formula>NOT(ISERROR(SEARCH("FÉRIAS",A7)))</formula>
    </cfRule>
  </conditionalFormatting>
  <conditionalFormatting sqref="A7 A10">
    <cfRule type="containsText" dxfId="2012" priority="2093" operator="containsText" text="ATESTADO">
      <formula>NOT(ISERROR(SEARCH("ATESTADO",A7)))</formula>
    </cfRule>
  </conditionalFormatting>
  <conditionalFormatting sqref="A8">
    <cfRule type="containsText" dxfId="2011" priority="2091" operator="containsText" text="NTRAB">
      <formula>NOT(ISERROR(SEARCH("NTRAB",A8)))</formula>
    </cfRule>
    <cfRule type="containsText" dxfId="2010" priority="2092" operator="containsText" text="FERIADO">
      <formula>NOT(ISERROR(SEARCH("FERIADO",A8)))</formula>
    </cfRule>
  </conditionalFormatting>
  <conditionalFormatting sqref="A8">
    <cfRule type="containsText" dxfId="2009" priority="2090" operator="containsText" text="FÉRIAS">
      <formula>NOT(ISERROR(SEARCH("FÉRIAS",A8)))</formula>
    </cfRule>
  </conditionalFormatting>
  <conditionalFormatting sqref="A8">
    <cfRule type="expression" dxfId="2008" priority="2086">
      <formula>A7="FERIADO"</formula>
    </cfRule>
    <cfRule type="expression" dxfId="2007" priority="2087">
      <formula>A7="NTRAB"</formula>
    </cfRule>
    <cfRule type="expression" dxfId="2006" priority="2088">
      <formula>A7="FÉRIAS"</formula>
    </cfRule>
    <cfRule type="expression" dxfId="2005" priority="2089">
      <formula>A7="ATESTADO"</formula>
    </cfRule>
  </conditionalFormatting>
  <conditionalFormatting sqref="A8">
    <cfRule type="containsText" dxfId="2004" priority="2085" operator="containsText" text="ATESTADO">
      <formula>NOT(ISERROR(SEARCH("ATESTADO",A8)))</formula>
    </cfRule>
  </conditionalFormatting>
  <conditionalFormatting sqref="A9">
    <cfRule type="containsText" dxfId="2003" priority="2083" operator="containsText" text="NTRAB">
      <formula>NOT(ISERROR(SEARCH("NTRAB",A9)))</formula>
    </cfRule>
    <cfRule type="containsText" dxfId="2002" priority="2084" operator="containsText" text="FERIADO">
      <formula>NOT(ISERROR(SEARCH("FERIADO",A9)))</formula>
    </cfRule>
  </conditionalFormatting>
  <conditionalFormatting sqref="A9">
    <cfRule type="containsText" dxfId="2001" priority="2082" operator="containsText" text="FÉRIAS">
      <formula>NOT(ISERROR(SEARCH("FÉRIAS",A9)))</formula>
    </cfRule>
  </conditionalFormatting>
  <conditionalFormatting sqref="A9">
    <cfRule type="expression" dxfId="2000" priority="2078">
      <formula>A8="FERIADO"</formula>
    </cfRule>
    <cfRule type="expression" dxfId="1999" priority="2079">
      <formula>A8="NTRAB"</formula>
    </cfRule>
    <cfRule type="expression" dxfId="1998" priority="2080">
      <formula>A8="FÉRIAS"</formula>
    </cfRule>
    <cfRule type="expression" dxfId="1997" priority="2081">
      <formula>A8="ATESTADO"</formula>
    </cfRule>
  </conditionalFormatting>
  <conditionalFormatting sqref="A9">
    <cfRule type="containsText" dxfId="1996" priority="2077" operator="containsText" text="ATESTADO">
      <formula>NOT(ISERROR(SEARCH("ATESTADO",A9)))</formula>
    </cfRule>
  </conditionalFormatting>
  <conditionalFormatting sqref="A9">
    <cfRule type="expression" dxfId="1995" priority="2073">
      <formula>A7="ATESTADO"</formula>
    </cfRule>
    <cfRule type="expression" dxfId="1994" priority="2074">
      <formula>A7="FÉRIAS"</formula>
    </cfRule>
    <cfRule type="expression" dxfId="1993" priority="2075">
      <formula>A7="NTRAB"</formula>
    </cfRule>
    <cfRule type="expression" dxfId="1992" priority="2076">
      <formula>A7="FERIADO"</formula>
    </cfRule>
  </conditionalFormatting>
  <conditionalFormatting sqref="A7:A10">
    <cfRule type="containsText" dxfId="1991" priority="2072" operator="containsText" text="HOJE">
      <formula>NOT(ISERROR(SEARCH("HOJE",A7)))</formula>
    </cfRule>
  </conditionalFormatting>
  <conditionalFormatting sqref="A14">
    <cfRule type="containsText" dxfId="1990" priority="2070" operator="containsText" text="NTRAB">
      <formula>NOT(ISERROR(SEARCH("NTRAB",A14)))</formula>
    </cfRule>
    <cfRule type="containsText" dxfId="1989" priority="2071" operator="containsText" text="FERIADO">
      <formula>NOT(ISERROR(SEARCH("FERIADO",A14)))</formula>
    </cfRule>
  </conditionalFormatting>
  <conditionalFormatting sqref="A14">
    <cfRule type="containsText" dxfId="1988" priority="2069" operator="containsText" text="FÉRIAS">
      <formula>NOT(ISERROR(SEARCH("FÉRIAS",A14)))</formula>
    </cfRule>
  </conditionalFormatting>
  <conditionalFormatting sqref="A11">
    <cfRule type="containsText" dxfId="1987" priority="2067" operator="containsText" text="NTRAB">
      <formula>NOT(ISERROR(SEARCH("NTRAB",A11)))</formula>
    </cfRule>
    <cfRule type="containsText" dxfId="1986" priority="2068" operator="containsText" text="FERIADO">
      <formula>NOT(ISERROR(SEARCH("FERIADO",A11)))</formula>
    </cfRule>
  </conditionalFormatting>
  <conditionalFormatting sqref="A11">
    <cfRule type="containsText" dxfId="1985" priority="2066" operator="containsText" text="FÉRIAS">
      <formula>NOT(ISERROR(SEARCH("FÉRIAS",A11)))</formula>
    </cfRule>
  </conditionalFormatting>
  <conditionalFormatting sqref="A11 A14">
    <cfRule type="containsText" dxfId="1984" priority="2065" operator="containsText" text="ATESTADO">
      <formula>NOT(ISERROR(SEARCH("ATESTADO",A11)))</formula>
    </cfRule>
  </conditionalFormatting>
  <conditionalFormatting sqref="A12">
    <cfRule type="containsText" dxfId="1983" priority="2063" operator="containsText" text="NTRAB">
      <formula>NOT(ISERROR(SEARCH("NTRAB",A12)))</formula>
    </cfRule>
    <cfRule type="containsText" dxfId="1982" priority="2064" operator="containsText" text="FERIADO">
      <formula>NOT(ISERROR(SEARCH("FERIADO",A12)))</formula>
    </cfRule>
  </conditionalFormatting>
  <conditionalFormatting sqref="A12">
    <cfRule type="containsText" dxfId="1981" priority="2062" operator="containsText" text="FÉRIAS">
      <formula>NOT(ISERROR(SEARCH("FÉRIAS",A12)))</formula>
    </cfRule>
  </conditionalFormatting>
  <conditionalFormatting sqref="A12">
    <cfRule type="expression" dxfId="1980" priority="2058">
      <formula>A11="FERIADO"</formula>
    </cfRule>
    <cfRule type="expression" dxfId="1979" priority="2059">
      <formula>A11="NTRAB"</formula>
    </cfRule>
    <cfRule type="expression" dxfId="1978" priority="2060">
      <formula>A11="FÉRIAS"</formula>
    </cfRule>
    <cfRule type="expression" dxfId="1977" priority="2061">
      <formula>A11="ATESTADO"</formula>
    </cfRule>
  </conditionalFormatting>
  <conditionalFormatting sqref="A12">
    <cfRule type="containsText" dxfId="1976" priority="2057" operator="containsText" text="ATESTADO">
      <formula>NOT(ISERROR(SEARCH("ATESTADO",A12)))</formula>
    </cfRule>
  </conditionalFormatting>
  <conditionalFormatting sqref="A11:A12 A14">
    <cfRule type="containsText" dxfId="1975" priority="2056" operator="containsText" text="HOJE">
      <formula>NOT(ISERROR(SEARCH("HOJE",A11)))</formula>
    </cfRule>
  </conditionalFormatting>
  <conditionalFormatting sqref="A18">
    <cfRule type="containsText" dxfId="1974" priority="2054" operator="containsText" text="NTRAB">
      <formula>NOT(ISERROR(SEARCH("NTRAB",A18)))</formula>
    </cfRule>
    <cfRule type="containsText" dxfId="1973" priority="2055" operator="containsText" text="FERIADO">
      <formula>NOT(ISERROR(SEARCH("FERIADO",A18)))</formula>
    </cfRule>
  </conditionalFormatting>
  <conditionalFormatting sqref="A18">
    <cfRule type="containsText" dxfId="1972" priority="2053" operator="containsText" text="FÉRIAS">
      <formula>NOT(ISERROR(SEARCH("FÉRIAS",A18)))</formula>
    </cfRule>
  </conditionalFormatting>
  <conditionalFormatting sqref="A15">
    <cfRule type="containsText" dxfId="1971" priority="2051" operator="containsText" text="NTRAB">
      <formula>NOT(ISERROR(SEARCH("NTRAB",A15)))</formula>
    </cfRule>
    <cfRule type="containsText" dxfId="1970" priority="2052" operator="containsText" text="FERIADO">
      <formula>NOT(ISERROR(SEARCH("FERIADO",A15)))</formula>
    </cfRule>
  </conditionalFormatting>
  <conditionalFormatting sqref="A15">
    <cfRule type="containsText" dxfId="1969" priority="2050" operator="containsText" text="FÉRIAS">
      <formula>NOT(ISERROR(SEARCH("FÉRIAS",A15)))</formula>
    </cfRule>
  </conditionalFormatting>
  <conditionalFormatting sqref="A15 A18">
    <cfRule type="containsText" dxfId="1968" priority="2049" operator="containsText" text="ATESTADO">
      <formula>NOT(ISERROR(SEARCH("ATESTADO",A15)))</formula>
    </cfRule>
  </conditionalFormatting>
  <conditionalFormatting sqref="A16">
    <cfRule type="containsText" dxfId="1967" priority="2047" operator="containsText" text="NTRAB">
      <formula>NOT(ISERROR(SEARCH("NTRAB",A16)))</formula>
    </cfRule>
    <cfRule type="containsText" dxfId="1966" priority="2048" operator="containsText" text="FERIADO">
      <formula>NOT(ISERROR(SEARCH("FERIADO",A16)))</formula>
    </cfRule>
  </conditionalFormatting>
  <conditionalFormatting sqref="A16">
    <cfRule type="containsText" dxfId="1965" priority="2046" operator="containsText" text="FÉRIAS">
      <formula>NOT(ISERROR(SEARCH("FÉRIAS",A16)))</formula>
    </cfRule>
  </conditionalFormatting>
  <conditionalFormatting sqref="A16">
    <cfRule type="expression" dxfId="1964" priority="2042">
      <formula>A15="FERIADO"</formula>
    </cfRule>
    <cfRule type="expression" dxfId="1963" priority="2043">
      <formula>A15="NTRAB"</formula>
    </cfRule>
    <cfRule type="expression" dxfId="1962" priority="2044">
      <formula>A15="FÉRIAS"</formula>
    </cfRule>
    <cfRule type="expression" dxfId="1961" priority="2045">
      <formula>A15="ATESTADO"</formula>
    </cfRule>
  </conditionalFormatting>
  <conditionalFormatting sqref="A16">
    <cfRule type="containsText" dxfId="1960" priority="2041" operator="containsText" text="ATESTADO">
      <formula>NOT(ISERROR(SEARCH("ATESTADO",A16)))</formula>
    </cfRule>
  </conditionalFormatting>
  <conditionalFormatting sqref="A15:A16 A18">
    <cfRule type="containsText" dxfId="1959" priority="2040" operator="containsText" text="HOJE">
      <formula>NOT(ISERROR(SEARCH("HOJE",A15)))</formula>
    </cfRule>
  </conditionalFormatting>
  <conditionalFormatting sqref="A22">
    <cfRule type="containsText" dxfId="1958" priority="2038" operator="containsText" text="NTRAB">
      <formula>NOT(ISERROR(SEARCH("NTRAB",A22)))</formula>
    </cfRule>
    <cfRule type="containsText" dxfId="1957" priority="2039" operator="containsText" text="FERIADO">
      <formula>NOT(ISERROR(SEARCH("FERIADO",A22)))</formula>
    </cfRule>
  </conditionalFormatting>
  <conditionalFormatting sqref="A22">
    <cfRule type="containsText" dxfId="1956" priority="2037" operator="containsText" text="FÉRIAS">
      <formula>NOT(ISERROR(SEARCH("FÉRIAS",A22)))</formula>
    </cfRule>
  </conditionalFormatting>
  <conditionalFormatting sqref="A19">
    <cfRule type="containsText" dxfId="1955" priority="2035" operator="containsText" text="NTRAB">
      <formula>NOT(ISERROR(SEARCH("NTRAB",A19)))</formula>
    </cfRule>
    <cfRule type="containsText" dxfId="1954" priority="2036" operator="containsText" text="FERIADO">
      <formula>NOT(ISERROR(SEARCH("FERIADO",A19)))</formula>
    </cfRule>
  </conditionalFormatting>
  <conditionalFormatting sqref="A19">
    <cfRule type="containsText" dxfId="1953" priority="2034" operator="containsText" text="FÉRIAS">
      <formula>NOT(ISERROR(SEARCH("FÉRIAS",A19)))</formula>
    </cfRule>
  </conditionalFormatting>
  <conditionalFormatting sqref="A19 A22">
    <cfRule type="containsText" dxfId="1952" priority="2033" operator="containsText" text="ATESTADO">
      <formula>NOT(ISERROR(SEARCH("ATESTADO",A19)))</formula>
    </cfRule>
  </conditionalFormatting>
  <conditionalFormatting sqref="A20">
    <cfRule type="containsText" dxfId="1951" priority="2031" operator="containsText" text="NTRAB">
      <formula>NOT(ISERROR(SEARCH("NTRAB",A20)))</formula>
    </cfRule>
    <cfRule type="containsText" dxfId="1950" priority="2032" operator="containsText" text="FERIADO">
      <formula>NOT(ISERROR(SEARCH("FERIADO",A20)))</formula>
    </cfRule>
  </conditionalFormatting>
  <conditionalFormatting sqref="A20">
    <cfRule type="containsText" dxfId="1949" priority="2030" operator="containsText" text="FÉRIAS">
      <formula>NOT(ISERROR(SEARCH("FÉRIAS",A20)))</formula>
    </cfRule>
  </conditionalFormatting>
  <conditionalFormatting sqref="A20">
    <cfRule type="expression" dxfId="1948" priority="2026">
      <formula>A19="FERIADO"</formula>
    </cfRule>
    <cfRule type="expression" dxfId="1947" priority="2027">
      <formula>A19="NTRAB"</formula>
    </cfRule>
    <cfRule type="expression" dxfId="1946" priority="2028">
      <formula>A19="FÉRIAS"</formula>
    </cfRule>
    <cfRule type="expression" dxfId="1945" priority="2029">
      <formula>A19="ATESTADO"</formula>
    </cfRule>
  </conditionalFormatting>
  <conditionalFormatting sqref="A20">
    <cfRule type="containsText" dxfId="1944" priority="2025" operator="containsText" text="ATESTADO">
      <formula>NOT(ISERROR(SEARCH("ATESTADO",A20)))</formula>
    </cfRule>
  </conditionalFormatting>
  <conditionalFormatting sqref="A19:A20 A22">
    <cfRule type="containsText" dxfId="1943" priority="2024" operator="containsText" text="HOJE">
      <formula>NOT(ISERROR(SEARCH("HOJE",A19)))</formula>
    </cfRule>
  </conditionalFormatting>
  <conditionalFormatting sqref="A26">
    <cfRule type="containsText" dxfId="1942" priority="2022" operator="containsText" text="NTRAB">
      <formula>NOT(ISERROR(SEARCH("NTRAB",A26)))</formula>
    </cfRule>
    <cfRule type="containsText" dxfId="1941" priority="2023" operator="containsText" text="FERIADO">
      <formula>NOT(ISERROR(SEARCH("FERIADO",A26)))</formula>
    </cfRule>
  </conditionalFormatting>
  <conditionalFormatting sqref="A26">
    <cfRule type="containsText" dxfId="1940" priority="2021" operator="containsText" text="FÉRIAS">
      <formula>NOT(ISERROR(SEARCH("FÉRIAS",A26)))</formula>
    </cfRule>
  </conditionalFormatting>
  <conditionalFormatting sqref="A23">
    <cfRule type="containsText" dxfId="1939" priority="2019" operator="containsText" text="NTRAB">
      <formula>NOT(ISERROR(SEARCH("NTRAB",A23)))</formula>
    </cfRule>
    <cfRule type="containsText" dxfId="1938" priority="2020" operator="containsText" text="FERIADO">
      <formula>NOT(ISERROR(SEARCH("FERIADO",A23)))</formula>
    </cfRule>
  </conditionalFormatting>
  <conditionalFormatting sqref="A23">
    <cfRule type="containsText" dxfId="1937" priority="2018" operator="containsText" text="FÉRIAS">
      <formula>NOT(ISERROR(SEARCH("FÉRIAS",A23)))</formula>
    </cfRule>
  </conditionalFormatting>
  <conditionalFormatting sqref="A23 A26">
    <cfRule type="containsText" dxfId="1936" priority="2017" operator="containsText" text="ATESTADO">
      <formula>NOT(ISERROR(SEARCH("ATESTADO",A23)))</formula>
    </cfRule>
  </conditionalFormatting>
  <conditionalFormatting sqref="A24">
    <cfRule type="containsText" dxfId="1935" priority="2015" operator="containsText" text="NTRAB">
      <formula>NOT(ISERROR(SEARCH("NTRAB",A24)))</formula>
    </cfRule>
    <cfRule type="containsText" dxfId="1934" priority="2016" operator="containsText" text="FERIADO">
      <formula>NOT(ISERROR(SEARCH("FERIADO",A24)))</formula>
    </cfRule>
  </conditionalFormatting>
  <conditionalFormatting sqref="A24">
    <cfRule type="containsText" dxfId="1933" priority="2014" operator="containsText" text="FÉRIAS">
      <formula>NOT(ISERROR(SEARCH("FÉRIAS",A24)))</formula>
    </cfRule>
  </conditionalFormatting>
  <conditionalFormatting sqref="A24">
    <cfRule type="expression" dxfId="1932" priority="2010">
      <formula>A23="FERIADO"</formula>
    </cfRule>
    <cfRule type="expression" dxfId="1931" priority="2011">
      <formula>A23="NTRAB"</formula>
    </cfRule>
    <cfRule type="expression" dxfId="1930" priority="2012">
      <formula>A23="FÉRIAS"</formula>
    </cfRule>
    <cfRule type="expression" dxfId="1929" priority="2013">
      <formula>A23="ATESTADO"</formula>
    </cfRule>
  </conditionalFormatting>
  <conditionalFormatting sqref="A24">
    <cfRule type="containsText" dxfId="1928" priority="2009" operator="containsText" text="ATESTADO">
      <formula>NOT(ISERROR(SEARCH("ATESTADO",A24)))</formula>
    </cfRule>
  </conditionalFormatting>
  <conditionalFormatting sqref="A23:A24 A26">
    <cfRule type="containsText" dxfId="1927" priority="2008" operator="containsText" text="HOJE">
      <formula>NOT(ISERROR(SEARCH("HOJE",A23)))</formula>
    </cfRule>
  </conditionalFormatting>
  <conditionalFormatting sqref="A30">
    <cfRule type="containsText" dxfId="1926" priority="2006" operator="containsText" text="NTRAB">
      <formula>NOT(ISERROR(SEARCH("NTRAB",A30)))</formula>
    </cfRule>
    <cfRule type="containsText" dxfId="1925" priority="2007" operator="containsText" text="FERIADO">
      <formula>NOT(ISERROR(SEARCH("FERIADO",A30)))</formula>
    </cfRule>
  </conditionalFormatting>
  <conditionalFormatting sqref="A30">
    <cfRule type="containsText" dxfId="1924" priority="2005" operator="containsText" text="FÉRIAS">
      <formula>NOT(ISERROR(SEARCH("FÉRIAS",A30)))</formula>
    </cfRule>
  </conditionalFormatting>
  <conditionalFormatting sqref="A27">
    <cfRule type="containsText" dxfId="1923" priority="2003" operator="containsText" text="NTRAB">
      <formula>NOT(ISERROR(SEARCH("NTRAB",A27)))</formula>
    </cfRule>
    <cfRule type="containsText" dxfId="1922" priority="2004" operator="containsText" text="FERIADO">
      <formula>NOT(ISERROR(SEARCH("FERIADO",A27)))</formula>
    </cfRule>
  </conditionalFormatting>
  <conditionalFormatting sqref="A27">
    <cfRule type="containsText" dxfId="1921" priority="2002" operator="containsText" text="FÉRIAS">
      <formula>NOT(ISERROR(SEARCH("FÉRIAS",A27)))</formula>
    </cfRule>
  </conditionalFormatting>
  <conditionalFormatting sqref="A27 A30">
    <cfRule type="containsText" dxfId="1920" priority="2001" operator="containsText" text="ATESTADO">
      <formula>NOT(ISERROR(SEARCH("ATESTADO",A27)))</formula>
    </cfRule>
  </conditionalFormatting>
  <conditionalFormatting sqref="A28">
    <cfRule type="containsText" dxfId="1919" priority="1999" operator="containsText" text="NTRAB">
      <formula>NOT(ISERROR(SEARCH("NTRAB",A28)))</formula>
    </cfRule>
    <cfRule type="containsText" dxfId="1918" priority="2000" operator="containsText" text="FERIADO">
      <formula>NOT(ISERROR(SEARCH("FERIADO",A28)))</formula>
    </cfRule>
  </conditionalFormatting>
  <conditionalFormatting sqref="A28">
    <cfRule type="containsText" dxfId="1917" priority="1998" operator="containsText" text="FÉRIAS">
      <formula>NOT(ISERROR(SEARCH("FÉRIAS",A28)))</formula>
    </cfRule>
  </conditionalFormatting>
  <conditionalFormatting sqref="A28">
    <cfRule type="expression" dxfId="1916" priority="1994">
      <formula>A27="FERIADO"</formula>
    </cfRule>
    <cfRule type="expression" dxfId="1915" priority="1995">
      <formula>A27="NTRAB"</formula>
    </cfRule>
    <cfRule type="expression" dxfId="1914" priority="1996">
      <formula>A27="FÉRIAS"</formula>
    </cfRule>
    <cfRule type="expression" dxfId="1913" priority="1997">
      <formula>A27="ATESTADO"</formula>
    </cfRule>
  </conditionalFormatting>
  <conditionalFormatting sqref="A28">
    <cfRule type="containsText" dxfId="1912" priority="1993" operator="containsText" text="ATESTADO">
      <formula>NOT(ISERROR(SEARCH("ATESTADO",A28)))</formula>
    </cfRule>
  </conditionalFormatting>
  <conditionalFormatting sqref="A27:A28 A30">
    <cfRule type="containsText" dxfId="1911" priority="1992" operator="containsText" text="HOJE">
      <formula>NOT(ISERROR(SEARCH("HOJE",A27)))</formula>
    </cfRule>
  </conditionalFormatting>
  <conditionalFormatting sqref="A34">
    <cfRule type="containsText" dxfId="1910" priority="1990" operator="containsText" text="NTRAB">
      <formula>NOT(ISERROR(SEARCH("NTRAB",A34)))</formula>
    </cfRule>
    <cfRule type="containsText" dxfId="1909" priority="1991" operator="containsText" text="FERIADO">
      <formula>NOT(ISERROR(SEARCH("FERIADO",A34)))</formula>
    </cfRule>
  </conditionalFormatting>
  <conditionalFormatting sqref="A34">
    <cfRule type="containsText" dxfId="1908" priority="1989" operator="containsText" text="FÉRIAS">
      <formula>NOT(ISERROR(SEARCH("FÉRIAS",A34)))</formula>
    </cfRule>
  </conditionalFormatting>
  <conditionalFormatting sqref="A31">
    <cfRule type="containsText" dxfId="1907" priority="1987" operator="containsText" text="NTRAB">
      <formula>NOT(ISERROR(SEARCH("NTRAB",A31)))</formula>
    </cfRule>
    <cfRule type="containsText" dxfId="1906" priority="1988" operator="containsText" text="FERIADO">
      <formula>NOT(ISERROR(SEARCH("FERIADO",A31)))</formula>
    </cfRule>
  </conditionalFormatting>
  <conditionalFormatting sqref="A31">
    <cfRule type="containsText" dxfId="1905" priority="1986" operator="containsText" text="FÉRIAS">
      <formula>NOT(ISERROR(SEARCH("FÉRIAS",A31)))</formula>
    </cfRule>
  </conditionalFormatting>
  <conditionalFormatting sqref="A31 A34">
    <cfRule type="containsText" dxfId="1904" priority="1985" operator="containsText" text="ATESTADO">
      <formula>NOT(ISERROR(SEARCH("ATESTADO",A31)))</formula>
    </cfRule>
  </conditionalFormatting>
  <conditionalFormatting sqref="A32">
    <cfRule type="containsText" dxfId="1903" priority="1983" operator="containsText" text="NTRAB">
      <formula>NOT(ISERROR(SEARCH("NTRAB",A32)))</formula>
    </cfRule>
    <cfRule type="containsText" dxfId="1902" priority="1984" operator="containsText" text="FERIADO">
      <formula>NOT(ISERROR(SEARCH("FERIADO",A32)))</formula>
    </cfRule>
  </conditionalFormatting>
  <conditionalFormatting sqref="A32">
    <cfRule type="containsText" dxfId="1901" priority="1982" operator="containsText" text="FÉRIAS">
      <formula>NOT(ISERROR(SEARCH("FÉRIAS",A32)))</formula>
    </cfRule>
  </conditionalFormatting>
  <conditionalFormatting sqref="A32">
    <cfRule type="expression" dxfId="1900" priority="1978">
      <formula>A31="FERIADO"</formula>
    </cfRule>
    <cfRule type="expression" dxfId="1899" priority="1979">
      <formula>A31="NTRAB"</formula>
    </cfRule>
    <cfRule type="expression" dxfId="1898" priority="1980">
      <formula>A31="FÉRIAS"</formula>
    </cfRule>
    <cfRule type="expression" dxfId="1897" priority="1981">
      <formula>A31="ATESTADO"</formula>
    </cfRule>
  </conditionalFormatting>
  <conditionalFormatting sqref="A32">
    <cfRule type="containsText" dxfId="1896" priority="1977" operator="containsText" text="ATESTADO">
      <formula>NOT(ISERROR(SEARCH("ATESTADO",A32)))</formula>
    </cfRule>
  </conditionalFormatting>
  <conditionalFormatting sqref="A31:A32 A34">
    <cfRule type="containsText" dxfId="1895" priority="1976" operator="containsText" text="HOJE">
      <formula>NOT(ISERROR(SEARCH("HOJE",A31)))</formula>
    </cfRule>
  </conditionalFormatting>
  <conditionalFormatting sqref="A38">
    <cfRule type="containsText" dxfId="1894" priority="1974" operator="containsText" text="NTRAB">
      <formula>NOT(ISERROR(SEARCH("NTRAB",A38)))</formula>
    </cfRule>
    <cfRule type="containsText" dxfId="1893" priority="1975" operator="containsText" text="FERIADO">
      <formula>NOT(ISERROR(SEARCH("FERIADO",A38)))</formula>
    </cfRule>
  </conditionalFormatting>
  <conditionalFormatting sqref="A38">
    <cfRule type="containsText" dxfId="1892" priority="1973" operator="containsText" text="FÉRIAS">
      <formula>NOT(ISERROR(SEARCH("FÉRIAS",A38)))</formula>
    </cfRule>
  </conditionalFormatting>
  <conditionalFormatting sqref="A35">
    <cfRule type="containsText" dxfId="1891" priority="1971" operator="containsText" text="NTRAB">
      <formula>NOT(ISERROR(SEARCH("NTRAB",A35)))</formula>
    </cfRule>
    <cfRule type="containsText" dxfId="1890" priority="1972" operator="containsText" text="FERIADO">
      <formula>NOT(ISERROR(SEARCH("FERIADO",A35)))</formula>
    </cfRule>
  </conditionalFormatting>
  <conditionalFormatting sqref="A35">
    <cfRule type="containsText" dxfId="1889" priority="1970" operator="containsText" text="FÉRIAS">
      <formula>NOT(ISERROR(SEARCH("FÉRIAS",A35)))</formula>
    </cfRule>
  </conditionalFormatting>
  <conditionalFormatting sqref="A35 A38">
    <cfRule type="containsText" dxfId="1888" priority="1969" operator="containsText" text="ATESTADO">
      <formula>NOT(ISERROR(SEARCH("ATESTADO",A35)))</formula>
    </cfRule>
  </conditionalFormatting>
  <conditionalFormatting sqref="A36">
    <cfRule type="containsText" dxfId="1887" priority="1967" operator="containsText" text="NTRAB">
      <formula>NOT(ISERROR(SEARCH("NTRAB",A36)))</formula>
    </cfRule>
    <cfRule type="containsText" dxfId="1886" priority="1968" operator="containsText" text="FERIADO">
      <formula>NOT(ISERROR(SEARCH("FERIADO",A36)))</formula>
    </cfRule>
  </conditionalFormatting>
  <conditionalFormatting sqref="A36">
    <cfRule type="containsText" dxfId="1885" priority="1966" operator="containsText" text="FÉRIAS">
      <formula>NOT(ISERROR(SEARCH("FÉRIAS",A36)))</formula>
    </cfRule>
  </conditionalFormatting>
  <conditionalFormatting sqref="A36">
    <cfRule type="expression" dxfId="1884" priority="1962">
      <formula>A35="FERIADO"</formula>
    </cfRule>
    <cfRule type="expression" dxfId="1883" priority="1963">
      <formula>A35="NTRAB"</formula>
    </cfRule>
    <cfRule type="expression" dxfId="1882" priority="1964">
      <formula>A35="FÉRIAS"</formula>
    </cfRule>
    <cfRule type="expression" dxfId="1881" priority="1965">
      <formula>A35="ATESTADO"</formula>
    </cfRule>
  </conditionalFormatting>
  <conditionalFormatting sqref="A36">
    <cfRule type="containsText" dxfId="1880" priority="1961" operator="containsText" text="ATESTADO">
      <formula>NOT(ISERROR(SEARCH("ATESTADO",A36)))</formula>
    </cfRule>
  </conditionalFormatting>
  <conditionalFormatting sqref="A35:A36 A38">
    <cfRule type="containsText" dxfId="1879" priority="1960" operator="containsText" text="HOJE">
      <formula>NOT(ISERROR(SEARCH("HOJE",A35)))</formula>
    </cfRule>
  </conditionalFormatting>
  <conditionalFormatting sqref="A42">
    <cfRule type="containsText" dxfId="1878" priority="1958" operator="containsText" text="NTRAB">
      <formula>NOT(ISERROR(SEARCH("NTRAB",A42)))</formula>
    </cfRule>
    <cfRule type="containsText" dxfId="1877" priority="1959" operator="containsText" text="FERIADO">
      <formula>NOT(ISERROR(SEARCH("FERIADO",A42)))</formula>
    </cfRule>
  </conditionalFormatting>
  <conditionalFormatting sqref="A42">
    <cfRule type="containsText" dxfId="1876" priority="1957" operator="containsText" text="FÉRIAS">
      <formula>NOT(ISERROR(SEARCH("FÉRIAS",A42)))</formula>
    </cfRule>
  </conditionalFormatting>
  <conditionalFormatting sqref="A39">
    <cfRule type="containsText" dxfId="1875" priority="1955" operator="containsText" text="NTRAB">
      <formula>NOT(ISERROR(SEARCH("NTRAB",A39)))</formula>
    </cfRule>
    <cfRule type="containsText" dxfId="1874" priority="1956" operator="containsText" text="FERIADO">
      <formula>NOT(ISERROR(SEARCH("FERIADO",A39)))</formula>
    </cfRule>
  </conditionalFormatting>
  <conditionalFormatting sqref="A39">
    <cfRule type="containsText" dxfId="1873" priority="1954" operator="containsText" text="FÉRIAS">
      <formula>NOT(ISERROR(SEARCH("FÉRIAS",A39)))</formula>
    </cfRule>
  </conditionalFormatting>
  <conditionalFormatting sqref="A39 A42">
    <cfRule type="containsText" dxfId="1872" priority="1953" operator="containsText" text="ATESTADO">
      <formula>NOT(ISERROR(SEARCH("ATESTADO",A39)))</formula>
    </cfRule>
  </conditionalFormatting>
  <conditionalFormatting sqref="A40">
    <cfRule type="containsText" dxfId="1871" priority="1951" operator="containsText" text="NTRAB">
      <formula>NOT(ISERROR(SEARCH("NTRAB",A40)))</formula>
    </cfRule>
    <cfRule type="containsText" dxfId="1870" priority="1952" operator="containsText" text="FERIADO">
      <formula>NOT(ISERROR(SEARCH("FERIADO",A40)))</formula>
    </cfRule>
  </conditionalFormatting>
  <conditionalFormatting sqref="A40">
    <cfRule type="containsText" dxfId="1869" priority="1950" operator="containsText" text="FÉRIAS">
      <formula>NOT(ISERROR(SEARCH("FÉRIAS",A40)))</formula>
    </cfRule>
  </conditionalFormatting>
  <conditionalFormatting sqref="A40">
    <cfRule type="expression" dxfId="1868" priority="1946">
      <formula>A39="FERIADO"</formula>
    </cfRule>
    <cfRule type="expression" dxfId="1867" priority="1947">
      <formula>A39="NTRAB"</formula>
    </cfRule>
    <cfRule type="expression" dxfId="1866" priority="1948">
      <formula>A39="FÉRIAS"</formula>
    </cfRule>
    <cfRule type="expression" dxfId="1865" priority="1949">
      <formula>A39="ATESTADO"</formula>
    </cfRule>
  </conditionalFormatting>
  <conditionalFormatting sqref="A40">
    <cfRule type="containsText" dxfId="1864" priority="1945" operator="containsText" text="ATESTADO">
      <formula>NOT(ISERROR(SEARCH("ATESTADO",A40)))</formula>
    </cfRule>
  </conditionalFormatting>
  <conditionalFormatting sqref="A39:A40 A42">
    <cfRule type="containsText" dxfId="1863" priority="1944" operator="containsText" text="HOJE">
      <formula>NOT(ISERROR(SEARCH("HOJE",A39)))</formula>
    </cfRule>
  </conditionalFormatting>
  <conditionalFormatting sqref="A13">
    <cfRule type="containsText" dxfId="1862" priority="1942" operator="containsText" text="NTRAB">
      <formula>NOT(ISERROR(SEARCH("NTRAB",A13)))</formula>
    </cfRule>
    <cfRule type="containsText" dxfId="1861" priority="1943" operator="containsText" text="FERIADO">
      <formula>NOT(ISERROR(SEARCH("FERIADO",A13)))</formula>
    </cfRule>
  </conditionalFormatting>
  <conditionalFormatting sqref="A13">
    <cfRule type="containsText" dxfId="1860" priority="1941" operator="containsText" text="FÉRIAS">
      <formula>NOT(ISERROR(SEARCH("FÉRIAS",A13)))</formula>
    </cfRule>
  </conditionalFormatting>
  <conditionalFormatting sqref="A13">
    <cfRule type="expression" dxfId="1859" priority="1937">
      <formula>A12="FERIADO"</formula>
    </cfRule>
    <cfRule type="expression" dxfId="1858" priority="1938">
      <formula>A12="NTRAB"</formula>
    </cfRule>
    <cfRule type="expression" dxfId="1857" priority="1939">
      <formula>A12="FÉRIAS"</formula>
    </cfRule>
    <cfRule type="expression" dxfId="1856" priority="1940">
      <formula>A12="ATESTADO"</formula>
    </cfRule>
  </conditionalFormatting>
  <conditionalFormatting sqref="A13">
    <cfRule type="containsText" dxfId="1855" priority="1936" operator="containsText" text="ATESTADO">
      <formula>NOT(ISERROR(SEARCH("ATESTADO",A13)))</formula>
    </cfRule>
  </conditionalFormatting>
  <conditionalFormatting sqref="A13">
    <cfRule type="expression" dxfId="1854" priority="1932">
      <formula>A11="ATESTADO"</formula>
    </cfRule>
    <cfRule type="expression" dxfId="1853" priority="1933">
      <formula>A11="FÉRIAS"</formula>
    </cfRule>
    <cfRule type="expression" dxfId="1852" priority="1934">
      <formula>A11="NTRAB"</formula>
    </cfRule>
    <cfRule type="expression" dxfId="1851" priority="1935">
      <formula>A11="FERIADO"</formula>
    </cfRule>
  </conditionalFormatting>
  <conditionalFormatting sqref="A13">
    <cfRule type="containsText" dxfId="1850" priority="1931" operator="containsText" text="HOJE">
      <formula>NOT(ISERROR(SEARCH("HOJE",A13)))</formula>
    </cfRule>
  </conditionalFormatting>
  <conditionalFormatting sqref="A17">
    <cfRule type="containsText" dxfId="1849" priority="1929" operator="containsText" text="NTRAB">
      <formula>NOT(ISERROR(SEARCH("NTRAB",A17)))</formula>
    </cfRule>
    <cfRule type="containsText" dxfId="1848" priority="1930" operator="containsText" text="FERIADO">
      <formula>NOT(ISERROR(SEARCH("FERIADO",A17)))</formula>
    </cfRule>
  </conditionalFormatting>
  <conditionalFormatting sqref="A17">
    <cfRule type="containsText" dxfId="1847" priority="1928" operator="containsText" text="FÉRIAS">
      <formula>NOT(ISERROR(SEARCH("FÉRIAS",A17)))</formula>
    </cfRule>
  </conditionalFormatting>
  <conditionalFormatting sqref="A17">
    <cfRule type="expression" dxfId="1846" priority="1924">
      <formula>A16="FERIADO"</formula>
    </cfRule>
    <cfRule type="expression" dxfId="1845" priority="1925">
      <formula>A16="NTRAB"</formula>
    </cfRule>
    <cfRule type="expression" dxfId="1844" priority="1926">
      <formula>A16="FÉRIAS"</formula>
    </cfRule>
    <cfRule type="expression" dxfId="1843" priority="1927">
      <formula>A16="ATESTADO"</formula>
    </cfRule>
  </conditionalFormatting>
  <conditionalFormatting sqref="A17">
    <cfRule type="containsText" dxfId="1842" priority="1923" operator="containsText" text="ATESTADO">
      <formula>NOT(ISERROR(SEARCH("ATESTADO",A17)))</formula>
    </cfRule>
  </conditionalFormatting>
  <conditionalFormatting sqref="A17">
    <cfRule type="expression" dxfId="1841" priority="1919">
      <formula>A15="ATESTADO"</formula>
    </cfRule>
    <cfRule type="expression" dxfId="1840" priority="1920">
      <formula>A15="FÉRIAS"</formula>
    </cfRule>
    <cfRule type="expression" dxfId="1839" priority="1921">
      <formula>A15="NTRAB"</formula>
    </cfRule>
    <cfRule type="expression" dxfId="1838" priority="1922">
      <formula>A15="FERIADO"</formula>
    </cfRule>
  </conditionalFormatting>
  <conditionalFormatting sqref="A17">
    <cfRule type="containsText" dxfId="1837" priority="1918" operator="containsText" text="HOJE">
      <formula>NOT(ISERROR(SEARCH("HOJE",A17)))</formula>
    </cfRule>
  </conditionalFormatting>
  <conditionalFormatting sqref="A21">
    <cfRule type="containsText" dxfId="1836" priority="1916" operator="containsText" text="NTRAB">
      <formula>NOT(ISERROR(SEARCH("NTRAB",A21)))</formula>
    </cfRule>
    <cfRule type="containsText" dxfId="1835" priority="1917" operator="containsText" text="FERIADO">
      <formula>NOT(ISERROR(SEARCH("FERIADO",A21)))</formula>
    </cfRule>
  </conditionalFormatting>
  <conditionalFormatting sqref="A21">
    <cfRule type="containsText" dxfId="1834" priority="1915" operator="containsText" text="FÉRIAS">
      <formula>NOT(ISERROR(SEARCH("FÉRIAS",A21)))</formula>
    </cfRule>
  </conditionalFormatting>
  <conditionalFormatting sqref="A21">
    <cfRule type="expression" dxfId="1833" priority="1911">
      <formula>A20="FERIADO"</formula>
    </cfRule>
    <cfRule type="expression" dxfId="1832" priority="1912">
      <formula>A20="NTRAB"</formula>
    </cfRule>
    <cfRule type="expression" dxfId="1831" priority="1913">
      <formula>A20="FÉRIAS"</formula>
    </cfRule>
    <cfRule type="expression" dxfId="1830" priority="1914">
      <formula>A20="ATESTADO"</formula>
    </cfRule>
  </conditionalFormatting>
  <conditionalFormatting sqref="A21">
    <cfRule type="containsText" dxfId="1829" priority="1910" operator="containsText" text="ATESTADO">
      <formula>NOT(ISERROR(SEARCH("ATESTADO",A21)))</formula>
    </cfRule>
  </conditionalFormatting>
  <conditionalFormatting sqref="A21">
    <cfRule type="expression" dxfId="1828" priority="1906">
      <formula>A19="ATESTADO"</formula>
    </cfRule>
    <cfRule type="expression" dxfId="1827" priority="1907">
      <formula>A19="FÉRIAS"</formula>
    </cfRule>
    <cfRule type="expression" dxfId="1826" priority="1908">
      <formula>A19="NTRAB"</formula>
    </cfRule>
    <cfRule type="expression" dxfId="1825" priority="1909">
      <formula>A19="FERIADO"</formula>
    </cfRule>
  </conditionalFormatting>
  <conditionalFormatting sqref="A21">
    <cfRule type="containsText" dxfId="1824" priority="1905" operator="containsText" text="HOJE">
      <formula>NOT(ISERROR(SEARCH("HOJE",A21)))</formula>
    </cfRule>
  </conditionalFormatting>
  <conditionalFormatting sqref="A25">
    <cfRule type="containsText" dxfId="1823" priority="1903" operator="containsText" text="NTRAB">
      <formula>NOT(ISERROR(SEARCH("NTRAB",A25)))</formula>
    </cfRule>
    <cfRule type="containsText" dxfId="1822" priority="1904" operator="containsText" text="FERIADO">
      <formula>NOT(ISERROR(SEARCH("FERIADO",A25)))</formula>
    </cfRule>
  </conditionalFormatting>
  <conditionalFormatting sqref="A25">
    <cfRule type="containsText" dxfId="1821" priority="1902" operator="containsText" text="FÉRIAS">
      <formula>NOT(ISERROR(SEARCH("FÉRIAS",A25)))</formula>
    </cfRule>
  </conditionalFormatting>
  <conditionalFormatting sqref="A25">
    <cfRule type="expression" dxfId="1820" priority="1898">
      <formula>A24="FERIADO"</formula>
    </cfRule>
    <cfRule type="expression" dxfId="1819" priority="1899">
      <formula>A24="NTRAB"</formula>
    </cfRule>
    <cfRule type="expression" dxfId="1818" priority="1900">
      <formula>A24="FÉRIAS"</formula>
    </cfRule>
    <cfRule type="expression" dxfId="1817" priority="1901">
      <formula>A24="ATESTADO"</formula>
    </cfRule>
  </conditionalFormatting>
  <conditionalFormatting sqref="A25">
    <cfRule type="containsText" dxfId="1816" priority="1897" operator="containsText" text="ATESTADO">
      <formula>NOT(ISERROR(SEARCH("ATESTADO",A25)))</formula>
    </cfRule>
  </conditionalFormatting>
  <conditionalFormatting sqref="A25">
    <cfRule type="expression" dxfId="1815" priority="1893">
      <formula>A23="ATESTADO"</formula>
    </cfRule>
    <cfRule type="expression" dxfId="1814" priority="1894">
      <formula>A23="FÉRIAS"</formula>
    </cfRule>
    <cfRule type="expression" dxfId="1813" priority="1895">
      <formula>A23="NTRAB"</formula>
    </cfRule>
    <cfRule type="expression" dxfId="1812" priority="1896">
      <formula>A23="FERIADO"</formula>
    </cfRule>
  </conditionalFormatting>
  <conditionalFormatting sqref="A25">
    <cfRule type="containsText" dxfId="1811" priority="1892" operator="containsText" text="HOJE">
      <formula>NOT(ISERROR(SEARCH("HOJE",A25)))</formula>
    </cfRule>
  </conditionalFormatting>
  <conditionalFormatting sqref="A29">
    <cfRule type="containsText" dxfId="1810" priority="1890" operator="containsText" text="NTRAB">
      <formula>NOT(ISERROR(SEARCH("NTRAB",A29)))</formula>
    </cfRule>
    <cfRule type="containsText" dxfId="1809" priority="1891" operator="containsText" text="FERIADO">
      <formula>NOT(ISERROR(SEARCH("FERIADO",A29)))</formula>
    </cfRule>
  </conditionalFormatting>
  <conditionalFormatting sqref="A29">
    <cfRule type="containsText" dxfId="1808" priority="1889" operator="containsText" text="FÉRIAS">
      <formula>NOT(ISERROR(SEARCH("FÉRIAS",A29)))</formula>
    </cfRule>
  </conditionalFormatting>
  <conditionalFormatting sqref="A29">
    <cfRule type="expression" dxfId="1807" priority="1885">
      <formula>A28="FERIADO"</formula>
    </cfRule>
    <cfRule type="expression" dxfId="1806" priority="1886">
      <formula>A28="NTRAB"</formula>
    </cfRule>
    <cfRule type="expression" dxfId="1805" priority="1887">
      <formula>A28="FÉRIAS"</formula>
    </cfRule>
    <cfRule type="expression" dxfId="1804" priority="1888">
      <formula>A28="ATESTADO"</formula>
    </cfRule>
  </conditionalFormatting>
  <conditionalFormatting sqref="A29">
    <cfRule type="containsText" dxfId="1803" priority="1884" operator="containsText" text="ATESTADO">
      <formula>NOT(ISERROR(SEARCH("ATESTADO",A29)))</formula>
    </cfRule>
  </conditionalFormatting>
  <conditionalFormatting sqref="A29">
    <cfRule type="expression" dxfId="1802" priority="1880">
      <formula>A27="ATESTADO"</formula>
    </cfRule>
    <cfRule type="expression" dxfId="1801" priority="1881">
      <formula>A27="FÉRIAS"</formula>
    </cfRule>
    <cfRule type="expression" dxfId="1800" priority="1882">
      <formula>A27="NTRAB"</formula>
    </cfRule>
    <cfRule type="expression" dxfId="1799" priority="1883">
      <formula>A27="FERIADO"</formula>
    </cfRule>
  </conditionalFormatting>
  <conditionalFormatting sqref="A29">
    <cfRule type="containsText" dxfId="1798" priority="1879" operator="containsText" text="HOJE">
      <formula>NOT(ISERROR(SEARCH("HOJE",A29)))</formula>
    </cfRule>
  </conditionalFormatting>
  <conditionalFormatting sqref="A33">
    <cfRule type="containsText" dxfId="1797" priority="1877" operator="containsText" text="NTRAB">
      <formula>NOT(ISERROR(SEARCH("NTRAB",A33)))</formula>
    </cfRule>
    <cfRule type="containsText" dxfId="1796" priority="1878" operator="containsText" text="FERIADO">
      <formula>NOT(ISERROR(SEARCH("FERIADO",A33)))</formula>
    </cfRule>
  </conditionalFormatting>
  <conditionalFormatting sqref="A33">
    <cfRule type="containsText" dxfId="1795" priority="1876" operator="containsText" text="FÉRIAS">
      <formula>NOT(ISERROR(SEARCH("FÉRIAS",A33)))</formula>
    </cfRule>
  </conditionalFormatting>
  <conditionalFormatting sqref="A33">
    <cfRule type="expression" dxfId="1794" priority="1872">
      <formula>A32="FERIADO"</formula>
    </cfRule>
    <cfRule type="expression" dxfId="1793" priority="1873">
      <formula>A32="NTRAB"</formula>
    </cfRule>
    <cfRule type="expression" dxfId="1792" priority="1874">
      <formula>A32="FÉRIAS"</formula>
    </cfRule>
    <cfRule type="expression" dxfId="1791" priority="1875">
      <formula>A32="ATESTADO"</formula>
    </cfRule>
  </conditionalFormatting>
  <conditionalFormatting sqref="A33">
    <cfRule type="containsText" dxfId="1790" priority="1871" operator="containsText" text="ATESTADO">
      <formula>NOT(ISERROR(SEARCH("ATESTADO",A33)))</formula>
    </cfRule>
  </conditionalFormatting>
  <conditionalFormatting sqref="A33">
    <cfRule type="expression" dxfId="1789" priority="1867">
      <formula>A31="ATESTADO"</formula>
    </cfRule>
    <cfRule type="expression" dxfId="1788" priority="1868">
      <formula>A31="FÉRIAS"</formula>
    </cfRule>
    <cfRule type="expression" dxfId="1787" priority="1869">
      <formula>A31="NTRAB"</formula>
    </cfRule>
    <cfRule type="expression" dxfId="1786" priority="1870">
      <formula>A31="FERIADO"</formula>
    </cfRule>
  </conditionalFormatting>
  <conditionalFormatting sqref="A33">
    <cfRule type="containsText" dxfId="1785" priority="1866" operator="containsText" text="HOJE">
      <formula>NOT(ISERROR(SEARCH("HOJE",A33)))</formula>
    </cfRule>
  </conditionalFormatting>
  <conditionalFormatting sqref="A37">
    <cfRule type="containsText" dxfId="1784" priority="1864" operator="containsText" text="NTRAB">
      <formula>NOT(ISERROR(SEARCH("NTRAB",A37)))</formula>
    </cfRule>
    <cfRule type="containsText" dxfId="1783" priority="1865" operator="containsText" text="FERIADO">
      <formula>NOT(ISERROR(SEARCH("FERIADO",A37)))</formula>
    </cfRule>
  </conditionalFormatting>
  <conditionalFormatting sqref="A37">
    <cfRule type="containsText" dxfId="1782" priority="1863" operator="containsText" text="FÉRIAS">
      <formula>NOT(ISERROR(SEARCH("FÉRIAS",A37)))</formula>
    </cfRule>
  </conditionalFormatting>
  <conditionalFormatting sqref="A37">
    <cfRule type="expression" dxfId="1781" priority="1859">
      <formula>A36="FERIADO"</formula>
    </cfRule>
    <cfRule type="expression" dxfId="1780" priority="1860">
      <formula>A36="NTRAB"</formula>
    </cfRule>
    <cfRule type="expression" dxfId="1779" priority="1861">
      <formula>A36="FÉRIAS"</formula>
    </cfRule>
    <cfRule type="expression" dxfId="1778" priority="1862">
      <formula>A36="ATESTADO"</formula>
    </cfRule>
  </conditionalFormatting>
  <conditionalFormatting sqref="A37">
    <cfRule type="containsText" dxfId="1777" priority="1858" operator="containsText" text="ATESTADO">
      <formula>NOT(ISERROR(SEARCH("ATESTADO",A37)))</formula>
    </cfRule>
  </conditionalFormatting>
  <conditionalFormatting sqref="A37">
    <cfRule type="expression" dxfId="1776" priority="1854">
      <formula>A35="ATESTADO"</formula>
    </cfRule>
    <cfRule type="expression" dxfId="1775" priority="1855">
      <formula>A35="FÉRIAS"</formula>
    </cfRule>
    <cfRule type="expression" dxfId="1774" priority="1856">
      <formula>A35="NTRAB"</formula>
    </cfRule>
    <cfRule type="expression" dxfId="1773" priority="1857">
      <formula>A35="FERIADO"</formula>
    </cfRule>
  </conditionalFormatting>
  <conditionalFormatting sqref="A37">
    <cfRule type="containsText" dxfId="1772" priority="1853" operator="containsText" text="HOJE">
      <formula>NOT(ISERROR(SEARCH("HOJE",A37)))</formula>
    </cfRule>
  </conditionalFormatting>
  <conditionalFormatting sqref="A41">
    <cfRule type="containsText" dxfId="1771" priority="1851" operator="containsText" text="NTRAB">
      <formula>NOT(ISERROR(SEARCH("NTRAB",A41)))</formula>
    </cfRule>
    <cfRule type="containsText" dxfId="1770" priority="1852" operator="containsText" text="FERIADO">
      <formula>NOT(ISERROR(SEARCH("FERIADO",A41)))</formula>
    </cfRule>
  </conditionalFormatting>
  <conditionalFormatting sqref="A41">
    <cfRule type="containsText" dxfId="1769" priority="1850" operator="containsText" text="FÉRIAS">
      <formula>NOT(ISERROR(SEARCH("FÉRIAS",A41)))</formula>
    </cfRule>
  </conditionalFormatting>
  <conditionalFormatting sqref="A41">
    <cfRule type="expression" dxfId="1768" priority="1846">
      <formula>A40="FERIADO"</formula>
    </cfRule>
    <cfRule type="expression" dxfId="1767" priority="1847">
      <formula>A40="NTRAB"</formula>
    </cfRule>
    <cfRule type="expression" dxfId="1766" priority="1848">
      <formula>A40="FÉRIAS"</formula>
    </cfRule>
    <cfRule type="expression" dxfId="1765" priority="1849">
      <formula>A40="ATESTADO"</formula>
    </cfRule>
  </conditionalFormatting>
  <conditionalFormatting sqref="A41">
    <cfRule type="containsText" dxfId="1764" priority="1845" operator="containsText" text="ATESTADO">
      <formula>NOT(ISERROR(SEARCH("ATESTADO",A41)))</formula>
    </cfRule>
  </conditionalFormatting>
  <conditionalFormatting sqref="A41">
    <cfRule type="expression" dxfId="1763" priority="1841">
      <formula>A39="ATESTADO"</formula>
    </cfRule>
    <cfRule type="expression" dxfId="1762" priority="1842">
      <formula>A39="FÉRIAS"</formula>
    </cfRule>
    <cfRule type="expression" dxfId="1761" priority="1843">
      <formula>A39="NTRAB"</formula>
    </cfRule>
    <cfRule type="expression" dxfId="1760" priority="1844">
      <formula>A39="FERIADO"</formula>
    </cfRule>
  </conditionalFormatting>
  <conditionalFormatting sqref="A41">
    <cfRule type="containsText" dxfId="1759" priority="1840" operator="containsText" text="HOJE">
      <formula>NOT(ISERROR(SEARCH("HOJE",A41)))</formula>
    </cfRule>
  </conditionalFormatting>
  <conditionalFormatting sqref="F6">
    <cfRule type="containsText" dxfId="1758" priority="1838" operator="containsText" text="NTRAB">
      <formula>NOT(ISERROR(SEARCH("NTRAB",F6)))</formula>
    </cfRule>
    <cfRule type="containsText" dxfId="1757" priority="1839" operator="containsText" text="FERIADO">
      <formula>NOT(ISERROR(SEARCH("FERIADO",F6)))</formula>
    </cfRule>
  </conditionalFormatting>
  <conditionalFormatting sqref="F6">
    <cfRule type="containsText" dxfId="1756" priority="1837" operator="containsText" text="FÉRIAS">
      <formula>NOT(ISERROR(SEARCH("FÉRIAS",F6)))</formula>
    </cfRule>
  </conditionalFormatting>
  <conditionalFormatting sqref="F3">
    <cfRule type="containsText" dxfId="1755" priority="1835" operator="containsText" text="NTRAB">
      <formula>NOT(ISERROR(SEARCH("NTRAB",F3)))</formula>
    </cfRule>
    <cfRule type="containsText" dxfId="1754" priority="1836" operator="containsText" text="FERIADO">
      <formula>NOT(ISERROR(SEARCH("FERIADO",F3)))</formula>
    </cfRule>
  </conditionalFormatting>
  <conditionalFormatting sqref="F3">
    <cfRule type="containsText" dxfId="1753" priority="1834" operator="containsText" text="FÉRIAS">
      <formula>NOT(ISERROR(SEARCH("FÉRIAS",F3)))</formula>
    </cfRule>
  </conditionalFormatting>
  <conditionalFormatting sqref="F3 F6">
    <cfRule type="containsText" dxfId="1752" priority="1833" operator="containsText" text="ATESTADO">
      <formula>NOT(ISERROR(SEARCH("ATESTADO",F3)))</formula>
    </cfRule>
  </conditionalFormatting>
  <conditionalFormatting sqref="F3 F6">
    <cfRule type="containsText" dxfId="1751" priority="1832" operator="containsText" text="HOJE">
      <formula>NOT(ISERROR(SEARCH("HOJE",F3)))</formula>
    </cfRule>
  </conditionalFormatting>
  <conditionalFormatting sqref="F10">
    <cfRule type="containsText" dxfId="1750" priority="1830" operator="containsText" text="NTRAB">
      <formula>NOT(ISERROR(SEARCH("NTRAB",F10)))</formula>
    </cfRule>
    <cfRule type="containsText" dxfId="1749" priority="1831" operator="containsText" text="FERIADO">
      <formula>NOT(ISERROR(SEARCH("FERIADO",F10)))</formula>
    </cfRule>
  </conditionalFormatting>
  <conditionalFormatting sqref="F10">
    <cfRule type="containsText" dxfId="1748" priority="1829" operator="containsText" text="FÉRIAS">
      <formula>NOT(ISERROR(SEARCH("FÉRIAS",F10)))</formula>
    </cfRule>
  </conditionalFormatting>
  <conditionalFormatting sqref="F7">
    <cfRule type="containsText" dxfId="1747" priority="1827" operator="containsText" text="NTRAB">
      <formula>NOT(ISERROR(SEARCH("NTRAB",F7)))</formula>
    </cfRule>
    <cfRule type="containsText" dxfId="1746" priority="1828" operator="containsText" text="FERIADO">
      <formula>NOT(ISERROR(SEARCH("FERIADO",F7)))</formula>
    </cfRule>
  </conditionalFormatting>
  <conditionalFormatting sqref="F7">
    <cfRule type="containsText" dxfId="1745" priority="1826" operator="containsText" text="FÉRIAS">
      <formula>NOT(ISERROR(SEARCH("FÉRIAS",F7)))</formula>
    </cfRule>
  </conditionalFormatting>
  <conditionalFormatting sqref="F7 F10">
    <cfRule type="containsText" dxfId="1744" priority="1825" operator="containsText" text="ATESTADO">
      <formula>NOT(ISERROR(SEARCH("ATESTADO",F7)))</formula>
    </cfRule>
  </conditionalFormatting>
  <conditionalFormatting sqref="F8">
    <cfRule type="containsText" dxfId="1743" priority="1823" operator="containsText" text="NTRAB">
      <formula>NOT(ISERROR(SEARCH("NTRAB",F8)))</formula>
    </cfRule>
    <cfRule type="containsText" dxfId="1742" priority="1824" operator="containsText" text="FERIADO">
      <formula>NOT(ISERROR(SEARCH("FERIADO",F8)))</formula>
    </cfRule>
  </conditionalFormatting>
  <conditionalFormatting sqref="F8">
    <cfRule type="containsText" dxfId="1741" priority="1822" operator="containsText" text="FÉRIAS">
      <formula>NOT(ISERROR(SEARCH("FÉRIAS",F8)))</formula>
    </cfRule>
  </conditionalFormatting>
  <conditionalFormatting sqref="F8">
    <cfRule type="expression" dxfId="1740" priority="1818">
      <formula>F7="FERIADO"</formula>
    </cfRule>
    <cfRule type="expression" dxfId="1739" priority="1819">
      <formula>F7="NTRAB"</formula>
    </cfRule>
    <cfRule type="expression" dxfId="1738" priority="1820">
      <formula>F7="FÉRIAS"</formula>
    </cfRule>
    <cfRule type="expression" dxfId="1737" priority="1821">
      <formula>F7="ATESTADO"</formula>
    </cfRule>
  </conditionalFormatting>
  <conditionalFormatting sqref="F8">
    <cfRule type="containsText" dxfId="1736" priority="1817" operator="containsText" text="ATESTADO">
      <formula>NOT(ISERROR(SEARCH("ATESTADO",F8)))</formula>
    </cfRule>
  </conditionalFormatting>
  <conditionalFormatting sqref="F9">
    <cfRule type="containsText" dxfId="1735" priority="1815" operator="containsText" text="NTRAB">
      <formula>NOT(ISERROR(SEARCH("NTRAB",F9)))</formula>
    </cfRule>
    <cfRule type="containsText" dxfId="1734" priority="1816" operator="containsText" text="FERIADO">
      <formula>NOT(ISERROR(SEARCH("FERIADO",F9)))</formula>
    </cfRule>
  </conditionalFormatting>
  <conditionalFormatting sqref="F9">
    <cfRule type="containsText" dxfId="1733" priority="1814" operator="containsText" text="FÉRIAS">
      <formula>NOT(ISERROR(SEARCH("FÉRIAS",F9)))</formula>
    </cfRule>
  </conditionalFormatting>
  <conditionalFormatting sqref="F9">
    <cfRule type="expression" dxfId="1732" priority="1810">
      <formula>F8="FERIADO"</formula>
    </cfRule>
    <cfRule type="expression" dxfId="1731" priority="1811">
      <formula>F8="NTRAB"</formula>
    </cfRule>
    <cfRule type="expression" dxfId="1730" priority="1812">
      <formula>F8="FÉRIAS"</formula>
    </cfRule>
    <cfRule type="expression" dxfId="1729" priority="1813">
      <formula>F8="ATESTADO"</formula>
    </cfRule>
  </conditionalFormatting>
  <conditionalFormatting sqref="F9">
    <cfRule type="containsText" dxfId="1728" priority="1809" operator="containsText" text="ATESTADO">
      <formula>NOT(ISERROR(SEARCH("ATESTADO",F9)))</formula>
    </cfRule>
  </conditionalFormatting>
  <conditionalFormatting sqref="F9">
    <cfRule type="expression" dxfId="1727" priority="1805">
      <formula>F7="ATESTADO"</formula>
    </cfRule>
    <cfRule type="expression" dxfId="1726" priority="1806">
      <formula>F7="FÉRIAS"</formula>
    </cfRule>
    <cfRule type="expression" dxfId="1725" priority="1807">
      <formula>F7="NTRAB"</formula>
    </cfRule>
    <cfRule type="expression" dxfId="1724" priority="1808">
      <formula>F7="FERIADO"</formula>
    </cfRule>
  </conditionalFormatting>
  <conditionalFormatting sqref="F7:F10">
    <cfRule type="containsText" dxfId="1723" priority="1804" operator="containsText" text="HOJE">
      <formula>NOT(ISERROR(SEARCH("HOJE",F7)))</formula>
    </cfRule>
  </conditionalFormatting>
  <conditionalFormatting sqref="F14">
    <cfRule type="containsText" dxfId="1722" priority="1802" operator="containsText" text="NTRAB">
      <formula>NOT(ISERROR(SEARCH("NTRAB",F14)))</formula>
    </cfRule>
    <cfRule type="containsText" dxfId="1721" priority="1803" operator="containsText" text="FERIADO">
      <formula>NOT(ISERROR(SEARCH("FERIADO",F14)))</formula>
    </cfRule>
  </conditionalFormatting>
  <conditionalFormatting sqref="F14">
    <cfRule type="containsText" dxfId="1720" priority="1801" operator="containsText" text="FÉRIAS">
      <formula>NOT(ISERROR(SEARCH("FÉRIAS",F14)))</formula>
    </cfRule>
  </conditionalFormatting>
  <conditionalFormatting sqref="F11">
    <cfRule type="containsText" dxfId="1719" priority="1799" operator="containsText" text="NTRAB">
      <formula>NOT(ISERROR(SEARCH("NTRAB",F11)))</formula>
    </cfRule>
    <cfRule type="containsText" dxfId="1718" priority="1800" operator="containsText" text="FERIADO">
      <formula>NOT(ISERROR(SEARCH("FERIADO",F11)))</formula>
    </cfRule>
  </conditionalFormatting>
  <conditionalFormatting sqref="F11">
    <cfRule type="containsText" dxfId="1717" priority="1798" operator="containsText" text="FÉRIAS">
      <formula>NOT(ISERROR(SEARCH("FÉRIAS",F11)))</formula>
    </cfRule>
  </conditionalFormatting>
  <conditionalFormatting sqref="F11 F14">
    <cfRule type="containsText" dxfId="1716" priority="1797" operator="containsText" text="ATESTADO">
      <formula>NOT(ISERROR(SEARCH("ATESTADO",F11)))</formula>
    </cfRule>
  </conditionalFormatting>
  <conditionalFormatting sqref="F12">
    <cfRule type="containsText" dxfId="1715" priority="1795" operator="containsText" text="NTRAB">
      <formula>NOT(ISERROR(SEARCH("NTRAB",F12)))</formula>
    </cfRule>
    <cfRule type="containsText" dxfId="1714" priority="1796" operator="containsText" text="FERIADO">
      <formula>NOT(ISERROR(SEARCH("FERIADO",F12)))</formula>
    </cfRule>
  </conditionalFormatting>
  <conditionalFormatting sqref="F12">
    <cfRule type="containsText" dxfId="1713" priority="1794" operator="containsText" text="FÉRIAS">
      <formula>NOT(ISERROR(SEARCH("FÉRIAS",F12)))</formula>
    </cfRule>
  </conditionalFormatting>
  <conditionalFormatting sqref="F12">
    <cfRule type="expression" dxfId="1712" priority="1790">
      <formula>F11="FERIADO"</formula>
    </cfRule>
    <cfRule type="expression" dxfId="1711" priority="1791">
      <formula>F11="NTRAB"</formula>
    </cfRule>
    <cfRule type="expression" dxfId="1710" priority="1792">
      <formula>F11="FÉRIAS"</formula>
    </cfRule>
    <cfRule type="expression" dxfId="1709" priority="1793">
      <formula>F11="ATESTADO"</formula>
    </cfRule>
  </conditionalFormatting>
  <conditionalFormatting sqref="F12">
    <cfRule type="containsText" dxfId="1708" priority="1789" operator="containsText" text="ATESTADO">
      <formula>NOT(ISERROR(SEARCH("ATESTADO",F12)))</formula>
    </cfRule>
  </conditionalFormatting>
  <conditionalFormatting sqref="F11:F12 F14">
    <cfRule type="containsText" dxfId="1707" priority="1788" operator="containsText" text="HOJE">
      <formula>NOT(ISERROR(SEARCH("HOJE",F11)))</formula>
    </cfRule>
  </conditionalFormatting>
  <conditionalFormatting sqref="F18">
    <cfRule type="containsText" dxfId="1706" priority="1786" operator="containsText" text="NTRAB">
      <formula>NOT(ISERROR(SEARCH("NTRAB",F18)))</formula>
    </cfRule>
    <cfRule type="containsText" dxfId="1705" priority="1787" operator="containsText" text="FERIADO">
      <formula>NOT(ISERROR(SEARCH("FERIADO",F18)))</formula>
    </cfRule>
  </conditionalFormatting>
  <conditionalFormatting sqref="F18">
    <cfRule type="containsText" dxfId="1704" priority="1785" operator="containsText" text="FÉRIAS">
      <formula>NOT(ISERROR(SEARCH("FÉRIAS",F18)))</formula>
    </cfRule>
  </conditionalFormatting>
  <conditionalFormatting sqref="F15">
    <cfRule type="containsText" dxfId="1703" priority="1783" operator="containsText" text="NTRAB">
      <formula>NOT(ISERROR(SEARCH("NTRAB",F15)))</formula>
    </cfRule>
    <cfRule type="containsText" dxfId="1702" priority="1784" operator="containsText" text="FERIADO">
      <formula>NOT(ISERROR(SEARCH("FERIADO",F15)))</formula>
    </cfRule>
  </conditionalFormatting>
  <conditionalFormatting sqref="F15">
    <cfRule type="containsText" dxfId="1701" priority="1782" operator="containsText" text="FÉRIAS">
      <formula>NOT(ISERROR(SEARCH("FÉRIAS",F15)))</formula>
    </cfRule>
  </conditionalFormatting>
  <conditionalFormatting sqref="F15 F18">
    <cfRule type="containsText" dxfId="1700" priority="1781" operator="containsText" text="ATESTADO">
      <formula>NOT(ISERROR(SEARCH("ATESTADO",F15)))</formula>
    </cfRule>
  </conditionalFormatting>
  <conditionalFormatting sqref="F16">
    <cfRule type="containsText" dxfId="1699" priority="1779" operator="containsText" text="NTRAB">
      <formula>NOT(ISERROR(SEARCH("NTRAB",F16)))</formula>
    </cfRule>
    <cfRule type="containsText" dxfId="1698" priority="1780" operator="containsText" text="FERIADO">
      <formula>NOT(ISERROR(SEARCH("FERIADO",F16)))</formula>
    </cfRule>
  </conditionalFormatting>
  <conditionalFormatting sqref="F16">
    <cfRule type="containsText" dxfId="1697" priority="1778" operator="containsText" text="FÉRIAS">
      <formula>NOT(ISERROR(SEARCH("FÉRIAS",F16)))</formula>
    </cfRule>
  </conditionalFormatting>
  <conditionalFormatting sqref="F16">
    <cfRule type="expression" dxfId="1696" priority="1774">
      <formula>F15="FERIADO"</formula>
    </cfRule>
    <cfRule type="expression" dxfId="1695" priority="1775">
      <formula>F15="NTRAB"</formula>
    </cfRule>
    <cfRule type="expression" dxfId="1694" priority="1776">
      <formula>F15="FÉRIAS"</formula>
    </cfRule>
    <cfRule type="expression" dxfId="1693" priority="1777">
      <formula>F15="ATESTADO"</formula>
    </cfRule>
  </conditionalFormatting>
  <conditionalFormatting sqref="F16">
    <cfRule type="containsText" dxfId="1692" priority="1773" operator="containsText" text="ATESTADO">
      <formula>NOT(ISERROR(SEARCH("ATESTADO",F16)))</formula>
    </cfRule>
  </conditionalFormatting>
  <conditionalFormatting sqref="F15:F16 F18">
    <cfRule type="containsText" dxfId="1691" priority="1772" operator="containsText" text="HOJE">
      <formula>NOT(ISERROR(SEARCH("HOJE",F15)))</formula>
    </cfRule>
  </conditionalFormatting>
  <conditionalFormatting sqref="F22">
    <cfRule type="containsText" dxfId="1690" priority="1770" operator="containsText" text="NTRAB">
      <formula>NOT(ISERROR(SEARCH("NTRAB",F22)))</formula>
    </cfRule>
    <cfRule type="containsText" dxfId="1689" priority="1771" operator="containsText" text="FERIADO">
      <formula>NOT(ISERROR(SEARCH("FERIADO",F22)))</formula>
    </cfRule>
  </conditionalFormatting>
  <conditionalFormatting sqref="F22">
    <cfRule type="containsText" dxfId="1688" priority="1769" operator="containsText" text="FÉRIAS">
      <formula>NOT(ISERROR(SEARCH("FÉRIAS",F22)))</formula>
    </cfRule>
  </conditionalFormatting>
  <conditionalFormatting sqref="F19">
    <cfRule type="containsText" dxfId="1687" priority="1767" operator="containsText" text="NTRAB">
      <formula>NOT(ISERROR(SEARCH("NTRAB",F19)))</formula>
    </cfRule>
    <cfRule type="containsText" dxfId="1686" priority="1768" operator="containsText" text="FERIADO">
      <formula>NOT(ISERROR(SEARCH("FERIADO",F19)))</formula>
    </cfRule>
  </conditionalFormatting>
  <conditionalFormatting sqref="F19">
    <cfRule type="containsText" dxfId="1685" priority="1766" operator="containsText" text="FÉRIAS">
      <formula>NOT(ISERROR(SEARCH("FÉRIAS",F19)))</formula>
    </cfRule>
  </conditionalFormatting>
  <conditionalFormatting sqref="F19 F22">
    <cfRule type="containsText" dxfId="1684" priority="1765" operator="containsText" text="ATESTADO">
      <formula>NOT(ISERROR(SEARCH("ATESTADO",F19)))</formula>
    </cfRule>
  </conditionalFormatting>
  <conditionalFormatting sqref="F20">
    <cfRule type="containsText" dxfId="1683" priority="1763" operator="containsText" text="NTRAB">
      <formula>NOT(ISERROR(SEARCH("NTRAB",F20)))</formula>
    </cfRule>
    <cfRule type="containsText" dxfId="1682" priority="1764" operator="containsText" text="FERIADO">
      <formula>NOT(ISERROR(SEARCH("FERIADO",F20)))</formula>
    </cfRule>
  </conditionalFormatting>
  <conditionalFormatting sqref="F20">
    <cfRule type="containsText" dxfId="1681" priority="1762" operator="containsText" text="FÉRIAS">
      <formula>NOT(ISERROR(SEARCH("FÉRIAS",F20)))</formula>
    </cfRule>
  </conditionalFormatting>
  <conditionalFormatting sqref="F20">
    <cfRule type="expression" dxfId="1680" priority="1758">
      <formula>F19="FERIADO"</formula>
    </cfRule>
    <cfRule type="expression" dxfId="1679" priority="1759">
      <formula>F19="NTRAB"</formula>
    </cfRule>
    <cfRule type="expression" dxfId="1678" priority="1760">
      <formula>F19="FÉRIAS"</formula>
    </cfRule>
    <cfRule type="expression" dxfId="1677" priority="1761">
      <formula>F19="ATESTADO"</formula>
    </cfRule>
  </conditionalFormatting>
  <conditionalFormatting sqref="F20">
    <cfRule type="containsText" dxfId="1676" priority="1757" operator="containsText" text="ATESTADO">
      <formula>NOT(ISERROR(SEARCH("ATESTADO",F20)))</formula>
    </cfRule>
  </conditionalFormatting>
  <conditionalFormatting sqref="F19:F20 F22">
    <cfRule type="containsText" dxfId="1675" priority="1756" operator="containsText" text="HOJE">
      <formula>NOT(ISERROR(SEARCH("HOJE",F19)))</formula>
    </cfRule>
  </conditionalFormatting>
  <conditionalFormatting sqref="F26">
    <cfRule type="containsText" dxfId="1674" priority="1754" operator="containsText" text="NTRAB">
      <formula>NOT(ISERROR(SEARCH("NTRAB",F26)))</formula>
    </cfRule>
    <cfRule type="containsText" dxfId="1673" priority="1755" operator="containsText" text="FERIADO">
      <formula>NOT(ISERROR(SEARCH("FERIADO",F26)))</formula>
    </cfRule>
  </conditionalFormatting>
  <conditionalFormatting sqref="F26">
    <cfRule type="containsText" dxfId="1672" priority="1753" operator="containsText" text="FÉRIAS">
      <formula>NOT(ISERROR(SEARCH("FÉRIAS",F26)))</formula>
    </cfRule>
  </conditionalFormatting>
  <conditionalFormatting sqref="F23">
    <cfRule type="containsText" dxfId="1671" priority="1751" operator="containsText" text="NTRAB">
      <formula>NOT(ISERROR(SEARCH("NTRAB",F23)))</formula>
    </cfRule>
    <cfRule type="containsText" dxfId="1670" priority="1752" operator="containsText" text="FERIADO">
      <formula>NOT(ISERROR(SEARCH("FERIADO",F23)))</formula>
    </cfRule>
  </conditionalFormatting>
  <conditionalFormatting sqref="F23">
    <cfRule type="containsText" dxfId="1669" priority="1750" operator="containsText" text="FÉRIAS">
      <formula>NOT(ISERROR(SEARCH("FÉRIAS",F23)))</formula>
    </cfRule>
  </conditionalFormatting>
  <conditionalFormatting sqref="F23 F26">
    <cfRule type="containsText" dxfId="1668" priority="1749" operator="containsText" text="ATESTADO">
      <formula>NOT(ISERROR(SEARCH("ATESTADO",F23)))</formula>
    </cfRule>
  </conditionalFormatting>
  <conditionalFormatting sqref="F24">
    <cfRule type="containsText" dxfId="1667" priority="1747" operator="containsText" text="NTRAB">
      <formula>NOT(ISERROR(SEARCH("NTRAB",F24)))</formula>
    </cfRule>
    <cfRule type="containsText" dxfId="1666" priority="1748" operator="containsText" text="FERIADO">
      <formula>NOT(ISERROR(SEARCH("FERIADO",F24)))</formula>
    </cfRule>
  </conditionalFormatting>
  <conditionalFormatting sqref="F24">
    <cfRule type="containsText" dxfId="1665" priority="1746" operator="containsText" text="FÉRIAS">
      <formula>NOT(ISERROR(SEARCH("FÉRIAS",F24)))</formula>
    </cfRule>
  </conditionalFormatting>
  <conditionalFormatting sqref="F24">
    <cfRule type="expression" dxfId="1664" priority="1742">
      <formula>F23="FERIADO"</formula>
    </cfRule>
    <cfRule type="expression" dxfId="1663" priority="1743">
      <formula>F23="NTRAB"</formula>
    </cfRule>
    <cfRule type="expression" dxfId="1662" priority="1744">
      <formula>F23="FÉRIAS"</formula>
    </cfRule>
    <cfRule type="expression" dxfId="1661" priority="1745">
      <formula>F23="ATESTADO"</formula>
    </cfRule>
  </conditionalFormatting>
  <conditionalFormatting sqref="F24">
    <cfRule type="containsText" dxfId="1660" priority="1741" operator="containsText" text="ATESTADO">
      <formula>NOT(ISERROR(SEARCH("ATESTADO",F24)))</formula>
    </cfRule>
  </conditionalFormatting>
  <conditionalFormatting sqref="F23:F24 F26">
    <cfRule type="containsText" dxfId="1659" priority="1740" operator="containsText" text="HOJE">
      <formula>NOT(ISERROR(SEARCH("HOJE",F23)))</formula>
    </cfRule>
  </conditionalFormatting>
  <conditionalFormatting sqref="F30">
    <cfRule type="containsText" dxfId="1658" priority="1738" operator="containsText" text="NTRAB">
      <formula>NOT(ISERROR(SEARCH("NTRAB",F30)))</formula>
    </cfRule>
    <cfRule type="containsText" dxfId="1657" priority="1739" operator="containsText" text="FERIADO">
      <formula>NOT(ISERROR(SEARCH("FERIADO",F30)))</formula>
    </cfRule>
  </conditionalFormatting>
  <conditionalFormatting sqref="F30">
    <cfRule type="containsText" dxfId="1656" priority="1737" operator="containsText" text="FÉRIAS">
      <formula>NOT(ISERROR(SEARCH("FÉRIAS",F30)))</formula>
    </cfRule>
  </conditionalFormatting>
  <conditionalFormatting sqref="F27">
    <cfRule type="containsText" dxfId="1655" priority="1735" operator="containsText" text="NTRAB">
      <formula>NOT(ISERROR(SEARCH("NTRAB",F27)))</formula>
    </cfRule>
    <cfRule type="containsText" dxfId="1654" priority="1736" operator="containsText" text="FERIADO">
      <formula>NOT(ISERROR(SEARCH("FERIADO",F27)))</formula>
    </cfRule>
  </conditionalFormatting>
  <conditionalFormatting sqref="F27">
    <cfRule type="containsText" dxfId="1653" priority="1734" operator="containsText" text="FÉRIAS">
      <formula>NOT(ISERROR(SEARCH("FÉRIAS",F27)))</formula>
    </cfRule>
  </conditionalFormatting>
  <conditionalFormatting sqref="F27 F30">
    <cfRule type="containsText" dxfId="1652" priority="1733" operator="containsText" text="ATESTADO">
      <formula>NOT(ISERROR(SEARCH("ATESTADO",F27)))</formula>
    </cfRule>
  </conditionalFormatting>
  <conditionalFormatting sqref="F28">
    <cfRule type="containsText" dxfId="1651" priority="1731" operator="containsText" text="NTRAB">
      <formula>NOT(ISERROR(SEARCH("NTRAB",F28)))</formula>
    </cfRule>
    <cfRule type="containsText" dxfId="1650" priority="1732" operator="containsText" text="FERIADO">
      <formula>NOT(ISERROR(SEARCH("FERIADO",F28)))</formula>
    </cfRule>
  </conditionalFormatting>
  <conditionalFormatting sqref="F28">
    <cfRule type="containsText" dxfId="1649" priority="1730" operator="containsText" text="FÉRIAS">
      <formula>NOT(ISERROR(SEARCH("FÉRIAS",F28)))</formula>
    </cfRule>
  </conditionalFormatting>
  <conditionalFormatting sqref="F28">
    <cfRule type="expression" dxfId="1648" priority="1726">
      <formula>F27="FERIADO"</formula>
    </cfRule>
    <cfRule type="expression" dxfId="1647" priority="1727">
      <formula>F27="NTRAB"</formula>
    </cfRule>
    <cfRule type="expression" dxfId="1646" priority="1728">
      <formula>F27="FÉRIAS"</formula>
    </cfRule>
    <cfRule type="expression" dxfId="1645" priority="1729">
      <formula>F27="ATESTADO"</formula>
    </cfRule>
  </conditionalFormatting>
  <conditionalFormatting sqref="F28">
    <cfRule type="containsText" dxfId="1644" priority="1725" operator="containsText" text="ATESTADO">
      <formula>NOT(ISERROR(SEARCH("ATESTADO",F28)))</formula>
    </cfRule>
  </conditionalFormatting>
  <conditionalFormatting sqref="F27:F28 F30">
    <cfRule type="containsText" dxfId="1643" priority="1724" operator="containsText" text="HOJE">
      <formula>NOT(ISERROR(SEARCH("HOJE",F27)))</formula>
    </cfRule>
  </conditionalFormatting>
  <conditionalFormatting sqref="F34">
    <cfRule type="containsText" dxfId="1642" priority="1722" operator="containsText" text="NTRAB">
      <formula>NOT(ISERROR(SEARCH("NTRAB",F34)))</formula>
    </cfRule>
    <cfRule type="containsText" dxfId="1641" priority="1723" operator="containsText" text="FERIADO">
      <formula>NOT(ISERROR(SEARCH("FERIADO",F34)))</formula>
    </cfRule>
  </conditionalFormatting>
  <conditionalFormatting sqref="F34">
    <cfRule type="containsText" dxfId="1640" priority="1721" operator="containsText" text="FÉRIAS">
      <formula>NOT(ISERROR(SEARCH("FÉRIAS",F34)))</formula>
    </cfRule>
  </conditionalFormatting>
  <conditionalFormatting sqref="F31">
    <cfRule type="containsText" dxfId="1639" priority="1719" operator="containsText" text="NTRAB">
      <formula>NOT(ISERROR(SEARCH("NTRAB",F31)))</formula>
    </cfRule>
    <cfRule type="containsText" dxfId="1638" priority="1720" operator="containsText" text="FERIADO">
      <formula>NOT(ISERROR(SEARCH("FERIADO",F31)))</formula>
    </cfRule>
  </conditionalFormatting>
  <conditionalFormatting sqref="F31">
    <cfRule type="containsText" dxfId="1637" priority="1718" operator="containsText" text="FÉRIAS">
      <formula>NOT(ISERROR(SEARCH("FÉRIAS",F31)))</formula>
    </cfRule>
  </conditionalFormatting>
  <conditionalFormatting sqref="F31 F34">
    <cfRule type="containsText" dxfId="1636" priority="1717" operator="containsText" text="ATESTADO">
      <formula>NOT(ISERROR(SEARCH("ATESTADO",F31)))</formula>
    </cfRule>
  </conditionalFormatting>
  <conditionalFormatting sqref="F32">
    <cfRule type="containsText" dxfId="1635" priority="1715" operator="containsText" text="NTRAB">
      <formula>NOT(ISERROR(SEARCH("NTRAB",F32)))</formula>
    </cfRule>
    <cfRule type="containsText" dxfId="1634" priority="1716" operator="containsText" text="FERIADO">
      <formula>NOT(ISERROR(SEARCH("FERIADO",F32)))</formula>
    </cfRule>
  </conditionalFormatting>
  <conditionalFormatting sqref="F32">
    <cfRule type="containsText" dxfId="1633" priority="1714" operator="containsText" text="FÉRIAS">
      <formula>NOT(ISERROR(SEARCH("FÉRIAS",F32)))</formula>
    </cfRule>
  </conditionalFormatting>
  <conditionalFormatting sqref="F32">
    <cfRule type="expression" dxfId="1632" priority="1710">
      <formula>F31="FERIADO"</formula>
    </cfRule>
    <cfRule type="expression" dxfId="1631" priority="1711">
      <formula>F31="NTRAB"</formula>
    </cfRule>
    <cfRule type="expression" dxfId="1630" priority="1712">
      <formula>F31="FÉRIAS"</formula>
    </cfRule>
    <cfRule type="expression" dxfId="1629" priority="1713">
      <formula>F31="ATESTADO"</formula>
    </cfRule>
  </conditionalFormatting>
  <conditionalFormatting sqref="F32">
    <cfRule type="containsText" dxfId="1628" priority="1709" operator="containsText" text="ATESTADO">
      <formula>NOT(ISERROR(SEARCH("ATESTADO",F32)))</formula>
    </cfRule>
  </conditionalFormatting>
  <conditionalFormatting sqref="F31:F32 F34">
    <cfRule type="containsText" dxfId="1627" priority="1708" operator="containsText" text="HOJE">
      <formula>NOT(ISERROR(SEARCH("HOJE",F31)))</formula>
    </cfRule>
  </conditionalFormatting>
  <conditionalFormatting sqref="F38">
    <cfRule type="containsText" dxfId="1626" priority="1706" operator="containsText" text="NTRAB">
      <formula>NOT(ISERROR(SEARCH("NTRAB",F38)))</formula>
    </cfRule>
    <cfRule type="containsText" dxfId="1625" priority="1707" operator="containsText" text="FERIADO">
      <formula>NOT(ISERROR(SEARCH("FERIADO",F38)))</formula>
    </cfRule>
  </conditionalFormatting>
  <conditionalFormatting sqref="F38">
    <cfRule type="containsText" dxfId="1624" priority="1705" operator="containsText" text="FÉRIAS">
      <formula>NOT(ISERROR(SEARCH("FÉRIAS",F38)))</formula>
    </cfRule>
  </conditionalFormatting>
  <conditionalFormatting sqref="F35">
    <cfRule type="containsText" dxfId="1623" priority="1703" operator="containsText" text="NTRAB">
      <formula>NOT(ISERROR(SEARCH("NTRAB",F35)))</formula>
    </cfRule>
    <cfRule type="containsText" dxfId="1622" priority="1704" operator="containsText" text="FERIADO">
      <formula>NOT(ISERROR(SEARCH("FERIADO",F35)))</formula>
    </cfRule>
  </conditionalFormatting>
  <conditionalFormatting sqref="F35">
    <cfRule type="containsText" dxfId="1621" priority="1702" operator="containsText" text="FÉRIAS">
      <formula>NOT(ISERROR(SEARCH("FÉRIAS",F35)))</formula>
    </cfRule>
  </conditionalFormatting>
  <conditionalFormatting sqref="F35 F38">
    <cfRule type="containsText" dxfId="1620" priority="1701" operator="containsText" text="ATESTADO">
      <formula>NOT(ISERROR(SEARCH("ATESTADO",F35)))</formula>
    </cfRule>
  </conditionalFormatting>
  <conditionalFormatting sqref="F36">
    <cfRule type="containsText" dxfId="1619" priority="1699" operator="containsText" text="NTRAB">
      <formula>NOT(ISERROR(SEARCH("NTRAB",F36)))</formula>
    </cfRule>
    <cfRule type="containsText" dxfId="1618" priority="1700" operator="containsText" text="FERIADO">
      <formula>NOT(ISERROR(SEARCH("FERIADO",F36)))</formula>
    </cfRule>
  </conditionalFormatting>
  <conditionalFormatting sqref="F36">
    <cfRule type="containsText" dxfId="1617" priority="1698" operator="containsText" text="FÉRIAS">
      <formula>NOT(ISERROR(SEARCH("FÉRIAS",F36)))</formula>
    </cfRule>
  </conditionalFormatting>
  <conditionalFormatting sqref="F36">
    <cfRule type="expression" dxfId="1616" priority="1694">
      <formula>F35="FERIADO"</formula>
    </cfRule>
    <cfRule type="expression" dxfId="1615" priority="1695">
      <formula>F35="NTRAB"</formula>
    </cfRule>
    <cfRule type="expression" dxfId="1614" priority="1696">
      <formula>F35="FÉRIAS"</formula>
    </cfRule>
    <cfRule type="expression" dxfId="1613" priority="1697">
      <formula>F35="ATESTADO"</formula>
    </cfRule>
  </conditionalFormatting>
  <conditionalFormatting sqref="F36">
    <cfRule type="containsText" dxfId="1612" priority="1693" operator="containsText" text="ATESTADO">
      <formula>NOT(ISERROR(SEARCH("ATESTADO",F36)))</formula>
    </cfRule>
  </conditionalFormatting>
  <conditionalFormatting sqref="F35:F36 F38">
    <cfRule type="containsText" dxfId="1611" priority="1692" operator="containsText" text="HOJE">
      <formula>NOT(ISERROR(SEARCH("HOJE",F35)))</formula>
    </cfRule>
  </conditionalFormatting>
  <conditionalFormatting sqref="F42">
    <cfRule type="containsText" dxfId="1610" priority="1690" operator="containsText" text="NTRAB">
      <formula>NOT(ISERROR(SEARCH("NTRAB",F42)))</formula>
    </cfRule>
    <cfRule type="containsText" dxfId="1609" priority="1691" operator="containsText" text="FERIADO">
      <formula>NOT(ISERROR(SEARCH("FERIADO",F42)))</formula>
    </cfRule>
  </conditionalFormatting>
  <conditionalFormatting sqref="F42">
    <cfRule type="containsText" dxfId="1608" priority="1689" operator="containsText" text="FÉRIAS">
      <formula>NOT(ISERROR(SEARCH("FÉRIAS",F42)))</formula>
    </cfRule>
  </conditionalFormatting>
  <conditionalFormatting sqref="F39">
    <cfRule type="containsText" dxfId="1607" priority="1687" operator="containsText" text="NTRAB">
      <formula>NOT(ISERROR(SEARCH("NTRAB",F39)))</formula>
    </cfRule>
    <cfRule type="containsText" dxfId="1606" priority="1688" operator="containsText" text="FERIADO">
      <formula>NOT(ISERROR(SEARCH("FERIADO",F39)))</formula>
    </cfRule>
  </conditionalFormatting>
  <conditionalFormatting sqref="F39">
    <cfRule type="containsText" dxfId="1605" priority="1686" operator="containsText" text="FÉRIAS">
      <formula>NOT(ISERROR(SEARCH("FÉRIAS",F39)))</formula>
    </cfRule>
  </conditionalFormatting>
  <conditionalFormatting sqref="F39 F42">
    <cfRule type="containsText" dxfId="1604" priority="1685" operator="containsText" text="ATESTADO">
      <formula>NOT(ISERROR(SEARCH("ATESTADO",F39)))</formula>
    </cfRule>
  </conditionalFormatting>
  <conditionalFormatting sqref="F40">
    <cfRule type="containsText" dxfId="1603" priority="1683" operator="containsText" text="NTRAB">
      <formula>NOT(ISERROR(SEARCH("NTRAB",F40)))</formula>
    </cfRule>
    <cfRule type="containsText" dxfId="1602" priority="1684" operator="containsText" text="FERIADO">
      <formula>NOT(ISERROR(SEARCH("FERIADO",F40)))</formula>
    </cfRule>
  </conditionalFormatting>
  <conditionalFormatting sqref="F40">
    <cfRule type="containsText" dxfId="1601" priority="1682" operator="containsText" text="FÉRIAS">
      <formula>NOT(ISERROR(SEARCH("FÉRIAS",F40)))</formula>
    </cfRule>
  </conditionalFormatting>
  <conditionalFormatting sqref="F40">
    <cfRule type="expression" dxfId="1600" priority="1678">
      <formula>F39="FERIADO"</formula>
    </cfRule>
    <cfRule type="expression" dxfId="1599" priority="1679">
      <formula>F39="NTRAB"</formula>
    </cfRule>
    <cfRule type="expression" dxfId="1598" priority="1680">
      <formula>F39="FÉRIAS"</formula>
    </cfRule>
    <cfRule type="expression" dxfId="1597" priority="1681">
      <formula>F39="ATESTADO"</formula>
    </cfRule>
  </conditionalFormatting>
  <conditionalFormatting sqref="F40">
    <cfRule type="containsText" dxfId="1596" priority="1677" operator="containsText" text="ATESTADO">
      <formula>NOT(ISERROR(SEARCH("ATESTADO",F40)))</formula>
    </cfRule>
  </conditionalFormatting>
  <conditionalFormatting sqref="F39:F40 F42">
    <cfRule type="containsText" dxfId="1595" priority="1676" operator="containsText" text="HOJE">
      <formula>NOT(ISERROR(SEARCH("HOJE",F39)))</formula>
    </cfRule>
  </conditionalFormatting>
  <conditionalFormatting sqref="F13">
    <cfRule type="containsText" dxfId="1594" priority="1674" operator="containsText" text="NTRAB">
      <formula>NOT(ISERROR(SEARCH("NTRAB",F13)))</formula>
    </cfRule>
    <cfRule type="containsText" dxfId="1593" priority="1675" operator="containsText" text="FERIADO">
      <formula>NOT(ISERROR(SEARCH("FERIADO",F13)))</formula>
    </cfRule>
  </conditionalFormatting>
  <conditionalFormatting sqref="F13">
    <cfRule type="containsText" dxfId="1592" priority="1673" operator="containsText" text="FÉRIAS">
      <formula>NOT(ISERROR(SEARCH("FÉRIAS",F13)))</formula>
    </cfRule>
  </conditionalFormatting>
  <conditionalFormatting sqref="F13">
    <cfRule type="expression" dxfId="1591" priority="1669">
      <formula>F12="FERIADO"</formula>
    </cfRule>
    <cfRule type="expression" dxfId="1590" priority="1670">
      <formula>F12="NTRAB"</formula>
    </cfRule>
    <cfRule type="expression" dxfId="1589" priority="1671">
      <formula>F12="FÉRIAS"</formula>
    </cfRule>
    <cfRule type="expression" dxfId="1588" priority="1672">
      <formula>F12="ATESTADO"</formula>
    </cfRule>
  </conditionalFormatting>
  <conditionalFormatting sqref="F13">
    <cfRule type="containsText" dxfId="1587" priority="1668" operator="containsText" text="ATESTADO">
      <formula>NOT(ISERROR(SEARCH("ATESTADO",F13)))</formula>
    </cfRule>
  </conditionalFormatting>
  <conditionalFormatting sqref="F13">
    <cfRule type="expression" dxfId="1586" priority="1664">
      <formula>F11="ATESTADO"</formula>
    </cfRule>
    <cfRule type="expression" dxfId="1585" priority="1665">
      <formula>F11="FÉRIAS"</formula>
    </cfRule>
    <cfRule type="expression" dxfId="1584" priority="1666">
      <formula>F11="NTRAB"</formula>
    </cfRule>
    <cfRule type="expression" dxfId="1583" priority="1667">
      <formula>F11="FERIADO"</formula>
    </cfRule>
  </conditionalFormatting>
  <conditionalFormatting sqref="F13">
    <cfRule type="containsText" dxfId="1582" priority="1663" operator="containsText" text="HOJE">
      <formula>NOT(ISERROR(SEARCH("HOJE",F13)))</formula>
    </cfRule>
  </conditionalFormatting>
  <conditionalFormatting sqref="F17">
    <cfRule type="containsText" dxfId="1581" priority="1661" operator="containsText" text="NTRAB">
      <formula>NOT(ISERROR(SEARCH("NTRAB",F17)))</formula>
    </cfRule>
    <cfRule type="containsText" dxfId="1580" priority="1662" operator="containsText" text="FERIADO">
      <formula>NOT(ISERROR(SEARCH("FERIADO",F17)))</formula>
    </cfRule>
  </conditionalFormatting>
  <conditionalFormatting sqref="F17">
    <cfRule type="containsText" dxfId="1579" priority="1660" operator="containsText" text="FÉRIAS">
      <formula>NOT(ISERROR(SEARCH("FÉRIAS",F17)))</formula>
    </cfRule>
  </conditionalFormatting>
  <conditionalFormatting sqref="F17">
    <cfRule type="expression" dxfId="1578" priority="1656">
      <formula>F16="FERIADO"</formula>
    </cfRule>
    <cfRule type="expression" dxfId="1577" priority="1657">
      <formula>F16="NTRAB"</formula>
    </cfRule>
    <cfRule type="expression" dxfId="1576" priority="1658">
      <formula>F16="FÉRIAS"</formula>
    </cfRule>
    <cfRule type="expression" dxfId="1575" priority="1659">
      <formula>F16="ATESTADO"</formula>
    </cfRule>
  </conditionalFormatting>
  <conditionalFormatting sqref="F17">
    <cfRule type="containsText" dxfId="1574" priority="1655" operator="containsText" text="ATESTADO">
      <formula>NOT(ISERROR(SEARCH("ATESTADO",F17)))</formula>
    </cfRule>
  </conditionalFormatting>
  <conditionalFormatting sqref="F17">
    <cfRule type="expression" dxfId="1573" priority="1651">
      <formula>F15="ATESTADO"</formula>
    </cfRule>
    <cfRule type="expression" dxfId="1572" priority="1652">
      <formula>F15="FÉRIAS"</formula>
    </cfRule>
    <cfRule type="expression" dxfId="1571" priority="1653">
      <formula>F15="NTRAB"</formula>
    </cfRule>
    <cfRule type="expression" dxfId="1570" priority="1654">
      <formula>F15="FERIADO"</formula>
    </cfRule>
  </conditionalFormatting>
  <conditionalFormatting sqref="F17">
    <cfRule type="containsText" dxfId="1569" priority="1650" operator="containsText" text="HOJE">
      <formula>NOT(ISERROR(SEARCH("HOJE",F17)))</formula>
    </cfRule>
  </conditionalFormatting>
  <conditionalFormatting sqref="F21">
    <cfRule type="containsText" dxfId="1568" priority="1648" operator="containsText" text="NTRAB">
      <formula>NOT(ISERROR(SEARCH("NTRAB",F21)))</formula>
    </cfRule>
    <cfRule type="containsText" dxfId="1567" priority="1649" operator="containsText" text="FERIADO">
      <formula>NOT(ISERROR(SEARCH("FERIADO",F21)))</formula>
    </cfRule>
  </conditionalFormatting>
  <conditionalFormatting sqref="F21">
    <cfRule type="containsText" dxfId="1566" priority="1647" operator="containsText" text="FÉRIAS">
      <formula>NOT(ISERROR(SEARCH("FÉRIAS",F21)))</formula>
    </cfRule>
  </conditionalFormatting>
  <conditionalFormatting sqref="F21">
    <cfRule type="expression" dxfId="1565" priority="1643">
      <formula>F20="FERIADO"</formula>
    </cfRule>
    <cfRule type="expression" dxfId="1564" priority="1644">
      <formula>F20="NTRAB"</formula>
    </cfRule>
    <cfRule type="expression" dxfId="1563" priority="1645">
      <formula>F20="FÉRIAS"</formula>
    </cfRule>
    <cfRule type="expression" dxfId="1562" priority="1646">
      <formula>F20="ATESTADO"</formula>
    </cfRule>
  </conditionalFormatting>
  <conditionalFormatting sqref="F21">
    <cfRule type="containsText" dxfId="1561" priority="1642" operator="containsText" text="ATESTADO">
      <formula>NOT(ISERROR(SEARCH("ATESTADO",F21)))</formula>
    </cfRule>
  </conditionalFormatting>
  <conditionalFormatting sqref="F21">
    <cfRule type="expression" dxfId="1560" priority="1638">
      <formula>F19="ATESTADO"</formula>
    </cfRule>
    <cfRule type="expression" dxfId="1559" priority="1639">
      <formula>F19="FÉRIAS"</formula>
    </cfRule>
    <cfRule type="expression" dxfId="1558" priority="1640">
      <formula>F19="NTRAB"</formula>
    </cfRule>
    <cfRule type="expression" dxfId="1557" priority="1641">
      <formula>F19="FERIADO"</formula>
    </cfRule>
  </conditionalFormatting>
  <conditionalFormatting sqref="F21">
    <cfRule type="containsText" dxfId="1556" priority="1637" operator="containsText" text="HOJE">
      <formula>NOT(ISERROR(SEARCH("HOJE",F21)))</formula>
    </cfRule>
  </conditionalFormatting>
  <conditionalFormatting sqref="F25">
    <cfRule type="containsText" dxfId="1555" priority="1635" operator="containsText" text="NTRAB">
      <formula>NOT(ISERROR(SEARCH("NTRAB",F25)))</formula>
    </cfRule>
    <cfRule type="containsText" dxfId="1554" priority="1636" operator="containsText" text="FERIADO">
      <formula>NOT(ISERROR(SEARCH("FERIADO",F25)))</formula>
    </cfRule>
  </conditionalFormatting>
  <conditionalFormatting sqref="F25">
    <cfRule type="containsText" dxfId="1553" priority="1634" operator="containsText" text="FÉRIAS">
      <formula>NOT(ISERROR(SEARCH("FÉRIAS",F25)))</formula>
    </cfRule>
  </conditionalFormatting>
  <conditionalFormatting sqref="F25">
    <cfRule type="expression" dxfId="1552" priority="1630">
      <formula>F24="FERIADO"</formula>
    </cfRule>
    <cfRule type="expression" dxfId="1551" priority="1631">
      <formula>F24="NTRAB"</formula>
    </cfRule>
    <cfRule type="expression" dxfId="1550" priority="1632">
      <formula>F24="FÉRIAS"</formula>
    </cfRule>
    <cfRule type="expression" dxfId="1549" priority="1633">
      <formula>F24="ATESTADO"</formula>
    </cfRule>
  </conditionalFormatting>
  <conditionalFormatting sqref="F25">
    <cfRule type="containsText" dxfId="1548" priority="1629" operator="containsText" text="ATESTADO">
      <formula>NOT(ISERROR(SEARCH("ATESTADO",F25)))</formula>
    </cfRule>
  </conditionalFormatting>
  <conditionalFormatting sqref="F25">
    <cfRule type="expression" dxfId="1547" priority="1625">
      <formula>F23="ATESTADO"</formula>
    </cfRule>
    <cfRule type="expression" dxfId="1546" priority="1626">
      <formula>F23="FÉRIAS"</formula>
    </cfRule>
    <cfRule type="expression" dxfId="1545" priority="1627">
      <formula>F23="NTRAB"</formula>
    </cfRule>
    <cfRule type="expression" dxfId="1544" priority="1628">
      <formula>F23="FERIADO"</formula>
    </cfRule>
  </conditionalFormatting>
  <conditionalFormatting sqref="F25">
    <cfRule type="containsText" dxfId="1543" priority="1624" operator="containsText" text="HOJE">
      <formula>NOT(ISERROR(SEARCH("HOJE",F25)))</formula>
    </cfRule>
  </conditionalFormatting>
  <conditionalFormatting sqref="F29">
    <cfRule type="containsText" dxfId="1542" priority="1622" operator="containsText" text="NTRAB">
      <formula>NOT(ISERROR(SEARCH("NTRAB",F29)))</formula>
    </cfRule>
    <cfRule type="containsText" dxfId="1541" priority="1623" operator="containsText" text="FERIADO">
      <formula>NOT(ISERROR(SEARCH("FERIADO",F29)))</formula>
    </cfRule>
  </conditionalFormatting>
  <conditionalFormatting sqref="F29">
    <cfRule type="containsText" dxfId="1540" priority="1621" operator="containsText" text="FÉRIAS">
      <formula>NOT(ISERROR(SEARCH("FÉRIAS",F29)))</formula>
    </cfRule>
  </conditionalFormatting>
  <conditionalFormatting sqref="F29">
    <cfRule type="expression" dxfId="1539" priority="1617">
      <formula>F28="FERIADO"</formula>
    </cfRule>
    <cfRule type="expression" dxfId="1538" priority="1618">
      <formula>F28="NTRAB"</formula>
    </cfRule>
    <cfRule type="expression" dxfId="1537" priority="1619">
      <formula>F28="FÉRIAS"</formula>
    </cfRule>
    <cfRule type="expression" dxfId="1536" priority="1620">
      <formula>F28="ATESTADO"</formula>
    </cfRule>
  </conditionalFormatting>
  <conditionalFormatting sqref="F29">
    <cfRule type="containsText" dxfId="1535" priority="1616" operator="containsText" text="ATESTADO">
      <formula>NOT(ISERROR(SEARCH("ATESTADO",F29)))</formula>
    </cfRule>
  </conditionalFormatting>
  <conditionalFormatting sqref="F29">
    <cfRule type="expression" dxfId="1534" priority="1612">
      <formula>F27="ATESTADO"</formula>
    </cfRule>
    <cfRule type="expression" dxfId="1533" priority="1613">
      <formula>F27="FÉRIAS"</formula>
    </cfRule>
    <cfRule type="expression" dxfId="1532" priority="1614">
      <formula>F27="NTRAB"</formula>
    </cfRule>
    <cfRule type="expression" dxfId="1531" priority="1615">
      <formula>F27="FERIADO"</formula>
    </cfRule>
  </conditionalFormatting>
  <conditionalFormatting sqref="F29">
    <cfRule type="containsText" dxfId="1530" priority="1611" operator="containsText" text="HOJE">
      <formula>NOT(ISERROR(SEARCH("HOJE",F29)))</formula>
    </cfRule>
  </conditionalFormatting>
  <conditionalFormatting sqref="F33">
    <cfRule type="containsText" dxfId="1529" priority="1609" operator="containsText" text="NTRAB">
      <formula>NOT(ISERROR(SEARCH("NTRAB",F33)))</formula>
    </cfRule>
    <cfRule type="containsText" dxfId="1528" priority="1610" operator="containsText" text="FERIADO">
      <formula>NOT(ISERROR(SEARCH("FERIADO",F33)))</formula>
    </cfRule>
  </conditionalFormatting>
  <conditionalFormatting sqref="F33">
    <cfRule type="containsText" dxfId="1527" priority="1608" operator="containsText" text="FÉRIAS">
      <formula>NOT(ISERROR(SEARCH("FÉRIAS",F33)))</formula>
    </cfRule>
  </conditionalFormatting>
  <conditionalFormatting sqref="F33">
    <cfRule type="expression" dxfId="1526" priority="1604">
      <formula>F32="FERIADO"</formula>
    </cfRule>
    <cfRule type="expression" dxfId="1525" priority="1605">
      <formula>F32="NTRAB"</formula>
    </cfRule>
    <cfRule type="expression" dxfId="1524" priority="1606">
      <formula>F32="FÉRIAS"</formula>
    </cfRule>
    <cfRule type="expression" dxfId="1523" priority="1607">
      <formula>F32="ATESTADO"</formula>
    </cfRule>
  </conditionalFormatting>
  <conditionalFormatting sqref="F33">
    <cfRule type="containsText" dxfId="1522" priority="1603" operator="containsText" text="ATESTADO">
      <formula>NOT(ISERROR(SEARCH("ATESTADO",F33)))</formula>
    </cfRule>
  </conditionalFormatting>
  <conditionalFormatting sqref="F33">
    <cfRule type="expression" dxfId="1521" priority="1599">
      <formula>F31="ATESTADO"</formula>
    </cfRule>
    <cfRule type="expression" dxfId="1520" priority="1600">
      <formula>F31="FÉRIAS"</formula>
    </cfRule>
    <cfRule type="expression" dxfId="1519" priority="1601">
      <formula>F31="NTRAB"</formula>
    </cfRule>
    <cfRule type="expression" dxfId="1518" priority="1602">
      <formula>F31="FERIADO"</formula>
    </cfRule>
  </conditionalFormatting>
  <conditionalFormatting sqref="F33">
    <cfRule type="containsText" dxfId="1517" priority="1598" operator="containsText" text="HOJE">
      <formula>NOT(ISERROR(SEARCH("HOJE",F33)))</formula>
    </cfRule>
  </conditionalFormatting>
  <conditionalFormatting sqref="F37">
    <cfRule type="containsText" dxfId="1516" priority="1596" operator="containsText" text="NTRAB">
      <formula>NOT(ISERROR(SEARCH("NTRAB",F37)))</formula>
    </cfRule>
    <cfRule type="containsText" dxfId="1515" priority="1597" operator="containsText" text="FERIADO">
      <formula>NOT(ISERROR(SEARCH("FERIADO",F37)))</formula>
    </cfRule>
  </conditionalFormatting>
  <conditionalFormatting sqref="F37">
    <cfRule type="containsText" dxfId="1514" priority="1595" operator="containsText" text="FÉRIAS">
      <formula>NOT(ISERROR(SEARCH("FÉRIAS",F37)))</formula>
    </cfRule>
  </conditionalFormatting>
  <conditionalFormatting sqref="F37">
    <cfRule type="expression" dxfId="1513" priority="1591">
      <formula>F36="FERIADO"</formula>
    </cfRule>
    <cfRule type="expression" dxfId="1512" priority="1592">
      <formula>F36="NTRAB"</formula>
    </cfRule>
    <cfRule type="expression" dxfId="1511" priority="1593">
      <formula>F36="FÉRIAS"</formula>
    </cfRule>
    <cfRule type="expression" dxfId="1510" priority="1594">
      <formula>F36="ATESTADO"</formula>
    </cfRule>
  </conditionalFormatting>
  <conditionalFormatting sqref="F37">
    <cfRule type="containsText" dxfId="1509" priority="1590" operator="containsText" text="ATESTADO">
      <formula>NOT(ISERROR(SEARCH("ATESTADO",F37)))</formula>
    </cfRule>
  </conditionalFormatting>
  <conditionalFormatting sqref="F37">
    <cfRule type="expression" dxfId="1508" priority="1586">
      <formula>F35="ATESTADO"</formula>
    </cfRule>
    <cfRule type="expression" dxfId="1507" priority="1587">
      <formula>F35="FÉRIAS"</formula>
    </cfRule>
    <cfRule type="expression" dxfId="1506" priority="1588">
      <formula>F35="NTRAB"</formula>
    </cfRule>
    <cfRule type="expression" dxfId="1505" priority="1589">
      <formula>F35="FERIADO"</formula>
    </cfRule>
  </conditionalFormatting>
  <conditionalFormatting sqref="F37">
    <cfRule type="containsText" dxfId="1504" priority="1585" operator="containsText" text="HOJE">
      <formula>NOT(ISERROR(SEARCH("HOJE",F37)))</formula>
    </cfRule>
  </conditionalFormatting>
  <conditionalFormatting sqref="F41">
    <cfRule type="containsText" dxfId="1503" priority="1583" operator="containsText" text="NTRAB">
      <formula>NOT(ISERROR(SEARCH("NTRAB",F41)))</formula>
    </cfRule>
    <cfRule type="containsText" dxfId="1502" priority="1584" operator="containsText" text="FERIADO">
      <formula>NOT(ISERROR(SEARCH("FERIADO",F41)))</formula>
    </cfRule>
  </conditionalFormatting>
  <conditionalFormatting sqref="F41">
    <cfRule type="containsText" dxfId="1501" priority="1582" operator="containsText" text="FÉRIAS">
      <formula>NOT(ISERROR(SEARCH("FÉRIAS",F41)))</formula>
    </cfRule>
  </conditionalFormatting>
  <conditionalFormatting sqref="F41">
    <cfRule type="expression" dxfId="1500" priority="1578">
      <formula>F40="FERIADO"</formula>
    </cfRule>
    <cfRule type="expression" dxfId="1499" priority="1579">
      <formula>F40="NTRAB"</formula>
    </cfRule>
    <cfRule type="expression" dxfId="1498" priority="1580">
      <formula>F40="FÉRIAS"</formula>
    </cfRule>
    <cfRule type="expression" dxfId="1497" priority="1581">
      <formula>F40="ATESTADO"</formula>
    </cfRule>
  </conditionalFormatting>
  <conditionalFormatting sqref="F41">
    <cfRule type="containsText" dxfId="1496" priority="1577" operator="containsText" text="ATESTADO">
      <formula>NOT(ISERROR(SEARCH("ATESTADO",F41)))</formula>
    </cfRule>
  </conditionalFormatting>
  <conditionalFormatting sqref="F41">
    <cfRule type="expression" dxfId="1495" priority="1573">
      <formula>F39="ATESTADO"</formula>
    </cfRule>
    <cfRule type="expression" dxfId="1494" priority="1574">
      <formula>F39="FÉRIAS"</formula>
    </cfRule>
    <cfRule type="expression" dxfId="1493" priority="1575">
      <formula>F39="NTRAB"</formula>
    </cfRule>
    <cfRule type="expression" dxfId="1492" priority="1576">
      <formula>F39="FERIADO"</formula>
    </cfRule>
  </conditionalFormatting>
  <conditionalFormatting sqref="F41">
    <cfRule type="containsText" dxfId="1491" priority="1572" operator="containsText" text="HOJE">
      <formula>NOT(ISERROR(SEARCH("HOJE",F41)))</formula>
    </cfRule>
  </conditionalFormatting>
  <conditionalFormatting sqref="F5">
    <cfRule type="containsText" dxfId="1490" priority="1570" operator="containsText" text="NTRAB">
      <formula>NOT(ISERROR(SEARCH("NTRAB",F5)))</formula>
    </cfRule>
    <cfRule type="containsText" dxfId="1489" priority="1571" operator="containsText" text="FERIADO">
      <formula>NOT(ISERROR(SEARCH("FERIADO",F5)))</formula>
    </cfRule>
  </conditionalFormatting>
  <conditionalFormatting sqref="F5">
    <cfRule type="containsText" dxfId="1488" priority="1569" operator="containsText" text="FÉRIAS">
      <formula>NOT(ISERROR(SEARCH("FÉRIAS",F5)))</formula>
    </cfRule>
  </conditionalFormatting>
  <conditionalFormatting sqref="F5">
    <cfRule type="expression" dxfId="1487" priority="1565">
      <formula>F4="FERIADO"</formula>
    </cfRule>
    <cfRule type="expression" dxfId="1486" priority="1566">
      <formula>F4="NTRAB"</formula>
    </cfRule>
    <cfRule type="expression" dxfId="1485" priority="1567">
      <formula>F4="FÉRIAS"</formula>
    </cfRule>
    <cfRule type="expression" dxfId="1484" priority="1568">
      <formula>F4="ATESTADO"</formula>
    </cfRule>
  </conditionalFormatting>
  <conditionalFormatting sqref="F5">
    <cfRule type="containsText" dxfId="1483" priority="1564" operator="containsText" text="ATESTADO">
      <formula>NOT(ISERROR(SEARCH("ATESTADO",F5)))</formula>
    </cfRule>
  </conditionalFormatting>
  <conditionalFormatting sqref="F5">
    <cfRule type="expression" dxfId="1482" priority="1560">
      <formula>F3="ATESTADO"</formula>
    </cfRule>
    <cfRule type="expression" dxfId="1481" priority="1561">
      <formula>F3="FÉRIAS"</formula>
    </cfRule>
    <cfRule type="expression" dxfId="1480" priority="1562">
      <formula>F3="NTRAB"</formula>
    </cfRule>
    <cfRule type="expression" dxfId="1479" priority="1563">
      <formula>F3="FERIADO"</formula>
    </cfRule>
  </conditionalFormatting>
  <conditionalFormatting sqref="F5">
    <cfRule type="containsText" dxfId="1478" priority="1559" operator="containsText" text="HOJE">
      <formula>NOT(ISERROR(SEARCH("HOJE",F5)))</formula>
    </cfRule>
  </conditionalFormatting>
  <conditionalFormatting sqref="F4">
    <cfRule type="containsText" dxfId="1477" priority="1557" operator="containsText" text="NTRAB">
      <formula>NOT(ISERROR(SEARCH("NTRAB",F4)))</formula>
    </cfRule>
    <cfRule type="containsText" dxfId="1476" priority="1558" operator="containsText" text="FERIADO">
      <formula>NOT(ISERROR(SEARCH("FERIADO",F4)))</formula>
    </cfRule>
  </conditionalFormatting>
  <conditionalFormatting sqref="F4">
    <cfRule type="containsText" dxfId="1475" priority="1556" operator="containsText" text="FÉRIAS">
      <formula>NOT(ISERROR(SEARCH("FÉRIAS",F4)))</formula>
    </cfRule>
  </conditionalFormatting>
  <conditionalFormatting sqref="F4">
    <cfRule type="expression" dxfId="1474" priority="1552">
      <formula>F3="FERIADO"</formula>
    </cfRule>
    <cfRule type="expression" dxfId="1473" priority="1553">
      <formula>F3="NTRAB"</formula>
    </cfRule>
    <cfRule type="expression" dxfId="1472" priority="1554">
      <formula>F3="FÉRIAS"</formula>
    </cfRule>
    <cfRule type="expression" dxfId="1471" priority="1555">
      <formula>F3="ATESTADO"</formula>
    </cfRule>
  </conditionalFormatting>
  <conditionalFormatting sqref="F4">
    <cfRule type="containsText" dxfId="1470" priority="1551" operator="containsText" text="ATESTADO">
      <formula>NOT(ISERROR(SEARCH("ATESTADO",F4)))</formula>
    </cfRule>
  </conditionalFormatting>
  <conditionalFormatting sqref="F4">
    <cfRule type="containsText" dxfId="1469" priority="1550" operator="containsText" text="HOJE">
      <formula>NOT(ISERROR(SEARCH("HOJE",F4)))</formula>
    </cfRule>
  </conditionalFormatting>
  <conditionalFormatting sqref="K6">
    <cfRule type="containsText" dxfId="1468" priority="1548" operator="containsText" text="NTRAB">
      <formula>NOT(ISERROR(SEARCH("NTRAB",K6)))</formula>
    </cfRule>
    <cfRule type="containsText" dxfId="1467" priority="1549" operator="containsText" text="FERIADO">
      <formula>NOT(ISERROR(SEARCH("FERIADO",K6)))</formula>
    </cfRule>
  </conditionalFormatting>
  <conditionalFormatting sqref="K6">
    <cfRule type="containsText" dxfId="1466" priority="1547" operator="containsText" text="FÉRIAS">
      <formula>NOT(ISERROR(SEARCH("FÉRIAS",K6)))</formula>
    </cfRule>
  </conditionalFormatting>
  <conditionalFormatting sqref="K3">
    <cfRule type="containsText" dxfId="1465" priority="1545" operator="containsText" text="NTRAB">
      <formula>NOT(ISERROR(SEARCH("NTRAB",K3)))</formula>
    </cfRule>
    <cfRule type="containsText" dxfId="1464" priority="1546" operator="containsText" text="FERIADO">
      <formula>NOT(ISERROR(SEARCH("FERIADO",K3)))</formula>
    </cfRule>
  </conditionalFormatting>
  <conditionalFormatting sqref="K3">
    <cfRule type="containsText" dxfId="1463" priority="1544" operator="containsText" text="FÉRIAS">
      <formula>NOT(ISERROR(SEARCH("FÉRIAS",K3)))</formula>
    </cfRule>
  </conditionalFormatting>
  <conditionalFormatting sqref="K3 K6">
    <cfRule type="containsText" dxfId="1462" priority="1543" operator="containsText" text="ATESTADO">
      <formula>NOT(ISERROR(SEARCH("ATESTADO",K3)))</formula>
    </cfRule>
  </conditionalFormatting>
  <conditionalFormatting sqref="K3 K6">
    <cfRule type="containsText" dxfId="1461" priority="1542" operator="containsText" text="HOJE">
      <formula>NOT(ISERROR(SEARCH("HOJE",K3)))</formula>
    </cfRule>
  </conditionalFormatting>
  <conditionalFormatting sqref="K10">
    <cfRule type="containsText" dxfId="1460" priority="1540" operator="containsText" text="NTRAB">
      <formula>NOT(ISERROR(SEARCH("NTRAB",K10)))</formula>
    </cfRule>
    <cfRule type="containsText" dxfId="1459" priority="1541" operator="containsText" text="FERIADO">
      <formula>NOT(ISERROR(SEARCH("FERIADO",K10)))</formula>
    </cfRule>
  </conditionalFormatting>
  <conditionalFormatting sqref="K10">
    <cfRule type="containsText" dxfId="1458" priority="1539" operator="containsText" text="FÉRIAS">
      <formula>NOT(ISERROR(SEARCH("FÉRIAS",K10)))</formula>
    </cfRule>
  </conditionalFormatting>
  <conditionalFormatting sqref="K7">
    <cfRule type="containsText" dxfId="1457" priority="1537" operator="containsText" text="NTRAB">
      <formula>NOT(ISERROR(SEARCH("NTRAB",K7)))</formula>
    </cfRule>
    <cfRule type="containsText" dxfId="1456" priority="1538" operator="containsText" text="FERIADO">
      <formula>NOT(ISERROR(SEARCH("FERIADO",K7)))</formula>
    </cfRule>
  </conditionalFormatting>
  <conditionalFormatting sqref="K7">
    <cfRule type="containsText" dxfId="1455" priority="1536" operator="containsText" text="FÉRIAS">
      <formula>NOT(ISERROR(SEARCH("FÉRIAS",K7)))</formula>
    </cfRule>
  </conditionalFormatting>
  <conditionalFormatting sqref="K7 K10">
    <cfRule type="containsText" dxfId="1454" priority="1535" operator="containsText" text="ATESTADO">
      <formula>NOT(ISERROR(SEARCH("ATESTADO",K7)))</formula>
    </cfRule>
  </conditionalFormatting>
  <conditionalFormatting sqref="K8">
    <cfRule type="containsText" dxfId="1453" priority="1533" operator="containsText" text="NTRAB">
      <formula>NOT(ISERROR(SEARCH("NTRAB",K8)))</formula>
    </cfRule>
    <cfRule type="containsText" dxfId="1452" priority="1534" operator="containsText" text="FERIADO">
      <formula>NOT(ISERROR(SEARCH("FERIADO",K8)))</formula>
    </cfRule>
  </conditionalFormatting>
  <conditionalFormatting sqref="K8">
    <cfRule type="containsText" dxfId="1451" priority="1532" operator="containsText" text="FÉRIAS">
      <formula>NOT(ISERROR(SEARCH("FÉRIAS",K8)))</formula>
    </cfRule>
  </conditionalFormatting>
  <conditionalFormatting sqref="K8">
    <cfRule type="expression" dxfId="1450" priority="1528">
      <formula>K7="FERIADO"</formula>
    </cfRule>
    <cfRule type="expression" dxfId="1449" priority="1529">
      <formula>K7="NTRAB"</formula>
    </cfRule>
    <cfRule type="expression" dxfId="1448" priority="1530">
      <formula>K7="FÉRIAS"</formula>
    </cfRule>
    <cfRule type="expression" dxfId="1447" priority="1531">
      <formula>K7="ATESTADO"</formula>
    </cfRule>
  </conditionalFormatting>
  <conditionalFormatting sqref="K8">
    <cfRule type="containsText" dxfId="1446" priority="1527" operator="containsText" text="ATESTADO">
      <formula>NOT(ISERROR(SEARCH("ATESTADO",K8)))</formula>
    </cfRule>
  </conditionalFormatting>
  <conditionalFormatting sqref="K9">
    <cfRule type="containsText" dxfId="1445" priority="1525" operator="containsText" text="NTRAB">
      <formula>NOT(ISERROR(SEARCH("NTRAB",K9)))</formula>
    </cfRule>
    <cfRule type="containsText" dxfId="1444" priority="1526" operator="containsText" text="FERIADO">
      <formula>NOT(ISERROR(SEARCH("FERIADO",K9)))</formula>
    </cfRule>
  </conditionalFormatting>
  <conditionalFormatting sqref="K9">
    <cfRule type="containsText" dxfId="1443" priority="1524" operator="containsText" text="FÉRIAS">
      <formula>NOT(ISERROR(SEARCH("FÉRIAS",K9)))</formula>
    </cfRule>
  </conditionalFormatting>
  <conditionalFormatting sqref="K9">
    <cfRule type="expression" dxfId="1442" priority="1520">
      <formula>K8="FERIADO"</formula>
    </cfRule>
    <cfRule type="expression" dxfId="1441" priority="1521">
      <formula>K8="NTRAB"</formula>
    </cfRule>
    <cfRule type="expression" dxfId="1440" priority="1522">
      <formula>K8="FÉRIAS"</formula>
    </cfRule>
    <cfRule type="expression" dxfId="1439" priority="1523">
      <formula>K8="ATESTADO"</formula>
    </cfRule>
  </conditionalFormatting>
  <conditionalFormatting sqref="K9">
    <cfRule type="containsText" dxfId="1438" priority="1519" operator="containsText" text="ATESTADO">
      <formula>NOT(ISERROR(SEARCH("ATESTADO",K9)))</formula>
    </cfRule>
  </conditionalFormatting>
  <conditionalFormatting sqref="K9">
    <cfRule type="expression" dxfId="1437" priority="1515">
      <formula>K7="ATESTADO"</formula>
    </cfRule>
    <cfRule type="expression" dxfId="1436" priority="1516">
      <formula>K7="FÉRIAS"</formula>
    </cfRule>
    <cfRule type="expression" dxfId="1435" priority="1517">
      <formula>K7="NTRAB"</formula>
    </cfRule>
    <cfRule type="expression" dxfId="1434" priority="1518">
      <formula>K7="FERIADO"</formula>
    </cfRule>
  </conditionalFormatting>
  <conditionalFormatting sqref="K7:K10">
    <cfRule type="containsText" dxfId="1433" priority="1514" operator="containsText" text="HOJE">
      <formula>NOT(ISERROR(SEARCH("HOJE",K7)))</formula>
    </cfRule>
  </conditionalFormatting>
  <conditionalFormatting sqref="K14">
    <cfRule type="containsText" dxfId="1432" priority="1512" operator="containsText" text="NTRAB">
      <formula>NOT(ISERROR(SEARCH("NTRAB",K14)))</formula>
    </cfRule>
    <cfRule type="containsText" dxfId="1431" priority="1513" operator="containsText" text="FERIADO">
      <formula>NOT(ISERROR(SEARCH("FERIADO",K14)))</formula>
    </cfRule>
  </conditionalFormatting>
  <conditionalFormatting sqref="K14">
    <cfRule type="containsText" dxfId="1430" priority="1511" operator="containsText" text="FÉRIAS">
      <formula>NOT(ISERROR(SEARCH("FÉRIAS",K14)))</formula>
    </cfRule>
  </conditionalFormatting>
  <conditionalFormatting sqref="K11">
    <cfRule type="containsText" dxfId="1429" priority="1509" operator="containsText" text="NTRAB">
      <formula>NOT(ISERROR(SEARCH("NTRAB",K11)))</formula>
    </cfRule>
    <cfRule type="containsText" dxfId="1428" priority="1510" operator="containsText" text="FERIADO">
      <formula>NOT(ISERROR(SEARCH("FERIADO",K11)))</formula>
    </cfRule>
  </conditionalFormatting>
  <conditionalFormatting sqref="K11">
    <cfRule type="containsText" dxfId="1427" priority="1508" operator="containsText" text="FÉRIAS">
      <formula>NOT(ISERROR(SEARCH("FÉRIAS",K11)))</formula>
    </cfRule>
  </conditionalFormatting>
  <conditionalFormatting sqref="K11 K14">
    <cfRule type="containsText" dxfId="1426" priority="1507" operator="containsText" text="ATESTADO">
      <formula>NOT(ISERROR(SEARCH("ATESTADO",K11)))</formula>
    </cfRule>
  </conditionalFormatting>
  <conditionalFormatting sqref="K12">
    <cfRule type="containsText" dxfId="1425" priority="1505" operator="containsText" text="NTRAB">
      <formula>NOT(ISERROR(SEARCH("NTRAB",K12)))</formula>
    </cfRule>
    <cfRule type="containsText" dxfId="1424" priority="1506" operator="containsText" text="FERIADO">
      <formula>NOT(ISERROR(SEARCH("FERIADO",K12)))</formula>
    </cfRule>
  </conditionalFormatting>
  <conditionalFormatting sqref="K12">
    <cfRule type="containsText" dxfId="1423" priority="1504" operator="containsText" text="FÉRIAS">
      <formula>NOT(ISERROR(SEARCH("FÉRIAS",K12)))</formula>
    </cfRule>
  </conditionalFormatting>
  <conditionalFormatting sqref="K12">
    <cfRule type="expression" dxfId="1422" priority="1500">
      <formula>K11="FERIADO"</formula>
    </cfRule>
    <cfRule type="expression" dxfId="1421" priority="1501">
      <formula>K11="NTRAB"</formula>
    </cfRule>
    <cfRule type="expression" dxfId="1420" priority="1502">
      <formula>K11="FÉRIAS"</formula>
    </cfRule>
    <cfRule type="expression" dxfId="1419" priority="1503">
      <formula>K11="ATESTADO"</formula>
    </cfRule>
  </conditionalFormatting>
  <conditionalFormatting sqref="K12">
    <cfRule type="containsText" dxfId="1418" priority="1499" operator="containsText" text="ATESTADO">
      <formula>NOT(ISERROR(SEARCH("ATESTADO",K12)))</formula>
    </cfRule>
  </conditionalFormatting>
  <conditionalFormatting sqref="K11:K12 K14">
    <cfRule type="containsText" dxfId="1417" priority="1498" operator="containsText" text="HOJE">
      <formula>NOT(ISERROR(SEARCH("HOJE",K11)))</formula>
    </cfRule>
  </conditionalFormatting>
  <conditionalFormatting sqref="K18">
    <cfRule type="containsText" dxfId="1416" priority="1496" operator="containsText" text="NTRAB">
      <formula>NOT(ISERROR(SEARCH("NTRAB",K18)))</formula>
    </cfRule>
    <cfRule type="containsText" dxfId="1415" priority="1497" operator="containsText" text="FERIADO">
      <formula>NOT(ISERROR(SEARCH("FERIADO",K18)))</formula>
    </cfRule>
  </conditionalFormatting>
  <conditionalFormatting sqref="K18">
    <cfRule type="containsText" dxfId="1414" priority="1495" operator="containsText" text="FÉRIAS">
      <formula>NOT(ISERROR(SEARCH("FÉRIAS",K18)))</formula>
    </cfRule>
  </conditionalFormatting>
  <conditionalFormatting sqref="K15">
    <cfRule type="containsText" dxfId="1413" priority="1493" operator="containsText" text="NTRAB">
      <formula>NOT(ISERROR(SEARCH("NTRAB",K15)))</formula>
    </cfRule>
    <cfRule type="containsText" dxfId="1412" priority="1494" operator="containsText" text="FERIADO">
      <formula>NOT(ISERROR(SEARCH("FERIADO",K15)))</formula>
    </cfRule>
  </conditionalFormatting>
  <conditionalFormatting sqref="K15">
    <cfRule type="containsText" dxfId="1411" priority="1492" operator="containsText" text="FÉRIAS">
      <formula>NOT(ISERROR(SEARCH("FÉRIAS",K15)))</formula>
    </cfRule>
  </conditionalFormatting>
  <conditionalFormatting sqref="K15 K18">
    <cfRule type="containsText" dxfId="1410" priority="1491" operator="containsText" text="ATESTADO">
      <formula>NOT(ISERROR(SEARCH("ATESTADO",K15)))</formula>
    </cfRule>
  </conditionalFormatting>
  <conditionalFormatting sqref="K16">
    <cfRule type="containsText" dxfId="1409" priority="1489" operator="containsText" text="NTRAB">
      <formula>NOT(ISERROR(SEARCH("NTRAB",K16)))</formula>
    </cfRule>
    <cfRule type="containsText" dxfId="1408" priority="1490" operator="containsText" text="FERIADO">
      <formula>NOT(ISERROR(SEARCH("FERIADO",K16)))</formula>
    </cfRule>
  </conditionalFormatting>
  <conditionalFormatting sqref="K16">
    <cfRule type="containsText" dxfId="1407" priority="1488" operator="containsText" text="FÉRIAS">
      <formula>NOT(ISERROR(SEARCH("FÉRIAS",K16)))</formula>
    </cfRule>
  </conditionalFormatting>
  <conditionalFormatting sqref="K16">
    <cfRule type="expression" dxfId="1406" priority="1484">
      <formula>K15="FERIADO"</formula>
    </cfRule>
    <cfRule type="expression" dxfId="1405" priority="1485">
      <formula>K15="NTRAB"</formula>
    </cfRule>
    <cfRule type="expression" dxfId="1404" priority="1486">
      <formula>K15="FÉRIAS"</formula>
    </cfRule>
    <cfRule type="expression" dxfId="1403" priority="1487">
      <formula>K15="ATESTADO"</formula>
    </cfRule>
  </conditionalFormatting>
  <conditionalFormatting sqref="K16">
    <cfRule type="containsText" dxfId="1402" priority="1483" operator="containsText" text="ATESTADO">
      <formula>NOT(ISERROR(SEARCH("ATESTADO",K16)))</formula>
    </cfRule>
  </conditionalFormatting>
  <conditionalFormatting sqref="K15:K16 K18">
    <cfRule type="containsText" dxfId="1401" priority="1482" operator="containsText" text="HOJE">
      <formula>NOT(ISERROR(SEARCH("HOJE",K15)))</formula>
    </cfRule>
  </conditionalFormatting>
  <conditionalFormatting sqref="K22">
    <cfRule type="containsText" dxfId="1400" priority="1480" operator="containsText" text="NTRAB">
      <formula>NOT(ISERROR(SEARCH("NTRAB",K22)))</formula>
    </cfRule>
    <cfRule type="containsText" dxfId="1399" priority="1481" operator="containsText" text="FERIADO">
      <formula>NOT(ISERROR(SEARCH("FERIADO",K22)))</formula>
    </cfRule>
  </conditionalFormatting>
  <conditionalFormatting sqref="K22">
    <cfRule type="containsText" dxfId="1398" priority="1479" operator="containsText" text="FÉRIAS">
      <formula>NOT(ISERROR(SEARCH("FÉRIAS",K22)))</formula>
    </cfRule>
  </conditionalFormatting>
  <conditionalFormatting sqref="K19">
    <cfRule type="containsText" dxfId="1397" priority="1477" operator="containsText" text="NTRAB">
      <formula>NOT(ISERROR(SEARCH("NTRAB",K19)))</formula>
    </cfRule>
    <cfRule type="containsText" dxfId="1396" priority="1478" operator="containsText" text="FERIADO">
      <formula>NOT(ISERROR(SEARCH("FERIADO",K19)))</formula>
    </cfRule>
  </conditionalFormatting>
  <conditionalFormatting sqref="K19">
    <cfRule type="containsText" dxfId="1395" priority="1476" operator="containsText" text="FÉRIAS">
      <formula>NOT(ISERROR(SEARCH("FÉRIAS",K19)))</formula>
    </cfRule>
  </conditionalFormatting>
  <conditionalFormatting sqref="K19 K22">
    <cfRule type="containsText" dxfId="1394" priority="1475" operator="containsText" text="ATESTADO">
      <formula>NOT(ISERROR(SEARCH("ATESTADO",K19)))</formula>
    </cfRule>
  </conditionalFormatting>
  <conditionalFormatting sqref="K20">
    <cfRule type="containsText" dxfId="1393" priority="1473" operator="containsText" text="NTRAB">
      <formula>NOT(ISERROR(SEARCH("NTRAB",K20)))</formula>
    </cfRule>
    <cfRule type="containsText" dxfId="1392" priority="1474" operator="containsText" text="FERIADO">
      <formula>NOT(ISERROR(SEARCH("FERIADO",K20)))</formula>
    </cfRule>
  </conditionalFormatting>
  <conditionalFormatting sqref="K20">
    <cfRule type="containsText" dxfId="1391" priority="1472" operator="containsText" text="FÉRIAS">
      <formula>NOT(ISERROR(SEARCH("FÉRIAS",K20)))</formula>
    </cfRule>
  </conditionalFormatting>
  <conditionalFormatting sqref="K20">
    <cfRule type="expression" dxfId="1390" priority="1468">
      <formula>K19="FERIADO"</formula>
    </cfRule>
    <cfRule type="expression" dxfId="1389" priority="1469">
      <formula>K19="NTRAB"</formula>
    </cfRule>
    <cfRule type="expression" dxfId="1388" priority="1470">
      <formula>K19="FÉRIAS"</formula>
    </cfRule>
    <cfRule type="expression" dxfId="1387" priority="1471">
      <formula>K19="ATESTADO"</formula>
    </cfRule>
  </conditionalFormatting>
  <conditionalFormatting sqref="K20">
    <cfRule type="containsText" dxfId="1386" priority="1467" operator="containsText" text="ATESTADO">
      <formula>NOT(ISERROR(SEARCH("ATESTADO",K20)))</formula>
    </cfRule>
  </conditionalFormatting>
  <conditionalFormatting sqref="K19:K20 K22">
    <cfRule type="containsText" dxfId="1385" priority="1466" operator="containsText" text="HOJE">
      <formula>NOT(ISERROR(SEARCH("HOJE",K19)))</formula>
    </cfRule>
  </conditionalFormatting>
  <conditionalFormatting sqref="K26">
    <cfRule type="containsText" dxfId="1384" priority="1464" operator="containsText" text="NTRAB">
      <formula>NOT(ISERROR(SEARCH("NTRAB",K26)))</formula>
    </cfRule>
    <cfRule type="containsText" dxfId="1383" priority="1465" operator="containsText" text="FERIADO">
      <formula>NOT(ISERROR(SEARCH("FERIADO",K26)))</formula>
    </cfRule>
  </conditionalFormatting>
  <conditionalFormatting sqref="K26">
    <cfRule type="containsText" dxfId="1382" priority="1463" operator="containsText" text="FÉRIAS">
      <formula>NOT(ISERROR(SEARCH("FÉRIAS",K26)))</formula>
    </cfRule>
  </conditionalFormatting>
  <conditionalFormatting sqref="K23">
    <cfRule type="containsText" dxfId="1381" priority="1461" operator="containsText" text="NTRAB">
      <formula>NOT(ISERROR(SEARCH("NTRAB",K23)))</formula>
    </cfRule>
    <cfRule type="containsText" dxfId="1380" priority="1462" operator="containsText" text="FERIADO">
      <formula>NOT(ISERROR(SEARCH("FERIADO",K23)))</formula>
    </cfRule>
  </conditionalFormatting>
  <conditionalFormatting sqref="K23">
    <cfRule type="containsText" dxfId="1379" priority="1460" operator="containsText" text="FÉRIAS">
      <formula>NOT(ISERROR(SEARCH("FÉRIAS",K23)))</formula>
    </cfRule>
  </conditionalFormatting>
  <conditionalFormatting sqref="K23 K26">
    <cfRule type="containsText" dxfId="1378" priority="1459" operator="containsText" text="ATESTADO">
      <formula>NOT(ISERROR(SEARCH("ATESTADO",K23)))</formula>
    </cfRule>
  </conditionalFormatting>
  <conditionalFormatting sqref="K24">
    <cfRule type="containsText" dxfId="1377" priority="1457" operator="containsText" text="NTRAB">
      <formula>NOT(ISERROR(SEARCH("NTRAB",K24)))</formula>
    </cfRule>
    <cfRule type="containsText" dxfId="1376" priority="1458" operator="containsText" text="FERIADO">
      <formula>NOT(ISERROR(SEARCH("FERIADO",K24)))</formula>
    </cfRule>
  </conditionalFormatting>
  <conditionalFormatting sqref="K24">
    <cfRule type="containsText" dxfId="1375" priority="1456" operator="containsText" text="FÉRIAS">
      <formula>NOT(ISERROR(SEARCH("FÉRIAS",K24)))</formula>
    </cfRule>
  </conditionalFormatting>
  <conditionalFormatting sqref="K24">
    <cfRule type="expression" dxfId="1374" priority="1452">
      <formula>K23="FERIADO"</formula>
    </cfRule>
    <cfRule type="expression" dxfId="1373" priority="1453">
      <formula>K23="NTRAB"</formula>
    </cfRule>
    <cfRule type="expression" dxfId="1372" priority="1454">
      <formula>K23="FÉRIAS"</formula>
    </cfRule>
    <cfRule type="expression" dxfId="1371" priority="1455">
      <formula>K23="ATESTADO"</formula>
    </cfRule>
  </conditionalFormatting>
  <conditionalFormatting sqref="K24">
    <cfRule type="containsText" dxfId="1370" priority="1451" operator="containsText" text="ATESTADO">
      <formula>NOT(ISERROR(SEARCH("ATESTADO",K24)))</formula>
    </cfRule>
  </conditionalFormatting>
  <conditionalFormatting sqref="K23:K24 K26">
    <cfRule type="containsText" dxfId="1369" priority="1450" operator="containsText" text="HOJE">
      <formula>NOT(ISERROR(SEARCH("HOJE",K23)))</formula>
    </cfRule>
  </conditionalFormatting>
  <conditionalFormatting sqref="K30">
    <cfRule type="containsText" dxfId="1368" priority="1448" operator="containsText" text="NTRAB">
      <formula>NOT(ISERROR(SEARCH("NTRAB",K30)))</formula>
    </cfRule>
    <cfRule type="containsText" dxfId="1367" priority="1449" operator="containsText" text="FERIADO">
      <formula>NOT(ISERROR(SEARCH("FERIADO",K30)))</formula>
    </cfRule>
  </conditionalFormatting>
  <conditionalFormatting sqref="K30">
    <cfRule type="containsText" dxfId="1366" priority="1447" operator="containsText" text="FÉRIAS">
      <formula>NOT(ISERROR(SEARCH("FÉRIAS",K30)))</formula>
    </cfRule>
  </conditionalFormatting>
  <conditionalFormatting sqref="K27">
    <cfRule type="containsText" dxfId="1365" priority="1445" operator="containsText" text="NTRAB">
      <formula>NOT(ISERROR(SEARCH("NTRAB",K27)))</formula>
    </cfRule>
    <cfRule type="containsText" dxfId="1364" priority="1446" operator="containsText" text="FERIADO">
      <formula>NOT(ISERROR(SEARCH("FERIADO",K27)))</formula>
    </cfRule>
  </conditionalFormatting>
  <conditionalFormatting sqref="K27">
    <cfRule type="containsText" dxfId="1363" priority="1444" operator="containsText" text="FÉRIAS">
      <formula>NOT(ISERROR(SEARCH("FÉRIAS",K27)))</formula>
    </cfRule>
  </conditionalFormatting>
  <conditionalFormatting sqref="K27 K30">
    <cfRule type="containsText" dxfId="1362" priority="1443" operator="containsText" text="ATESTADO">
      <formula>NOT(ISERROR(SEARCH("ATESTADO",K27)))</formula>
    </cfRule>
  </conditionalFormatting>
  <conditionalFormatting sqref="K28">
    <cfRule type="containsText" dxfId="1361" priority="1441" operator="containsText" text="NTRAB">
      <formula>NOT(ISERROR(SEARCH("NTRAB",K28)))</formula>
    </cfRule>
    <cfRule type="containsText" dxfId="1360" priority="1442" operator="containsText" text="FERIADO">
      <formula>NOT(ISERROR(SEARCH("FERIADO",K28)))</formula>
    </cfRule>
  </conditionalFormatting>
  <conditionalFormatting sqref="K28">
    <cfRule type="containsText" dxfId="1359" priority="1440" operator="containsText" text="FÉRIAS">
      <formula>NOT(ISERROR(SEARCH("FÉRIAS",K28)))</formula>
    </cfRule>
  </conditionalFormatting>
  <conditionalFormatting sqref="K28">
    <cfRule type="expression" dxfId="1358" priority="1436">
      <formula>K27="FERIADO"</formula>
    </cfRule>
    <cfRule type="expression" dxfId="1357" priority="1437">
      <formula>K27="NTRAB"</formula>
    </cfRule>
    <cfRule type="expression" dxfId="1356" priority="1438">
      <formula>K27="FÉRIAS"</formula>
    </cfRule>
    <cfRule type="expression" dxfId="1355" priority="1439">
      <formula>K27="ATESTADO"</formula>
    </cfRule>
  </conditionalFormatting>
  <conditionalFormatting sqref="K28">
    <cfRule type="containsText" dxfId="1354" priority="1435" operator="containsText" text="ATESTADO">
      <formula>NOT(ISERROR(SEARCH("ATESTADO",K28)))</formula>
    </cfRule>
  </conditionalFormatting>
  <conditionalFormatting sqref="K27:K28 K30">
    <cfRule type="containsText" dxfId="1353" priority="1434" operator="containsText" text="HOJE">
      <formula>NOT(ISERROR(SEARCH("HOJE",K27)))</formula>
    </cfRule>
  </conditionalFormatting>
  <conditionalFormatting sqref="K31">
    <cfRule type="containsText" dxfId="1352" priority="1432" operator="containsText" text="NTRAB">
      <formula>NOT(ISERROR(SEARCH("NTRAB",K31)))</formula>
    </cfRule>
    <cfRule type="containsText" dxfId="1351" priority="1433" operator="containsText" text="FERIADO">
      <formula>NOT(ISERROR(SEARCH("FERIADO",K31)))</formula>
    </cfRule>
  </conditionalFormatting>
  <conditionalFormatting sqref="K31">
    <cfRule type="containsText" dxfId="1350" priority="1431" operator="containsText" text="FÉRIAS">
      <formula>NOT(ISERROR(SEARCH("FÉRIAS",K31)))</formula>
    </cfRule>
  </conditionalFormatting>
  <conditionalFormatting sqref="K31">
    <cfRule type="containsText" dxfId="1349" priority="1430" operator="containsText" text="ATESTADO">
      <formula>NOT(ISERROR(SEARCH("ATESTADO",K31)))</formula>
    </cfRule>
  </conditionalFormatting>
  <conditionalFormatting sqref="K32">
    <cfRule type="containsText" dxfId="1348" priority="1428" operator="containsText" text="NTRAB">
      <formula>NOT(ISERROR(SEARCH("NTRAB",K32)))</formula>
    </cfRule>
    <cfRule type="containsText" dxfId="1347" priority="1429" operator="containsText" text="FERIADO">
      <formula>NOT(ISERROR(SEARCH("FERIADO",K32)))</formula>
    </cfRule>
  </conditionalFormatting>
  <conditionalFormatting sqref="K32">
    <cfRule type="containsText" dxfId="1346" priority="1427" operator="containsText" text="FÉRIAS">
      <formula>NOT(ISERROR(SEARCH("FÉRIAS",K32)))</formula>
    </cfRule>
  </conditionalFormatting>
  <conditionalFormatting sqref="K32">
    <cfRule type="expression" dxfId="1345" priority="1423">
      <formula>K31="FERIADO"</formula>
    </cfRule>
    <cfRule type="expression" dxfId="1344" priority="1424">
      <formula>K31="NTRAB"</formula>
    </cfRule>
    <cfRule type="expression" dxfId="1343" priority="1425">
      <formula>K31="FÉRIAS"</formula>
    </cfRule>
    <cfRule type="expression" dxfId="1342" priority="1426">
      <formula>K31="ATESTADO"</formula>
    </cfRule>
  </conditionalFormatting>
  <conditionalFormatting sqref="K32">
    <cfRule type="containsText" dxfId="1341" priority="1422" operator="containsText" text="ATESTADO">
      <formula>NOT(ISERROR(SEARCH("ATESTADO",K32)))</formula>
    </cfRule>
  </conditionalFormatting>
  <conditionalFormatting sqref="K31:K32">
    <cfRule type="containsText" dxfId="1340" priority="1421" operator="containsText" text="HOJE">
      <formula>NOT(ISERROR(SEARCH("HOJE",K31)))</formula>
    </cfRule>
  </conditionalFormatting>
  <conditionalFormatting sqref="K13">
    <cfRule type="containsText" dxfId="1339" priority="1419" operator="containsText" text="NTRAB">
      <formula>NOT(ISERROR(SEARCH("NTRAB",K13)))</formula>
    </cfRule>
    <cfRule type="containsText" dxfId="1338" priority="1420" operator="containsText" text="FERIADO">
      <formula>NOT(ISERROR(SEARCH("FERIADO",K13)))</formula>
    </cfRule>
  </conditionalFormatting>
  <conditionalFormatting sqref="K13">
    <cfRule type="containsText" dxfId="1337" priority="1418" operator="containsText" text="FÉRIAS">
      <formula>NOT(ISERROR(SEARCH("FÉRIAS",K13)))</formula>
    </cfRule>
  </conditionalFormatting>
  <conditionalFormatting sqref="K13">
    <cfRule type="expression" dxfId="1336" priority="1414">
      <formula>K12="FERIADO"</formula>
    </cfRule>
    <cfRule type="expression" dxfId="1335" priority="1415">
      <formula>K12="NTRAB"</formula>
    </cfRule>
    <cfRule type="expression" dxfId="1334" priority="1416">
      <formula>K12="FÉRIAS"</formula>
    </cfRule>
    <cfRule type="expression" dxfId="1333" priority="1417">
      <formula>K12="ATESTADO"</formula>
    </cfRule>
  </conditionalFormatting>
  <conditionalFormatting sqref="K13">
    <cfRule type="containsText" dxfId="1332" priority="1413" operator="containsText" text="ATESTADO">
      <formula>NOT(ISERROR(SEARCH("ATESTADO",K13)))</formula>
    </cfRule>
  </conditionalFormatting>
  <conditionalFormatting sqref="K13">
    <cfRule type="expression" dxfId="1331" priority="1409">
      <formula>K11="ATESTADO"</formula>
    </cfRule>
    <cfRule type="expression" dxfId="1330" priority="1410">
      <formula>K11="FÉRIAS"</formula>
    </cfRule>
    <cfRule type="expression" dxfId="1329" priority="1411">
      <formula>K11="NTRAB"</formula>
    </cfRule>
    <cfRule type="expression" dxfId="1328" priority="1412">
      <formula>K11="FERIADO"</formula>
    </cfRule>
  </conditionalFormatting>
  <conditionalFormatting sqref="K13">
    <cfRule type="containsText" dxfId="1327" priority="1408" operator="containsText" text="HOJE">
      <formula>NOT(ISERROR(SEARCH("HOJE",K13)))</formula>
    </cfRule>
  </conditionalFormatting>
  <conditionalFormatting sqref="K17">
    <cfRule type="containsText" dxfId="1326" priority="1406" operator="containsText" text="NTRAB">
      <formula>NOT(ISERROR(SEARCH("NTRAB",K17)))</formula>
    </cfRule>
    <cfRule type="containsText" dxfId="1325" priority="1407" operator="containsText" text="FERIADO">
      <formula>NOT(ISERROR(SEARCH("FERIADO",K17)))</formula>
    </cfRule>
  </conditionalFormatting>
  <conditionalFormatting sqref="K17">
    <cfRule type="containsText" dxfId="1324" priority="1405" operator="containsText" text="FÉRIAS">
      <formula>NOT(ISERROR(SEARCH("FÉRIAS",K17)))</formula>
    </cfRule>
  </conditionalFormatting>
  <conditionalFormatting sqref="K17">
    <cfRule type="expression" dxfId="1323" priority="1401">
      <formula>K16="FERIADO"</formula>
    </cfRule>
    <cfRule type="expression" dxfId="1322" priority="1402">
      <formula>K16="NTRAB"</formula>
    </cfRule>
    <cfRule type="expression" dxfId="1321" priority="1403">
      <formula>K16="FÉRIAS"</formula>
    </cfRule>
    <cfRule type="expression" dxfId="1320" priority="1404">
      <formula>K16="ATESTADO"</formula>
    </cfRule>
  </conditionalFormatting>
  <conditionalFormatting sqref="K17">
    <cfRule type="containsText" dxfId="1319" priority="1400" operator="containsText" text="ATESTADO">
      <formula>NOT(ISERROR(SEARCH("ATESTADO",K17)))</formula>
    </cfRule>
  </conditionalFormatting>
  <conditionalFormatting sqref="K17">
    <cfRule type="expression" dxfId="1318" priority="1396">
      <formula>K15="ATESTADO"</formula>
    </cfRule>
    <cfRule type="expression" dxfId="1317" priority="1397">
      <formula>K15="FÉRIAS"</formula>
    </cfRule>
    <cfRule type="expression" dxfId="1316" priority="1398">
      <formula>K15="NTRAB"</formula>
    </cfRule>
    <cfRule type="expression" dxfId="1315" priority="1399">
      <formula>K15="FERIADO"</formula>
    </cfRule>
  </conditionalFormatting>
  <conditionalFormatting sqref="K17">
    <cfRule type="containsText" dxfId="1314" priority="1395" operator="containsText" text="HOJE">
      <formula>NOT(ISERROR(SEARCH("HOJE",K17)))</formula>
    </cfRule>
  </conditionalFormatting>
  <conditionalFormatting sqref="K21">
    <cfRule type="containsText" dxfId="1313" priority="1393" operator="containsText" text="NTRAB">
      <formula>NOT(ISERROR(SEARCH("NTRAB",K21)))</formula>
    </cfRule>
    <cfRule type="containsText" dxfId="1312" priority="1394" operator="containsText" text="FERIADO">
      <formula>NOT(ISERROR(SEARCH("FERIADO",K21)))</formula>
    </cfRule>
  </conditionalFormatting>
  <conditionalFormatting sqref="K21">
    <cfRule type="containsText" dxfId="1311" priority="1392" operator="containsText" text="FÉRIAS">
      <formula>NOT(ISERROR(SEARCH("FÉRIAS",K21)))</formula>
    </cfRule>
  </conditionalFormatting>
  <conditionalFormatting sqref="K21">
    <cfRule type="expression" dxfId="1310" priority="1388">
      <formula>K20="FERIADO"</formula>
    </cfRule>
    <cfRule type="expression" dxfId="1309" priority="1389">
      <formula>K20="NTRAB"</formula>
    </cfRule>
    <cfRule type="expression" dxfId="1308" priority="1390">
      <formula>K20="FÉRIAS"</formula>
    </cfRule>
    <cfRule type="expression" dxfId="1307" priority="1391">
      <formula>K20="ATESTADO"</formula>
    </cfRule>
  </conditionalFormatting>
  <conditionalFormatting sqref="K21">
    <cfRule type="containsText" dxfId="1306" priority="1387" operator="containsText" text="ATESTADO">
      <formula>NOT(ISERROR(SEARCH("ATESTADO",K21)))</formula>
    </cfRule>
  </conditionalFormatting>
  <conditionalFormatting sqref="K21">
    <cfRule type="expression" dxfId="1305" priority="1383">
      <formula>K19="ATESTADO"</formula>
    </cfRule>
    <cfRule type="expression" dxfId="1304" priority="1384">
      <formula>K19="FÉRIAS"</formula>
    </cfRule>
    <cfRule type="expression" dxfId="1303" priority="1385">
      <formula>K19="NTRAB"</formula>
    </cfRule>
    <cfRule type="expression" dxfId="1302" priority="1386">
      <formula>K19="FERIADO"</formula>
    </cfRule>
  </conditionalFormatting>
  <conditionalFormatting sqref="K21">
    <cfRule type="containsText" dxfId="1301" priority="1382" operator="containsText" text="HOJE">
      <formula>NOT(ISERROR(SEARCH("HOJE",K21)))</formula>
    </cfRule>
  </conditionalFormatting>
  <conditionalFormatting sqref="K25">
    <cfRule type="containsText" dxfId="1300" priority="1380" operator="containsText" text="NTRAB">
      <formula>NOT(ISERROR(SEARCH("NTRAB",K25)))</formula>
    </cfRule>
    <cfRule type="containsText" dxfId="1299" priority="1381" operator="containsText" text="FERIADO">
      <formula>NOT(ISERROR(SEARCH("FERIADO",K25)))</formula>
    </cfRule>
  </conditionalFormatting>
  <conditionalFormatting sqref="K25">
    <cfRule type="containsText" dxfId="1298" priority="1379" operator="containsText" text="FÉRIAS">
      <formula>NOT(ISERROR(SEARCH("FÉRIAS",K25)))</formula>
    </cfRule>
  </conditionalFormatting>
  <conditionalFormatting sqref="K25">
    <cfRule type="expression" dxfId="1297" priority="1375">
      <formula>K24="FERIADO"</formula>
    </cfRule>
    <cfRule type="expression" dxfId="1296" priority="1376">
      <formula>K24="NTRAB"</formula>
    </cfRule>
    <cfRule type="expression" dxfId="1295" priority="1377">
      <formula>K24="FÉRIAS"</formula>
    </cfRule>
    <cfRule type="expression" dxfId="1294" priority="1378">
      <formula>K24="ATESTADO"</formula>
    </cfRule>
  </conditionalFormatting>
  <conditionalFormatting sqref="K25">
    <cfRule type="containsText" dxfId="1293" priority="1374" operator="containsText" text="ATESTADO">
      <formula>NOT(ISERROR(SEARCH("ATESTADO",K25)))</formula>
    </cfRule>
  </conditionalFormatting>
  <conditionalFormatting sqref="K25">
    <cfRule type="expression" dxfId="1292" priority="1370">
      <formula>K23="ATESTADO"</formula>
    </cfRule>
    <cfRule type="expression" dxfId="1291" priority="1371">
      <formula>K23="FÉRIAS"</formula>
    </cfRule>
    <cfRule type="expression" dxfId="1290" priority="1372">
      <formula>K23="NTRAB"</formula>
    </cfRule>
    <cfRule type="expression" dxfId="1289" priority="1373">
      <formula>K23="FERIADO"</formula>
    </cfRule>
  </conditionalFormatting>
  <conditionalFormatting sqref="K25">
    <cfRule type="containsText" dxfId="1288" priority="1369" operator="containsText" text="HOJE">
      <formula>NOT(ISERROR(SEARCH("HOJE",K25)))</formula>
    </cfRule>
  </conditionalFormatting>
  <conditionalFormatting sqref="K29">
    <cfRule type="containsText" dxfId="1287" priority="1367" operator="containsText" text="NTRAB">
      <formula>NOT(ISERROR(SEARCH("NTRAB",K29)))</formula>
    </cfRule>
    <cfRule type="containsText" dxfId="1286" priority="1368" operator="containsText" text="FERIADO">
      <formula>NOT(ISERROR(SEARCH("FERIADO",K29)))</formula>
    </cfRule>
  </conditionalFormatting>
  <conditionalFormatting sqref="K29">
    <cfRule type="containsText" dxfId="1285" priority="1366" operator="containsText" text="FÉRIAS">
      <formula>NOT(ISERROR(SEARCH("FÉRIAS",K29)))</formula>
    </cfRule>
  </conditionalFormatting>
  <conditionalFormatting sqref="K29">
    <cfRule type="expression" dxfId="1284" priority="1362">
      <formula>K28="FERIADO"</formula>
    </cfRule>
    <cfRule type="expression" dxfId="1283" priority="1363">
      <formula>K28="NTRAB"</formula>
    </cfRule>
    <cfRule type="expression" dxfId="1282" priority="1364">
      <formula>K28="FÉRIAS"</formula>
    </cfRule>
    <cfRule type="expression" dxfId="1281" priority="1365">
      <formula>K28="ATESTADO"</formula>
    </cfRule>
  </conditionalFormatting>
  <conditionalFormatting sqref="K29">
    <cfRule type="containsText" dxfId="1280" priority="1361" operator="containsText" text="ATESTADO">
      <formula>NOT(ISERROR(SEARCH("ATESTADO",K29)))</formula>
    </cfRule>
  </conditionalFormatting>
  <conditionalFormatting sqref="K29">
    <cfRule type="expression" dxfId="1279" priority="1357">
      <formula>K27="ATESTADO"</formula>
    </cfRule>
    <cfRule type="expression" dxfId="1278" priority="1358">
      <formula>K27="FÉRIAS"</formula>
    </cfRule>
    <cfRule type="expression" dxfId="1277" priority="1359">
      <formula>K27="NTRAB"</formula>
    </cfRule>
    <cfRule type="expression" dxfId="1276" priority="1360">
      <formula>K27="FERIADO"</formula>
    </cfRule>
  </conditionalFormatting>
  <conditionalFormatting sqref="K29">
    <cfRule type="containsText" dxfId="1275" priority="1356" operator="containsText" text="HOJE">
      <formula>NOT(ISERROR(SEARCH("HOJE",K29)))</formula>
    </cfRule>
  </conditionalFormatting>
  <conditionalFormatting sqref="K33">
    <cfRule type="containsText" dxfId="1274" priority="1354" operator="containsText" text="NTRAB">
      <formula>NOT(ISERROR(SEARCH("NTRAB",K33)))</formula>
    </cfRule>
    <cfRule type="containsText" dxfId="1273" priority="1355" operator="containsText" text="FERIADO">
      <formula>NOT(ISERROR(SEARCH("FERIADO",K33)))</formula>
    </cfRule>
  </conditionalFormatting>
  <conditionalFormatting sqref="K33">
    <cfRule type="containsText" dxfId="1272" priority="1353" operator="containsText" text="FÉRIAS">
      <formula>NOT(ISERROR(SEARCH("FÉRIAS",K33)))</formula>
    </cfRule>
  </conditionalFormatting>
  <conditionalFormatting sqref="K33">
    <cfRule type="expression" dxfId="1271" priority="1349">
      <formula>K32="FERIADO"</formula>
    </cfRule>
    <cfRule type="expression" dxfId="1270" priority="1350">
      <formula>K32="NTRAB"</formula>
    </cfRule>
    <cfRule type="expression" dxfId="1269" priority="1351">
      <formula>K32="FÉRIAS"</formula>
    </cfRule>
    <cfRule type="expression" dxfId="1268" priority="1352">
      <formula>K32="ATESTADO"</formula>
    </cfRule>
  </conditionalFormatting>
  <conditionalFormatting sqref="K33">
    <cfRule type="containsText" dxfId="1267" priority="1348" operator="containsText" text="ATESTADO">
      <formula>NOT(ISERROR(SEARCH("ATESTADO",K33)))</formula>
    </cfRule>
  </conditionalFormatting>
  <conditionalFormatting sqref="K33">
    <cfRule type="expression" dxfId="1266" priority="1344">
      <formula>K31="ATESTADO"</formula>
    </cfRule>
    <cfRule type="expression" dxfId="1265" priority="1345">
      <formula>K31="FÉRIAS"</formula>
    </cfRule>
    <cfRule type="expression" dxfId="1264" priority="1346">
      <formula>K31="NTRAB"</formula>
    </cfRule>
    <cfRule type="expression" dxfId="1263" priority="1347">
      <formula>K31="FERIADO"</formula>
    </cfRule>
  </conditionalFormatting>
  <conditionalFormatting sqref="K33">
    <cfRule type="containsText" dxfId="1262" priority="1343" operator="containsText" text="HOJE">
      <formula>NOT(ISERROR(SEARCH("HOJE",K33)))</formula>
    </cfRule>
  </conditionalFormatting>
  <conditionalFormatting sqref="K5">
    <cfRule type="containsText" dxfId="1261" priority="1341" operator="containsText" text="NTRAB">
      <formula>NOT(ISERROR(SEARCH("NTRAB",K5)))</formula>
    </cfRule>
    <cfRule type="containsText" dxfId="1260" priority="1342" operator="containsText" text="FERIADO">
      <formula>NOT(ISERROR(SEARCH("FERIADO",K5)))</formula>
    </cfRule>
  </conditionalFormatting>
  <conditionalFormatting sqref="K5">
    <cfRule type="containsText" dxfId="1259" priority="1340" operator="containsText" text="FÉRIAS">
      <formula>NOT(ISERROR(SEARCH("FÉRIAS",K5)))</formula>
    </cfRule>
  </conditionalFormatting>
  <conditionalFormatting sqref="K5">
    <cfRule type="expression" dxfId="1258" priority="1336">
      <formula>K4="FERIADO"</formula>
    </cfRule>
    <cfRule type="expression" dxfId="1257" priority="1337">
      <formula>K4="NTRAB"</formula>
    </cfRule>
    <cfRule type="expression" dxfId="1256" priority="1338">
      <formula>K4="FÉRIAS"</formula>
    </cfRule>
    <cfRule type="expression" dxfId="1255" priority="1339">
      <formula>K4="ATESTADO"</formula>
    </cfRule>
  </conditionalFormatting>
  <conditionalFormatting sqref="K5">
    <cfRule type="containsText" dxfId="1254" priority="1335" operator="containsText" text="ATESTADO">
      <formula>NOT(ISERROR(SEARCH("ATESTADO",K5)))</formula>
    </cfRule>
  </conditionalFormatting>
  <conditionalFormatting sqref="K5">
    <cfRule type="expression" dxfId="1253" priority="1331">
      <formula>K3="ATESTADO"</formula>
    </cfRule>
    <cfRule type="expression" dxfId="1252" priority="1332">
      <formula>K3="FÉRIAS"</formula>
    </cfRule>
    <cfRule type="expression" dxfId="1251" priority="1333">
      <formula>K3="NTRAB"</formula>
    </cfRule>
    <cfRule type="expression" dxfId="1250" priority="1334">
      <formula>K3="FERIADO"</formula>
    </cfRule>
  </conditionalFormatting>
  <conditionalFormatting sqref="K5">
    <cfRule type="containsText" dxfId="1249" priority="1330" operator="containsText" text="HOJE">
      <formula>NOT(ISERROR(SEARCH("HOJE",K5)))</formula>
    </cfRule>
  </conditionalFormatting>
  <conditionalFormatting sqref="K4">
    <cfRule type="containsText" dxfId="1248" priority="1328" operator="containsText" text="NTRAB">
      <formula>NOT(ISERROR(SEARCH("NTRAB",K4)))</formula>
    </cfRule>
    <cfRule type="containsText" dxfId="1247" priority="1329" operator="containsText" text="FERIADO">
      <formula>NOT(ISERROR(SEARCH("FERIADO",K4)))</formula>
    </cfRule>
  </conditionalFormatting>
  <conditionalFormatting sqref="K4">
    <cfRule type="containsText" dxfId="1246" priority="1327" operator="containsText" text="FÉRIAS">
      <formula>NOT(ISERROR(SEARCH("FÉRIAS",K4)))</formula>
    </cfRule>
  </conditionalFormatting>
  <conditionalFormatting sqref="K4">
    <cfRule type="expression" dxfId="1245" priority="1323">
      <formula>K3="FERIADO"</formula>
    </cfRule>
    <cfRule type="expression" dxfId="1244" priority="1324">
      <formula>K3="NTRAB"</formula>
    </cfRule>
    <cfRule type="expression" dxfId="1243" priority="1325">
      <formula>K3="FÉRIAS"</formula>
    </cfRule>
    <cfRule type="expression" dxfId="1242" priority="1326">
      <formula>K3="ATESTADO"</formula>
    </cfRule>
  </conditionalFormatting>
  <conditionalFormatting sqref="K4">
    <cfRule type="containsText" dxfId="1241" priority="1322" operator="containsText" text="ATESTADO">
      <formula>NOT(ISERROR(SEARCH("ATESTADO",K4)))</formula>
    </cfRule>
  </conditionalFormatting>
  <conditionalFormatting sqref="K4">
    <cfRule type="containsText" dxfId="1240" priority="1321" operator="containsText" text="HOJE">
      <formula>NOT(ISERROR(SEARCH("HOJE",K4)))</formula>
    </cfRule>
  </conditionalFormatting>
  <conditionalFormatting sqref="K34">
    <cfRule type="expression" dxfId="1239" priority="1320">
      <formula>$C$53&gt;=$K$32</formula>
    </cfRule>
  </conditionalFormatting>
  <conditionalFormatting sqref="B44">
    <cfRule type="cellIs" dxfId="1238" priority="1239" operator="equal">
      <formula>$B$51</formula>
    </cfRule>
  </conditionalFormatting>
  <conditionalFormatting sqref="I44">
    <cfRule type="expression" dxfId="1237" priority="1238">
      <formula>$H$44=""</formula>
    </cfRule>
  </conditionalFormatting>
  <conditionalFormatting sqref="I45">
    <cfRule type="expression" dxfId="1236" priority="1237">
      <formula>$H$45=""</formula>
    </cfRule>
  </conditionalFormatting>
  <conditionalFormatting sqref="I46">
    <cfRule type="expression" dxfId="1235" priority="1236">
      <formula>$H$46=""</formula>
    </cfRule>
  </conditionalFormatting>
  <conditionalFormatting sqref="I47">
    <cfRule type="expression" dxfId="1234" priority="1235">
      <formula>$H$47=""</formula>
    </cfRule>
  </conditionalFormatting>
  <conditionalFormatting sqref="K40">
    <cfRule type="containsText" dxfId="1233" priority="1233" operator="containsText" text="NTRAB">
      <formula>NOT(ISERROR(SEARCH("NTRAB",K40)))</formula>
    </cfRule>
    <cfRule type="containsText" dxfId="1232" priority="1234" operator="containsText" text="FERIADO">
      <formula>NOT(ISERROR(SEARCH("FERIADO",K40)))</formula>
    </cfRule>
  </conditionalFormatting>
  <conditionalFormatting sqref="K40">
    <cfRule type="containsText" dxfId="1231" priority="1232" operator="containsText" text="FÉRIAS">
      <formula>NOT(ISERROR(SEARCH("FÉRIAS",K40)))</formula>
    </cfRule>
  </conditionalFormatting>
  <conditionalFormatting sqref="K36 K38">
    <cfRule type="containsText" dxfId="1230" priority="1230" operator="containsText" text="NTRAB">
      <formula>NOT(ISERROR(SEARCH("NTRAB",K36)))</formula>
    </cfRule>
    <cfRule type="containsText" dxfId="1229" priority="1231" operator="containsText" text="FERIADO">
      <formula>NOT(ISERROR(SEARCH("FERIADO",K36)))</formula>
    </cfRule>
  </conditionalFormatting>
  <conditionalFormatting sqref="K36 K38">
    <cfRule type="containsText" dxfId="1228" priority="1229" operator="containsText" text="FÉRIAS">
      <formula>NOT(ISERROR(SEARCH("FÉRIAS",K36)))</formula>
    </cfRule>
  </conditionalFormatting>
  <conditionalFormatting sqref="K37">
    <cfRule type="containsText" dxfId="1227" priority="1227" operator="containsText" text="NTRAB">
      <formula>NOT(ISERROR(SEARCH("NTRAB",K37)))</formula>
    </cfRule>
    <cfRule type="containsText" dxfId="1226" priority="1228" operator="containsText" text="FERIADO">
      <formula>NOT(ISERROR(SEARCH("FERIADO",K37)))</formula>
    </cfRule>
  </conditionalFormatting>
  <conditionalFormatting sqref="K37">
    <cfRule type="containsText" dxfId="1225" priority="1226" operator="containsText" text="FÉRIAS">
      <formula>NOT(ISERROR(SEARCH("FÉRIAS",K37)))</formula>
    </cfRule>
  </conditionalFormatting>
  <conditionalFormatting sqref="K41">
    <cfRule type="containsText" dxfId="1224" priority="1224" operator="containsText" text="NTRAB">
      <formula>NOT(ISERROR(SEARCH("NTRAB",K41)))</formula>
    </cfRule>
    <cfRule type="containsText" dxfId="1223" priority="1225" operator="containsText" text="FERIADO">
      <formula>NOT(ISERROR(SEARCH("FERIADO",K41)))</formula>
    </cfRule>
  </conditionalFormatting>
  <conditionalFormatting sqref="K41">
    <cfRule type="containsText" dxfId="1222" priority="1223" operator="containsText" text="FÉRIAS">
      <formula>NOT(ISERROR(SEARCH("FÉRIAS",K41)))</formula>
    </cfRule>
  </conditionalFormatting>
  <conditionalFormatting sqref="K40:K41">
    <cfRule type="expression" dxfId="1221" priority="1165">
      <formula>$K$41=""</formula>
    </cfRule>
    <cfRule type="expression" dxfId="1220" priority="1219">
      <formula>$K$39="NTRAB"</formula>
    </cfRule>
    <cfRule type="expression" dxfId="1219" priority="1220">
      <formula>$K$39="ATESTADO"</formula>
    </cfRule>
    <cfRule type="expression" dxfId="1218" priority="1221">
      <formula>$K$39="FÉRIAS"</formula>
    </cfRule>
    <cfRule type="expression" dxfId="1217" priority="1222">
      <formula>$K$39="FERIADO"</formula>
    </cfRule>
  </conditionalFormatting>
  <conditionalFormatting sqref="K42">
    <cfRule type="expression" dxfId="1216" priority="1215">
      <formula>$C$53&gt;=$K$40</formula>
    </cfRule>
    <cfRule type="expression" dxfId="1215" priority="1216">
      <formula>$K$41=""</formula>
    </cfRule>
    <cfRule type="containsText" dxfId="1214" priority="1217" operator="containsText" text="NTRAB">
      <formula>NOT(ISERROR(SEARCH("NTRAB",K42)))</formula>
    </cfRule>
    <cfRule type="containsText" dxfId="1213" priority="1218" operator="containsText" text="FERIADO">
      <formula>NOT(ISERROR(SEARCH("FERIADO",K42)))</formula>
    </cfRule>
  </conditionalFormatting>
  <conditionalFormatting sqref="K42">
    <cfRule type="containsText" dxfId="1212" priority="1214" operator="containsText" text="FÉRIAS">
      <formula>NOT(ISERROR(SEARCH("FÉRIAS",K42)))</formula>
    </cfRule>
  </conditionalFormatting>
  <conditionalFormatting sqref="K36:K38">
    <cfRule type="expression" dxfId="1211" priority="1213">
      <formula>$K$37=""</formula>
    </cfRule>
  </conditionalFormatting>
  <conditionalFormatting sqref="K35">
    <cfRule type="expression" dxfId="1210" priority="1210">
      <formula>$K$37=""</formula>
    </cfRule>
    <cfRule type="containsText" dxfId="1209" priority="1211" operator="containsText" text="NTRAB">
      <formula>NOT(ISERROR(SEARCH("NTRAB",K35)))</formula>
    </cfRule>
    <cfRule type="containsText" dxfId="1208" priority="1212" operator="containsText" text="FERIADO">
      <formula>NOT(ISERROR(SEARCH("FERIADO",K35)))</formula>
    </cfRule>
  </conditionalFormatting>
  <conditionalFormatting sqref="K35">
    <cfRule type="containsText" dxfId="1207" priority="1209" operator="containsText" text="FÉRIAS">
      <formula>NOT(ISERROR(SEARCH("FÉRIAS",K35)))</formula>
    </cfRule>
  </conditionalFormatting>
  <conditionalFormatting sqref="K39">
    <cfRule type="expression" dxfId="1206" priority="1206">
      <formula>$K$41=""</formula>
    </cfRule>
    <cfRule type="containsText" dxfId="1205" priority="1207" operator="containsText" text="NTRAB">
      <formula>NOT(ISERROR(SEARCH("NTRAB",K39)))</formula>
    </cfRule>
    <cfRule type="containsText" dxfId="1204" priority="1208" operator="containsText" text="FERIADO">
      <formula>NOT(ISERROR(SEARCH("FERIADO",K39)))</formula>
    </cfRule>
  </conditionalFormatting>
  <conditionalFormatting sqref="K39">
    <cfRule type="containsText" dxfId="1203" priority="1205" operator="containsText" text="FÉRIAS">
      <formula>NOT(ISERROR(SEARCH("FÉRIAS",K39)))</formula>
    </cfRule>
  </conditionalFormatting>
  <conditionalFormatting sqref="K36:K37">
    <cfRule type="expression" dxfId="1202" priority="1201">
      <formula>$K$35="NTRAB"</formula>
    </cfRule>
    <cfRule type="expression" dxfId="1201" priority="1202">
      <formula>$K$35="ATESTADO"</formula>
    </cfRule>
    <cfRule type="expression" dxfId="1200" priority="1203">
      <formula>$K$35="FÉRIAS"</formula>
    </cfRule>
    <cfRule type="expression" dxfId="1199" priority="1204">
      <formula>$K$35="FERIADO"</formula>
    </cfRule>
  </conditionalFormatting>
  <conditionalFormatting sqref="K35:K42">
    <cfRule type="containsText" dxfId="1198" priority="1200" operator="containsText" text="ATESTADO">
      <formula>NOT(ISERROR(SEARCH("ATESTADO",K35)))</formula>
    </cfRule>
  </conditionalFormatting>
  <conditionalFormatting sqref="K35">
    <cfRule type="containsText" dxfId="1197" priority="1198" operator="containsText" text="NTRAB">
      <formula>NOT(ISERROR(SEARCH("NTRAB",K35)))</formula>
    </cfRule>
    <cfRule type="containsText" dxfId="1196" priority="1199" operator="containsText" text="FERIADO">
      <formula>NOT(ISERROR(SEARCH("FERIADO",K35)))</formula>
    </cfRule>
  </conditionalFormatting>
  <conditionalFormatting sqref="K35">
    <cfRule type="containsText" dxfId="1195" priority="1197" operator="containsText" text="FÉRIAS">
      <formula>NOT(ISERROR(SEARCH("FÉRIAS",K35)))</formula>
    </cfRule>
  </conditionalFormatting>
  <conditionalFormatting sqref="K35">
    <cfRule type="containsText" dxfId="1194" priority="1195" operator="containsText" text="NTRAB">
      <formula>NOT(ISERROR(SEARCH("NTRAB",K35)))</formula>
    </cfRule>
    <cfRule type="containsText" dxfId="1193" priority="1196" operator="containsText" text="FERIADO">
      <formula>NOT(ISERROR(SEARCH("FERIADO",K35)))</formula>
    </cfRule>
  </conditionalFormatting>
  <conditionalFormatting sqref="K35">
    <cfRule type="containsText" dxfId="1192" priority="1194" operator="containsText" text="FÉRIAS">
      <formula>NOT(ISERROR(SEARCH("FÉRIAS",K35)))</formula>
    </cfRule>
  </conditionalFormatting>
  <conditionalFormatting sqref="K39">
    <cfRule type="containsText" dxfId="1191" priority="1192" operator="containsText" text="NTRAB">
      <formula>NOT(ISERROR(SEARCH("NTRAB",K39)))</formula>
    </cfRule>
    <cfRule type="containsText" dxfId="1190" priority="1193" operator="containsText" text="FERIADO">
      <formula>NOT(ISERROR(SEARCH("FERIADO",K39)))</formula>
    </cfRule>
  </conditionalFormatting>
  <conditionalFormatting sqref="K39">
    <cfRule type="containsText" dxfId="1189" priority="1191" operator="containsText" text="FÉRIAS">
      <formula>NOT(ISERROR(SEARCH("FÉRIAS",K39)))</formula>
    </cfRule>
  </conditionalFormatting>
  <conditionalFormatting sqref="K39">
    <cfRule type="containsText" dxfId="1188" priority="1189" operator="containsText" text="NTRAB">
      <formula>NOT(ISERROR(SEARCH("NTRAB",K39)))</formula>
    </cfRule>
    <cfRule type="containsText" dxfId="1187" priority="1190" operator="containsText" text="FERIADO">
      <formula>NOT(ISERROR(SEARCH("FERIADO",K39)))</formula>
    </cfRule>
  </conditionalFormatting>
  <conditionalFormatting sqref="K39">
    <cfRule type="containsText" dxfId="1186" priority="1188" operator="containsText" text="FÉRIAS">
      <formula>NOT(ISERROR(SEARCH("FÉRIAS",K39)))</formula>
    </cfRule>
  </conditionalFormatting>
  <conditionalFormatting sqref="K39">
    <cfRule type="containsText" dxfId="1185" priority="1186" operator="containsText" text="NTRAB">
      <formula>NOT(ISERROR(SEARCH("NTRAB",K39)))</formula>
    </cfRule>
    <cfRule type="containsText" dxfId="1184" priority="1187" operator="containsText" text="FERIADO">
      <formula>NOT(ISERROR(SEARCH("FERIADO",K39)))</formula>
    </cfRule>
  </conditionalFormatting>
  <conditionalFormatting sqref="K39">
    <cfRule type="containsText" dxfId="1183" priority="1185" operator="containsText" text="FÉRIAS">
      <formula>NOT(ISERROR(SEARCH("FÉRIAS",K39)))</formula>
    </cfRule>
  </conditionalFormatting>
  <conditionalFormatting sqref="K35:K42">
    <cfRule type="containsText" dxfId="1182" priority="1184" operator="containsText" text="HOJE">
      <formula>NOT(ISERROR(SEARCH("HOJE",K35)))</formula>
    </cfRule>
  </conditionalFormatting>
  <conditionalFormatting sqref="K44 K46">
    <cfRule type="containsText" dxfId="1181" priority="1182" operator="containsText" text="NTRAB">
      <formula>NOT(ISERROR(SEARCH("NTRAB",K44)))</formula>
    </cfRule>
    <cfRule type="containsText" dxfId="1180" priority="1183" operator="containsText" text="FERIADO">
      <formula>NOT(ISERROR(SEARCH("FERIADO",K44)))</formula>
    </cfRule>
  </conditionalFormatting>
  <conditionalFormatting sqref="K44 K46">
    <cfRule type="containsText" dxfId="1179" priority="1181" operator="containsText" text="FÉRIAS">
      <formula>NOT(ISERROR(SEARCH("FÉRIAS",K44)))</formula>
    </cfRule>
  </conditionalFormatting>
  <conditionalFormatting sqref="K45">
    <cfRule type="containsText" dxfId="1178" priority="1179" operator="containsText" text="NTRAB">
      <formula>NOT(ISERROR(SEARCH("NTRAB",K45)))</formula>
    </cfRule>
    <cfRule type="containsText" dxfId="1177" priority="1180" operator="containsText" text="FERIADO">
      <formula>NOT(ISERROR(SEARCH("FERIADO",K45)))</formula>
    </cfRule>
  </conditionalFormatting>
  <conditionalFormatting sqref="K45">
    <cfRule type="containsText" dxfId="1176" priority="1178" operator="containsText" text="FÉRIAS">
      <formula>NOT(ISERROR(SEARCH("FÉRIAS",K45)))</formula>
    </cfRule>
  </conditionalFormatting>
  <conditionalFormatting sqref="K44:K46">
    <cfRule type="expression" dxfId="1175" priority="1177">
      <formula>$C$53&lt;$K$44</formula>
    </cfRule>
  </conditionalFormatting>
  <conditionalFormatting sqref="K46">
    <cfRule type="expression" dxfId="1174" priority="1176">
      <formula>$C$53&gt;=$K$44</formula>
    </cfRule>
  </conditionalFormatting>
  <conditionalFormatting sqref="K44:K45">
    <cfRule type="expression" dxfId="1173" priority="1172">
      <formula>$K$43="ATESTADO"</formula>
    </cfRule>
    <cfRule type="expression" dxfId="1172" priority="1173">
      <formula>$K$43="NTRAB"</formula>
    </cfRule>
    <cfRule type="expression" dxfId="1171" priority="1174">
      <formula>$K$43="FÉRIAS"</formula>
    </cfRule>
    <cfRule type="expression" dxfId="1170" priority="1175">
      <formula>$K$43="FERIADO"</formula>
    </cfRule>
  </conditionalFormatting>
  <conditionalFormatting sqref="K43">
    <cfRule type="containsText" dxfId="1169" priority="1169" operator="containsText" text="ATESTADO">
      <formula>NOT(ISERROR(SEARCH("ATESTADO",K43)))</formula>
    </cfRule>
    <cfRule type="containsText" dxfId="1168" priority="1170" operator="containsText" text="NTRAB">
      <formula>NOT(ISERROR(SEARCH("NTRAB",K43)))</formula>
    </cfRule>
    <cfRule type="containsText" dxfId="1167" priority="1171" operator="containsText" text="FERIADO">
      <formula>NOT(ISERROR(SEARCH("FERIADO",K43)))</formula>
    </cfRule>
  </conditionalFormatting>
  <conditionalFormatting sqref="K43">
    <cfRule type="containsText" dxfId="1166" priority="1168" operator="containsText" text="FÉRIAS">
      <formula>NOT(ISERROR(SEARCH("FÉRIAS",K43)))</formula>
    </cfRule>
  </conditionalFormatting>
  <conditionalFormatting sqref="K43">
    <cfRule type="expression" dxfId="1165" priority="1167">
      <formula>$C$53&lt;$K$44</formula>
    </cfRule>
  </conditionalFormatting>
  <conditionalFormatting sqref="K43:K46">
    <cfRule type="containsText" dxfId="1164" priority="1166" operator="containsText" text="HOJE">
      <formula>NOT(ISERROR(SEARCH("HOJE",K43)))</formula>
    </cfRule>
  </conditionalFormatting>
  <conditionalFormatting sqref="K47:M47">
    <cfRule type="expression" dxfId="1163" priority="1164">
      <formula>$N$47="NÃO"</formula>
    </cfRule>
  </conditionalFormatting>
  <conditionalFormatting sqref="K38">
    <cfRule type="expression" dxfId="1162" priority="1163">
      <formula>$C$53&gt;=$K$36</formula>
    </cfRule>
  </conditionalFormatting>
  <conditionalFormatting sqref="D4">
    <cfRule type="beginsWith" dxfId="1161" priority="1161" operator="beginsWith" text="FER">
      <formula>LEFT(D4,LEN("FER"))="FER"</formula>
    </cfRule>
    <cfRule type="beginsWith" dxfId="1160" priority="1162" operator="beginsWith" text="FRS">
      <formula>LEFT(D4,LEN("FRS"))="FRS"</formula>
    </cfRule>
  </conditionalFormatting>
  <conditionalFormatting sqref="D4">
    <cfRule type="beginsWith" dxfId="1159" priority="1160" operator="beginsWith" text="NT">
      <formula>LEFT(D4,LEN("NT"))="NT"</formula>
    </cfRule>
  </conditionalFormatting>
  <conditionalFormatting sqref="D4">
    <cfRule type="beginsWith" dxfId="1158" priority="1157" operator="beginsWith" text="ANT">
      <formula>LEFT(D4,LEN("ANT"))="ANT"</formula>
    </cfRule>
    <cfRule type="beginsWith" dxfId="1157" priority="1158" operator="beginsWith" text="FAL">
      <formula>LEFT(D4,LEN("FAL"))="FAL"</formula>
    </cfRule>
    <cfRule type="beginsWith" dxfId="1156" priority="1159" operator="beginsWith" text="OK">
      <formula>LEFT(D4,LEN("OK"))="OK"</formula>
    </cfRule>
  </conditionalFormatting>
  <conditionalFormatting sqref="D4">
    <cfRule type="beginsWith" dxfId="1155" priority="1156" operator="beginsWith" text="ATR">
      <formula>LEFT(D4,LEN("ATR"))="ATR"</formula>
    </cfRule>
  </conditionalFormatting>
  <conditionalFormatting sqref="D4">
    <cfRule type="beginsWith" dxfId="1154" priority="1155" operator="beginsWith" text="ATD">
      <formula>LEFT(D4,LEN("ATD"))="ATD"</formula>
    </cfRule>
  </conditionalFormatting>
  <conditionalFormatting sqref="D4">
    <cfRule type="beginsWith" dxfId="1153" priority="1154" operator="beginsWith" text="DP">
      <formula>LEFT(D4,LEN("DP"))="DP"</formula>
    </cfRule>
  </conditionalFormatting>
  <conditionalFormatting sqref="D3">
    <cfRule type="beginsWith" dxfId="1152" priority="1152" operator="beginsWith" text="FER">
      <formula>LEFT(D3,LEN("FER"))="FER"</formula>
    </cfRule>
    <cfRule type="beginsWith" dxfId="1151" priority="1153" operator="beginsWith" text="FRS">
      <formula>LEFT(D3,LEN("FRS"))="FRS"</formula>
    </cfRule>
  </conditionalFormatting>
  <conditionalFormatting sqref="D3">
    <cfRule type="beginsWith" dxfId="1150" priority="1151" operator="beginsWith" text="NT">
      <formula>LEFT(D3,LEN("NT"))="NT"</formula>
    </cfRule>
  </conditionalFormatting>
  <conditionalFormatting sqref="D3">
    <cfRule type="beginsWith" dxfId="1149" priority="1148" operator="beginsWith" text="ANT">
      <formula>LEFT(D3,LEN("ANT"))="ANT"</formula>
    </cfRule>
    <cfRule type="beginsWith" dxfId="1148" priority="1149" operator="beginsWith" text="FAL">
      <formula>LEFT(D3,LEN("FAL"))="FAL"</formula>
    </cfRule>
    <cfRule type="beginsWith" dxfId="1147" priority="1150" operator="beginsWith" text="OK">
      <formula>LEFT(D3,LEN("OK"))="OK"</formula>
    </cfRule>
  </conditionalFormatting>
  <conditionalFormatting sqref="D3">
    <cfRule type="beginsWith" dxfId="1146" priority="1147" operator="beginsWith" text="ATR">
      <formula>LEFT(D3,LEN("ATR"))="ATR"</formula>
    </cfRule>
  </conditionalFormatting>
  <conditionalFormatting sqref="D3">
    <cfRule type="beginsWith" dxfId="1145" priority="1146" operator="beginsWith" text="ATD">
      <formula>LEFT(D3,LEN("ATD"))="ATD"</formula>
    </cfRule>
  </conditionalFormatting>
  <conditionalFormatting sqref="D3">
    <cfRule type="beginsWith" dxfId="1144" priority="1145" operator="beginsWith" text="DP">
      <formula>LEFT(D3,LEN("DP"))="DP"</formula>
    </cfRule>
  </conditionalFormatting>
  <conditionalFormatting sqref="D6">
    <cfRule type="beginsWith" dxfId="1143" priority="1143" operator="beginsWith" text="FER">
      <formula>LEFT(D6,LEN("FER"))="FER"</formula>
    </cfRule>
    <cfRule type="beginsWith" dxfId="1142" priority="1144" operator="beginsWith" text="FRS">
      <formula>LEFT(D6,LEN("FRS"))="FRS"</formula>
    </cfRule>
  </conditionalFormatting>
  <conditionalFormatting sqref="D6">
    <cfRule type="beginsWith" dxfId="1141" priority="1142" operator="beginsWith" text="NT">
      <formula>LEFT(D6,LEN("NT"))="NT"</formula>
    </cfRule>
  </conditionalFormatting>
  <conditionalFormatting sqref="D6">
    <cfRule type="beginsWith" dxfId="1140" priority="1139" operator="beginsWith" text="ANT">
      <formula>LEFT(D6,LEN("ANT"))="ANT"</formula>
    </cfRule>
    <cfRule type="beginsWith" dxfId="1139" priority="1140" operator="beginsWith" text="FAL">
      <formula>LEFT(D6,LEN("FAL"))="FAL"</formula>
    </cfRule>
    <cfRule type="beginsWith" dxfId="1138" priority="1141" operator="beginsWith" text="OK">
      <formula>LEFT(D6,LEN("OK"))="OK"</formula>
    </cfRule>
  </conditionalFormatting>
  <conditionalFormatting sqref="D6">
    <cfRule type="beginsWith" dxfId="1137" priority="1138" operator="beginsWith" text="ATR">
      <formula>LEFT(D6,LEN("ATR"))="ATR"</formula>
    </cfRule>
  </conditionalFormatting>
  <conditionalFormatting sqref="D6">
    <cfRule type="beginsWith" dxfId="1136" priority="1137" operator="beginsWith" text="ATD">
      <formula>LEFT(D6,LEN("ATD"))="ATD"</formula>
    </cfRule>
  </conditionalFormatting>
  <conditionalFormatting sqref="D6">
    <cfRule type="beginsWith" dxfId="1135" priority="1136" stopIfTrue="1" operator="beginsWith" text="DP">
      <formula>LEFT(D6,LEN("DP"))="DP"</formula>
    </cfRule>
  </conditionalFormatting>
  <conditionalFormatting sqref="D5">
    <cfRule type="beginsWith" dxfId="1134" priority="1134" operator="beginsWith" text="FER">
      <formula>LEFT(D5,LEN("FER"))="FER"</formula>
    </cfRule>
    <cfRule type="beginsWith" dxfId="1133" priority="1135" operator="beginsWith" text="FRS">
      <formula>LEFT(D5,LEN("FRS"))="FRS"</formula>
    </cfRule>
  </conditionalFormatting>
  <conditionalFormatting sqref="D5">
    <cfRule type="beginsWith" dxfId="1132" priority="1133" operator="beginsWith" text="NT">
      <formula>LEFT(D5,LEN("NT"))="NT"</formula>
    </cfRule>
  </conditionalFormatting>
  <conditionalFormatting sqref="D5">
    <cfRule type="beginsWith" dxfId="1131" priority="1130" operator="beginsWith" text="ANT">
      <formula>LEFT(D5,LEN("ANT"))="ANT"</formula>
    </cfRule>
    <cfRule type="beginsWith" dxfId="1130" priority="1131" operator="beginsWith" text="FAL">
      <formula>LEFT(D5,LEN("FAL"))="FAL"</formula>
    </cfRule>
    <cfRule type="beginsWith" dxfId="1129" priority="1132" operator="beginsWith" text="OK">
      <formula>LEFT(D5,LEN("OK"))="OK"</formula>
    </cfRule>
  </conditionalFormatting>
  <conditionalFormatting sqref="D5">
    <cfRule type="beginsWith" dxfId="1128" priority="1129" operator="beginsWith" text="ATR">
      <formula>LEFT(D5,LEN("ATR"))="ATR"</formula>
    </cfRule>
  </conditionalFormatting>
  <conditionalFormatting sqref="D5">
    <cfRule type="beginsWith" dxfId="1127" priority="1128" operator="beginsWith" text="ATD">
      <formula>LEFT(D5,LEN("ATD"))="ATD"</formula>
    </cfRule>
  </conditionalFormatting>
  <conditionalFormatting sqref="D5">
    <cfRule type="beginsWith" dxfId="1126" priority="1127" operator="beginsWith" text="DP">
      <formula>LEFT(D5,LEN("DP"))="DP"</formula>
    </cfRule>
  </conditionalFormatting>
  <conditionalFormatting sqref="D8">
    <cfRule type="beginsWith" dxfId="1125" priority="1125" operator="beginsWith" text="FER">
      <formula>LEFT(D8,LEN("FER"))="FER"</formula>
    </cfRule>
    <cfRule type="beginsWith" dxfId="1124" priority="1126" operator="beginsWith" text="FRS">
      <formula>LEFT(D8,LEN("FRS"))="FRS"</formula>
    </cfRule>
  </conditionalFormatting>
  <conditionalFormatting sqref="D8">
    <cfRule type="beginsWith" dxfId="1123" priority="1124" operator="beginsWith" text="NT">
      <formula>LEFT(D8,LEN("NT"))="NT"</formula>
    </cfRule>
  </conditionalFormatting>
  <conditionalFormatting sqref="D8">
    <cfRule type="beginsWith" dxfId="1122" priority="1121" operator="beginsWith" text="ANT">
      <formula>LEFT(D8,LEN("ANT"))="ANT"</formula>
    </cfRule>
    <cfRule type="beginsWith" dxfId="1121" priority="1122" operator="beginsWith" text="FAL">
      <formula>LEFT(D8,LEN("FAL"))="FAL"</formula>
    </cfRule>
    <cfRule type="beginsWith" dxfId="1120" priority="1123" operator="beginsWith" text="OK">
      <formula>LEFT(D8,LEN("OK"))="OK"</formula>
    </cfRule>
  </conditionalFormatting>
  <conditionalFormatting sqref="D8">
    <cfRule type="beginsWith" dxfId="1119" priority="1120" operator="beginsWith" text="ATR">
      <formula>LEFT(D8,LEN("ATR"))="ATR"</formula>
    </cfRule>
  </conditionalFormatting>
  <conditionalFormatting sqref="D8">
    <cfRule type="beginsWith" dxfId="1118" priority="1119" operator="beginsWith" text="ATD">
      <formula>LEFT(D8,LEN("ATD"))="ATD"</formula>
    </cfRule>
  </conditionalFormatting>
  <conditionalFormatting sqref="D8">
    <cfRule type="beginsWith" dxfId="1117" priority="1118" operator="beginsWith" text="DP">
      <formula>LEFT(D8,LEN("DP"))="DP"</formula>
    </cfRule>
  </conditionalFormatting>
  <conditionalFormatting sqref="D7">
    <cfRule type="beginsWith" dxfId="1116" priority="1116" operator="beginsWith" text="FER">
      <formula>LEFT(D7,LEN("FER"))="FER"</formula>
    </cfRule>
    <cfRule type="beginsWith" dxfId="1115" priority="1117" operator="beginsWith" text="FRS">
      <formula>LEFT(D7,LEN("FRS"))="FRS"</formula>
    </cfRule>
  </conditionalFormatting>
  <conditionalFormatting sqref="D7">
    <cfRule type="beginsWith" dxfId="1114" priority="1115" operator="beginsWith" text="NT">
      <formula>LEFT(D7,LEN("NT"))="NT"</formula>
    </cfRule>
  </conditionalFormatting>
  <conditionalFormatting sqref="D7">
    <cfRule type="beginsWith" dxfId="1113" priority="1112" operator="beginsWith" text="ANT">
      <formula>LEFT(D7,LEN("ANT"))="ANT"</formula>
    </cfRule>
    <cfRule type="beginsWith" dxfId="1112" priority="1113" operator="beginsWith" text="FAL">
      <formula>LEFT(D7,LEN("FAL"))="FAL"</formula>
    </cfRule>
    <cfRule type="beginsWith" dxfId="1111" priority="1114" operator="beginsWith" text="OK">
      <formula>LEFT(D7,LEN("OK"))="OK"</formula>
    </cfRule>
  </conditionalFormatting>
  <conditionalFormatting sqref="D7">
    <cfRule type="beginsWith" dxfId="1110" priority="1111" operator="beginsWith" text="ATR">
      <formula>LEFT(D7,LEN("ATR"))="ATR"</formula>
    </cfRule>
  </conditionalFormatting>
  <conditionalFormatting sqref="D7">
    <cfRule type="beginsWith" dxfId="1109" priority="1110" operator="beginsWith" text="ATD">
      <formula>LEFT(D7,LEN("ATD"))="ATD"</formula>
    </cfRule>
  </conditionalFormatting>
  <conditionalFormatting sqref="D7">
    <cfRule type="beginsWith" dxfId="1108" priority="1109" operator="beginsWith" text="DP">
      <formula>LEFT(D7,LEN("DP"))="DP"</formula>
    </cfRule>
  </conditionalFormatting>
  <conditionalFormatting sqref="D10">
    <cfRule type="beginsWith" dxfId="1107" priority="1107" operator="beginsWith" text="FER">
      <formula>LEFT(D10,LEN("FER"))="FER"</formula>
    </cfRule>
    <cfRule type="beginsWith" dxfId="1106" priority="1108" operator="beginsWith" text="FRS">
      <formula>LEFT(D10,LEN("FRS"))="FRS"</formula>
    </cfRule>
  </conditionalFormatting>
  <conditionalFormatting sqref="D10">
    <cfRule type="beginsWith" dxfId="1105" priority="1106" operator="beginsWith" text="NT">
      <formula>LEFT(D10,LEN("NT"))="NT"</formula>
    </cfRule>
  </conditionalFormatting>
  <conditionalFormatting sqref="D10">
    <cfRule type="beginsWith" dxfId="1104" priority="1103" operator="beginsWith" text="ANT">
      <formula>LEFT(D10,LEN("ANT"))="ANT"</formula>
    </cfRule>
    <cfRule type="beginsWith" dxfId="1103" priority="1104" operator="beginsWith" text="FAL">
      <formula>LEFT(D10,LEN("FAL"))="FAL"</formula>
    </cfRule>
    <cfRule type="beginsWith" dxfId="1102" priority="1105" operator="beginsWith" text="OK">
      <formula>LEFT(D10,LEN("OK"))="OK"</formula>
    </cfRule>
  </conditionalFormatting>
  <conditionalFormatting sqref="D10">
    <cfRule type="beginsWith" dxfId="1101" priority="1102" operator="beginsWith" text="ATR">
      <formula>LEFT(D10,LEN("ATR"))="ATR"</formula>
    </cfRule>
  </conditionalFormatting>
  <conditionalFormatting sqref="D10">
    <cfRule type="beginsWith" dxfId="1100" priority="1101" operator="beginsWith" text="ATD">
      <formula>LEFT(D10,LEN("ATD"))="ATD"</formula>
    </cfRule>
  </conditionalFormatting>
  <conditionalFormatting sqref="D10">
    <cfRule type="beginsWith" dxfId="1099" priority="1100" stopIfTrue="1" operator="beginsWith" text="DP">
      <formula>LEFT(D10,LEN("DP"))="DP"</formula>
    </cfRule>
  </conditionalFormatting>
  <conditionalFormatting sqref="D9">
    <cfRule type="beginsWith" dxfId="1098" priority="1098" operator="beginsWith" text="FER">
      <formula>LEFT(D9,LEN("FER"))="FER"</formula>
    </cfRule>
    <cfRule type="beginsWith" dxfId="1097" priority="1099" operator="beginsWith" text="FRS">
      <formula>LEFT(D9,LEN("FRS"))="FRS"</formula>
    </cfRule>
  </conditionalFormatting>
  <conditionalFormatting sqref="D9">
    <cfRule type="beginsWith" dxfId="1096" priority="1097" operator="beginsWith" text="NT">
      <formula>LEFT(D9,LEN("NT"))="NT"</formula>
    </cfRule>
  </conditionalFormatting>
  <conditionalFormatting sqref="D9">
    <cfRule type="beginsWith" dxfId="1095" priority="1094" operator="beginsWith" text="ANT">
      <formula>LEFT(D9,LEN("ANT"))="ANT"</formula>
    </cfRule>
    <cfRule type="beginsWith" dxfId="1094" priority="1095" operator="beginsWith" text="FAL">
      <formula>LEFT(D9,LEN("FAL"))="FAL"</formula>
    </cfRule>
    <cfRule type="beginsWith" dxfId="1093" priority="1096" operator="beginsWith" text="OK">
      <formula>LEFT(D9,LEN("OK"))="OK"</formula>
    </cfRule>
  </conditionalFormatting>
  <conditionalFormatting sqref="D9">
    <cfRule type="beginsWith" dxfId="1092" priority="1093" operator="beginsWith" text="ATR">
      <formula>LEFT(D9,LEN("ATR"))="ATR"</formula>
    </cfRule>
  </conditionalFormatting>
  <conditionalFormatting sqref="D9">
    <cfRule type="beginsWith" dxfId="1091" priority="1092" operator="beginsWith" text="ATD">
      <formula>LEFT(D9,LEN("ATD"))="ATD"</formula>
    </cfRule>
  </conditionalFormatting>
  <conditionalFormatting sqref="D9">
    <cfRule type="beginsWith" dxfId="1090" priority="1091" operator="beginsWith" text="DP">
      <formula>LEFT(D9,LEN("DP"))="DP"</formula>
    </cfRule>
  </conditionalFormatting>
  <conditionalFormatting sqref="B13:D14">
    <cfRule type="expression" dxfId="1089" priority="1087">
      <formula>A11="FERIADO"</formula>
    </cfRule>
    <cfRule type="expression" dxfId="1088" priority="1088">
      <formula>A11="FÉRIAS"</formula>
    </cfRule>
    <cfRule type="expression" dxfId="1087" priority="1089">
      <formula>A11="ATESTADO"</formula>
    </cfRule>
    <cfRule type="expression" dxfId="1086" priority="1090">
      <formula>A11="NTRAB"</formula>
    </cfRule>
  </conditionalFormatting>
  <conditionalFormatting sqref="D11">
    <cfRule type="beginsWith" dxfId="1085" priority="1084" operator="beginsWith" text="DP">
      <formula>LEFT(D11,LEN("DP"))="DP"</formula>
    </cfRule>
    <cfRule type="beginsWith" dxfId="1084" priority="1085" operator="beginsWith" text="FER">
      <formula>LEFT(D11,LEN("FER"))="FER"</formula>
    </cfRule>
    <cfRule type="beginsWith" dxfId="1083" priority="1086" operator="beginsWith" text="FRS">
      <formula>LEFT(D11,LEN("FRS"))="FRS"</formula>
    </cfRule>
  </conditionalFormatting>
  <conditionalFormatting sqref="D11">
    <cfRule type="beginsWith" dxfId="1082" priority="1083" operator="beginsWith" text="NT">
      <formula>LEFT(D11,LEN("NT"))="NT"</formula>
    </cfRule>
  </conditionalFormatting>
  <conditionalFormatting sqref="D11">
    <cfRule type="beginsWith" dxfId="1081" priority="1080" operator="beginsWith" text="ANT">
      <formula>LEFT(D11,LEN("ANT"))="ANT"</formula>
    </cfRule>
    <cfRule type="beginsWith" dxfId="1080" priority="1081" operator="beginsWith" text="FAL">
      <formula>LEFT(D11,LEN("FAL"))="FAL"</formula>
    </cfRule>
    <cfRule type="beginsWith" dxfId="1079" priority="1082" operator="beginsWith" text="OK">
      <formula>LEFT(D11,LEN("OK"))="OK"</formula>
    </cfRule>
  </conditionalFormatting>
  <conditionalFormatting sqref="D11">
    <cfRule type="beginsWith" dxfId="1078" priority="1079" operator="beginsWith" text="ATR">
      <formula>LEFT(D11,LEN("ATR"))="ATR"</formula>
    </cfRule>
  </conditionalFormatting>
  <conditionalFormatting sqref="D11">
    <cfRule type="beginsWith" dxfId="1077" priority="1078" operator="beginsWith" text="ATD">
      <formula>LEFT(D11,LEN("ATD"))="ATD"</formula>
    </cfRule>
  </conditionalFormatting>
  <conditionalFormatting sqref="D12">
    <cfRule type="beginsWith" dxfId="1076" priority="1076" operator="beginsWith" text="FER">
      <formula>LEFT(D12,LEN("FER"))="FER"</formula>
    </cfRule>
    <cfRule type="beginsWith" dxfId="1075" priority="1077" operator="beginsWith" text="FRS">
      <formula>LEFT(D12,LEN("FRS"))="FRS"</formula>
    </cfRule>
  </conditionalFormatting>
  <conditionalFormatting sqref="D12">
    <cfRule type="beginsWith" dxfId="1074" priority="1075" operator="beginsWith" text="NT">
      <formula>LEFT(D12,LEN("NT"))="NT"</formula>
    </cfRule>
  </conditionalFormatting>
  <conditionalFormatting sqref="D12">
    <cfRule type="beginsWith" dxfId="1073" priority="1072" operator="beginsWith" text="ANT">
      <formula>LEFT(D12,LEN("ANT"))="ANT"</formula>
    </cfRule>
    <cfRule type="beginsWith" dxfId="1072" priority="1073" operator="beginsWith" text="FAL">
      <formula>LEFT(D12,LEN("FAL"))="FAL"</formula>
    </cfRule>
    <cfRule type="beginsWith" dxfId="1071" priority="1074" operator="beginsWith" text="OK">
      <formula>LEFT(D12,LEN("OK"))="OK"</formula>
    </cfRule>
  </conditionalFormatting>
  <conditionalFormatting sqref="D12">
    <cfRule type="beginsWith" dxfId="1070" priority="1071" operator="beginsWith" text="ATR">
      <formula>LEFT(D12,LEN("ATR"))="ATR"</formula>
    </cfRule>
  </conditionalFormatting>
  <conditionalFormatting sqref="D12">
    <cfRule type="beginsWith" dxfId="1069" priority="1070" operator="beginsWith" text="ATD">
      <formula>LEFT(D12,LEN("ATD"))="ATD"</formula>
    </cfRule>
  </conditionalFormatting>
  <conditionalFormatting sqref="D12">
    <cfRule type="beginsWith" dxfId="1068" priority="1069" stopIfTrue="1" operator="beginsWith" text="DP">
      <formula>LEFT(D12,LEN("DP"))="DP"</formula>
    </cfRule>
  </conditionalFormatting>
  <conditionalFormatting sqref="B15:D18">
    <cfRule type="expression" dxfId="1067" priority="1065">
      <formula>A15="FÉRIAS"</formula>
    </cfRule>
    <cfRule type="expression" dxfId="1066" priority="1066">
      <formula>A15="FERIADO"</formula>
    </cfRule>
    <cfRule type="expression" dxfId="1065" priority="1067">
      <formula>A15="ATESTADO"</formula>
    </cfRule>
    <cfRule type="expression" dxfId="1064" priority="1068">
      <formula>A15="NTRAB"</formula>
    </cfRule>
  </conditionalFormatting>
  <conditionalFormatting sqref="D20">
    <cfRule type="beginsWith" dxfId="1063" priority="1063" operator="beginsWith" text="FER">
      <formula>LEFT(D20,LEN("FER"))="FER"</formula>
    </cfRule>
    <cfRule type="beginsWith" dxfId="1062" priority="1064" operator="beginsWith" text="FRS">
      <formula>LEFT(D20,LEN("FRS"))="FRS"</formula>
    </cfRule>
  </conditionalFormatting>
  <conditionalFormatting sqref="D20">
    <cfRule type="beginsWith" dxfId="1061" priority="1062" operator="beginsWith" text="NT">
      <formula>LEFT(D20,LEN("NT"))="NT"</formula>
    </cfRule>
  </conditionalFormatting>
  <conditionalFormatting sqref="D20">
    <cfRule type="beginsWith" dxfId="1060" priority="1059" operator="beginsWith" text="ANT">
      <formula>LEFT(D20,LEN("ANT"))="ANT"</formula>
    </cfRule>
    <cfRule type="beginsWith" dxfId="1059" priority="1060" operator="beginsWith" text="FAL">
      <formula>LEFT(D20,LEN("FAL"))="FAL"</formula>
    </cfRule>
    <cfRule type="beginsWith" dxfId="1058" priority="1061" operator="beginsWith" text="OK">
      <formula>LEFT(D20,LEN("OK"))="OK"</formula>
    </cfRule>
  </conditionalFormatting>
  <conditionalFormatting sqref="D20">
    <cfRule type="beginsWith" dxfId="1057" priority="1058" operator="beginsWith" text="ATR">
      <formula>LEFT(D20,LEN("ATR"))="ATR"</formula>
    </cfRule>
  </conditionalFormatting>
  <conditionalFormatting sqref="D20">
    <cfRule type="beginsWith" dxfId="1056" priority="1057" operator="beginsWith" text="ATD">
      <formula>LEFT(D20,LEN("ATD"))="ATD"</formula>
    </cfRule>
  </conditionalFormatting>
  <conditionalFormatting sqref="D20">
    <cfRule type="beginsWith" dxfId="1055" priority="1056" operator="beginsWith" text="DP">
      <formula>LEFT(D20,LEN("DP"))="DP"</formula>
    </cfRule>
  </conditionalFormatting>
  <conditionalFormatting sqref="D19">
    <cfRule type="beginsWith" dxfId="1054" priority="1054" operator="beginsWith" text="FER">
      <formula>LEFT(D19,LEN("FER"))="FER"</formula>
    </cfRule>
    <cfRule type="beginsWith" dxfId="1053" priority="1055" operator="beginsWith" text="FRS">
      <formula>LEFT(D19,LEN("FRS"))="FRS"</formula>
    </cfRule>
  </conditionalFormatting>
  <conditionalFormatting sqref="D19">
    <cfRule type="beginsWith" dxfId="1052" priority="1053" operator="beginsWith" text="NT">
      <formula>LEFT(D19,LEN("NT"))="NT"</formula>
    </cfRule>
  </conditionalFormatting>
  <conditionalFormatting sqref="D19">
    <cfRule type="beginsWith" dxfId="1051" priority="1050" operator="beginsWith" text="ANT">
      <formula>LEFT(D19,LEN("ANT"))="ANT"</formula>
    </cfRule>
    <cfRule type="beginsWith" dxfId="1050" priority="1051" operator="beginsWith" text="FAL">
      <formula>LEFT(D19,LEN("FAL"))="FAL"</formula>
    </cfRule>
    <cfRule type="beginsWith" dxfId="1049" priority="1052" operator="beginsWith" text="OK">
      <formula>LEFT(D19,LEN("OK"))="OK"</formula>
    </cfRule>
  </conditionalFormatting>
  <conditionalFormatting sqref="D19">
    <cfRule type="beginsWith" dxfId="1048" priority="1049" operator="beginsWith" text="ATR">
      <formula>LEFT(D19,LEN("ATR"))="ATR"</formula>
    </cfRule>
  </conditionalFormatting>
  <conditionalFormatting sqref="D19">
    <cfRule type="beginsWith" dxfId="1047" priority="1048" operator="beginsWith" text="ATD">
      <formula>LEFT(D19,LEN("ATD"))="ATD"</formula>
    </cfRule>
  </conditionalFormatting>
  <conditionalFormatting sqref="D19">
    <cfRule type="beginsWith" dxfId="1046" priority="1047" operator="beginsWith" text="DP">
      <formula>LEFT(D19,LEN("DP"))="DP"</formula>
    </cfRule>
  </conditionalFormatting>
  <conditionalFormatting sqref="D22">
    <cfRule type="beginsWith" dxfId="1045" priority="1045" operator="beginsWith" text="FER">
      <formula>LEFT(D22,LEN("FER"))="FER"</formula>
    </cfRule>
    <cfRule type="beginsWith" dxfId="1044" priority="1046" operator="beginsWith" text="FRS">
      <formula>LEFT(D22,LEN("FRS"))="FRS"</formula>
    </cfRule>
  </conditionalFormatting>
  <conditionalFormatting sqref="D22">
    <cfRule type="beginsWith" dxfId="1043" priority="1044" operator="beginsWith" text="NT">
      <formula>LEFT(D22,LEN("NT"))="NT"</formula>
    </cfRule>
  </conditionalFormatting>
  <conditionalFormatting sqref="D22">
    <cfRule type="beginsWith" dxfId="1042" priority="1041" operator="beginsWith" text="ANT">
      <formula>LEFT(D22,LEN("ANT"))="ANT"</formula>
    </cfRule>
    <cfRule type="beginsWith" dxfId="1041" priority="1042" operator="beginsWith" text="FAL">
      <formula>LEFT(D22,LEN("FAL"))="FAL"</formula>
    </cfRule>
    <cfRule type="beginsWith" dxfId="1040" priority="1043" operator="beginsWith" text="OK">
      <formula>LEFT(D22,LEN("OK"))="OK"</formula>
    </cfRule>
  </conditionalFormatting>
  <conditionalFormatting sqref="D22">
    <cfRule type="beginsWith" dxfId="1039" priority="1040" operator="beginsWith" text="ATR">
      <formula>LEFT(D22,LEN("ATR"))="ATR"</formula>
    </cfRule>
  </conditionalFormatting>
  <conditionalFormatting sqref="D22">
    <cfRule type="beginsWith" dxfId="1038" priority="1039" operator="beginsWith" text="ATD">
      <formula>LEFT(D22,LEN("ATD"))="ATD"</formula>
    </cfRule>
  </conditionalFormatting>
  <conditionalFormatting sqref="D22">
    <cfRule type="beginsWith" dxfId="1037" priority="1038" stopIfTrue="1" operator="beginsWith" text="DP">
      <formula>LEFT(D22,LEN("DP"))="DP"</formula>
    </cfRule>
  </conditionalFormatting>
  <conditionalFormatting sqref="D21">
    <cfRule type="beginsWith" dxfId="1036" priority="1036" operator="beginsWith" text="FER">
      <formula>LEFT(D21,LEN("FER"))="FER"</formula>
    </cfRule>
    <cfRule type="beginsWith" dxfId="1035" priority="1037" operator="beginsWith" text="FRS">
      <formula>LEFT(D21,LEN("FRS"))="FRS"</formula>
    </cfRule>
  </conditionalFormatting>
  <conditionalFormatting sqref="D21">
    <cfRule type="beginsWith" dxfId="1034" priority="1035" operator="beginsWith" text="NT">
      <formula>LEFT(D21,LEN("NT"))="NT"</formula>
    </cfRule>
  </conditionalFormatting>
  <conditionalFormatting sqref="D21">
    <cfRule type="beginsWith" dxfId="1033" priority="1032" operator="beginsWith" text="ANT">
      <formula>LEFT(D21,LEN("ANT"))="ANT"</formula>
    </cfRule>
    <cfRule type="beginsWith" dxfId="1032" priority="1033" operator="beginsWith" text="FAL">
      <formula>LEFT(D21,LEN("FAL"))="FAL"</formula>
    </cfRule>
    <cfRule type="beginsWith" dxfId="1031" priority="1034" operator="beginsWith" text="OK">
      <formula>LEFT(D21,LEN("OK"))="OK"</formula>
    </cfRule>
  </conditionalFormatting>
  <conditionalFormatting sqref="D21">
    <cfRule type="beginsWith" dxfId="1030" priority="1031" operator="beginsWith" text="ATR">
      <formula>LEFT(D21,LEN("ATR"))="ATR"</formula>
    </cfRule>
  </conditionalFormatting>
  <conditionalFormatting sqref="D21">
    <cfRule type="beginsWith" dxfId="1029" priority="1030" operator="beginsWith" text="ATD">
      <formula>LEFT(D21,LEN("ATD"))="ATD"</formula>
    </cfRule>
  </conditionalFormatting>
  <conditionalFormatting sqref="D21">
    <cfRule type="beginsWith" dxfId="1028" priority="1029" operator="beginsWith" text="DP">
      <formula>LEFT(D21,LEN("DP"))="DP"</formula>
    </cfRule>
  </conditionalFormatting>
  <conditionalFormatting sqref="D24">
    <cfRule type="beginsWith" dxfId="1027" priority="1027" operator="beginsWith" text="FER">
      <formula>LEFT(D24,LEN("FER"))="FER"</formula>
    </cfRule>
    <cfRule type="beginsWith" dxfId="1026" priority="1028" operator="beginsWith" text="FRS">
      <formula>LEFT(D24,LEN("FRS"))="FRS"</formula>
    </cfRule>
  </conditionalFormatting>
  <conditionalFormatting sqref="D24">
    <cfRule type="beginsWith" dxfId="1025" priority="1026" operator="beginsWith" text="NT">
      <formula>LEFT(D24,LEN("NT"))="NT"</formula>
    </cfRule>
  </conditionalFormatting>
  <conditionalFormatting sqref="D24">
    <cfRule type="beginsWith" dxfId="1024" priority="1023" operator="beginsWith" text="ANT">
      <formula>LEFT(D24,LEN("ANT"))="ANT"</formula>
    </cfRule>
    <cfRule type="beginsWith" dxfId="1023" priority="1024" operator="beginsWith" text="FAL">
      <formula>LEFT(D24,LEN("FAL"))="FAL"</formula>
    </cfRule>
    <cfRule type="beginsWith" dxfId="1022" priority="1025" operator="beginsWith" text="OK">
      <formula>LEFT(D24,LEN("OK"))="OK"</formula>
    </cfRule>
  </conditionalFormatting>
  <conditionalFormatting sqref="D24">
    <cfRule type="beginsWith" dxfId="1021" priority="1022" operator="beginsWith" text="ATR">
      <formula>LEFT(D24,LEN("ATR"))="ATR"</formula>
    </cfRule>
  </conditionalFormatting>
  <conditionalFormatting sqref="D24">
    <cfRule type="beginsWith" dxfId="1020" priority="1021" operator="beginsWith" text="ATD">
      <formula>LEFT(D24,LEN("ATD"))="ATD"</formula>
    </cfRule>
  </conditionalFormatting>
  <conditionalFormatting sqref="D24">
    <cfRule type="beginsWith" dxfId="1019" priority="1020" operator="beginsWith" text="DP">
      <formula>LEFT(D24,LEN("DP"))="DP"</formula>
    </cfRule>
  </conditionalFormatting>
  <conditionalFormatting sqref="D23">
    <cfRule type="beginsWith" dxfId="1018" priority="1018" operator="beginsWith" text="FER">
      <formula>LEFT(D23,LEN("FER"))="FER"</formula>
    </cfRule>
    <cfRule type="beginsWith" dxfId="1017" priority="1019" operator="beginsWith" text="FRS">
      <formula>LEFT(D23,LEN("FRS"))="FRS"</formula>
    </cfRule>
  </conditionalFormatting>
  <conditionalFormatting sqref="D23">
    <cfRule type="beginsWith" dxfId="1016" priority="1017" operator="beginsWith" text="NT">
      <formula>LEFT(D23,LEN("NT"))="NT"</formula>
    </cfRule>
  </conditionalFormatting>
  <conditionalFormatting sqref="D23">
    <cfRule type="beginsWith" dxfId="1015" priority="1014" operator="beginsWith" text="ANT">
      <formula>LEFT(D23,LEN("ANT"))="ANT"</formula>
    </cfRule>
    <cfRule type="beginsWith" dxfId="1014" priority="1015" operator="beginsWith" text="FAL">
      <formula>LEFT(D23,LEN("FAL"))="FAL"</formula>
    </cfRule>
    <cfRule type="beginsWith" dxfId="1013" priority="1016" operator="beginsWith" text="OK">
      <formula>LEFT(D23,LEN("OK"))="OK"</formula>
    </cfRule>
  </conditionalFormatting>
  <conditionalFormatting sqref="D23">
    <cfRule type="beginsWith" dxfId="1012" priority="1013" operator="beginsWith" text="ATR">
      <formula>LEFT(D23,LEN("ATR"))="ATR"</formula>
    </cfRule>
  </conditionalFormatting>
  <conditionalFormatting sqref="D23">
    <cfRule type="beginsWith" dxfId="1011" priority="1012" operator="beginsWith" text="ATD">
      <formula>LEFT(D23,LEN("ATD"))="ATD"</formula>
    </cfRule>
  </conditionalFormatting>
  <conditionalFormatting sqref="D23">
    <cfRule type="beginsWith" dxfId="1010" priority="1011" operator="beginsWith" text="DP">
      <formula>LEFT(D23,LEN("DP"))="DP"</formula>
    </cfRule>
  </conditionalFormatting>
  <conditionalFormatting sqref="D26">
    <cfRule type="beginsWith" dxfId="1009" priority="1009" operator="beginsWith" text="FER">
      <formula>LEFT(D26,LEN("FER"))="FER"</formula>
    </cfRule>
    <cfRule type="beginsWith" dxfId="1008" priority="1010" operator="beginsWith" text="FRS">
      <formula>LEFT(D26,LEN("FRS"))="FRS"</formula>
    </cfRule>
  </conditionalFormatting>
  <conditionalFormatting sqref="D26">
    <cfRule type="beginsWith" dxfId="1007" priority="1008" operator="beginsWith" text="NT">
      <formula>LEFT(D26,LEN("NT"))="NT"</formula>
    </cfRule>
  </conditionalFormatting>
  <conditionalFormatting sqref="D26">
    <cfRule type="beginsWith" dxfId="1006" priority="1005" operator="beginsWith" text="ANT">
      <formula>LEFT(D26,LEN("ANT"))="ANT"</formula>
    </cfRule>
    <cfRule type="beginsWith" dxfId="1005" priority="1006" operator="beginsWith" text="FAL">
      <formula>LEFT(D26,LEN("FAL"))="FAL"</formula>
    </cfRule>
    <cfRule type="beginsWith" dxfId="1004" priority="1007" operator="beginsWith" text="OK">
      <formula>LEFT(D26,LEN("OK"))="OK"</formula>
    </cfRule>
  </conditionalFormatting>
  <conditionalFormatting sqref="D26">
    <cfRule type="beginsWith" dxfId="1003" priority="1004" operator="beginsWith" text="ATR">
      <formula>LEFT(D26,LEN("ATR"))="ATR"</formula>
    </cfRule>
  </conditionalFormatting>
  <conditionalFormatting sqref="D26">
    <cfRule type="beginsWith" dxfId="1002" priority="1003" operator="beginsWith" text="ATD">
      <formula>LEFT(D26,LEN("ATD"))="ATD"</formula>
    </cfRule>
  </conditionalFormatting>
  <conditionalFormatting sqref="D26">
    <cfRule type="beginsWith" dxfId="1001" priority="1002" stopIfTrue="1" operator="beginsWith" text="DP">
      <formula>LEFT(D26,LEN("DP"))="DP"</formula>
    </cfRule>
  </conditionalFormatting>
  <conditionalFormatting sqref="D25">
    <cfRule type="beginsWith" dxfId="1000" priority="1000" operator="beginsWith" text="FER">
      <formula>LEFT(D25,LEN("FER"))="FER"</formula>
    </cfRule>
    <cfRule type="beginsWith" dxfId="999" priority="1001" operator="beginsWith" text="FRS">
      <formula>LEFT(D25,LEN("FRS"))="FRS"</formula>
    </cfRule>
  </conditionalFormatting>
  <conditionalFormatting sqref="D25">
    <cfRule type="beginsWith" dxfId="998" priority="999" operator="beginsWith" text="NT">
      <formula>LEFT(D25,LEN("NT"))="NT"</formula>
    </cfRule>
  </conditionalFormatting>
  <conditionalFormatting sqref="D25">
    <cfRule type="beginsWith" dxfId="997" priority="996" operator="beginsWith" text="ANT">
      <formula>LEFT(D25,LEN("ANT"))="ANT"</formula>
    </cfRule>
    <cfRule type="beginsWith" dxfId="996" priority="997" operator="beginsWith" text="FAL">
      <formula>LEFT(D25,LEN("FAL"))="FAL"</formula>
    </cfRule>
    <cfRule type="beginsWith" dxfId="995" priority="998" operator="beginsWith" text="OK">
      <formula>LEFT(D25,LEN("OK"))="OK"</formula>
    </cfRule>
  </conditionalFormatting>
  <conditionalFormatting sqref="D25">
    <cfRule type="beginsWith" dxfId="994" priority="995" operator="beginsWith" text="ATR">
      <formula>LEFT(D25,LEN("ATR"))="ATR"</formula>
    </cfRule>
  </conditionalFormatting>
  <conditionalFormatting sqref="D25">
    <cfRule type="beginsWith" dxfId="993" priority="994" operator="beginsWith" text="ATD">
      <formula>LEFT(D25,LEN("ATD"))="ATD"</formula>
    </cfRule>
  </conditionalFormatting>
  <conditionalFormatting sqref="D25">
    <cfRule type="beginsWith" dxfId="992" priority="993" operator="beginsWith" text="DP">
      <formula>LEFT(D25,LEN("DP"))="DP"</formula>
    </cfRule>
  </conditionalFormatting>
  <conditionalFormatting sqref="D28">
    <cfRule type="beginsWith" dxfId="991" priority="991" operator="beginsWith" text="FER">
      <formula>LEFT(D28,LEN("FER"))="FER"</formula>
    </cfRule>
    <cfRule type="beginsWith" dxfId="990" priority="992" operator="beginsWith" text="FRS">
      <formula>LEFT(D28,LEN("FRS"))="FRS"</formula>
    </cfRule>
  </conditionalFormatting>
  <conditionalFormatting sqref="D28">
    <cfRule type="beginsWith" dxfId="989" priority="990" operator="beginsWith" text="NT">
      <formula>LEFT(D28,LEN("NT"))="NT"</formula>
    </cfRule>
  </conditionalFormatting>
  <conditionalFormatting sqref="D28">
    <cfRule type="beginsWith" dxfId="988" priority="987" operator="beginsWith" text="ANT">
      <formula>LEFT(D28,LEN("ANT"))="ANT"</formula>
    </cfRule>
    <cfRule type="beginsWith" dxfId="987" priority="988" operator="beginsWith" text="FAL">
      <formula>LEFT(D28,LEN("FAL"))="FAL"</formula>
    </cfRule>
    <cfRule type="beginsWith" dxfId="986" priority="989" operator="beginsWith" text="OK">
      <formula>LEFT(D28,LEN("OK"))="OK"</formula>
    </cfRule>
  </conditionalFormatting>
  <conditionalFormatting sqref="D28">
    <cfRule type="beginsWith" dxfId="985" priority="986" operator="beginsWith" text="ATR">
      <formula>LEFT(D28,LEN("ATR"))="ATR"</formula>
    </cfRule>
  </conditionalFormatting>
  <conditionalFormatting sqref="D28">
    <cfRule type="beginsWith" dxfId="984" priority="985" operator="beginsWith" text="ATD">
      <formula>LEFT(D28,LEN("ATD"))="ATD"</formula>
    </cfRule>
  </conditionalFormatting>
  <conditionalFormatting sqref="D28">
    <cfRule type="beginsWith" dxfId="983" priority="984" operator="beginsWith" text="DP">
      <formula>LEFT(D28,LEN("DP"))="DP"</formula>
    </cfRule>
  </conditionalFormatting>
  <conditionalFormatting sqref="D27">
    <cfRule type="beginsWith" dxfId="982" priority="982" operator="beginsWith" text="FER">
      <formula>LEFT(D27,LEN("FER"))="FER"</formula>
    </cfRule>
    <cfRule type="beginsWith" dxfId="981" priority="983" operator="beginsWith" text="FRS">
      <formula>LEFT(D27,LEN("FRS"))="FRS"</formula>
    </cfRule>
  </conditionalFormatting>
  <conditionalFormatting sqref="D27">
    <cfRule type="beginsWith" dxfId="980" priority="981" operator="beginsWith" text="NT">
      <formula>LEFT(D27,LEN("NT"))="NT"</formula>
    </cfRule>
  </conditionalFormatting>
  <conditionalFormatting sqref="D27">
    <cfRule type="beginsWith" dxfId="979" priority="978" operator="beginsWith" text="ANT">
      <formula>LEFT(D27,LEN("ANT"))="ANT"</formula>
    </cfRule>
    <cfRule type="beginsWith" dxfId="978" priority="979" operator="beginsWith" text="FAL">
      <formula>LEFT(D27,LEN("FAL"))="FAL"</formula>
    </cfRule>
    <cfRule type="beginsWith" dxfId="977" priority="980" operator="beginsWith" text="OK">
      <formula>LEFT(D27,LEN("OK"))="OK"</formula>
    </cfRule>
  </conditionalFormatting>
  <conditionalFormatting sqref="D27">
    <cfRule type="beginsWith" dxfId="976" priority="977" operator="beginsWith" text="ATR">
      <formula>LEFT(D27,LEN("ATR"))="ATR"</formula>
    </cfRule>
  </conditionalFormatting>
  <conditionalFormatting sqref="D27">
    <cfRule type="beginsWith" dxfId="975" priority="976" operator="beginsWith" text="ATD">
      <formula>LEFT(D27,LEN("ATD"))="ATD"</formula>
    </cfRule>
  </conditionalFormatting>
  <conditionalFormatting sqref="D27">
    <cfRule type="beginsWith" dxfId="974" priority="975" operator="beginsWith" text="DP">
      <formula>LEFT(D27,LEN("DP"))="DP"</formula>
    </cfRule>
  </conditionalFormatting>
  <conditionalFormatting sqref="D30">
    <cfRule type="beginsWith" dxfId="973" priority="973" operator="beginsWith" text="FER">
      <formula>LEFT(D30,LEN("FER"))="FER"</formula>
    </cfRule>
    <cfRule type="beginsWith" dxfId="972" priority="974" operator="beginsWith" text="FRS">
      <formula>LEFT(D30,LEN("FRS"))="FRS"</formula>
    </cfRule>
  </conditionalFormatting>
  <conditionalFormatting sqref="D30">
    <cfRule type="beginsWith" dxfId="971" priority="972" operator="beginsWith" text="NT">
      <formula>LEFT(D30,LEN("NT"))="NT"</formula>
    </cfRule>
  </conditionalFormatting>
  <conditionalFormatting sqref="D30">
    <cfRule type="beginsWith" dxfId="970" priority="969" operator="beginsWith" text="ANT">
      <formula>LEFT(D30,LEN("ANT"))="ANT"</formula>
    </cfRule>
    <cfRule type="beginsWith" dxfId="969" priority="970" operator="beginsWith" text="FAL">
      <formula>LEFT(D30,LEN("FAL"))="FAL"</formula>
    </cfRule>
    <cfRule type="beginsWith" dxfId="968" priority="971" operator="beginsWith" text="OK">
      <formula>LEFT(D30,LEN("OK"))="OK"</formula>
    </cfRule>
  </conditionalFormatting>
  <conditionalFormatting sqref="D30">
    <cfRule type="beginsWith" dxfId="967" priority="968" operator="beginsWith" text="ATR">
      <formula>LEFT(D30,LEN("ATR"))="ATR"</formula>
    </cfRule>
  </conditionalFormatting>
  <conditionalFormatting sqref="D30">
    <cfRule type="beginsWith" dxfId="966" priority="967" operator="beginsWith" text="ATD">
      <formula>LEFT(D30,LEN("ATD"))="ATD"</formula>
    </cfRule>
  </conditionalFormatting>
  <conditionalFormatting sqref="D30">
    <cfRule type="beginsWith" dxfId="965" priority="966" stopIfTrue="1" operator="beginsWith" text="DP">
      <formula>LEFT(D30,LEN("DP"))="DP"</formula>
    </cfRule>
  </conditionalFormatting>
  <conditionalFormatting sqref="D29">
    <cfRule type="beginsWith" dxfId="964" priority="964" operator="beginsWith" text="FER">
      <formula>LEFT(D29,LEN("FER"))="FER"</formula>
    </cfRule>
    <cfRule type="beginsWith" dxfId="963" priority="965" operator="beginsWith" text="FRS">
      <formula>LEFT(D29,LEN("FRS"))="FRS"</formula>
    </cfRule>
  </conditionalFormatting>
  <conditionalFormatting sqref="D29">
    <cfRule type="beginsWith" dxfId="962" priority="963" operator="beginsWith" text="NT">
      <formula>LEFT(D29,LEN("NT"))="NT"</formula>
    </cfRule>
  </conditionalFormatting>
  <conditionalFormatting sqref="D29">
    <cfRule type="beginsWith" dxfId="961" priority="960" operator="beginsWith" text="ANT">
      <formula>LEFT(D29,LEN("ANT"))="ANT"</formula>
    </cfRule>
    <cfRule type="beginsWith" dxfId="960" priority="961" operator="beginsWith" text="FAL">
      <formula>LEFT(D29,LEN("FAL"))="FAL"</formula>
    </cfRule>
    <cfRule type="beginsWith" dxfId="959" priority="962" operator="beginsWith" text="OK">
      <formula>LEFT(D29,LEN("OK"))="OK"</formula>
    </cfRule>
  </conditionalFormatting>
  <conditionalFormatting sqref="D29">
    <cfRule type="beginsWith" dxfId="958" priority="959" operator="beginsWith" text="ATR">
      <formula>LEFT(D29,LEN("ATR"))="ATR"</formula>
    </cfRule>
  </conditionalFormatting>
  <conditionalFormatting sqref="D29">
    <cfRule type="beginsWith" dxfId="957" priority="958" operator="beginsWith" text="ATD">
      <formula>LEFT(D29,LEN("ATD"))="ATD"</formula>
    </cfRule>
  </conditionalFormatting>
  <conditionalFormatting sqref="D29">
    <cfRule type="beginsWith" dxfId="956" priority="957" operator="beginsWith" text="DP">
      <formula>LEFT(D29,LEN("DP"))="DP"</formula>
    </cfRule>
  </conditionalFormatting>
  <conditionalFormatting sqref="D32">
    <cfRule type="beginsWith" dxfId="955" priority="955" operator="beginsWith" text="FER">
      <formula>LEFT(D32,LEN("FER"))="FER"</formula>
    </cfRule>
    <cfRule type="beginsWith" dxfId="954" priority="956" operator="beginsWith" text="FRS">
      <formula>LEFT(D32,LEN("FRS"))="FRS"</formula>
    </cfRule>
  </conditionalFormatting>
  <conditionalFormatting sqref="D32">
    <cfRule type="beginsWith" dxfId="953" priority="954" operator="beginsWith" text="NT">
      <formula>LEFT(D32,LEN("NT"))="NT"</formula>
    </cfRule>
  </conditionalFormatting>
  <conditionalFormatting sqref="D32">
    <cfRule type="beginsWith" dxfId="952" priority="951" operator="beginsWith" text="ANT">
      <formula>LEFT(D32,LEN("ANT"))="ANT"</formula>
    </cfRule>
    <cfRule type="beginsWith" dxfId="951" priority="952" operator="beginsWith" text="FAL">
      <formula>LEFT(D32,LEN("FAL"))="FAL"</formula>
    </cfRule>
    <cfRule type="beginsWith" dxfId="950" priority="953" operator="beginsWith" text="OK">
      <formula>LEFT(D32,LEN("OK"))="OK"</formula>
    </cfRule>
  </conditionalFormatting>
  <conditionalFormatting sqref="D32">
    <cfRule type="beginsWith" dxfId="949" priority="950" operator="beginsWith" text="ATR">
      <formula>LEFT(D32,LEN("ATR"))="ATR"</formula>
    </cfRule>
  </conditionalFormatting>
  <conditionalFormatting sqref="D32">
    <cfRule type="beginsWith" dxfId="948" priority="949" operator="beginsWith" text="ATD">
      <formula>LEFT(D32,LEN("ATD"))="ATD"</formula>
    </cfRule>
  </conditionalFormatting>
  <conditionalFormatting sqref="D32">
    <cfRule type="beginsWith" dxfId="947" priority="948" operator="beginsWith" text="DP">
      <formula>LEFT(D32,LEN("DP"))="DP"</formula>
    </cfRule>
  </conditionalFormatting>
  <conditionalFormatting sqref="D31">
    <cfRule type="beginsWith" dxfId="946" priority="946" operator="beginsWith" text="FER">
      <formula>LEFT(D31,LEN("FER"))="FER"</formula>
    </cfRule>
    <cfRule type="beginsWith" dxfId="945" priority="947" operator="beginsWith" text="FRS">
      <formula>LEFT(D31,LEN("FRS"))="FRS"</formula>
    </cfRule>
  </conditionalFormatting>
  <conditionalFormatting sqref="D31">
    <cfRule type="beginsWith" dxfId="944" priority="945" operator="beginsWith" text="NT">
      <formula>LEFT(D31,LEN("NT"))="NT"</formula>
    </cfRule>
  </conditionalFormatting>
  <conditionalFormatting sqref="D31">
    <cfRule type="beginsWith" dxfId="943" priority="942" operator="beginsWith" text="ANT">
      <formula>LEFT(D31,LEN("ANT"))="ANT"</formula>
    </cfRule>
    <cfRule type="beginsWith" dxfId="942" priority="943" operator="beginsWith" text="FAL">
      <formula>LEFT(D31,LEN("FAL"))="FAL"</formula>
    </cfRule>
    <cfRule type="beginsWith" dxfId="941" priority="944" operator="beginsWith" text="OK">
      <formula>LEFT(D31,LEN("OK"))="OK"</formula>
    </cfRule>
  </conditionalFormatting>
  <conditionalFormatting sqref="D31">
    <cfRule type="beginsWith" dxfId="940" priority="941" operator="beginsWith" text="ATR">
      <formula>LEFT(D31,LEN("ATR"))="ATR"</formula>
    </cfRule>
  </conditionalFormatting>
  <conditionalFormatting sqref="D31">
    <cfRule type="beginsWith" dxfId="939" priority="940" operator="beginsWith" text="ATD">
      <formula>LEFT(D31,LEN("ATD"))="ATD"</formula>
    </cfRule>
  </conditionalFormatting>
  <conditionalFormatting sqref="D31">
    <cfRule type="beginsWith" dxfId="938" priority="939" operator="beginsWith" text="DP">
      <formula>LEFT(D31,LEN("DP"))="DP"</formula>
    </cfRule>
  </conditionalFormatting>
  <conditionalFormatting sqref="D34">
    <cfRule type="beginsWith" dxfId="937" priority="937" operator="beginsWith" text="FER">
      <formula>LEFT(D34,LEN("FER"))="FER"</formula>
    </cfRule>
    <cfRule type="beginsWith" dxfId="936" priority="938" operator="beginsWith" text="FRS">
      <formula>LEFT(D34,LEN("FRS"))="FRS"</formula>
    </cfRule>
  </conditionalFormatting>
  <conditionalFormatting sqref="D34">
    <cfRule type="beginsWith" dxfId="935" priority="936" operator="beginsWith" text="NT">
      <formula>LEFT(D34,LEN("NT"))="NT"</formula>
    </cfRule>
  </conditionalFormatting>
  <conditionalFormatting sqref="D34">
    <cfRule type="beginsWith" dxfId="934" priority="933" operator="beginsWith" text="ANT">
      <formula>LEFT(D34,LEN("ANT"))="ANT"</formula>
    </cfRule>
    <cfRule type="beginsWith" dxfId="933" priority="934" operator="beginsWith" text="FAL">
      <formula>LEFT(D34,LEN("FAL"))="FAL"</formula>
    </cfRule>
    <cfRule type="beginsWith" dxfId="932" priority="935" operator="beginsWith" text="OK">
      <formula>LEFT(D34,LEN("OK"))="OK"</formula>
    </cfRule>
  </conditionalFormatting>
  <conditionalFormatting sqref="D34">
    <cfRule type="beginsWith" dxfId="931" priority="932" operator="beginsWith" text="ATR">
      <formula>LEFT(D34,LEN("ATR"))="ATR"</formula>
    </cfRule>
  </conditionalFormatting>
  <conditionalFormatting sqref="D34">
    <cfRule type="beginsWith" dxfId="930" priority="931" operator="beginsWith" text="ATD">
      <formula>LEFT(D34,LEN("ATD"))="ATD"</formula>
    </cfRule>
  </conditionalFormatting>
  <conditionalFormatting sqref="D34">
    <cfRule type="beginsWith" dxfId="929" priority="930" stopIfTrue="1" operator="beginsWith" text="DP">
      <formula>LEFT(D34,LEN("DP"))="DP"</formula>
    </cfRule>
  </conditionalFormatting>
  <conditionalFormatting sqref="D33">
    <cfRule type="beginsWith" dxfId="928" priority="928" operator="beginsWith" text="FER">
      <formula>LEFT(D33,LEN("FER"))="FER"</formula>
    </cfRule>
    <cfRule type="beginsWith" dxfId="927" priority="929" operator="beginsWith" text="FRS">
      <formula>LEFT(D33,LEN("FRS"))="FRS"</formula>
    </cfRule>
  </conditionalFormatting>
  <conditionalFormatting sqref="D33">
    <cfRule type="beginsWith" dxfId="926" priority="927" operator="beginsWith" text="NT">
      <formula>LEFT(D33,LEN("NT"))="NT"</formula>
    </cfRule>
  </conditionalFormatting>
  <conditionalFormatting sqref="D33">
    <cfRule type="beginsWith" dxfId="925" priority="924" operator="beginsWith" text="ANT">
      <formula>LEFT(D33,LEN("ANT"))="ANT"</formula>
    </cfRule>
    <cfRule type="beginsWith" dxfId="924" priority="925" operator="beginsWith" text="FAL">
      <formula>LEFT(D33,LEN("FAL"))="FAL"</formula>
    </cfRule>
    <cfRule type="beginsWith" dxfId="923" priority="926" operator="beginsWith" text="OK">
      <formula>LEFT(D33,LEN("OK"))="OK"</formula>
    </cfRule>
  </conditionalFormatting>
  <conditionalFormatting sqref="D33">
    <cfRule type="beginsWith" dxfId="922" priority="923" operator="beginsWith" text="ATR">
      <formula>LEFT(D33,LEN("ATR"))="ATR"</formula>
    </cfRule>
  </conditionalFormatting>
  <conditionalFormatting sqref="D33">
    <cfRule type="beginsWith" dxfId="921" priority="922" operator="beginsWith" text="ATD">
      <formula>LEFT(D33,LEN("ATD"))="ATD"</formula>
    </cfRule>
  </conditionalFormatting>
  <conditionalFormatting sqref="D33">
    <cfRule type="beginsWith" dxfId="920" priority="921" operator="beginsWith" text="DP">
      <formula>LEFT(D33,LEN("DP"))="DP"</formula>
    </cfRule>
  </conditionalFormatting>
  <conditionalFormatting sqref="D36">
    <cfRule type="beginsWith" dxfId="919" priority="919" operator="beginsWith" text="FER">
      <formula>LEFT(D36,LEN("FER"))="FER"</formula>
    </cfRule>
    <cfRule type="beginsWith" dxfId="918" priority="920" operator="beginsWith" text="FRS">
      <formula>LEFT(D36,LEN("FRS"))="FRS"</formula>
    </cfRule>
  </conditionalFormatting>
  <conditionalFormatting sqref="D36">
    <cfRule type="beginsWith" dxfId="917" priority="918" operator="beginsWith" text="NT">
      <formula>LEFT(D36,LEN("NT"))="NT"</formula>
    </cfRule>
  </conditionalFormatting>
  <conditionalFormatting sqref="D36">
    <cfRule type="beginsWith" dxfId="916" priority="915" operator="beginsWith" text="ANT">
      <formula>LEFT(D36,LEN("ANT"))="ANT"</formula>
    </cfRule>
    <cfRule type="beginsWith" dxfId="915" priority="916" operator="beginsWith" text="FAL">
      <formula>LEFT(D36,LEN("FAL"))="FAL"</formula>
    </cfRule>
    <cfRule type="beginsWith" dxfId="914" priority="917" operator="beginsWith" text="OK">
      <formula>LEFT(D36,LEN("OK"))="OK"</formula>
    </cfRule>
  </conditionalFormatting>
  <conditionalFormatting sqref="D36">
    <cfRule type="beginsWith" dxfId="913" priority="914" operator="beginsWith" text="ATR">
      <formula>LEFT(D36,LEN("ATR"))="ATR"</formula>
    </cfRule>
  </conditionalFormatting>
  <conditionalFormatting sqref="D36">
    <cfRule type="beginsWith" dxfId="912" priority="913" operator="beginsWith" text="ATD">
      <formula>LEFT(D36,LEN("ATD"))="ATD"</formula>
    </cfRule>
  </conditionalFormatting>
  <conditionalFormatting sqref="D36">
    <cfRule type="beginsWith" dxfId="911" priority="912" operator="beginsWith" text="DP">
      <formula>LEFT(D36,LEN("DP"))="DP"</formula>
    </cfRule>
  </conditionalFormatting>
  <conditionalFormatting sqref="D35">
    <cfRule type="beginsWith" dxfId="910" priority="910" operator="beginsWith" text="FER">
      <formula>LEFT(D35,LEN("FER"))="FER"</formula>
    </cfRule>
    <cfRule type="beginsWith" dxfId="909" priority="911" operator="beginsWith" text="FRS">
      <formula>LEFT(D35,LEN("FRS"))="FRS"</formula>
    </cfRule>
  </conditionalFormatting>
  <conditionalFormatting sqref="D35">
    <cfRule type="beginsWith" dxfId="908" priority="909" operator="beginsWith" text="NT">
      <formula>LEFT(D35,LEN("NT"))="NT"</formula>
    </cfRule>
  </conditionalFormatting>
  <conditionalFormatting sqref="D35">
    <cfRule type="beginsWith" dxfId="907" priority="906" operator="beginsWith" text="ANT">
      <formula>LEFT(D35,LEN("ANT"))="ANT"</formula>
    </cfRule>
    <cfRule type="beginsWith" dxfId="906" priority="907" operator="beginsWith" text="FAL">
      <formula>LEFT(D35,LEN("FAL"))="FAL"</formula>
    </cfRule>
    <cfRule type="beginsWith" dxfId="905" priority="908" operator="beginsWith" text="OK">
      <formula>LEFT(D35,LEN("OK"))="OK"</formula>
    </cfRule>
  </conditionalFormatting>
  <conditionalFormatting sqref="D35">
    <cfRule type="beginsWith" dxfId="904" priority="905" operator="beginsWith" text="ATR">
      <formula>LEFT(D35,LEN("ATR"))="ATR"</formula>
    </cfRule>
  </conditionalFormatting>
  <conditionalFormatting sqref="D35">
    <cfRule type="beginsWith" dxfId="903" priority="904" operator="beginsWith" text="ATD">
      <formula>LEFT(D35,LEN("ATD"))="ATD"</formula>
    </cfRule>
  </conditionalFormatting>
  <conditionalFormatting sqref="D35">
    <cfRule type="beginsWith" dxfId="902" priority="903" operator="beginsWith" text="DP">
      <formula>LEFT(D35,LEN("DP"))="DP"</formula>
    </cfRule>
  </conditionalFormatting>
  <conditionalFormatting sqref="D38">
    <cfRule type="beginsWith" dxfId="901" priority="901" operator="beginsWith" text="FER">
      <formula>LEFT(D38,LEN("FER"))="FER"</formula>
    </cfRule>
    <cfRule type="beginsWith" dxfId="900" priority="902" operator="beginsWith" text="FRS">
      <formula>LEFT(D38,LEN("FRS"))="FRS"</formula>
    </cfRule>
  </conditionalFormatting>
  <conditionalFormatting sqref="D38">
    <cfRule type="beginsWith" dxfId="899" priority="900" operator="beginsWith" text="NT">
      <formula>LEFT(D38,LEN("NT"))="NT"</formula>
    </cfRule>
  </conditionalFormatting>
  <conditionalFormatting sqref="D38">
    <cfRule type="beginsWith" dxfId="898" priority="897" operator="beginsWith" text="ANT">
      <formula>LEFT(D38,LEN("ANT"))="ANT"</formula>
    </cfRule>
    <cfRule type="beginsWith" dxfId="897" priority="898" operator="beginsWith" text="FAL">
      <formula>LEFT(D38,LEN("FAL"))="FAL"</formula>
    </cfRule>
    <cfRule type="beginsWith" dxfId="896" priority="899" operator="beginsWith" text="OK">
      <formula>LEFT(D38,LEN("OK"))="OK"</formula>
    </cfRule>
  </conditionalFormatting>
  <conditionalFormatting sqref="D38">
    <cfRule type="beginsWith" dxfId="895" priority="896" operator="beginsWith" text="ATR">
      <formula>LEFT(D38,LEN("ATR"))="ATR"</formula>
    </cfRule>
  </conditionalFormatting>
  <conditionalFormatting sqref="D38">
    <cfRule type="beginsWith" dxfId="894" priority="895" operator="beginsWith" text="ATD">
      <formula>LEFT(D38,LEN("ATD"))="ATD"</formula>
    </cfRule>
  </conditionalFormatting>
  <conditionalFormatting sqref="D38">
    <cfRule type="beginsWith" dxfId="893" priority="894" stopIfTrue="1" operator="beginsWith" text="DP">
      <formula>LEFT(D38,LEN("DP"))="DP"</formula>
    </cfRule>
  </conditionalFormatting>
  <conditionalFormatting sqref="D37">
    <cfRule type="beginsWith" dxfId="892" priority="892" operator="beginsWith" text="FER">
      <formula>LEFT(D37,LEN("FER"))="FER"</formula>
    </cfRule>
    <cfRule type="beginsWith" dxfId="891" priority="893" operator="beginsWith" text="FRS">
      <formula>LEFT(D37,LEN("FRS"))="FRS"</formula>
    </cfRule>
  </conditionalFormatting>
  <conditionalFormatting sqref="D37">
    <cfRule type="beginsWith" dxfId="890" priority="891" operator="beginsWith" text="NT">
      <formula>LEFT(D37,LEN("NT"))="NT"</formula>
    </cfRule>
  </conditionalFormatting>
  <conditionalFormatting sqref="D37">
    <cfRule type="beginsWith" dxfId="889" priority="888" operator="beginsWith" text="ANT">
      <formula>LEFT(D37,LEN("ANT"))="ANT"</formula>
    </cfRule>
    <cfRule type="beginsWith" dxfId="888" priority="889" operator="beginsWith" text="FAL">
      <formula>LEFT(D37,LEN("FAL"))="FAL"</formula>
    </cfRule>
    <cfRule type="beginsWith" dxfId="887" priority="890" operator="beginsWith" text="OK">
      <formula>LEFT(D37,LEN("OK"))="OK"</formula>
    </cfRule>
  </conditionalFormatting>
  <conditionalFormatting sqref="D37">
    <cfRule type="beginsWith" dxfId="886" priority="887" operator="beginsWith" text="ATR">
      <formula>LEFT(D37,LEN("ATR"))="ATR"</formula>
    </cfRule>
  </conditionalFormatting>
  <conditionalFormatting sqref="D37">
    <cfRule type="beginsWith" dxfId="885" priority="886" operator="beginsWith" text="ATD">
      <formula>LEFT(D37,LEN("ATD"))="ATD"</formula>
    </cfRule>
  </conditionalFormatting>
  <conditionalFormatting sqref="D37">
    <cfRule type="beginsWith" dxfId="884" priority="885" operator="beginsWith" text="DP">
      <formula>LEFT(D37,LEN("DP"))="DP"</formula>
    </cfRule>
  </conditionalFormatting>
  <conditionalFormatting sqref="B41:D42">
    <cfRule type="expression" dxfId="883" priority="881">
      <formula>A39="FERIADO"</formula>
    </cfRule>
    <cfRule type="expression" dxfId="882" priority="882">
      <formula>A39="FÉRIAS"</formula>
    </cfRule>
    <cfRule type="expression" dxfId="881" priority="883">
      <formula>A39="ATESTADO"</formula>
    </cfRule>
    <cfRule type="expression" dxfId="880" priority="884">
      <formula>A39="NTRAB"</formula>
    </cfRule>
  </conditionalFormatting>
  <conditionalFormatting sqref="D39">
    <cfRule type="beginsWith" dxfId="879" priority="878" operator="beginsWith" text="DP">
      <formula>LEFT(D39,LEN("DP"))="DP"</formula>
    </cfRule>
    <cfRule type="beginsWith" dxfId="878" priority="879" operator="beginsWith" text="FER">
      <formula>LEFT(D39,LEN("FER"))="FER"</formula>
    </cfRule>
    <cfRule type="beginsWith" dxfId="877" priority="880" operator="beginsWith" text="FRS">
      <formula>LEFT(D39,LEN("FRS"))="FRS"</formula>
    </cfRule>
  </conditionalFormatting>
  <conditionalFormatting sqref="D39">
    <cfRule type="beginsWith" dxfId="876" priority="877" operator="beginsWith" text="NT">
      <formula>LEFT(D39,LEN("NT"))="NT"</formula>
    </cfRule>
  </conditionalFormatting>
  <conditionalFormatting sqref="D39">
    <cfRule type="beginsWith" dxfId="875" priority="874" operator="beginsWith" text="ANT">
      <formula>LEFT(D39,LEN("ANT"))="ANT"</formula>
    </cfRule>
    <cfRule type="beginsWith" dxfId="874" priority="875" operator="beginsWith" text="FAL">
      <formula>LEFT(D39,LEN("FAL"))="FAL"</formula>
    </cfRule>
    <cfRule type="beginsWith" dxfId="873" priority="876" operator="beginsWith" text="OK">
      <formula>LEFT(D39,LEN("OK"))="OK"</formula>
    </cfRule>
  </conditionalFormatting>
  <conditionalFormatting sqref="D39">
    <cfRule type="beginsWith" dxfId="872" priority="873" operator="beginsWith" text="ATR">
      <formula>LEFT(D39,LEN("ATR"))="ATR"</formula>
    </cfRule>
  </conditionalFormatting>
  <conditionalFormatting sqref="D39">
    <cfRule type="beginsWith" dxfId="871" priority="872" operator="beginsWith" text="ATD">
      <formula>LEFT(D39,LEN("ATD"))="ATD"</formula>
    </cfRule>
  </conditionalFormatting>
  <conditionalFormatting sqref="D40">
    <cfRule type="beginsWith" dxfId="870" priority="870" operator="beginsWith" text="FER">
      <formula>LEFT(D40,LEN("FER"))="FER"</formula>
    </cfRule>
    <cfRule type="beginsWith" dxfId="869" priority="871" operator="beginsWith" text="FRS">
      <formula>LEFT(D40,LEN("FRS"))="FRS"</formula>
    </cfRule>
  </conditionalFormatting>
  <conditionalFormatting sqref="D40">
    <cfRule type="beginsWith" dxfId="868" priority="869" operator="beginsWith" text="NT">
      <formula>LEFT(D40,LEN("NT"))="NT"</formula>
    </cfRule>
  </conditionalFormatting>
  <conditionalFormatting sqref="D40">
    <cfRule type="beginsWith" dxfId="867" priority="866" operator="beginsWith" text="ANT">
      <formula>LEFT(D40,LEN("ANT"))="ANT"</formula>
    </cfRule>
    <cfRule type="beginsWith" dxfId="866" priority="867" operator="beginsWith" text="FAL">
      <formula>LEFT(D40,LEN("FAL"))="FAL"</formula>
    </cfRule>
    <cfRule type="beginsWith" dxfId="865" priority="868" operator="beginsWith" text="OK">
      <formula>LEFT(D40,LEN("OK"))="OK"</formula>
    </cfRule>
  </conditionalFormatting>
  <conditionalFormatting sqref="D40">
    <cfRule type="beginsWith" dxfId="864" priority="865" operator="beginsWith" text="ATR">
      <formula>LEFT(D40,LEN("ATR"))="ATR"</formula>
    </cfRule>
  </conditionalFormatting>
  <conditionalFormatting sqref="D40">
    <cfRule type="beginsWith" dxfId="863" priority="864" operator="beginsWith" text="ATD">
      <formula>LEFT(D40,LEN("ATD"))="ATD"</formula>
    </cfRule>
  </conditionalFormatting>
  <conditionalFormatting sqref="D40">
    <cfRule type="beginsWith" dxfId="862" priority="863" stopIfTrue="1" operator="beginsWith" text="DP">
      <formula>LEFT(D40,LEN("DP"))="DP"</formula>
    </cfRule>
  </conditionalFormatting>
  <conditionalFormatting sqref="G3:I6">
    <cfRule type="expression" dxfId="861" priority="859">
      <formula>F3="FÉRIAS"</formula>
    </cfRule>
    <cfRule type="expression" dxfId="860" priority="860">
      <formula>F3="FERIADO"</formula>
    </cfRule>
    <cfRule type="expression" dxfId="859" priority="861">
      <formula>F3="ATESTADO"</formula>
    </cfRule>
    <cfRule type="expression" dxfId="858" priority="862">
      <formula>F3="NTRAB"</formula>
    </cfRule>
  </conditionalFormatting>
  <conditionalFormatting sqref="I8">
    <cfRule type="beginsWith" dxfId="857" priority="857" operator="beginsWith" text="FER">
      <formula>LEFT(I8,LEN("FER"))="FER"</formula>
    </cfRule>
    <cfRule type="beginsWith" dxfId="856" priority="858" operator="beginsWith" text="FRS">
      <formula>LEFT(I8,LEN("FRS"))="FRS"</formula>
    </cfRule>
  </conditionalFormatting>
  <conditionalFormatting sqref="I8">
    <cfRule type="beginsWith" dxfId="855" priority="856" operator="beginsWith" text="NT">
      <formula>LEFT(I8,LEN("NT"))="NT"</formula>
    </cfRule>
  </conditionalFormatting>
  <conditionalFormatting sqref="I8">
    <cfRule type="beginsWith" dxfId="854" priority="853" operator="beginsWith" text="ANT">
      <formula>LEFT(I8,LEN("ANT"))="ANT"</formula>
    </cfRule>
    <cfRule type="beginsWith" dxfId="853" priority="854" operator="beginsWith" text="FAL">
      <formula>LEFT(I8,LEN("FAL"))="FAL"</formula>
    </cfRule>
    <cfRule type="beginsWith" dxfId="852" priority="855" operator="beginsWith" text="OK">
      <formula>LEFT(I8,LEN("OK"))="OK"</formula>
    </cfRule>
  </conditionalFormatting>
  <conditionalFormatting sqref="I8">
    <cfRule type="beginsWith" dxfId="851" priority="852" operator="beginsWith" text="ATR">
      <formula>LEFT(I8,LEN("ATR"))="ATR"</formula>
    </cfRule>
  </conditionalFormatting>
  <conditionalFormatting sqref="I8">
    <cfRule type="beginsWith" dxfId="850" priority="851" operator="beginsWith" text="ATD">
      <formula>LEFT(I8,LEN("ATD"))="ATD"</formula>
    </cfRule>
  </conditionalFormatting>
  <conditionalFormatting sqref="I8">
    <cfRule type="beginsWith" dxfId="849" priority="850" operator="beginsWith" text="DP">
      <formula>LEFT(I8,LEN("DP"))="DP"</formula>
    </cfRule>
  </conditionalFormatting>
  <conditionalFormatting sqref="I7">
    <cfRule type="beginsWith" dxfId="848" priority="848" operator="beginsWith" text="FER">
      <formula>LEFT(I7,LEN("FER"))="FER"</formula>
    </cfRule>
    <cfRule type="beginsWith" dxfId="847" priority="849" operator="beginsWith" text="FRS">
      <formula>LEFT(I7,LEN("FRS"))="FRS"</formula>
    </cfRule>
  </conditionalFormatting>
  <conditionalFormatting sqref="I7">
    <cfRule type="beginsWith" dxfId="846" priority="847" operator="beginsWith" text="NT">
      <formula>LEFT(I7,LEN("NT"))="NT"</formula>
    </cfRule>
  </conditionalFormatting>
  <conditionalFormatting sqref="I7">
    <cfRule type="beginsWith" dxfId="845" priority="844" operator="beginsWith" text="ANT">
      <formula>LEFT(I7,LEN("ANT"))="ANT"</formula>
    </cfRule>
    <cfRule type="beginsWith" dxfId="844" priority="845" operator="beginsWith" text="FAL">
      <formula>LEFT(I7,LEN("FAL"))="FAL"</formula>
    </cfRule>
    <cfRule type="beginsWith" dxfId="843" priority="846" operator="beginsWith" text="OK">
      <formula>LEFT(I7,LEN("OK"))="OK"</formula>
    </cfRule>
  </conditionalFormatting>
  <conditionalFormatting sqref="I7">
    <cfRule type="beginsWith" dxfId="842" priority="843" operator="beginsWith" text="ATR">
      <formula>LEFT(I7,LEN("ATR"))="ATR"</formula>
    </cfRule>
  </conditionalFormatting>
  <conditionalFormatting sqref="I7">
    <cfRule type="beginsWith" dxfId="841" priority="842" operator="beginsWith" text="ATD">
      <formula>LEFT(I7,LEN("ATD"))="ATD"</formula>
    </cfRule>
  </conditionalFormatting>
  <conditionalFormatting sqref="I7">
    <cfRule type="beginsWith" dxfId="840" priority="841" operator="beginsWith" text="DP">
      <formula>LEFT(I7,LEN("DP"))="DP"</formula>
    </cfRule>
  </conditionalFormatting>
  <conditionalFormatting sqref="I10">
    <cfRule type="beginsWith" dxfId="839" priority="839" operator="beginsWith" text="FER">
      <formula>LEFT(I10,LEN("FER"))="FER"</formula>
    </cfRule>
    <cfRule type="beginsWith" dxfId="838" priority="840" operator="beginsWith" text="FRS">
      <formula>LEFT(I10,LEN("FRS"))="FRS"</formula>
    </cfRule>
  </conditionalFormatting>
  <conditionalFormatting sqref="I10">
    <cfRule type="beginsWith" dxfId="837" priority="838" operator="beginsWith" text="NT">
      <formula>LEFT(I10,LEN("NT"))="NT"</formula>
    </cfRule>
  </conditionalFormatting>
  <conditionalFormatting sqref="I10">
    <cfRule type="beginsWith" dxfId="836" priority="835" operator="beginsWith" text="ANT">
      <formula>LEFT(I10,LEN("ANT"))="ANT"</formula>
    </cfRule>
    <cfRule type="beginsWith" dxfId="835" priority="836" operator="beginsWith" text="FAL">
      <formula>LEFT(I10,LEN("FAL"))="FAL"</formula>
    </cfRule>
    <cfRule type="beginsWith" dxfId="834" priority="837" operator="beginsWith" text="OK">
      <formula>LEFT(I10,LEN("OK"))="OK"</formula>
    </cfRule>
  </conditionalFormatting>
  <conditionalFormatting sqref="I10">
    <cfRule type="beginsWith" dxfId="833" priority="834" operator="beginsWith" text="ATR">
      <formula>LEFT(I10,LEN("ATR"))="ATR"</formula>
    </cfRule>
  </conditionalFormatting>
  <conditionalFormatting sqref="I10">
    <cfRule type="beginsWith" dxfId="832" priority="833" operator="beginsWith" text="ATD">
      <formula>LEFT(I10,LEN("ATD"))="ATD"</formula>
    </cfRule>
  </conditionalFormatting>
  <conditionalFormatting sqref="I10">
    <cfRule type="beginsWith" dxfId="831" priority="832" stopIfTrue="1" operator="beginsWith" text="DP">
      <formula>LEFT(I10,LEN("DP"))="DP"</formula>
    </cfRule>
  </conditionalFormatting>
  <conditionalFormatting sqref="I9">
    <cfRule type="beginsWith" dxfId="830" priority="830" operator="beginsWith" text="FER">
      <formula>LEFT(I9,LEN("FER"))="FER"</formula>
    </cfRule>
    <cfRule type="beginsWith" dxfId="829" priority="831" operator="beginsWith" text="FRS">
      <formula>LEFT(I9,LEN("FRS"))="FRS"</formula>
    </cfRule>
  </conditionalFormatting>
  <conditionalFormatting sqref="I9">
    <cfRule type="beginsWith" dxfId="828" priority="829" operator="beginsWith" text="NT">
      <formula>LEFT(I9,LEN("NT"))="NT"</formula>
    </cfRule>
  </conditionalFormatting>
  <conditionalFormatting sqref="I9">
    <cfRule type="beginsWith" dxfId="827" priority="826" operator="beginsWith" text="ANT">
      <formula>LEFT(I9,LEN("ANT"))="ANT"</formula>
    </cfRule>
    <cfRule type="beginsWith" dxfId="826" priority="827" operator="beginsWith" text="FAL">
      <formula>LEFT(I9,LEN("FAL"))="FAL"</formula>
    </cfRule>
    <cfRule type="beginsWith" dxfId="825" priority="828" operator="beginsWith" text="OK">
      <formula>LEFT(I9,LEN("OK"))="OK"</formula>
    </cfRule>
  </conditionalFormatting>
  <conditionalFormatting sqref="I9">
    <cfRule type="beginsWith" dxfId="824" priority="825" operator="beginsWith" text="ATR">
      <formula>LEFT(I9,LEN("ATR"))="ATR"</formula>
    </cfRule>
  </conditionalFormatting>
  <conditionalFormatting sqref="I9">
    <cfRule type="beginsWith" dxfId="823" priority="824" operator="beginsWith" text="ATD">
      <formula>LEFT(I9,LEN("ATD"))="ATD"</formula>
    </cfRule>
  </conditionalFormatting>
  <conditionalFormatting sqref="I9">
    <cfRule type="beginsWith" dxfId="822" priority="823" operator="beginsWith" text="DP">
      <formula>LEFT(I9,LEN("DP"))="DP"</formula>
    </cfRule>
  </conditionalFormatting>
  <conditionalFormatting sqref="I12">
    <cfRule type="beginsWith" dxfId="821" priority="821" operator="beginsWith" text="FER">
      <formula>LEFT(I12,LEN("FER"))="FER"</formula>
    </cfRule>
    <cfRule type="beginsWith" dxfId="820" priority="822" operator="beginsWith" text="FRS">
      <formula>LEFT(I12,LEN("FRS"))="FRS"</formula>
    </cfRule>
  </conditionalFormatting>
  <conditionalFormatting sqref="I12">
    <cfRule type="beginsWith" dxfId="819" priority="820" operator="beginsWith" text="NT">
      <formula>LEFT(I12,LEN("NT"))="NT"</formula>
    </cfRule>
  </conditionalFormatting>
  <conditionalFormatting sqref="I12">
    <cfRule type="beginsWith" dxfId="818" priority="817" operator="beginsWith" text="ANT">
      <formula>LEFT(I12,LEN("ANT"))="ANT"</formula>
    </cfRule>
    <cfRule type="beginsWith" dxfId="817" priority="818" operator="beginsWith" text="FAL">
      <formula>LEFT(I12,LEN("FAL"))="FAL"</formula>
    </cfRule>
    <cfRule type="beginsWith" dxfId="816" priority="819" operator="beginsWith" text="OK">
      <formula>LEFT(I12,LEN("OK"))="OK"</formula>
    </cfRule>
  </conditionalFormatting>
  <conditionalFormatting sqref="I12">
    <cfRule type="beginsWith" dxfId="815" priority="816" operator="beginsWith" text="ATR">
      <formula>LEFT(I12,LEN("ATR"))="ATR"</formula>
    </cfRule>
  </conditionalFormatting>
  <conditionalFormatting sqref="I12">
    <cfRule type="beginsWith" dxfId="814" priority="815" operator="beginsWith" text="ATD">
      <formula>LEFT(I12,LEN("ATD"))="ATD"</formula>
    </cfRule>
  </conditionalFormatting>
  <conditionalFormatting sqref="I12">
    <cfRule type="beginsWith" dxfId="813" priority="814" operator="beginsWith" text="DP">
      <formula>LEFT(I12,LEN("DP"))="DP"</formula>
    </cfRule>
  </conditionalFormatting>
  <conditionalFormatting sqref="I11">
    <cfRule type="beginsWith" dxfId="812" priority="812" operator="beginsWith" text="FER">
      <formula>LEFT(I11,LEN("FER"))="FER"</formula>
    </cfRule>
    <cfRule type="beginsWith" dxfId="811" priority="813" operator="beginsWith" text="FRS">
      <formula>LEFT(I11,LEN("FRS"))="FRS"</formula>
    </cfRule>
  </conditionalFormatting>
  <conditionalFormatting sqref="I11">
    <cfRule type="beginsWith" dxfId="810" priority="811" operator="beginsWith" text="NT">
      <formula>LEFT(I11,LEN("NT"))="NT"</formula>
    </cfRule>
  </conditionalFormatting>
  <conditionalFormatting sqref="I11">
    <cfRule type="beginsWith" dxfId="809" priority="808" operator="beginsWith" text="ANT">
      <formula>LEFT(I11,LEN("ANT"))="ANT"</formula>
    </cfRule>
    <cfRule type="beginsWith" dxfId="808" priority="809" operator="beginsWith" text="FAL">
      <formula>LEFT(I11,LEN("FAL"))="FAL"</formula>
    </cfRule>
    <cfRule type="beginsWith" dxfId="807" priority="810" operator="beginsWith" text="OK">
      <formula>LEFT(I11,LEN("OK"))="OK"</formula>
    </cfRule>
  </conditionalFormatting>
  <conditionalFormatting sqref="I11">
    <cfRule type="beginsWith" dxfId="806" priority="807" operator="beginsWith" text="ATR">
      <formula>LEFT(I11,LEN("ATR"))="ATR"</formula>
    </cfRule>
  </conditionalFormatting>
  <conditionalFormatting sqref="I11">
    <cfRule type="beginsWith" dxfId="805" priority="806" operator="beginsWith" text="ATD">
      <formula>LEFT(I11,LEN("ATD"))="ATD"</formula>
    </cfRule>
  </conditionalFormatting>
  <conditionalFormatting sqref="I11">
    <cfRule type="beginsWith" dxfId="804" priority="805" operator="beginsWith" text="DP">
      <formula>LEFT(I11,LEN("DP"))="DP"</formula>
    </cfRule>
  </conditionalFormatting>
  <conditionalFormatting sqref="I14">
    <cfRule type="beginsWith" dxfId="803" priority="803" operator="beginsWith" text="FER">
      <formula>LEFT(I14,LEN("FER"))="FER"</formula>
    </cfRule>
    <cfRule type="beginsWith" dxfId="802" priority="804" operator="beginsWith" text="FRS">
      <formula>LEFT(I14,LEN("FRS"))="FRS"</formula>
    </cfRule>
  </conditionalFormatting>
  <conditionalFormatting sqref="I14">
    <cfRule type="beginsWith" dxfId="801" priority="802" operator="beginsWith" text="NT">
      <formula>LEFT(I14,LEN("NT"))="NT"</formula>
    </cfRule>
  </conditionalFormatting>
  <conditionalFormatting sqref="I14">
    <cfRule type="beginsWith" dxfId="800" priority="799" operator="beginsWith" text="ANT">
      <formula>LEFT(I14,LEN("ANT"))="ANT"</formula>
    </cfRule>
    <cfRule type="beginsWith" dxfId="799" priority="800" operator="beginsWith" text="FAL">
      <formula>LEFT(I14,LEN("FAL"))="FAL"</formula>
    </cfRule>
    <cfRule type="beginsWith" dxfId="798" priority="801" operator="beginsWith" text="OK">
      <formula>LEFT(I14,LEN("OK"))="OK"</formula>
    </cfRule>
  </conditionalFormatting>
  <conditionalFormatting sqref="I14">
    <cfRule type="beginsWith" dxfId="797" priority="798" operator="beginsWith" text="ATR">
      <formula>LEFT(I14,LEN("ATR"))="ATR"</formula>
    </cfRule>
  </conditionalFormatting>
  <conditionalFormatting sqref="I14">
    <cfRule type="beginsWith" dxfId="796" priority="797" operator="beginsWith" text="ATD">
      <formula>LEFT(I14,LEN("ATD"))="ATD"</formula>
    </cfRule>
  </conditionalFormatting>
  <conditionalFormatting sqref="I14">
    <cfRule type="beginsWith" dxfId="795" priority="796" stopIfTrue="1" operator="beginsWith" text="DP">
      <formula>LEFT(I14,LEN("DP"))="DP"</formula>
    </cfRule>
  </conditionalFormatting>
  <conditionalFormatting sqref="I13">
    <cfRule type="beginsWith" dxfId="794" priority="794" operator="beginsWith" text="FER">
      <formula>LEFT(I13,LEN("FER"))="FER"</formula>
    </cfRule>
    <cfRule type="beginsWith" dxfId="793" priority="795" operator="beginsWith" text="FRS">
      <formula>LEFT(I13,LEN("FRS"))="FRS"</formula>
    </cfRule>
  </conditionalFormatting>
  <conditionalFormatting sqref="I13">
    <cfRule type="beginsWith" dxfId="792" priority="793" operator="beginsWith" text="NT">
      <formula>LEFT(I13,LEN("NT"))="NT"</formula>
    </cfRule>
  </conditionalFormatting>
  <conditionalFormatting sqref="I13">
    <cfRule type="beginsWith" dxfId="791" priority="790" operator="beginsWith" text="ANT">
      <formula>LEFT(I13,LEN("ANT"))="ANT"</formula>
    </cfRule>
    <cfRule type="beginsWith" dxfId="790" priority="791" operator="beginsWith" text="FAL">
      <formula>LEFT(I13,LEN("FAL"))="FAL"</formula>
    </cfRule>
    <cfRule type="beginsWith" dxfId="789" priority="792" operator="beginsWith" text="OK">
      <formula>LEFT(I13,LEN("OK"))="OK"</formula>
    </cfRule>
  </conditionalFormatting>
  <conditionalFormatting sqref="I13">
    <cfRule type="beginsWith" dxfId="788" priority="789" operator="beginsWith" text="ATR">
      <formula>LEFT(I13,LEN("ATR"))="ATR"</formula>
    </cfRule>
  </conditionalFormatting>
  <conditionalFormatting sqref="I13">
    <cfRule type="beginsWith" dxfId="787" priority="788" operator="beginsWith" text="ATD">
      <formula>LEFT(I13,LEN("ATD"))="ATD"</formula>
    </cfRule>
  </conditionalFormatting>
  <conditionalFormatting sqref="I13">
    <cfRule type="beginsWith" dxfId="786" priority="787" operator="beginsWith" text="DP">
      <formula>LEFT(I13,LEN("DP"))="DP"</formula>
    </cfRule>
  </conditionalFormatting>
  <conditionalFormatting sqref="I16">
    <cfRule type="beginsWith" dxfId="785" priority="785" operator="beginsWith" text="FER">
      <formula>LEFT(I16,LEN("FER"))="FER"</formula>
    </cfRule>
    <cfRule type="beginsWith" dxfId="784" priority="786" operator="beginsWith" text="FRS">
      <formula>LEFT(I16,LEN("FRS"))="FRS"</formula>
    </cfRule>
  </conditionalFormatting>
  <conditionalFormatting sqref="I16">
    <cfRule type="beginsWith" dxfId="783" priority="784" operator="beginsWith" text="NT">
      <formula>LEFT(I16,LEN("NT"))="NT"</formula>
    </cfRule>
  </conditionalFormatting>
  <conditionalFormatting sqref="I16">
    <cfRule type="beginsWith" dxfId="782" priority="781" operator="beginsWith" text="ANT">
      <formula>LEFT(I16,LEN("ANT"))="ANT"</formula>
    </cfRule>
    <cfRule type="beginsWith" dxfId="781" priority="782" operator="beginsWith" text="FAL">
      <formula>LEFT(I16,LEN("FAL"))="FAL"</formula>
    </cfRule>
    <cfRule type="beginsWith" dxfId="780" priority="783" operator="beginsWith" text="OK">
      <formula>LEFT(I16,LEN("OK"))="OK"</formula>
    </cfRule>
  </conditionalFormatting>
  <conditionalFormatting sqref="I16">
    <cfRule type="beginsWith" dxfId="779" priority="780" operator="beginsWith" text="ATR">
      <formula>LEFT(I16,LEN("ATR"))="ATR"</formula>
    </cfRule>
  </conditionalFormatting>
  <conditionalFormatting sqref="I16">
    <cfRule type="beginsWith" dxfId="778" priority="779" operator="beginsWith" text="ATD">
      <formula>LEFT(I16,LEN("ATD"))="ATD"</formula>
    </cfRule>
  </conditionalFormatting>
  <conditionalFormatting sqref="I16">
    <cfRule type="beginsWith" dxfId="777" priority="778" operator="beginsWith" text="DP">
      <formula>LEFT(I16,LEN("DP"))="DP"</formula>
    </cfRule>
  </conditionalFormatting>
  <conditionalFormatting sqref="I15">
    <cfRule type="beginsWith" dxfId="776" priority="776" operator="beginsWith" text="FER">
      <formula>LEFT(I15,LEN("FER"))="FER"</formula>
    </cfRule>
    <cfRule type="beginsWith" dxfId="775" priority="777" operator="beginsWith" text="FRS">
      <formula>LEFT(I15,LEN("FRS"))="FRS"</formula>
    </cfRule>
  </conditionalFormatting>
  <conditionalFormatting sqref="I15">
    <cfRule type="beginsWith" dxfId="774" priority="775" operator="beginsWith" text="NT">
      <formula>LEFT(I15,LEN("NT"))="NT"</formula>
    </cfRule>
  </conditionalFormatting>
  <conditionalFormatting sqref="I15">
    <cfRule type="beginsWith" dxfId="773" priority="772" operator="beginsWith" text="ANT">
      <formula>LEFT(I15,LEN("ANT"))="ANT"</formula>
    </cfRule>
    <cfRule type="beginsWith" dxfId="772" priority="773" operator="beginsWith" text="FAL">
      <formula>LEFT(I15,LEN("FAL"))="FAL"</formula>
    </cfRule>
    <cfRule type="beginsWith" dxfId="771" priority="774" operator="beginsWith" text="OK">
      <formula>LEFT(I15,LEN("OK"))="OK"</formula>
    </cfRule>
  </conditionalFormatting>
  <conditionalFormatting sqref="I15">
    <cfRule type="beginsWith" dxfId="770" priority="771" operator="beginsWith" text="ATR">
      <formula>LEFT(I15,LEN("ATR"))="ATR"</formula>
    </cfRule>
  </conditionalFormatting>
  <conditionalFormatting sqref="I15">
    <cfRule type="beginsWith" dxfId="769" priority="770" operator="beginsWith" text="ATD">
      <formula>LEFT(I15,LEN("ATD"))="ATD"</formula>
    </cfRule>
  </conditionalFormatting>
  <conditionalFormatting sqref="I15">
    <cfRule type="beginsWith" dxfId="768" priority="769" operator="beginsWith" text="DP">
      <formula>LEFT(I15,LEN("DP"))="DP"</formula>
    </cfRule>
  </conditionalFormatting>
  <conditionalFormatting sqref="I18">
    <cfRule type="beginsWith" dxfId="767" priority="767" operator="beginsWith" text="FER">
      <formula>LEFT(I18,LEN("FER"))="FER"</formula>
    </cfRule>
    <cfRule type="beginsWith" dxfId="766" priority="768" operator="beginsWith" text="FRS">
      <formula>LEFT(I18,LEN("FRS"))="FRS"</formula>
    </cfRule>
  </conditionalFormatting>
  <conditionalFormatting sqref="I18">
    <cfRule type="beginsWith" dxfId="765" priority="766" operator="beginsWith" text="NT">
      <formula>LEFT(I18,LEN("NT"))="NT"</formula>
    </cfRule>
  </conditionalFormatting>
  <conditionalFormatting sqref="I18">
    <cfRule type="beginsWith" dxfId="764" priority="763" operator="beginsWith" text="ANT">
      <formula>LEFT(I18,LEN("ANT"))="ANT"</formula>
    </cfRule>
    <cfRule type="beginsWith" dxfId="763" priority="764" operator="beginsWith" text="FAL">
      <formula>LEFT(I18,LEN("FAL"))="FAL"</formula>
    </cfRule>
    <cfRule type="beginsWith" dxfId="762" priority="765" operator="beginsWith" text="OK">
      <formula>LEFT(I18,LEN("OK"))="OK"</formula>
    </cfRule>
  </conditionalFormatting>
  <conditionalFormatting sqref="I18">
    <cfRule type="beginsWith" dxfId="761" priority="762" operator="beginsWith" text="ATR">
      <formula>LEFT(I18,LEN("ATR"))="ATR"</formula>
    </cfRule>
  </conditionalFormatting>
  <conditionalFormatting sqref="I18">
    <cfRule type="beginsWith" dxfId="760" priority="761" operator="beginsWith" text="ATD">
      <formula>LEFT(I18,LEN("ATD"))="ATD"</formula>
    </cfRule>
  </conditionalFormatting>
  <conditionalFormatting sqref="I18">
    <cfRule type="beginsWith" dxfId="759" priority="760" stopIfTrue="1" operator="beginsWith" text="DP">
      <formula>LEFT(I18,LEN("DP"))="DP"</formula>
    </cfRule>
  </conditionalFormatting>
  <conditionalFormatting sqref="I17">
    <cfRule type="beginsWith" dxfId="758" priority="758" operator="beginsWith" text="FER">
      <formula>LEFT(I17,LEN("FER"))="FER"</formula>
    </cfRule>
    <cfRule type="beginsWith" dxfId="757" priority="759" operator="beginsWith" text="FRS">
      <formula>LEFT(I17,LEN("FRS"))="FRS"</formula>
    </cfRule>
  </conditionalFormatting>
  <conditionalFormatting sqref="I17">
    <cfRule type="beginsWith" dxfId="756" priority="757" operator="beginsWith" text="NT">
      <formula>LEFT(I17,LEN("NT"))="NT"</formula>
    </cfRule>
  </conditionalFormatting>
  <conditionalFormatting sqref="I17">
    <cfRule type="beginsWith" dxfId="755" priority="754" operator="beginsWith" text="ANT">
      <formula>LEFT(I17,LEN("ANT"))="ANT"</formula>
    </cfRule>
    <cfRule type="beginsWith" dxfId="754" priority="755" operator="beginsWith" text="FAL">
      <formula>LEFT(I17,LEN("FAL"))="FAL"</formula>
    </cfRule>
    <cfRule type="beginsWith" dxfId="753" priority="756" operator="beginsWith" text="OK">
      <formula>LEFT(I17,LEN("OK"))="OK"</formula>
    </cfRule>
  </conditionalFormatting>
  <conditionalFormatting sqref="I17">
    <cfRule type="beginsWith" dxfId="752" priority="753" operator="beginsWith" text="ATR">
      <formula>LEFT(I17,LEN("ATR"))="ATR"</formula>
    </cfRule>
  </conditionalFormatting>
  <conditionalFormatting sqref="I17">
    <cfRule type="beginsWith" dxfId="751" priority="752" operator="beginsWith" text="ATD">
      <formula>LEFT(I17,LEN("ATD"))="ATD"</formula>
    </cfRule>
  </conditionalFormatting>
  <conditionalFormatting sqref="I17">
    <cfRule type="beginsWith" dxfId="750" priority="751" operator="beginsWith" text="DP">
      <formula>LEFT(I17,LEN("DP"))="DP"</formula>
    </cfRule>
  </conditionalFormatting>
  <conditionalFormatting sqref="I20">
    <cfRule type="beginsWith" dxfId="749" priority="749" operator="beginsWith" text="FER">
      <formula>LEFT(I20,LEN("FER"))="FER"</formula>
    </cfRule>
    <cfRule type="beginsWith" dxfId="748" priority="750" operator="beginsWith" text="FRS">
      <formula>LEFT(I20,LEN("FRS"))="FRS"</formula>
    </cfRule>
  </conditionalFormatting>
  <conditionalFormatting sqref="I20">
    <cfRule type="beginsWith" dxfId="747" priority="748" operator="beginsWith" text="NT">
      <formula>LEFT(I20,LEN("NT"))="NT"</formula>
    </cfRule>
  </conditionalFormatting>
  <conditionalFormatting sqref="I20">
    <cfRule type="beginsWith" dxfId="746" priority="745" operator="beginsWith" text="ANT">
      <formula>LEFT(I20,LEN("ANT"))="ANT"</formula>
    </cfRule>
    <cfRule type="beginsWith" dxfId="745" priority="746" operator="beginsWith" text="FAL">
      <formula>LEFT(I20,LEN("FAL"))="FAL"</formula>
    </cfRule>
    <cfRule type="beginsWith" dxfId="744" priority="747" operator="beginsWith" text="OK">
      <formula>LEFT(I20,LEN("OK"))="OK"</formula>
    </cfRule>
  </conditionalFormatting>
  <conditionalFormatting sqref="I20">
    <cfRule type="beginsWith" dxfId="743" priority="744" operator="beginsWith" text="ATR">
      <formula>LEFT(I20,LEN("ATR"))="ATR"</formula>
    </cfRule>
  </conditionalFormatting>
  <conditionalFormatting sqref="I20">
    <cfRule type="beginsWith" dxfId="742" priority="743" operator="beginsWith" text="ATD">
      <formula>LEFT(I20,LEN("ATD"))="ATD"</formula>
    </cfRule>
  </conditionalFormatting>
  <conditionalFormatting sqref="I20">
    <cfRule type="beginsWith" dxfId="741" priority="742" operator="beginsWith" text="DP">
      <formula>LEFT(I20,LEN("DP"))="DP"</formula>
    </cfRule>
  </conditionalFormatting>
  <conditionalFormatting sqref="I19">
    <cfRule type="beginsWith" dxfId="740" priority="740" operator="beginsWith" text="FER">
      <formula>LEFT(I19,LEN("FER"))="FER"</formula>
    </cfRule>
    <cfRule type="beginsWith" dxfId="739" priority="741" operator="beginsWith" text="FRS">
      <formula>LEFT(I19,LEN("FRS"))="FRS"</formula>
    </cfRule>
  </conditionalFormatting>
  <conditionalFormatting sqref="I19">
    <cfRule type="beginsWith" dxfId="738" priority="739" operator="beginsWith" text="NT">
      <formula>LEFT(I19,LEN("NT"))="NT"</formula>
    </cfRule>
  </conditionalFormatting>
  <conditionalFormatting sqref="I19">
    <cfRule type="beginsWith" dxfId="737" priority="736" operator="beginsWith" text="ANT">
      <formula>LEFT(I19,LEN("ANT"))="ANT"</formula>
    </cfRule>
    <cfRule type="beginsWith" dxfId="736" priority="737" operator="beginsWith" text="FAL">
      <formula>LEFT(I19,LEN("FAL"))="FAL"</formula>
    </cfRule>
    <cfRule type="beginsWith" dxfId="735" priority="738" operator="beginsWith" text="OK">
      <formula>LEFT(I19,LEN("OK"))="OK"</formula>
    </cfRule>
  </conditionalFormatting>
  <conditionalFormatting sqref="I19">
    <cfRule type="beginsWith" dxfId="734" priority="735" operator="beginsWith" text="ATR">
      <formula>LEFT(I19,LEN("ATR"))="ATR"</formula>
    </cfRule>
  </conditionalFormatting>
  <conditionalFormatting sqref="I19">
    <cfRule type="beginsWith" dxfId="733" priority="734" operator="beginsWith" text="ATD">
      <formula>LEFT(I19,LEN("ATD"))="ATD"</formula>
    </cfRule>
  </conditionalFormatting>
  <conditionalFormatting sqref="I19">
    <cfRule type="beginsWith" dxfId="732" priority="733" operator="beginsWith" text="DP">
      <formula>LEFT(I19,LEN("DP"))="DP"</formula>
    </cfRule>
  </conditionalFormatting>
  <conditionalFormatting sqref="I22">
    <cfRule type="beginsWith" dxfId="731" priority="731" operator="beginsWith" text="FER">
      <formula>LEFT(I22,LEN("FER"))="FER"</formula>
    </cfRule>
    <cfRule type="beginsWith" dxfId="730" priority="732" operator="beginsWith" text="FRS">
      <formula>LEFT(I22,LEN("FRS"))="FRS"</formula>
    </cfRule>
  </conditionalFormatting>
  <conditionalFormatting sqref="I22">
    <cfRule type="beginsWith" dxfId="729" priority="730" operator="beginsWith" text="NT">
      <formula>LEFT(I22,LEN("NT"))="NT"</formula>
    </cfRule>
  </conditionalFormatting>
  <conditionalFormatting sqref="I22">
    <cfRule type="beginsWith" dxfId="728" priority="727" operator="beginsWith" text="ANT">
      <formula>LEFT(I22,LEN("ANT"))="ANT"</formula>
    </cfRule>
    <cfRule type="beginsWith" dxfId="727" priority="728" operator="beginsWith" text="FAL">
      <formula>LEFT(I22,LEN("FAL"))="FAL"</formula>
    </cfRule>
    <cfRule type="beginsWith" dxfId="726" priority="729" operator="beginsWith" text="OK">
      <formula>LEFT(I22,LEN("OK"))="OK"</formula>
    </cfRule>
  </conditionalFormatting>
  <conditionalFormatting sqref="I22">
    <cfRule type="beginsWith" dxfId="725" priority="726" operator="beginsWith" text="ATR">
      <formula>LEFT(I22,LEN("ATR"))="ATR"</formula>
    </cfRule>
  </conditionalFormatting>
  <conditionalFormatting sqref="I22">
    <cfRule type="beginsWith" dxfId="724" priority="725" operator="beginsWith" text="ATD">
      <formula>LEFT(I22,LEN("ATD"))="ATD"</formula>
    </cfRule>
  </conditionalFormatting>
  <conditionalFormatting sqref="I22">
    <cfRule type="beginsWith" dxfId="723" priority="724" stopIfTrue="1" operator="beginsWith" text="DP">
      <formula>LEFT(I22,LEN("DP"))="DP"</formula>
    </cfRule>
  </conditionalFormatting>
  <conditionalFormatting sqref="I21">
    <cfRule type="beginsWith" dxfId="722" priority="722" operator="beginsWith" text="FER">
      <formula>LEFT(I21,LEN("FER"))="FER"</formula>
    </cfRule>
    <cfRule type="beginsWith" dxfId="721" priority="723" operator="beginsWith" text="FRS">
      <formula>LEFT(I21,LEN("FRS"))="FRS"</formula>
    </cfRule>
  </conditionalFormatting>
  <conditionalFormatting sqref="I21">
    <cfRule type="beginsWith" dxfId="720" priority="721" operator="beginsWith" text="NT">
      <formula>LEFT(I21,LEN("NT"))="NT"</formula>
    </cfRule>
  </conditionalFormatting>
  <conditionalFormatting sqref="I21">
    <cfRule type="beginsWith" dxfId="719" priority="718" operator="beginsWith" text="ANT">
      <formula>LEFT(I21,LEN("ANT"))="ANT"</formula>
    </cfRule>
    <cfRule type="beginsWith" dxfId="718" priority="719" operator="beginsWith" text="FAL">
      <formula>LEFT(I21,LEN("FAL"))="FAL"</formula>
    </cfRule>
    <cfRule type="beginsWith" dxfId="717" priority="720" operator="beginsWith" text="OK">
      <formula>LEFT(I21,LEN("OK"))="OK"</formula>
    </cfRule>
  </conditionalFormatting>
  <conditionalFormatting sqref="I21">
    <cfRule type="beginsWith" dxfId="716" priority="717" operator="beginsWith" text="ATR">
      <formula>LEFT(I21,LEN("ATR"))="ATR"</formula>
    </cfRule>
  </conditionalFormatting>
  <conditionalFormatting sqref="I21">
    <cfRule type="beginsWith" dxfId="715" priority="716" operator="beginsWith" text="ATD">
      <formula>LEFT(I21,LEN("ATD"))="ATD"</formula>
    </cfRule>
  </conditionalFormatting>
  <conditionalFormatting sqref="I21">
    <cfRule type="beginsWith" dxfId="714" priority="715" operator="beginsWith" text="DP">
      <formula>LEFT(I21,LEN("DP"))="DP"</formula>
    </cfRule>
  </conditionalFormatting>
  <conditionalFormatting sqref="I24">
    <cfRule type="beginsWith" dxfId="713" priority="713" operator="beginsWith" text="FER">
      <formula>LEFT(I24,LEN("FER"))="FER"</formula>
    </cfRule>
    <cfRule type="beginsWith" dxfId="712" priority="714" operator="beginsWith" text="FRS">
      <formula>LEFT(I24,LEN("FRS"))="FRS"</formula>
    </cfRule>
  </conditionalFormatting>
  <conditionalFormatting sqref="I24">
    <cfRule type="beginsWith" dxfId="711" priority="712" operator="beginsWith" text="NT">
      <formula>LEFT(I24,LEN("NT"))="NT"</formula>
    </cfRule>
  </conditionalFormatting>
  <conditionalFormatting sqref="I24">
    <cfRule type="beginsWith" dxfId="710" priority="709" operator="beginsWith" text="ANT">
      <formula>LEFT(I24,LEN("ANT"))="ANT"</formula>
    </cfRule>
    <cfRule type="beginsWith" dxfId="709" priority="710" operator="beginsWith" text="FAL">
      <formula>LEFT(I24,LEN("FAL"))="FAL"</formula>
    </cfRule>
    <cfRule type="beginsWith" dxfId="708" priority="711" operator="beginsWith" text="OK">
      <formula>LEFT(I24,LEN("OK"))="OK"</formula>
    </cfRule>
  </conditionalFormatting>
  <conditionalFormatting sqref="I24">
    <cfRule type="beginsWith" dxfId="707" priority="708" operator="beginsWith" text="ATR">
      <formula>LEFT(I24,LEN("ATR"))="ATR"</formula>
    </cfRule>
  </conditionalFormatting>
  <conditionalFormatting sqref="I24">
    <cfRule type="beginsWith" dxfId="706" priority="707" operator="beginsWith" text="ATD">
      <formula>LEFT(I24,LEN("ATD"))="ATD"</formula>
    </cfRule>
  </conditionalFormatting>
  <conditionalFormatting sqref="I24">
    <cfRule type="beginsWith" dxfId="705" priority="706" operator="beginsWith" text="DP">
      <formula>LEFT(I24,LEN("DP"))="DP"</formula>
    </cfRule>
  </conditionalFormatting>
  <conditionalFormatting sqref="I23">
    <cfRule type="beginsWith" dxfId="704" priority="704" operator="beginsWith" text="FER">
      <formula>LEFT(I23,LEN("FER"))="FER"</formula>
    </cfRule>
    <cfRule type="beginsWith" dxfId="703" priority="705" operator="beginsWith" text="FRS">
      <formula>LEFT(I23,LEN("FRS"))="FRS"</formula>
    </cfRule>
  </conditionalFormatting>
  <conditionalFormatting sqref="I23">
    <cfRule type="beginsWith" dxfId="702" priority="703" operator="beginsWith" text="NT">
      <formula>LEFT(I23,LEN("NT"))="NT"</formula>
    </cfRule>
  </conditionalFormatting>
  <conditionalFormatting sqref="I23">
    <cfRule type="beginsWith" dxfId="701" priority="700" operator="beginsWith" text="ANT">
      <formula>LEFT(I23,LEN("ANT"))="ANT"</formula>
    </cfRule>
    <cfRule type="beginsWith" dxfId="700" priority="701" operator="beginsWith" text="FAL">
      <formula>LEFT(I23,LEN("FAL"))="FAL"</formula>
    </cfRule>
    <cfRule type="beginsWith" dxfId="699" priority="702" operator="beginsWith" text="OK">
      <formula>LEFT(I23,LEN("OK"))="OK"</formula>
    </cfRule>
  </conditionalFormatting>
  <conditionalFormatting sqref="I23">
    <cfRule type="beginsWith" dxfId="698" priority="699" operator="beginsWith" text="ATR">
      <formula>LEFT(I23,LEN("ATR"))="ATR"</formula>
    </cfRule>
  </conditionalFormatting>
  <conditionalFormatting sqref="I23">
    <cfRule type="beginsWith" dxfId="697" priority="698" operator="beginsWith" text="ATD">
      <formula>LEFT(I23,LEN("ATD"))="ATD"</formula>
    </cfRule>
  </conditionalFormatting>
  <conditionalFormatting sqref="I23">
    <cfRule type="beginsWith" dxfId="696" priority="697" operator="beginsWith" text="DP">
      <formula>LEFT(I23,LEN("DP"))="DP"</formula>
    </cfRule>
  </conditionalFormatting>
  <conditionalFormatting sqref="I26">
    <cfRule type="beginsWith" dxfId="695" priority="695" operator="beginsWith" text="FER">
      <formula>LEFT(I26,LEN("FER"))="FER"</formula>
    </cfRule>
    <cfRule type="beginsWith" dxfId="694" priority="696" operator="beginsWith" text="FRS">
      <formula>LEFT(I26,LEN("FRS"))="FRS"</formula>
    </cfRule>
  </conditionalFormatting>
  <conditionalFormatting sqref="I26">
    <cfRule type="beginsWith" dxfId="693" priority="694" operator="beginsWith" text="NT">
      <formula>LEFT(I26,LEN("NT"))="NT"</formula>
    </cfRule>
  </conditionalFormatting>
  <conditionalFormatting sqref="I26">
    <cfRule type="beginsWith" dxfId="692" priority="691" operator="beginsWith" text="ANT">
      <formula>LEFT(I26,LEN("ANT"))="ANT"</formula>
    </cfRule>
    <cfRule type="beginsWith" dxfId="691" priority="692" operator="beginsWith" text="FAL">
      <formula>LEFT(I26,LEN("FAL"))="FAL"</formula>
    </cfRule>
    <cfRule type="beginsWith" dxfId="690" priority="693" operator="beginsWith" text="OK">
      <formula>LEFT(I26,LEN("OK"))="OK"</formula>
    </cfRule>
  </conditionalFormatting>
  <conditionalFormatting sqref="I26">
    <cfRule type="beginsWith" dxfId="689" priority="690" operator="beginsWith" text="ATR">
      <formula>LEFT(I26,LEN("ATR"))="ATR"</formula>
    </cfRule>
  </conditionalFormatting>
  <conditionalFormatting sqref="I26">
    <cfRule type="beginsWith" dxfId="688" priority="689" operator="beginsWith" text="ATD">
      <formula>LEFT(I26,LEN("ATD"))="ATD"</formula>
    </cfRule>
  </conditionalFormatting>
  <conditionalFormatting sqref="I26">
    <cfRule type="beginsWith" dxfId="687" priority="688" stopIfTrue="1" operator="beginsWith" text="DP">
      <formula>LEFT(I26,LEN("DP"))="DP"</formula>
    </cfRule>
  </conditionalFormatting>
  <conditionalFormatting sqref="I25">
    <cfRule type="beginsWith" dxfId="686" priority="686" operator="beginsWith" text="FER">
      <formula>LEFT(I25,LEN("FER"))="FER"</formula>
    </cfRule>
    <cfRule type="beginsWith" dxfId="685" priority="687" operator="beginsWith" text="FRS">
      <formula>LEFT(I25,LEN("FRS"))="FRS"</formula>
    </cfRule>
  </conditionalFormatting>
  <conditionalFormatting sqref="I25">
    <cfRule type="beginsWith" dxfId="684" priority="685" operator="beginsWith" text="NT">
      <formula>LEFT(I25,LEN("NT"))="NT"</formula>
    </cfRule>
  </conditionalFormatting>
  <conditionalFormatting sqref="I25">
    <cfRule type="beginsWith" dxfId="683" priority="682" operator="beginsWith" text="ANT">
      <formula>LEFT(I25,LEN("ANT"))="ANT"</formula>
    </cfRule>
    <cfRule type="beginsWith" dxfId="682" priority="683" operator="beginsWith" text="FAL">
      <formula>LEFT(I25,LEN("FAL"))="FAL"</formula>
    </cfRule>
    <cfRule type="beginsWith" dxfId="681" priority="684" operator="beginsWith" text="OK">
      <formula>LEFT(I25,LEN("OK"))="OK"</formula>
    </cfRule>
  </conditionalFormatting>
  <conditionalFormatting sqref="I25">
    <cfRule type="beginsWith" dxfId="680" priority="681" operator="beginsWith" text="ATR">
      <formula>LEFT(I25,LEN("ATR"))="ATR"</formula>
    </cfRule>
  </conditionalFormatting>
  <conditionalFormatting sqref="I25">
    <cfRule type="beginsWith" dxfId="679" priority="680" operator="beginsWith" text="ATD">
      <formula>LEFT(I25,LEN("ATD"))="ATD"</formula>
    </cfRule>
  </conditionalFormatting>
  <conditionalFormatting sqref="I25">
    <cfRule type="beginsWith" dxfId="678" priority="679" operator="beginsWith" text="DP">
      <formula>LEFT(I25,LEN("DP"))="DP"</formula>
    </cfRule>
  </conditionalFormatting>
  <conditionalFormatting sqref="G29:I30">
    <cfRule type="expression" dxfId="677" priority="675">
      <formula>F27="FERIADO"</formula>
    </cfRule>
    <cfRule type="expression" dxfId="676" priority="676">
      <formula>F27="FÉRIAS"</formula>
    </cfRule>
    <cfRule type="expression" dxfId="675" priority="677">
      <formula>F27="ATESTADO"</formula>
    </cfRule>
    <cfRule type="expression" dxfId="674" priority="678">
      <formula>F27="NTRAB"</formula>
    </cfRule>
  </conditionalFormatting>
  <conditionalFormatting sqref="I27">
    <cfRule type="beginsWith" dxfId="673" priority="672" operator="beginsWith" text="DP">
      <formula>LEFT(I27,LEN("DP"))="DP"</formula>
    </cfRule>
    <cfRule type="beginsWith" dxfId="672" priority="673" operator="beginsWith" text="FER">
      <formula>LEFT(I27,LEN("FER"))="FER"</formula>
    </cfRule>
    <cfRule type="beginsWith" dxfId="671" priority="674" operator="beginsWith" text="FRS">
      <formula>LEFT(I27,LEN("FRS"))="FRS"</formula>
    </cfRule>
  </conditionalFormatting>
  <conditionalFormatting sqref="I27">
    <cfRule type="beginsWith" dxfId="670" priority="671" operator="beginsWith" text="NT">
      <formula>LEFT(I27,LEN("NT"))="NT"</formula>
    </cfRule>
  </conditionalFormatting>
  <conditionalFormatting sqref="I27">
    <cfRule type="beginsWith" dxfId="669" priority="668" operator="beginsWith" text="ANT">
      <formula>LEFT(I27,LEN("ANT"))="ANT"</formula>
    </cfRule>
    <cfRule type="beginsWith" dxfId="668" priority="669" operator="beginsWith" text="FAL">
      <formula>LEFT(I27,LEN("FAL"))="FAL"</formula>
    </cfRule>
    <cfRule type="beginsWith" dxfId="667" priority="670" operator="beginsWith" text="OK">
      <formula>LEFT(I27,LEN("OK"))="OK"</formula>
    </cfRule>
  </conditionalFormatting>
  <conditionalFormatting sqref="I27">
    <cfRule type="beginsWith" dxfId="666" priority="667" operator="beginsWith" text="ATR">
      <formula>LEFT(I27,LEN("ATR"))="ATR"</formula>
    </cfRule>
  </conditionalFormatting>
  <conditionalFormatting sqref="I27">
    <cfRule type="beginsWith" dxfId="665" priority="666" operator="beginsWith" text="ATD">
      <formula>LEFT(I27,LEN("ATD"))="ATD"</formula>
    </cfRule>
  </conditionalFormatting>
  <conditionalFormatting sqref="I28">
    <cfRule type="beginsWith" dxfId="664" priority="664" operator="beginsWith" text="FER">
      <formula>LEFT(I28,LEN("FER"))="FER"</formula>
    </cfRule>
    <cfRule type="beginsWith" dxfId="663" priority="665" operator="beginsWith" text="FRS">
      <formula>LEFT(I28,LEN("FRS"))="FRS"</formula>
    </cfRule>
  </conditionalFormatting>
  <conditionalFormatting sqref="I28">
    <cfRule type="beginsWith" dxfId="662" priority="663" operator="beginsWith" text="NT">
      <formula>LEFT(I28,LEN("NT"))="NT"</formula>
    </cfRule>
  </conditionalFormatting>
  <conditionalFormatting sqref="I28">
    <cfRule type="beginsWith" dxfId="661" priority="660" operator="beginsWith" text="ANT">
      <formula>LEFT(I28,LEN("ANT"))="ANT"</formula>
    </cfRule>
    <cfRule type="beginsWith" dxfId="660" priority="661" operator="beginsWith" text="FAL">
      <formula>LEFT(I28,LEN("FAL"))="FAL"</formula>
    </cfRule>
    <cfRule type="beginsWith" dxfId="659" priority="662" operator="beginsWith" text="OK">
      <formula>LEFT(I28,LEN("OK"))="OK"</formula>
    </cfRule>
  </conditionalFormatting>
  <conditionalFormatting sqref="I28">
    <cfRule type="beginsWith" dxfId="658" priority="659" operator="beginsWith" text="ATR">
      <formula>LEFT(I28,LEN("ATR"))="ATR"</formula>
    </cfRule>
  </conditionalFormatting>
  <conditionalFormatting sqref="I28">
    <cfRule type="beginsWith" dxfId="657" priority="658" operator="beginsWith" text="ATD">
      <formula>LEFT(I28,LEN("ATD"))="ATD"</formula>
    </cfRule>
  </conditionalFormatting>
  <conditionalFormatting sqref="I28">
    <cfRule type="beginsWith" dxfId="656" priority="657" stopIfTrue="1" operator="beginsWith" text="DP">
      <formula>LEFT(I28,LEN("DP"))="DP"</formula>
    </cfRule>
  </conditionalFormatting>
  <conditionalFormatting sqref="G31:I34">
    <cfRule type="expression" dxfId="655" priority="653">
      <formula>F31="FÉRIAS"</formula>
    </cfRule>
    <cfRule type="expression" dxfId="654" priority="654">
      <formula>F31="FERIADO"</formula>
    </cfRule>
    <cfRule type="expression" dxfId="653" priority="655">
      <formula>F31="ATESTADO"</formula>
    </cfRule>
    <cfRule type="expression" dxfId="652" priority="656">
      <formula>F31="NTRAB"</formula>
    </cfRule>
  </conditionalFormatting>
  <conditionalFormatting sqref="I36">
    <cfRule type="beginsWith" dxfId="651" priority="651" operator="beginsWith" text="FER">
      <formula>LEFT(I36,LEN("FER"))="FER"</formula>
    </cfRule>
    <cfRule type="beginsWith" dxfId="650" priority="652" operator="beginsWith" text="FRS">
      <formula>LEFT(I36,LEN("FRS"))="FRS"</formula>
    </cfRule>
  </conditionalFormatting>
  <conditionalFormatting sqref="I36">
    <cfRule type="beginsWith" dxfId="649" priority="650" operator="beginsWith" text="NT">
      <formula>LEFT(I36,LEN("NT"))="NT"</formula>
    </cfRule>
  </conditionalFormatting>
  <conditionalFormatting sqref="I36">
    <cfRule type="beginsWith" dxfId="648" priority="647" operator="beginsWith" text="ANT">
      <formula>LEFT(I36,LEN("ANT"))="ANT"</formula>
    </cfRule>
    <cfRule type="beginsWith" dxfId="647" priority="648" operator="beginsWith" text="FAL">
      <formula>LEFT(I36,LEN("FAL"))="FAL"</formula>
    </cfRule>
    <cfRule type="beginsWith" dxfId="646" priority="649" operator="beginsWith" text="OK">
      <formula>LEFT(I36,LEN("OK"))="OK"</formula>
    </cfRule>
  </conditionalFormatting>
  <conditionalFormatting sqref="I36">
    <cfRule type="beginsWith" dxfId="645" priority="646" operator="beginsWith" text="ATR">
      <formula>LEFT(I36,LEN("ATR"))="ATR"</formula>
    </cfRule>
  </conditionalFormatting>
  <conditionalFormatting sqref="I36">
    <cfRule type="beginsWith" dxfId="644" priority="645" operator="beginsWith" text="ATD">
      <formula>LEFT(I36,LEN("ATD"))="ATD"</formula>
    </cfRule>
  </conditionalFormatting>
  <conditionalFormatting sqref="I36">
    <cfRule type="beginsWith" dxfId="643" priority="644" operator="beginsWith" text="DP">
      <formula>LEFT(I36,LEN("DP"))="DP"</formula>
    </cfRule>
  </conditionalFormatting>
  <conditionalFormatting sqref="I35">
    <cfRule type="beginsWith" dxfId="642" priority="642" operator="beginsWith" text="FER">
      <formula>LEFT(I35,LEN("FER"))="FER"</formula>
    </cfRule>
    <cfRule type="beginsWith" dxfId="641" priority="643" operator="beginsWith" text="FRS">
      <formula>LEFT(I35,LEN("FRS"))="FRS"</formula>
    </cfRule>
  </conditionalFormatting>
  <conditionalFormatting sqref="I35">
    <cfRule type="beginsWith" dxfId="640" priority="641" operator="beginsWith" text="NT">
      <formula>LEFT(I35,LEN("NT"))="NT"</formula>
    </cfRule>
  </conditionalFormatting>
  <conditionalFormatting sqref="I35">
    <cfRule type="beginsWith" dxfId="639" priority="638" operator="beginsWith" text="ANT">
      <formula>LEFT(I35,LEN("ANT"))="ANT"</formula>
    </cfRule>
    <cfRule type="beginsWith" dxfId="638" priority="639" operator="beginsWith" text="FAL">
      <formula>LEFT(I35,LEN("FAL"))="FAL"</formula>
    </cfRule>
    <cfRule type="beginsWith" dxfId="637" priority="640" operator="beginsWith" text="OK">
      <formula>LEFT(I35,LEN("OK"))="OK"</formula>
    </cfRule>
  </conditionalFormatting>
  <conditionalFormatting sqref="I35">
    <cfRule type="beginsWith" dxfId="636" priority="637" operator="beginsWith" text="ATR">
      <formula>LEFT(I35,LEN("ATR"))="ATR"</formula>
    </cfRule>
  </conditionalFormatting>
  <conditionalFormatting sqref="I35">
    <cfRule type="beginsWith" dxfId="635" priority="636" operator="beginsWith" text="ATD">
      <formula>LEFT(I35,LEN("ATD"))="ATD"</formula>
    </cfRule>
  </conditionalFormatting>
  <conditionalFormatting sqref="I35">
    <cfRule type="beginsWith" dxfId="634" priority="635" operator="beginsWith" text="DP">
      <formula>LEFT(I35,LEN("DP"))="DP"</formula>
    </cfRule>
  </conditionalFormatting>
  <conditionalFormatting sqref="I38">
    <cfRule type="beginsWith" dxfId="633" priority="633" operator="beginsWith" text="FER">
      <formula>LEFT(I38,LEN("FER"))="FER"</formula>
    </cfRule>
    <cfRule type="beginsWith" dxfId="632" priority="634" operator="beginsWith" text="FRS">
      <formula>LEFT(I38,LEN("FRS"))="FRS"</formula>
    </cfRule>
  </conditionalFormatting>
  <conditionalFormatting sqref="I38">
    <cfRule type="beginsWith" dxfId="631" priority="632" operator="beginsWith" text="NT">
      <formula>LEFT(I38,LEN("NT"))="NT"</formula>
    </cfRule>
  </conditionalFormatting>
  <conditionalFormatting sqref="I38">
    <cfRule type="beginsWith" dxfId="630" priority="629" operator="beginsWith" text="ANT">
      <formula>LEFT(I38,LEN("ANT"))="ANT"</formula>
    </cfRule>
    <cfRule type="beginsWith" dxfId="629" priority="630" operator="beginsWith" text="FAL">
      <formula>LEFT(I38,LEN("FAL"))="FAL"</formula>
    </cfRule>
    <cfRule type="beginsWith" dxfId="628" priority="631" operator="beginsWith" text="OK">
      <formula>LEFT(I38,LEN("OK"))="OK"</formula>
    </cfRule>
  </conditionalFormatting>
  <conditionalFormatting sqref="I38">
    <cfRule type="beginsWith" dxfId="627" priority="628" operator="beginsWith" text="ATR">
      <formula>LEFT(I38,LEN("ATR"))="ATR"</formula>
    </cfRule>
  </conditionalFormatting>
  <conditionalFormatting sqref="I38">
    <cfRule type="beginsWith" dxfId="626" priority="627" operator="beginsWith" text="ATD">
      <formula>LEFT(I38,LEN("ATD"))="ATD"</formula>
    </cfRule>
  </conditionalFormatting>
  <conditionalFormatting sqref="I38">
    <cfRule type="beginsWith" dxfId="625" priority="626" stopIfTrue="1" operator="beginsWith" text="DP">
      <formula>LEFT(I38,LEN("DP"))="DP"</formula>
    </cfRule>
  </conditionalFormatting>
  <conditionalFormatting sqref="I37">
    <cfRule type="beginsWith" dxfId="624" priority="624" operator="beginsWith" text="FER">
      <formula>LEFT(I37,LEN("FER"))="FER"</formula>
    </cfRule>
    <cfRule type="beginsWith" dxfId="623" priority="625" operator="beginsWith" text="FRS">
      <formula>LEFT(I37,LEN("FRS"))="FRS"</formula>
    </cfRule>
  </conditionalFormatting>
  <conditionalFormatting sqref="I37">
    <cfRule type="beginsWith" dxfId="622" priority="623" operator="beginsWith" text="NT">
      <formula>LEFT(I37,LEN("NT"))="NT"</formula>
    </cfRule>
  </conditionalFormatting>
  <conditionalFormatting sqref="I37">
    <cfRule type="beginsWith" dxfId="621" priority="620" operator="beginsWith" text="ANT">
      <formula>LEFT(I37,LEN("ANT"))="ANT"</formula>
    </cfRule>
    <cfRule type="beginsWith" dxfId="620" priority="621" operator="beginsWith" text="FAL">
      <formula>LEFT(I37,LEN("FAL"))="FAL"</formula>
    </cfRule>
    <cfRule type="beginsWith" dxfId="619" priority="622" operator="beginsWith" text="OK">
      <formula>LEFT(I37,LEN("OK"))="OK"</formula>
    </cfRule>
  </conditionalFormatting>
  <conditionalFormatting sqref="I37">
    <cfRule type="beginsWith" dxfId="618" priority="619" operator="beginsWith" text="ATR">
      <formula>LEFT(I37,LEN("ATR"))="ATR"</formula>
    </cfRule>
  </conditionalFormatting>
  <conditionalFormatting sqref="I37">
    <cfRule type="beginsWith" dxfId="617" priority="618" operator="beginsWith" text="ATD">
      <formula>LEFT(I37,LEN("ATD"))="ATD"</formula>
    </cfRule>
  </conditionalFormatting>
  <conditionalFormatting sqref="I37">
    <cfRule type="beginsWith" dxfId="616" priority="617" operator="beginsWith" text="DP">
      <formula>LEFT(I37,LEN("DP"))="DP"</formula>
    </cfRule>
  </conditionalFormatting>
  <conditionalFormatting sqref="I40">
    <cfRule type="beginsWith" dxfId="615" priority="615" operator="beginsWith" text="FER">
      <formula>LEFT(I40,LEN("FER"))="FER"</formula>
    </cfRule>
    <cfRule type="beginsWith" dxfId="614" priority="616" operator="beginsWith" text="FRS">
      <formula>LEFT(I40,LEN("FRS"))="FRS"</formula>
    </cfRule>
  </conditionalFormatting>
  <conditionalFormatting sqref="I40">
    <cfRule type="beginsWith" dxfId="613" priority="614" operator="beginsWith" text="NT">
      <formula>LEFT(I40,LEN("NT"))="NT"</formula>
    </cfRule>
  </conditionalFormatting>
  <conditionalFormatting sqref="I40">
    <cfRule type="beginsWith" dxfId="612" priority="611" operator="beginsWith" text="ANT">
      <formula>LEFT(I40,LEN("ANT"))="ANT"</formula>
    </cfRule>
    <cfRule type="beginsWith" dxfId="611" priority="612" operator="beginsWith" text="FAL">
      <formula>LEFT(I40,LEN("FAL"))="FAL"</formula>
    </cfRule>
    <cfRule type="beginsWith" dxfId="610" priority="613" operator="beginsWith" text="OK">
      <formula>LEFT(I40,LEN("OK"))="OK"</formula>
    </cfRule>
  </conditionalFormatting>
  <conditionalFormatting sqref="I40">
    <cfRule type="beginsWith" dxfId="609" priority="610" operator="beginsWith" text="ATR">
      <formula>LEFT(I40,LEN("ATR"))="ATR"</formula>
    </cfRule>
  </conditionalFormatting>
  <conditionalFormatting sqref="I40">
    <cfRule type="beginsWith" dxfId="608" priority="609" operator="beginsWith" text="ATD">
      <formula>LEFT(I40,LEN("ATD"))="ATD"</formula>
    </cfRule>
  </conditionalFormatting>
  <conditionalFormatting sqref="I40">
    <cfRule type="beginsWith" dxfId="607" priority="608" operator="beginsWith" text="DP">
      <formula>LEFT(I40,LEN("DP"))="DP"</formula>
    </cfRule>
  </conditionalFormatting>
  <conditionalFormatting sqref="I39">
    <cfRule type="beginsWith" dxfId="606" priority="606" operator="beginsWith" text="FER">
      <formula>LEFT(I39,LEN("FER"))="FER"</formula>
    </cfRule>
    <cfRule type="beginsWith" dxfId="605" priority="607" operator="beginsWith" text="FRS">
      <formula>LEFT(I39,LEN("FRS"))="FRS"</formula>
    </cfRule>
  </conditionalFormatting>
  <conditionalFormatting sqref="I39">
    <cfRule type="beginsWith" dxfId="604" priority="605" operator="beginsWith" text="NT">
      <formula>LEFT(I39,LEN("NT"))="NT"</formula>
    </cfRule>
  </conditionalFormatting>
  <conditionalFormatting sqref="I39">
    <cfRule type="beginsWith" dxfId="603" priority="602" operator="beginsWith" text="ANT">
      <formula>LEFT(I39,LEN("ANT"))="ANT"</formula>
    </cfRule>
    <cfRule type="beginsWith" dxfId="602" priority="603" operator="beginsWith" text="FAL">
      <formula>LEFT(I39,LEN("FAL"))="FAL"</formula>
    </cfRule>
    <cfRule type="beginsWith" dxfId="601" priority="604" operator="beginsWith" text="OK">
      <formula>LEFT(I39,LEN("OK"))="OK"</formula>
    </cfRule>
  </conditionalFormatting>
  <conditionalFormatting sqref="I39">
    <cfRule type="beginsWith" dxfId="600" priority="601" operator="beginsWith" text="ATR">
      <formula>LEFT(I39,LEN("ATR"))="ATR"</formula>
    </cfRule>
  </conditionalFormatting>
  <conditionalFormatting sqref="I39">
    <cfRule type="beginsWith" dxfId="599" priority="600" operator="beginsWith" text="ATD">
      <formula>LEFT(I39,LEN("ATD"))="ATD"</formula>
    </cfRule>
  </conditionalFormatting>
  <conditionalFormatting sqref="I39">
    <cfRule type="beginsWith" dxfId="598" priority="599" operator="beginsWith" text="DP">
      <formula>LEFT(I39,LEN("DP"))="DP"</formula>
    </cfRule>
  </conditionalFormatting>
  <conditionalFormatting sqref="I42">
    <cfRule type="beginsWith" dxfId="597" priority="597" operator="beginsWith" text="FER">
      <formula>LEFT(I42,LEN("FER"))="FER"</formula>
    </cfRule>
    <cfRule type="beginsWith" dxfId="596" priority="598" operator="beginsWith" text="FRS">
      <formula>LEFT(I42,LEN("FRS"))="FRS"</formula>
    </cfRule>
  </conditionalFormatting>
  <conditionalFormatting sqref="I42">
    <cfRule type="beginsWith" dxfId="595" priority="596" operator="beginsWith" text="NT">
      <formula>LEFT(I42,LEN("NT"))="NT"</formula>
    </cfRule>
  </conditionalFormatting>
  <conditionalFormatting sqref="I42">
    <cfRule type="beginsWith" dxfId="594" priority="593" operator="beginsWith" text="ANT">
      <formula>LEFT(I42,LEN("ANT"))="ANT"</formula>
    </cfRule>
    <cfRule type="beginsWith" dxfId="593" priority="594" operator="beginsWith" text="FAL">
      <formula>LEFT(I42,LEN("FAL"))="FAL"</formula>
    </cfRule>
    <cfRule type="beginsWith" dxfId="592" priority="595" operator="beginsWith" text="OK">
      <formula>LEFT(I42,LEN("OK"))="OK"</formula>
    </cfRule>
  </conditionalFormatting>
  <conditionalFormatting sqref="I42">
    <cfRule type="beginsWith" dxfId="591" priority="592" operator="beginsWith" text="ATR">
      <formula>LEFT(I42,LEN("ATR"))="ATR"</formula>
    </cfRule>
  </conditionalFormatting>
  <conditionalFormatting sqref="I42">
    <cfRule type="beginsWith" dxfId="590" priority="591" operator="beginsWith" text="ATD">
      <formula>LEFT(I42,LEN("ATD"))="ATD"</formula>
    </cfRule>
  </conditionalFormatting>
  <conditionalFormatting sqref="I42">
    <cfRule type="beginsWith" dxfId="589" priority="590" stopIfTrue="1" operator="beginsWith" text="DP">
      <formula>LEFT(I42,LEN("DP"))="DP"</formula>
    </cfRule>
  </conditionalFormatting>
  <conditionalFormatting sqref="I41">
    <cfRule type="beginsWith" dxfId="588" priority="588" operator="beginsWith" text="FER">
      <formula>LEFT(I41,LEN("FER"))="FER"</formula>
    </cfRule>
    <cfRule type="beginsWith" dxfId="587" priority="589" operator="beginsWith" text="FRS">
      <formula>LEFT(I41,LEN("FRS"))="FRS"</formula>
    </cfRule>
  </conditionalFormatting>
  <conditionalFormatting sqref="I41">
    <cfRule type="beginsWith" dxfId="586" priority="587" operator="beginsWith" text="NT">
      <formula>LEFT(I41,LEN("NT"))="NT"</formula>
    </cfRule>
  </conditionalFormatting>
  <conditionalFormatting sqref="I41">
    <cfRule type="beginsWith" dxfId="585" priority="584" operator="beginsWith" text="ANT">
      <formula>LEFT(I41,LEN("ANT"))="ANT"</formula>
    </cfRule>
    <cfRule type="beginsWith" dxfId="584" priority="585" operator="beginsWith" text="FAL">
      <formula>LEFT(I41,LEN("FAL"))="FAL"</formula>
    </cfRule>
    <cfRule type="beginsWith" dxfId="583" priority="586" operator="beginsWith" text="OK">
      <formula>LEFT(I41,LEN("OK"))="OK"</formula>
    </cfRule>
  </conditionalFormatting>
  <conditionalFormatting sqref="I41">
    <cfRule type="beginsWith" dxfId="582" priority="583" operator="beginsWith" text="ATR">
      <formula>LEFT(I41,LEN("ATR"))="ATR"</formula>
    </cfRule>
  </conditionalFormatting>
  <conditionalFormatting sqref="I41">
    <cfRule type="beginsWith" dxfId="581" priority="582" operator="beginsWith" text="ATD">
      <formula>LEFT(I41,LEN("ATD"))="ATD"</formula>
    </cfRule>
  </conditionalFormatting>
  <conditionalFormatting sqref="I41">
    <cfRule type="beginsWith" dxfId="580" priority="581" operator="beginsWith" text="DP">
      <formula>LEFT(I41,LEN("DP"))="DP"</formula>
    </cfRule>
  </conditionalFormatting>
  <conditionalFormatting sqref="N4">
    <cfRule type="beginsWith" dxfId="579" priority="579" operator="beginsWith" text="FER">
      <formula>LEFT(N4,LEN("FER"))="FER"</formula>
    </cfRule>
    <cfRule type="beginsWith" dxfId="578" priority="580" operator="beginsWith" text="FRS">
      <formula>LEFT(N4,LEN("FRS"))="FRS"</formula>
    </cfRule>
  </conditionalFormatting>
  <conditionalFormatting sqref="N4">
    <cfRule type="beginsWith" dxfId="577" priority="578" operator="beginsWith" text="NT">
      <formula>LEFT(N4,LEN("NT"))="NT"</formula>
    </cfRule>
  </conditionalFormatting>
  <conditionalFormatting sqref="N4">
    <cfRule type="beginsWith" dxfId="576" priority="575" operator="beginsWith" text="ANT">
      <formula>LEFT(N4,LEN("ANT"))="ANT"</formula>
    </cfRule>
    <cfRule type="beginsWith" dxfId="575" priority="576" operator="beginsWith" text="FAL">
      <formula>LEFT(N4,LEN("FAL"))="FAL"</formula>
    </cfRule>
    <cfRule type="beginsWith" dxfId="574" priority="577" operator="beginsWith" text="OK">
      <formula>LEFT(N4,LEN("OK"))="OK"</formula>
    </cfRule>
  </conditionalFormatting>
  <conditionalFormatting sqref="N4">
    <cfRule type="beginsWith" dxfId="573" priority="574" operator="beginsWith" text="ATR">
      <formula>LEFT(N4,LEN("ATR"))="ATR"</formula>
    </cfRule>
  </conditionalFormatting>
  <conditionalFormatting sqref="N4">
    <cfRule type="beginsWith" dxfId="572" priority="573" operator="beginsWith" text="ATD">
      <formula>LEFT(N4,LEN("ATD"))="ATD"</formula>
    </cfRule>
  </conditionalFormatting>
  <conditionalFormatting sqref="N4">
    <cfRule type="beginsWith" dxfId="571" priority="572" operator="beginsWith" text="DP">
      <formula>LEFT(N4,LEN("DP"))="DP"</formula>
    </cfRule>
  </conditionalFormatting>
  <conditionalFormatting sqref="N3">
    <cfRule type="beginsWith" dxfId="570" priority="570" operator="beginsWith" text="FER">
      <formula>LEFT(N3,LEN("FER"))="FER"</formula>
    </cfRule>
    <cfRule type="beginsWith" dxfId="569" priority="571" operator="beginsWith" text="FRS">
      <formula>LEFT(N3,LEN("FRS"))="FRS"</formula>
    </cfRule>
  </conditionalFormatting>
  <conditionalFormatting sqref="N3">
    <cfRule type="beginsWith" dxfId="568" priority="569" operator="beginsWith" text="NT">
      <formula>LEFT(N3,LEN("NT"))="NT"</formula>
    </cfRule>
  </conditionalFormatting>
  <conditionalFormatting sqref="N3">
    <cfRule type="beginsWith" dxfId="567" priority="566" operator="beginsWith" text="ANT">
      <formula>LEFT(N3,LEN("ANT"))="ANT"</formula>
    </cfRule>
    <cfRule type="beginsWith" dxfId="566" priority="567" operator="beginsWith" text="FAL">
      <formula>LEFT(N3,LEN("FAL"))="FAL"</formula>
    </cfRule>
    <cfRule type="beginsWith" dxfId="565" priority="568" operator="beginsWith" text="OK">
      <formula>LEFT(N3,LEN("OK"))="OK"</formula>
    </cfRule>
  </conditionalFormatting>
  <conditionalFormatting sqref="N3">
    <cfRule type="beginsWith" dxfId="564" priority="565" operator="beginsWith" text="ATR">
      <formula>LEFT(N3,LEN("ATR"))="ATR"</formula>
    </cfRule>
  </conditionalFormatting>
  <conditionalFormatting sqref="N3">
    <cfRule type="beginsWith" dxfId="563" priority="564" operator="beginsWith" text="ATD">
      <formula>LEFT(N3,LEN("ATD"))="ATD"</formula>
    </cfRule>
  </conditionalFormatting>
  <conditionalFormatting sqref="N3">
    <cfRule type="beginsWith" dxfId="562" priority="563" operator="beginsWith" text="DP">
      <formula>LEFT(N3,LEN("DP"))="DP"</formula>
    </cfRule>
  </conditionalFormatting>
  <conditionalFormatting sqref="N6">
    <cfRule type="beginsWith" dxfId="561" priority="561" operator="beginsWith" text="FER">
      <formula>LEFT(N6,LEN("FER"))="FER"</formula>
    </cfRule>
    <cfRule type="beginsWith" dxfId="560" priority="562" operator="beginsWith" text="FRS">
      <formula>LEFT(N6,LEN("FRS"))="FRS"</formula>
    </cfRule>
  </conditionalFormatting>
  <conditionalFormatting sqref="N6">
    <cfRule type="beginsWith" dxfId="559" priority="560" operator="beginsWith" text="NT">
      <formula>LEFT(N6,LEN("NT"))="NT"</formula>
    </cfRule>
  </conditionalFormatting>
  <conditionalFormatting sqref="N6">
    <cfRule type="beginsWith" dxfId="558" priority="557" operator="beginsWith" text="ANT">
      <formula>LEFT(N6,LEN("ANT"))="ANT"</formula>
    </cfRule>
    <cfRule type="beginsWith" dxfId="557" priority="558" operator="beginsWith" text="FAL">
      <formula>LEFT(N6,LEN("FAL"))="FAL"</formula>
    </cfRule>
    <cfRule type="beginsWith" dxfId="556" priority="559" operator="beginsWith" text="OK">
      <formula>LEFT(N6,LEN("OK"))="OK"</formula>
    </cfRule>
  </conditionalFormatting>
  <conditionalFormatting sqref="N6">
    <cfRule type="beginsWith" dxfId="555" priority="556" operator="beginsWith" text="ATR">
      <formula>LEFT(N6,LEN("ATR"))="ATR"</formula>
    </cfRule>
  </conditionalFormatting>
  <conditionalFormatting sqref="N6">
    <cfRule type="beginsWith" dxfId="554" priority="555" operator="beginsWith" text="ATD">
      <formula>LEFT(N6,LEN("ATD"))="ATD"</formula>
    </cfRule>
  </conditionalFormatting>
  <conditionalFormatting sqref="N6">
    <cfRule type="beginsWith" dxfId="553" priority="554" stopIfTrue="1" operator="beginsWith" text="DP">
      <formula>LEFT(N6,LEN("DP"))="DP"</formula>
    </cfRule>
  </conditionalFormatting>
  <conditionalFormatting sqref="N5">
    <cfRule type="beginsWith" dxfId="552" priority="552" operator="beginsWith" text="FER">
      <formula>LEFT(N5,LEN("FER"))="FER"</formula>
    </cfRule>
    <cfRule type="beginsWith" dxfId="551" priority="553" operator="beginsWith" text="FRS">
      <formula>LEFT(N5,LEN("FRS"))="FRS"</formula>
    </cfRule>
  </conditionalFormatting>
  <conditionalFormatting sqref="N5">
    <cfRule type="beginsWith" dxfId="550" priority="551" operator="beginsWith" text="NT">
      <formula>LEFT(N5,LEN("NT"))="NT"</formula>
    </cfRule>
  </conditionalFormatting>
  <conditionalFormatting sqref="N5">
    <cfRule type="beginsWith" dxfId="549" priority="548" operator="beginsWith" text="ANT">
      <formula>LEFT(N5,LEN("ANT"))="ANT"</formula>
    </cfRule>
    <cfRule type="beginsWith" dxfId="548" priority="549" operator="beginsWith" text="FAL">
      <formula>LEFT(N5,LEN("FAL"))="FAL"</formula>
    </cfRule>
    <cfRule type="beginsWith" dxfId="547" priority="550" operator="beginsWith" text="OK">
      <formula>LEFT(N5,LEN("OK"))="OK"</formula>
    </cfRule>
  </conditionalFormatting>
  <conditionalFormatting sqref="N5">
    <cfRule type="beginsWith" dxfId="546" priority="547" operator="beginsWith" text="ATR">
      <formula>LEFT(N5,LEN("ATR"))="ATR"</formula>
    </cfRule>
  </conditionalFormatting>
  <conditionalFormatting sqref="N5">
    <cfRule type="beginsWith" dxfId="545" priority="546" operator="beginsWith" text="ATD">
      <formula>LEFT(N5,LEN("ATD"))="ATD"</formula>
    </cfRule>
  </conditionalFormatting>
  <conditionalFormatting sqref="N5">
    <cfRule type="beginsWith" dxfId="544" priority="545" operator="beginsWith" text="DP">
      <formula>LEFT(N5,LEN("DP"))="DP"</formula>
    </cfRule>
  </conditionalFormatting>
  <conditionalFormatting sqref="N8">
    <cfRule type="beginsWith" dxfId="543" priority="543" operator="beginsWith" text="FER">
      <formula>LEFT(N8,LEN("FER"))="FER"</formula>
    </cfRule>
    <cfRule type="beginsWith" dxfId="542" priority="544" operator="beginsWith" text="FRS">
      <formula>LEFT(N8,LEN("FRS"))="FRS"</formula>
    </cfRule>
  </conditionalFormatting>
  <conditionalFormatting sqref="N8">
    <cfRule type="beginsWith" dxfId="541" priority="542" operator="beginsWith" text="NT">
      <formula>LEFT(N8,LEN("NT"))="NT"</formula>
    </cfRule>
  </conditionalFormatting>
  <conditionalFormatting sqref="N8">
    <cfRule type="beginsWith" dxfId="540" priority="539" operator="beginsWith" text="ANT">
      <formula>LEFT(N8,LEN("ANT"))="ANT"</formula>
    </cfRule>
    <cfRule type="beginsWith" dxfId="539" priority="540" operator="beginsWith" text="FAL">
      <formula>LEFT(N8,LEN("FAL"))="FAL"</formula>
    </cfRule>
    <cfRule type="beginsWith" dxfId="538" priority="541" operator="beginsWith" text="OK">
      <formula>LEFT(N8,LEN("OK"))="OK"</formula>
    </cfRule>
  </conditionalFormatting>
  <conditionalFormatting sqref="N8">
    <cfRule type="beginsWith" dxfId="537" priority="538" operator="beginsWith" text="ATR">
      <formula>LEFT(N8,LEN("ATR"))="ATR"</formula>
    </cfRule>
  </conditionalFormatting>
  <conditionalFormatting sqref="N8">
    <cfRule type="beginsWith" dxfId="536" priority="537" operator="beginsWith" text="ATD">
      <formula>LEFT(N8,LEN("ATD"))="ATD"</formula>
    </cfRule>
  </conditionalFormatting>
  <conditionalFormatting sqref="N8">
    <cfRule type="beginsWith" dxfId="535" priority="536" operator="beginsWith" text="DP">
      <formula>LEFT(N8,LEN("DP"))="DP"</formula>
    </cfRule>
  </conditionalFormatting>
  <conditionalFormatting sqref="N7">
    <cfRule type="beginsWith" dxfId="534" priority="534" operator="beginsWith" text="FER">
      <formula>LEFT(N7,LEN("FER"))="FER"</formula>
    </cfRule>
    <cfRule type="beginsWith" dxfId="533" priority="535" operator="beginsWith" text="FRS">
      <formula>LEFT(N7,LEN("FRS"))="FRS"</formula>
    </cfRule>
  </conditionalFormatting>
  <conditionalFormatting sqref="N7">
    <cfRule type="beginsWith" dxfId="532" priority="533" operator="beginsWith" text="NT">
      <formula>LEFT(N7,LEN("NT"))="NT"</formula>
    </cfRule>
  </conditionalFormatting>
  <conditionalFormatting sqref="N7">
    <cfRule type="beginsWith" dxfId="531" priority="530" operator="beginsWith" text="ANT">
      <formula>LEFT(N7,LEN("ANT"))="ANT"</formula>
    </cfRule>
    <cfRule type="beginsWith" dxfId="530" priority="531" operator="beginsWith" text="FAL">
      <formula>LEFT(N7,LEN("FAL"))="FAL"</formula>
    </cfRule>
    <cfRule type="beginsWith" dxfId="529" priority="532" operator="beginsWith" text="OK">
      <formula>LEFT(N7,LEN("OK"))="OK"</formula>
    </cfRule>
  </conditionalFormatting>
  <conditionalFormatting sqref="N7">
    <cfRule type="beginsWith" dxfId="528" priority="529" operator="beginsWith" text="ATR">
      <formula>LEFT(N7,LEN("ATR"))="ATR"</formula>
    </cfRule>
  </conditionalFormatting>
  <conditionalFormatting sqref="N7">
    <cfRule type="beginsWith" dxfId="527" priority="528" operator="beginsWith" text="ATD">
      <formula>LEFT(N7,LEN("ATD"))="ATD"</formula>
    </cfRule>
  </conditionalFormatting>
  <conditionalFormatting sqref="N7">
    <cfRule type="beginsWith" dxfId="526" priority="527" operator="beginsWith" text="DP">
      <formula>LEFT(N7,LEN("DP"))="DP"</formula>
    </cfRule>
  </conditionalFormatting>
  <conditionalFormatting sqref="N10">
    <cfRule type="beginsWith" dxfId="525" priority="525" operator="beginsWith" text="FER">
      <formula>LEFT(N10,LEN("FER"))="FER"</formula>
    </cfRule>
    <cfRule type="beginsWith" dxfId="524" priority="526" operator="beginsWith" text="FRS">
      <formula>LEFT(N10,LEN("FRS"))="FRS"</formula>
    </cfRule>
  </conditionalFormatting>
  <conditionalFormatting sqref="N10">
    <cfRule type="beginsWith" dxfId="523" priority="524" operator="beginsWith" text="NT">
      <formula>LEFT(N10,LEN("NT"))="NT"</formula>
    </cfRule>
  </conditionalFormatting>
  <conditionalFormatting sqref="N10">
    <cfRule type="beginsWith" dxfId="522" priority="521" operator="beginsWith" text="ANT">
      <formula>LEFT(N10,LEN("ANT"))="ANT"</formula>
    </cfRule>
    <cfRule type="beginsWith" dxfId="521" priority="522" operator="beginsWith" text="FAL">
      <formula>LEFT(N10,LEN("FAL"))="FAL"</formula>
    </cfRule>
    <cfRule type="beginsWith" dxfId="520" priority="523" operator="beginsWith" text="OK">
      <formula>LEFT(N10,LEN("OK"))="OK"</formula>
    </cfRule>
  </conditionalFormatting>
  <conditionalFormatting sqref="N10">
    <cfRule type="beginsWith" dxfId="519" priority="520" operator="beginsWith" text="ATR">
      <formula>LEFT(N10,LEN("ATR"))="ATR"</formula>
    </cfRule>
  </conditionalFormatting>
  <conditionalFormatting sqref="N10">
    <cfRule type="beginsWith" dxfId="518" priority="519" operator="beginsWith" text="ATD">
      <formula>LEFT(N10,LEN("ATD"))="ATD"</formula>
    </cfRule>
  </conditionalFormatting>
  <conditionalFormatting sqref="N10">
    <cfRule type="beginsWith" dxfId="517" priority="518" stopIfTrue="1" operator="beginsWith" text="DP">
      <formula>LEFT(N10,LEN("DP"))="DP"</formula>
    </cfRule>
  </conditionalFormatting>
  <conditionalFormatting sqref="N9">
    <cfRule type="beginsWith" dxfId="516" priority="516" operator="beginsWith" text="FER">
      <formula>LEFT(N9,LEN("FER"))="FER"</formula>
    </cfRule>
    <cfRule type="beginsWith" dxfId="515" priority="517" operator="beginsWith" text="FRS">
      <formula>LEFT(N9,LEN("FRS"))="FRS"</formula>
    </cfRule>
  </conditionalFormatting>
  <conditionalFormatting sqref="N9">
    <cfRule type="beginsWith" dxfId="514" priority="515" operator="beginsWith" text="NT">
      <formula>LEFT(N9,LEN("NT"))="NT"</formula>
    </cfRule>
  </conditionalFormatting>
  <conditionalFormatting sqref="N9">
    <cfRule type="beginsWith" dxfId="513" priority="512" operator="beginsWith" text="ANT">
      <formula>LEFT(N9,LEN("ANT"))="ANT"</formula>
    </cfRule>
    <cfRule type="beginsWith" dxfId="512" priority="513" operator="beginsWith" text="FAL">
      <formula>LEFT(N9,LEN("FAL"))="FAL"</formula>
    </cfRule>
    <cfRule type="beginsWith" dxfId="511" priority="514" operator="beginsWith" text="OK">
      <formula>LEFT(N9,LEN("OK"))="OK"</formula>
    </cfRule>
  </conditionalFormatting>
  <conditionalFormatting sqref="N9">
    <cfRule type="beginsWith" dxfId="510" priority="511" operator="beginsWith" text="ATR">
      <formula>LEFT(N9,LEN("ATR"))="ATR"</formula>
    </cfRule>
  </conditionalFormatting>
  <conditionalFormatting sqref="N9">
    <cfRule type="beginsWith" dxfId="509" priority="510" operator="beginsWith" text="ATD">
      <formula>LEFT(N9,LEN("ATD"))="ATD"</formula>
    </cfRule>
  </conditionalFormatting>
  <conditionalFormatting sqref="N9">
    <cfRule type="beginsWith" dxfId="508" priority="509" operator="beginsWith" text="DP">
      <formula>LEFT(N9,LEN("DP"))="DP"</formula>
    </cfRule>
  </conditionalFormatting>
  <conditionalFormatting sqref="N12">
    <cfRule type="beginsWith" dxfId="507" priority="507" operator="beginsWith" text="FER">
      <formula>LEFT(N12,LEN("FER"))="FER"</formula>
    </cfRule>
    <cfRule type="beginsWith" dxfId="506" priority="508" operator="beginsWith" text="FRS">
      <formula>LEFT(N12,LEN("FRS"))="FRS"</formula>
    </cfRule>
  </conditionalFormatting>
  <conditionalFormatting sqref="N12">
    <cfRule type="beginsWith" dxfId="505" priority="506" operator="beginsWith" text="NT">
      <formula>LEFT(N12,LEN("NT"))="NT"</formula>
    </cfRule>
  </conditionalFormatting>
  <conditionalFormatting sqref="N12">
    <cfRule type="beginsWith" dxfId="504" priority="503" operator="beginsWith" text="ANT">
      <formula>LEFT(N12,LEN("ANT"))="ANT"</formula>
    </cfRule>
    <cfRule type="beginsWith" dxfId="503" priority="504" operator="beginsWith" text="FAL">
      <formula>LEFT(N12,LEN("FAL"))="FAL"</formula>
    </cfRule>
    <cfRule type="beginsWith" dxfId="502" priority="505" operator="beginsWith" text="OK">
      <formula>LEFT(N12,LEN("OK"))="OK"</formula>
    </cfRule>
  </conditionalFormatting>
  <conditionalFormatting sqref="N12">
    <cfRule type="beginsWith" dxfId="501" priority="502" operator="beginsWith" text="ATR">
      <formula>LEFT(N12,LEN("ATR"))="ATR"</formula>
    </cfRule>
  </conditionalFormatting>
  <conditionalFormatting sqref="N12">
    <cfRule type="beginsWith" dxfId="500" priority="501" operator="beginsWith" text="ATD">
      <formula>LEFT(N12,LEN("ATD"))="ATD"</formula>
    </cfRule>
  </conditionalFormatting>
  <conditionalFormatting sqref="N12">
    <cfRule type="beginsWith" dxfId="499" priority="500" operator="beginsWith" text="DP">
      <formula>LEFT(N12,LEN("DP"))="DP"</formula>
    </cfRule>
  </conditionalFormatting>
  <conditionalFormatting sqref="N11">
    <cfRule type="beginsWith" dxfId="498" priority="498" operator="beginsWith" text="FER">
      <formula>LEFT(N11,LEN("FER"))="FER"</formula>
    </cfRule>
    <cfRule type="beginsWith" dxfId="497" priority="499" operator="beginsWith" text="FRS">
      <formula>LEFT(N11,LEN("FRS"))="FRS"</formula>
    </cfRule>
  </conditionalFormatting>
  <conditionalFormatting sqref="N11">
    <cfRule type="beginsWith" dxfId="496" priority="497" operator="beginsWith" text="NT">
      <formula>LEFT(N11,LEN("NT"))="NT"</formula>
    </cfRule>
  </conditionalFormatting>
  <conditionalFormatting sqref="N11">
    <cfRule type="beginsWith" dxfId="495" priority="494" operator="beginsWith" text="ANT">
      <formula>LEFT(N11,LEN("ANT"))="ANT"</formula>
    </cfRule>
    <cfRule type="beginsWith" dxfId="494" priority="495" operator="beginsWith" text="FAL">
      <formula>LEFT(N11,LEN("FAL"))="FAL"</formula>
    </cfRule>
    <cfRule type="beginsWith" dxfId="493" priority="496" operator="beginsWith" text="OK">
      <formula>LEFT(N11,LEN("OK"))="OK"</formula>
    </cfRule>
  </conditionalFormatting>
  <conditionalFormatting sqref="N11">
    <cfRule type="beginsWith" dxfId="492" priority="493" operator="beginsWith" text="ATR">
      <formula>LEFT(N11,LEN("ATR"))="ATR"</formula>
    </cfRule>
  </conditionalFormatting>
  <conditionalFormatting sqref="N11">
    <cfRule type="beginsWith" dxfId="491" priority="492" operator="beginsWith" text="ATD">
      <formula>LEFT(N11,LEN("ATD"))="ATD"</formula>
    </cfRule>
  </conditionalFormatting>
  <conditionalFormatting sqref="N11">
    <cfRule type="beginsWith" dxfId="490" priority="491" operator="beginsWith" text="DP">
      <formula>LEFT(N11,LEN("DP"))="DP"</formula>
    </cfRule>
  </conditionalFormatting>
  <conditionalFormatting sqref="N14">
    <cfRule type="beginsWith" dxfId="489" priority="489" operator="beginsWith" text="FER">
      <formula>LEFT(N14,LEN("FER"))="FER"</formula>
    </cfRule>
    <cfRule type="beginsWith" dxfId="488" priority="490" operator="beginsWith" text="FRS">
      <formula>LEFT(N14,LEN("FRS"))="FRS"</formula>
    </cfRule>
  </conditionalFormatting>
  <conditionalFormatting sqref="N14">
    <cfRule type="beginsWith" dxfId="487" priority="488" operator="beginsWith" text="NT">
      <formula>LEFT(N14,LEN("NT"))="NT"</formula>
    </cfRule>
  </conditionalFormatting>
  <conditionalFormatting sqref="N14">
    <cfRule type="beginsWith" dxfId="486" priority="485" operator="beginsWith" text="ANT">
      <formula>LEFT(N14,LEN("ANT"))="ANT"</formula>
    </cfRule>
    <cfRule type="beginsWith" dxfId="485" priority="486" operator="beginsWith" text="FAL">
      <formula>LEFT(N14,LEN("FAL"))="FAL"</formula>
    </cfRule>
    <cfRule type="beginsWith" dxfId="484" priority="487" operator="beginsWith" text="OK">
      <formula>LEFT(N14,LEN("OK"))="OK"</formula>
    </cfRule>
  </conditionalFormatting>
  <conditionalFormatting sqref="N14">
    <cfRule type="beginsWith" dxfId="483" priority="484" operator="beginsWith" text="ATR">
      <formula>LEFT(N14,LEN("ATR"))="ATR"</formula>
    </cfRule>
  </conditionalFormatting>
  <conditionalFormatting sqref="N14">
    <cfRule type="beginsWith" dxfId="482" priority="483" operator="beginsWith" text="ATD">
      <formula>LEFT(N14,LEN("ATD"))="ATD"</formula>
    </cfRule>
  </conditionalFormatting>
  <conditionalFormatting sqref="N14">
    <cfRule type="beginsWith" dxfId="481" priority="482" stopIfTrue="1" operator="beginsWith" text="DP">
      <formula>LEFT(N14,LEN("DP"))="DP"</formula>
    </cfRule>
  </conditionalFormatting>
  <conditionalFormatting sqref="N13">
    <cfRule type="beginsWith" dxfId="480" priority="480" operator="beginsWith" text="FER">
      <formula>LEFT(N13,LEN("FER"))="FER"</formula>
    </cfRule>
    <cfRule type="beginsWith" dxfId="479" priority="481" operator="beginsWith" text="FRS">
      <formula>LEFT(N13,LEN("FRS"))="FRS"</formula>
    </cfRule>
  </conditionalFormatting>
  <conditionalFormatting sqref="N13">
    <cfRule type="beginsWith" dxfId="478" priority="479" operator="beginsWith" text="NT">
      <formula>LEFT(N13,LEN("NT"))="NT"</formula>
    </cfRule>
  </conditionalFormatting>
  <conditionalFormatting sqref="N13">
    <cfRule type="beginsWith" dxfId="477" priority="476" operator="beginsWith" text="ANT">
      <formula>LEFT(N13,LEN("ANT"))="ANT"</formula>
    </cfRule>
    <cfRule type="beginsWith" dxfId="476" priority="477" operator="beginsWith" text="FAL">
      <formula>LEFT(N13,LEN("FAL"))="FAL"</formula>
    </cfRule>
    <cfRule type="beginsWith" dxfId="475" priority="478" operator="beginsWith" text="OK">
      <formula>LEFT(N13,LEN("OK"))="OK"</formula>
    </cfRule>
  </conditionalFormatting>
  <conditionalFormatting sqref="N13">
    <cfRule type="beginsWith" dxfId="474" priority="475" operator="beginsWith" text="ATR">
      <formula>LEFT(N13,LEN("ATR"))="ATR"</formula>
    </cfRule>
  </conditionalFormatting>
  <conditionalFormatting sqref="N13">
    <cfRule type="beginsWith" dxfId="473" priority="474" operator="beginsWith" text="ATD">
      <formula>LEFT(N13,LEN("ATD"))="ATD"</formula>
    </cfRule>
  </conditionalFormatting>
  <conditionalFormatting sqref="N13">
    <cfRule type="beginsWith" dxfId="472" priority="473" operator="beginsWith" text="DP">
      <formula>LEFT(N13,LEN("DP"))="DP"</formula>
    </cfRule>
  </conditionalFormatting>
  <conditionalFormatting sqref="L17:N18">
    <cfRule type="expression" dxfId="471" priority="469">
      <formula>K15="FERIADO"</formula>
    </cfRule>
    <cfRule type="expression" dxfId="470" priority="470">
      <formula>K15="FÉRIAS"</formula>
    </cfRule>
    <cfRule type="expression" dxfId="469" priority="471">
      <formula>K15="ATESTADO"</formula>
    </cfRule>
    <cfRule type="expression" dxfId="468" priority="472">
      <formula>K15="NTRAB"</formula>
    </cfRule>
  </conditionalFormatting>
  <conditionalFormatting sqref="N15">
    <cfRule type="beginsWith" dxfId="467" priority="466" operator="beginsWith" text="DP">
      <formula>LEFT(N15,LEN("DP"))="DP"</formula>
    </cfRule>
    <cfRule type="beginsWith" dxfId="466" priority="467" operator="beginsWith" text="FER">
      <formula>LEFT(N15,LEN("FER"))="FER"</formula>
    </cfRule>
    <cfRule type="beginsWith" dxfId="465" priority="468" operator="beginsWith" text="FRS">
      <formula>LEFT(N15,LEN("FRS"))="FRS"</formula>
    </cfRule>
  </conditionalFormatting>
  <conditionalFormatting sqref="N15">
    <cfRule type="beginsWith" dxfId="464" priority="465" operator="beginsWith" text="NT">
      <formula>LEFT(N15,LEN("NT"))="NT"</formula>
    </cfRule>
  </conditionalFormatting>
  <conditionalFormatting sqref="N15">
    <cfRule type="beginsWith" dxfId="463" priority="462" operator="beginsWith" text="ANT">
      <formula>LEFT(N15,LEN("ANT"))="ANT"</formula>
    </cfRule>
    <cfRule type="beginsWith" dxfId="462" priority="463" operator="beginsWith" text="FAL">
      <formula>LEFT(N15,LEN("FAL"))="FAL"</formula>
    </cfRule>
    <cfRule type="beginsWith" dxfId="461" priority="464" operator="beginsWith" text="OK">
      <formula>LEFT(N15,LEN("OK"))="OK"</formula>
    </cfRule>
  </conditionalFormatting>
  <conditionalFormatting sqref="N15">
    <cfRule type="beginsWith" dxfId="460" priority="461" operator="beginsWith" text="ATR">
      <formula>LEFT(N15,LEN("ATR"))="ATR"</formula>
    </cfRule>
  </conditionalFormatting>
  <conditionalFormatting sqref="N15">
    <cfRule type="beginsWith" dxfId="459" priority="460" operator="beginsWith" text="ATD">
      <formula>LEFT(N15,LEN("ATD"))="ATD"</formula>
    </cfRule>
  </conditionalFormatting>
  <conditionalFormatting sqref="N16">
    <cfRule type="beginsWith" dxfId="458" priority="458" operator="beginsWith" text="FER">
      <formula>LEFT(N16,LEN("FER"))="FER"</formula>
    </cfRule>
    <cfRule type="beginsWith" dxfId="457" priority="459" operator="beginsWith" text="FRS">
      <formula>LEFT(N16,LEN("FRS"))="FRS"</formula>
    </cfRule>
  </conditionalFormatting>
  <conditionalFormatting sqref="N16">
    <cfRule type="beginsWith" dxfId="456" priority="457" operator="beginsWith" text="NT">
      <formula>LEFT(N16,LEN("NT"))="NT"</formula>
    </cfRule>
  </conditionalFormatting>
  <conditionalFormatting sqref="N16">
    <cfRule type="beginsWith" dxfId="455" priority="454" operator="beginsWith" text="ANT">
      <formula>LEFT(N16,LEN("ANT"))="ANT"</formula>
    </cfRule>
    <cfRule type="beginsWith" dxfId="454" priority="455" operator="beginsWith" text="FAL">
      <formula>LEFT(N16,LEN("FAL"))="FAL"</formula>
    </cfRule>
    <cfRule type="beginsWith" dxfId="453" priority="456" operator="beginsWith" text="OK">
      <formula>LEFT(N16,LEN("OK"))="OK"</formula>
    </cfRule>
  </conditionalFormatting>
  <conditionalFormatting sqref="N16">
    <cfRule type="beginsWith" dxfId="452" priority="453" operator="beginsWith" text="ATR">
      <formula>LEFT(N16,LEN("ATR"))="ATR"</formula>
    </cfRule>
  </conditionalFormatting>
  <conditionalFormatting sqref="N16">
    <cfRule type="beginsWith" dxfId="451" priority="452" operator="beginsWith" text="ATD">
      <formula>LEFT(N16,LEN("ATD"))="ATD"</formula>
    </cfRule>
  </conditionalFormatting>
  <conditionalFormatting sqref="N16">
    <cfRule type="beginsWith" dxfId="450" priority="451" stopIfTrue="1" operator="beginsWith" text="DP">
      <formula>LEFT(N16,LEN("DP"))="DP"</formula>
    </cfRule>
  </conditionalFormatting>
  <conditionalFormatting sqref="L19:N22">
    <cfRule type="expression" dxfId="449" priority="447">
      <formula>K19="FÉRIAS"</formula>
    </cfRule>
    <cfRule type="expression" dxfId="448" priority="448">
      <formula>K19="FERIADO"</formula>
    </cfRule>
    <cfRule type="expression" dxfId="447" priority="449">
      <formula>K19="ATESTADO"</formula>
    </cfRule>
    <cfRule type="expression" dxfId="446" priority="450">
      <formula>K19="NTRAB"</formula>
    </cfRule>
  </conditionalFormatting>
  <conditionalFormatting sqref="N24">
    <cfRule type="beginsWith" dxfId="445" priority="445" operator="beginsWith" text="FER">
      <formula>LEFT(N24,LEN("FER"))="FER"</formula>
    </cfRule>
    <cfRule type="beginsWith" dxfId="444" priority="446" operator="beginsWith" text="FRS">
      <formula>LEFT(N24,LEN("FRS"))="FRS"</formula>
    </cfRule>
  </conditionalFormatting>
  <conditionalFormatting sqref="N24">
    <cfRule type="beginsWith" dxfId="443" priority="444" operator="beginsWith" text="NT">
      <formula>LEFT(N24,LEN("NT"))="NT"</formula>
    </cfRule>
  </conditionalFormatting>
  <conditionalFormatting sqref="N24">
    <cfRule type="beginsWith" dxfId="442" priority="441" operator="beginsWith" text="ANT">
      <formula>LEFT(N24,LEN("ANT"))="ANT"</formula>
    </cfRule>
    <cfRule type="beginsWith" dxfId="441" priority="442" operator="beginsWith" text="FAL">
      <formula>LEFT(N24,LEN("FAL"))="FAL"</formula>
    </cfRule>
    <cfRule type="beginsWith" dxfId="440" priority="443" operator="beginsWith" text="OK">
      <formula>LEFT(N24,LEN("OK"))="OK"</formula>
    </cfRule>
  </conditionalFormatting>
  <conditionalFormatting sqref="N24">
    <cfRule type="beginsWith" dxfId="439" priority="440" operator="beginsWith" text="ATR">
      <formula>LEFT(N24,LEN("ATR"))="ATR"</formula>
    </cfRule>
  </conditionalFormatting>
  <conditionalFormatting sqref="N24">
    <cfRule type="beginsWith" dxfId="438" priority="439" operator="beginsWith" text="ATD">
      <formula>LEFT(N24,LEN("ATD"))="ATD"</formula>
    </cfRule>
  </conditionalFormatting>
  <conditionalFormatting sqref="N24">
    <cfRule type="beginsWith" dxfId="437" priority="438" operator="beginsWith" text="DP">
      <formula>LEFT(N24,LEN("DP"))="DP"</formula>
    </cfRule>
  </conditionalFormatting>
  <conditionalFormatting sqref="N23">
    <cfRule type="beginsWith" dxfId="436" priority="436" operator="beginsWith" text="FER">
      <formula>LEFT(N23,LEN("FER"))="FER"</formula>
    </cfRule>
    <cfRule type="beginsWith" dxfId="435" priority="437" operator="beginsWith" text="FRS">
      <formula>LEFT(N23,LEN("FRS"))="FRS"</formula>
    </cfRule>
  </conditionalFormatting>
  <conditionalFormatting sqref="N23">
    <cfRule type="beginsWith" dxfId="434" priority="435" operator="beginsWith" text="NT">
      <formula>LEFT(N23,LEN("NT"))="NT"</formula>
    </cfRule>
  </conditionalFormatting>
  <conditionalFormatting sqref="N23">
    <cfRule type="beginsWith" dxfId="433" priority="432" operator="beginsWith" text="ANT">
      <formula>LEFT(N23,LEN("ANT"))="ANT"</formula>
    </cfRule>
    <cfRule type="beginsWith" dxfId="432" priority="433" operator="beginsWith" text="FAL">
      <formula>LEFT(N23,LEN("FAL"))="FAL"</formula>
    </cfRule>
    <cfRule type="beginsWith" dxfId="431" priority="434" operator="beginsWith" text="OK">
      <formula>LEFT(N23,LEN("OK"))="OK"</formula>
    </cfRule>
  </conditionalFormatting>
  <conditionalFormatting sqref="N23">
    <cfRule type="beginsWith" dxfId="430" priority="431" operator="beginsWith" text="ATR">
      <formula>LEFT(N23,LEN("ATR"))="ATR"</formula>
    </cfRule>
  </conditionalFormatting>
  <conditionalFormatting sqref="N23">
    <cfRule type="beginsWith" dxfId="429" priority="430" operator="beginsWith" text="ATD">
      <formula>LEFT(N23,LEN("ATD"))="ATD"</formula>
    </cfRule>
  </conditionalFormatting>
  <conditionalFormatting sqref="N23">
    <cfRule type="beginsWith" dxfId="428" priority="429" operator="beginsWith" text="DP">
      <formula>LEFT(N23,LEN("DP"))="DP"</formula>
    </cfRule>
  </conditionalFormatting>
  <conditionalFormatting sqref="N26">
    <cfRule type="beginsWith" dxfId="427" priority="427" operator="beginsWith" text="FER">
      <formula>LEFT(N26,LEN("FER"))="FER"</formula>
    </cfRule>
    <cfRule type="beginsWith" dxfId="426" priority="428" operator="beginsWith" text="FRS">
      <formula>LEFT(N26,LEN("FRS"))="FRS"</formula>
    </cfRule>
  </conditionalFormatting>
  <conditionalFormatting sqref="N26">
    <cfRule type="beginsWith" dxfId="425" priority="426" operator="beginsWith" text="NT">
      <formula>LEFT(N26,LEN("NT"))="NT"</formula>
    </cfRule>
  </conditionalFormatting>
  <conditionalFormatting sqref="N26">
    <cfRule type="beginsWith" dxfId="424" priority="423" operator="beginsWith" text="ANT">
      <formula>LEFT(N26,LEN("ANT"))="ANT"</formula>
    </cfRule>
    <cfRule type="beginsWith" dxfId="423" priority="424" operator="beginsWith" text="FAL">
      <formula>LEFT(N26,LEN("FAL"))="FAL"</formula>
    </cfRule>
    <cfRule type="beginsWith" dxfId="422" priority="425" operator="beginsWith" text="OK">
      <formula>LEFT(N26,LEN("OK"))="OK"</formula>
    </cfRule>
  </conditionalFormatting>
  <conditionalFormatting sqref="N26">
    <cfRule type="beginsWith" dxfId="421" priority="422" operator="beginsWith" text="ATR">
      <formula>LEFT(N26,LEN("ATR"))="ATR"</formula>
    </cfRule>
  </conditionalFormatting>
  <conditionalFormatting sqref="N26">
    <cfRule type="beginsWith" dxfId="420" priority="421" operator="beginsWith" text="ATD">
      <formula>LEFT(N26,LEN("ATD"))="ATD"</formula>
    </cfRule>
  </conditionalFormatting>
  <conditionalFormatting sqref="N26">
    <cfRule type="beginsWith" dxfId="419" priority="420" stopIfTrue="1" operator="beginsWith" text="DP">
      <formula>LEFT(N26,LEN("DP"))="DP"</formula>
    </cfRule>
  </conditionalFormatting>
  <conditionalFormatting sqref="N25">
    <cfRule type="beginsWith" dxfId="418" priority="418" operator="beginsWith" text="FER">
      <formula>LEFT(N25,LEN("FER"))="FER"</formula>
    </cfRule>
    <cfRule type="beginsWith" dxfId="417" priority="419" operator="beginsWith" text="FRS">
      <formula>LEFT(N25,LEN("FRS"))="FRS"</formula>
    </cfRule>
  </conditionalFormatting>
  <conditionalFormatting sqref="N25">
    <cfRule type="beginsWith" dxfId="416" priority="417" operator="beginsWith" text="NT">
      <formula>LEFT(N25,LEN("NT"))="NT"</formula>
    </cfRule>
  </conditionalFormatting>
  <conditionalFormatting sqref="N25">
    <cfRule type="beginsWith" dxfId="415" priority="414" operator="beginsWith" text="ANT">
      <formula>LEFT(N25,LEN("ANT"))="ANT"</formula>
    </cfRule>
    <cfRule type="beginsWith" dxfId="414" priority="415" operator="beginsWith" text="FAL">
      <formula>LEFT(N25,LEN("FAL"))="FAL"</formula>
    </cfRule>
    <cfRule type="beginsWith" dxfId="413" priority="416" operator="beginsWith" text="OK">
      <formula>LEFT(N25,LEN("OK"))="OK"</formula>
    </cfRule>
  </conditionalFormatting>
  <conditionalFormatting sqref="N25">
    <cfRule type="beginsWith" dxfId="412" priority="413" operator="beginsWith" text="ATR">
      <formula>LEFT(N25,LEN("ATR"))="ATR"</formula>
    </cfRule>
  </conditionalFormatting>
  <conditionalFormatting sqref="N25">
    <cfRule type="beginsWith" dxfId="411" priority="412" operator="beginsWith" text="ATD">
      <formula>LEFT(N25,LEN("ATD"))="ATD"</formula>
    </cfRule>
  </conditionalFormatting>
  <conditionalFormatting sqref="N25">
    <cfRule type="beginsWith" dxfId="410" priority="411" operator="beginsWith" text="DP">
      <formula>LEFT(N25,LEN("DP"))="DP"</formula>
    </cfRule>
  </conditionalFormatting>
  <conditionalFormatting sqref="N28">
    <cfRule type="beginsWith" dxfId="409" priority="409" operator="beginsWith" text="FER">
      <formula>LEFT(N28,LEN("FER"))="FER"</formula>
    </cfRule>
    <cfRule type="beginsWith" dxfId="408" priority="410" operator="beginsWith" text="FRS">
      <formula>LEFT(N28,LEN("FRS"))="FRS"</formula>
    </cfRule>
  </conditionalFormatting>
  <conditionalFormatting sqref="N28">
    <cfRule type="beginsWith" dxfId="407" priority="408" operator="beginsWith" text="NT">
      <formula>LEFT(N28,LEN("NT"))="NT"</formula>
    </cfRule>
  </conditionalFormatting>
  <conditionalFormatting sqref="N28">
    <cfRule type="beginsWith" dxfId="406" priority="405" operator="beginsWith" text="ANT">
      <formula>LEFT(N28,LEN("ANT"))="ANT"</formula>
    </cfRule>
    <cfRule type="beginsWith" dxfId="405" priority="406" operator="beginsWith" text="FAL">
      <formula>LEFT(N28,LEN("FAL"))="FAL"</formula>
    </cfRule>
    <cfRule type="beginsWith" dxfId="404" priority="407" operator="beginsWith" text="OK">
      <formula>LEFT(N28,LEN("OK"))="OK"</formula>
    </cfRule>
  </conditionalFormatting>
  <conditionalFormatting sqref="N28">
    <cfRule type="beginsWith" dxfId="403" priority="404" operator="beginsWith" text="ATR">
      <formula>LEFT(N28,LEN("ATR"))="ATR"</formula>
    </cfRule>
  </conditionalFormatting>
  <conditionalFormatting sqref="N28">
    <cfRule type="beginsWith" dxfId="402" priority="403" operator="beginsWith" text="ATD">
      <formula>LEFT(N28,LEN("ATD"))="ATD"</formula>
    </cfRule>
  </conditionalFormatting>
  <conditionalFormatting sqref="N28">
    <cfRule type="beginsWith" dxfId="401" priority="402" operator="beginsWith" text="DP">
      <formula>LEFT(N28,LEN("DP"))="DP"</formula>
    </cfRule>
  </conditionalFormatting>
  <conditionalFormatting sqref="N27">
    <cfRule type="beginsWith" dxfId="400" priority="400" operator="beginsWith" text="FER">
      <formula>LEFT(N27,LEN("FER"))="FER"</formula>
    </cfRule>
    <cfRule type="beginsWith" dxfId="399" priority="401" operator="beginsWith" text="FRS">
      <formula>LEFT(N27,LEN("FRS"))="FRS"</formula>
    </cfRule>
  </conditionalFormatting>
  <conditionalFormatting sqref="N27">
    <cfRule type="beginsWith" dxfId="398" priority="399" operator="beginsWith" text="NT">
      <formula>LEFT(N27,LEN("NT"))="NT"</formula>
    </cfRule>
  </conditionalFormatting>
  <conditionalFormatting sqref="N27">
    <cfRule type="beginsWith" dxfId="397" priority="396" operator="beginsWith" text="ANT">
      <formula>LEFT(N27,LEN("ANT"))="ANT"</formula>
    </cfRule>
    <cfRule type="beginsWith" dxfId="396" priority="397" operator="beginsWith" text="FAL">
      <formula>LEFT(N27,LEN("FAL"))="FAL"</formula>
    </cfRule>
    <cfRule type="beginsWith" dxfId="395" priority="398" operator="beginsWith" text="OK">
      <formula>LEFT(N27,LEN("OK"))="OK"</formula>
    </cfRule>
  </conditionalFormatting>
  <conditionalFormatting sqref="N27">
    <cfRule type="beginsWith" dxfId="394" priority="395" operator="beginsWith" text="ATR">
      <formula>LEFT(N27,LEN("ATR"))="ATR"</formula>
    </cfRule>
  </conditionalFormatting>
  <conditionalFormatting sqref="N27">
    <cfRule type="beginsWith" dxfId="393" priority="394" operator="beginsWith" text="ATD">
      <formula>LEFT(N27,LEN("ATD"))="ATD"</formula>
    </cfRule>
  </conditionalFormatting>
  <conditionalFormatting sqref="N27">
    <cfRule type="beginsWith" dxfId="392" priority="393" operator="beginsWith" text="DP">
      <formula>LEFT(N27,LEN("DP"))="DP"</formula>
    </cfRule>
  </conditionalFormatting>
  <conditionalFormatting sqref="N30">
    <cfRule type="beginsWith" dxfId="391" priority="391" operator="beginsWith" text="FER">
      <formula>LEFT(N30,LEN("FER"))="FER"</formula>
    </cfRule>
    <cfRule type="beginsWith" dxfId="390" priority="392" operator="beginsWith" text="FRS">
      <formula>LEFT(N30,LEN("FRS"))="FRS"</formula>
    </cfRule>
  </conditionalFormatting>
  <conditionalFormatting sqref="N30">
    <cfRule type="beginsWith" dxfId="389" priority="390" operator="beginsWith" text="NT">
      <formula>LEFT(N30,LEN("NT"))="NT"</formula>
    </cfRule>
  </conditionalFormatting>
  <conditionalFormatting sqref="N30">
    <cfRule type="beginsWith" dxfId="388" priority="387" operator="beginsWith" text="ANT">
      <formula>LEFT(N30,LEN("ANT"))="ANT"</formula>
    </cfRule>
    <cfRule type="beginsWith" dxfId="387" priority="388" operator="beginsWith" text="FAL">
      <formula>LEFT(N30,LEN("FAL"))="FAL"</formula>
    </cfRule>
    <cfRule type="beginsWith" dxfId="386" priority="389" operator="beginsWith" text="OK">
      <formula>LEFT(N30,LEN("OK"))="OK"</formula>
    </cfRule>
  </conditionalFormatting>
  <conditionalFormatting sqref="N30">
    <cfRule type="beginsWith" dxfId="385" priority="386" operator="beginsWith" text="ATR">
      <formula>LEFT(N30,LEN("ATR"))="ATR"</formula>
    </cfRule>
  </conditionalFormatting>
  <conditionalFormatting sqref="N30">
    <cfRule type="beginsWith" dxfId="384" priority="385" operator="beginsWith" text="ATD">
      <formula>LEFT(N30,LEN("ATD"))="ATD"</formula>
    </cfRule>
  </conditionalFormatting>
  <conditionalFormatting sqref="N30">
    <cfRule type="beginsWith" dxfId="383" priority="384" stopIfTrue="1" operator="beginsWith" text="DP">
      <formula>LEFT(N30,LEN("DP"))="DP"</formula>
    </cfRule>
  </conditionalFormatting>
  <conditionalFormatting sqref="N29">
    <cfRule type="beginsWith" dxfId="382" priority="382" operator="beginsWith" text="FER">
      <formula>LEFT(N29,LEN("FER"))="FER"</formula>
    </cfRule>
    <cfRule type="beginsWith" dxfId="381" priority="383" operator="beginsWith" text="FRS">
      <formula>LEFT(N29,LEN("FRS"))="FRS"</formula>
    </cfRule>
  </conditionalFormatting>
  <conditionalFormatting sqref="N29">
    <cfRule type="beginsWith" dxfId="380" priority="381" operator="beginsWith" text="NT">
      <formula>LEFT(N29,LEN("NT"))="NT"</formula>
    </cfRule>
  </conditionalFormatting>
  <conditionalFormatting sqref="N29">
    <cfRule type="beginsWith" dxfId="379" priority="378" operator="beginsWith" text="ANT">
      <formula>LEFT(N29,LEN("ANT"))="ANT"</formula>
    </cfRule>
    <cfRule type="beginsWith" dxfId="378" priority="379" operator="beginsWith" text="FAL">
      <formula>LEFT(N29,LEN("FAL"))="FAL"</formula>
    </cfRule>
    <cfRule type="beginsWith" dxfId="377" priority="380" operator="beginsWith" text="OK">
      <formula>LEFT(N29,LEN("OK"))="OK"</formula>
    </cfRule>
  </conditionalFormatting>
  <conditionalFormatting sqref="N29">
    <cfRule type="beginsWith" dxfId="376" priority="377" operator="beginsWith" text="ATR">
      <formula>LEFT(N29,LEN("ATR"))="ATR"</formula>
    </cfRule>
  </conditionalFormatting>
  <conditionalFormatting sqref="N29">
    <cfRule type="beginsWith" dxfId="375" priority="376" operator="beginsWith" text="ATD">
      <formula>LEFT(N29,LEN("ATD"))="ATD"</formula>
    </cfRule>
  </conditionalFormatting>
  <conditionalFormatting sqref="N29">
    <cfRule type="beginsWith" dxfId="374" priority="375" operator="beginsWith" text="DP">
      <formula>LEFT(N29,LEN("DP"))="DP"</formula>
    </cfRule>
  </conditionalFormatting>
  <conditionalFormatting sqref="N32">
    <cfRule type="beginsWith" dxfId="373" priority="373" operator="beginsWith" text="FER">
      <formula>LEFT(N32,LEN("FER"))="FER"</formula>
    </cfRule>
    <cfRule type="beginsWith" dxfId="372" priority="374" operator="beginsWith" text="FRS">
      <formula>LEFT(N32,LEN("FRS"))="FRS"</formula>
    </cfRule>
  </conditionalFormatting>
  <conditionalFormatting sqref="N32">
    <cfRule type="beginsWith" dxfId="371" priority="372" operator="beginsWith" text="NT">
      <formula>LEFT(N32,LEN("NT"))="NT"</formula>
    </cfRule>
  </conditionalFormatting>
  <conditionalFormatting sqref="N32">
    <cfRule type="beginsWith" dxfId="370" priority="369" operator="beginsWith" text="ANT">
      <formula>LEFT(N32,LEN("ANT"))="ANT"</formula>
    </cfRule>
    <cfRule type="beginsWith" dxfId="369" priority="370" operator="beginsWith" text="FAL">
      <formula>LEFT(N32,LEN("FAL"))="FAL"</formula>
    </cfRule>
    <cfRule type="beginsWith" dxfId="368" priority="371" operator="beginsWith" text="OK">
      <formula>LEFT(N32,LEN("OK"))="OK"</formula>
    </cfRule>
  </conditionalFormatting>
  <conditionalFormatting sqref="N32">
    <cfRule type="beginsWith" dxfId="367" priority="368" operator="beginsWith" text="ATR">
      <formula>LEFT(N32,LEN("ATR"))="ATR"</formula>
    </cfRule>
  </conditionalFormatting>
  <conditionalFormatting sqref="N32">
    <cfRule type="beginsWith" dxfId="366" priority="367" operator="beginsWith" text="ATD">
      <formula>LEFT(N32,LEN("ATD"))="ATD"</formula>
    </cfRule>
  </conditionalFormatting>
  <conditionalFormatting sqref="N32">
    <cfRule type="beginsWith" dxfId="365" priority="366" operator="beginsWith" text="DP">
      <formula>LEFT(N32,LEN("DP"))="DP"</formula>
    </cfRule>
  </conditionalFormatting>
  <conditionalFormatting sqref="N31">
    <cfRule type="beginsWith" dxfId="364" priority="364" operator="beginsWith" text="FER">
      <formula>LEFT(N31,LEN("FER"))="FER"</formula>
    </cfRule>
    <cfRule type="beginsWith" dxfId="363" priority="365" operator="beginsWith" text="FRS">
      <formula>LEFT(N31,LEN("FRS"))="FRS"</formula>
    </cfRule>
  </conditionalFormatting>
  <conditionalFormatting sqref="N31">
    <cfRule type="beginsWith" dxfId="362" priority="363" operator="beginsWith" text="NT">
      <formula>LEFT(N31,LEN("NT"))="NT"</formula>
    </cfRule>
  </conditionalFormatting>
  <conditionalFormatting sqref="N31">
    <cfRule type="beginsWith" dxfId="361" priority="360" operator="beginsWith" text="ANT">
      <formula>LEFT(N31,LEN("ANT"))="ANT"</formula>
    </cfRule>
    <cfRule type="beginsWith" dxfId="360" priority="361" operator="beginsWith" text="FAL">
      <formula>LEFT(N31,LEN("FAL"))="FAL"</formula>
    </cfRule>
    <cfRule type="beginsWith" dxfId="359" priority="362" operator="beginsWith" text="OK">
      <formula>LEFT(N31,LEN("OK"))="OK"</formula>
    </cfRule>
  </conditionalFormatting>
  <conditionalFormatting sqref="N31">
    <cfRule type="beginsWith" dxfId="358" priority="359" operator="beginsWith" text="ATR">
      <formula>LEFT(N31,LEN("ATR"))="ATR"</formula>
    </cfRule>
  </conditionalFormatting>
  <conditionalFormatting sqref="N31">
    <cfRule type="beginsWith" dxfId="357" priority="358" operator="beginsWith" text="ATD">
      <formula>LEFT(N31,LEN("ATD"))="ATD"</formula>
    </cfRule>
  </conditionalFormatting>
  <conditionalFormatting sqref="N31">
    <cfRule type="beginsWith" dxfId="356" priority="357" operator="beginsWith" text="DP">
      <formula>LEFT(N31,LEN("DP"))="DP"</formula>
    </cfRule>
  </conditionalFormatting>
  <conditionalFormatting sqref="N34">
    <cfRule type="beginsWith" dxfId="355" priority="355" operator="beginsWith" text="FER">
      <formula>LEFT(N34,LEN("FER"))="FER"</formula>
    </cfRule>
    <cfRule type="beginsWith" dxfId="354" priority="356" operator="beginsWith" text="FRS">
      <formula>LEFT(N34,LEN("FRS"))="FRS"</formula>
    </cfRule>
  </conditionalFormatting>
  <conditionalFormatting sqref="N34">
    <cfRule type="beginsWith" dxfId="353" priority="354" operator="beginsWith" text="NT">
      <formula>LEFT(N34,LEN("NT"))="NT"</formula>
    </cfRule>
  </conditionalFormatting>
  <conditionalFormatting sqref="N34">
    <cfRule type="beginsWith" dxfId="352" priority="351" operator="beginsWith" text="ANT">
      <formula>LEFT(N34,LEN("ANT"))="ANT"</formula>
    </cfRule>
    <cfRule type="beginsWith" dxfId="351" priority="352" operator="beginsWith" text="FAL">
      <formula>LEFT(N34,LEN("FAL"))="FAL"</formula>
    </cfRule>
    <cfRule type="beginsWith" dxfId="350" priority="353" operator="beginsWith" text="OK">
      <formula>LEFT(N34,LEN("OK"))="OK"</formula>
    </cfRule>
  </conditionalFormatting>
  <conditionalFormatting sqref="N34">
    <cfRule type="beginsWith" dxfId="349" priority="350" operator="beginsWith" text="ATR">
      <formula>LEFT(N34,LEN("ATR"))="ATR"</formula>
    </cfRule>
  </conditionalFormatting>
  <conditionalFormatting sqref="N34">
    <cfRule type="beginsWith" dxfId="348" priority="349" operator="beginsWith" text="ATD">
      <formula>LEFT(N34,LEN("ATD"))="ATD"</formula>
    </cfRule>
  </conditionalFormatting>
  <conditionalFormatting sqref="N34">
    <cfRule type="beginsWith" dxfId="347" priority="348" stopIfTrue="1" operator="beginsWith" text="DP">
      <formula>LEFT(N34,LEN("DP"))="DP"</formula>
    </cfRule>
  </conditionalFormatting>
  <conditionalFormatting sqref="N33">
    <cfRule type="beginsWith" dxfId="346" priority="346" operator="beginsWith" text="FER">
      <formula>LEFT(N33,LEN("FER"))="FER"</formula>
    </cfRule>
    <cfRule type="beginsWith" dxfId="345" priority="347" operator="beginsWith" text="FRS">
      <formula>LEFT(N33,LEN("FRS"))="FRS"</formula>
    </cfRule>
  </conditionalFormatting>
  <conditionalFormatting sqref="N33">
    <cfRule type="beginsWith" dxfId="344" priority="345" operator="beginsWith" text="NT">
      <formula>LEFT(N33,LEN("NT"))="NT"</formula>
    </cfRule>
  </conditionalFormatting>
  <conditionalFormatting sqref="N33">
    <cfRule type="beginsWith" dxfId="343" priority="342" operator="beginsWith" text="ANT">
      <formula>LEFT(N33,LEN("ANT"))="ANT"</formula>
    </cfRule>
    <cfRule type="beginsWith" dxfId="342" priority="343" operator="beginsWith" text="FAL">
      <formula>LEFT(N33,LEN("FAL"))="FAL"</formula>
    </cfRule>
    <cfRule type="beginsWith" dxfId="341" priority="344" operator="beginsWith" text="OK">
      <formula>LEFT(N33,LEN("OK"))="OK"</formula>
    </cfRule>
  </conditionalFormatting>
  <conditionalFormatting sqref="N33">
    <cfRule type="beginsWith" dxfId="340" priority="341" operator="beginsWith" text="ATR">
      <formula>LEFT(N33,LEN("ATR"))="ATR"</formula>
    </cfRule>
  </conditionalFormatting>
  <conditionalFormatting sqref="N33">
    <cfRule type="beginsWith" dxfId="339" priority="340" operator="beginsWith" text="ATD">
      <formula>LEFT(N33,LEN("ATD"))="ATD"</formula>
    </cfRule>
  </conditionalFormatting>
  <conditionalFormatting sqref="N33">
    <cfRule type="beginsWith" dxfId="338" priority="339" operator="beginsWith" text="DP">
      <formula>LEFT(N33,LEN("DP"))="DP"</formula>
    </cfRule>
  </conditionalFormatting>
  <conditionalFormatting sqref="N36">
    <cfRule type="beginsWith" dxfId="337" priority="337" operator="beginsWith" text="FER">
      <formula>LEFT(N36,LEN("FER"))="FER"</formula>
    </cfRule>
    <cfRule type="beginsWith" dxfId="336" priority="338" operator="beginsWith" text="FRS">
      <formula>LEFT(N36,LEN("FRS"))="FRS"</formula>
    </cfRule>
  </conditionalFormatting>
  <conditionalFormatting sqref="N36">
    <cfRule type="beginsWith" dxfId="335" priority="336" operator="beginsWith" text="NT">
      <formula>LEFT(N36,LEN("NT"))="NT"</formula>
    </cfRule>
  </conditionalFormatting>
  <conditionalFormatting sqref="N36">
    <cfRule type="beginsWith" dxfId="334" priority="333" operator="beginsWith" text="ANT">
      <formula>LEFT(N36,LEN("ANT"))="ANT"</formula>
    </cfRule>
    <cfRule type="beginsWith" dxfId="333" priority="334" operator="beginsWith" text="FAL">
      <formula>LEFT(N36,LEN("FAL"))="FAL"</formula>
    </cfRule>
    <cfRule type="beginsWith" dxfId="332" priority="335" operator="beginsWith" text="OK">
      <formula>LEFT(N36,LEN("OK"))="OK"</formula>
    </cfRule>
  </conditionalFormatting>
  <conditionalFormatting sqref="N36">
    <cfRule type="beginsWith" dxfId="331" priority="332" operator="beginsWith" text="ATR">
      <formula>LEFT(N36,LEN("ATR"))="ATR"</formula>
    </cfRule>
  </conditionalFormatting>
  <conditionalFormatting sqref="N36">
    <cfRule type="beginsWith" dxfId="330" priority="331" operator="beginsWith" text="ATD">
      <formula>LEFT(N36,LEN("ATD"))="ATD"</formula>
    </cfRule>
  </conditionalFormatting>
  <conditionalFormatting sqref="N36">
    <cfRule type="beginsWith" dxfId="329" priority="330" operator="beginsWith" text="DP">
      <formula>LEFT(N36,LEN("DP"))="DP"</formula>
    </cfRule>
  </conditionalFormatting>
  <conditionalFormatting sqref="N35">
    <cfRule type="beginsWith" dxfId="328" priority="328" operator="beginsWith" text="FER">
      <formula>LEFT(N35,LEN("FER"))="FER"</formula>
    </cfRule>
    <cfRule type="beginsWith" dxfId="327" priority="329" operator="beginsWith" text="FRS">
      <formula>LEFT(N35,LEN("FRS"))="FRS"</formula>
    </cfRule>
  </conditionalFormatting>
  <conditionalFormatting sqref="N35">
    <cfRule type="beginsWith" dxfId="326" priority="327" operator="beginsWith" text="NT">
      <formula>LEFT(N35,LEN("NT"))="NT"</formula>
    </cfRule>
  </conditionalFormatting>
  <conditionalFormatting sqref="N35">
    <cfRule type="beginsWith" dxfId="325" priority="324" operator="beginsWith" text="ANT">
      <formula>LEFT(N35,LEN("ANT"))="ANT"</formula>
    </cfRule>
    <cfRule type="beginsWith" dxfId="324" priority="325" operator="beginsWith" text="FAL">
      <formula>LEFT(N35,LEN("FAL"))="FAL"</formula>
    </cfRule>
    <cfRule type="beginsWith" dxfId="323" priority="326" operator="beginsWith" text="OK">
      <formula>LEFT(N35,LEN("OK"))="OK"</formula>
    </cfRule>
  </conditionalFormatting>
  <conditionalFormatting sqref="N35">
    <cfRule type="beginsWith" dxfId="322" priority="323" operator="beginsWith" text="ATR">
      <formula>LEFT(N35,LEN("ATR"))="ATR"</formula>
    </cfRule>
  </conditionalFormatting>
  <conditionalFormatting sqref="N35">
    <cfRule type="beginsWith" dxfId="321" priority="322" operator="beginsWith" text="ATD">
      <formula>LEFT(N35,LEN("ATD"))="ATD"</formula>
    </cfRule>
  </conditionalFormatting>
  <conditionalFormatting sqref="N35">
    <cfRule type="beginsWith" dxfId="320" priority="321" operator="beginsWith" text="DP">
      <formula>LEFT(N35,LEN("DP"))="DP"</formula>
    </cfRule>
  </conditionalFormatting>
  <conditionalFormatting sqref="N38">
    <cfRule type="beginsWith" dxfId="319" priority="319" operator="beginsWith" text="FER">
      <formula>LEFT(N38,LEN("FER"))="FER"</formula>
    </cfRule>
    <cfRule type="beginsWith" dxfId="318" priority="320" operator="beginsWith" text="FRS">
      <formula>LEFT(N38,LEN("FRS"))="FRS"</formula>
    </cfRule>
  </conditionalFormatting>
  <conditionalFormatting sqref="N38">
    <cfRule type="beginsWith" dxfId="317" priority="318" operator="beginsWith" text="NT">
      <formula>LEFT(N38,LEN("NT"))="NT"</formula>
    </cfRule>
  </conditionalFormatting>
  <conditionalFormatting sqref="N38">
    <cfRule type="beginsWith" dxfId="316" priority="315" operator="beginsWith" text="ANT">
      <formula>LEFT(N38,LEN("ANT"))="ANT"</formula>
    </cfRule>
    <cfRule type="beginsWith" dxfId="315" priority="316" operator="beginsWith" text="FAL">
      <formula>LEFT(N38,LEN("FAL"))="FAL"</formula>
    </cfRule>
    <cfRule type="beginsWith" dxfId="314" priority="317" operator="beginsWith" text="OK">
      <formula>LEFT(N38,LEN("OK"))="OK"</formula>
    </cfRule>
  </conditionalFormatting>
  <conditionalFormatting sqref="N38">
    <cfRule type="beginsWith" dxfId="313" priority="314" operator="beginsWith" text="ATR">
      <formula>LEFT(N38,LEN("ATR"))="ATR"</formula>
    </cfRule>
  </conditionalFormatting>
  <conditionalFormatting sqref="N38">
    <cfRule type="beginsWith" dxfId="312" priority="313" operator="beginsWith" text="ATD">
      <formula>LEFT(N38,LEN("ATD"))="ATD"</formula>
    </cfRule>
  </conditionalFormatting>
  <conditionalFormatting sqref="N38">
    <cfRule type="beginsWith" dxfId="311" priority="312" stopIfTrue="1" operator="beginsWith" text="DP">
      <formula>LEFT(N38,LEN("DP"))="DP"</formula>
    </cfRule>
  </conditionalFormatting>
  <conditionalFormatting sqref="N37">
    <cfRule type="beginsWith" dxfId="310" priority="310" operator="beginsWith" text="FER">
      <formula>LEFT(N37,LEN("FER"))="FER"</formula>
    </cfRule>
    <cfRule type="beginsWith" dxfId="309" priority="311" operator="beginsWith" text="FRS">
      <formula>LEFT(N37,LEN("FRS"))="FRS"</formula>
    </cfRule>
  </conditionalFormatting>
  <conditionalFormatting sqref="N37">
    <cfRule type="beginsWith" dxfId="308" priority="309" operator="beginsWith" text="NT">
      <formula>LEFT(N37,LEN("NT"))="NT"</formula>
    </cfRule>
  </conditionalFormatting>
  <conditionalFormatting sqref="N37">
    <cfRule type="beginsWith" dxfId="307" priority="306" operator="beginsWith" text="ANT">
      <formula>LEFT(N37,LEN("ANT"))="ANT"</formula>
    </cfRule>
    <cfRule type="beginsWith" dxfId="306" priority="307" operator="beginsWith" text="FAL">
      <formula>LEFT(N37,LEN("FAL"))="FAL"</formula>
    </cfRule>
    <cfRule type="beginsWith" dxfId="305" priority="308" operator="beginsWith" text="OK">
      <formula>LEFT(N37,LEN("OK"))="OK"</formula>
    </cfRule>
  </conditionalFormatting>
  <conditionalFormatting sqref="N37">
    <cfRule type="beginsWith" dxfId="304" priority="305" operator="beginsWith" text="ATR">
      <formula>LEFT(N37,LEN("ATR"))="ATR"</formula>
    </cfRule>
  </conditionalFormatting>
  <conditionalFormatting sqref="N37">
    <cfRule type="beginsWith" dxfId="303" priority="304" operator="beginsWith" text="ATD">
      <formula>LEFT(N37,LEN("ATD"))="ATD"</formula>
    </cfRule>
  </conditionalFormatting>
  <conditionalFormatting sqref="N37">
    <cfRule type="beginsWith" dxfId="302" priority="303" operator="beginsWith" text="DP">
      <formula>LEFT(N37,LEN("DP"))="DP"</formula>
    </cfRule>
  </conditionalFormatting>
  <conditionalFormatting sqref="N40">
    <cfRule type="beginsWith" dxfId="301" priority="301" operator="beginsWith" text="FER">
      <formula>LEFT(N40,LEN("FER"))="FER"</formula>
    </cfRule>
    <cfRule type="beginsWith" dxfId="300" priority="302" operator="beginsWith" text="FRS">
      <formula>LEFT(N40,LEN("FRS"))="FRS"</formula>
    </cfRule>
  </conditionalFormatting>
  <conditionalFormatting sqref="N40">
    <cfRule type="beginsWith" dxfId="299" priority="300" operator="beginsWith" text="NT">
      <formula>LEFT(N40,LEN("NT"))="NT"</formula>
    </cfRule>
  </conditionalFormatting>
  <conditionalFormatting sqref="N40">
    <cfRule type="beginsWith" dxfId="298" priority="297" operator="beginsWith" text="ANT">
      <formula>LEFT(N40,LEN("ANT"))="ANT"</formula>
    </cfRule>
    <cfRule type="beginsWith" dxfId="297" priority="298" operator="beginsWith" text="FAL">
      <formula>LEFT(N40,LEN("FAL"))="FAL"</formula>
    </cfRule>
    <cfRule type="beginsWith" dxfId="296" priority="299" operator="beginsWith" text="OK">
      <formula>LEFT(N40,LEN("OK"))="OK"</formula>
    </cfRule>
  </conditionalFormatting>
  <conditionalFormatting sqref="N40">
    <cfRule type="beginsWith" dxfId="295" priority="296" operator="beginsWith" text="ATR">
      <formula>LEFT(N40,LEN("ATR"))="ATR"</formula>
    </cfRule>
  </conditionalFormatting>
  <conditionalFormatting sqref="N40">
    <cfRule type="beginsWith" dxfId="294" priority="295" operator="beginsWith" text="ATD">
      <formula>LEFT(N40,LEN("ATD"))="ATD"</formula>
    </cfRule>
  </conditionalFormatting>
  <conditionalFormatting sqref="N40">
    <cfRule type="beginsWith" dxfId="293" priority="294" operator="beginsWith" text="DP">
      <formula>LEFT(N40,LEN("DP"))="DP"</formula>
    </cfRule>
  </conditionalFormatting>
  <conditionalFormatting sqref="N39">
    <cfRule type="beginsWith" dxfId="292" priority="292" operator="beginsWith" text="FER">
      <formula>LEFT(N39,LEN("FER"))="FER"</formula>
    </cfRule>
    <cfRule type="beginsWith" dxfId="291" priority="293" operator="beginsWith" text="FRS">
      <formula>LEFT(N39,LEN("FRS"))="FRS"</formula>
    </cfRule>
  </conditionalFormatting>
  <conditionalFormatting sqref="N39">
    <cfRule type="beginsWith" dxfId="290" priority="291" operator="beginsWith" text="NT">
      <formula>LEFT(N39,LEN("NT"))="NT"</formula>
    </cfRule>
  </conditionalFormatting>
  <conditionalFormatting sqref="N39">
    <cfRule type="beginsWith" dxfId="289" priority="288" operator="beginsWith" text="ANT">
      <formula>LEFT(N39,LEN("ANT"))="ANT"</formula>
    </cfRule>
    <cfRule type="beginsWith" dxfId="288" priority="289" operator="beginsWith" text="FAL">
      <formula>LEFT(N39,LEN("FAL"))="FAL"</formula>
    </cfRule>
    <cfRule type="beginsWith" dxfId="287" priority="290" operator="beginsWith" text="OK">
      <formula>LEFT(N39,LEN("OK"))="OK"</formula>
    </cfRule>
  </conditionalFormatting>
  <conditionalFormatting sqref="N39">
    <cfRule type="beginsWith" dxfId="286" priority="287" operator="beginsWith" text="ATR">
      <formula>LEFT(N39,LEN("ATR"))="ATR"</formula>
    </cfRule>
  </conditionalFormatting>
  <conditionalFormatting sqref="N39">
    <cfRule type="beginsWith" dxfId="285" priority="286" operator="beginsWith" text="ATD">
      <formula>LEFT(N39,LEN("ATD"))="ATD"</formula>
    </cfRule>
  </conditionalFormatting>
  <conditionalFormatting sqref="N39">
    <cfRule type="beginsWith" dxfId="284" priority="285" operator="beginsWith" text="DP">
      <formula>LEFT(N39,LEN("DP"))="DP"</formula>
    </cfRule>
  </conditionalFormatting>
  <conditionalFormatting sqref="N42">
    <cfRule type="beginsWith" dxfId="283" priority="283" operator="beginsWith" text="FER">
      <formula>LEFT(N42,LEN("FER"))="FER"</formula>
    </cfRule>
    <cfRule type="beginsWith" dxfId="282" priority="284" operator="beginsWith" text="FRS">
      <formula>LEFT(N42,LEN("FRS"))="FRS"</formula>
    </cfRule>
  </conditionalFormatting>
  <conditionalFormatting sqref="N42">
    <cfRule type="beginsWith" dxfId="281" priority="282" operator="beginsWith" text="NT">
      <formula>LEFT(N42,LEN("NT"))="NT"</formula>
    </cfRule>
  </conditionalFormatting>
  <conditionalFormatting sqref="N42">
    <cfRule type="beginsWith" dxfId="280" priority="279" operator="beginsWith" text="ANT">
      <formula>LEFT(N42,LEN("ANT"))="ANT"</formula>
    </cfRule>
    <cfRule type="beginsWith" dxfId="279" priority="280" operator="beginsWith" text="FAL">
      <formula>LEFT(N42,LEN("FAL"))="FAL"</formula>
    </cfRule>
    <cfRule type="beginsWith" dxfId="278" priority="281" operator="beginsWith" text="OK">
      <formula>LEFT(N42,LEN("OK"))="OK"</formula>
    </cfRule>
  </conditionalFormatting>
  <conditionalFormatting sqref="N42">
    <cfRule type="beginsWith" dxfId="277" priority="278" operator="beginsWith" text="ATR">
      <formula>LEFT(N42,LEN("ATR"))="ATR"</formula>
    </cfRule>
  </conditionalFormatting>
  <conditionalFormatting sqref="N42">
    <cfRule type="beginsWith" dxfId="276" priority="277" operator="beginsWith" text="ATD">
      <formula>LEFT(N42,LEN("ATD"))="ATD"</formula>
    </cfRule>
  </conditionalFormatting>
  <conditionalFormatting sqref="N42">
    <cfRule type="beginsWith" dxfId="275" priority="276" stopIfTrue="1" operator="beginsWith" text="DP">
      <formula>LEFT(N42,LEN("DP"))="DP"</formula>
    </cfRule>
  </conditionalFormatting>
  <conditionalFormatting sqref="N41">
    <cfRule type="beginsWith" dxfId="274" priority="274" operator="beginsWith" text="FER">
      <formula>LEFT(N41,LEN("FER"))="FER"</formula>
    </cfRule>
    <cfRule type="beginsWith" dxfId="273" priority="275" operator="beginsWith" text="FRS">
      <formula>LEFT(N41,LEN("FRS"))="FRS"</formula>
    </cfRule>
  </conditionalFormatting>
  <conditionalFormatting sqref="N41">
    <cfRule type="beginsWith" dxfId="272" priority="273" operator="beginsWith" text="NT">
      <formula>LEFT(N41,LEN("NT"))="NT"</formula>
    </cfRule>
  </conditionalFormatting>
  <conditionalFormatting sqref="N41">
    <cfRule type="beginsWith" dxfId="271" priority="270" operator="beginsWith" text="ANT">
      <formula>LEFT(N41,LEN("ANT"))="ANT"</formula>
    </cfRule>
    <cfRule type="beginsWith" dxfId="270" priority="271" operator="beginsWith" text="FAL">
      <formula>LEFT(N41,LEN("FAL"))="FAL"</formula>
    </cfRule>
    <cfRule type="beginsWith" dxfId="269" priority="272" operator="beginsWith" text="OK">
      <formula>LEFT(N41,LEN("OK"))="OK"</formula>
    </cfRule>
  </conditionalFormatting>
  <conditionalFormatting sqref="N41">
    <cfRule type="beginsWith" dxfId="268" priority="269" operator="beginsWith" text="ATR">
      <formula>LEFT(N41,LEN("ATR"))="ATR"</formula>
    </cfRule>
  </conditionalFormatting>
  <conditionalFormatting sqref="N41">
    <cfRule type="beginsWith" dxfId="267" priority="268" operator="beginsWith" text="ATD">
      <formula>LEFT(N41,LEN("ATD"))="ATD"</formula>
    </cfRule>
  </conditionalFormatting>
  <conditionalFormatting sqref="N41">
    <cfRule type="beginsWith" dxfId="266" priority="267" operator="beginsWith" text="DP">
      <formula>LEFT(N41,LEN("DP"))="DP"</formula>
    </cfRule>
  </conditionalFormatting>
  <conditionalFormatting sqref="L45:N46">
    <cfRule type="expression" dxfId="265" priority="263">
      <formula>K43="FERIADO"</formula>
    </cfRule>
    <cfRule type="expression" dxfId="264" priority="264">
      <formula>K43="FÉRIAS"</formula>
    </cfRule>
    <cfRule type="expression" dxfId="263" priority="265">
      <formula>K43="ATESTADO"</formula>
    </cfRule>
    <cfRule type="expression" dxfId="262" priority="266">
      <formula>K43="NTRAB"</formula>
    </cfRule>
  </conditionalFormatting>
  <conditionalFormatting sqref="N43">
    <cfRule type="beginsWith" dxfId="261" priority="260" operator="beginsWith" text="DP">
      <formula>LEFT(N43,LEN("DP"))="DP"</formula>
    </cfRule>
    <cfRule type="beginsWith" dxfId="260" priority="261" operator="beginsWith" text="FER">
      <formula>LEFT(N43,LEN("FER"))="FER"</formula>
    </cfRule>
    <cfRule type="beginsWith" dxfId="259" priority="262" operator="beginsWith" text="FRS">
      <formula>LEFT(N43,LEN("FRS"))="FRS"</formula>
    </cfRule>
  </conditionalFormatting>
  <conditionalFormatting sqref="N43">
    <cfRule type="beginsWith" dxfId="258" priority="259" operator="beginsWith" text="NT">
      <formula>LEFT(N43,LEN("NT"))="NT"</formula>
    </cfRule>
  </conditionalFormatting>
  <conditionalFormatting sqref="N43">
    <cfRule type="beginsWith" dxfId="257" priority="256" operator="beginsWith" text="ANT">
      <formula>LEFT(N43,LEN("ANT"))="ANT"</formula>
    </cfRule>
    <cfRule type="beginsWith" dxfId="256" priority="257" operator="beginsWith" text="FAL">
      <formula>LEFT(N43,LEN("FAL"))="FAL"</formula>
    </cfRule>
    <cfRule type="beginsWith" dxfId="255" priority="258" operator="beginsWith" text="OK">
      <formula>LEFT(N43,LEN("OK"))="OK"</formula>
    </cfRule>
  </conditionalFormatting>
  <conditionalFormatting sqref="N43">
    <cfRule type="beginsWith" dxfId="254" priority="255" operator="beginsWith" text="ATR">
      <formula>LEFT(N43,LEN("ATR"))="ATR"</formula>
    </cfRule>
  </conditionalFormatting>
  <conditionalFormatting sqref="N43">
    <cfRule type="beginsWith" dxfId="253" priority="254" operator="beginsWith" text="ATD">
      <formula>LEFT(N43,LEN("ATD"))="ATD"</formula>
    </cfRule>
  </conditionalFormatting>
  <conditionalFormatting sqref="N44">
    <cfRule type="beginsWith" dxfId="252" priority="252" operator="beginsWith" text="FER">
      <formula>LEFT(N44,LEN("FER"))="FER"</formula>
    </cfRule>
    <cfRule type="beginsWith" dxfId="251" priority="253" operator="beginsWith" text="FRS">
      <formula>LEFT(N44,LEN("FRS"))="FRS"</formula>
    </cfRule>
  </conditionalFormatting>
  <conditionalFormatting sqref="N44">
    <cfRule type="beginsWith" dxfId="250" priority="251" operator="beginsWith" text="NT">
      <formula>LEFT(N44,LEN("NT"))="NT"</formula>
    </cfRule>
  </conditionalFormatting>
  <conditionalFormatting sqref="N44">
    <cfRule type="beginsWith" dxfId="249" priority="248" operator="beginsWith" text="ANT">
      <formula>LEFT(N44,LEN("ANT"))="ANT"</formula>
    </cfRule>
    <cfRule type="beginsWith" dxfId="248" priority="249" operator="beginsWith" text="FAL">
      <formula>LEFT(N44,LEN("FAL"))="FAL"</formula>
    </cfRule>
    <cfRule type="beginsWith" dxfId="247" priority="250" operator="beginsWith" text="OK">
      <formula>LEFT(N44,LEN("OK"))="OK"</formula>
    </cfRule>
  </conditionalFormatting>
  <conditionalFormatting sqref="N44">
    <cfRule type="beginsWith" dxfId="246" priority="247" operator="beginsWith" text="ATR">
      <formula>LEFT(N44,LEN("ATR"))="ATR"</formula>
    </cfRule>
  </conditionalFormatting>
  <conditionalFormatting sqref="N44">
    <cfRule type="beginsWith" dxfId="245" priority="246" operator="beginsWith" text="ATD">
      <formula>LEFT(N44,LEN("ATD"))="ATD"</formula>
    </cfRule>
  </conditionalFormatting>
  <conditionalFormatting sqref="N44">
    <cfRule type="beginsWith" dxfId="244" priority="245" stopIfTrue="1" operator="beginsWith" text="DP">
      <formula>LEFT(N44,LEN("DP"))="DP"</formula>
    </cfRule>
  </conditionalFormatting>
  <conditionalFormatting sqref="E2">
    <cfRule type="cellIs" dxfId="243" priority="244" operator="equal">
      <formula>"ER"</formula>
    </cfRule>
  </conditionalFormatting>
  <conditionalFormatting sqref="E3">
    <cfRule type="cellIs" dxfId="242" priority="242" operator="equal">
      <formula>0</formula>
    </cfRule>
    <cfRule type="expression" dxfId="241" priority="243">
      <formula>E3&lt;0</formula>
    </cfRule>
  </conditionalFormatting>
  <conditionalFormatting sqref="E4:E6">
    <cfRule type="expression" dxfId="240" priority="240">
      <formula>E4&lt;0</formula>
    </cfRule>
    <cfRule type="cellIs" dxfId="239" priority="241" operator="equal">
      <formula>0</formula>
    </cfRule>
  </conditionalFormatting>
  <conditionalFormatting sqref="E7">
    <cfRule type="cellIs" dxfId="238" priority="238" operator="equal">
      <formula>0</formula>
    </cfRule>
    <cfRule type="expression" dxfId="237" priority="239">
      <formula>E7&lt;0</formula>
    </cfRule>
  </conditionalFormatting>
  <conditionalFormatting sqref="E8:E10">
    <cfRule type="expression" dxfId="236" priority="236">
      <formula>E8&lt;0</formula>
    </cfRule>
    <cfRule type="cellIs" dxfId="235" priority="237" operator="equal">
      <formula>0</formula>
    </cfRule>
  </conditionalFormatting>
  <conditionalFormatting sqref="E11">
    <cfRule type="cellIs" dxfId="234" priority="234" operator="equal">
      <formula>0</formula>
    </cfRule>
    <cfRule type="expression" dxfId="233" priority="235">
      <formula>E11&lt;0</formula>
    </cfRule>
  </conditionalFormatting>
  <conditionalFormatting sqref="E12:E14">
    <cfRule type="expression" dxfId="232" priority="232">
      <formula>E12&lt;0</formula>
    </cfRule>
    <cfRule type="cellIs" dxfId="231" priority="233" operator="equal">
      <formula>0</formula>
    </cfRule>
  </conditionalFormatting>
  <conditionalFormatting sqref="E15">
    <cfRule type="cellIs" dxfId="230" priority="230" operator="equal">
      <formula>0</formula>
    </cfRule>
    <cfRule type="expression" dxfId="229" priority="231">
      <formula>E15&lt;0</formula>
    </cfRule>
  </conditionalFormatting>
  <conditionalFormatting sqref="E16:E18">
    <cfRule type="expression" dxfId="228" priority="228">
      <formula>E16&lt;0</formula>
    </cfRule>
    <cfRule type="cellIs" dxfId="227" priority="229" operator="equal">
      <formula>0</formula>
    </cfRule>
  </conditionalFormatting>
  <conditionalFormatting sqref="E19">
    <cfRule type="cellIs" dxfId="226" priority="226" operator="equal">
      <formula>0</formula>
    </cfRule>
    <cfRule type="expression" dxfId="225" priority="227">
      <formula>E19&lt;0</formula>
    </cfRule>
  </conditionalFormatting>
  <conditionalFormatting sqref="E20:E22">
    <cfRule type="expression" dxfId="224" priority="224">
      <formula>E20&lt;0</formula>
    </cfRule>
    <cfRule type="cellIs" dxfId="223" priority="225" operator="equal">
      <formula>0</formula>
    </cfRule>
  </conditionalFormatting>
  <conditionalFormatting sqref="E23">
    <cfRule type="cellIs" dxfId="222" priority="222" operator="equal">
      <formula>0</formula>
    </cfRule>
    <cfRule type="expression" dxfId="221" priority="223">
      <formula>E23&lt;0</formula>
    </cfRule>
  </conditionalFormatting>
  <conditionalFormatting sqref="E24:E26">
    <cfRule type="expression" dxfId="220" priority="220">
      <formula>E24&lt;0</formula>
    </cfRule>
    <cfRule type="cellIs" dxfId="219" priority="221" operator="equal">
      <formula>0</formula>
    </cfRule>
  </conditionalFormatting>
  <conditionalFormatting sqref="E27">
    <cfRule type="cellIs" dxfId="218" priority="218" operator="equal">
      <formula>0</formula>
    </cfRule>
    <cfRule type="expression" dxfId="217" priority="219">
      <formula>E27&lt;0</formula>
    </cfRule>
  </conditionalFormatting>
  <conditionalFormatting sqref="E28:E30">
    <cfRule type="expression" dxfId="216" priority="216">
      <formula>E28&lt;0</formula>
    </cfRule>
    <cfRule type="cellIs" dxfId="215" priority="217" operator="equal">
      <formula>0</formula>
    </cfRule>
  </conditionalFormatting>
  <conditionalFormatting sqref="E31">
    <cfRule type="cellIs" dxfId="214" priority="214" operator="equal">
      <formula>0</formula>
    </cfRule>
    <cfRule type="expression" dxfId="213" priority="215">
      <formula>E31&lt;0</formula>
    </cfRule>
  </conditionalFormatting>
  <conditionalFormatting sqref="E32:E34">
    <cfRule type="expression" dxfId="212" priority="212">
      <formula>E32&lt;0</formula>
    </cfRule>
    <cfRule type="cellIs" dxfId="211" priority="213" operator="equal">
      <formula>0</formula>
    </cfRule>
  </conditionalFormatting>
  <conditionalFormatting sqref="E35">
    <cfRule type="cellIs" dxfId="210" priority="210" operator="equal">
      <formula>0</formula>
    </cfRule>
    <cfRule type="expression" dxfId="209" priority="211">
      <formula>E35&lt;0</formula>
    </cfRule>
  </conditionalFormatting>
  <conditionalFormatting sqref="E36:E38">
    <cfRule type="expression" dxfId="208" priority="208">
      <formula>E36&lt;0</formula>
    </cfRule>
    <cfRule type="cellIs" dxfId="207" priority="209" operator="equal">
      <formula>0</formula>
    </cfRule>
  </conditionalFormatting>
  <conditionalFormatting sqref="E39">
    <cfRule type="cellIs" dxfId="206" priority="206" operator="equal">
      <formula>0</formula>
    </cfRule>
    <cfRule type="expression" dxfId="205" priority="207">
      <formula>E39&lt;0</formula>
    </cfRule>
  </conditionalFormatting>
  <conditionalFormatting sqref="E40:E42">
    <cfRule type="expression" dxfId="204" priority="204">
      <formula>E40&lt;0</formula>
    </cfRule>
    <cfRule type="cellIs" dxfId="203" priority="205" operator="equal">
      <formula>0</formula>
    </cfRule>
  </conditionalFormatting>
  <conditionalFormatting sqref="J2">
    <cfRule type="cellIs" dxfId="202" priority="203" operator="equal">
      <formula>"ER"</formula>
    </cfRule>
  </conditionalFormatting>
  <conditionalFormatting sqref="J3">
    <cfRule type="cellIs" dxfId="201" priority="201" operator="equal">
      <formula>0</formula>
    </cfRule>
    <cfRule type="expression" dxfId="200" priority="202">
      <formula>J3&lt;0</formula>
    </cfRule>
  </conditionalFormatting>
  <conditionalFormatting sqref="J4:J6">
    <cfRule type="expression" dxfId="199" priority="199">
      <formula>J4&lt;0</formula>
    </cfRule>
    <cfRule type="cellIs" dxfId="198" priority="200" operator="equal">
      <formula>0</formula>
    </cfRule>
  </conditionalFormatting>
  <conditionalFormatting sqref="J7">
    <cfRule type="cellIs" dxfId="197" priority="197" operator="equal">
      <formula>0</formula>
    </cfRule>
    <cfRule type="expression" dxfId="196" priority="198">
      <formula>J7&lt;0</formula>
    </cfRule>
  </conditionalFormatting>
  <conditionalFormatting sqref="J8:J10">
    <cfRule type="expression" dxfId="195" priority="195">
      <formula>J8&lt;0</formula>
    </cfRule>
    <cfRule type="cellIs" dxfId="194" priority="196" operator="equal">
      <formula>0</formula>
    </cfRule>
  </conditionalFormatting>
  <conditionalFormatting sqref="J11">
    <cfRule type="cellIs" dxfId="193" priority="193" operator="equal">
      <formula>0</formula>
    </cfRule>
    <cfRule type="expression" dxfId="192" priority="194">
      <formula>J11&lt;0</formula>
    </cfRule>
  </conditionalFormatting>
  <conditionalFormatting sqref="J12:J14">
    <cfRule type="expression" dxfId="191" priority="191">
      <formula>J12&lt;0</formula>
    </cfRule>
    <cfRule type="cellIs" dxfId="190" priority="192" operator="equal">
      <formula>0</formula>
    </cfRule>
  </conditionalFormatting>
  <conditionalFormatting sqref="J15">
    <cfRule type="cellIs" dxfId="189" priority="189" operator="equal">
      <formula>0</formula>
    </cfRule>
    <cfRule type="expression" dxfId="188" priority="190">
      <formula>J15&lt;0</formula>
    </cfRule>
  </conditionalFormatting>
  <conditionalFormatting sqref="J16:J18">
    <cfRule type="expression" dxfId="187" priority="187">
      <formula>J16&lt;0</formula>
    </cfRule>
    <cfRule type="cellIs" dxfId="186" priority="188" operator="equal">
      <formula>0</formula>
    </cfRule>
  </conditionalFormatting>
  <conditionalFormatting sqref="J19">
    <cfRule type="cellIs" dxfId="185" priority="185" operator="equal">
      <formula>0</formula>
    </cfRule>
    <cfRule type="expression" dxfId="184" priority="186">
      <formula>J19&lt;0</formula>
    </cfRule>
  </conditionalFormatting>
  <conditionalFormatting sqref="J20:J22">
    <cfRule type="expression" dxfId="183" priority="183">
      <formula>J20&lt;0</formula>
    </cfRule>
    <cfRule type="cellIs" dxfId="182" priority="184" operator="equal">
      <formula>0</formula>
    </cfRule>
  </conditionalFormatting>
  <conditionalFormatting sqref="J23">
    <cfRule type="cellIs" dxfId="181" priority="181" operator="equal">
      <formula>0</formula>
    </cfRule>
    <cfRule type="expression" dxfId="180" priority="182">
      <formula>J23&lt;0</formula>
    </cfRule>
  </conditionalFormatting>
  <conditionalFormatting sqref="J24:J26">
    <cfRule type="expression" dxfId="179" priority="179">
      <formula>J24&lt;0</formula>
    </cfRule>
    <cfRule type="cellIs" dxfId="178" priority="180" operator="equal">
      <formula>0</formula>
    </cfRule>
  </conditionalFormatting>
  <conditionalFormatting sqref="J27">
    <cfRule type="cellIs" dxfId="177" priority="177" operator="equal">
      <formula>0</formula>
    </cfRule>
    <cfRule type="expression" dxfId="176" priority="178">
      <formula>J27&lt;0</formula>
    </cfRule>
  </conditionalFormatting>
  <conditionalFormatting sqref="J28:J30">
    <cfRule type="expression" dxfId="175" priority="175">
      <formula>J28&lt;0</formula>
    </cfRule>
    <cfRule type="cellIs" dxfId="174" priority="176" operator="equal">
      <formula>0</formula>
    </cfRule>
  </conditionalFormatting>
  <conditionalFormatting sqref="J31">
    <cfRule type="cellIs" dxfId="173" priority="173" operator="equal">
      <formula>0</formula>
    </cfRule>
    <cfRule type="expression" dxfId="172" priority="174">
      <formula>J31&lt;0</formula>
    </cfRule>
  </conditionalFormatting>
  <conditionalFormatting sqref="J32:J34">
    <cfRule type="expression" dxfId="171" priority="171">
      <formula>J32&lt;0</formula>
    </cfRule>
    <cfRule type="cellIs" dxfId="170" priority="172" operator="equal">
      <formula>0</formula>
    </cfRule>
  </conditionalFormatting>
  <conditionalFormatting sqref="J35">
    <cfRule type="cellIs" dxfId="169" priority="169" operator="equal">
      <formula>0</formula>
    </cfRule>
    <cfRule type="expression" dxfId="168" priority="170">
      <formula>J35&lt;0</formula>
    </cfRule>
  </conditionalFormatting>
  <conditionalFormatting sqref="J36:J38">
    <cfRule type="expression" dxfId="167" priority="167">
      <formula>J36&lt;0</formula>
    </cfRule>
    <cfRule type="cellIs" dxfId="166" priority="168" operator="equal">
      <formula>0</formula>
    </cfRule>
  </conditionalFormatting>
  <conditionalFormatting sqref="J39">
    <cfRule type="cellIs" dxfId="165" priority="165" operator="equal">
      <formula>0</formula>
    </cfRule>
    <cfRule type="expression" dxfId="164" priority="166">
      <formula>J39&lt;0</formula>
    </cfRule>
  </conditionalFormatting>
  <conditionalFormatting sqref="J40:J42">
    <cfRule type="expression" dxfId="163" priority="163">
      <formula>J40&lt;0</formula>
    </cfRule>
    <cfRule type="cellIs" dxfId="162" priority="164" operator="equal">
      <formula>0</formula>
    </cfRule>
  </conditionalFormatting>
  <conditionalFormatting sqref="O3">
    <cfRule type="cellIs" dxfId="161" priority="161" operator="equal">
      <formula>0</formula>
    </cfRule>
    <cfRule type="expression" dxfId="160" priority="162">
      <formula>O3&lt;0</formula>
    </cfRule>
  </conditionalFormatting>
  <conditionalFormatting sqref="O4:O6">
    <cfRule type="expression" dxfId="159" priority="159">
      <formula>O4&lt;0</formula>
    </cfRule>
    <cfRule type="cellIs" dxfId="158" priority="160" operator="equal">
      <formula>0</formula>
    </cfRule>
  </conditionalFormatting>
  <conditionalFormatting sqref="O7">
    <cfRule type="cellIs" dxfId="157" priority="157" operator="equal">
      <formula>0</formula>
    </cfRule>
    <cfRule type="expression" dxfId="156" priority="158">
      <formula>O7&lt;0</formula>
    </cfRule>
  </conditionalFormatting>
  <conditionalFormatting sqref="O8:O10">
    <cfRule type="expression" dxfId="155" priority="155">
      <formula>O8&lt;0</formula>
    </cfRule>
    <cfRule type="cellIs" dxfId="154" priority="156" operator="equal">
      <formula>0</formula>
    </cfRule>
  </conditionalFormatting>
  <conditionalFormatting sqref="O11">
    <cfRule type="cellIs" dxfId="153" priority="153" operator="equal">
      <formula>0</formula>
    </cfRule>
    <cfRule type="expression" dxfId="152" priority="154">
      <formula>O11&lt;0</formula>
    </cfRule>
  </conditionalFormatting>
  <conditionalFormatting sqref="O12:O14">
    <cfRule type="expression" dxfId="151" priority="151">
      <formula>O12&lt;0</formula>
    </cfRule>
    <cfRule type="cellIs" dxfId="150" priority="152" operator="equal">
      <formula>0</formula>
    </cfRule>
  </conditionalFormatting>
  <conditionalFormatting sqref="O15">
    <cfRule type="cellIs" dxfId="149" priority="149" operator="equal">
      <formula>0</formula>
    </cfRule>
    <cfRule type="expression" dxfId="148" priority="150">
      <formula>O15&lt;0</formula>
    </cfRule>
  </conditionalFormatting>
  <conditionalFormatting sqref="O16:O18">
    <cfRule type="expression" dxfId="147" priority="147">
      <formula>O16&lt;0</formula>
    </cfRule>
    <cfRule type="cellIs" dxfId="146" priority="148" operator="equal">
      <formula>0</formula>
    </cfRule>
  </conditionalFormatting>
  <conditionalFormatting sqref="O19">
    <cfRule type="cellIs" dxfId="145" priority="145" operator="equal">
      <formula>0</formula>
    </cfRule>
    <cfRule type="expression" dxfId="144" priority="146">
      <formula>O19&lt;0</formula>
    </cfRule>
  </conditionalFormatting>
  <conditionalFormatting sqref="O20:O22">
    <cfRule type="expression" dxfId="143" priority="143">
      <formula>O20&lt;0</formula>
    </cfRule>
    <cfRule type="cellIs" dxfId="142" priority="144" operator="equal">
      <formula>0</formula>
    </cfRule>
  </conditionalFormatting>
  <conditionalFormatting sqref="O23">
    <cfRule type="cellIs" dxfId="141" priority="141" operator="equal">
      <formula>0</formula>
    </cfRule>
    <cfRule type="expression" dxfId="140" priority="142">
      <formula>O23&lt;0</formula>
    </cfRule>
  </conditionalFormatting>
  <conditionalFormatting sqref="O24:O26">
    <cfRule type="expression" dxfId="139" priority="139">
      <formula>O24&lt;0</formula>
    </cfRule>
    <cfRule type="cellIs" dxfId="138" priority="140" operator="equal">
      <formula>0</formula>
    </cfRule>
  </conditionalFormatting>
  <conditionalFormatting sqref="O27">
    <cfRule type="cellIs" dxfId="137" priority="137" operator="equal">
      <formula>0</formula>
    </cfRule>
    <cfRule type="expression" dxfId="136" priority="138">
      <formula>O27&lt;0</formula>
    </cfRule>
  </conditionalFormatting>
  <conditionalFormatting sqref="O28:O30">
    <cfRule type="expression" dxfId="135" priority="135">
      <formula>O28&lt;0</formula>
    </cfRule>
    <cfRule type="cellIs" dxfId="134" priority="136" operator="equal">
      <formula>0</formula>
    </cfRule>
  </conditionalFormatting>
  <conditionalFormatting sqref="O31">
    <cfRule type="cellIs" dxfId="133" priority="133" operator="equal">
      <formula>0</formula>
    </cfRule>
    <cfRule type="expression" dxfId="132" priority="134">
      <formula>O31&lt;0</formula>
    </cfRule>
  </conditionalFormatting>
  <conditionalFormatting sqref="O32:O34">
    <cfRule type="expression" dxfId="131" priority="131">
      <formula>O32&lt;0</formula>
    </cfRule>
    <cfRule type="cellIs" dxfId="130" priority="132" operator="equal">
      <formula>0</formula>
    </cfRule>
  </conditionalFormatting>
  <conditionalFormatting sqref="O35">
    <cfRule type="cellIs" dxfId="129" priority="129" operator="equal">
      <formula>0</formula>
    </cfRule>
    <cfRule type="expression" dxfId="128" priority="130">
      <formula>O35&lt;0</formula>
    </cfRule>
  </conditionalFormatting>
  <conditionalFormatting sqref="O36:O38">
    <cfRule type="expression" dxfId="127" priority="127">
      <formula>O36&lt;0</formula>
    </cfRule>
    <cfRule type="cellIs" dxfId="126" priority="128" operator="equal">
      <formula>0</formula>
    </cfRule>
  </conditionalFormatting>
  <conditionalFormatting sqref="O39">
    <cfRule type="cellIs" dxfId="125" priority="125" operator="equal">
      <formula>0</formula>
    </cfRule>
    <cfRule type="expression" dxfId="124" priority="126">
      <formula>O39&lt;0</formula>
    </cfRule>
  </conditionalFormatting>
  <conditionalFormatting sqref="O40:O42">
    <cfRule type="expression" dxfId="123" priority="123">
      <formula>O40&lt;0</formula>
    </cfRule>
    <cfRule type="cellIs" dxfId="122" priority="124" operator="equal">
      <formula>0</formula>
    </cfRule>
  </conditionalFormatting>
  <conditionalFormatting sqref="O43">
    <cfRule type="cellIs" dxfId="121" priority="121" operator="equal">
      <formula>0</formula>
    </cfRule>
    <cfRule type="expression" dxfId="120" priority="122">
      <formula>O43&lt;0</formula>
    </cfRule>
  </conditionalFormatting>
  <conditionalFormatting sqref="O44:O46">
    <cfRule type="expression" dxfId="119" priority="119">
      <formula>O44&lt;0</formula>
    </cfRule>
    <cfRule type="cellIs" dxfId="118" priority="120" operator="equal">
      <formula>0</formula>
    </cfRule>
  </conditionalFormatting>
  <conditionalFormatting sqref="O2:O46">
    <cfRule type="cellIs" dxfId="117" priority="118" operator="equal">
      <formula>"ER"</formula>
    </cfRule>
  </conditionalFormatting>
  <conditionalFormatting sqref="O3">
    <cfRule type="cellIs" dxfId="116" priority="116" operator="equal">
      <formula>0</formula>
    </cfRule>
    <cfRule type="expression" dxfId="115" priority="117">
      <formula>O3&lt;0</formula>
    </cfRule>
  </conditionalFormatting>
  <conditionalFormatting sqref="O4:O5">
    <cfRule type="expression" dxfId="114" priority="114">
      <formula>O4&lt;0</formula>
    </cfRule>
    <cfRule type="cellIs" dxfId="113" priority="115" operator="equal">
      <formula>0</formula>
    </cfRule>
  </conditionalFormatting>
  <conditionalFormatting sqref="O19">
    <cfRule type="cellIs" dxfId="112" priority="112" operator="equal">
      <formula>0</formula>
    </cfRule>
    <cfRule type="expression" dxfId="111" priority="113">
      <formula>O19&lt;0</formula>
    </cfRule>
  </conditionalFormatting>
  <conditionalFormatting sqref="O20:O22">
    <cfRule type="expression" dxfId="110" priority="110">
      <formula>O20&lt;0</formula>
    </cfRule>
    <cfRule type="cellIs" dxfId="109" priority="111" operator="equal">
      <formula>0</formula>
    </cfRule>
  </conditionalFormatting>
  <conditionalFormatting sqref="O23">
    <cfRule type="cellIs" dxfId="108" priority="108" operator="equal">
      <formula>0</formula>
    </cfRule>
    <cfRule type="expression" dxfId="107" priority="109">
      <formula>O23&lt;0</formula>
    </cfRule>
  </conditionalFormatting>
  <conditionalFormatting sqref="O24:O26">
    <cfRule type="expression" dxfId="106" priority="106">
      <formula>O24&lt;0</formula>
    </cfRule>
    <cfRule type="cellIs" dxfId="105" priority="107" operator="equal">
      <formula>0</formula>
    </cfRule>
  </conditionalFormatting>
  <conditionalFormatting sqref="O27">
    <cfRule type="cellIs" dxfId="104" priority="104" operator="equal">
      <formula>0</formula>
    </cfRule>
    <cfRule type="expression" dxfId="103" priority="105">
      <formula>O27&lt;0</formula>
    </cfRule>
  </conditionalFormatting>
  <conditionalFormatting sqref="O28:O30">
    <cfRule type="expression" dxfId="102" priority="102">
      <formula>O28&lt;0</formula>
    </cfRule>
    <cfRule type="cellIs" dxfId="101" priority="103" operator="equal">
      <formula>0</formula>
    </cfRule>
  </conditionalFormatting>
  <conditionalFormatting sqref="O31">
    <cfRule type="cellIs" dxfId="100" priority="100" operator="equal">
      <formula>0</formula>
    </cfRule>
    <cfRule type="expression" dxfId="99" priority="101">
      <formula>O31&lt;0</formula>
    </cfRule>
  </conditionalFormatting>
  <conditionalFormatting sqref="O32:O34">
    <cfRule type="expression" dxfId="98" priority="98">
      <formula>O32&lt;0</formula>
    </cfRule>
    <cfRule type="cellIs" dxfId="97" priority="99" operator="equal">
      <formula>0</formula>
    </cfRule>
  </conditionalFormatting>
  <conditionalFormatting sqref="O35">
    <cfRule type="cellIs" dxfId="96" priority="96" operator="equal">
      <formula>0</formula>
    </cfRule>
    <cfRule type="expression" dxfId="95" priority="97">
      <formula>O35&lt;0</formula>
    </cfRule>
  </conditionalFormatting>
  <conditionalFormatting sqref="O36:O38">
    <cfRule type="expression" dxfId="94" priority="94">
      <formula>O36&lt;0</formula>
    </cfRule>
    <cfRule type="cellIs" dxfId="93" priority="95" operator="equal">
      <formula>0</formula>
    </cfRule>
  </conditionalFormatting>
  <conditionalFormatting sqref="O39">
    <cfRule type="cellIs" dxfId="92" priority="92" operator="equal">
      <formula>0</formula>
    </cfRule>
    <cfRule type="expression" dxfId="91" priority="93">
      <formula>O39&lt;0</formula>
    </cfRule>
  </conditionalFormatting>
  <conditionalFormatting sqref="O40:O42">
    <cfRule type="expression" dxfId="90" priority="90">
      <formula>O40&lt;0</formula>
    </cfRule>
    <cfRule type="cellIs" dxfId="89" priority="91" operator="equal">
      <formula>0</formula>
    </cfRule>
  </conditionalFormatting>
  <conditionalFormatting sqref="O6">
    <cfRule type="expression" dxfId="88" priority="88">
      <formula>O6&lt;0</formula>
    </cfRule>
    <cfRule type="cellIs" dxfId="87" priority="89" operator="equal">
      <formula>0</formula>
    </cfRule>
  </conditionalFormatting>
  <conditionalFormatting sqref="O11">
    <cfRule type="cellIs" dxfId="86" priority="86" operator="equal">
      <formula>0</formula>
    </cfRule>
    <cfRule type="expression" dxfId="85" priority="87">
      <formula>O11&lt;0</formula>
    </cfRule>
  </conditionalFormatting>
  <conditionalFormatting sqref="O12:O13">
    <cfRule type="expression" dxfId="84" priority="84">
      <formula>O12&lt;0</formula>
    </cfRule>
    <cfRule type="cellIs" dxfId="83" priority="85" operator="equal">
      <formula>0</formula>
    </cfRule>
  </conditionalFormatting>
  <conditionalFormatting sqref="O14">
    <cfRule type="expression" dxfId="82" priority="82">
      <formula>O14&lt;0</formula>
    </cfRule>
    <cfRule type="cellIs" dxfId="81" priority="83" operator="equal">
      <formula>0</formula>
    </cfRule>
  </conditionalFormatting>
  <conditionalFormatting sqref="O15">
    <cfRule type="cellIs" dxfId="80" priority="80" operator="equal">
      <formula>0</formula>
    </cfRule>
    <cfRule type="expression" dxfId="79" priority="81">
      <formula>O15&lt;0</formula>
    </cfRule>
  </conditionalFormatting>
  <conditionalFormatting sqref="O16:O17">
    <cfRule type="expression" dxfId="78" priority="78">
      <formula>O16&lt;0</formula>
    </cfRule>
    <cfRule type="cellIs" dxfId="77" priority="79" operator="equal">
      <formula>0</formula>
    </cfRule>
  </conditionalFormatting>
  <conditionalFormatting sqref="O18">
    <cfRule type="expression" dxfId="76" priority="76">
      <formula>O18&lt;0</formula>
    </cfRule>
    <cfRule type="cellIs" dxfId="75" priority="77" operator="equal">
      <formula>0</formula>
    </cfRule>
  </conditionalFormatting>
  <conditionalFormatting sqref="O7">
    <cfRule type="cellIs" dxfId="74" priority="74" operator="equal">
      <formula>0</formula>
    </cfRule>
    <cfRule type="expression" dxfId="73" priority="75">
      <formula>O7&lt;0</formula>
    </cfRule>
  </conditionalFormatting>
  <conditionalFormatting sqref="O8:O9">
    <cfRule type="expression" dxfId="72" priority="72">
      <formula>O8&lt;0</formula>
    </cfRule>
    <cfRule type="cellIs" dxfId="71" priority="73" operator="equal">
      <formula>0</formula>
    </cfRule>
  </conditionalFormatting>
  <conditionalFormatting sqref="O10">
    <cfRule type="expression" dxfId="70" priority="70">
      <formula>O10&lt;0</formula>
    </cfRule>
    <cfRule type="cellIs" dxfId="69" priority="71" operator="equal">
      <formula>0</formula>
    </cfRule>
  </conditionalFormatting>
  <conditionalFormatting sqref="O7">
    <cfRule type="cellIs" dxfId="68" priority="68" operator="equal">
      <formula>0</formula>
    </cfRule>
    <cfRule type="expression" dxfId="67" priority="69">
      <formula>O7&lt;0</formula>
    </cfRule>
  </conditionalFormatting>
  <conditionalFormatting sqref="O8:O9">
    <cfRule type="expression" dxfId="66" priority="66">
      <formula>O8&lt;0</formula>
    </cfRule>
    <cfRule type="cellIs" dxfId="65" priority="67" operator="equal">
      <formula>0</formula>
    </cfRule>
  </conditionalFormatting>
  <conditionalFormatting sqref="O10">
    <cfRule type="expression" dxfId="64" priority="64">
      <formula>O10&lt;0</formula>
    </cfRule>
    <cfRule type="cellIs" dxfId="63" priority="65" operator="equal">
      <formula>0</formula>
    </cfRule>
  </conditionalFormatting>
  <conditionalFormatting sqref="O11">
    <cfRule type="cellIs" dxfId="62" priority="62" operator="equal">
      <formula>0</formula>
    </cfRule>
    <cfRule type="expression" dxfId="61" priority="63">
      <formula>O11&lt;0</formula>
    </cfRule>
  </conditionalFormatting>
  <conditionalFormatting sqref="O12:O13">
    <cfRule type="expression" dxfId="60" priority="60">
      <formula>O12&lt;0</formula>
    </cfRule>
    <cfRule type="cellIs" dxfId="59" priority="61" operator="equal">
      <formula>0</formula>
    </cfRule>
  </conditionalFormatting>
  <conditionalFormatting sqref="O14">
    <cfRule type="expression" dxfId="58" priority="58">
      <formula>O14&lt;0</formula>
    </cfRule>
    <cfRule type="cellIs" dxfId="57" priority="59" operator="equal">
      <formula>0</formula>
    </cfRule>
  </conditionalFormatting>
  <conditionalFormatting sqref="O15">
    <cfRule type="cellIs" dxfId="56" priority="56" operator="equal">
      <formula>0</formula>
    </cfRule>
    <cfRule type="expression" dxfId="55" priority="57">
      <formula>O15&lt;0</formula>
    </cfRule>
  </conditionalFormatting>
  <conditionalFormatting sqref="O16:O17">
    <cfRule type="expression" dxfId="54" priority="54">
      <formula>O16&lt;0</formula>
    </cfRule>
    <cfRule type="cellIs" dxfId="53" priority="55" operator="equal">
      <formula>0</formula>
    </cfRule>
  </conditionalFormatting>
  <conditionalFormatting sqref="O18">
    <cfRule type="expression" dxfId="52" priority="52">
      <formula>O18&lt;0</formula>
    </cfRule>
    <cfRule type="cellIs" dxfId="51" priority="53" operator="equal">
      <formula>0</formula>
    </cfRule>
  </conditionalFormatting>
  <conditionalFormatting sqref="O19">
    <cfRule type="cellIs" dxfId="50" priority="50" operator="equal">
      <formula>0</formula>
    </cfRule>
    <cfRule type="expression" dxfId="49" priority="51">
      <formula>O19&lt;0</formula>
    </cfRule>
  </conditionalFormatting>
  <conditionalFormatting sqref="O20:O21">
    <cfRule type="expression" dxfId="48" priority="48">
      <formula>O20&lt;0</formula>
    </cfRule>
    <cfRule type="cellIs" dxfId="47" priority="49" operator="equal">
      <formula>0</formula>
    </cfRule>
  </conditionalFormatting>
  <conditionalFormatting sqref="O22">
    <cfRule type="expression" dxfId="46" priority="46">
      <formula>O22&lt;0</formula>
    </cfRule>
    <cfRule type="cellIs" dxfId="45" priority="47" operator="equal">
      <formula>0</formula>
    </cfRule>
  </conditionalFormatting>
  <conditionalFormatting sqref="O23">
    <cfRule type="cellIs" dxfId="44" priority="44" operator="equal">
      <formula>0</formula>
    </cfRule>
    <cfRule type="expression" dxfId="43" priority="45">
      <formula>O23&lt;0</formula>
    </cfRule>
  </conditionalFormatting>
  <conditionalFormatting sqref="O24:O25">
    <cfRule type="expression" dxfId="42" priority="42">
      <formula>O24&lt;0</formula>
    </cfRule>
    <cfRule type="cellIs" dxfId="41" priority="43" operator="equal">
      <formula>0</formula>
    </cfRule>
  </conditionalFormatting>
  <conditionalFormatting sqref="O26">
    <cfRule type="expression" dxfId="40" priority="40">
      <formula>O26&lt;0</formula>
    </cfRule>
    <cfRule type="cellIs" dxfId="39" priority="41" operator="equal">
      <formula>0</formula>
    </cfRule>
  </conditionalFormatting>
  <conditionalFormatting sqref="O27">
    <cfRule type="cellIs" dxfId="38" priority="38" operator="equal">
      <formula>0</formula>
    </cfRule>
    <cfRule type="expression" dxfId="37" priority="39">
      <formula>O27&lt;0</formula>
    </cfRule>
  </conditionalFormatting>
  <conditionalFormatting sqref="O28:O29">
    <cfRule type="expression" dxfId="36" priority="36">
      <formula>O28&lt;0</formula>
    </cfRule>
    <cfRule type="cellIs" dxfId="35" priority="37" operator="equal">
      <formula>0</formula>
    </cfRule>
  </conditionalFormatting>
  <conditionalFormatting sqref="O30">
    <cfRule type="expression" dxfId="34" priority="34">
      <formula>O30&lt;0</formula>
    </cfRule>
    <cfRule type="cellIs" dxfId="33" priority="35" operator="equal">
      <formula>0</formula>
    </cfRule>
  </conditionalFormatting>
  <conditionalFormatting sqref="O31">
    <cfRule type="cellIs" dxfId="32" priority="32" operator="equal">
      <formula>0</formula>
    </cfRule>
    <cfRule type="expression" dxfId="31" priority="33">
      <formula>O31&lt;0</formula>
    </cfRule>
  </conditionalFormatting>
  <conditionalFormatting sqref="O32:O33">
    <cfRule type="expression" dxfId="30" priority="30">
      <formula>O32&lt;0</formula>
    </cfRule>
    <cfRule type="cellIs" dxfId="29" priority="31" operator="equal">
      <formula>0</formula>
    </cfRule>
  </conditionalFormatting>
  <conditionalFormatting sqref="O34">
    <cfRule type="expression" dxfId="28" priority="28">
      <formula>O34&lt;0</formula>
    </cfRule>
    <cfRule type="cellIs" dxfId="27" priority="29" operator="equal">
      <formula>0</formula>
    </cfRule>
  </conditionalFormatting>
  <conditionalFormatting sqref="O35">
    <cfRule type="cellIs" dxfId="26" priority="26" operator="equal">
      <formula>0</formula>
    </cfRule>
    <cfRule type="expression" dxfId="25" priority="27">
      <formula>O35&lt;0</formula>
    </cfRule>
  </conditionalFormatting>
  <conditionalFormatting sqref="O36:O37">
    <cfRule type="expression" dxfId="24" priority="24">
      <formula>O36&lt;0</formula>
    </cfRule>
    <cfRule type="cellIs" dxfId="23" priority="25" operator="equal">
      <formula>0</formula>
    </cfRule>
  </conditionalFormatting>
  <conditionalFormatting sqref="O38">
    <cfRule type="expression" dxfId="22" priority="22">
      <formula>O38&lt;0</formula>
    </cfRule>
    <cfRule type="cellIs" dxfId="21" priority="23" operator="equal">
      <formula>0</formula>
    </cfRule>
  </conditionalFormatting>
  <conditionalFormatting sqref="O39">
    <cfRule type="cellIs" dxfId="20" priority="20" operator="equal">
      <formula>0</formula>
    </cfRule>
    <cfRule type="expression" dxfId="19" priority="21">
      <formula>O39&lt;0</formula>
    </cfRule>
  </conditionalFormatting>
  <conditionalFormatting sqref="O40:O41">
    <cfRule type="expression" dxfId="18" priority="18">
      <formula>O40&lt;0</formula>
    </cfRule>
    <cfRule type="cellIs" dxfId="17" priority="19" operator="equal">
      <formula>0</formula>
    </cfRule>
  </conditionalFormatting>
  <conditionalFormatting sqref="O42">
    <cfRule type="expression" dxfId="16" priority="16">
      <formula>O42&lt;0</formula>
    </cfRule>
    <cfRule type="cellIs" dxfId="15" priority="17" operator="equal">
      <formula>0</formula>
    </cfRule>
  </conditionalFormatting>
  <conditionalFormatting sqref="O43">
    <cfRule type="cellIs" dxfId="14" priority="14" operator="equal">
      <formula>0</formula>
    </cfRule>
    <cfRule type="expression" dxfId="13" priority="15">
      <formula>O43&lt;0</formula>
    </cfRule>
  </conditionalFormatting>
  <conditionalFormatting sqref="O44:O46">
    <cfRule type="expression" dxfId="12" priority="12">
      <formula>O44&lt;0</formula>
    </cfRule>
    <cfRule type="cellIs" dxfId="11" priority="13" operator="equal">
      <formula>0</formula>
    </cfRule>
  </conditionalFormatting>
  <conditionalFormatting sqref="O43">
    <cfRule type="cellIs" dxfId="10" priority="10" operator="equal">
      <formula>0</formula>
    </cfRule>
    <cfRule type="expression" dxfId="9" priority="11">
      <formula>O43&lt;0</formula>
    </cfRule>
  </conditionalFormatting>
  <conditionalFormatting sqref="O44:O46">
    <cfRule type="expression" dxfId="8" priority="8">
      <formula>O44&lt;0</formula>
    </cfRule>
    <cfRule type="cellIs" dxfId="7" priority="9" operator="equal">
      <formula>0</formula>
    </cfRule>
  </conditionalFormatting>
  <conditionalFormatting sqref="O43">
    <cfRule type="cellIs" dxfId="6" priority="6" operator="equal">
      <formula>0</formula>
    </cfRule>
    <cfRule type="expression" dxfId="5" priority="7">
      <formula>O43&lt;0</formula>
    </cfRule>
  </conditionalFormatting>
  <conditionalFormatting sqref="O44:O45">
    <cfRule type="expression" dxfId="4" priority="4">
      <formula>O44&lt;0</formula>
    </cfRule>
    <cfRule type="cellIs" dxfId="3" priority="5" operator="equal">
      <formula>0</formula>
    </cfRule>
  </conditionalFormatting>
  <conditionalFormatting sqref="O46">
    <cfRule type="expression" dxfId="2" priority="2">
      <formula>O46&lt;0</formula>
    </cfRule>
    <cfRule type="cellIs" dxfId="1" priority="3" operator="equal">
      <formula>0</formula>
    </cfRule>
  </conditionalFormatting>
  <conditionalFormatting sqref="Y2:Y7">
    <cfRule type="beginsWith" dxfId="0" priority="1" operator="beginsWith" text="DP">
      <formula>LEFT(Y2,LEN("DP"))="DP"</formula>
    </cfRule>
  </conditionalFormatting>
  <dataValidations count="2">
    <dataValidation type="list" allowBlank="1" showInputMessage="1" showErrorMessage="1" sqref="N47" xr:uid="{98C6E24E-5A78-41C1-97F3-EC68B37239F5}">
      <formula1>$W$48:$W$49</formula1>
    </dataValidation>
    <dataValidation type="list" allowBlank="1" showInputMessage="1" showErrorMessage="1" sqref="K3 A39 F19 F31 F7 F15 F23 F3 F11 F27 A35 A19 A31 K27 A7 A15 A23 A3 A11 A27 K11 F39 F35 K19 K31 K7 K15 K23 K39 K35 K43" xr:uid="{5AC16CC8-0F2F-4F07-BB44-6CC802C67DE0}">
      <formula1>$K$101:$K$105</formula1>
    </dataValidation>
  </dataValidations>
  <pageMargins left="0.43307086614173229" right="3.937007874015748E-2" top="0.35433070866141736" bottom="0.35433070866141736" header="0.31496062992125984" footer="0.31496062992125984"/>
  <pageSetup paperSize="9" orientation="portrait" horizontalDpi="0" verticalDpi="0" r:id="rId1"/>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1">
    <tabColor rgb="FFFFFF00"/>
  </sheetPr>
  <dimension ref="A1:I37"/>
  <sheetViews>
    <sheetView showGridLines="0" zoomScaleNormal="100" workbookViewId="0">
      <pane ySplit="1" topLeftCell="A2" activePane="bottomLeft" state="frozen"/>
      <selection pane="bottomLeft" activeCell="A3" sqref="A3"/>
    </sheetView>
  </sheetViews>
  <sheetFormatPr defaultRowHeight="15.75" x14ac:dyDescent="0.25"/>
  <cols>
    <col min="1" max="1" width="16.5703125" style="90" bestFit="1" customWidth="1"/>
    <col min="2" max="2" width="17.5703125" style="90" customWidth="1"/>
    <col min="3" max="3" width="18.7109375" style="90" customWidth="1"/>
    <col min="4" max="4" width="18.140625" style="90" customWidth="1"/>
    <col min="5" max="5" width="19.140625" style="90" customWidth="1"/>
    <col min="6" max="6" width="18.140625" style="90" customWidth="1"/>
    <col min="7" max="7" width="9.140625" style="90"/>
    <col min="8" max="8" width="4.28515625" style="93" bestFit="1" customWidth="1"/>
    <col min="9" max="9" width="4.42578125" style="93" bestFit="1" customWidth="1"/>
    <col min="10" max="16384" width="9.140625" style="90"/>
  </cols>
  <sheetData>
    <row r="1" spans="1:9" s="100" customFormat="1" ht="41.25" customHeight="1" x14ac:dyDescent="0.25">
      <c r="A1" s="99"/>
      <c r="B1" s="297" t="s">
        <v>116</v>
      </c>
      <c r="C1" s="297"/>
      <c r="D1" s="297"/>
      <c r="E1" s="297"/>
      <c r="F1" s="297"/>
      <c r="H1" s="101" t="s">
        <v>58</v>
      </c>
      <c r="I1" s="101" t="s">
        <v>62</v>
      </c>
    </row>
    <row r="2" spans="1:9" ht="21" x14ac:dyDescent="0.35">
      <c r="A2" s="94" t="s">
        <v>19</v>
      </c>
      <c r="B2" s="97">
        <v>1</v>
      </c>
      <c r="C2" s="97"/>
      <c r="D2" s="97"/>
      <c r="E2" s="97"/>
      <c r="F2" s="97"/>
      <c r="H2" s="93">
        <v>1</v>
      </c>
      <c r="I2" s="93" t="s">
        <v>63</v>
      </c>
    </row>
    <row r="3" spans="1:9" x14ac:dyDescent="0.25">
      <c r="A3" s="91" t="s">
        <v>60</v>
      </c>
      <c r="B3" s="98" t="s">
        <v>61</v>
      </c>
      <c r="C3" s="98"/>
      <c r="D3" s="98"/>
      <c r="E3" s="98"/>
      <c r="F3" s="98"/>
      <c r="H3" s="93">
        <v>2</v>
      </c>
      <c r="I3" s="93" t="s">
        <v>64</v>
      </c>
    </row>
    <row r="4" spans="1:9" s="96" customFormat="1" ht="6.75" customHeight="1" x14ac:dyDescent="0.25">
      <c r="A4" s="95"/>
      <c r="B4" s="92" t="str">
        <f>IFERROR(VLOOKUP(B2,$H$2:$I$32,2,FALSE),"")</f>
        <v>A3</v>
      </c>
      <c r="C4" s="92" t="str">
        <f>IFERROR(VLOOKUP(C2,$H$2:$I$32,2,FALSE),"")</f>
        <v/>
      </c>
      <c r="D4" s="92" t="str">
        <f>IFERROR(VLOOKUP(D2,$H$2:$I$32,2,FALSE),"")</f>
        <v/>
      </c>
      <c r="E4" s="92" t="str">
        <f>IFERROR(VLOOKUP(E2,$H$2:$I$32,2,FALSE),"")</f>
        <v/>
      </c>
      <c r="F4" s="92" t="str">
        <f>IFERROR(VLOOKUP(F2,$H$2:$I$32,2,FALSE),"")</f>
        <v/>
      </c>
      <c r="H4" s="93">
        <v>3</v>
      </c>
      <c r="I4" s="93" t="s">
        <v>65</v>
      </c>
    </row>
    <row r="5" spans="1:9" ht="21" x14ac:dyDescent="0.35">
      <c r="A5" s="94" t="s">
        <v>20</v>
      </c>
      <c r="B5" s="97">
        <v>17</v>
      </c>
      <c r="C5" s="97"/>
      <c r="D5" s="97"/>
      <c r="E5" s="97"/>
      <c r="F5" s="97"/>
      <c r="H5" s="93">
        <v>4</v>
      </c>
      <c r="I5" s="93" t="s">
        <v>66</v>
      </c>
    </row>
    <row r="6" spans="1:9" x14ac:dyDescent="0.25">
      <c r="A6" s="91" t="s">
        <v>60</v>
      </c>
      <c r="B6" s="103" t="s">
        <v>105</v>
      </c>
      <c r="C6" s="98"/>
      <c r="D6" s="98"/>
      <c r="E6" s="98"/>
      <c r="F6" s="98"/>
      <c r="H6" s="93">
        <v>5</v>
      </c>
      <c r="I6" s="93" t="s">
        <v>67</v>
      </c>
    </row>
    <row r="7" spans="1:9" s="96" customFormat="1" ht="6.75" customHeight="1" x14ac:dyDescent="0.25">
      <c r="A7" s="95"/>
      <c r="B7" s="92" t="str">
        <f>IFERROR(VLOOKUP(B5,$H$2:$I$32,2,FALSE),"")</f>
        <v>F27</v>
      </c>
      <c r="C7" s="92" t="str">
        <f>IFERROR(VLOOKUP(C5,$H$2:$I$32,2,FALSE),"")</f>
        <v/>
      </c>
      <c r="D7" s="92" t="str">
        <f>IFERROR(VLOOKUP(D5,$H$2:$I$32,2,FALSE),"")</f>
        <v/>
      </c>
      <c r="E7" s="92" t="str">
        <f>IFERROR(VLOOKUP(E5,$H$2:$I$32,2,FALSE),"")</f>
        <v/>
      </c>
      <c r="F7" s="92" t="str">
        <f>IFERROR(VLOOKUP(F5,$H$2:$I$32,2,FALSE),"")</f>
        <v/>
      </c>
      <c r="H7" s="93">
        <v>6</v>
      </c>
      <c r="I7" s="93" t="s">
        <v>68</v>
      </c>
    </row>
    <row r="8" spans="1:9" ht="21" x14ac:dyDescent="0.35">
      <c r="A8" s="94" t="s">
        <v>21</v>
      </c>
      <c r="B8" s="97"/>
      <c r="C8" s="97"/>
      <c r="D8" s="97"/>
      <c r="E8" s="97"/>
      <c r="F8" s="97"/>
      <c r="H8" s="93">
        <v>7</v>
      </c>
      <c r="I8" s="93" t="s">
        <v>69</v>
      </c>
    </row>
    <row r="9" spans="1:9" x14ac:dyDescent="0.25">
      <c r="A9" s="91" t="s">
        <v>60</v>
      </c>
      <c r="B9" s="98"/>
      <c r="C9" s="98"/>
      <c r="D9" s="98"/>
      <c r="E9" s="98"/>
      <c r="F9" s="98"/>
      <c r="H9" s="93">
        <v>8</v>
      </c>
      <c r="I9" s="93" t="s">
        <v>70</v>
      </c>
    </row>
    <row r="10" spans="1:9" s="96" customFormat="1" ht="6.75" customHeight="1" x14ac:dyDescent="0.25">
      <c r="A10" s="95"/>
      <c r="B10" s="92" t="str">
        <f>IFERROR(VLOOKUP(B8,$H$2:$I$32,2,FALSE),"")</f>
        <v/>
      </c>
      <c r="C10" s="92" t="str">
        <f>IFERROR(VLOOKUP(C8,$H$2:$I$32,2,FALSE),"")</f>
        <v/>
      </c>
      <c r="D10" s="92" t="str">
        <f>IFERROR(VLOOKUP(D8,$H$2:$I$32,2,FALSE),"")</f>
        <v/>
      </c>
      <c r="E10" s="92" t="str">
        <f>IFERROR(VLOOKUP(E8,$H$2:$I$32,2,FALSE),"")</f>
        <v/>
      </c>
      <c r="F10" s="92" t="str">
        <f>IFERROR(VLOOKUP(F8,$H$2:$I$32,2,FALSE),"")</f>
        <v/>
      </c>
      <c r="H10" s="93">
        <v>9</v>
      </c>
      <c r="I10" s="93" t="s">
        <v>71</v>
      </c>
    </row>
    <row r="11" spans="1:9" ht="21" x14ac:dyDescent="0.35">
      <c r="A11" s="94" t="s">
        <v>22</v>
      </c>
      <c r="B11" s="97">
        <v>3</v>
      </c>
      <c r="C11" s="97">
        <v>21</v>
      </c>
      <c r="D11" s="97"/>
      <c r="E11" s="97"/>
      <c r="F11" s="97"/>
      <c r="H11" s="93">
        <v>10</v>
      </c>
      <c r="I11" s="93" t="s">
        <v>72</v>
      </c>
    </row>
    <row r="12" spans="1:9" x14ac:dyDescent="0.25">
      <c r="A12" s="91" t="s">
        <v>60</v>
      </c>
      <c r="B12" s="103" t="s">
        <v>101</v>
      </c>
      <c r="C12" s="98" t="s">
        <v>115</v>
      </c>
      <c r="D12" s="98"/>
      <c r="E12" s="98"/>
      <c r="F12" s="98"/>
      <c r="H12" s="93">
        <v>11</v>
      </c>
      <c r="I12" s="93" t="s">
        <v>73</v>
      </c>
    </row>
    <row r="13" spans="1:9" s="96" customFormat="1" ht="6.75" customHeight="1" x14ac:dyDescent="0.25">
      <c r="A13" s="95"/>
      <c r="B13" s="92" t="str">
        <f>IFERROR(VLOOKUP(B11,$H$2:$I$32,2,FALSE),"")</f>
        <v>A11</v>
      </c>
      <c r="C13" s="92" t="str">
        <f>IFERROR(VLOOKUP(C11,$H$2:$I$32,2,FALSE),"")</f>
        <v>K3</v>
      </c>
      <c r="D13" s="92" t="str">
        <f>IFERROR(VLOOKUP(D11,$H$2:$I$32,2,FALSE),"")</f>
        <v/>
      </c>
      <c r="E13" s="92" t="str">
        <f>IFERROR(VLOOKUP(E11,$H$2:$I$32,2,FALSE),"")</f>
        <v/>
      </c>
      <c r="F13" s="92" t="str">
        <f>IFERROR(VLOOKUP(F11,$H$2:$I$32,2,FALSE),"")</f>
        <v/>
      </c>
      <c r="H13" s="93">
        <v>12</v>
      </c>
      <c r="I13" s="93" t="s">
        <v>75</v>
      </c>
    </row>
    <row r="14" spans="1:9" ht="21" x14ac:dyDescent="0.35">
      <c r="A14" s="94" t="s">
        <v>23</v>
      </c>
      <c r="B14" s="97">
        <v>1</v>
      </c>
      <c r="C14" s="97"/>
      <c r="D14" s="97"/>
      <c r="E14" s="97"/>
      <c r="F14" s="97"/>
      <c r="H14" s="93">
        <v>13</v>
      </c>
      <c r="I14" s="93" t="s">
        <v>76</v>
      </c>
    </row>
    <row r="15" spans="1:9" x14ac:dyDescent="0.25">
      <c r="A15" s="91" t="s">
        <v>60</v>
      </c>
      <c r="B15" s="98" t="s">
        <v>100</v>
      </c>
      <c r="C15" s="98"/>
      <c r="D15" s="98"/>
      <c r="E15" s="98"/>
      <c r="F15" s="98"/>
      <c r="H15" s="93">
        <v>14</v>
      </c>
      <c r="I15" s="93" t="s">
        <v>77</v>
      </c>
    </row>
    <row r="16" spans="1:9" s="96" customFormat="1" ht="6.75" customHeight="1" x14ac:dyDescent="0.25">
      <c r="A16" s="95"/>
      <c r="B16" s="92" t="str">
        <f>IFERROR(VLOOKUP(B14,$H$2:$I$32,2,FALSE),"")</f>
        <v>A3</v>
      </c>
      <c r="C16" s="92" t="str">
        <f>IFERROR(VLOOKUP(C14,$H$2:$I$32,2,FALSE),"")</f>
        <v/>
      </c>
      <c r="D16" s="92" t="str">
        <f>IFERROR(VLOOKUP(D14,$H$2:$I$32,2,FALSE),"")</f>
        <v/>
      </c>
      <c r="E16" s="92" t="str">
        <f>IFERROR(VLOOKUP(E14,$H$2:$I$32,2,FALSE),"")</f>
        <v/>
      </c>
      <c r="F16" s="92" t="str">
        <f>IFERROR(VLOOKUP(F14,$H$2:$I$32,2,FALSE),"")</f>
        <v/>
      </c>
      <c r="H16" s="93">
        <v>15</v>
      </c>
      <c r="I16" s="93" t="s">
        <v>78</v>
      </c>
    </row>
    <row r="17" spans="1:9" ht="21" x14ac:dyDescent="0.35">
      <c r="A17" s="94" t="s">
        <v>24</v>
      </c>
      <c r="B17" s="97">
        <v>4</v>
      </c>
      <c r="C17" s="97"/>
      <c r="D17" s="97"/>
      <c r="E17" s="97"/>
      <c r="F17" s="97"/>
      <c r="H17" s="93">
        <v>16</v>
      </c>
      <c r="I17" s="93" t="s">
        <v>79</v>
      </c>
    </row>
    <row r="18" spans="1:9" x14ac:dyDescent="0.25">
      <c r="A18" s="91" t="s">
        <v>60</v>
      </c>
      <c r="B18" s="103" t="s">
        <v>104</v>
      </c>
      <c r="C18" s="98"/>
      <c r="D18" s="98"/>
      <c r="E18" s="98"/>
      <c r="F18" s="98"/>
      <c r="H18" s="93">
        <v>17</v>
      </c>
      <c r="I18" s="93" t="s">
        <v>80</v>
      </c>
    </row>
    <row r="19" spans="1:9" s="96" customFormat="1" ht="6.75" customHeight="1" x14ac:dyDescent="0.25">
      <c r="A19" s="95"/>
      <c r="B19" s="92" t="str">
        <f>IFERROR(VLOOKUP(B17,$H$2:$I$32,2,FALSE),"")</f>
        <v>A15</v>
      </c>
      <c r="C19" s="92" t="str">
        <f>IFERROR(VLOOKUP(C17,$H$2:$I$32,2,FALSE),"")</f>
        <v/>
      </c>
      <c r="D19" s="92" t="str">
        <f>IFERROR(VLOOKUP(D17,$H$2:$I$32,2,FALSE),"")</f>
        <v/>
      </c>
      <c r="E19" s="92" t="str">
        <f>IFERROR(VLOOKUP(E17,$H$2:$I$32,2,FALSE),"")</f>
        <v/>
      </c>
      <c r="F19" s="92" t="str">
        <f>IFERROR(VLOOKUP(F17,$H$2:$I$32,2,FALSE),"")</f>
        <v/>
      </c>
      <c r="H19" s="93">
        <v>18</v>
      </c>
      <c r="I19" s="93" t="s">
        <v>81</v>
      </c>
    </row>
    <row r="20" spans="1:9" ht="21" x14ac:dyDescent="0.35">
      <c r="A20" s="94" t="s">
        <v>25</v>
      </c>
      <c r="B20" s="97"/>
      <c r="C20" s="97"/>
      <c r="D20" s="97"/>
      <c r="E20" s="97"/>
      <c r="F20" s="97"/>
      <c r="H20" s="93">
        <v>19</v>
      </c>
      <c r="I20" s="93" t="s">
        <v>82</v>
      </c>
    </row>
    <row r="21" spans="1:9" x14ac:dyDescent="0.25">
      <c r="A21" s="91" t="s">
        <v>60</v>
      </c>
      <c r="B21" s="98"/>
      <c r="C21" s="98"/>
      <c r="D21" s="98"/>
      <c r="E21" s="98"/>
      <c r="F21" s="98"/>
      <c r="H21" s="93">
        <v>20</v>
      </c>
      <c r="I21" s="93" t="s">
        <v>83</v>
      </c>
    </row>
    <row r="22" spans="1:9" s="96" customFormat="1" ht="6.75" customHeight="1" x14ac:dyDescent="0.25">
      <c r="A22" s="95"/>
      <c r="B22" s="92" t="str">
        <f>IFERROR(VLOOKUP(B20,$H$2:$I$32,2,FALSE),"")</f>
        <v/>
      </c>
      <c r="C22" s="92" t="str">
        <f>IFERROR(VLOOKUP(C20,$H$2:$I$32,2,FALSE),"")</f>
        <v/>
      </c>
      <c r="D22" s="92" t="str">
        <f>IFERROR(VLOOKUP(D20,$H$2:$I$32,2,FALSE),"")</f>
        <v/>
      </c>
      <c r="E22" s="92" t="str">
        <f>IFERROR(VLOOKUP(E20,$H$2:$I$32,2,FALSE),"")</f>
        <v/>
      </c>
      <c r="F22" s="92" t="str">
        <f>IFERROR(VLOOKUP(F20,$H$2:$I$32,2,FALSE),"")</f>
        <v/>
      </c>
      <c r="H22" s="93">
        <v>21</v>
      </c>
      <c r="I22" s="93" t="s">
        <v>74</v>
      </c>
    </row>
    <row r="23" spans="1:9" ht="21" x14ac:dyDescent="0.35">
      <c r="A23" s="94" t="s">
        <v>26</v>
      </c>
      <c r="B23" s="97"/>
      <c r="C23" s="97"/>
      <c r="D23" s="97"/>
      <c r="E23" s="97"/>
      <c r="F23" s="97"/>
      <c r="H23" s="93">
        <v>22</v>
      </c>
      <c r="I23" s="93" t="s">
        <v>84</v>
      </c>
    </row>
    <row r="24" spans="1:9" x14ac:dyDescent="0.25">
      <c r="A24" s="91" t="s">
        <v>60</v>
      </c>
      <c r="B24" s="98"/>
      <c r="C24" s="98"/>
      <c r="D24" s="98"/>
      <c r="E24" s="98"/>
      <c r="F24" s="98"/>
      <c r="H24" s="93">
        <v>23</v>
      </c>
      <c r="I24" s="93" t="s">
        <v>85</v>
      </c>
    </row>
    <row r="25" spans="1:9" s="96" customFormat="1" ht="6.75" customHeight="1" x14ac:dyDescent="0.25">
      <c r="A25" s="95"/>
      <c r="B25" s="92" t="str">
        <f>IFERROR(VLOOKUP(B23,$H$2:$I$32,2,FALSE),"")</f>
        <v/>
      </c>
      <c r="C25" s="92" t="str">
        <f>IFERROR(VLOOKUP(C23,$H$2:$I$32,2,FALSE),"")</f>
        <v/>
      </c>
      <c r="D25" s="92" t="str">
        <f>IFERROR(VLOOKUP(D23,$H$2:$I$32,2,FALSE),"")</f>
        <v/>
      </c>
      <c r="E25" s="92" t="str">
        <f>IFERROR(VLOOKUP(E23,$H$2:$I$32,2,FALSE),"")</f>
        <v/>
      </c>
      <c r="F25" s="92" t="str">
        <f>IFERROR(VLOOKUP(F23,$H$2:$I$32,2,FALSE),"")</f>
        <v/>
      </c>
      <c r="H25" s="93">
        <v>24</v>
      </c>
      <c r="I25" s="93" t="s">
        <v>86</v>
      </c>
    </row>
    <row r="26" spans="1:9" ht="21" x14ac:dyDescent="0.35">
      <c r="A26" s="94" t="s">
        <v>27</v>
      </c>
      <c r="B26" s="97">
        <v>7</v>
      </c>
      <c r="C26" s="97">
        <v>20</v>
      </c>
      <c r="D26" s="97"/>
      <c r="E26" s="97"/>
      <c r="F26" s="97"/>
      <c r="H26" s="93">
        <v>25</v>
      </c>
      <c r="I26" s="93" t="s">
        <v>87</v>
      </c>
    </row>
    <row r="27" spans="1:9" x14ac:dyDescent="0.25">
      <c r="A27" s="91" t="s">
        <v>60</v>
      </c>
      <c r="B27" s="98" t="s">
        <v>102</v>
      </c>
      <c r="C27" s="98" t="s">
        <v>103</v>
      </c>
      <c r="D27" s="98"/>
      <c r="E27" s="98"/>
      <c r="F27" s="98"/>
      <c r="H27" s="93">
        <v>26</v>
      </c>
      <c r="I27" s="93" t="s">
        <v>88</v>
      </c>
    </row>
    <row r="28" spans="1:9" s="96" customFormat="1" ht="6.75" customHeight="1" x14ac:dyDescent="0.25">
      <c r="A28" s="95"/>
      <c r="B28" s="92" t="str">
        <f>IFERROR(VLOOKUP(B26,$H$2:$I$32,2,FALSE),"")</f>
        <v>A27</v>
      </c>
      <c r="C28" s="92" t="str">
        <f>IFERROR(VLOOKUP(C26,$H$2:$I$32,2,FALSE),"")</f>
        <v>F39</v>
      </c>
      <c r="D28" s="92" t="str">
        <f>IFERROR(VLOOKUP(D26,$H$2:$I$32,2,FALSE),"")</f>
        <v/>
      </c>
      <c r="E28" s="92" t="str">
        <f>IFERROR(VLOOKUP(E26,$H$2:$I$32,2,FALSE),"")</f>
        <v/>
      </c>
      <c r="F28" s="92" t="str">
        <f>IFERROR(VLOOKUP(F26,$H$2:$I$32,2,FALSE),"")</f>
        <v/>
      </c>
      <c r="H28" s="93">
        <v>27</v>
      </c>
      <c r="I28" s="93" t="s">
        <v>89</v>
      </c>
    </row>
    <row r="29" spans="1:9" ht="21" x14ac:dyDescent="0.35">
      <c r="A29" s="94" t="s">
        <v>28</v>
      </c>
      <c r="B29" s="97">
        <v>12</v>
      </c>
      <c r="C29" s="97">
        <v>19</v>
      </c>
      <c r="D29" s="97"/>
      <c r="E29" s="97"/>
      <c r="F29" s="97"/>
      <c r="H29" s="93">
        <v>28</v>
      </c>
      <c r="I29" s="93" t="s">
        <v>90</v>
      </c>
    </row>
    <row r="30" spans="1:9" x14ac:dyDescent="0.25">
      <c r="A30" s="91" t="s">
        <v>60</v>
      </c>
      <c r="B30" s="98" t="s">
        <v>98</v>
      </c>
      <c r="C30" s="98" t="s">
        <v>99</v>
      </c>
      <c r="D30" s="98"/>
      <c r="E30" s="98"/>
      <c r="F30" s="98"/>
      <c r="H30" s="93">
        <v>29</v>
      </c>
      <c r="I30" s="93" t="s">
        <v>91</v>
      </c>
    </row>
    <row r="31" spans="1:9" s="96" customFormat="1" ht="6.75" customHeight="1" x14ac:dyDescent="0.25">
      <c r="A31" s="95"/>
      <c r="B31" s="92" t="str">
        <f>IFERROR(VLOOKUP(B29,$H$2:$I$32,2,FALSE),"")</f>
        <v>F7</v>
      </c>
      <c r="C31" s="92" t="str">
        <f>IFERROR(VLOOKUP(C29,$H$2:$I$32,2,FALSE),"")</f>
        <v>F35</v>
      </c>
      <c r="D31" s="92" t="str">
        <f>IFERROR(VLOOKUP(D29,$H$2:$I$32,2,FALSE),"")</f>
        <v/>
      </c>
      <c r="E31" s="92" t="str">
        <f>IFERROR(VLOOKUP(E29,$H$2:$I$32,2,FALSE),"")</f>
        <v/>
      </c>
      <c r="F31" s="92" t="str">
        <f>IFERROR(VLOOKUP(F29,$H$2:$I$32,2,FALSE),"")</f>
        <v/>
      </c>
      <c r="H31" s="93">
        <v>30</v>
      </c>
      <c r="I31" s="93" t="s">
        <v>92</v>
      </c>
    </row>
    <row r="32" spans="1:9" ht="21" x14ac:dyDescent="0.35">
      <c r="A32" s="94" t="s">
        <v>29</v>
      </c>
      <c r="B32" s="97">
        <v>2</v>
      </c>
      <c r="C32" s="97">
        <v>15</v>
      </c>
      <c r="D32" s="97">
        <v>20</v>
      </c>
      <c r="E32" s="97"/>
      <c r="F32" s="97"/>
      <c r="H32" s="93">
        <v>31</v>
      </c>
      <c r="I32" s="93" t="s">
        <v>93</v>
      </c>
    </row>
    <row r="33" spans="1:9" x14ac:dyDescent="0.25">
      <c r="A33" s="91" t="s">
        <v>60</v>
      </c>
      <c r="B33" s="98" t="s">
        <v>95</v>
      </c>
      <c r="C33" s="98" t="s">
        <v>96</v>
      </c>
      <c r="D33" s="98" t="s">
        <v>97</v>
      </c>
      <c r="E33" s="98"/>
      <c r="F33" s="98"/>
    </row>
    <row r="34" spans="1:9" s="96" customFormat="1" ht="6.75" customHeight="1" x14ac:dyDescent="0.25">
      <c r="A34" s="95"/>
      <c r="B34" s="92" t="str">
        <f>IFERROR(VLOOKUP(B32,$H$2:$I$32,2,FALSE),"")</f>
        <v>A7</v>
      </c>
      <c r="C34" s="92" t="str">
        <f>IFERROR(VLOOKUP(C32,$H$2:$I$32,2,FALSE),"")</f>
        <v>F19</v>
      </c>
      <c r="D34" s="92" t="str">
        <f>IFERROR(VLOOKUP(D32,$H$2:$I$32,2,FALSE),"")</f>
        <v>F39</v>
      </c>
      <c r="E34" s="92" t="str">
        <f>IFERROR(VLOOKUP(E32,$H$2:$I$32,2,FALSE),"")</f>
        <v/>
      </c>
      <c r="F34" s="92" t="str">
        <f>IFERROR(VLOOKUP(F32,$H$2:$I$32,2,FALSE),"")</f>
        <v/>
      </c>
      <c r="H34" s="93"/>
      <c r="I34" s="93"/>
    </row>
    <row r="35" spans="1:9" ht="21" x14ac:dyDescent="0.35">
      <c r="A35" s="94" t="s">
        <v>30</v>
      </c>
      <c r="B35" s="97">
        <v>25</v>
      </c>
      <c r="C35" s="97"/>
      <c r="D35" s="97"/>
      <c r="E35" s="97"/>
      <c r="F35" s="97"/>
    </row>
    <row r="36" spans="1:9" x14ac:dyDescent="0.25">
      <c r="A36" s="91" t="s">
        <v>60</v>
      </c>
      <c r="B36" s="98" t="s">
        <v>94</v>
      </c>
      <c r="C36" s="98"/>
      <c r="D36" s="98"/>
      <c r="E36" s="98"/>
      <c r="F36" s="98"/>
    </row>
    <row r="37" spans="1:9" s="96" customFormat="1" ht="6.75" customHeight="1" x14ac:dyDescent="0.25">
      <c r="A37" s="95"/>
      <c r="B37" s="92" t="str">
        <f>IFERROR(VLOOKUP(B35,$H$2:$I$32,2,FALSE),"")</f>
        <v>K19</v>
      </c>
      <c r="C37" s="92" t="str">
        <f>IFERROR(VLOOKUP(C35,$H$2:$I$32,2,FALSE),"")</f>
        <v/>
      </c>
      <c r="D37" s="92" t="str">
        <f>IFERROR(VLOOKUP(D35,$H$2:$I$32,2,FALSE),"")</f>
        <v/>
      </c>
      <c r="E37" s="92" t="str">
        <f>IFERROR(VLOOKUP(E35,$H$2:$I$32,2,FALSE),"")</f>
        <v/>
      </c>
      <c r="F37" s="92" t="str">
        <f>IFERROR(VLOOKUP(F35,$H$2:$I$32,2,FALSE),"")</f>
        <v/>
      </c>
      <c r="H37" s="93"/>
      <c r="I37" s="93"/>
    </row>
  </sheetData>
  <sheetProtection algorithmName="SHA-512" hashValue="Bwehsekl6G2fbwGS7ihtK7QWOU3PFbv17IYOA2JpkeDG1es8P/0RW44ggUpdbo6ynt8PcbCxFWqWNGdD4Vf1gQ==" saltValue="RW+r9kEiZ9e9AtK7/uZC6g==" spinCount="100000" sheet="1" objects="1" scenarios="1"/>
  <mergeCells count="1">
    <mergeCell ref="B1:F1"/>
  </mergeCells>
  <pageMargins left="0.511811024" right="0.511811024" top="0.78740157499999996" bottom="0.78740157499999996" header="0.31496062000000002" footer="0.31496062000000002"/>
  <pageSetup paperSize="9"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67811EA-D841-413C-9DF6-A5FD4A6C794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24</vt:i4>
      </vt:variant>
      <vt:variant>
        <vt:lpstr>Intervalos Nomeados</vt:lpstr>
      </vt:variant>
      <vt:variant>
        <vt:i4>1650</vt:i4>
      </vt:variant>
    </vt:vector>
  </HeadingPairs>
  <TitlesOfParts>
    <vt:vector size="1674" baseType="lpstr">
      <vt:lpstr>CONFIG</vt:lpstr>
      <vt:lpstr>PADRÃO</vt:lpstr>
      <vt:lpstr>DADOS</vt:lpstr>
      <vt:lpstr>01</vt:lpstr>
      <vt:lpstr>02</vt:lpstr>
      <vt:lpstr>03</vt:lpstr>
      <vt:lpstr>04</vt:lpstr>
      <vt:lpstr>05</vt:lpstr>
      <vt:lpstr>06</vt:lpstr>
      <vt:lpstr>07</vt:lpstr>
      <vt:lpstr>08</vt:lpstr>
      <vt:lpstr>09</vt:lpstr>
      <vt:lpstr>10</vt:lpstr>
      <vt:lpstr>11</vt:lpstr>
      <vt:lpstr>12</vt:lpstr>
      <vt:lpstr>13</vt:lpstr>
      <vt:lpstr>14</vt:lpstr>
      <vt:lpstr>15</vt:lpstr>
      <vt:lpstr>16</vt:lpstr>
      <vt:lpstr>17</vt:lpstr>
      <vt:lpstr>18</vt:lpstr>
      <vt:lpstr>19</vt:lpstr>
      <vt:lpstr>20</vt:lpstr>
      <vt:lpstr>FERIADOS</vt:lpstr>
      <vt:lpstr>DADOS!_01___10</vt:lpstr>
      <vt:lpstr>DADOS!_01___13_set</vt:lpstr>
      <vt:lpstr>DADOS!_01___13_set_2</vt:lpstr>
      <vt:lpstr>'01'!_100</vt:lpstr>
      <vt:lpstr>'02'!_100</vt:lpstr>
      <vt:lpstr>'03'!_100</vt:lpstr>
      <vt:lpstr>'04'!_100</vt:lpstr>
      <vt:lpstr>'05'!_100</vt:lpstr>
      <vt:lpstr>'06'!_100</vt:lpstr>
      <vt:lpstr>'07'!_100</vt:lpstr>
      <vt:lpstr>'08'!_100</vt:lpstr>
      <vt:lpstr>'09'!_100</vt:lpstr>
      <vt:lpstr>'10'!_100</vt:lpstr>
      <vt:lpstr>'11'!_100</vt:lpstr>
      <vt:lpstr>'01'!_101</vt:lpstr>
      <vt:lpstr>'02'!_101</vt:lpstr>
      <vt:lpstr>'03'!_101</vt:lpstr>
      <vt:lpstr>'04'!_101</vt:lpstr>
      <vt:lpstr>'05'!_101</vt:lpstr>
      <vt:lpstr>'06'!_101</vt:lpstr>
      <vt:lpstr>'07'!_101</vt:lpstr>
      <vt:lpstr>'08'!_101</vt:lpstr>
      <vt:lpstr>'09'!_101</vt:lpstr>
      <vt:lpstr>'10'!_101</vt:lpstr>
      <vt:lpstr>'11'!_101</vt:lpstr>
      <vt:lpstr>'01'!_102</vt:lpstr>
      <vt:lpstr>'02'!_102</vt:lpstr>
      <vt:lpstr>'03'!_102</vt:lpstr>
      <vt:lpstr>'04'!_102</vt:lpstr>
      <vt:lpstr>'05'!_102</vt:lpstr>
      <vt:lpstr>'06'!_102</vt:lpstr>
      <vt:lpstr>'07'!_102</vt:lpstr>
      <vt:lpstr>'08'!_102</vt:lpstr>
      <vt:lpstr>'09'!_102</vt:lpstr>
      <vt:lpstr>'10'!_102</vt:lpstr>
      <vt:lpstr>'11'!_102</vt:lpstr>
      <vt:lpstr>'01'!_103</vt:lpstr>
      <vt:lpstr>'02'!_103</vt:lpstr>
      <vt:lpstr>'03'!_103</vt:lpstr>
      <vt:lpstr>'04'!_103</vt:lpstr>
      <vt:lpstr>'05'!_103</vt:lpstr>
      <vt:lpstr>'06'!_103</vt:lpstr>
      <vt:lpstr>'07'!_103</vt:lpstr>
      <vt:lpstr>'08'!_103</vt:lpstr>
      <vt:lpstr>'09'!_103</vt:lpstr>
      <vt:lpstr>'10'!_103</vt:lpstr>
      <vt:lpstr>'11'!_103</vt:lpstr>
      <vt:lpstr>'01'!_104</vt:lpstr>
      <vt:lpstr>'02'!_104</vt:lpstr>
      <vt:lpstr>'03'!_104</vt:lpstr>
      <vt:lpstr>'04'!_104</vt:lpstr>
      <vt:lpstr>'05'!_104</vt:lpstr>
      <vt:lpstr>'06'!_104</vt:lpstr>
      <vt:lpstr>'07'!_104</vt:lpstr>
      <vt:lpstr>'08'!_104</vt:lpstr>
      <vt:lpstr>'09'!_104</vt:lpstr>
      <vt:lpstr>'10'!_104</vt:lpstr>
      <vt:lpstr>'11'!_104</vt:lpstr>
      <vt:lpstr>'01'!_105</vt:lpstr>
      <vt:lpstr>'02'!_105</vt:lpstr>
      <vt:lpstr>'03'!_105</vt:lpstr>
      <vt:lpstr>'04'!_105</vt:lpstr>
      <vt:lpstr>'05'!_105</vt:lpstr>
      <vt:lpstr>'06'!_105</vt:lpstr>
      <vt:lpstr>'07'!_105</vt:lpstr>
      <vt:lpstr>'08'!_105</vt:lpstr>
      <vt:lpstr>'09'!_105</vt:lpstr>
      <vt:lpstr>'10'!_105</vt:lpstr>
      <vt:lpstr>'11'!_105</vt:lpstr>
      <vt:lpstr>'01'!_106</vt:lpstr>
      <vt:lpstr>'02'!_106</vt:lpstr>
      <vt:lpstr>'03'!_106</vt:lpstr>
      <vt:lpstr>'04'!_106</vt:lpstr>
      <vt:lpstr>'05'!_106</vt:lpstr>
      <vt:lpstr>'06'!_106</vt:lpstr>
      <vt:lpstr>'07'!_106</vt:lpstr>
      <vt:lpstr>'08'!_106</vt:lpstr>
      <vt:lpstr>'09'!_106</vt:lpstr>
      <vt:lpstr>'10'!_106</vt:lpstr>
      <vt:lpstr>'11'!_106</vt:lpstr>
      <vt:lpstr>'01'!_107</vt:lpstr>
      <vt:lpstr>'02'!_107</vt:lpstr>
      <vt:lpstr>'03'!_107</vt:lpstr>
      <vt:lpstr>'04'!_107</vt:lpstr>
      <vt:lpstr>'05'!_107</vt:lpstr>
      <vt:lpstr>'06'!_107</vt:lpstr>
      <vt:lpstr>'07'!_107</vt:lpstr>
      <vt:lpstr>'08'!_107</vt:lpstr>
      <vt:lpstr>'09'!_107</vt:lpstr>
      <vt:lpstr>'10'!_107</vt:lpstr>
      <vt:lpstr>'11'!_107</vt:lpstr>
      <vt:lpstr>'01'!_108</vt:lpstr>
      <vt:lpstr>'02'!_108</vt:lpstr>
      <vt:lpstr>'03'!_108</vt:lpstr>
      <vt:lpstr>'04'!_108</vt:lpstr>
      <vt:lpstr>'05'!_108</vt:lpstr>
      <vt:lpstr>'06'!_108</vt:lpstr>
      <vt:lpstr>'07'!_108</vt:lpstr>
      <vt:lpstr>'08'!_108</vt:lpstr>
      <vt:lpstr>'09'!_108</vt:lpstr>
      <vt:lpstr>'10'!_108</vt:lpstr>
      <vt:lpstr>'11'!_108</vt:lpstr>
      <vt:lpstr>'01'!_109</vt:lpstr>
      <vt:lpstr>'02'!_109</vt:lpstr>
      <vt:lpstr>'03'!_109</vt:lpstr>
      <vt:lpstr>'04'!_109</vt:lpstr>
      <vt:lpstr>'05'!_109</vt:lpstr>
      <vt:lpstr>'06'!_109</vt:lpstr>
      <vt:lpstr>'07'!_109</vt:lpstr>
      <vt:lpstr>'08'!_109</vt:lpstr>
      <vt:lpstr>'09'!_109</vt:lpstr>
      <vt:lpstr>'10'!_109</vt:lpstr>
      <vt:lpstr>'11'!_109</vt:lpstr>
      <vt:lpstr>DADOS!_11_16</vt:lpstr>
      <vt:lpstr>'01'!_110</vt:lpstr>
      <vt:lpstr>'02'!_110</vt:lpstr>
      <vt:lpstr>'03'!_110</vt:lpstr>
      <vt:lpstr>'04'!_110</vt:lpstr>
      <vt:lpstr>'05'!_110</vt:lpstr>
      <vt:lpstr>'06'!_110</vt:lpstr>
      <vt:lpstr>'07'!_110</vt:lpstr>
      <vt:lpstr>'08'!_110</vt:lpstr>
      <vt:lpstr>'09'!_110</vt:lpstr>
      <vt:lpstr>'10'!_110</vt:lpstr>
      <vt:lpstr>'11'!_110</vt:lpstr>
      <vt:lpstr>'01'!_111</vt:lpstr>
      <vt:lpstr>'02'!_111</vt:lpstr>
      <vt:lpstr>'03'!_111</vt:lpstr>
      <vt:lpstr>'04'!_111</vt:lpstr>
      <vt:lpstr>'05'!_111</vt:lpstr>
      <vt:lpstr>'06'!_111</vt:lpstr>
      <vt:lpstr>'07'!_111</vt:lpstr>
      <vt:lpstr>'08'!_111</vt:lpstr>
      <vt:lpstr>'09'!_111</vt:lpstr>
      <vt:lpstr>'10'!_111</vt:lpstr>
      <vt:lpstr>'11'!_111</vt:lpstr>
      <vt:lpstr>'01'!_112</vt:lpstr>
      <vt:lpstr>'02'!_112</vt:lpstr>
      <vt:lpstr>'03'!_112</vt:lpstr>
      <vt:lpstr>'04'!_112</vt:lpstr>
      <vt:lpstr>'05'!_112</vt:lpstr>
      <vt:lpstr>'06'!_112</vt:lpstr>
      <vt:lpstr>'07'!_112</vt:lpstr>
      <vt:lpstr>'08'!_112</vt:lpstr>
      <vt:lpstr>'09'!_112</vt:lpstr>
      <vt:lpstr>'10'!_112</vt:lpstr>
      <vt:lpstr>'11'!_112</vt:lpstr>
      <vt:lpstr>'01'!_113</vt:lpstr>
      <vt:lpstr>'02'!_113</vt:lpstr>
      <vt:lpstr>'03'!_113</vt:lpstr>
      <vt:lpstr>'04'!_113</vt:lpstr>
      <vt:lpstr>'05'!_113</vt:lpstr>
      <vt:lpstr>'06'!_113</vt:lpstr>
      <vt:lpstr>'07'!_113</vt:lpstr>
      <vt:lpstr>'08'!_113</vt:lpstr>
      <vt:lpstr>'09'!_113</vt:lpstr>
      <vt:lpstr>'10'!_113</vt:lpstr>
      <vt:lpstr>'11'!_113</vt:lpstr>
      <vt:lpstr>'01'!_114</vt:lpstr>
      <vt:lpstr>'02'!_114</vt:lpstr>
      <vt:lpstr>'03'!_114</vt:lpstr>
      <vt:lpstr>'04'!_114</vt:lpstr>
      <vt:lpstr>'05'!_114</vt:lpstr>
      <vt:lpstr>'06'!_114</vt:lpstr>
      <vt:lpstr>'07'!_114</vt:lpstr>
      <vt:lpstr>'08'!_114</vt:lpstr>
      <vt:lpstr>'09'!_114</vt:lpstr>
      <vt:lpstr>'10'!_114</vt:lpstr>
      <vt:lpstr>'11'!_114</vt:lpstr>
      <vt:lpstr>'01'!_115</vt:lpstr>
      <vt:lpstr>'02'!_115</vt:lpstr>
      <vt:lpstr>'03'!_115</vt:lpstr>
      <vt:lpstr>'04'!_115</vt:lpstr>
      <vt:lpstr>'05'!_115</vt:lpstr>
      <vt:lpstr>'06'!_115</vt:lpstr>
      <vt:lpstr>'07'!_115</vt:lpstr>
      <vt:lpstr>'08'!_115</vt:lpstr>
      <vt:lpstr>'09'!_115</vt:lpstr>
      <vt:lpstr>'10'!_115</vt:lpstr>
      <vt:lpstr>'11'!_115</vt:lpstr>
      <vt:lpstr>'01'!_116</vt:lpstr>
      <vt:lpstr>'02'!_116</vt:lpstr>
      <vt:lpstr>'03'!_116</vt:lpstr>
      <vt:lpstr>'04'!_116</vt:lpstr>
      <vt:lpstr>'05'!_116</vt:lpstr>
      <vt:lpstr>'06'!_116</vt:lpstr>
      <vt:lpstr>'07'!_116</vt:lpstr>
      <vt:lpstr>'08'!_116</vt:lpstr>
      <vt:lpstr>'09'!_116</vt:lpstr>
      <vt:lpstr>'10'!_116</vt:lpstr>
      <vt:lpstr>'11'!_116</vt:lpstr>
      <vt:lpstr>'01'!_117</vt:lpstr>
      <vt:lpstr>'02'!_117</vt:lpstr>
      <vt:lpstr>'03'!_117</vt:lpstr>
      <vt:lpstr>'04'!_117</vt:lpstr>
      <vt:lpstr>'05'!_117</vt:lpstr>
      <vt:lpstr>'06'!_117</vt:lpstr>
      <vt:lpstr>'07'!_117</vt:lpstr>
      <vt:lpstr>'08'!_117</vt:lpstr>
      <vt:lpstr>'09'!_117</vt:lpstr>
      <vt:lpstr>'10'!_117</vt:lpstr>
      <vt:lpstr>'11'!_117</vt:lpstr>
      <vt:lpstr>'01'!_118</vt:lpstr>
      <vt:lpstr>'02'!_118</vt:lpstr>
      <vt:lpstr>'03'!_118</vt:lpstr>
      <vt:lpstr>'04'!_118</vt:lpstr>
      <vt:lpstr>'05'!_118</vt:lpstr>
      <vt:lpstr>'06'!_118</vt:lpstr>
      <vt:lpstr>'07'!_118</vt:lpstr>
      <vt:lpstr>'08'!_118</vt:lpstr>
      <vt:lpstr>'09'!_118</vt:lpstr>
      <vt:lpstr>'10'!_118</vt:lpstr>
      <vt:lpstr>'11'!_118</vt:lpstr>
      <vt:lpstr>'01'!_119</vt:lpstr>
      <vt:lpstr>'02'!_119</vt:lpstr>
      <vt:lpstr>'03'!_119</vt:lpstr>
      <vt:lpstr>'04'!_119</vt:lpstr>
      <vt:lpstr>'05'!_119</vt:lpstr>
      <vt:lpstr>'06'!_119</vt:lpstr>
      <vt:lpstr>'07'!_119</vt:lpstr>
      <vt:lpstr>'08'!_119</vt:lpstr>
      <vt:lpstr>'09'!_119</vt:lpstr>
      <vt:lpstr>'10'!_119</vt:lpstr>
      <vt:lpstr>'11'!_119</vt:lpstr>
      <vt:lpstr>'01'!_120</vt:lpstr>
      <vt:lpstr>'02'!_120</vt:lpstr>
      <vt:lpstr>'03'!_120</vt:lpstr>
      <vt:lpstr>'04'!_120</vt:lpstr>
      <vt:lpstr>'05'!_120</vt:lpstr>
      <vt:lpstr>'06'!_120</vt:lpstr>
      <vt:lpstr>'07'!_120</vt:lpstr>
      <vt:lpstr>'08'!_120</vt:lpstr>
      <vt:lpstr>'09'!_120</vt:lpstr>
      <vt:lpstr>'10'!_120</vt:lpstr>
      <vt:lpstr>'11'!_120</vt:lpstr>
      <vt:lpstr>'01'!_121</vt:lpstr>
      <vt:lpstr>'02'!_121</vt:lpstr>
      <vt:lpstr>'03'!_121</vt:lpstr>
      <vt:lpstr>'04'!_121</vt:lpstr>
      <vt:lpstr>'05'!_121</vt:lpstr>
      <vt:lpstr>'06'!_121</vt:lpstr>
      <vt:lpstr>'07'!_121</vt:lpstr>
      <vt:lpstr>'08'!_121</vt:lpstr>
      <vt:lpstr>'09'!_121</vt:lpstr>
      <vt:lpstr>'10'!_121</vt:lpstr>
      <vt:lpstr>'11'!_121</vt:lpstr>
      <vt:lpstr>'01'!_122</vt:lpstr>
      <vt:lpstr>'02'!_122</vt:lpstr>
      <vt:lpstr>'03'!_122</vt:lpstr>
      <vt:lpstr>'04'!_122</vt:lpstr>
      <vt:lpstr>'05'!_122</vt:lpstr>
      <vt:lpstr>'06'!_122</vt:lpstr>
      <vt:lpstr>'07'!_122</vt:lpstr>
      <vt:lpstr>'08'!_122</vt:lpstr>
      <vt:lpstr>'09'!_122</vt:lpstr>
      <vt:lpstr>'10'!_122</vt:lpstr>
      <vt:lpstr>'11'!_122</vt:lpstr>
      <vt:lpstr>'01'!_123</vt:lpstr>
      <vt:lpstr>'02'!_123</vt:lpstr>
      <vt:lpstr>'03'!_123</vt:lpstr>
      <vt:lpstr>'04'!_123</vt:lpstr>
      <vt:lpstr>'05'!_123</vt:lpstr>
      <vt:lpstr>'06'!_123</vt:lpstr>
      <vt:lpstr>'07'!_123</vt:lpstr>
      <vt:lpstr>'08'!_123</vt:lpstr>
      <vt:lpstr>'09'!_123</vt:lpstr>
      <vt:lpstr>'10'!_123</vt:lpstr>
      <vt:lpstr>'11'!_123</vt:lpstr>
      <vt:lpstr>'01'!_124</vt:lpstr>
      <vt:lpstr>'02'!_124</vt:lpstr>
      <vt:lpstr>'03'!_124</vt:lpstr>
      <vt:lpstr>'04'!_124</vt:lpstr>
      <vt:lpstr>'05'!_124</vt:lpstr>
      <vt:lpstr>'06'!_124</vt:lpstr>
      <vt:lpstr>'07'!_124</vt:lpstr>
      <vt:lpstr>'08'!_124</vt:lpstr>
      <vt:lpstr>'09'!_124</vt:lpstr>
      <vt:lpstr>'10'!_124</vt:lpstr>
      <vt:lpstr>'11'!_124</vt:lpstr>
      <vt:lpstr>'01'!_125</vt:lpstr>
      <vt:lpstr>'02'!_125</vt:lpstr>
      <vt:lpstr>'03'!_125</vt:lpstr>
      <vt:lpstr>'04'!_125</vt:lpstr>
      <vt:lpstr>'05'!_125</vt:lpstr>
      <vt:lpstr>'06'!_125</vt:lpstr>
      <vt:lpstr>'07'!_125</vt:lpstr>
      <vt:lpstr>'08'!_125</vt:lpstr>
      <vt:lpstr>'09'!_125</vt:lpstr>
      <vt:lpstr>'10'!_125</vt:lpstr>
      <vt:lpstr>'11'!_125</vt:lpstr>
      <vt:lpstr>'01'!_126</vt:lpstr>
      <vt:lpstr>'02'!_126</vt:lpstr>
      <vt:lpstr>'03'!_126</vt:lpstr>
      <vt:lpstr>'04'!_126</vt:lpstr>
      <vt:lpstr>'05'!_126</vt:lpstr>
      <vt:lpstr>'06'!_126</vt:lpstr>
      <vt:lpstr>'07'!_126</vt:lpstr>
      <vt:lpstr>'08'!_126</vt:lpstr>
      <vt:lpstr>'09'!_126</vt:lpstr>
      <vt:lpstr>'10'!_126</vt:lpstr>
      <vt:lpstr>'11'!_126</vt:lpstr>
      <vt:lpstr>'01'!_127</vt:lpstr>
      <vt:lpstr>'02'!_127</vt:lpstr>
      <vt:lpstr>'03'!_127</vt:lpstr>
      <vt:lpstr>'04'!_127</vt:lpstr>
      <vt:lpstr>'05'!_127</vt:lpstr>
      <vt:lpstr>'06'!_127</vt:lpstr>
      <vt:lpstr>'07'!_127</vt:lpstr>
      <vt:lpstr>'08'!_127</vt:lpstr>
      <vt:lpstr>'09'!_127</vt:lpstr>
      <vt:lpstr>'10'!_127</vt:lpstr>
      <vt:lpstr>'11'!_127</vt:lpstr>
      <vt:lpstr>'01'!_128</vt:lpstr>
      <vt:lpstr>'02'!_128</vt:lpstr>
      <vt:lpstr>'03'!_128</vt:lpstr>
      <vt:lpstr>'04'!_128</vt:lpstr>
      <vt:lpstr>'05'!_128</vt:lpstr>
      <vt:lpstr>'06'!_128</vt:lpstr>
      <vt:lpstr>'07'!_128</vt:lpstr>
      <vt:lpstr>'08'!_128</vt:lpstr>
      <vt:lpstr>'09'!_128</vt:lpstr>
      <vt:lpstr>'10'!_128</vt:lpstr>
      <vt:lpstr>'11'!_128</vt:lpstr>
      <vt:lpstr>'01'!_129</vt:lpstr>
      <vt:lpstr>'02'!_129</vt:lpstr>
      <vt:lpstr>'03'!_129</vt:lpstr>
      <vt:lpstr>'04'!_129</vt:lpstr>
      <vt:lpstr>'05'!_129</vt:lpstr>
      <vt:lpstr>'06'!_129</vt:lpstr>
      <vt:lpstr>'07'!_129</vt:lpstr>
      <vt:lpstr>'08'!_129</vt:lpstr>
      <vt:lpstr>'09'!_129</vt:lpstr>
      <vt:lpstr>'10'!_129</vt:lpstr>
      <vt:lpstr>'11'!_129</vt:lpstr>
      <vt:lpstr>'01'!_130</vt:lpstr>
      <vt:lpstr>'02'!_130</vt:lpstr>
      <vt:lpstr>'03'!_130</vt:lpstr>
      <vt:lpstr>'04'!_130</vt:lpstr>
      <vt:lpstr>'05'!_130</vt:lpstr>
      <vt:lpstr>'06'!_130</vt:lpstr>
      <vt:lpstr>'07'!_130</vt:lpstr>
      <vt:lpstr>'08'!_130</vt:lpstr>
      <vt:lpstr>'09'!_130</vt:lpstr>
      <vt:lpstr>'10'!_130</vt:lpstr>
      <vt:lpstr>'11'!_130</vt:lpstr>
      <vt:lpstr>'01'!_131</vt:lpstr>
      <vt:lpstr>'02'!_131</vt:lpstr>
      <vt:lpstr>'03'!_131</vt:lpstr>
      <vt:lpstr>'04'!_131</vt:lpstr>
      <vt:lpstr>'05'!_131</vt:lpstr>
      <vt:lpstr>'06'!_131</vt:lpstr>
      <vt:lpstr>'07'!_131</vt:lpstr>
      <vt:lpstr>'08'!_131</vt:lpstr>
      <vt:lpstr>'09'!_131</vt:lpstr>
      <vt:lpstr>'10'!_131</vt:lpstr>
      <vt:lpstr>'11'!_131</vt:lpstr>
      <vt:lpstr>'01'!_132</vt:lpstr>
      <vt:lpstr>'02'!_132</vt:lpstr>
      <vt:lpstr>'03'!_132</vt:lpstr>
      <vt:lpstr>'04'!_132</vt:lpstr>
      <vt:lpstr>'05'!_132</vt:lpstr>
      <vt:lpstr>'06'!_132</vt:lpstr>
      <vt:lpstr>'07'!_132</vt:lpstr>
      <vt:lpstr>'08'!_132</vt:lpstr>
      <vt:lpstr>'09'!_132</vt:lpstr>
      <vt:lpstr>'10'!_132</vt:lpstr>
      <vt:lpstr>'11'!_132</vt:lpstr>
      <vt:lpstr>'01'!_133</vt:lpstr>
      <vt:lpstr>'02'!_133</vt:lpstr>
      <vt:lpstr>'03'!_133</vt:lpstr>
      <vt:lpstr>'04'!_133</vt:lpstr>
      <vt:lpstr>'05'!_133</vt:lpstr>
      <vt:lpstr>'06'!_133</vt:lpstr>
      <vt:lpstr>'07'!_133</vt:lpstr>
      <vt:lpstr>'08'!_133</vt:lpstr>
      <vt:lpstr>'09'!_133</vt:lpstr>
      <vt:lpstr>'10'!_133</vt:lpstr>
      <vt:lpstr>'11'!_133</vt:lpstr>
      <vt:lpstr>'01'!_134</vt:lpstr>
      <vt:lpstr>'02'!_134</vt:lpstr>
      <vt:lpstr>'03'!_134</vt:lpstr>
      <vt:lpstr>'04'!_134</vt:lpstr>
      <vt:lpstr>'05'!_134</vt:lpstr>
      <vt:lpstr>'06'!_134</vt:lpstr>
      <vt:lpstr>'07'!_134</vt:lpstr>
      <vt:lpstr>'08'!_134</vt:lpstr>
      <vt:lpstr>'09'!_134</vt:lpstr>
      <vt:lpstr>'10'!_134</vt:lpstr>
      <vt:lpstr>'11'!_134</vt:lpstr>
      <vt:lpstr>'01'!_135</vt:lpstr>
      <vt:lpstr>'02'!_135</vt:lpstr>
      <vt:lpstr>'03'!_135</vt:lpstr>
      <vt:lpstr>'04'!_135</vt:lpstr>
      <vt:lpstr>'05'!_135</vt:lpstr>
      <vt:lpstr>'06'!_135</vt:lpstr>
      <vt:lpstr>'07'!_135</vt:lpstr>
      <vt:lpstr>'08'!_135</vt:lpstr>
      <vt:lpstr>'09'!_135</vt:lpstr>
      <vt:lpstr>'10'!_135</vt:lpstr>
      <vt:lpstr>'11'!_135</vt:lpstr>
      <vt:lpstr>'01'!_136</vt:lpstr>
      <vt:lpstr>'02'!_136</vt:lpstr>
      <vt:lpstr>'03'!_136</vt:lpstr>
      <vt:lpstr>'04'!_136</vt:lpstr>
      <vt:lpstr>'05'!_136</vt:lpstr>
      <vt:lpstr>'06'!_136</vt:lpstr>
      <vt:lpstr>'07'!_136</vt:lpstr>
      <vt:lpstr>'08'!_136</vt:lpstr>
      <vt:lpstr>'09'!_136</vt:lpstr>
      <vt:lpstr>'01'!_137</vt:lpstr>
      <vt:lpstr>'02'!_137</vt:lpstr>
      <vt:lpstr>'03'!_137</vt:lpstr>
      <vt:lpstr>'04'!_137</vt:lpstr>
      <vt:lpstr>'05'!_137</vt:lpstr>
      <vt:lpstr>'06'!_137</vt:lpstr>
      <vt:lpstr>'07'!_137</vt:lpstr>
      <vt:lpstr>'08'!_137</vt:lpstr>
      <vt:lpstr>'09'!_137</vt:lpstr>
      <vt:lpstr>'02'!_138</vt:lpstr>
      <vt:lpstr>'03'!_138</vt:lpstr>
      <vt:lpstr>'02'!_139</vt:lpstr>
      <vt:lpstr>'03'!_139</vt:lpstr>
      <vt:lpstr>DADOS!_14___20</vt:lpstr>
      <vt:lpstr>DADOS!_14_21_agosto_21</vt:lpstr>
      <vt:lpstr>'02'!_140</vt:lpstr>
      <vt:lpstr>'03'!_140</vt:lpstr>
      <vt:lpstr>'02'!_141</vt:lpstr>
      <vt:lpstr>'03'!_141</vt:lpstr>
      <vt:lpstr>'02'!_142</vt:lpstr>
      <vt:lpstr>'03'!_142</vt:lpstr>
      <vt:lpstr>'02'!_143</vt:lpstr>
      <vt:lpstr>'03'!_143</vt:lpstr>
      <vt:lpstr>'02'!_144</vt:lpstr>
      <vt:lpstr>'03'!_144</vt:lpstr>
      <vt:lpstr>'02'!_145</vt:lpstr>
      <vt:lpstr>'03'!_145</vt:lpstr>
      <vt:lpstr>'02'!_146</vt:lpstr>
      <vt:lpstr>'03'!_146</vt:lpstr>
      <vt:lpstr>'02'!_147</vt:lpstr>
      <vt:lpstr>'03'!_147</vt:lpstr>
      <vt:lpstr>'02'!_148</vt:lpstr>
      <vt:lpstr>'03'!_148</vt:lpstr>
      <vt:lpstr>'02'!_149</vt:lpstr>
      <vt:lpstr>'03'!_149</vt:lpstr>
      <vt:lpstr>'02'!_150</vt:lpstr>
      <vt:lpstr>'03'!_150</vt:lpstr>
      <vt:lpstr>'02'!_151</vt:lpstr>
      <vt:lpstr>'03'!_151</vt:lpstr>
      <vt:lpstr>'02'!_152</vt:lpstr>
      <vt:lpstr>'03'!_152</vt:lpstr>
      <vt:lpstr>'02'!_153</vt:lpstr>
      <vt:lpstr>'03'!_153</vt:lpstr>
      <vt:lpstr>'02'!_154</vt:lpstr>
      <vt:lpstr>'03'!_154</vt:lpstr>
      <vt:lpstr>'02'!_155</vt:lpstr>
      <vt:lpstr>'03'!_155</vt:lpstr>
      <vt:lpstr>'02'!_156</vt:lpstr>
      <vt:lpstr>'03'!_156</vt:lpstr>
      <vt:lpstr>'02'!_157</vt:lpstr>
      <vt:lpstr>'03'!_157</vt:lpstr>
      <vt:lpstr>'02'!_158</vt:lpstr>
      <vt:lpstr>'03'!_158</vt:lpstr>
      <vt:lpstr>'02'!_159</vt:lpstr>
      <vt:lpstr>'03'!_159</vt:lpstr>
      <vt:lpstr>'02'!_160</vt:lpstr>
      <vt:lpstr>'03'!_160</vt:lpstr>
      <vt:lpstr>'02'!_161</vt:lpstr>
      <vt:lpstr>'03'!_161</vt:lpstr>
      <vt:lpstr>'02'!_162</vt:lpstr>
      <vt:lpstr>'03'!_162</vt:lpstr>
      <vt:lpstr>'02'!_163</vt:lpstr>
      <vt:lpstr>'03'!_163</vt:lpstr>
      <vt:lpstr>'02'!_164</vt:lpstr>
      <vt:lpstr>'03'!_164</vt:lpstr>
      <vt:lpstr>'02'!_165</vt:lpstr>
      <vt:lpstr>'03'!_165</vt:lpstr>
      <vt:lpstr>'02'!_166</vt:lpstr>
      <vt:lpstr>'03'!_166</vt:lpstr>
      <vt:lpstr>'02'!_167</vt:lpstr>
      <vt:lpstr>'03'!_167</vt:lpstr>
      <vt:lpstr>'02'!_168</vt:lpstr>
      <vt:lpstr>'03'!_168</vt:lpstr>
      <vt:lpstr>'02'!_169</vt:lpstr>
      <vt:lpstr>'03'!_169</vt:lpstr>
      <vt:lpstr>DADOS!_17_23</vt:lpstr>
      <vt:lpstr>'02'!_170</vt:lpstr>
      <vt:lpstr>'03'!_170</vt:lpstr>
      <vt:lpstr>'02'!_171</vt:lpstr>
      <vt:lpstr>'03'!_171</vt:lpstr>
      <vt:lpstr>'02'!_172</vt:lpstr>
      <vt:lpstr>'03'!_172</vt:lpstr>
      <vt:lpstr>'02'!_173</vt:lpstr>
      <vt:lpstr>'03'!_173</vt:lpstr>
      <vt:lpstr>'02'!_174</vt:lpstr>
      <vt:lpstr>'03'!_174</vt:lpstr>
      <vt:lpstr>'02'!_175</vt:lpstr>
      <vt:lpstr>'03'!_175</vt:lpstr>
      <vt:lpstr>'02'!_176</vt:lpstr>
      <vt:lpstr>'03'!_176</vt:lpstr>
      <vt:lpstr>'02'!_177</vt:lpstr>
      <vt:lpstr>'03'!_177</vt:lpstr>
      <vt:lpstr>'02'!_178</vt:lpstr>
      <vt:lpstr>'03'!_178</vt:lpstr>
      <vt:lpstr>'02'!_179</vt:lpstr>
      <vt:lpstr>'03'!_179</vt:lpstr>
      <vt:lpstr>'02'!_180</vt:lpstr>
      <vt:lpstr>'03'!_180</vt:lpstr>
      <vt:lpstr>'02'!_181</vt:lpstr>
      <vt:lpstr>'03'!_181</vt:lpstr>
      <vt:lpstr>'02'!_182</vt:lpstr>
      <vt:lpstr>'03'!_182</vt:lpstr>
      <vt:lpstr>'02'!_183</vt:lpstr>
      <vt:lpstr>'03'!_183</vt:lpstr>
      <vt:lpstr>'02'!_184</vt:lpstr>
      <vt:lpstr>'03'!_184</vt:lpstr>
      <vt:lpstr>'02'!_185</vt:lpstr>
      <vt:lpstr>'03'!_185</vt:lpstr>
      <vt:lpstr>'02'!_186</vt:lpstr>
      <vt:lpstr>'03'!_186</vt:lpstr>
      <vt:lpstr>'02'!_187</vt:lpstr>
      <vt:lpstr>'03'!_187</vt:lpstr>
      <vt:lpstr>'02'!_188</vt:lpstr>
      <vt:lpstr>'03'!_188</vt:lpstr>
      <vt:lpstr>'02'!_189</vt:lpstr>
      <vt:lpstr>'03'!_189</vt:lpstr>
      <vt:lpstr>'02'!_190</vt:lpstr>
      <vt:lpstr>'03'!_190</vt:lpstr>
      <vt:lpstr>'02'!_191</vt:lpstr>
      <vt:lpstr>'03'!_191</vt:lpstr>
      <vt:lpstr>'02'!_192</vt:lpstr>
      <vt:lpstr>'03'!_192</vt:lpstr>
      <vt:lpstr>'02'!_193</vt:lpstr>
      <vt:lpstr>'03'!_193</vt:lpstr>
      <vt:lpstr>'02'!_194</vt:lpstr>
      <vt:lpstr>'03'!_194</vt:lpstr>
      <vt:lpstr>'02'!_195</vt:lpstr>
      <vt:lpstr>'03'!_195</vt:lpstr>
      <vt:lpstr>'02'!_196</vt:lpstr>
      <vt:lpstr>'03'!_196</vt:lpstr>
      <vt:lpstr>'02'!_197</vt:lpstr>
      <vt:lpstr>'03'!_197</vt:lpstr>
      <vt:lpstr>'02'!_198</vt:lpstr>
      <vt:lpstr>'03'!_198</vt:lpstr>
      <vt:lpstr>'02'!_199</vt:lpstr>
      <vt:lpstr>'03'!_199</vt:lpstr>
      <vt:lpstr>'02'!_200</vt:lpstr>
      <vt:lpstr>'03'!_200</vt:lpstr>
      <vt:lpstr>'02'!_201</vt:lpstr>
      <vt:lpstr>'03'!_201</vt:lpstr>
      <vt:lpstr>'02'!_202</vt:lpstr>
      <vt:lpstr>'03'!_202</vt:lpstr>
      <vt:lpstr>'02'!_203</vt:lpstr>
      <vt:lpstr>'03'!_203</vt:lpstr>
      <vt:lpstr>'02'!_204</vt:lpstr>
      <vt:lpstr>'03'!_204</vt:lpstr>
      <vt:lpstr>'02'!_205</vt:lpstr>
      <vt:lpstr>'03'!_205</vt:lpstr>
      <vt:lpstr>'02'!_206</vt:lpstr>
      <vt:lpstr>'03'!_206</vt:lpstr>
      <vt:lpstr>'02'!_207</vt:lpstr>
      <vt:lpstr>'03'!_207</vt:lpstr>
      <vt:lpstr>'02'!_208</vt:lpstr>
      <vt:lpstr>'03'!_208</vt:lpstr>
      <vt:lpstr>'02'!_209</vt:lpstr>
      <vt:lpstr>'03'!_209</vt:lpstr>
      <vt:lpstr>DADOS!_21___26</vt:lpstr>
      <vt:lpstr>'02'!_210</vt:lpstr>
      <vt:lpstr>'03'!_210</vt:lpstr>
      <vt:lpstr>'02'!_211</vt:lpstr>
      <vt:lpstr>'03'!_211</vt:lpstr>
      <vt:lpstr>'02'!_212</vt:lpstr>
      <vt:lpstr>'03'!_212</vt:lpstr>
      <vt:lpstr>'02'!_213</vt:lpstr>
      <vt:lpstr>'03'!_213</vt:lpstr>
      <vt:lpstr>'01'!_23</vt:lpstr>
      <vt:lpstr>'02'!_23</vt:lpstr>
      <vt:lpstr>'03'!_23</vt:lpstr>
      <vt:lpstr>'04'!_23</vt:lpstr>
      <vt:lpstr>'05'!_23</vt:lpstr>
      <vt:lpstr>'06'!_23</vt:lpstr>
      <vt:lpstr>'07'!_23</vt:lpstr>
      <vt:lpstr>'08'!_23</vt:lpstr>
      <vt:lpstr>'09'!_23</vt:lpstr>
      <vt:lpstr>'10'!_23</vt:lpstr>
      <vt:lpstr>'11'!_23</vt:lpstr>
      <vt:lpstr>'12'!_23</vt:lpstr>
      <vt:lpstr>'13'!_23</vt:lpstr>
      <vt:lpstr>'14'!_23</vt:lpstr>
      <vt:lpstr>'15'!_23</vt:lpstr>
      <vt:lpstr>'16'!_23</vt:lpstr>
      <vt:lpstr>'17'!_23</vt:lpstr>
      <vt:lpstr>'18'!_23</vt:lpstr>
      <vt:lpstr>'19'!_23</vt:lpstr>
      <vt:lpstr>'20'!_23</vt:lpstr>
      <vt:lpstr>PADRÃO!_23</vt:lpstr>
      <vt:lpstr>'01'!_23.07_1</vt:lpstr>
      <vt:lpstr>'02'!_23.07_1</vt:lpstr>
      <vt:lpstr>'03'!_23.07_1</vt:lpstr>
      <vt:lpstr>'04'!_23.07_1</vt:lpstr>
      <vt:lpstr>'05'!_23.07_1</vt:lpstr>
      <vt:lpstr>'06'!_23.07_1</vt:lpstr>
      <vt:lpstr>'07'!_23.07_1</vt:lpstr>
      <vt:lpstr>'08'!_23.07_1</vt:lpstr>
      <vt:lpstr>'09'!_23.07_1</vt:lpstr>
      <vt:lpstr>'10'!_23.07_1</vt:lpstr>
      <vt:lpstr>'11'!_23.07_1</vt:lpstr>
      <vt:lpstr>'12'!_23.07_1</vt:lpstr>
      <vt:lpstr>'13'!_23.07_1</vt:lpstr>
      <vt:lpstr>'14'!_23.07_1</vt:lpstr>
      <vt:lpstr>'15'!_23.07_1</vt:lpstr>
      <vt:lpstr>'16'!_23.07_1</vt:lpstr>
      <vt:lpstr>'17'!_23.07_1</vt:lpstr>
      <vt:lpstr>'18'!_23.07_1</vt:lpstr>
      <vt:lpstr>'19'!_23.07_1</vt:lpstr>
      <vt:lpstr>'20'!_23.07_1</vt:lpstr>
      <vt:lpstr>PADRÃO!_23.07_1</vt:lpstr>
      <vt:lpstr>'01'!_23_38</vt:lpstr>
      <vt:lpstr>'02'!_23_38</vt:lpstr>
      <vt:lpstr>'03'!_23_38</vt:lpstr>
      <vt:lpstr>'04'!_23_38</vt:lpstr>
      <vt:lpstr>'05'!_23_38</vt:lpstr>
      <vt:lpstr>'06'!_23_38</vt:lpstr>
      <vt:lpstr>'07'!_23_38</vt:lpstr>
      <vt:lpstr>'08'!_23_38</vt:lpstr>
      <vt:lpstr>'09'!_23_38</vt:lpstr>
      <vt:lpstr>'10'!_23_38</vt:lpstr>
      <vt:lpstr>'11'!_23_38</vt:lpstr>
      <vt:lpstr>'12'!_23_38</vt:lpstr>
      <vt:lpstr>'13'!_23_38</vt:lpstr>
      <vt:lpstr>'14'!_23_38</vt:lpstr>
      <vt:lpstr>'15'!_23_38</vt:lpstr>
      <vt:lpstr>'16'!_23_38</vt:lpstr>
      <vt:lpstr>'17'!_23_38</vt:lpstr>
      <vt:lpstr>'18'!_23_38</vt:lpstr>
      <vt:lpstr>'19'!_23_38</vt:lpstr>
      <vt:lpstr>'20'!_23_38</vt:lpstr>
      <vt:lpstr>'02'!_23_38_3</vt:lpstr>
      <vt:lpstr>'03'!_23_38_3</vt:lpstr>
      <vt:lpstr>'01'!_23_39</vt:lpstr>
      <vt:lpstr>'02'!_23_39</vt:lpstr>
      <vt:lpstr>'03'!_23_39</vt:lpstr>
      <vt:lpstr>'04'!_23_39</vt:lpstr>
      <vt:lpstr>'05'!_23_39</vt:lpstr>
      <vt:lpstr>'06'!_23_39</vt:lpstr>
      <vt:lpstr>'07'!_23_39</vt:lpstr>
      <vt:lpstr>'08'!_23_39</vt:lpstr>
      <vt:lpstr>'09'!_23_39</vt:lpstr>
      <vt:lpstr>'10'!_23_39</vt:lpstr>
      <vt:lpstr>'11'!_23_39</vt:lpstr>
      <vt:lpstr>'12'!_23_39</vt:lpstr>
      <vt:lpstr>'13'!_23_39</vt:lpstr>
      <vt:lpstr>'14'!_23_39</vt:lpstr>
      <vt:lpstr>'15'!_23_39</vt:lpstr>
      <vt:lpstr>'16'!_23_39</vt:lpstr>
      <vt:lpstr>'17'!_23_39</vt:lpstr>
      <vt:lpstr>'18'!_23_39</vt:lpstr>
      <vt:lpstr>'19'!_23_39</vt:lpstr>
      <vt:lpstr>'20'!_23_39</vt:lpstr>
      <vt:lpstr>'02'!_23_39_3</vt:lpstr>
      <vt:lpstr>'03'!_23_39_3</vt:lpstr>
      <vt:lpstr>'02'!_23_40</vt:lpstr>
      <vt:lpstr>'03'!_23_40</vt:lpstr>
      <vt:lpstr>'04'!_23_40</vt:lpstr>
      <vt:lpstr>'05'!_23_40</vt:lpstr>
      <vt:lpstr>'06'!_23_40</vt:lpstr>
      <vt:lpstr>'07'!_23_40</vt:lpstr>
      <vt:lpstr>'08'!_23_40</vt:lpstr>
      <vt:lpstr>'09'!_23_40</vt:lpstr>
      <vt:lpstr>'10'!_23_40</vt:lpstr>
      <vt:lpstr>'11'!_23_40</vt:lpstr>
      <vt:lpstr>'02'!_23_41</vt:lpstr>
      <vt:lpstr>'03'!_23_41</vt:lpstr>
      <vt:lpstr>'04'!_23_41</vt:lpstr>
      <vt:lpstr>'05'!_23_41</vt:lpstr>
      <vt:lpstr>'06'!_23_41</vt:lpstr>
      <vt:lpstr>'07'!_23_41</vt:lpstr>
      <vt:lpstr>'08'!_23_41</vt:lpstr>
      <vt:lpstr>'09'!_23_41</vt:lpstr>
      <vt:lpstr>'10'!_23_41</vt:lpstr>
      <vt:lpstr>'11'!_23_41</vt:lpstr>
      <vt:lpstr>'02'!_23_42</vt:lpstr>
      <vt:lpstr>'03'!_23_42</vt:lpstr>
      <vt:lpstr>'04'!_23_42</vt:lpstr>
      <vt:lpstr>'05'!_23_42</vt:lpstr>
      <vt:lpstr>'06'!_23_42</vt:lpstr>
      <vt:lpstr>'07'!_23_42</vt:lpstr>
      <vt:lpstr>'08'!_23_42</vt:lpstr>
      <vt:lpstr>'09'!_23_42</vt:lpstr>
      <vt:lpstr>'10'!_23_42</vt:lpstr>
      <vt:lpstr>'11'!_23_42</vt:lpstr>
      <vt:lpstr>'02'!_23_43</vt:lpstr>
      <vt:lpstr>'03'!_23_43</vt:lpstr>
      <vt:lpstr>'04'!_23_43</vt:lpstr>
      <vt:lpstr>'05'!_23_43</vt:lpstr>
      <vt:lpstr>'06'!_23_43</vt:lpstr>
      <vt:lpstr>'07'!_23_43</vt:lpstr>
      <vt:lpstr>'08'!_23_43</vt:lpstr>
      <vt:lpstr>'09'!_23_43</vt:lpstr>
      <vt:lpstr>'10'!_23_43</vt:lpstr>
      <vt:lpstr>'11'!_23_43</vt:lpstr>
      <vt:lpstr>'01'!_24</vt:lpstr>
      <vt:lpstr>'02'!_24</vt:lpstr>
      <vt:lpstr>'03'!_24</vt:lpstr>
      <vt:lpstr>'04'!_24</vt:lpstr>
      <vt:lpstr>'05'!_24</vt:lpstr>
      <vt:lpstr>'06'!_24</vt:lpstr>
      <vt:lpstr>'07'!_24</vt:lpstr>
      <vt:lpstr>'08'!_24</vt:lpstr>
      <vt:lpstr>'09'!_24</vt:lpstr>
      <vt:lpstr>'10'!_24</vt:lpstr>
      <vt:lpstr>'11'!_24</vt:lpstr>
      <vt:lpstr>'12'!_24</vt:lpstr>
      <vt:lpstr>'13'!_24</vt:lpstr>
      <vt:lpstr>'14'!_24</vt:lpstr>
      <vt:lpstr>'15'!_24</vt:lpstr>
      <vt:lpstr>'16'!_24</vt:lpstr>
      <vt:lpstr>'17'!_24</vt:lpstr>
      <vt:lpstr>'18'!_24</vt:lpstr>
      <vt:lpstr>'19'!_24</vt:lpstr>
      <vt:lpstr>'20'!_24</vt:lpstr>
      <vt:lpstr>'01'!_25</vt:lpstr>
      <vt:lpstr>'02'!_25</vt:lpstr>
      <vt:lpstr>'03'!_25</vt:lpstr>
      <vt:lpstr>'04'!_25</vt:lpstr>
      <vt:lpstr>'05'!_25</vt:lpstr>
      <vt:lpstr>'06'!_25</vt:lpstr>
      <vt:lpstr>'07'!_25</vt:lpstr>
      <vt:lpstr>'08'!_25</vt:lpstr>
      <vt:lpstr>'09'!_25</vt:lpstr>
      <vt:lpstr>'10'!_25</vt:lpstr>
      <vt:lpstr>'11'!_25</vt:lpstr>
      <vt:lpstr>'12'!_25</vt:lpstr>
      <vt:lpstr>'13'!_25</vt:lpstr>
      <vt:lpstr>'14'!_25</vt:lpstr>
      <vt:lpstr>'15'!_25</vt:lpstr>
      <vt:lpstr>'16'!_25</vt:lpstr>
      <vt:lpstr>'17'!_25</vt:lpstr>
      <vt:lpstr>'18'!_25</vt:lpstr>
      <vt:lpstr>'19'!_25</vt:lpstr>
      <vt:lpstr>'20'!_25</vt:lpstr>
      <vt:lpstr>DADOS!_25_26</vt:lpstr>
      <vt:lpstr>'01'!_26</vt:lpstr>
      <vt:lpstr>'02'!_26</vt:lpstr>
      <vt:lpstr>'03'!_26</vt:lpstr>
      <vt:lpstr>'04'!_26</vt:lpstr>
      <vt:lpstr>'05'!_26</vt:lpstr>
      <vt:lpstr>'06'!_26</vt:lpstr>
      <vt:lpstr>'07'!_26</vt:lpstr>
      <vt:lpstr>'08'!_26</vt:lpstr>
      <vt:lpstr>'09'!_26</vt:lpstr>
      <vt:lpstr>'10'!_26</vt:lpstr>
      <vt:lpstr>'11'!_26</vt:lpstr>
      <vt:lpstr>'12'!_26</vt:lpstr>
      <vt:lpstr>'13'!_26</vt:lpstr>
      <vt:lpstr>'14'!_26</vt:lpstr>
      <vt:lpstr>'15'!_26</vt:lpstr>
      <vt:lpstr>'16'!_26</vt:lpstr>
      <vt:lpstr>'17'!_26</vt:lpstr>
      <vt:lpstr>'18'!_26</vt:lpstr>
      <vt:lpstr>'19'!_26</vt:lpstr>
      <vt:lpstr>'20'!_26</vt:lpstr>
      <vt:lpstr>'01'!_27</vt:lpstr>
      <vt:lpstr>'02'!_27</vt:lpstr>
      <vt:lpstr>'03'!_27</vt:lpstr>
      <vt:lpstr>'04'!_27</vt:lpstr>
      <vt:lpstr>'05'!_27</vt:lpstr>
      <vt:lpstr>'06'!_27</vt:lpstr>
      <vt:lpstr>'07'!_27</vt:lpstr>
      <vt:lpstr>'08'!_27</vt:lpstr>
      <vt:lpstr>'09'!_27</vt:lpstr>
      <vt:lpstr>'10'!_27</vt:lpstr>
      <vt:lpstr>'11'!_27</vt:lpstr>
      <vt:lpstr>'12'!_27</vt:lpstr>
      <vt:lpstr>'13'!_27</vt:lpstr>
      <vt:lpstr>'14'!_27</vt:lpstr>
      <vt:lpstr>'15'!_27</vt:lpstr>
      <vt:lpstr>'16'!_27</vt:lpstr>
      <vt:lpstr>'17'!_27</vt:lpstr>
      <vt:lpstr>'18'!_27</vt:lpstr>
      <vt:lpstr>'19'!_27</vt:lpstr>
      <vt:lpstr>'20'!_27</vt:lpstr>
      <vt:lpstr>'01'!_28</vt:lpstr>
      <vt:lpstr>'02'!_28</vt:lpstr>
      <vt:lpstr>'03'!_28</vt:lpstr>
      <vt:lpstr>'04'!_28</vt:lpstr>
      <vt:lpstr>'05'!_28</vt:lpstr>
      <vt:lpstr>'06'!_28</vt:lpstr>
      <vt:lpstr>'07'!_28</vt:lpstr>
      <vt:lpstr>'08'!_28</vt:lpstr>
      <vt:lpstr>'09'!_28</vt:lpstr>
      <vt:lpstr>'10'!_28</vt:lpstr>
      <vt:lpstr>'11'!_28</vt:lpstr>
      <vt:lpstr>'12'!_28</vt:lpstr>
      <vt:lpstr>'13'!_28</vt:lpstr>
      <vt:lpstr>'14'!_28</vt:lpstr>
      <vt:lpstr>'15'!_28</vt:lpstr>
      <vt:lpstr>'16'!_28</vt:lpstr>
      <vt:lpstr>'17'!_28</vt:lpstr>
      <vt:lpstr>'18'!_28</vt:lpstr>
      <vt:lpstr>'19'!_28</vt:lpstr>
      <vt:lpstr>'20'!_28</vt:lpstr>
      <vt:lpstr>'01'!_29</vt:lpstr>
      <vt:lpstr>'02'!_29</vt:lpstr>
      <vt:lpstr>'03'!_29</vt:lpstr>
      <vt:lpstr>'04'!_29</vt:lpstr>
      <vt:lpstr>'05'!_29</vt:lpstr>
      <vt:lpstr>'06'!_29</vt:lpstr>
      <vt:lpstr>'07'!_29</vt:lpstr>
      <vt:lpstr>'08'!_29</vt:lpstr>
      <vt:lpstr>'09'!_29</vt:lpstr>
      <vt:lpstr>'10'!_29</vt:lpstr>
      <vt:lpstr>'11'!_29</vt:lpstr>
      <vt:lpstr>'12'!_29</vt:lpstr>
      <vt:lpstr>'13'!_29</vt:lpstr>
      <vt:lpstr>'14'!_29</vt:lpstr>
      <vt:lpstr>'15'!_29</vt:lpstr>
      <vt:lpstr>'16'!_29</vt:lpstr>
      <vt:lpstr>'17'!_29</vt:lpstr>
      <vt:lpstr>'18'!_29</vt:lpstr>
      <vt:lpstr>'19'!_29</vt:lpstr>
      <vt:lpstr>'20'!_29</vt:lpstr>
      <vt:lpstr>'01'!_30</vt:lpstr>
      <vt:lpstr>'02'!_30</vt:lpstr>
      <vt:lpstr>'03'!_30</vt:lpstr>
      <vt:lpstr>'04'!_30</vt:lpstr>
      <vt:lpstr>'05'!_30</vt:lpstr>
      <vt:lpstr>'06'!_30</vt:lpstr>
      <vt:lpstr>'07'!_30</vt:lpstr>
      <vt:lpstr>'08'!_30</vt:lpstr>
      <vt:lpstr>'09'!_30</vt:lpstr>
      <vt:lpstr>'10'!_30</vt:lpstr>
      <vt:lpstr>'11'!_30</vt:lpstr>
      <vt:lpstr>'12'!_30</vt:lpstr>
      <vt:lpstr>'13'!_30</vt:lpstr>
      <vt:lpstr>'14'!_30</vt:lpstr>
      <vt:lpstr>'15'!_30</vt:lpstr>
      <vt:lpstr>'16'!_30</vt:lpstr>
      <vt:lpstr>'17'!_30</vt:lpstr>
      <vt:lpstr>'18'!_30</vt:lpstr>
      <vt:lpstr>'19'!_30</vt:lpstr>
      <vt:lpstr>'20'!_30</vt:lpstr>
      <vt:lpstr>'01'!_31</vt:lpstr>
      <vt:lpstr>'02'!_31</vt:lpstr>
      <vt:lpstr>'03'!_31</vt:lpstr>
      <vt:lpstr>'04'!_31</vt:lpstr>
      <vt:lpstr>'05'!_31</vt:lpstr>
      <vt:lpstr>'06'!_31</vt:lpstr>
      <vt:lpstr>'07'!_31</vt:lpstr>
      <vt:lpstr>'08'!_31</vt:lpstr>
      <vt:lpstr>'09'!_31</vt:lpstr>
      <vt:lpstr>'10'!_31</vt:lpstr>
      <vt:lpstr>'11'!_31</vt:lpstr>
      <vt:lpstr>'12'!_31</vt:lpstr>
      <vt:lpstr>'13'!_31</vt:lpstr>
      <vt:lpstr>'14'!_31</vt:lpstr>
      <vt:lpstr>'15'!_31</vt:lpstr>
      <vt:lpstr>'16'!_31</vt:lpstr>
      <vt:lpstr>'17'!_31</vt:lpstr>
      <vt:lpstr>'18'!_31</vt:lpstr>
      <vt:lpstr>'19'!_31</vt:lpstr>
      <vt:lpstr>'20'!_31</vt:lpstr>
      <vt:lpstr>'01'!_32</vt:lpstr>
      <vt:lpstr>'02'!_32</vt:lpstr>
      <vt:lpstr>'03'!_32</vt:lpstr>
      <vt:lpstr>'04'!_32</vt:lpstr>
      <vt:lpstr>'05'!_32</vt:lpstr>
      <vt:lpstr>'06'!_32</vt:lpstr>
      <vt:lpstr>'07'!_32</vt:lpstr>
      <vt:lpstr>'08'!_32</vt:lpstr>
      <vt:lpstr>'09'!_32</vt:lpstr>
      <vt:lpstr>'10'!_32</vt:lpstr>
      <vt:lpstr>'11'!_32</vt:lpstr>
      <vt:lpstr>'12'!_32</vt:lpstr>
      <vt:lpstr>'13'!_32</vt:lpstr>
      <vt:lpstr>'14'!_32</vt:lpstr>
      <vt:lpstr>'15'!_32</vt:lpstr>
      <vt:lpstr>'16'!_32</vt:lpstr>
      <vt:lpstr>'17'!_32</vt:lpstr>
      <vt:lpstr>'18'!_32</vt:lpstr>
      <vt:lpstr>'19'!_32</vt:lpstr>
      <vt:lpstr>'20'!_32</vt:lpstr>
      <vt:lpstr>'01'!_33</vt:lpstr>
      <vt:lpstr>'02'!_33</vt:lpstr>
      <vt:lpstr>'03'!_33</vt:lpstr>
      <vt:lpstr>'04'!_33</vt:lpstr>
      <vt:lpstr>'05'!_33</vt:lpstr>
      <vt:lpstr>'06'!_33</vt:lpstr>
      <vt:lpstr>'07'!_33</vt:lpstr>
      <vt:lpstr>'08'!_33</vt:lpstr>
      <vt:lpstr>'09'!_33</vt:lpstr>
      <vt:lpstr>'10'!_33</vt:lpstr>
      <vt:lpstr>'11'!_33</vt:lpstr>
      <vt:lpstr>'12'!_33</vt:lpstr>
      <vt:lpstr>'13'!_33</vt:lpstr>
      <vt:lpstr>'14'!_33</vt:lpstr>
      <vt:lpstr>'15'!_33</vt:lpstr>
      <vt:lpstr>'16'!_33</vt:lpstr>
      <vt:lpstr>'17'!_33</vt:lpstr>
      <vt:lpstr>'18'!_33</vt:lpstr>
      <vt:lpstr>'19'!_33</vt:lpstr>
      <vt:lpstr>'20'!_33</vt:lpstr>
      <vt:lpstr>'01'!_34</vt:lpstr>
      <vt:lpstr>'02'!_34</vt:lpstr>
      <vt:lpstr>'03'!_34</vt:lpstr>
      <vt:lpstr>'04'!_34</vt:lpstr>
      <vt:lpstr>'05'!_34</vt:lpstr>
      <vt:lpstr>'06'!_34</vt:lpstr>
      <vt:lpstr>'07'!_34</vt:lpstr>
      <vt:lpstr>'08'!_34</vt:lpstr>
      <vt:lpstr>'09'!_34</vt:lpstr>
      <vt:lpstr>'10'!_34</vt:lpstr>
      <vt:lpstr>'11'!_34</vt:lpstr>
      <vt:lpstr>'01'!_35</vt:lpstr>
      <vt:lpstr>'02'!_35</vt:lpstr>
      <vt:lpstr>'03'!_35</vt:lpstr>
      <vt:lpstr>'04'!_35</vt:lpstr>
      <vt:lpstr>'05'!_35</vt:lpstr>
      <vt:lpstr>'06'!_35</vt:lpstr>
      <vt:lpstr>'07'!_35</vt:lpstr>
      <vt:lpstr>'08'!_35</vt:lpstr>
      <vt:lpstr>'09'!_35</vt:lpstr>
      <vt:lpstr>'10'!_35</vt:lpstr>
      <vt:lpstr>'11'!_35</vt:lpstr>
      <vt:lpstr>'01'!_36</vt:lpstr>
      <vt:lpstr>'02'!_36</vt:lpstr>
      <vt:lpstr>'03'!_36</vt:lpstr>
      <vt:lpstr>'04'!_36</vt:lpstr>
      <vt:lpstr>'05'!_36</vt:lpstr>
      <vt:lpstr>'06'!_36</vt:lpstr>
      <vt:lpstr>'07'!_36</vt:lpstr>
      <vt:lpstr>'08'!_36</vt:lpstr>
      <vt:lpstr>'09'!_36</vt:lpstr>
      <vt:lpstr>'10'!_36</vt:lpstr>
      <vt:lpstr>'11'!_36</vt:lpstr>
      <vt:lpstr>'01'!_37</vt:lpstr>
      <vt:lpstr>'02'!_37</vt:lpstr>
      <vt:lpstr>'03'!_37</vt:lpstr>
      <vt:lpstr>'04'!_37</vt:lpstr>
      <vt:lpstr>'05'!_37</vt:lpstr>
      <vt:lpstr>'06'!_37</vt:lpstr>
      <vt:lpstr>'07'!_37</vt:lpstr>
      <vt:lpstr>'08'!_37</vt:lpstr>
      <vt:lpstr>'09'!_37</vt:lpstr>
      <vt:lpstr>'10'!_37</vt:lpstr>
      <vt:lpstr>'11'!_37</vt:lpstr>
      <vt:lpstr>'01'!_38</vt:lpstr>
      <vt:lpstr>'02'!_38</vt:lpstr>
      <vt:lpstr>'03'!_38</vt:lpstr>
      <vt:lpstr>'04'!_38</vt:lpstr>
      <vt:lpstr>'05'!_38</vt:lpstr>
      <vt:lpstr>'06'!_38</vt:lpstr>
      <vt:lpstr>'07'!_38</vt:lpstr>
      <vt:lpstr>'08'!_38</vt:lpstr>
      <vt:lpstr>'09'!_38</vt:lpstr>
      <vt:lpstr>'10'!_38</vt:lpstr>
      <vt:lpstr>'11'!_38</vt:lpstr>
      <vt:lpstr>'01'!_39</vt:lpstr>
      <vt:lpstr>'02'!_39</vt:lpstr>
      <vt:lpstr>'03'!_39</vt:lpstr>
      <vt:lpstr>'04'!_39</vt:lpstr>
      <vt:lpstr>'05'!_39</vt:lpstr>
      <vt:lpstr>'06'!_39</vt:lpstr>
      <vt:lpstr>'07'!_39</vt:lpstr>
      <vt:lpstr>'08'!_39</vt:lpstr>
      <vt:lpstr>'09'!_39</vt:lpstr>
      <vt:lpstr>'10'!_39</vt:lpstr>
      <vt:lpstr>'11'!_39</vt:lpstr>
      <vt:lpstr>'01'!_40</vt:lpstr>
      <vt:lpstr>'02'!_40</vt:lpstr>
      <vt:lpstr>'03'!_40</vt:lpstr>
      <vt:lpstr>'04'!_40</vt:lpstr>
      <vt:lpstr>'05'!_40</vt:lpstr>
      <vt:lpstr>'06'!_40</vt:lpstr>
      <vt:lpstr>'07'!_40</vt:lpstr>
      <vt:lpstr>'08'!_40</vt:lpstr>
      <vt:lpstr>'09'!_40</vt:lpstr>
      <vt:lpstr>'10'!_40</vt:lpstr>
      <vt:lpstr>'11'!_40</vt:lpstr>
      <vt:lpstr>'01'!_41</vt:lpstr>
      <vt:lpstr>'02'!_41</vt:lpstr>
      <vt:lpstr>'03'!_41</vt:lpstr>
      <vt:lpstr>'04'!_41</vt:lpstr>
      <vt:lpstr>'05'!_41</vt:lpstr>
      <vt:lpstr>'06'!_41</vt:lpstr>
      <vt:lpstr>'07'!_41</vt:lpstr>
      <vt:lpstr>'08'!_41</vt:lpstr>
      <vt:lpstr>'09'!_41</vt:lpstr>
      <vt:lpstr>'10'!_41</vt:lpstr>
      <vt:lpstr>'11'!_41</vt:lpstr>
      <vt:lpstr>'01'!_42</vt:lpstr>
      <vt:lpstr>'02'!_42</vt:lpstr>
      <vt:lpstr>'03'!_42</vt:lpstr>
      <vt:lpstr>'04'!_42</vt:lpstr>
      <vt:lpstr>'05'!_42</vt:lpstr>
      <vt:lpstr>'06'!_42</vt:lpstr>
      <vt:lpstr>'07'!_42</vt:lpstr>
      <vt:lpstr>'08'!_42</vt:lpstr>
      <vt:lpstr>'09'!_42</vt:lpstr>
      <vt:lpstr>'10'!_42</vt:lpstr>
      <vt:lpstr>'11'!_42</vt:lpstr>
      <vt:lpstr>'01'!_43</vt:lpstr>
      <vt:lpstr>'02'!_43</vt:lpstr>
      <vt:lpstr>'03'!_43</vt:lpstr>
      <vt:lpstr>'04'!_43</vt:lpstr>
      <vt:lpstr>'05'!_43</vt:lpstr>
      <vt:lpstr>'06'!_43</vt:lpstr>
      <vt:lpstr>'07'!_43</vt:lpstr>
      <vt:lpstr>'08'!_43</vt:lpstr>
      <vt:lpstr>'09'!_43</vt:lpstr>
      <vt:lpstr>'10'!_43</vt:lpstr>
      <vt:lpstr>'11'!_43</vt:lpstr>
      <vt:lpstr>'01'!_44</vt:lpstr>
      <vt:lpstr>'02'!_44</vt:lpstr>
      <vt:lpstr>'03'!_44</vt:lpstr>
      <vt:lpstr>'04'!_44</vt:lpstr>
      <vt:lpstr>'05'!_44</vt:lpstr>
      <vt:lpstr>'06'!_44</vt:lpstr>
      <vt:lpstr>'07'!_44</vt:lpstr>
      <vt:lpstr>'08'!_44</vt:lpstr>
      <vt:lpstr>'09'!_44</vt:lpstr>
      <vt:lpstr>'10'!_44</vt:lpstr>
      <vt:lpstr>'11'!_44</vt:lpstr>
      <vt:lpstr>'01'!_45</vt:lpstr>
      <vt:lpstr>'02'!_45</vt:lpstr>
      <vt:lpstr>'03'!_45</vt:lpstr>
      <vt:lpstr>'04'!_45</vt:lpstr>
      <vt:lpstr>'05'!_45</vt:lpstr>
      <vt:lpstr>'06'!_45</vt:lpstr>
      <vt:lpstr>'07'!_45</vt:lpstr>
      <vt:lpstr>'08'!_45</vt:lpstr>
      <vt:lpstr>'09'!_45</vt:lpstr>
      <vt:lpstr>'10'!_45</vt:lpstr>
      <vt:lpstr>'11'!_45</vt:lpstr>
      <vt:lpstr>'01'!_46</vt:lpstr>
      <vt:lpstr>'02'!_46</vt:lpstr>
      <vt:lpstr>'03'!_46</vt:lpstr>
      <vt:lpstr>'04'!_46</vt:lpstr>
      <vt:lpstr>'05'!_46</vt:lpstr>
      <vt:lpstr>'06'!_46</vt:lpstr>
      <vt:lpstr>'07'!_46</vt:lpstr>
      <vt:lpstr>'08'!_46</vt:lpstr>
      <vt:lpstr>'09'!_46</vt:lpstr>
      <vt:lpstr>'10'!_46</vt:lpstr>
      <vt:lpstr>'11'!_46</vt:lpstr>
      <vt:lpstr>'01'!_47</vt:lpstr>
      <vt:lpstr>'02'!_47</vt:lpstr>
      <vt:lpstr>'03'!_47</vt:lpstr>
      <vt:lpstr>'04'!_47</vt:lpstr>
      <vt:lpstr>'05'!_47</vt:lpstr>
      <vt:lpstr>'06'!_47</vt:lpstr>
      <vt:lpstr>'07'!_47</vt:lpstr>
      <vt:lpstr>'08'!_47</vt:lpstr>
      <vt:lpstr>'09'!_47</vt:lpstr>
      <vt:lpstr>'10'!_47</vt:lpstr>
      <vt:lpstr>'11'!_47</vt:lpstr>
      <vt:lpstr>'01'!_48</vt:lpstr>
      <vt:lpstr>'02'!_48</vt:lpstr>
      <vt:lpstr>'03'!_48</vt:lpstr>
      <vt:lpstr>'04'!_48</vt:lpstr>
      <vt:lpstr>'05'!_48</vt:lpstr>
      <vt:lpstr>'06'!_48</vt:lpstr>
      <vt:lpstr>'07'!_48</vt:lpstr>
      <vt:lpstr>'08'!_48</vt:lpstr>
      <vt:lpstr>'09'!_48</vt:lpstr>
      <vt:lpstr>'10'!_48</vt:lpstr>
      <vt:lpstr>'11'!_48</vt:lpstr>
      <vt:lpstr>'01'!_49</vt:lpstr>
      <vt:lpstr>'02'!_49</vt:lpstr>
      <vt:lpstr>'03'!_49</vt:lpstr>
      <vt:lpstr>'04'!_49</vt:lpstr>
      <vt:lpstr>'05'!_49</vt:lpstr>
      <vt:lpstr>'06'!_49</vt:lpstr>
      <vt:lpstr>'07'!_49</vt:lpstr>
      <vt:lpstr>'08'!_49</vt:lpstr>
      <vt:lpstr>'09'!_49</vt:lpstr>
      <vt:lpstr>'10'!_49</vt:lpstr>
      <vt:lpstr>'11'!_49</vt:lpstr>
      <vt:lpstr>'01'!_50</vt:lpstr>
      <vt:lpstr>'02'!_50</vt:lpstr>
      <vt:lpstr>'03'!_50</vt:lpstr>
      <vt:lpstr>'04'!_50</vt:lpstr>
      <vt:lpstr>'05'!_50</vt:lpstr>
      <vt:lpstr>'06'!_50</vt:lpstr>
      <vt:lpstr>'07'!_50</vt:lpstr>
      <vt:lpstr>'08'!_50</vt:lpstr>
      <vt:lpstr>'09'!_50</vt:lpstr>
      <vt:lpstr>'10'!_50</vt:lpstr>
      <vt:lpstr>'11'!_50</vt:lpstr>
      <vt:lpstr>'01'!_51</vt:lpstr>
      <vt:lpstr>'02'!_51</vt:lpstr>
      <vt:lpstr>'03'!_51</vt:lpstr>
      <vt:lpstr>'04'!_51</vt:lpstr>
      <vt:lpstr>'05'!_51</vt:lpstr>
      <vt:lpstr>'06'!_51</vt:lpstr>
      <vt:lpstr>'07'!_51</vt:lpstr>
      <vt:lpstr>'08'!_51</vt:lpstr>
      <vt:lpstr>'09'!_51</vt:lpstr>
      <vt:lpstr>'10'!_51</vt:lpstr>
      <vt:lpstr>'11'!_51</vt:lpstr>
      <vt:lpstr>'01'!_52</vt:lpstr>
      <vt:lpstr>'02'!_52</vt:lpstr>
      <vt:lpstr>'03'!_52</vt:lpstr>
      <vt:lpstr>'04'!_52</vt:lpstr>
      <vt:lpstr>'05'!_52</vt:lpstr>
      <vt:lpstr>'06'!_52</vt:lpstr>
      <vt:lpstr>'07'!_52</vt:lpstr>
      <vt:lpstr>'08'!_52</vt:lpstr>
      <vt:lpstr>'09'!_52</vt:lpstr>
      <vt:lpstr>'10'!_52</vt:lpstr>
      <vt:lpstr>'11'!_52</vt:lpstr>
      <vt:lpstr>'01'!_53</vt:lpstr>
      <vt:lpstr>'02'!_53</vt:lpstr>
      <vt:lpstr>'03'!_53</vt:lpstr>
      <vt:lpstr>'04'!_53</vt:lpstr>
      <vt:lpstr>'05'!_53</vt:lpstr>
      <vt:lpstr>'06'!_53</vt:lpstr>
      <vt:lpstr>'07'!_53</vt:lpstr>
      <vt:lpstr>'08'!_53</vt:lpstr>
      <vt:lpstr>'09'!_53</vt:lpstr>
      <vt:lpstr>'10'!_53</vt:lpstr>
      <vt:lpstr>'11'!_53</vt:lpstr>
      <vt:lpstr>'01'!_54</vt:lpstr>
      <vt:lpstr>'02'!_54</vt:lpstr>
      <vt:lpstr>'03'!_54</vt:lpstr>
      <vt:lpstr>'04'!_54</vt:lpstr>
      <vt:lpstr>'05'!_54</vt:lpstr>
      <vt:lpstr>'06'!_54</vt:lpstr>
      <vt:lpstr>'07'!_54</vt:lpstr>
      <vt:lpstr>'08'!_54</vt:lpstr>
      <vt:lpstr>'09'!_54</vt:lpstr>
      <vt:lpstr>'10'!_54</vt:lpstr>
      <vt:lpstr>'11'!_54</vt:lpstr>
      <vt:lpstr>'01'!_55</vt:lpstr>
      <vt:lpstr>'02'!_55</vt:lpstr>
      <vt:lpstr>'03'!_55</vt:lpstr>
      <vt:lpstr>'04'!_55</vt:lpstr>
      <vt:lpstr>'05'!_55</vt:lpstr>
      <vt:lpstr>'06'!_55</vt:lpstr>
      <vt:lpstr>'07'!_55</vt:lpstr>
      <vt:lpstr>'08'!_55</vt:lpstr>
      <vt:lpstr>'09'!_55</vt:lpstr>
      <vt:lpstr>'10'!_55</vt:lpstr>
      <vt:lpstr>'11'!_55</vt:lpstr>
      <vt:lpstr>'01'!_56</vt:lpstr>
      <vt:lpstr>'02'!_56</vt:lpstr>
      <vt:lpstr>'03'!_56</vt:lpstr>
      <vt:lpstr>'04'!_56</vt:lpstr>
      <vt:lpstr>'05'!_56</vt:lpstr>
      <vt:lpstr>'06'!_56</vt:lpstr>
      <vt:lpstr>'07'!_56</vt:lpstr>
      <vt:lpstr>'08'!_56</vt:lpstr>
      <vt:lpstr>'09'!_56</vt:lpstr>
      <vt:lpstr>'10'!_56</vt:lpstr>
      <vt:lpstr>'11'!_56</vt:lpstr>
      <vt:lpstr>'01'!_57</vt:lpstr>
      <vt:lpstr>'02'!_57</vt:lpstr>
      <vt:lpstr>'03'!_57</vt:lpstr>
      <vt:lpstr>'04'!_57</vt:lpstr>
      <vt:lpstr>'05'!_57</vt:lpstr>
      <vt:lpstr>'06'!_57</vt:lpstr>
      <vt:lpstr>'07'!_57</vt:lpstr>
      <vt:lpstr>'08'!_57</vt:lpstr>
      <vt:lpstr>'09'!_57</vt:lpstr>
      <vt:lpstr>'10'!_57</vt:lpstr>
      <vt:lpstr>'11'!_57</vt:lpstr>
      <vt:lpstr>'01'!_58</vt:lpstr>
      <vt:lpstr>'02'!_58</vt:lpstr>
      <vt:lpstr>'03'!_58</vt:lpstr>
      <vt:lpstr>'04'!_58</vt:lpstr>
      <vt:lpstr>'05'!_58</vt:lpstr>
      <vt:lpstr>'06'!_58</vt:lpstr>
      <vt:lpstr>'07'!_58</vt:lpstr>
      <vt:lpstr>'08'!_58</vt:lpstr>
      <vt:lpstr>'09'!_58</vt:lpstr>
      <vt:lpstr>'10'!_58</vt:lpstr>
      <vt:lpstr>'11'!_58</vt:lpstr>
      <vt:lpstr>'01'!_59</vt:lpstr>
      <vt:lpstr>'02'!_59</vt:lpstr>
      <vt:lpstr>'03'!_59</vt:lpstr>
      <vt:lpstr>'04'!_59</vt:lpstr>
      <vt:lpstr>'05'!_59</vt:lpstr>
      <vt:lpstr>'06'!_59</vt:lpstr>
      <vt:lpstr>'07'!_59</vt:lpstr>
      <vt:lpstr>'08'!_59</vt:lpstr>
      <vt:lpstr>'09'!_59</vt:lpstr>
      <vt:lpstr>'10'!_59</vt:lpstr>
      <vt:lpstr>'11'!_59</vt:lpstr>
      <vt:lpstr>'01'!_60</vt:lpstr>
      <vt:lpstr>'02'!_60</vt:lpstr>
      <vt:lpstr>'03'!_60</vt:lpstr>
      <vt:lpstr>'04'!_60</vt:lpstr>
      <vt:lpstr>'05'!_60</vt:lpstr>
      <vt:lpstr>'06'!_60</vt:lpstr>
      <vt:lpstr>'07'!_60</vt:lpstr>
      <vt:lpstr>'08'!_60</vt:lpstr>
      <vt:lpstr>'09'!_60</vt:lpstr>
      <vt:lpstr>'10'!_60</vt:lpstr>
      <vt:lpstr>'11'!_60</vt:lpstr>
      <vt:lpstr>'01'!_61</vt:lpstr>
      <vt:lpstr>'02'!_61</vt:lpstr>
      <vt:lpstr>'03'!_61</vt:lpstr>
      <vt:lpstr>'04'!_61</vt:lpstr>
      <vt:lpstr>'05'!_61</vt:lpstr>
      <vt:lpstr>'06'!_61</vt:lpstr>
      <vt:lpstr>'07'!_61</vt:lpstr>
      <vt:lpstr>'08'!_61</vt:lpstr>
      <vt:lpstr>'09'!_61</vt:lpstr>
      <vt:lpstr>'10'!_61</vt:lpstr>
      <vt:lpstr>'11'!_61</vt:lpstr>
      <vt:lpstr>'01'!_62</vt:lpstr>
      <vt:lpstr>'02'!_62</vt:lpstr>
      <vt:lpstr>'03'!_62</vt:lpstr>
      <vt:lpstr>'04'!_62</vt:lpstr>
      <vt:lpstr>'05'!_62</vt:lpstr>
      <vt:lpstr>'06'!_62</vt:lpstr>
      <vt:lpstr>'07'!_62</vt:lpstr>
      <vt:lpstr>'08'!_62</vt:lpstr>
      <vt:lpstr>'09'!_62</vt:lpstr>
      <vt:lpstr>'10'!_62</vt:lpstr>
      <vt:lpstr>'11'!_62</vt:lpstr>
      <vt:lpstr>'01'!_63</vt:lpstr>
      <vt:lpstr>'02'!_63</vt:lpstr>
      <vt:lpstr>'03'!_63</vt:lpstr>
      <vt:lpstr>'04'!_63</vt:lpstr>
      <vt:lpstr>'05'!_63</vt:lpstr>
      <vt:lpstr>'06'!_63</vt:lpstr>
      <vt:lpstr>'07'!_63</vt:lpstr>
      <vt:lpstr>'08'!_63</vt:lpstr>
      <vt:lpstr>'09'!_63</vt:lpstr>
      <vt:lpstr>'10'!_63</vt:lpstr>
      <vt:lpstr>'11'!_63</vt:lpstr>
      <vt:lpstr>'01'!_64</vt:lpstr>
      <vt:lpstr>'02'!_64</vt:lpstr>
      <vt:lpstr>'03'!_64</vt:lpstr>
      <vt:lpstr>'04'!_64</vt:lpstr>
      <vt:lpstr>'05'!_64</vt:lpstr>
      <vt:lpstr>'06'!_64</vt:lpstr>
      <vt:lpstr>'07'!_64</vt:lpstr>
      <vt:lpstr>'08'!_64</vt:lpstr>
      <vt:lpstr>'09'!_64</vt:lpstr>
      <vt:lpstr>'10'!_64</vt:lpstr>
      <vt:lpstr>'11'!_64</vt:lpstr>
      <vt:lpstr>'01'!_65</vt:lpstr>
      <vt:lpstr>'02'!_65</vt:lpstr>
      <vt:lpstr>'03'!_65</vt:lpstr>
      <vt:lpstr>'04'!_65</vt:lpstr>
      <vt:lpstr>'05'!_65</vt:lpstr>
      <vt:lpstr>'06'!_65</vt:lpstr>
      <vt:lpstr>'07'!_65</vt:lpstr>
      <vt:lpstr>'08'!_65</vt:lpstr>
      <vt:lpstr>'09'!_65</vt:lpstr>
      <vt:lpstr>'10'!_65</vt:lpstr>
      <vt:lpstr>'11'!_65</vt:lpstr>
      <vt:lpstr>'01'!_66</vt:lpstr>
      <vt:lpstr>'02'!_66</vt:lpstr>
      <vt:lpstr>'03'!_66</vt:lpstr>
      <vt:lpstr>'04'!_66</vt:lpstr>
      <vt:lpstr>'05'!_66</vt:lpstr>
      <vt:lpstr>'06'!_66</vt:lpstr>
      <vt:lpstr>'07'!_66</vt:lpstr>
      <vt:lpstr>'08'!_66</vt:lpstr>
      <vt:lpstr>'09'!_66</vt:lpstr>
      <vt:lpstr>'10'!_66</vt:lpstr>
      <vt:lpstr>'11'!_66</vt:lpstr>
      <vt:lpstr>'01'!_67</vt:lpstr>
      <vt:lpstr>'02'!_67</vt:lpstr>
      <vt:lpstr>'03'!_67</vt:lpstr>
      <vt:lpstr>'04'!_67</vt:lpstr>
      <vt:lpstr>'05'!_67</vt:lpstr>
      <vt:lpstr>'06'!_67</vt:lpstr>
      <vt:lpstr>'07'!_67</vt:lpstr>
      <vt:lpstr>'08'!_67</vt:lpstr>
      <vt:lpstr>'09'!_67</vt:lpstr>
      <vt:lpstr>'10'!_67</vt:lpstr>
      <vt:lpstr>'11'!_67</vt:lpstr>
      <vt:lpstr>'01'!_68</vt:lpstr>
      <vt:lpstr>'02'!_68</vt:lpstr>
      <vt:lpstr>'03'!_68</vt:lpstr>
      <vt:lpstr>'04'!_68</vt:lpstr>
      <vt:lpstr>'05'!_68</vt:lpstr>
      <vt:lpstr>'06'!_68</vt:lpstr>
      <vt:lpstr>'07'!_68</vt:lpstr>
      <vt:lpstr>'08'!_68</vt:lpstr>
      <vt:lpstr>'09'!_68</vt:lpstr>
      <vt:lpstr>'10'!_68</vt:lpstr>
      <vt:lpstr>'11'!_68</vt:lpstr>
      <vt:lpstr>'01'!_69</vt:lpstr>
      <vt:lpstr>'02'!_69</vt:lpstr>
      <vt:lpstr>'03'!_69</vt:lpstr>
      <vt:lpstr>'04'!_69</vt:lpstr>
      <vt:lpstr>'05'!_69</vt:lpstr>
      <vt:lpstr>'06'!_69</vt:lpstr>
      <vt:lpstr>'07'!_69</vt:lpstr>
      <vt:lpstr>'08'!_69</vt:lpstr>
      <vt:lpstr>'09'!_69</vt:lpstr>
      <vt:lpstr>'10'!_69</vt:lpstr>
      <vt:lpstr>'11'!_69</vt:lpstr>
      <vt:lpstr>'01'!_70</vt:lpstr>
      <vt:lpstr>'02'!_70</vt:lpstr>
      <vt:lpstr>'03'!_70</vt:lpstr>
      <vt:lpstr>'04'!_70</vt:lpstr>
      <vt:lpstr>'05'!_70</vt:lpstr>
      <vt:lpstr>'06'!_70</vt:lpstr>
      <vt:lpstr>'07'!_70</vt:lpstr>
      <vt:lpstr>'08'!_70</vt:lpstr>
      <vt:lpstr>'09'!_70</vt:lpstr>
      <vt:lpstr>'10'!_70</vt:lpstr>
      <vt:lpstr>'11'!_70</vt:lpstr>
      <vt:lpstr>'01'!_71</vt:lpstr>
      <vt:lpstr>'02'!_71</vt:lpstr>
      <vt:lpstr>'03'!_71</vt:lpstr>
      <vt:lpstr>'04'!_71</vt:lpstr>
      <vt:lpstr>'05'!_71</vt:lpstr>
      <vt:lpstr>'06'!_71</vt:lpstr>
      <vt:lpstr>'07'!_71</vt:lpstr>
      <vt:lpstr>'08'!_71</vt:lpstr>
      <vt:lpstr>'09'!_71</vt:lpstr>
      <vt:lpstr>'10'!_71</vt:lpstr>
      <vt:lpstr>'11'!_71</vt:lpstr>
      <vt:lpstr>'01'!_72</vt:lpstr>
      <vt:lpstr>'02'!_72</vt:lpstr>
      <vt:lpstr>'03'!_72</vt:lpstr>
      <vt:lpstr>'04'!_72</vt:lpstr>
      <vt:lpstr>'05'!_72</vt:lpstr>
      <vt:lpstr>'06'!_72</vt:lpstr>
      <vt:lpstr>'07'!_72</vt:lpstr>
      <vt:lpstr>'08'!_72</vt:lpstr>
      <vt:lpstr>'09'!_72</vt:lpstr>
      <vt:lpstr>'10'!_72</vt:lpstr>
      <vt:lpstr>'11'!_72</vt:lpstr>
      <vt:lpstr>'01'!_73</vt:lpstr>
      <vt:lpstr>'02'!_73</vt:lpstr>
      <vt:lpstr>'03'!_73</vt:lpstr>
      <vt:lpstr>'04'!_73</vt:lpstr>
      <vt:lpstr>'05'!_73</vt:lpstr>
      <vt:lpstr>'06'!_73</vt:lpstr>
      <vt:lpstr>'07'!_73</vt:lpstr>
      <vt:lpstr>'08'!_73</vt:lpstr>
      <vt:lpstr>'09'!_73</vt:lpstr>
      <vt:lpstr>'10'!_73</vt:lpstr>
      <vt:lpstr>'11'!_73</vt:lpstr>
      <vt:lpstr>'01'!_74</vt:lpstr>
      <vt:lpstr>'02'!_74</vt:lpstr>
      <vt:lpstr>'03'!_74</vt:lpstr>
      <vt:lpstr>'04'!_74</vt:lpstr>
      <vt:lpstr>'05'!_74</vt:lpstr>
      <vt:lpstr>'06'!_74</vt:lpstr>
      <vt:lpstr>'07'!_74</vt:lpstr>
      <vt:lpstr>'08'!_74</vt:lpstr>
      <vt:lpstr>'09'!_74</vt:lpstr>
      <vt:lpstr>'10'!_74</vt:lpstr>
      <vt:lpstr>'11'!_74</vt:lpstr>
      <vt:lpstr>'01'!_75</vt:lpstr>
      <vt:lpstr>'02'!_75</vt:lpstr>
      <vt:lpstr>'03'!_75</vt:lpstr>
      <vt:lpstr>'04'!_75</vt:lpstr>
      <vt:lpstr>'05'!_75</vt:lpstr>
      <vt:lpstr>'06'!_75</vt:lpstr>
      <vt:lpstr>'07'!_75</vt:lpstr>
      <vt:lpstr>'08'!_75</vt:lpstr>
      <vt:lpstr>'09'!_75</vt:lpstr>
      <vt:lpstr>'10'!_75</vt:lpstr>
      <vt:lpstr>'11'!_75</vt:lpstr>
      <vt:lpstr>'01'!_76</vt:lpstr>
      <vt:lpstr>'02'!_76</vt:lpstr>
      <vt:lpstr>'03'!_76</vt:lpstr>
      <vt:lpstr>'04'!_76</vt:lpstr>
      <vt:lpstr>'05'!_76</vt:lpstr>
      <vt:lpstr>'06'!_76</vt:lpstr>
      <vt:lpstr>'07'!_76</vt:lpstr>
      <vt:lpstr>'08'!_76</vt:lpstr>
      <vt:lpstr>'09'!_76</vt:lpstr>
      <vt:lpstr>'10'!_76</vt:lpstr>
      <vt:lpstr>'11'!_76</vt:lpstr>
      <vt:lpstr>'01'!_77</vt:lpstr>
      <vt:lpstr>'02'!_77</vt:lpstr>
      <vt:lpstr>'03'!_77</vt:lpstr>
      <vt:lpstr>'04'!_77</vt:lpstr>
      <vt:lpstr>'05'!_77</vt:lpstr>
      <vt:lpstr>'06'!_77</vt:lpstr>
      <vt:lpstr>'07'!_77</vt:lpstr>
      <vt:lpstr>'08'!_77</vt:lpstr>
      <vt:lpstr>'09'!_77</vt:lpstr>
      <vt:lpstr>'10'!_77</vt:lpstr>
      <vt:lpstr>'11'!_77</vt:lpstr>
      <vt:lpstr>'01'!_78</vt:lpstr>
      <vt:lpstr>'02'!_78</vt:lpstr>
      <vt:lpstr>'03'!_78</vt:lpstr>
      <vt:lpstr>'04'!_78</vt:lpstr>
      <vt:lpstr>'05'!_78</vt:lpstr>
      <vt:lpstr>'06'!_78</vt:lpstr>
      <vt:lpstr>'07'!_78</vt:lpstr>
      <vt:lpstr>'08'!_78</vt:lpstr>
      <vt:lpstr>'09'!_78</vt:lpstr>
      <vt:lpstr>'10'!_78</vt:lpstr>
      <vt:lpstr>'11'!_78</vt:lpstr>
      <vt:lpstr>'01'!_79</vt:lpstr>
      <vt:lpstr>'02'!_79</vt:lpstr>
      <vt:lpstr>'03'!_79</vt:lpstr>
      <vt:lpstr>'04'!_79</vt:lpstr>
      <vt:lpstr>'05'!_79</vt:lpstr>
      <vt:lpstr>'06'!_79</vt:lpstr>
      <vt:lpstr>'07'!_79</vt:lpstr>
      <vt:lpstr>'08'!_79</vt:lpstr>
      <vt:lpstr>'09'!_79</vt:lpstr>
      <vt:lpstr>'10'!_79</vt:lpstr>
      <vt:lpstr>'11'!_79</vt:lpstr>
      <vt:lpstr>'01'!_80</vt:lpstr>
      <vt:lpstr>'02'!_80</vt:lpstr>
      <vt:lpstr>'03'!_80</vt:lpstr>
      <vt:lpstr>'04'!_80</vt:lpstr>
      <vt:lpstr>'05'!_80</vt:lpstr>
      <vt:lpstr>'06'!_80</vt:lpstr>
      <vt:lpstr>'07'!_80</vt:lpstr>
      <vt:lpstr>'08'!_80</vt:lpstr>
      <vt:lpstr>'09'!_80</vt:lpstr>
      <vt:lpstr>'10'!_80</vt:lpstr>
      <vt:lpstr>'11'!_80</vt:lpstr>
      <vt:lpstr>'01'!_81</vt:lpstr>
      <vt:lpstr>'02'!_81</vt:lpstr>
      <vt:lpstr>'03'!_81</vt:lpstr>
      <vt:lpstr>'04'!_81</vt:lpstr>
      <vt:lpstr>'05'!_81</vt:lpstr>
      <vt:lpstr>'06'!_81</vt:lpstr>
      <vt:lpstr>'07'!_81</vt:lpstr>
      <vt:lpstr>'08'!_81</vt:lpstr>
      <vt:lpstr>'09'!_81</vt:lpstr>
      <vt:lpstr>'10'!_81</vt:lpstr>
      <vt:lpstr>'11'!_81</vt:lpstr>
      <vt:lpstr>'01'!_82</vt:lpstr>
      <vt:lpstr>'02'!_82</vt:lpstr>
      <vt:lpstr>'03'!_82</vt:lpstr>
      <vt:lpstr>'04'!_82</vt:lpstr>
      <vt:lpstr>'05'!_82</vt:lpstr>
      <vt:lpstr>'06'!_82</vt:lpstr>
      <vt:lpstr>'07'!_82</vt:lpstr>
      <vt:lpstr>'08'!_82</vt:lpstr>
      <vt:lpstr>'09'!_82</vt:lpstr>
      <vt:lpstr>'10'!_82</vt:lpstr>
      <vt:lpstr>'11'!_82</vt:lpstr>
      <vt:lpstr>'01'!_83</vt:lpstr>
      <vt:lpstr>'02'!_83</vt:lpstr>
      <vt:lpstr>'03'!_83</vt:lpstr>
      <vt:lpstr>'04'!_83</vt:lpstr>
      <vt:lpstr>'05'!_83</vt:lpstr>
      <vt:lpstr>'06'!_83</vt:lpstr>
      <vt:lpstr>'07'!_83</vt:lpstr>
      <vt:lpstr>'08'!_83</vt:lpstr>
      <vt:lpstr>'09'!_83</vt:lpstr>
      <vt:lpstr>'10'!_83</vt:lpstr>
      <vt:lpstr>'11'!_83</vt:lpstr>
      <vt:lpstr>'01'!_84</vt:lpstr>
      <vt:lpstr>'02'!_84</vt:lpstr>
      <vt:lpstr>'03'!_84</vt:lpstr>
      <vt:lpstr>'04'!_84</vt:lpstr>
      <vt:lpstr>'05'!_84</vt:lpstr>
      <vt:lpstr>'06'!_84</vt:lpstr>
      <vt:lpstr>'07'!_84</vt:lpstr>
      <vt:lpstr>'08'!_84</vt:lpstr>
      <vt:lpstr>'09'!_84</vt:lpstr>
      <vt:lpstr>'10'!_84</vt:lpstr>
      <vt:lpstr>'11'!_84</vt:lpstr>
      <vt:lpstr>'01'!_85</vt:lpstr>
      <vt:lpstr>'02'!_85</vt:lpstr>
      <vt:lpstr>'03'!_85</vt:lpstr>
      <vt:lpstr>'04'!_85</vt:lpstr>
      <vt:lpstr>'05'!_85</vt:lpstr>
      <vt:lpstr>'06'!_85</vt:lpstr>
      <vt:lpstr>'07'!_85</vt:lpstr>
      <vt:lpstr>'08'!_85</vt:lpstr>
      <vt:lpstr>'09'!_85</vt:lpstr>
      <vt:lpstr>'10'!_85</vt:lpstr>
      <vt:lpstr>'11'!_85</vt:lpstr>
      <vt:lpstr>'01'!_86</vt:lpstr>
      <vt:lpstr>'02'!_86</vt:lpstr>
      <vt:lpstr>'03'!_86</vt:lpstr>
      <vt:lpstr>'04'!_86</vt:lpstr>
      <vt:lpstr>'05'!_86</vt:lpstr>
      <vt:lpstr>'06'!_86</vt:lpstr>
      <vt:lpstr>'07'!_86</vt:lpstr>
      <vt:lpstr>'08'!_86</vt:lpstr>
      <vt:lpstr>'09'!_86</vt:lpstr>
      <vt:lpstr>'10'!_86</vt:lpstr>
      <vt:lpstr>'11'!_86</vt:lpstr>
      <vt:lpstr>'01'!_87</vt:lpstr>
      <vt:lpstr>'02'!_87</vt:lpstr>
      <vt:lpstr>'03'!_87</vt:lpstr>
      <vt:lpstr>'04'!_87</vt:lpstr>
      <vt:lpstr>'05'!_87</vt:lpstr>
      <vt:lpstr>'06'!_87</vt:lpstr>
      <vt:lpstr>'07'!_87</vt:lpstr>
      <vt:lpstr>'08'!_87</vt:lpstr>
      <vt:lpstr>'09'!_87</vt:lpstr>
      <vt:lpstr>'10'!_87</vt:lpstr>
      <vt:lpstr>'11'!_87</vt:lpstr>
      <vt:lpstr>'01'!_88</vt:lpstr>
      <vt:lpstr>'02'!_88</vt:lpstr>
      <vt:lpstr>'03'!_88</vt:lpstr>
      <vt:lpstr>'04'!_88</vt:lpstr>
      <vt:lpstr>'05'!_88</vt:lpstr>
      <vt:lpstr>'06'!_88</vt:lpstr>
      <vt:lpstr>'07'!_88</vt:lpstr>
      <vt:lpstr>'08'!_88</vt:lpstr>
      <vt:lpstr>'09'!_88</vt:lpstr>
      <vt:lpstr>'10'!_88</vt:lpstr>
      <vt:lpstr>'11'!_88</vt:lpstr>
      <vt:lpstr>'01'!_89</vt:lpstr>
      <vt:lpstr>'02'!_89</vt:lpstr>
      <vt:lpstr>'03'!_89</vt:lpstr>
      <vt:lpstr>'04'!_89</vt:lpstr>
      <vt:lpstr>'05'!_89</vt:lpstr>
      <vt:lpstr>'06'!_89</vt:lpstr>
      <vt:lpstr>'07'!_89</vt:lpstr>
      <vt:lpstr>'08'!_89</vt:lpstr>
      <vt:lpstr>'09'!_89</vt:lpstr>
      <vt:lpstr>'10'!_89</vt:lpstr>
      <vt:lpstr>'11'!_89</vt:lpstr>
      <vt:lpstr>'01'!_90</vt:lpstr>
      <vt:lpstr>'02'!_90</vt:lpstr>
      <vt:lpstr>'03'!_90</vt:lpstr>
      <vt:lpstr>'04'!_90</vt:lpstr>
      <vt:lpstr>'05'!_90</vt:lpstr>
      <vt:lpstr>'06'!_90</vt:lpstr>
      <vt:lpstr>'07'!_90</vt:lpstr>
      <vt:lpstr>'08'!_90</vt:lpstr>
      <vt:lpstr>'09'!_90</vt:lpstr>
      <vt:lpstr>'10'!_90</vt:lpstr>
      <vt:lpstr>'11'!_90</vt:lpstr>
      <vt:lpstr>'01'!_91</vt:lpstr>
      <vt:lpstr>'02'!_91</vt:lpstr>
      <vt:lpstr>'03'!_91</vt:lpstr>
      <vt:lpstr>'04'!_91</vt:lpstr>
      <vt:lpstr>'05'!_91</vt:lpstr>
      <vt:lpstr>'06'!_91</vt:lpstr>
      <vt:lpstr>'07'!_91</vt:lpstr>
      <vt:lpstr>'08'!_91</vt:lpstr>
      <vt:lpstr>'09'!_91</vt:lpstr>
      <vt:lpstr>'10'!_91</vt:lpstr>
      <vt:lpstr>'11'!_91</vt:lpstr>
      <vt:lpstr>'01'!_92</vt:lpstr>
      <vt:lpstr>'02'!_92</vt:lpstr>
      <vt:lpstr>'03'!_92</vt:lpstr>
      <vt:lpstr>'04'!_92</vt:lpstr>
      <vt:lpstr>'05'!_92</vt:lpstr>
      <vt:lpstr>'06'!_92</vt:lpstr>
      <vt:lpstr>'07'!_92</vt:lpstr>
      <vt:lpstr>'08'!_92</vt:lpstr>
      <vt:lpstr>'09'!_92</vt:lpstr>
      <vt:lpstr>'10'!_92</vt:lpstr>
      <vt:lpstr>'11'!_92</vt:lpstr>
      <vt:lpstr>'01'!_93</vt:lpstr>
      <vt:lpstr>'02'!_93</vt:lpstr>
      <vt:lpstr>'03'!_93</vt:lpstr>
      <vt:lpstr>'04'!_93</vt:lpstr>
      <vt:lpstr>'05'!_93</vt:lpstr>
      <vt:lpstr>'06'!_93</vt:lpstr>
      <vt:lpstr>'07'!_93</vt:lpstr>
      <vt:lpstr>'08'!_93</vt:lpstr>
      <vt:lpstr>'09'!_93</vt:lpstr>
      <vt:lpstr>'10'!_93</vt:lpstr>
      <vt:lpstr>'11'!_93</vt:lpstr>
      <vt:lpstr>'01'!_94</vt:lpstr>
      <vt:lpstr>'02'!_94</vt:lpstr>
      <vt:lpstr>'03'!_94</vt:lpstr>
      <vt:lpstr>'04'!_94</vt:lpstr>
      <vt:lpstr>'05'!_94</vt:lpstr>
      <vt:lpstr>'06'!_94</vt:lpstr>
      <vt:lpstr>'07'!_94</vt:lpstr>
      <vt:lpstr>'08'!_94</vt:lpstr>
      <vt:lpstr>'09'!_94</vt:lpstr>
      <vt:lpstr>'10'!_94</vt:lpstr>
      <vt:lpstr>'11'!_94</vt:lpstr>
      <vt:lpstr>'01'!_95</vt:lpstr>
      <vt:lpstr>'02'!_95</vt:lpstr>
      <vt:lpstr>'03'!_95</vt:lpstr>
      <vt:lpstr>'04'!_95</vt:lpstr>
      <vt:lpstr>'05'!_95</vt:lpstr>
      <vt:lpstr>'06'!_95</vt:lpstr>
      <vt:lpstr>'07'!_95</vt:lpstr>
      <vt:lpstr>'08'!_95</vt:lpstr>
      <vt:lpstr>'09'!_95</vt:lpstr>
      <vt:lpstr>'10'!_95</vt:lpstr>
      <vt:lpstr>'11'!_95</vt:lpstr>
      <vt:lpstr>'01'!_96</vt:lpstr>
      <vt:lpstr>'02'!_96</vt:lpstr>
      <vt:lpstr>'03'!_96</vt:lpstr>
      <vt:lpstr>'04'!_96</vt:lpstr>
      <vt:lpstr>'05'!_96</vt:lpstr>
      <vt:lpstr>'06'!_96</vt:lpstr>
      <vt:lpstr>'07'!_96</vt:lpstr>
      <vt:lpstr>'08'!_96</vt:lpstr>
      <vt:lpstr>'09'!_96</vt:lpstr>
      <vt:lpstr>'10'!_96</vt:lpstr>
      <vt:lpstr>'11'!_96</vt:lpstr>
      <vt:lpstr>'01'!_97</vt:lpstr>
      <vt:lpstr>'02'!_97</vt:lpstr>
      <vt:lpstr>'03'!_97</vt:lpstr>
      <vt:lpstr>'04'!_97</vt:lpstr>
      <vt:lpstr>'05'!_97</vt:lpstr>
      <vt:lpstr>'06'!_97</vt:lpstr>
      <vt:lpstr>'07'!_97</vt:lpstr>
      <vt:lpstr>'08'!_97</vt:lpstr>
      <vt:lpstr>'09'!_97</vt:lpstr>
      <vt:lpstr>'10'!_97</vt:lpstr>
      <vt:lpstr>'11'!_97</vt:lpstr>
      <vt:lpstr>'01'!_98</vt:lpstr>
      <vt:lpstr>'02'!_98</vt:lpstr>
      <vt:lpstr>'03'!_98</vt:lpstr>
      <vt:lpstr>'04'!_98</vt:lpstr>
      <vt:lpstr>'05'!_98</vt:lpstr>
      <vt:lpstr>'06'!_98</vt:lpstr>
      <vt:lpstr>'07'!_98</vt:lpstr>
      <vt:lpstr>'08'!_98</vt:lpstr>
      <vt:lpstr>'09'!_98</vt:lpstr>
      <vt:lpstr>'10'!_98</vt:lpstr>
      <vt:lpstr>'11'!_98</vt:lpstr>
      <vt:lpstr>'01'!_99</vt:lpstr>
      <vt:lpstr>'02'!_99</vt:lpstr>
      <vt:lpstr>'03'!_99</vt:lpstr>
      <vt:lpstr>'04'!_99</vt:lpstr>
      <vt:lpstr>'05'!_99</vt:lpstr>
      <vt:lpstr>'06'!_99</vt:lpstr>
      <vt:lpstr>'07'!_99</vt:lpstr>
      <vt:lpstr>'08'!_99</vt:lpstr>
      <vt:lpstr>'09'!_99</vt:lpstr>
      <vt:lpstr>'10'!_99</vt:lpstr>
      <vt:lpstr>'11'!_99</vt:lpstr>
      <vt:lpstr>'01'!Area_de_impressao</vt:lpstr>
      <vt:lpstr>'02'!Area_de_impressao</vt:lpstr>
      <vt:lpstr>'03'!Area_de_impressao</vt:lpstr>
      <vt:lpstr>'04'!Area_de_impressao</vt:lpstr>
      <vt:lpstr>'05'!Area_de_impressao</vt:lpstr>
      <vt:lpstr>'06'!Area_de_impressao</vt:lpstr>
      <vt:lpstr>'07'!Area_de_impressao</vt:lpstr>
      <vt:lpstr>'08'!Area_de_impressao</vt:lpstr>
      <vt:lpstr>'09'!Area_de_impressao</vt:lpstr>
      <vt:lpstr>'10'!Area_de_impressao</vt:lpstr>
      <vt:lpstr>'11'!Area_de_impressao</vt:lpstr>
      <vt:lpstr>'12'!Area_de_impressao</vt:lpstr>
      <vt:lpstr>'13'!Area_de_impressao</vt:lpstr>
      <vt:lpstr>'14'!Area_de_impressao</vt:lpstr>
      <vt:lpstr>'15'!Area_de_impressao</vt:lpstr>
      <vt:lpstr>'16'!Area_de_impressao</vt:lpstr>
      <vt:lpstr>'17'!Area_de_impressao</vt:lpstr>
      <vt:lpstr>'18'!Area_de_impressao</vt:lpstr>
      <vt:lpstr>'19'!Area_de_impressao</vt:lpstr>
      <vt:lpstr>'20'!Area_de_impressao</vt:lpstr>
      <vt:lpstr>CONFIG!Area_de_impressao</vt:lpstr>
      <vt:lpstr>DADOS!Area_de_impressao</vt:lpstr>
      <vt:lpstr>PADRÃO!Area_de_impressao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Usuário do Windows</cp:lastModifiedBy>
  <cp:lastPrinted>2026-01-19T18:47:59Z</cp:lastPrinted>
  <dcterms:created xsi:type="dcterms:W3CDTF">2006-09-16T00:00:00Z</dcterms:created>
  <dcterms:modified xsi:type="dcterms:W3CDTF">2026-03-10T18:47:47Z</dcterms:modified>
</cp:coreProperties>
</file>